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yg8x3-my.sharepoint.com/personal/excel842000_yg8x3_onmicrosoft_com/Documents/Ikeja Bu Performance/MPR Q1 DATA/2023 Performance Data/2023 MPR/ESR/"/>
    </mc:Choice>
  </mc:AlternateContent>
  <xr:revisionPtr revIDLastSave="2" documentId="13_ncr:1_{5BA056C1-E0CB-451B-BBBE-3C3F7839E69B}" xr6:coauthVersionLast="47" xr6:coauthVersionMax="47" xr10:uidLastSave="{228E439F-2232-40FE-8567-68D9D32F403B}"/>
  <bookViews>
    <workbookView xWindow="-110" yWindow="-110" windowWidth="19420" windowHeight="10420" firstSheet="1" activeTab="1" xr2:uid="{01427D0F-808A-451F-A10E-B52F00A0D4C5}"/>
  </bookViews>
  <sheets>
    <sheet name="ESR YTD  SUMMARY" sheetId="2" state="hidden" r:id="rId1"/>
    <sheet name="PERFORMANCE DASHBOARD" sheetId="7" r:id="rId2"/>
    <sheet name="Sheet2" sheetId="8" state="hidden" r:id="rId3"/>
    <sheet name="January 2023" sheetId="1" state="hidden" r:id="rId4"/>
    <sheet name="Sheet6" sheetId="6" state="hidden" r:id="rId5"/>
    <sheet name="RATING" sheetId="4" state="hidden" r:id="rId6"/>
  </sheets>
  <externalReferences>
    <externalReference r:id="rId7"/>
  </externalReferences>
  <definedNames>
    <definedName name="_xlnm._FilterDatabase" localSheetId="0" hidden="1">'ESR YTD  SUMMARY'!$B$2:$D$2</definedName>
    <definedName name="_xlnm._FilterDatabase" localSheetId="3" hidden="1">'January 2023'!$A$3:$AU$3443</definedName>
    <definedName name="ANIFOWOSHE">Sheet2!$O$2:$O$4</definedName>
    <definedName name="IFAKO">Sheet2!$P$2:$P$6</definedName>
    <definedName name="OBA_AKRAN">Sheet2!$Q$2:$Q$4</definedName>
    <definedName name="OGBA_UT">Sheet2!$R$2:$R$6</definedName>
    <definedName name="OJODU">Sheet2!$S$2:$S$9</definedName>
    <definedName name="OKE_IRA">Sheet2!$T$2:$T$7</definedName>
    <definedName name="OREGUN">Sheet2!$U$2:$U$7</definedName>
    <definedName name="PTC">Sheet2!$V$2:$V$8</definedName>
    <definedName name="UNDERTAKING">Sheet2!$Y$2:$Y$9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7" i="2" l="1"/>
  <c r="O37" i="2" s="1"/>
  <c r="P37" i="2" s="1"/>
  <c r="N38" i="2"/>
  <c r="O38" i="2" s="1"/>
  <c r="P38" i="2" s="1"/>
  <c r="N39" i="2"/>
  <c r="O39" i="2"/>
  <c r="P39" i="2" s="1"/>
  <c r="N40" i="2"/>
  <c r="O40" i="2" s="1"/>
  <c r="P40" i="2" s="1"/>
  <c r="N41" i="2"/>
  <c r="O41" i="2"/>
  <c r="P41" i="2" s="1"/>
  <c r="N42" i="2"/>
  <c r="O42" i="2" s="1"/>
  <c r="P42" i="2" s="1"/>
  <c r="N43" i="2"/>
  <c r="O43" i="2" s="1"/>
  <c r="P43" i="2" s="1"/>
  <c r="N44" i="2"/>
  <c r="O44" i="2"/>
  <c r="P44" i="2" s="1"/>
  <c r="N45" i="2"/>
  <c r="O45" i="2" s="1"/>
  <c r="P45" i="2" s="1"/>
  <c r="N46" i="2"/>
  <c r="O46" i="2" s="1"/>
  <c r="P46" i="2" s="1"/>
  <c r="AT246" i="2" l="1"/>
  <c r="AT250" i="2"/>
  <c r="AS223" i="2"/>
  <c r="AT223" i="2" s="1"/>
  <c r="AS227" i="2"/>
  <c r="AT227" i="2" s="1"/>
  <c r="AS231" i="2"/>
  <c r="AT231" i="2" s="1"/>
  <c r="AS235" i="2"/>
  <c r="AT235" i="2" s="1"/>
  <c r="AS239" i="2"/>
  <c r="AT239" i="2" s="1"/>
  <c r="AS243" i="2"/>
  <c r="AT243" i="2" s="1"/>
  <c r="AS247" i="2"/>
  <c r="AT247" i="2" s="1"/>
  <c r="AS251" i="2"/>
  <c r="AT251" i="2" s="1"/>
  <c r="AS255" i="2"/>
  <c r="AT255" i="2" s="1"/>
  <c r="AS259" i="2"/>
  <c r="AT259" i="2" s="1"/>
  <c r="AS263" i="2"/>
  <c r="AT263" i="2" s="1"/>
  <c r="AR221" i="2"/>
  <c r="AS221" i="2" s="1"/>
  <c r="AT221" i="2" s="1"/>
  <c r="AR222" i="2"/>
  <c r="AS222" i="2" s="1"/>
  <c r="AT222" i="2" s="1"/>
  <c r="AR223" i="2"/>
  <c r="AR224" i="2"/>
  <c r="AS224" i="2" s="1"/>
  <c r="AT224" i="2" s="1"/>
  <c r="AR225" i="2"/>
  <c r="AS225" i="2" s="1"/>
  <c r="AT225" i="2" s="1"/>
  <c r="AR226" i="2"/>
  <c r="AS226" i="2" s="1"/>
  <c r="AT226" i="2" s="1"/>
  <c r="AR227" i="2"/>
  <c r="AR228" i="2"/>
  <c r="AS228" i="2" s="1"/>
  <c r="AT228" i="2" s="1"/>
  <c r="AR229" i="2"/>
  <c r="AS229" i="2" s="1"/>
  <c r="AT229" i="2" s="1"/>
  <c r="AR230" i="2"/>
  <c r="AS230" i="2" s="1"/>
  <c r="AT230" i="2" s="1"/>
  <c r="AR231" i="2"/>
  <c r="AR232" i="2"/>
  <c r="AS232" i="2" s="1"/>
  <c r="AT232" i="2" s="1"/>
  <c r="AR233" i="2"/>
  <c r="AS233" i="2" s="1"/>
  <c r="AT233" i="2" s="1"/>
  <c r="AR234" i="2"/>
  <c r="AS234" i="2" s="1"/>
  <c r="AT234" i="2" s="1"/>
  <c r="AR235" i="2"/>
  <c r="AR236" i="2"/>
  <c r="AS236" i="2" s="1"/>
  <c r="AT236" i="2" s="1"/>
  <c r="AR237" i="2"/>
  <c r="AS237" i="2" s="1"/>
  <c r="AT237" i="2" s="1"/>
  <c r="AR238" i="2"/>
  <c r="AS238" i="2" s="1"/>
  <c r="AT238" i="2" s="1"/>
  <c r="AR239" i="2"/>
  <c r="AR240" i="2"/>
  <c r="AS240" i="2" s="1"/>
  <c r="AT240" i="2" s="1"/>
  <c r="AR241" i="2"/>
  <c r="AS241" i="2" s="1"/>
  <c r="AT241" i="2" s="1"/>
  <c r="AR242" i="2"/>
  <c r="AS242" i="2" s="1"/>
  <c r="AT242" i="2" s="1"/>
  <c r="AR243" i="2"/>
  <c r="AR244" i="2"/>
  <c r="AS244" i="2" s="1"/>
  <c r="AT244" i="2" s="1"/>
  <c r="AR245" i="2"/>
  <c r="AS245" i="2" s="1"/>
  <c r="AT245" i="2" s="1"/>
  <c r="AR246" i="2"/>
  <c r="AS246" i="2" s="1"/>
  <c r="AR247" i="2"/>
  <c r="AR248" i="2"/>
  <c r="AS248" i="2" s="1"/>
  <c r="AT248" i="2" s="1"/>
  <c r="AR249" i="2"/>
  <c r="AS249" i="2" s="1"/>
  <c r="AT249" i="2" s="1"/>
  <c r="AR250" i="2"/>
  <c r="AS250" i="2" s="1"/>
  <c r="AR251" i="2"/>
  <c r="AR252" i="2"/>
  <c r="AS252" i="2" s="1"/>
  <c r="AT252" i="2" s="1"/>
  <c r="AR253" i="2"/>
  <c r="AS253" i="2" s="1"/>
  <c r="AT253" i="2" s="1"/>
  <c r="AR254" i="2"/>
  <c r="AS254" i="2" s="1"/>
  <c r="AT254" i="2" s="1"/>
  <c r="AR255" i="2"/>
  <c r="AR256" i="2"/>
  <c r="AS256" i="2" s="1"/>
  <c r="AT256" i="2" s="1"/>
  <c r="AR257" i="2"/>
  <c r="AS257" i="2" s="1"/>
  <c r="AT257" i="2" s="1"/>
  <c r="AR258" i="2"/>
  <c r="AS258" i="2" s="1"/>
  <c r="AT258" i="2" s="1"/>
  <c r="AR259" i="2"/>
  <c r="AR260" i="2"/>
  <c r="AS260" i="2" s="1"/>
  <c r="AT260" i="2" s="1"/>
  <c r="AR261" i="2"/>
  <c r="AS261" i="2" s="1"/>
  <c r="AT261" i="2" s="1"/>
  <c r="AR262" i="2"/>
  <c r="AS262" i="2" s="1"/>
  <c r="AT262" i="2" s="1"/>
  <c r="AR263" i="2"/>
  <c r="AN225" i="2"/>
  <c r="AN241" i="2"/>
  <c r="AN245" i="2"/>
  <c r="AN257" i="2"/>
  <c r="AM222" i="2"/>
  <c r="AN222" i="2" s="1"/>
  <c r="AM226" i="2"/>
  <c r="AN226" i="2" s="1"/>
  <c r="AM230" i="2"/>
  <c r="AN230" i="2" s="1"/>
  <c r="AM234" i="2"/>
  <c r="AN234" i="2" s="1"/>
  <c r="AM238" i="2"/>
  <c r="AN238" i="2" s="1"/>
  <c r="AM242" i="2"/>
  <c r="AN242" i="2" s="1"/>
  <c r="AM246" i="2"/>
  <c r="AN246" i="2" s="1"/>
  <c r="AM250" i="2"/>
  <c r="AN250" i="2" s="1"/>
  <c r="AM254" i="2"/>
  <c r="AN254" i="2" s="1"/>
  <c r="AM258" i="2"/>
  <c r="AN258" i="2" s="1"/>
  <c r="AM262" i="2"/>
  <c r="AN262" i="2" s="1"/>
  <c r="AL221" i="2"/>
  <c r="AM221" i="2" s="1"/>
  <c r="AN221" i="2" s="1"/>
  <c r="AL222" i="2"/>
  <c r="AL223" i="2"/>
  <c r="AM223" i="2" s="1"/>
  <c r="AN223" i="2" s="1"/>
  <c r="AL224" i="2"/>
  <c r="AM224" i="2" s="1"/>
  <c r="AN224" i="2" s="1"/>
  <c r="AL225" i="2"/>
  <c r="AM225" i="2" s="1"/>
  <c r="AL226" i="2"/>
  <c r="AL227" i="2"/>
  <c r="AM227" i="2" s="1"/>
  <c r="AN227" i="2" s="1"/>
  <c r="AL228" i="2"/>
  <c r="AM228" i="2" s="1"/>
  <c r="AN228" i="2" s="1"/>
  <c r="AL229" i="2"/>
  <c r="AM229" i="2" s="1"/>
  <c r="AN229" i="2" s="1"/>
  <c r="AL230" i="2"/>
  <c r="AL231" i="2"/>
  <c r="AM231" i="2" s="1"/>
  <c r="AN231" i="2" s="1"/>
  <c r="AL232" i="2"/>
  <c r="AM232" i="2" s="1"/>
  <c r="AN232" i="2" s="1"/>
  <c r="AL233" i="2"/>
  <c r="AM233" i="2" s="1"/>
  <c r="AN233" i="2" s="1"/>
  <c r="AL234" i="2"/>
  <c r="AL235" i="2"/>
  <c r="AM235" i="2" s="1"/>
  <c r="AN235" i="2" s="1"/>
  <c r="AL236" i="2"/>
  <c r="AM236" i="2" s="1"/>
  <c r="AN236" i="2" s="1"/>
  <c r="AL237" i="2"/>
  <c r="AM237" i="2" s="1"/>
  <c r="AN237" i="2" s="1"/>
  <c r="AL238" i="2"/>
  <c r="AL239" i="2"/>
  <c r="AM239" i="2" s="1"/>
  <c r="AN239" i="2" s="1"/>
  <c r="AL240" i="2"/>
  <c r="AM240" i="2" s="1"/>
  <c r="AN240" i="2" s="1"/>
  <c r="AL241" i="2"/>
  <c r="AM241" i="2" s="1"/>
  <c r="AL242" i="2"/>
  <c r="AL243" i="2"/>
  <c r="AM243" i="2" s="1"/>
  <c r="AN243" i="2" s="1"/>
  <c r="AL244" i="2"/>
  <c r="AM244" i="2" s="1"/>
  <c r="AN244" i="2" s="1"/>
  <c r="AL245" i="2"/>
  <c r="AM245" i="2" s="1"/>
  <c r="AL246" i="2"/>
  <c r="AL247" i="2"/>
  <c r="AM247" i="2" s="1"/>
  <c r="AN247" i="2" s="1"/>
  <c r="AL248" i="2"/>
  <c r="AM248" i="2" s="1"/>
  <c r="AN248" i="2" s="1"/>
  <c r="AL249" i="2"/>
  <c r="AM249" i="2" s="1"/>
  <c r="AN249" i="2" s="1"/>
  <c r="AL250" i="2"/>
  <c r="AL251" i="2"/>
  <c r="AM251" i="2" s="1"/>
  <c r="AN251" i="2" s="1"/>
  <c r="AL252" i="2"/>
  <c r="AM252" i="2" s="1"/>
  <c r="AN252" i="2" s="1"/>
  <c r="AL253" i="2"/>
  <c r="AM253" i="2" s="1"/>
  <c r="AN253" i="2" s="1"/>
  <c r="AL254" i="2"/>
  <c r="AL255" i="2"/>
  <c r="AM255" i="2" s="1"/>
  <c r="AN255" i="2" s="1"/>
  <c r="AL256" i="2"/>
  <c r="AM256" i="2" s="1"/>
  <c r="AN256" i="2" s="1"/>
  <c r="AL257" i="2"/>
  <c r="AM257" i="2" s="1"/>
  <c r="AL258" i="2"/>
  <c r="AL259" i="2"/>
  <c r="AM259" i="2" s="1"/>
  <c r="AN259" i="2" s="1"/>
  <c r="AL260" i="2"/>
  <c r="AM260" i="2" s="1"/>
  <c r="AN260" i="2" s="1"/>
  <c r="AL261" i="2"/>
  <c r="AM261" i="2" s="1"/>
  <c r="AN261" i="2" s="1"/>
  <c r="AL262" i="2"/>
  <c r="AL263" i="2"/>
  <c r="AM263" i="2" s="1"/>
  <c r="AN263" i="2" s="1"/>
  <c r="AG221" i="2"/>
  <c r="AH221" i="2" s="1"/>
  <c r="AG225" i="2"/>
  <c r="AH225" i="2" s="1"/>
  <c r="AG229" i="2"/>
  <c r="AH229" i="2" s="1"/>
  <c r="AG233" i="2"/>
  <c r="AH233" i="2" s="1"/>
  <c r="AG237" i="2"/>
  <c r="AH237" i="2" s="1"/>
  <c r="AG241" i="2"/>
  <c r="AH241" i="2" s="1"/>
  <c r="AG245" i="2"/>
  <c r="AH245" i="2" s="1"/>
  <c r="AG249" i="2"/>
  <c r="AH249" i="2" s="1"/>
  <c r="AG253" i="2"/>
  <c r="AH253" i="2" s="1"/>
  <c r="AG257" i="2"/>
  <c r="AH257" i="2" s="1"/>
  <c r="AG261" i="2"/>
  <c r="AH261" i="2" s="1"/>
  <c r="AF221" i="2"/>
  <c r="AF222" i="2"/>
  <c r="AG222" i="2" s="1"/>
  <c r="AH222" i="2" s="1"/>
  <c r="AF223" i="2"/>
  <c r="AG223" i="2" s="1"/>
  <c r="AH223" i="2" s="1"/>
  <c r="AF224" i="2"/>
  <c r="AG224" i="2" s="1"/>
  <c r="AH224" i="2" s="1"/>
  <c r="AF225" i="2"/>
  <c r="AF226" i="2"/>
  <c r="AG226" i="2" s="1"/>
  <c r="AH226" i="2" s="1"/>
  <c r="AF227" i="2"/>
  <c r="AG227" i="2" s="1"/>
  <c r="AH227" i="2" s="1"/>
  <c r="AF228" i="2"/>
  <c r="AG228" i="2" s="1"/>
  <c r="AH228" i="2" s="1"/>
  <c r="AF229" i="2"/>
  <c r="AF230" i="2"/>
  <c r="AG230" i="2" s="1"/>
  <c r="AH230" i="2" s="1"/>
  <c r="AF231" i="2"/>
  <c r="AG231" i="2" s="1"/>
  <c r="AH231" i="2" s="1"/>
  <c r="AF232" i="2"/>
  <c r="AG232" i="2" s="1"/>
  <c r="AH232" i="2" s="1"/>
  <c r="AF233" i="2"/>
  <c r="AF234" i="2"/>
  <c r="AG234" i="2" s="1"/>
  <c r="AH234" i="2" s="1"/>
  <c r="AF235" i="2"/>
  <c r="AG235" i="2" s="1"/>
  <c r="AH235" i="2" s="1"/>
  <c r="AF236" i="2"/>
  <c r="AG236" i="2" s="1"/>
  <c r="AH236" i="2" s="1"/>
  <c r="AF237" i="2"/>
  <c r="AF238" i="2"/>
  <c r="AG238" i="2" s="1"/>
  <c r="AH238" i="2" s="1"/>
  <c r="AF239" i="2"/>
  <c r="AG239" i="2" s="1"/>
  <c r="AH239" i="2" s="1"/>
  <c r="AF240" i="2"/>
  <c r="AG240" i="2" s="1"/>
  <c r="AH240" i="2" s="1"/>
  <c r="AF241" i="2"/>
  <c r="AF242" i="2"/>
  <c r="AG242" i="2" s="1"/>
  <c r="AH242" i="2" s="1"/>
  <c r="AF243" i="2"/>
  <c r="AG243" i="2" s="1"/>
  <c r="AH243" i="2" s="1"/>
  <c r="AF244" i="2"/>
  <c r="AG244" i="2" s="1"/>
  <c r="AH244" i="2" s="1"/>
  <c r="AF245" i="2"/>
  <c r="AF246" i="2"/>
  <c r="AG246" i="2" s="1"/>
  <c r="AH246" i="2" s="1"/>
  <c r="AF247" i="2"/>
  <c r="AG247" i="2" s="1"/>
  <c r="AH247" i="2" s="1"/>
  <c r="AF248" i="2"/>
  <c r="AG248" i="2" s="1"/>
  <c r="AH248" i="2" s="1"/>
  <c r="AF249" i="2"/>
  <c r="AF250" i="2"/>
  <c r="AG250" i="2" s="1"/>
  <c r="AH250" i="2" s="1"/>
  <c r="AF251" i="2"/>
  <c r="AG251" i="2" s="1"/>
  <c r="AH251" i="2" s="1"/>
  <c r="AF252" i="2"/>
  <c r="AG252" i="2" s="1"/>
  <c r="AH252" i="2" s="1"/>
  <c r="AF253" i="2"/>
  <c r="AF254" i="2"/>
  <c r="AG254" i="2" s="1"/>
  <c r="AH254" i="2" s="1"/>
  <c r="AF255" i="2"/>
  <c r="AG255" i="2" s="1"/>
  <c r="AH255" i="2" s="1"/>
  <c r="AF256" i="2"/>
  <c r="AG256" i="2" s="1"/>
  <c r="AH256" i="2" s="1"/>
  <c r="AF257" i="2"/>
  <c r="AF258" i="2"/>
  <c r="AG258" i="2" s="1"/>
  <c r="AH258" i="2" s="1"/>
  <c r="AF259" i="2"/>
  <c r="AG259" i="2" s="1"/>
  <c r="AH259" i="2" s="1"/>
  <c r="AF260" i="2"/>
  <c r="AG260" i="2" s="1"/>
  <c r="AH260" i="2" s="1"/>
  <c r="AF261" i="2"/>
  <c r="AF262" i="2"/>
  <c r="AG262" i="2" s="1"/>
  <c r="AH262" i="2" s="1"/>
  <c r="AF263" i="2"/>
  <c r="AG263" i="2" s="1"/>
  <c r="AH263" i="2" s="1"/>
  <c r="AA243" i="2"/>
  <c r="AB243" i="2" s="1"/>
  <c r="Z221" i="2"/>
  <c r="AA221" i="2" s="1"/>
  <c r="AB221" i="2" s="1"/>
  <c r="Z222" i="2"/>
  <c r="AA222" i="2" s="1"/>
  <c r="AB222" i="2" s="1"/>
  <c r="Z223" i="2"/>
  <c r="AA223" i="2" s="1"/>
  <c r="AB223" i="2" s="1"/>
  <c r="Z224" i="2"/>
  <c r="AA224" i="2" s="1"/>
  <c r="AB224" i="2" s="1"/>
  <c r="Z225" i="2"/>
  <c r="AA225" i="2" s="1"/>
  <c r="AB225" i="2" s="1"/>
  <c r="Z226" i="2"/>
  <c r="AA226" i="2" s="1"/>
  <c r="AB226" i="2" s="1"/>
  <c r="Z227" i="2"/>
  <c r="AA227" i="2" s="1"/>
  <c r="AB227" i="2" s="1"/>
  <c r="Z228" i="2"/>
  <c r="AA228" i="2" s="1"/>
  <c r="AB228" i="2" s="1"/>
  <c r="Z229" i="2"/>
  <c r="AA229" i="2" s="1"/>
  <c r="AB229" i="2" s="1"/>
  <c r="Z230" i="2"/>
  <c r="AA230" i="2" s="1"/>
  <c r="AB230" i="2" s="1"/>
  <c r="Z231" i="2"/>
  <c r="AA231" i="2" s="1"/>
  <c r="AB231" i="2" s="1"/>
  <c r="Z232" i="2"/>
  <c r="AA232" i="2" s="1"/>
  <c r="AB232" i="2" s="1"/>
  <c r="Z233" i="2"/>
  <c r="AA233" i="2" s="1"/>
  <c r="AB233" i="2" s="1"/>
  <c r="Z234" i="2"/>
  <c r="AA234" i="2" s="1"/>
  <c r="AB234" i="2" s="1"/>
  <c r="Z235" i="2"/>
  <c r="AA235" i="2" s="1"/>
  <c r="AB235" i="2" s="1"/>
  <c r="Z236" i="2"/>
  <c r="AA236" i="2" s="1"/>
  <c r="AB236" i="2" s="1"/>
  <c r="Z237" i="2"/>
  <c r="AA237" i="2" s="1"/>
  <c r="AB237" i="2" s="1"/>
  <c r="Z238" i="2"/>
  <c r="AA238" i="2" s="1"/>
  <c r="AB238" i="2" s="1"/>
  <c r="Z239" i="2"/>
  <c r="AA239" i="2" s="1"/>
  <c r="AB239" i="2" s="1"/>
  <c r="Z240" i="2"/>
  <c r="AA240" i="2" s="1"/>
  <c r="AB240" i="2" s="1"/>
  <c r="Z241" i="2"/>
  <c r="AA241" i="2" s="1"/>
  <c r="AB241" i="2" s="1"/>
  <c r="Z242" i="2"/>
  <c r="AA242" i="2" s="1"/>
  <c r="AB242" i="2" s="1"/>
  <c r="Z243" i="2"/>
  <c r="Z244" i="2"/>
  <c r="AA244" i="2" s="1"/>
  <c r="AB244" i="2" s="1"/>
  <c r="Z245" i="2"/>
  <c r="AA245" i="2" s="1"/>
  <c r="AB245" i="2" s="1"/>
  <c r="Z246" i="2"/>
  <c r="AA246" i="2" s="1"/>
  <c r="AB246" i="2" s="1"/>
  <c r="Z247" i="2"/>
  <c r="AA247" i="2" s="1"/>
  <c r="AB247" i="2" s="1"/>
  <c r="Z248" i="2"/>
  <c r="AA248" i="2" s="1"/>
  <c r="AB248" i="2" s="1"/>
  <c r="Z249" i="2"/>
  <c r="AA249" i="2" s="1"/>
  <c r="AB249" i="2" s="1"/>
  <c r="Z250" i="2"/>
  <c r="AA250" i="2" s="1"/>
  <c r="AB250" i="2" s="1"/>
  <c r="Z251" i="2"/>
  <c r="AA251" i="2" s="1"/>
  <c r="AB251" i="2" s="1"/>
  <c r="Z252" i="2"/>
  <c r="AA252" i="2" s="1"/>
  <c r="AB252" i="2" s="1"/>
  <c r="Z253" i="2"/>
  <c r="AA253" i="2" s="1"/>
  <c r="AB253" i="2" s="1"/>
  <c r="Z254" i="2"/>
  <c r="AA254" i="2" s="1"/>
  <c r="AB254" i="2" s="1"/>
  <c r="Z255" i="2"/>
  <c r="AA255" i="2" s="1"/>
  <c r="AB255" i="2" s="1"/>
  <c r="Z256" i="2"/>
  <c r="AA256" i="2" s="1"/>
  <c r="AB256" i="2" s="1"/>
  <c r="Z257" i="2"/>
  <c r="AA257" i="2" s="1"/>
  <c r="AB257" i="2" s="1"/>
  <c r="Z258" i="2"/>
  <c r="AA258" i="2" s="1"/>
  <c r="AB258" i="2" s="1"/>
  <c r="Z259" i="2"/>
  <c r="AA259" i="2" s="1"/>
  <c r="AB259" i="2" s="1"/>
  <c r="Z260" i="2"/>
  <c r="AA260" i="2" s="1"/>
  <c r="AB260" i="2" s="1"/>
  <c r="Z261" i="2"/>
  <c r="AA261" i="2" s="1"/>
  <c r="AB261" i="2" s="1"/>
  <c r="Z262" i="2"/>
  <c r="AA262" i="2" s="1"/>
  <c r="AB262" i="2" s="1"/>
  <c r="Z263" i="2"/>
  <c r="AA263" i="2" s="1"/>
  <c r="AB263" i="2" s="1"/>
  <c r="V221" i="2"/>
  <c r="V237" i="2"/>
  <c r="V253" i="2"/>
  <c r="V261" i="2"/>
  <c r="U225" i="2"/>
  <c r="V225" i="2" s="1"/>
  <c r="U229" i="2"/>
  <c r="V229" i="2" s="1"/>
  <c r="U230" i="2"/>
  <c r="V230" i="2" s="1"/>
  <c r="U233" i="2"/>
  <c r="V233" i="2" s="1"/>
  <c r="U237" i="2"/>
  <c r="U241" i="2"/>
  <c r="V241" i="2" s="1"/>
  <c r="U245" i="2"/>
  <c r="V245" i="2" s="1"/>
  <c r="U246" i="2"/>
  <c r="V246" i="2" s="1"/>
  <c r="U249" i="2"/>
  <c r="V249" i="2" s="1"/>
  <c r="U253" i="2"/>
  <c r="U257" i="2"/>
  <c r="V257" i="2" s="1"/>
  <c r="U261" i="2"/>
  <c r="U262" i="2"/>
  <c r="V262" i="2" s="1"/>
  <c r="T221" i="2"/>
  <c r="U221" i="2" s="1"/>
  <c r="T222" i="2"/>
  <c r="U222" i="2" s="1"/>
  <c r="V222" i="2" s="1"/>
  <c r="T223" i="2"/>
  <c r="U223" i="2" s="1"/>
  <c r="V223" i="2" s="1"/>
  <c r="T224" i="2"/>
  <c r="U224" i="2" s="1"/>
  <c r="V224" i="2" s="1"/>
  <c r="T225" i="2"/>
  <c r="T226" i="2"/>
  <c r="U226" i="2" s="1"/>
  <c r="V226" i="2" s="1"/>
  <c r="T227" i="2"/>
  <c r="U227" i="2" s="1"/>
  <c r="V227" i="2" s="1"/>
  <c r="T228" i="2"/>
  <c r="U228" i="2" s="1"/>
  <c r="V228" i="2" s="1"/>
  <c r="T229" i="2"/>
  <c r="T230" i="2"/>
  <c r="T231" i="2"/>
  <c r="U231" i="2" s="1"/>
  <c r="V231" i="2" s="1"/>
  <c r="T232" i="2"/>
  <c r="U232" i="2" s="1"/>
  <c r="V232" i="2" s="1"/>
  <c r="T233" i="2"/>
  <c r="T234" i="2"/>
  <c r="U234" i="2" s="1"/>
  <c r="V234" i="2" s="1"/>
  <c r="T235" i="2"/>
  <c r="U235" i="2" s="1"/>
  <c r="V235" i="2" s="1"/>
  <c r="T236" i="2"/>
  <c r="U236" i="2" s="1"/>
  <c r="V236" i="2" s="1"/>
  <c r="T237" i="2"/>
  <c r="T238" i="2"/>
  <c r="U238" i="2" s="1"/>
  <c r="V238" i="2" s="1"/>
  <c r="T239" i="2"/>
  <c r="U239" i="2" s="1"/>
  <c r="V239" i="2" s="1"/>
  <c r="T240" i="2"/>
  <c r="U240" i="2" s="1"/>
  <c r="V240" i="2" s="1"/>
  <c r="T241" i="2"/>
  <c r="T242" i="2"/>
  <c r="U242" i="2" s="1"/>
  <c r="V242" i="2" s="1"/>
  <c r="T243" i="2"/>
  <c r="U243" i="2" s="1"/>
  <c r="V243" i="2" s="1"/>
  <c r="T244" i="2"/>
  <c r="U244" i="2" s="1"/>
  <c r="V244" i="2" s="1"/>
  <c r="T245" i="2"/>
  <c r="T246" i="2"/>
  <c r="T247" i="2"/>
  <c r="U247" i="2" s="1"/>
  <c r="V247" i="2" s="1"/>
  <c r="T248" i="2"/>
  <c r="U248" i="2" s="1"/>
  <c r="V248" i="2" s="1"/>
  <c r="T249" i="2"/>
  <c r="T250" i="2"/>
  <c r="U250" i="2" s="1"/>
  <c r="V250" i="2" s="1"/>
  <c r="T251" i="2"/>
  <c r="U251" i="2" s="1"/>
  <c r="V251" i="2" s="1"/>
  <c r="T252" i="2"/>
  <c r="U252" i="2" s="1"/>
  <c r="V252" i="2" s="1"/>
  <c r="T253" i="2"/>
  <c r="T254" i="2"/>
  <c r="U254" i="2" s="1"/>
  <c r="V254" i="2" s="1"/>
  <c r="T255" i="2"/>
  <c r="U255" i="2" s="1"/>
  <c r="V255" i="2" s="1"/>
  <c r="T256" i="2"/>
  <c r="U256" i="2" s="1"/>
  <c r="V256" i="2" s="1"/>
  <c r="T257" i="2"/>
  <c r="T258" i="2"/>
  <c r="U258" i="2" s="1"/>
  <c r="V258" i="2" s="1"/>
  <c r="T259" i="2"/>
  <c r="U259" i="2" s="1"/>
  <c r="V259" i="2" s="1"/>
  <c r="T260" i="2"/>
  <c r="U260" i="2" s="1"/>
  <c r="V260" i="2" s="1"/>
  <c r="T261" i="2"/>
  <c r="T262" i="2"/>
  <c r="T263" i="2"/>
  <c r="U263" i="2" s="1"/>
  <c r="V263" i="2" s="1"/>
  <c r="P224" i="2"/>
  <c r="P228" i="2"/>
  <c r="P236" i="2"/>
  <c r="P240" i="2"/>
  <c r="P244" i="2"/>
  <c r="P252" i="2"/>
  <c r="P256" i="2"/>
  <c r="P260" i="2"/>
  <c r="O221" i="2"/>
  <c r="P221" i="2" s="1"/>
  <c r="O225" i="2"/>
  <c r="P225" i="2" s="1"/>
  <c r="O229" i="2"/>
  <c r="P229" i="2" s="1"/>
  <c r="O230" i="2"/>
  <c r="P230" i="2" s="1"/>
  <c r="O233" i="2"/>
  <c r="P233" i="2" s="1"/>
  <c r="O237" i="2"/>
  <c r="P237" i="2" s="1"/>
  <c r="O241" i="2"/>
  <c r="P241" i="2" s="1"/>
  <c r="O245" i="2"/>
  <c r="P245" i="2" s="1"/>
  <c r="O246" i="2"/>
  <c r="P246" i="2" s="1"/>
  <c r="O249" i="2"/>
  <c r="P249" i="2" s="1"/>
  <c r="O253" i="2"/>
  <c r="P253" i="2" s="1"/>
  <c r="O257" i="2"/>
  <c r="P257" i="2" s="1"/>
  <c r="O261" i="2"/>
  <c r="P261" i="2" s="1"/>
  <c r="O262" i="2"/>
  <c r="P262" i="2" s="1"/>
  <c r="N221" i="2"/>
  <c r="N222" i="2"/>
  <c r="O222" i="2" s="1"/>
  <c r="P222" i="2" s="1"/>
  <c r="N223" i="2"/>
  <c r="O223" i="2" s="1"/>
  <c r="P223" i="2" s="1"/>
  <c r="N224" i="2"/>
  <c r="O224" i="2" s="1"/>
  <c r="N225" i="2"/>
  <c r="N226" i="2"/>
  <c r="O226" i="2" s="1"/>
  <c r="P226" i="2" s="1"/>
  <c r="N227" i="2"/>
  <c r="O227" i="2" s="1"/>
  <c r="P227" i="2" s="1"/>
  <c r="N228" i="2"/>
  <c r="O228" i="2" s="1"/>
  <c r="N229" i="2"/>
  <c r="N230" i="2"/>
  <c r="N231" i="2"/>
  <c r="O231" i="2" s="1"/>
  <c r="P231" i="2" s="1"/>
  <c r="N232" i="2"/>
  <c r="O232" i="2" s="1"/>
  <c r="P232" i="2" s="1"/>
  <c r="N233" i="2"/>
  <c r="N234" i="2"/>
  <c r="O234" i="2" s="1"/>
  <c r="P234" i="2" s="1"/>
  <c r="N235" i="2"/>
  <c r="O235" i="2" s="1"/>
  <c r="P235" i="2" s="1"/>
  <c r="N236" i="2"/>
  <c r="O236" i="2" s="1"/>
  <c r="N237" i="2"/>
  <c r="N238" i="2"/>
  <c r="O238" i="2" s="1"/>
  <c r="P238" i="2" s="1"/>
  <c r="N239" i="2"/>
  <c r="O239" i="2" s="1"/>
  <c r="P239" i="2" s="1"/>
  <c r="N240" i="2"/>
  <c r="O240" i="2" s="1"/>
  <c r="N241" i="2"/>
  <c r="N242" i="2"/>
  <c r="O242" i="2" s="1"/>
  <c r="P242" i="2" s="1"/>
  <c r="N243" i="2"/>
  <c r="O243" i="2" s="1"/>
  <c r="P243" i="2" s="1"/>
  <c r="N244" i="2"/>
  <c r="O244" i="2" s="1"/>
  <c r="N245" i="2"/>
  <c r="N246" i="2"/>
  <c r="N247" i="2"/>
  <c r="O247" i="2" s="1"/>
  <c r="P247" i="2" s="1"/>
  <c r="N248" i="2"/>
  <c r="O248" i="2" s="1"/>
  <c r="P248" i="2" s="1"/>
  <c r="N249" i="2"/>
  <c r="N250" i="2"/>
  <c r="O250" i="2" s="1"/>
  <c r="P250" i="2" s="1"/>
  <c r="N251" i="2"/>
  <c r="O251" i="2" s="1"/>
  <c r="P251" i="2" s="1"/>
  <c r="N252" i="2"/>
  <c r="O252" i="2" s="1"/>
  <c r="N253" i="2"/>
  <c r="N254" i="2"/>
  <c r="O254" i="2" s="1"/>
  <c r="P254" i="2" s="1"/>
  <c r="N255" i="2"/>
  <c r="O255" i="2" s="1"/>
  <c r="P255" i="2" s="1"/>
  <c r="N256" i="2"/>
  <c r="O256" i="2" s="1"/>
  <c r="N257" i="2"/>
  <c r="N258" i="2"/>
  <c r="O258" i="2" s="1"/>
  <c r="P258" i="2" s="1"/>
  <c r="N259" i="2"/>
  <c r="O259" i="2" s="1"/>
  <c r="P259" i="2" s="1"/>
  <c r="N260" i="2"/>
  <c r="O260" i="2" s="1"/>
  <c r="N261" i="2"/>
  <c r="N262" i="2"/>
  <c r="N263" i="2"/>
  <c r="O263" i="2" s="1"/>
  <c r="P263" i="2" s="1"/>
  <c r="I223" i="2"/>
  <c r="J223" i="2" s="1"/>
  <c r="I225" i="2"/>
  <c r="J225" i="2" s="1"/>
  <c r="I227" i="2"/>
  <c r="J227" i="2" s="1"/>
  <c r="I229" i="2"/>
  <c r="J229" i="2" s="1"/>
  <c r="I231" i="2"/>
  <c r="J231" i="2" s="1"/>
  <c r="I233" i="2"/>
  <c r="J233" i="2" s="1"/>
  <c r="I235" i="2"/>
  <c r="J235" i="2" s="1"/>
  <c r="I239" i="2"/>
  <c r="J239" i="2" s="1"/>
  <c r="I241" i="2"/>
  <c r="J241" i="2" s="1"/>
  <c r="I243" i="2"/>
  <c r="J243" i="2" s="1"/>
  <c r="I245" i="2"/>
  <c r="J245" i="2" s="1"/>
  <c r="I247" i="2"/>
  <c r="J247" i="2" s="1"/>
  <c r="I249" i="2"/>
  <c r="J249" i="2" s="1"/>
  <c r="I251" i="2"/>
  <c r="J251" i="2" s="1"/>
  <c r="I255" i="2"/>
  <c r="J255" i="2" s="1"/>
  <c r="I257" i="2"/>
  <c r="J257" i="2" s="1"/>
  <c r="I259" i="2"/>
  <c r="J259" i="2" s="1"/>
  <c r="I261" i="2"/>
  <c r="J261" i="2" s="1"/>
  <c r="I263" i="2"/>
  <c r="J263" i="2" s="1"/>
  <c r="H221" i="2"/>
  <c r="I221" i="2" s="1"/>
  <c r="J221" i="2" s="1"/>
  <c r="H222" i="2"/>
  <c r="I222" i="2" s="1"/>
  <c r="J222" i="2" s="1"/>
  <c r="H223" i="2"/>
  <c r="H224" i="2"/>
  <c r="I224" i="2" s="1"/>
  <c r="J224" i="2" s="1"/>
  <c r="H225" i="2"/>
  <c r="H226" i="2"/>
  <c r="I226" i="2" s="1"/>
  <c r="J226" i="2" s="1"/>
  <c r="H227" i="2"/>
  <c r="H228" i="2"/>
  <c r="I228" i="2" s="1"/>
  <c r="J228" i="2" s="1"/>
  <c r="H229" i="2"/>
  <c r="H230" i="2"/>
  <c r="I230" i="2" s="1"/>
  <c r="J230" i="2" s="1"/>
  <c r="H231" i="2"/>
  <c r="H232" i="2"/>
  <c r="I232" i="2" s="1"/>
  <c r="J232" i="2" s="1"/>
  <c r="H233" i="2"/>
  <c r="H234" i="2"/>
  <c r="I234" i="2" s="1"/>
  <c r="J234" i="2" s="1"/>
  <c r="H235" i="2"/>
  <c r="H236" i="2"/>
  <c r="I236" i="2" s="1"/>
  <c r="J236" i="2" s="1"/>
  <c r="H237" i="2"/>
  <c r="I237" i="2" s="1"/>
  <c r="J237" i="2" s="1"/>
  <c r="H238" i="2"/>
  <c r="I238" i="2" s="1"/>
  <c r="J238" i="2" s="1"/>
  <c r="H239" i="2"/>
  <c r="H240" i="2"/>
  <c r="I240" i="2" s="1"/>
  <c r="J240" i="2" s="1"/>
  <c r="H241" i="2"/>
  <c r="H242" i="2"/>
  <c r="I242" i="2" s="1"/>
  <c r="J242" i="2" s="1"/>
  <c r="H243" i="2"/>
  <c r="H244" i="2"/>
  <c r="I244" i="2" s="1"/>
  <c r="J244" i="2" s="1"/>
  <c r="H245" i="2"/>
  <c r="H246" i="2"/>
  <c r="I246" i="2" s="1"/>
  <c r="J246" i="2" s="1"/>
  <c r="H247" i="2"/>
  <c r="H248" i="2"/>
  <c r="I248" i="2" s="1"/>
  <c r="J248" i="2" s="1"/>
  <c r="H249" i="2"/>
  <c r="H250" i="2"/>
  <c r="I250" i="2" s="1"/>
  <c r="J250" i="2" s="1"/>
  <c r="H251" i="2"/>
  <c r="H252" i="2"/>
  <c r="I252" i="2" s="1"/>
  <c r="J252" i="2" s="1"/>
  <c r="H253" i="2"/>
  <c r="I253" i="2" s="1"/>
  <c r="J253" i="2" s="1"/>
  <c r="H254" i="2"/>
  <c r="I254" i="2" s="1"/>
  <c r="J254" i="2" s="1"/>
  <c r="H255" i="2"/>
  <c r="H256" i="2"/>
  <c r="I256" i="2" s="1"/>
  <c r="J256" i="2" s="1"/>
  <c r="H257" i="2"/>
  <c r="H258" i="2"/>
  <c r="I258" i="2" s="1"/>
  <c r="J258" i="2" s="1"/>
  <c r="H259" i="2"/>
  <c r="H260" i="2"/>
  <c r="I260" i="2" s="1"/>
  <c r="J260" i="2" s="1"/>
  <c r="H261" i="2"/>
  <c r="H262" i="2"/>
  <c r="I262" i="2" s="1"/>
  <c r="J262" i="2" s="1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AV260" i="2" l="1"/>
  <c r="AW260" i="2" s="1"/>
  <c r="AX260" i="2" s="1"/>
  <c r="AV252" i="2"/>
  <c r="AW252" i="2" s="1"/>
  <c r="AX252" i="2" s="1"/>
  <c r="AV244" i="2"/>
  <c r="AW244" i="2" s="1"/>
  <c r="AX244" i="2" s="1"/>
  <c r="AV235" i="2"/>
  <c r="AW235" i="2" s="1"/>
  <c r="AX235" i="2" s="1"/>
  <c r="AV256" i="2"/>
  <c r="AW256" i="2" s="1"/>
  <c r="AX256" i="2" s="1"/>
  <c r="AV248" i="2"/>
  <c r="AW248" i="2" s="1"/>
  <c r="AX248" i="2" s="1"/>
  <c r="AV243" i="2"/>
  <c r="AW243" i="2" s="1"/>
  <c r="AX243" i="2" s="1"/>
  <c r="AV259" i="2"/>
  <c r="AW259" i="2" s="1"/>
  <c r="AX259" i="2" s="1"/>
  <c r="AV251" i="2"/>
  <c r="AW251" i="2" s="1"/>
  <c r="AX251" i="2" s="1"/>
  <c r="AV227" i="2"/>
  <c r="AW227" i="2" s="1"/>
  <c r="AX227" i="2" s="1"/>
  <c r="AV262" i="2"/>
  <c r="AW262" i="2" s="1"/>
  <c r="AX262" i="2" s="1"/>
  <c r="AV258" i="2"/>
  <c r="AW258" i="2" s="1"/>
  <c r="AX258" i="2" s="1"/>
  <c r="AV254" i="2"/>
  <c r="AW254" i="2" s="1"/>
  <c r="AX254" i="2" s="1"/>
  <c r="AV250" i="2"/>
  <c r="AW250" i="2" s="1"/>
  <c r="AX250" i="2" s="1"/>
  <c r="AV246" i="2"/>
  <c r="AW246" i="2" s="1"/>
  <c r="AX246" i="2" s="1"/>
  <c r="AV242" i="2"/>
  <c r="AW242" i="2" s="1"/>
  <c r="AX242" i="2" s="1"/>
  <c r="AV238" i="2"/>
  <c r="AW238" i="2" s="1"/>
  <c r="AX238" i="2" s="1"/>
  <c r="AV234" i="2"/>
  <c r="AW234" i="2" s="1"/>
  <c r="AX234" i="2" s="1"/>
  <c r="AV230" i="2"/>
  <c r="AW230" i="2" s="1"/>
  <c r="AX230" i="2" s="1"/>
  <c r="AV226" i="2"/>
  <c r="AW226" i="2" s="1"/>
  <c r="AX226" i="2" s="1"/>
  <c r="AV222" i="2"/>
  <c r="AW222" i="2" s="1"/>
  <c r="AX222" i="2" s="1"/>
  <c r="AV261" i="2"/>
  <c r="AW261" i="2" s="1"/>
  <c r="AX261" i="2" s="1"/>
  <c r="AV257" i="2"/>
  <c r="AW257" i="2" s="1"/>
  <c r="AX257" i="2" s="1"/>
  <c r="AV253" i="2"/>
  <c r="AW253" i="2" s="1"/>
  <c r="AX253" i="2" s="1"/>
  <c r="AV249" i="2"/>
  <c r="AW249" i="2" s="1"/>
  <c r="AX249" i="2" s="1"/>
  <c r="AV245" i="2"/>
  <c r="AW245" i="2" s="1"/>
  <c r="AX245" i="2" s="1"/>
  <c r="AV241" i="2"/>
  <c r="AW241" i="2" s="1"/>
  <c r="AX241" i="2" s="1"/>
  <c r="AV237" i="2"/>
  <c r="AW237" i="2" s="1"/>
  <c r="AX237" i="2" s="1"/>
  <c r="AV233" i="2"/>
  <c r="AW233" i="2" s="1"/>
  <c r="AX233" i="2" s="1"/>
  <c r="AV229" i="2"/>
  <c r="AW229" i="2" s="1"/>
  <c r="AX229" i="2" s="1"/>
  <c r="AV225" i="2"/>
  <c r="AW225" i="2" s="1"/>
  <c r="AX225" i="2" s="1"/>
  <c r="AV221" i="2"/>
  <c r="AW221" i="2" s="1"/>
  <c r="AX221" i="2" s="1"/>
  <c r="AV240" i="2"/>
  <c r="AW240" i="2" s="1"/>
  <c r="AX240" i="2" s="1"/>
  <c r="AV236" i="2"/>
  <c r="AW236" i="2" s="1"/>
  <c r="AX236" i="2" s="1"/>
  <c r="AV232" i="2"/>
  <c r="AW232" i="2" s="1"/>
  <c r="AX232" i="2" s="1"/>
  <c r="AV228" i="2"/>
  <c r="AW228" i="2" s="1"/>
  <c r="AX228" i="2" s="1"/>
  <c r="AV224" i="2"/>
  <c r="AW224" i="2" s="1"/>
  <c r="AX224" i="2" s="1"/>
  <c r="AV263" i="2"/>
  <c r="AW263" i="2" s="1"/>
  <c r="AX263" i="2" s="1"/>
  <c r="AV255" i="2"/>
  <c r="AW255" i="2" s="1"/>
  <c r="AX255" i="2" s="1"/>
  <c r="AV247" i="2"/>
  <c r="AW247" i="2" s="1"/>
  <c r="AX247" i="2" s="1"/>
  <c r="AV239" i="2"/>
  <c r="AW239" i="2" s="1"/>
  <c r="AX239" i="2" s="1"/>
  <c r="AV231" i="2"/>
  <c r="AW231" i="2" s="1"/>
  <c r="AX231" i="2" s="1"/>
  <c r="AV223" i="2"/>
  <c r="AW223" i="2" s="1"/>
  <c r="AX223" i="2" s="1"/>
  <c r="AT4" i="2"/>
  <c r="AT10" i="2"/>
  <c r="AT14" i="2"/>
  <c r="AT15" i="2"/>
  <c r="AT24" i="2"/>
  <c r="AT26" i="2"/>
  <c r="AT36" i="2"/>
  <c r="AT42" i="2"/>
  <c r="AT46" i="2"/>
  <c r="AT47" i="2"/>
  <c r="AT58" i="2"/>
  <c r="AT74" i="2"/>
  <c r="AT78" i="2"/>
  <c r="AT79" i="2"/>
  <c r="AT90" i="2"/>
  <c r="AT99" i="2"/>
  <c r="AT106" i="2"/>
  <c r="AT110" i="2"/>
  <c r="AT111" i="2"/>
  <c r="AT122" i="2"/>
  <c r="AT126" i="2"/>
  <c r="AT127" i="2"/>
  <c r="AT130" i="2"/>
  <c r="AT136" i="2"/>
  <c r="AT142" i="2"/>
  <c r="AT143" i="2"/>
  <c r="AT151" i="2"/>
  <c r="AT154" i="2"/>
  <c r="AT158" i="2"/>
  <c r="AT162" i="2"/>
  <c r="AT163" i="2"/>
  <c r="AT170" i="2"/>
  <c r="AT178" i="2"/>
  <c r="AT186" i="2"/>
  <c r="AT190" i="2"/>
  <c r="AT191" i="2"/>
  <c r="AT194" i="2"/>
  <c r="AT199" i="2"/>
  <c r="AT200" i="2"/>
  <c r="AT206" i="2"/>
  <c r="AT207" i="2"/>
  <c r="AT212" i="2"/>
  <c r="AT215" i="2"/>
  <c r="AT218" i="2"/>
  <c r="AS5" i="2"/>
  <c r="AT5" i="2" s="1"/>
  <c r="AS7" i="2"/>
  <c r="AT7" i="2" s="1"/>
  <c r="AS9" i="2"/>
  <c r="AT9" i="2" s="1"/>
  <c r="AS11" i="2"/>
  <c r="AT11" i="2" s="1"/>
  <c r="AS13" i="2"/>
  <c r="AT13" i="2" s="1"/>
  <c r="AS17" i="2"/>
  <c r="AT17" i="2" s="1"/>
  <c r="AS19" i="2"/>
  <c r="AT19" i="2" s="1"/>
  <c r="AS21" i="2"/>
  <c r="AT21" i="2" s="1"/>
  <c r="AS24" i="2"/>
  <c r="AS25" i="2"/>
  <c r="AT25" i="2" s="1"/>
  <c r="AS29" i="2"/>
  <c r="AT29" i="2" s="1"/>
  <c r="AS33" i="2"/>
  <c r="AT33" i="2" s="1"/>
  <c r="AS37" i="2"/>
  <c r="AT37" i="2" s="1"/>
  <c r="AS39" i="2"/>
  <c r="AT39" i="2" s="1"/>
  <c r="AS41" i="2"/>
  <c r="AT41" i="2" s="1"/>
  <c r="AS43" i="2"/>
  <c r="AT43" i="2" s="1"/>
  <c r="AS44" i="2"/>
  <c r="AT44" i="2" s="1"/>
  <c r="AS45" i="2"/>
  <c r="AT45" i="2" s="1"/>
  <c r="AS49" i="2"/>
  <c r="AT49" i="2" s="1"/>
  <c r="AS51" i="2"/>
  <c r="AT51" i="2" s="1"/>
  <c r="AS53" i="2"/>
  <c r="AT53" i="2" s="1"/>
  <c r="AS57" i="2"/>
  <c r="AT57" i="2" s="1"/>
  <c r="AS61" i="2"/>
  <c r="AT61" i="2" s="1"/>
  <c r="AS64" i="2"/>
  <c r="AT64" i="2" s="1"/>
  <c r="AS65" i="2"/>
  <c r="AT65" i="2" s="1"/>
  <c r="AS69" i="2"/>
  <c r="AT69" i="2" s="1"/>
  <c r="AS71" i="2"/>
  <c r="AT71" i="2" s="1"/>
  <c r="AS73" i="2"/>
  <c r="AT73" i="2" s="1"/>
  <c r="AS75" i="2"/>
  <c r="AT75" i="2" s="1"/>
  <c r="AS77" i="2"/>
  <c r="AT77" i="2" s="1"/>
  <c r="AS81" i="2"/>
  <c r="AT81" i="2" s="1"/>
  <c r="AS83" i="2"/>
  <c r="AT83" i="2" s="1"/>
  <c r="AS85" i="2"/>
  <c r="AT85" i="2" s="1"/>
  <c r="AS88" i="2"/>
  <c r="AT88" i="2" s="1"/>
  <c r="AS89" i="2"/>
  <c r="AT89" i="2" s="1"/>
  <c r="AS93" i="2"/>
  <c r="AT93" i="2" s="1"/>
  <c r="AS97" i="2"/>
  <c r="AT97" i="2" s="1"/>
  <c r="AS101" i="2"/>
  <c r="AT101" i="2" s="1"/>
  <c r="AS103" i="2"/>
  <c r="AT103" i="2" s="1"/>
  <c r="AS105" i="2"/>
  <c r="AT105" i="2" s="1"/>
  <c r="AS107" i="2"/>
  <c r="AT107" i="2" s="1"/>
  <c r="AS108" i="2"/>
  <c r="AT108" i="2" s="1"/>
  <c r="AS109" i="2"/>
  <c r="AT109" i="2" s="1"/>
  <c r="AS113" i="2"/>
  <c r="AT113" i="2" s="1"/>
  <c r="AS115" i="2"/>
  <c r="AT115" i="2" s="1"/>
  <c r="AS117" i="2"/>
  <c r="AT117" i="2" s="1"/>
  <c r="AS121" i="2"/>
  <c r="AT121" i="2" s="1"/>
  <c r="AS125" i="2"/>
  <c r="AT125" i="2" s="1"/>
  <c r="AS128" i="2"/>
  <c r="AT128" i="2" s="1"/>
  <c r="AS129" i="2"/>
  <c r="AT129" i="2" s="1"/>
  <c r="AS133" i="2"/>
  <c r="AT133" i="2" s="1"/>
  <c r="AS135" i="2"/>
  <c r="AT135" i="2" s="1"/>
  <c r="AS137" i="2"/>
  <c r="AT137" i="2" s="1"/>
  <c r="AS139" i="2"/>
  <c r="AT139" i="2" s="1"/>
  <c r="AS141" i="2"/>
  <c r="AT141" i="2" s="1"/>
  <c r="AS145" i="2"/>
  <c r="AT145" i="2" s="1"/>
  <c r="AS147" i="2"/>
  <c r="AT147" i="2" s="1"/>
  <c r="AS149" i="2"/>
  <c r="AT149" i="2" s="1"/>
  <c r="AS152" i="2"/>
  <c r="AT152" i="2" s="1"/>
  <c r="AS153" i="2"/>
  <c r="AT153" i="2" s="1"/>
  <c r="AS157" i="2"/>
  <c r="AT157" i="2" s="1"/>
  <c r="AS161" i="2"/>
  <c r="AT161" i="2" s="1"/>
  <c r="AS165" i="2"/>
  <c r="AT165" i="2" s="1"/>
  <c r="AS167" i="2"/>
  <c r="AT167" i="2" s="1"/>
  <c r="AS169" i="2"/>
  <c r="AT169" i="2" s="1"/>
  <c r="AS171" i="2"/>
  <c r="AT171" i="2" s="1"/>
  <c r="AS172" i="2"/>
  <c r="AT172" i="2" s="1"/>
  <c r="AS173" i="2"/>
  <c r="AT173" i="2" s="1"/>
  <c r="AS177" i="2"/>
  <c r="AT177" i="2" s="1"/>
  <c r="AS179" i="2"/>
  <c r="AT179" i="2" s="1"/>
  <c r="AS181" i="2"/>
  <c r="AT181" i="2" s="1"/>
  <c r="AS185" i="2"/>
  <c r="AT185" i="2" s="1"/>
  <c r="AS189" i="2"/>
  <c r="AT189" i="2" s="1"/>
  <c r="AS192" i="2"/>
  <c r="AT192" i="2" s="1"/>
  <c r="AS193" i="2"/>
  <c r="AT193" i="2" s="1"/>
  <c r="AS197" i="2"/>
  <c r="AT197" i="2" s="1"/>
  <c r="AS199" i="2"/>
  <c r="AS201" i="2"/>
  <c r="AT201" i="2" s="1"/>
  <c r="AS203" i="2"/>
  <c r="AT203" i="2" s="1"/>
  <c r="AS205" i="2"/>
  <c r="AT205" i="2" s="1"/>
  <c r="AS209" i="2"/>
  <c r="AT209" i="2" s="1"/>
  <c r="AS211" i="2"/>
  <c r="AT211" i="2" s="1"/>
  <c r="AS213" i="2"/>
  <c r="AT213" i="2" s="1"/>
  <c r="AS216" i="2"/>
  <c r="AT216" i="2" s="1"/>
  <c r="AS217" i="2"/>
  <c r="AT217" i="2" s="1"/>
  <c r="AR4" i="2"/>
  <c r="AS4" i="2" s="1"/>
  <c r="AR5" i="2"/>
  <c r="AR6" i="2"/>
  <c r="AS6" i="2" s="1"/>
  <c r="AT6" i="2" s="1"/>
  <c r="AR7" i="2"/>
  <c r="AR8" i="2"/>
  <c r="AS8" i="2" s="1"/>
  <c r="AT8" i="2" s="1"/>
  <c r="AR9" i="2"/>
  <c r="AR10" i="2"/>
  <c r="AS10" i="2" s="1"/>
  <c r="AR11" i="2"/>
  <c r="AR12" i="2"/>
  <c r="AS12" i="2" s="1"/>
  <c r="AT12" i="2" s="1"/>
  <c r="AR13" i="2"/>
  <c r="AR14" i="2"/>
  <c r="AS14" i="2" s="1"/>
  <c r="AR15" i="2"/>
  <c r="AS15" i="2" s="1"/>
  <c r="AR16" i="2"/>
  <c r="AS16" i="2" s="1"/>
  <c r="AT16" i="2" s="1"/>
  <c r="AR17" i="2"/>
  <c r="AR18" i="2"/>
  <c r="AS18" i="2" s="1"/>
  <c r="AT18" i="2" s="1"/>
  <c r="AR19" i="2"/>
  <c r="AR20" i="2"/>
  <c r="AS20" i="2" s="1"/>
  <c r="AT20" i="2" s="1"/>
  <c r="AR21" i="2"/>
  <c r="AR22" i="2"/>
  <c r="AS22" i="2" s="1"/>
  <c r="AT22" i="2" s="1"/>
  <c r="AR23" i="2"/>
  <c r="AS23" i="2" s="1"/>
  <c r="AT23" i="2" s="1"/>
  <c r="AR24" i="2"/>
  <c r="AR25" i="2"/>
  <c r="AR26" i="2"/>
  <c r="AS26" i="2" s="1"/>
  <c r="AR27" i="2"/>
  <c r="AS27" i="2" s="1"/>
  <c r="AT27" i="2" s="1"/>
  <c r="AR28" i="2"/>
  <c r="AS28" i="2" s="1"/>
  <c r="AT28" i="2" s="1"/>
  <c r="AR29" i="2"/>
  <c r="AR30" i="2"/>
  <c r="AS30" i="2" s="1"/>
  <c r="AT30" i="2" s="1"/>
  <c r="AR31" i="2"/>
  <c r="AS31" i="2" s="1"/>
  <c r="AT31" i="2" s="1"/>
  <c r="AR32" i="2"/>
  <c r="AS32" i="2" s="1"/>
  <c r="AT32" i="2" s="1"/>
  <c r="AR33" i="2"/>
  <c r="AR34" i="2"/>
  <c r="AS34" i="2" s="1"/>
  <c r="AT34" i="2" s="1"/>
  <c r="AR35" i="2"/>
  <c r="AS35" i="2" s="1"/>
  <c r="AT35" i="2" s="1"/>
  <c r="AR36" i="2"/>
  <c r="AS36" i="2" s="1"/>
  <c r="AR37" i="2"/>
  <c r="AR38" i="2"/>
  <c r="AS38" i="2" s="1"/>
  <c r="AT38" i="2" s="1"/>
  <c r="AR39" i="2"/>
  <c r="AR40" i="2"/>
  <c r="AS40" i="2" s="1"/>
  <c r="AT40" i="2" s="1"/>
  <c r="AR41" i="2"/>
  <c r="AR42" i="2"/>
  <c r="AS42" i="2" s="1"/>
  <c r="AR43" i="2"/>
  <c r="AR44" i="2"/>
  <c r="AR45" i="2"/>
  <c r="AR46" i="2"/>
  <c r="AS46" i="2" s="1"/>
  <c r="AR47" i="2"/>
  <c r="AS47" i="2" s="1"/>
  <c r="AR48" i="2"/>
  <c r="AS48" i="2" s="1"/>
  <c r="AT48" i="2" s="1"/>
  <c r="AR49" i="2"/>
  <c r="AR50" i="2"/>
  <c r="AS50" i="2" s="1"/>
  <c r="AT50" i="2" s="1"/>
  <c r="AR51" i="2"/>
  <c r="AR52" i="2"/>
  <c r="AS52" i="2" s="1"/>
  <c r="AT52" i="2" s="1"/>
  <c r="AR53" i="2"/>
  <c r="AR54" i="2"/>
  <c r="AS54" i="2" s="1"/>
  <c r="AT54" i="2" s="1"/>
  <c r="AR55" i="2"/>
  <c r="AS55" i="2" s="1"/>
  <c r="AT55" i="2" s="1"/>
  <c r="AR56" i="2"/>
  <c r="AS56" i="2" s="1"/>
  <c r="AT56" i="2" s="1"/>
  <c r="AR57" i="2"/>
  <c r="AR58" i="2"/>
  <c r="AS58" i="2" s="1"/>
  <c r="AR59" i="2"/>
  <c r="AS59" i="2" s="1"/>
  <c r="AT59" i="2" s="1"/>
  <c r="AR60" i="2"/>
  <c r="AS60" i="2" s="1"/>
  <c r="AT60" i="2" s="1"/>
  <c r="AR61" i="2"/>
  <c r="AR62" i="2"/>
  <c r="AS62" i="2" s="1"/>
  <c r="AT62" i="2" s="1"/>
  <c r="AR63" i="2"/>
  <c r="AS63" i="2" s="1"/>
  <c r="AT63" i="2" s="1"/>
  <c r="AR64" i="2"/>
  <c r="AR65" i="2"/>
  <c r="AR66" i="2"/>
  <c r="AS66" i="2" s="1"/>
  <c r="AT66" i="2" s="1"/>
  <c r="AR67" i="2"/>
  <c r="AS67" i="2" s="1"/>
  <c r="AT67" i="2" s="1"/>
  <c r="AR68" i="2"/>
  <c r="AS68" i="2" s="1"/>
  <c r="AT68" i="2" s="1"/>
  <c r="AR69" i="2"/>
  <c r="AR70" i="2"/>
  <c r="AS70" i="2" s="1"/>
  <c r="AT70" i="2" s="1"/>
  <c r="AR71" i="2"/>
  <c r="AR72" i="2"/>
  <c r="AS72" i="2" s="1"/>
  <c r="AT72" i="2" s="1"/>
  <c r="AR73" i="2"/>
  <c r="AR74" i="2"/>
  <c r="AS74" i="2" s="1"/>
  <c r="AR75" i="2"/>
  <c r="AR76" i="2"/>
  <c r="AS76" i="2" s="1"/>
  <c r="AT76" i="2" s="1"/>
  <c r="AR77" i="2"/>
  <c r="AR78" i="2"/>
  <c r="AS78" i="2" s="1"/>
  <c r="AR79" i="2"/>
  <c r="AS79" i="2" s="1"/>
  <c r="AR80" i="2"/>
  <c r="AS80" i="2" s="1"/>
  <c r="AT80" i="2" s="1"/>
  <c r="AR81" i="2"/>
  <c r="AR82" i="2"/>
  <c r="AS82" i="2" s="1"/>
  <c r="AT82" i="2" s="1"/>
  <c r="AR83" i="2"/>
  <c r="AR84" i="2"/>
  <c r="AS84" i="2" s="1"/>
  <c r="AT84" i="2" s="1"/>
  <c r="AR85" i="2"/>
  <c r="AR86" i="2"/>
  <c r="AS86" i="2" s="1"/>
  <c r="AT86" i="2" s="1"/>
  <c r="AR87" i="2"/>
  <c r="AS87" i="2" s="1"/>
  <c r="AT87" i="2" s="1"/>
  <c r="AR88" i="2"/>
  <c r="AR89" i="2"/>
  <c r="AR90" i="2"/>
  <c r="AS90" i="2" s="1"/>
  <c r="AR91" i="2"/>
  <c r="AS91" i="2" s="1"/>
  <c r="AT91" i="2" s="1"/>
  <c r="AR92" i="2"/>
  <c r="AS92" i="2" s="1"/>
  <c r="AT92" i="2" s="1"/>
  <c r="AR93" i="2"/>
  <c r="AR94" i="2"/>
  <c r="AS94" i="2" s="1"/>
  <c r="AT94" i="2" s="1"/>
  <c r="AR95" i="2"/>
  <c r="AS95" i="2" s="1"/>
  <c r="AT95" i="2" s="1"/>
  <c r="AR96" i="2"/>
  <c r="AS96" i="2" s="1"/>
  <c r="AT96" i="2" s="1"/>
  <c r="AR97" i="2"/>
  <c r="AR98" i="2"/>
  <c r="AS98" i="2" s="1"/>
  <c r="AT98" i="2" s="1"/>
  <c r="AR99" i="2"/>
  <c r="AS99" i="2" s="1"/>
  <c r="AR100" i="2"/>
  <c r="AS100" i="2" s="1"/>
  <c r="AT100" i="2" s="1"/>
  <c r="AR101" i="2"/>
  <c r="AR102" i="2"/>
  <c r="AS102" i="2" s="1"/>
  <c r="AT102" i="2" s="1"/>
  <c r="AR103" i="2"/>
  <c r="AR104" i="2"/>
  <c r="AS104" i="2" s="1"/>
  <c r="AT104" i="2" s="1"/>
  <c r="AR105" i="2"/>
  <c r="AR106" i="2"/>
  <c r="AS106" i="2" s="1"/>
  <c r="AR107" i="2"/>
  <c r="AR108" i="2"/>
  <c r="AR109" i="2"/>
  <c r="AR110" i="2"/>
  <c r="AS110" i="2" s="1"/>
  <c r="AR111" i="2"/>
  <c r="AS111" i="2" s="1"/>
  <c r="AR112" i="2"/>
  <c r="AS112" i="2" s="1"/>
  <c r="AT112" i="2" s="1"/>
  <c r="AR113" i="2"/>
  <c r="AR114" i="2"/>
  <c r="AS114" i="2" s="1"/>
  <c r="AT114" i="2" s="1"/>
  <c r="AR115" i="2"/>
  <c r="AR116" i="2"/>
  <c r="AS116" i="2" s="1"/>
  <c r="AT116" i="2" s="1"/>
  <c r="AR117" i="2"/>
  <c r="AR118" i="2"/>
  <c r="AS118" i="2" s="1"/>
  <c r="AT118" i="2" s="1"/>
  <c r="AR119" i="2"/>
  <c r="AS119" i="2" s="1"/>
  <c r="AT119" i="2" s="1"/>
  <c r="AR120" i="2"/>
  <c r="AS120" i="2" s="1"/>
  <c r="AT120" i="2" s="1"/>
  <c r="AR121" i="2"/>
  <c r="AR122" i="2"/>
  <c r="AS122" i="2" s="1"/>
  <c r="AR123" i="2"/>
  <c r="AS123" i="2" s="1"/>
  <c r="AT123" i="2" s="1"/>
  <c r="AR124" i="2"/>
  <c r="AS124" i="2" s="1"/>
  <c r="AT124" i="2" s="1"/>
  <c r="AR125" i="2"/>
  <c r="AR126" i="2"/>
  <c r="AS126" i="2" s="1"/>
  <c r="AR127" i="2"/>
  <c r="AS127" i="2" s="1"/>
  <c r="AR128" i="2"/>
  <c r="AR129" i="2"/>
  <c r="AR130" i="2"/>
  <c r="AS130" i="2" s="1"/>
  <c r="AR131" i="2"/>
  <c r="AS131" i="2" s="1"/>
  <c r="AT131" i="2" s="1"/>
  <c r="AR132" i="2"/>
  <c r="AS132" i="2" s="1"/>
  <c r="AT132" i="2" s="1"/>
  <c r="AR133" i="2"/>
  <c r="AR134" i="2"/>
  <c r="AS134" i="2" s="1"/>
  <c r="AT134" i="2" s="1"/>
  <c r="AR135" i="2"/>
  <c r="AR136" i="2"/>
  <c r="AS136" i="2" s="1"/>
  <c r="AR137" i="2"/>
  <c r="AR138" i="2"/>
  <c r="AS138" i="2" s="1"/>
  <c r="AT138" i="2" s="1"/>
  <c r="AR139" i="2"/>
  <c r="AR140" i="2"/>
  <c r="AS140" i="2" s="1"/>
  <c r="AT140" i="2" s="1"/>
  <c r="AR141" i="2"/>
  <c r="AR142" i="2"/>
  <c r="AS142" i="2" s="1"/>
  <c r="AR143" i="2"/>
  <c r="AS143" i="2" s="1"/>
  <c r="AR144" i="2"/>
  <c r="AS144" i="2" s="1"/>
  <c r="AT144" i="2" s="1"/>
  <c r="AR145" i="2"/>
  <c r="AR146" i="2"/>
  <c r="AS146" i="2" s="1"/>
  <c r="AT146" i="2" s="1"/>
  <c r="AR147" i="2"/>
  <c r="AR148" i="2"/>
  <c r="AS148" i="2" s="1"/>
  <c r="AT148" i="2" s="1"/>
  <c r="AR149" i="2"/>
  <c r="AR150" i="2"/>
  <c r="AS150" i="2" s="1"/>
  <c r="AT150" i="2" s="1"/>
  <c r="AR151" i="2"/>
  <c r="AS151" i="2" s="1"/>
  <c r="AR152" i="2"/>
  <c r="AR153" i="2"/>
  <c r="AR154" i="2"/>
  <c r="AS154" i="2" s="1"/>
  <c r="AR155" i="2"/>
  <c r="AS155" i="2" s="1"/>
  <c r="AT155" i="2" s="1"/>
  <c r="AR156" i="2"/>
  <c r="AS156" i="2" s="1"/>
  <c r="AT156" i="2" s="1"/>
  <c r="AR157" i="2"/>
  <c r="AR158" i="2"/>
  <c r="AS158" i="2" s="1"/>
  <c r="AR159" i="2"/>
  <c r="AS159" i="2" s="1"/>
  <c r="AT159" i="2" s="1"/>
  <c r="AR160" i="2"/>
  <c r="AS160" i="2" s="1"/>
  <c r="AT160" i="2" s="1"/>
  <c r="AR161" i="2"/>
  <c r="AR162" i="2"/>
  <c r="AS162" i="2" s="1"/>
  <c r="AR163" i="2"/>
  <c r="AS163" i="2" s="1"/>
  <c r="AR164" i="2"/>
  <c r="AS164" i="2" s="1"/>
  <c r="AT164" i="2" s="1"/>
  <c r="AR165" i="2"/>
  <c r="AR166" i="2"/>
  <c r="AS166" i="2" s="1"/>
  <c r="AT166" i="2" s="1"/>
  <c r="AR167" i="2"/>
  <c r="AR168" i="2"/>
  <c r="AS168" i="2" s="1"/>
  <c r="AT168" i="2" s="1"/>
  <c r="AR169" i="2"/>
  <c r="AR170" i="2"/>
  <c r="AS170" i="2" s="1"/>
  <c r="AR171" i="2"/>
  <c r="AR172" i="2"/>
  <c r="AR173" i="2"/>
  <c r="AR174" i="2"/>
  <c r="AS174" i="2" s="1"/>
  <c r="AT174" i="2" s="1"/>
  <c r="AR175" i="2"/>
  <c r="AS175" i="2" s="1"/>
  <c r="AT175" i="2" s="1"/>
  <c r="AR176" i="2"/>
  <c r="AS176" i="2" s="1"/>
  <c r="AT176" i="2" s="1"/>
  <c r="AR177" i="2"/>
  <c r="AR178" i="2"/>
  <c r="AS178" i="2" s="1"/>
  <c r="AR179" i="2"/>
  <c r="AR180" i="2"/>
  <c r="AS180" i="2" s="1"/>
  <c r="AT180" i="2" s="1"/>
  <c r="AR181" i="2"/>
  <c r="AR182" i="2"/>
  <c r="AS182" i="2" s="1"/>
  <c r="AT182" i="2" s="1"/>
  <c r="AR183" i="2"/>
  <c r="AS183" i="2" s="1"/>
  <c r="AT183" i="2" s="1"/>
  <c r="AR184" i="2"/>
  <c r="AS184" i="2" s="1"/>
  <c r="AT184" i="2" s="1"/>
  <c r="AR185" i="2"/>
  <c r="AR186" i="2"/>
  <c r="AS186" i="2" s="1"/>
  <c r="AR187" i="2"/>
  <c r="AS187" i="2" s="1"/>
  <c r="AT187" i="2" s="1"/>
  <c r="AR188" i="2"/>
  <c r="AS188" i="2" s="1"/>
  <c r="AT188" i="2" s="1"/>
  <c r="AR189" i="2"/>
  <c r="AR190" i="2"/>
  <c r="AS190" i="2" s="1"/>
  <c r="AR191" i="2"/>
  <c r="AS191" i="2" s="1"/>
  <c r="AR192" i="2"/>
  <c r="AR193" i="2"/>
  <c r="AR194" i="2"/>
  <c r="AS194" i="2" s="1"/>
  <c r="AR195" i="2"/>
  <c r="AS195" i="2" s="1"/>
  <c r="AT195" i="2" s="1"/>
  <c r="AR196" i="2"/>
  <c r="AS196" i="2" s="1"/>
  <c r="AT196" i="2" s="1"/>
  <c r="AR197" i="2"/>
  <c r="AR198" i="2"/>
  <c r="AS198" i="2" s="1"/>
  <c r="AT198" i="2" s="1"/>
  <c r="AR199" i="2"/>
  <c r="AR200" i="2"/>
  <c r="AS200" i="2" s="1"/>
  <c r="AR201" i="2"/>
  <c r="AR202" i="2"/>
  <c r="AS202" i="2" s="1"/>
  <c r="AT202" i="2" s="1"/>
  <c r="AR203" i="2"/>
  <c r="AR204" i="2"/>
  <c r="AS204" i="2" s="1"/>
  <c r="AT204" i="2" s="1"/>
  <c r="AR205" i="2"/>
  <c r="AR206" i="2"/>
  <c r="AS206" i="2" s="1"/>
  <c r="AR207" i="2"/>
  <c r="AS207" i="2" s="1"/>
  <c r="AR208" i="2"/>
  <c r="AS208" i="2" s="1"/>
  <c r="AT208" i="2" s="1"/>
  <c r="AR209" i="2"/>
  <c r="AR210" i="2"/>
  <c r="AS210" i="2" s="1"/>
  <c r="AT210" i="2" s="1"/>
  <c r="AR211" i="2"/>
  <c r="AR212" i="2"/>
  <c r="AS212" i="2" s="1"/>
  <c r="AR213" i="2"/>
  <c r="AR214" i="2"/>
  <c r="AS214" i="2" s="1"/>
  <c r="AT214" i="2" s="1"/>
  <c r="AR215" i="2"/>
  <c r="AS215" i="2" s="1"/>
  <c r="AR216" i="2"/>
  <c r="AR217" i="2"/>
  <c r="AR218" i="2"/>
  <c r="AS218" i="2" s="1"/>
  <c r="AR219" i="2"/>
  <c r="AS219" i="2" s="1"/>
  <c r="AT219" i="2" s="1"/>
  <c r="AR220" i="2"/>
  <c r="AS220" i="2" s="1"/>
  <c r="AT220" i="2" s="1"/>
  <c r="AN41" i="2"/>
  <c r="AN44" i="2"/>
  <c r="AN46" i="2"/>
  <c r="AN48" i="2"/>
  <c r="AN52" i="2"/>
  <c r="AN54" i="2"/>
  <c r="AN60" i="2"/>
  <c r="AN62" i="2"/>
  <c r="AN64" i="2"/>
  <c r="AN68" i="2"/>
  <c r="AN69" i="2"/>
  <c r="AN73" i="2"/>
  <c r="AN196" i="2"/>
  <c r="AN197" i="2"/>
  <c r="AN209" i="2"/>
  <c r="AN212" i="2"/>
  <c r="AN217" i="2"/>
  <c r="AM24" i="2"/>
  <c r="AN24" i="2" s="1"/>
  <c r="AM32" i="2"/>
  <c r="AN32" i="2" s="1"/>
  <c r="AM45" i="2"/>
  <c r="AN45" i="2" s="1"/>
  <c r="AM53" i="2"/>
  <c r="AN53" i="2" s="1"/>
  <c r="AM54" i="2"/>
  <c r="AM61" i="2"/>
  <c r="AN61" i="2" s="1"/>
  <c r="AM65" i="2"/>
  <c r="AN65" i="2" s="1"/>
  <c r="AM66" i="2"/>
  <c r="AN66" i="2" s="1"/>
  <c r="AM69" i="2"/>
  <c r="AM74" i="2"/>
  <c r="AN74" i="2" s="1"/>
  <c r="AM112" i="2"/>
  <c r="AN112" i="2" s="1"/>
  <c r="AM120" i="2"/>
  <c r="AN120" i="2" s="1"/>
  <c r="AM128" i="2"/>
  <c r="AN128" i="2" s="1"/>
  <c r="AM136" i="2"/>
  <c r="AN136" i="2" s="1"/>
  <c r="AM140" i="2"/>
  <c r="AN140" i="2" s="1"/>
  <c r="AM169" i="2"/>
  <c r="AN169" i="2" s="1"/>
  <c r="AM177" i="2"/>
  <c r="AN177" i="2" s="1"/>
  <c r="AM184" i="2"/>
  <c r="AN184" i="2" s="1"/>
  <c r="AM189" i="2"/>
  <c r="AN189" i="2" s="1"/>
  <c r="AM192" i="2"/>
  <c r="AN192" i="2" s="1"/>
  <c r="AM196" i="2"/>
  <c r="AM197" i="2"/>
  <c r="AM200" i="2"/>
  <c r="AN200" i="2" s="1"/>
  <c r="AM201" i="2"/>
  <c r="AN201" i="2" s="1"/>
  <c r="AM205" i="2"/>
  <c r="AN205" i="2" s="1"/>
  <c r="AM208" i="2"/>
  <c r="AN208" i="2" s="1"/>
  <c r="AM211" i="2"/>
  <c r="AN211" i="2" s="1"/>
  <c r="AM212" i="2"/>
  <c r="AM216" i="2"/>
  <c r="AN216" i="2" s="1"/>
  <c r="AM220" i="2"/>
  <c r="AN220" i="2" s="1"/>
  <c r="AL4" i="2"/>
  <c r="AM4" i="2" s="1"/>
  <c r="AN4" i="2" s="1"/>
  <c r="AL5" i="2"/>
  <c r="AM5" i="2" s="1"/>
  <c r="AN5" i="2" s="1"/>
  <c r="AL6" i="2"/>
  <c r="AM6" i="2" s="1"/>
  <c r="AN6" i="2" s="1"/>
  <c r="AL7" i="2"/>
  <c r="AM7" i="2" s="1"/>
  <c r="AN7" i="2" s="1"/>
  <c r="AL8" i="2"/>
  <c r="AM8" i="2" s="1"/>
  <c r="AN8" i="2" s="1"/>
  <c r="AL9" i="2"/>
  <c r="AM9" i="2" s="1"/>
  <c r="AN9" i="2" s="1"/>
  <c r="AL10" i="2"/>
  <c r="AM10" i="2" s="1"/>
  <c r="AN10" i="2" s="1"/>
  <c r="AL11" i="2"/>
  <c r="AM11" i="2" s="1"/>
  <c r="AN11" i="2" s="1"/>
  <c r="AL12" i="2"/>
  <c r="AM12" i="2" s="1"/>
  <c r="AN12" i="2" s="1"/>
  <c r="AL13" i="2"/>
  <c r="AM13" i="2" s="1"/>
  <c r="AN13" i="2" s="1"/>
  <c r="AL14" i="2"/>
  <c r="AM14" i="2" s="1"/>
  <c r="AN14" i="2" s="1"/>
  <c r="AL15" i="2"/>
  <c r="AM15" i="2" s="1"/>
  <c r="AN15" i="2" s="1"/>
  <c r="AL16" i="2"/>
  <c r="AM16" i="2" s="1"/>
  <c r="AN16" i="2" s="1"/>
  <c r="AL17" i="2"/>
  <c r="AM17" i="2" s="1"/>
  <c r="AN17" i="2" s="1"/>
  <c r="AL18" i="2"/>
  <c r="AM18" i="2" s="1"/>
  <c r="AN18" i="2" s="1"/>
  <c r="AL19" i="2"/>
  <c r="AM19" i="2" s="1"/>
  <c r="AN19" i="2" s="1"/>
  <c r="AL20" i="2"/>
  <c r="AM20" i="2" s="1"/>
  <c r="AN20" i="2" s="1"/>
  <c r="AL21" i="2"/>
  <c r="AM21" i="2" s="1"/>
  <c r="AN21" i="2" s="1"/>
  <c r="AL22" i="2"/>
  <c r="AM22" i="2" s="1"/>
  <c r="AN22" i="2" s="1"/>
  <c r="AL23" i="2"/>
  <c r="AM23" i="2" s="1"/>
  <c r="AN23" i="2" s="1"/>
  <c r="AL24" i="2"/>
  <c r="AL25" i="2"/>
  <c r="AM25" i="2" s="1"/>
  <c r="AN25" i="2" s="1"/>
  <c r="AL26" i="2"/>
  <c r="AM26" i="2" s="1"/>
  <c r="AN26" i="2" s="1"/>
  <c r="AL27" i="2"/>
  <c r="AM27" i="2" s="1"/>
  <c r="AN27" i="2" s="1"/>
  <c r="AL28" i="2"/>
  <c r="AM28" i="2" s="1"/>
  <c r="AN28" i="2" s="1"/>
  <c r="AL29" i="2"/>
  <c r="AM29" i="2" s="1"/>
  <c r="AN29" i="2" s="1"/>
  <c r="AL30" i="2"/>
  <c r="AM30" i="2" s="1"/>
  <c r="AN30" i="2" s="1"/>
  <c r="AL31" i="2"/>
  <c r="AM31" i="2" s="1"/>
  <c r="AN31" i="2" s="1"/>
  <c r="AL32" i="2"/>
  <c r="AL33" i="2"/>
  <c r="AM33" i="2" s="1"/>
  <c r="AN33" i="2" s="1"/>
  <c r="AL34" i="2"/>
  <c r="AM34" i="2" s="1"/>
  <c r="AN34" i="2" s="1"/>
  <c r="AL35" i="2"/>
  <c r="AM35" i="2" s="1"/>
  <c r="AN35" i="2" s="1"/>
  <c r="AL36" i="2"/>
  <c r="AM36" i="2" s="1"/>
  <c r="AN36" i="2" s="1"/>
  <c r="AL37" i="2"/>
  <c r="AM37" i="2" s="1"/>
  <c r="AN37" i="2" s="1"/>
  <c r="AL38" i="2"/>
  <c r="AM38" i="2" s="1"/>
  <c r="AN38" i="2" s="1"/>
  <c r="AL39" i="2"/>
  <c r="AM39" i="2" s="1"/>
  <c r="AN39" i="2" s="1"/>
  <c r="AL40" i="2"/>
  <c r="AM40" i="2" s="1"/>
  <c r="AN40" i="2" s="1"/>
  <c r="AL41" i="2"/>
  <c r="AM41" i="2" s="1"/>
  <c r="AL42" i="2"/>
  <c r="AM42" i="2" s="1"/>
  <c r="AN42" i="2" s="1"/>
  <c r="AL43" i="2"/>
  <c r="AM43" i="2" s="1"/>
  <c r="AN43" i="2" s="1"/>
  <c r="AL44" i="2"/>
  <c r="AM44" i="2" s="1"/>
  <c r="AL45" i="2"/>
  <c r="AL46" i="2"/>
  <c r="AM46" i="2" s="1"/>
  <c r="AL47" i="2"/>
  <c r="AM47" i="2" s="1"/>
  <c r="AN47" i="2" s="1"/>
  <c r="AL48" i="2"/>
  <c r="AM48" i="2" s="1"/>
  <c r="AL49" i="2"/>
  <c r="AM49" i="2" s="1"/>
  <c r="AN49" i="2" s="1"/>
  <c r="AL50" i="2"/>
  <c r="AM50" i="2" s="1"/>
  <c r="AN50" i="2" s="1"/>
  <c r="AL51" i="2"/>
  <c r="AM51" i="2" s="1"/>
  <c r="AN51" i="2" s="1"/>
  <c r="AL52" i="2"/>
  <c r="AM52" i="2" s="1"/>
  <c r="AL53" i="2"/>
  <c r="AL54" i="2"/>
  <c r="AL55" i="2"/>
  <c r="AM55" i="2" s="1"/>
  <c r="AN55" i="2" s="1"/>
  <c r="AL56" i="2"/>
  <c r="AM56" i="2" s="1"/>
  <c r="AN56" i="2" s="1"/>
  <c r="AL57" i="2"/>
  <c r="AM57" i="2" s="1"/>
  <c r="AN57" i="2" s="1"/>
  <c r="AL58" i="2"/>
  <c r="AM58" i="2" s="1"/>
  <c r="AN58" i="2" s="1"/>
  <c r="AL59" i="2"/>
  <c r="AM59" i="2" s="1"/>
  <c r="AN59" i="2" s="1"/>
  <c r="AL60" i="2"/>
  <c r="AM60" i="2" s="1"/>
  <c r="AL61" i="2"/>
  <c r="AL62" i="2"/>
  <c r="AM62" i="2" s="1"/>
  <c r="AL63" i="2"/>
  <c r="AM63" i="2" s="1"/>
  <c r="AN63" i="2" s="1"/>
  <c r="AL64" i="2"/>
  <c r="AM64" i="2" s="1"/>
  <c r="AL65" i="2"/>
  <c r="AL66" i="2"/>
  <c r="AL67" i="2"/>
  <c r="AM67" i="2" s="1"/>
  <c r="AN67" i="2" s="1"/>
  <c r="AL68" i="2"/>
  <c r="AM68" i="2" s="1"/>
  <c r="AL69" i="2"/>
  <c r="AL70" i="2"/>
  <c r="AM70" i="2" s="1"/>
  <c r="AN70" i="2" s="1"/>
  <c r="AL71" i="2"/>
  <c r="AM71" i="2" s="1"/>
  <c r="AN71" i="2" s="1"/>
  <c r="AL72" i="2"/>
  <c r="AM72" i="2" s="1"/>
  <c r="AN72" i="2" s="1"/>
  <c r="AL73" i="2"/>
  <c r="AM73" i="2" s="1"/>
  <c r="AL74" i="2"/>
  <c r="AL75" i="2"/>
  <c r="AM75" i="2" s="1"/>
  <c r="AN75" i="2" s="1"/>
  <c r="AL76" i="2"/>
  <c r="AM76" i="2" s="1"/>
  <c r="AN76" i="2" s="1"/>
  <c r="AL77" i="2"/>
  <c r="AM77" i="2" s="1"/>
  <c r="AN77" i="2" s="1"/>
  <c r="AL78" i="2"/>
  <c r="AM78" i="2" s="1"/>
  <c r="AN78" i="2" s="1"/>
  <c r="AL79" i="2"/>
  <c r="AM79" i="2" s="1"/>
  <c r="AN79" i="2" s="1"/>
  <c r="AL80" i="2"/>
  <c r="AM80" i="2" s="1"/>
  <c r="AN80" i="2" s="1"/>
  <c r="AL81" i="2"/>
  <c r="AM81" i="2" s="1"/>
  <c r="AN81" i="2" s="1"/>
  <c r="AL82" i="2"/>
  <c r="AM82" i="2" s="1"/>
  <c r="AN82" i="2" s="1"/>
  <c r="AL83" i="2"/>
  <c r="AM83" i="2" s="1"/>
  <c r="AN83" i="2" s="1"/>
  <c r="AL84" i="2"/>
  <c r="AM84" i="2" s="1"/>
  <c r="AN84" i="2" s="1"/>
  <c r="AL85" i="2"/>
  <c r="AM85" i="2" s="1"/>
  <c r="AN85" i="2" s="1"/>
  <c r="AL86" i="2"/>
  <c r="AM86" i="2" s="1"/>
  <c r="AN86" i="2" s="1"/>
  <c r="AL87" i="2"/>
  <c r="AM87" i="2" s="1"/>
  <c r="AN87" i="2" s="1"/>
  <c r="AL88" i="2"/>
  <c r="AM88" i="2" s="1"/>
  <c r="AN88" i="2" s="1"/>
  <c r="AL89" i="2"/>
  <c r="AM89" i="2" s="1"/>
  <c r="AN89" i="2" s="1"/>
  <c r="AL90" i="2"/>
  <c r="AM90" i="2" s="1"/>
  <c r="AN90" i="2" s="1"/>
  <c r="AL91" i="2"/>
  <c r="AM91" i="2" s="1"/>
  <c r="AN91" i="2" s="1"/>
  <c r="AL92" i="2"/>
  <c r="AM92" i="2" s="1"/>
  <c r="AN92" i="2" s="1"/>
  <c r="AL93" i="2"/>
  <c r="AM93" i="2" s="1"/>
  <c r="AN93" i="2" s="1"/>
  <c r="AL94" i="2"/>
  <c r="AM94" i="2" s="1"/>
  <c r="AN94" i="2" s="1"/>
  <c r="AL95" i="2"/>
  <c r="AM95" i="2" s="1"/>
  <c r="AN95" i="2" s="1"/>
  <c r="AL96" i="2"/>
  <c r="AM96" i="2" s="1"/>
  <c r="AN96" i="2" s="1"/>
  <c r="AL97" i="2"/>
  <c r="AM97" i="2" s="1"/>
  <c r="AN97" i="2" s="1"/>
  <c r="AL98" i="2"/>
  <c r="AM98" i="2" s="1"/>
  <c r="AN98" i="2" s="1"/>
  <c r="AL99" i="2"/>
  <c r="AM99" i="2" s="1"/>
  <c r="AN99" i="2" s="1"/>
  <c r="AL100" i="2"/>
  <c r="AM100" i="2" s="1"/>
  <c r="AN100" i="2" s="1"/>
  <c r="AL101" i="2"/>
  <c r="AM101" i="2" s="1"/>
  <c r="AN101" i="2" s="1"/>
  <c r="AL102" i="2"/>
  <c r="AM102" i="2" s="1"/>
  <c r="AN102" i="2" s="1"/>
  <c r="AL103" i="2"/>
  <c r="AM103" i="2" s="1"/>
  <c r="AN103" i="2" s="1"/>
  <c r="AL104" i="2"/>
  <c r="AM104" i="2" s="1"/>
  <c r="AN104" i="2" s="1"/>
  <c r="AL105" i="2"/>
  <c r="AM105" i="2" s="1"/>
  <c r="AN105" i="2" s="1"/>
  <c r="AL106" i="2"/>
  <c r="AM106" i="2" s="1"/>
  <c r="AN106" i="2" s="1"/>
  <c r="AL107" i="2"/>
  <c r="AM107" i="2" s="1"/>
  <c r="AN107" i="2" s="1"/>
  <c r="AL108" i="2"/>
  <c r="AM108" i="2" s="1"/>
  <c r="AN108" i="2" s="1"/>
  <c r="AL109" i="2"/>
  <c r="AM109" i="2" s="1"/>
  <c r="AN109" i="2" s="1"/>
  <c r="AL110" i="2"/>
  <c r="AM110" i="2" s="1"/>
  <c r="AN110" i="2" s="1"/>
  <c r="AL111" i="2"/>
  <c r="AM111" i="2" s="1"/>
  <c r="AN111" i="2" s="1"/>
  <c r="AL112" i="2"/>
  <c r="AL113" i="2"/>
  <c r="AM113" i="2" s="1"/>
  <c r="AN113" i="2" s="1"/>
  <c r="AL114" i="2"/>
  <c r="AM114" i="2" s="1"/>
  <c r="AN114" i="2" s="1"/>
  <c r="AL115" i="2"/>
  <c r="AM115" i="2" s="1"/>
  <c r="AN115" i="2" s="1"/>
  <c r="AL116" i="2"/>
  <c r="AM116" i="2" s="1"/>
  <c r="AN116" i="2" s="1"/>
  <c r="AL117" i="2"/>
  <c r="AM117" i="2" s="1"/>
  <c r="AN117" i="2" s="1"/>
  <c r="AL118" i="2"/>
  <c r="AM118" i="2" s="1"/>
  <c r="AN118" i="2" s="1"/>
  <c r="AL119" i="2"/>
  <c r="AM119" i="2" s="1"/>
  <c r="AN119" i="2" s="1"/>
  <c r="AL120" i="2"/>
  <c r="AL121" i="2"/>
  <c r="AM121" i="2" s="1"/>
  <c r="AN121" i="2" s="1"/>
  <c r="AL122" i="2"/>
  <c r="AM122" i="2" s="1"/>
  <c r="AN122" i="2" s="1"/>
  <c r="AL123" i="2"/>
  <c r="AM123" i="2" s="1"/>
  <c r="AN123" i="2" s="1"/>
  <c r="AL124" i="2"/>
  <c r="AM124" i="2" s="1"/>
  <c r="AN124" i="2" s="1"/>
  <c r="AL125" i="2"/>
  <c r="AM125" i="2" s="1"/>
  <c r="AN125" i="2" s="1"/>
  <c r="AL126" i="2"/>
  <c r="AM126" i="2" s="1"/>
  <c r="AN126" i="2" s="1"/>
  <c r="AL127" i="2"/>
  <c r="AM127" i="2" s="1"/>
  <c r="AN127" i="2" s="1"/>
  <c r="AL128" i="2"/>
  <c r="AL129" i="2"/>
  <c r="AM129" i="2" s="1"/>
  <c r="AN129" i="2" s="1"/>
  <c r="AL130" i="2"/>
  <c r="AM130" i="2" s="1"/>
  <c r="AN130" i="2" s="1"/>
  <c r="AL131" i="2"/>
  <c r="AM131" i="2" s="1"/>
  <c r="AN131" i="2" s="1"/>
  <c r="AL132" i="2"/>
  <c r="AM132" i="2" s="1"/>
  <c r="AN132" i="2" s="1"/>
  <c r="AL133" i="2"/>
  <c r="AM133" i="2" s="1"/>
  <c r="AN133" i="2" s="1"/>
  <c r="AL134" i="2"/>
  <c r="AM134" i="2" s="1"/>
  <c r="AN134" i="2" s="1"/>
  <c r="AL135" i="2"/>
  <c r="AM135" i="2" s="1"/>
  <c r="AN135" i="2" s="1"/>
  <c r="AL136" i="2"/>
  <c r="AL137" i="2"/>
  <c r="AM137" i="2" s="1"/>
  <c r="AN137" i="2" s="1"/>
  <c r="AL138" i="2"/>
  <c r="AM138" i="2" s="1"/>
  <c r="AN138" i="2" s="1"/>
  <c r="AL139" i="2"/>
  <c r="AM139" i="2" s="1"/>
  <c r="AN139" i="2" s="1"/>
  <c r="AL140" i="2"/>
  <c r="AL141" i="2"/>
  <c r="AM141" i="2" s="1"/>
  <c r="AN141" i="2" s="1"/>
  <c r="AL142" i="2"/>
  <c r="AM142" i="2" s="1"/>
  <c r="AN142" i="2" s="1"/>
  <c r="AL143" i="2"/>
  <c r="AM143" i="2" s="1"/>
  <c r="AN143" i="2" s="1"/>
  <c r="AL144" i="2"/>
  <c r="AM144" i="2" s="1"/>
  <c r="AN144" i="2" s="1"/>
  <c r="AL145" i="2"/>
  <c r="AM145" i="2" s="1"/>
  <c r="AN145" i="2" s="1"/>
  <c r="AL146" i="2"/>
  <c r="AM146" i="2" s="1"/>
  <c r="AN146" i="2" s="1"/>
  <c r="AL147" i="2"/>
  <c r="AM147" i="2" s="1"/>
  <c r="AN147" i="2" s="1"/>
  <c r="AL148" i="2"/>
  <c r="AM148" i="2" s="1"/>
  <c r="AN148" i="2" s="1"/>
  <c r="AL149" i="2"/>
  <c r="AM149" i="2" s="1"/>
  <c r="AN149" i="2" s="1"/>
  <c r="AL150" i="2"/>
  <c r="AM150" i="2" s="1"/>
  <c r="AN150" i="2" s="1"/>
  <c r="AL151" i="2"/>
  <c r="AM151" i="2" s="1"/>
  <c r="AN151" i="2" s="1"/>
  <c r="AL152" i="2"/>
  <c r="AM152" i="2" s="1"/>
  <c r="AN152" i="2" s="1"/>
  <c r="AL153" i="2"/>
  <c r="AM153" i="2" s="1"/>
  <c r="AN153" i="2" s="1"/>
  <c r="AL154" i="2"/>
  <c r="AM154" i="2" s="1"/>
  <c r="AN154" i="2" s="1"/>
  <c r="AL155" i="2"/>
  <c r="AM155" i="2" s="1"/>
  <c r="AN155" i="2" s="1"/>
  <c r="AL156" i="2"/>
  <c r="AM156" i="2" s="1"/>
  <c r="AN156" i="2" s="1"/>
  <c r="AL157" i="2"/>
  <c r="AM157" i="2" s="1"/>
  <c r="AN157" i="2" s="1"/>
  <c r="AL158" i="2"/>
  <c r="AM158" i="2" s="1"/>
  <c r="AN158" i="2" s="1"/>
  <c r="AL159" i="2"/>
  <c r="AM159" i="2" s="1"/>
  <c r="AN159" i="2" s="1"/>
  <c r="AL160" i="2"/>
  <c r="AM160" i="2" s="1"/>
  <c r="AN160" i="2" s="1"/>
  <c r="AL161" i="2"/>
  <c r="AM161" i="2" s="1"/>
  <c r="AN161" i="2" s="1"/>
  <c r="AL162" i="2"/>
  <c r="AM162" i="2" s="1"/>
  <c r="AN162" i="2" s="1"/>
  <c r="AL163" i="2"/>
  <c r="AM163" i="2" s="1"/>
  <c r="AN163" i="2" s="1"/>
  <c r="AL164" i="2"/>
  <c r="AM164" i="2" s="1"/>
  <c r="AN164" i="2" s="1"/>
  <c r="AL165" i="2"/>
  <c r="AM165" i="2" s="1"/>
  <c r="AN165" i="2" s="1"/>
  <c r="AL166" i="2"/>
  <c r="AM166" i="2" s="1"/>
  <c r="AN166" i="2" s="1"/>
  <c r="AL167" i="2"/>
  <c r="AM167" i="2" s="1"/>
  <c r="AN167" i="2" s="1"/>
  <c r="AL168" i="2"/>
  <c r="AM168" i="2" s="1"/>
  <c r="AN168" i="2" s="1"/>
  <c r="AL169" i="2"/>
  <c r="AL170" i="2"/>
  <c r="AM170" i="2" s="1"/>
  <c r="AN170" i="2" s="1"/>
  <c r="AL171" i="2"/>
  <c r="AM171" i="2" s="1"/>
  <c r="AN171" i="2" s="1"/>
  <c r="AL172" i="2"/>
  <c r="AM172" i="2" s="1"/>
  <c r="AN172" i="2" s="1"/>
  <c r="AL173" i="2"/>
  <c r="AM173" i="2" s="1"/>
  <c r="AN173" i="2" s="1"/>
  <c r="AL174" i="2"/>
  <c r="AM174" i="2" s="1"/>
  <c r="AN174" i="2" s="1"/>
  <c r="AL175" i="2"/>
  <c r="AM175" i="2" s="1"/>
  <c r="AN175" i="2" s="1"/>
  <c r="AL176" i="2"/>
  <c r="AM176" i="2" s="1"/>
  <c r="AN176" i="2" s="1"/>
  <c r="AL177" i="2"/>
  <c r="AL178" i="2"/>
  <c r="AM178" i="2" s="1"/>
  <c r="AN178" i="2" s="1"/>
  <c r="AL179" i="2"/>
  <c r="AM179" i="2" s="1"/>
  <c r="AN179" i="2" s="1"/>
  <c r="AL180" i="2"/>
  <c r="AM180" i="2" s="1"/>
  <c r="AN180" i="2" s="1"/>
  <c r="AL181" i="2"/>
  <c r="AM181" i="2" s="1"/>
  <c r="AN181" i="2" s="1"/>
  <c r="AL182" i="2"/>
  <c r="AM182" i="2" s="1"/>
  <c r="AN182" i="2" s="1"/>
  <c r="AL183" i="2"/>
  <c r="AM183" i="2" s="1"/>
  <c r="AN183" i="2" s="1"/>
  <c r="AL184" i="2"/>
  <c r="AL185" i="2"/>
  <c r="AM185" i="2" s="1"/>
  <c r="AN185" i="2" s="1"/>
  <c r="AL186" i="2"/>
  <c r="AM186" i="2" s="1"/>
  <c r="AN186" i="2" s="1"/>
  <c r="AL187" i="2"/>
  <c r="AM187" i="2" s="1"/>
  <c r="AN187" i="2" s="1"/>
  <c r="AL188" i="2"/>
  <c r="AM188" i="2" s="1"/>
  <c r="AN188" i="2" s="1"/>
  <c r="AL189" i="2"/>
  <c r="AL190" i="2"/>
  <c r="AM190" i="2" s="1"/>
  <c r="AN190" i="2" s="1"/>
  <c r="AL191" i="2"/>
  <c r="AM191" i="2" s="1"/>
  <c r="AN191" i="2" s="1"/>
  <c r="AL192" i="2"/>
  <c r="AL193" i="2"/>
  <c r="AM193" i="2" s="1"/>
  <c r="AN193" i="2" s="1"/>
  <c r="AL194" i="2"/>
  <c r="AM194" i="2" s="1"/>
  <c r="AN194" i="2" s="1"/>
  <c r="AL195" i="2"/>
  <c r="AM195" i="2" s="1"/>
  <c r="AN195" i="2" s="1"/>
  <c r="AL196" i="2"/>
  <c r="AL197" i="2"/>
  <c r="AL198" i="2"/>
  <c r="AM198" i="2" s="1"/>
  <c r="AN198" i="2" s="1"/>
  <c r="AL199" i="2"/>
  <c r="AM199" i="2" s="1"/>
  <c r="AN199" i="2" s="1"/>
  <c r="AL200" i="2"/>
  <c r="AL201" i="2"/>
  <c r="AL202" i="2"/>
  <c r="AM202" i="2" s="1"/>
  <c r="AN202" i="2" s="1"/>
  <c r="AL203" i="2"/>
  <c r="AM203" i="2" s="1"/>
  <c r="AN203" i="2" s="1"/>
  <c r="AL204" i="2"/>
  <c r="AM204" i="2" s="1"/>
  <c r="AN204" i="2" s="1"/>
  <c r="AL205" i="2"/>
  <c r="AL206" i="2"/>
  <c r="AM206" i="2" s="1"/>
  <c r="AN206" i="2" s="1"/>
  <c r="AL207" i="2"/>
  <c r="AM207" i="2" s="1"/>
  <c r="AN207" i="2" s="1"/>
  <c r="AL208" i="2"/>
  <c r="AL209" i="2"/>
  <c r="AM209" i="2" s="1"/>
  <c r="AL210" i="2"/>
  <c r="AM210" i="2" s="1"/>
  <c r="AN210" i="2" s="1"/>
  <c r="AL211" i="2"/>
  <c r="AL212" i="2"/>
  <c r="AL213" i="2"/>
  <c r="AM213" i="2" s="1"/>
  <c r="AN213" i="2" s="1"/>
  <c r="AL214" i="2"/>
  <c r="AM214" i="2" s="1"/>
  <c r="AN214" i="2" s="1"/>
  <c r="AL215" i="2"/>
  <c r="AM215" i="2" s="1"/>
  <c r="AN215" i="2" s="1"/>
  <c r="AL216" i="2"/>
  <c r="AL217" i="2"/>
  <c r="AM217" i="2" s="1"/>
  <c r="AL218" i="2"/>
  <c r="AM218" i="2" s="1"/>
  <c r="AN218" i="2" s="1"/>
  <c r="AL219" i="2"/>
  <c r="AM219" i="2" s="1"/>
  <c r="AN219" i="2" s="1"/>
  <c r="AL220" i="2"/>
  <c r="AH5" i="2"/>
  <c r="AH6" i="2"/>
  <c r="AH10" i="2"/>
  <c r="AH18" i="2"/>
  <c r="AH21" i="2"/>
  <c r="AH22" i="2"/>
  <c r="AH26" i="2"/>
  <c r="AH29" i="2"/>
  <c r="AH34" i="2"/>
  <c r="AH37" i="2"/>
  <c r="AH38" i="2"/>
  <c r="AH42" i="2"/>
  <c r="AH45" i="2"/>
  <c r="AH50" i="2"/>
  <c r="AH53" i="2"/>
  <c r="AH54" i="2"/>
  <c r="AH58" i="2"/>
  <c r="AH60" i="2"/>
  <c r="AH65" i="2"/>
  <c r="AH66" i="2"/>
  <c r="AH69" i="2"/>
  <c r="AH70" i="2"/>
  <c r="AH74" i="2"/>
  <c r="AH81" i="2"/>
  <c r="AH82" i="2"/>
  <c r="AH85" i="2"/>
  <c r="AH86" i="2"/>
  <c r="AH90" i="2"/>
  <c r="AH98" i="2"/>
  <c r="AH101" i="2"/>
  <c r="AH102" i="2"/>
  <c r="AH106" i="2"/>
  <c r="AH109" i="2"/>
  <c r="AH114" i="2"/>
  <c r="AH117" i="2"/>
  <c r="AH118" i="2"/>
  <c r="AH122" i="2"/>
  <c r="AH129" i="2"/>
  <c r="AH130" i="2"/>
  <c r="AH133" i="2"/>
  <c r="AH134" i="2"/>
  <c r="AH138" i="2"/>
  <c r="AH146" i="2"/>
  <c r="AH149" i="2"/>
  <c r="AH150" i="2"/>
  <c r="AH154" i="2"/>
  <c r="AH157" i="2"/>
  <c r="AH162" i="2"/>
  <c r="AH165" i="2"/>
  <c r="AH166" i="2"/>
  <c r="AH173" i="2"/>
  <c r="AH178" i="2"/>
  <c r="AH181" i="2"/>
  <c r="AH186" i="2"/>
  <c r="AH193" i="2"/>
  <c r="AH194" i="2"/>
  <c r="AH197" i="2"/>
  <c r="AH202" i="2"/>
  <c r="AH208" i="2"/>
  <c r="AH213" i="2"/>
  <c r="AH214" i="2"/>
  <c r="AG5" i="2"/>
  <c r="AG7" i="2"/>
  <c r="AH7" i="2" s="1"/>
  <c r="AG9" i="2"/>
  <c r="AH9" i="2" s="1"/>
  <c r="AG13" i="2"/>
  <c r="AH13" i="2" s="1"/>
  <c r="AG17" i="2"/>
  <c r="AH17" i="2" s="1"/>
  <c r="AG19" i="2"/>
  <c r="AH19" i="2" s="1"/>
  <c r="AG21" i="2"/>
  <c r="AG23" i="2"/>
  <c r="AH23" i="2" s="1"/>
  <c r="AG25" i="2"/>
  <c r="AH25" i="2" s="1"/>
  <c r="AG29" i="2"/>
  <c r="AG31" i="2"/>
  <c r="AH31" i="2" s="1"/>
  <c r="AG33" i="2"/>
  <c r="AH33" i="2" s="1"/>
  <c r="AG36" i="2"/>
  <c r="AH36" i="2" s="1"/>
  <c r="AG37" i="2"/>
  <c r="AG39" i="2"/>
  <c r="AH39" i="2" s="1"/>
  <c r="AG41" i="2"/>
  <c r="AH41" i="2" s="1"/>
  <c r="AG44" i="2"/>
  <c r="AH44" i="2" s="1"/>
  <c r="AG45" i="2"/>
  <c r="AG49" i="2"/>
  <c r="AH49" i="2" s="1"/>
  <c r="AG51" i="2"/>
  <c r="AH51" i="2" s="1"/>
  <c r="AG53" i="2"/>
  <c r="AG55" i="2"/>
  <c r="AH55" i="2" s="1"/>
  <c r="AG57" i="2"/>
  <c r="AH57" i="2" s="1"/>
  <c r="AG61" i="2"/>
  <c r="AH61" i="2" s="1"/>
  <c r="AG63" i="2"/>
  <c r="AH63" i="2" s="1"/>
  <c r="AG65" i="2"/>
  <c r="AG69" i="2"/>
  <c r="AG71" i="2"/>
  <c r="AH71" i="2" s="1"/>
  <c r="AG73" i="2"/>
  <c r="AH73" i="2" s="1"/>
  <c r="AG77" i="2"/>
  <c r="AH77" i="2" s="1"/>
  <c r="AG81" i="2"/>
  <c r="AG83" i="2"/>
  <c r="AH83" i="2" s="1"/>
  <c r="AG85" i="2"/>
  <c r="AG87" i="2"/>
  <c r="AH87" i="2" s="1"/>
  <c r="AG89" i="2"/>
  <c r="AH89" i="2" s="1"/>
  <c r="AG93" i="2"/>
  <c r="AH93" i="2" s="1"/>
  <c r="AG95" i="2"/>
  <c r="AH95" i="2" s="1"/>
  <c r="AG97" i="2"/>
  <c r="AH97" i="2" s="1"/>
  <c r="AG101" i="2"/>
  <c r="AG103" i="2"/>
  <c r="AH103" i="2" s="1"/>
  <c r="AG105" i="2"/>
  <c r="AH105" i="2" s="1"/>
  <c r="AG109" i="2"/>
  <c r="AG113" i="2"/>
  <c r="AH113" i="2" s="1"/>
  <c r="AG115" i="2"/>
  <c r="AH115" i="2" s="1"/>
  <c r="AG117" i="2"/>
  <c r="AG119" i="2"/>
  <c r="AH119" i="2" s="1"/>
  <c r="AG120" i="2"/>
  <c r="AH120" i="2" s="1"/>
  <c r="AG121" i="2"/>
  <c r="AH121" i="2" s="1"/>
  <c r="AG125" i="2"/>
  <c r="AH125" i="2" s="1"/>
  <c r="AG127" i="2"/>
  <c r="AH127" i="2" s="1"/>
  <c r="AG129" i="2"/>
  <c r="AG133" i="2"/>
  <c r="AG135" i="2"/>
  <c r="AH135" i="2" s="1"/>
  <c r="AG137" i="2"/>
  <c r="AH137" i="2" s="1"/>
  <c r="AG141" i="2"/>
  <c r="AH141" i="2" s="1"/>
  <c r="AG145" i="2"/>
  <c r="AH145" i="2" s="1"/>
  <c r="AG147" i="2"/>
  <c r="AH147" i="2" s="1"/>
  <c r="AG149" i="2"/>
  <c r="AG151" i="2"/>
  <c r="AH151" i="2" s="1"/>
  <c r="AG153" i="2"/>
  <c r="AH153" i="2" s="1"/>
  <c r="AG157" i="2"/>
  <c r="AG159" i="2"/>
  <c r="AH159" i="2" s="1"/>
  <c r="AG161" i="2"/>
  <c r="AH161" i="2" s="1"/>
  <c r="AG164" i="2"/>
  <c r="AH164" i="2" s="1"/>
  <c r="AG165" i="2"/>
  <c r="AG167" i="2"/>
  <c r="AH167" i="2" s="1"/>
  <c r="AG169" i="2"/>
  <c r="AH169" i="2" s="1"/>
  <c r="AG172" i="2"/>
  <c r="AH172" i="2" s="1"/>
  <c r="AG173" i="2"/>
  <c r="AG177" i="2"/>
  <c r="AH177" i="2" s="1"/>
  <c r="AG179" i="2"/>
  <c r="AH179" i="2" s="1"/>
  <c r="AG181" i="2"/>
  <c r="AG183" i="2"/>
  <c r="AH183" i="2" s="1"/>
  <c r="AG185" i="2"/>
  <c r="AH185" i="2" s="1"/>
  <c r="AG189" i="2"/>
  <c r="AH189" i="2" s="1"/>
  <c r="AG191" i="2"/>
  <c r="AH191" i="2" s="1"/>
  <c r="AG193" i="2"/>
  <c r="AG197" i="2"/>
  <c r="AG199" i="2"/>
  <c r="AH199" i="2" s="1"/>
  <c r="AG201" i="2"/>
  <c r="AH201" i="2" s="1"/>
  <c r="AG205" i="2"/>
  <c r="AH205" i="2" s="1"/>
  <c r="AG209" i="2"/>
  <c r="AH209" i="2" s="1"/>
  <c r="AG211" i="2"/>
  <c r="AH211" i="2" s="1"/>
  <c r="AG213" i="2"/>
  <c r="AG215" i="2"/>
  <c r="AH215" i="2" s="1"/>
  <c r="AG217" i="2"/>
  <c r="AH217" i="2" s="1"/>
  <c r="AF4" i="2"/>
  <c r="AG4" i="2" s="1"/>
  <c r="AH4" i="2" s="1"/>
  <c r="AF5" i="2"/>
  <c r="AF6" i="2"/>
  <c r="AG6" i="2" s="1"/>
  <c r="AF7" i="2"/>
  <c r="AF8" i="2"/>
  <c r="AG8" i="2" s="1"/>
  <c r="AH8" i="2" s="1"/>
  <c r="AF9" i="2"/>
  <c r="AF10" i="2"/>
  <c r="AG10" i="2" s="1"/>
  <c r="AF11" i="2"/>
  <c r="AG11" i="2" s="1"/>
  <c r="AH11" i="2" s="1"/>
  <c r="AF12" i="2"/>
  <c r="AG12" i="2" s="1"/>
  <c r="AH12" i="2" s="1"/>
  <c r="AF13" i="2"/>
  <c r="AF14" i="2"/>
  <c r="AG14" i="2" s="1"/>
  <c r="AH14" i="2" s="1"/>
  <c r="AF15" i="2"/>
  <c r="AG15" i="2" s="1"/>
  <c r="AH15" i="2" s="1"/>
  <c r="AF16" i="2"/>
  <c r="AG16" i="2" s="1"/>
  <c r="AH16" i="2" s="1"/>
  <c r="AF17" i="2"/>
  <c r="AF18" i="2"/>
  <c r="AG18" i="2" s="1"/>
  <c r="AF19" i="2"/>
  <c r="AF20" i="2"/>
  <c r="AG20" i="2" s="1"/>
  <c r="AH20" i="2" s="1"/>
  <c r="AF21" i="2"/>
  <c r="AF22" i="2"/>
  <c r="AG22" i="2" s="1"/>
  <c r="AF23" i="2"/>
  <c r="AF24" i="2"/>
  <c r="AG24" i="2" s="1"/>
  <c r="AH24" i="2" s="1"/>
  <c r="AF25" i="2"/>
  <c r="AF26" i="2"/>
  <c r="AG26" i="2" s="1"/>
  <c r="AF27" i="2"/>
  <c r="AG27" i="2" s="1"/>
  <c r="AH27" i="2" s="1"/>
  <c r="AF28" i="2"/>
  <c r="AG28" i="2" s="1"/>
  <c r="AH28" i="2" s="1"/>
  <c r="AF29" i="2"/>
  <c r="AF30" i="2"/>
  <c r="AG30" i="2" s="1"/>
  <c r="AH30" i="2" s="1"/>
  <c r="AF31" i="2"/>
  <c r="AF32" i="2"/>
  <c r="AG32" i="2" s="1"/>
  <c r="AH32" i="2" s="1"/>
  <c r="AF33" i="2"/>
  <c r="AF34" i="2"/>
  <c r="AG34" i="2" s="1"/>
  <c r="AF35" i="2"/>
  <c r="AG35" i="2" s="1"/>
  <c r="AH35" i="2" s="1"/>
  <c r="AF36" i="2"/>
  <c r="AF37" i="2"/>
  <c r="AF38" i="2"/>
  <c r="AG38" i="2" s="1"/>
  <c r="AF39" i="2"/>
  <c r="AF40" i="2"/>
  <c r="AG40" i="2" s="1"/>
  <c r="AH40" i="2" s="1"/>
  <c r="AF41" i="2"/>
  <c r="AF42" i="2"/>
  <c r="AG42" i="2" s="1"/>
  <c r="AF43" i="2"/>
  <c r="AG43" i="2" s="1"/>
  <c r="AH43" i="2" s="1"/>
  <c r="AF44" i="2"/>
  <c r="AF45" i="2"/>
  <c r="AF46" i="2"/>
  <c r="AG46" i="2" s="1"/>
  <c r="AH46" i="2" s="1"/>
  <c r="AF47" i="2"/>
  <c r="AG47" i="2" s="1"/>
  <c r="AH47" i="2" s="1"/>
  <c r="AF48" i="2"/>
  <c r="AG48" i="2" s="1"/>
  <c r="AH48" i="2" s="1"/>
  <c r="AF49" i="2"/>
  <c r="AF50" i="2"/>
  <c r="AG50" i="2" s="1"/>
  <c r="AF51" i="2"/>
  <c r="AF52" i="2"/>
  <c r="AG52" i="2" s="1"/>
  <c r="AH52" i="2" s="1"/>
  <c r="AF53" i="2"/>
  <c r="AF54" i="2"/>
  <c r="AG54" i="2" s="1"/>
  <c r="AF55" i="2"/>
  <c r="AF56" i="2"/>
  <c r="AG56" i="2" s="1"/>
  <c r="AH56" i="2" s="1"/>
  <c r="AF57" i="2"/>
  <c r="AF58" i="2"/>
  <c r="AG58" i="2" s="1"/>
  <c r="AF59" i="2"/>
  <c r="AG59" i="2" s="1"/>
  <c r="AH59" i="2" s="1"/>
  <c r="AF60" i="2"/>
  <c r="AG60" i="2" s="1"/>
  <c r="AF61" i="2"/>
  <c r="AF62" i="2"/>
  <c r="AG62" i="2" s="1"/>
  <c r="AH62" i="2" s="1"/>
  <c r="AF63" i="2"/>
  <c r="AF64" i="2"/>
  <c r="AG64" i="2" s="1"/>
  <c r="AH64" i="2" s="1"/>
  <c r="AF65" i="2"/>
  <c r="AF66" i="2"/>
  <c r="AG66" i="2" s="1"/>
  <c r="AF67" i="2"/>
  <c r="AG67" i="2" s="1"/>
  <c r="AH67" i="2" s="1"/>
  <c r="AF68" i="2"/>
  <c r="AG68" i="2" s="1"/>
  <c r="AH68" i="2" s="1"/>
  <c r="AF69" i="2"/>
  <c r="AF70" i="2"/>
  <c r="AG70" i="2" s="1"/>
  <c r="AF71" i="2"/>
  <c r="AF72" i="2"/>
  <c r="AG72" i="2" s="1"/>
  <c r="AH72" i="2" s="1"/>
  <c r="AF73" i="2"/>
  <c r="AF74" i="2"/>
  <c r="AG74" i="2" s="1"/>
  <c r="AF75" i="2"/>
  <c r="AG75" i="2" s="1"/>
  <c r="AH75" i="2" s="1"/>
  <c r="AF76" i="2"/>
  <c r="AG76" i="2" s="1"/>
  <c r="AH76" i="2" s="1"/>
  <c r="AF77" i="2"/>
  <c r="AF78" i="2"/>
  <c r="AG78" i="2" s="1"/>
  <c r="AH78" i="2" s="1"/>
  <c r="AF79" i="2"/>
  <c r="AG79" i="2" s="1"/>
  <c r="AH79" i="2" s="1"/>
  <c r="AF80" i="2"/>
  <c r="AG80" i="2" s="1"/>
  <c r="AH80" i="2" s="1"/>
  <c r="AF81" i="2"/>
  <c r="AF82" i="2"/>
  <c r="AG82" i="2" s="1"/>
  <c r="AF83" i="2"/>
  <c r="AF84" i="2"/>
  <c r="AG84" i="2" s="1"/>
  <c r="AH84" i="2" s="1"/>
  <c r="AF85" i="2"/>
  <c r="AF86" i="2"/>
  <c r="AG86" i="2" s="1"/>
  <c r="AF87" i="2"/>
  <c r="AF88" i="2"/>
  <c r="AG88" i="2" s="1"/>
  <c r="AH88" i="2" s="1"/>
  <c r="AF89" i="2"/>
  <c r="AF90" i="2"/>
  <c r="AG90" i="2" s="1"/>
  <c r="AF91" i="2"/>
  <c r="AG91" i="2" s="1"/>
  <c r="AH91" i="2" s="1"/>
  <c r="AF92" i="2"/>
  <c r="AG92" i="2" s="1"/>
  <c r="AH92" i="2" s="1"/>
  <c r="AF93" i="2"/>
  <c r="AF94" i="2"/>
  <c r="AG94" i="2" s="1"/>
  <c r="AH94" i="2" s="1"/>
  <c r="AF95" i="2"/>
  <c r="AF96" i="2"/>
  <c r="AG96" i="2" s="1"/>
  <c r="AH96" i="2" s="1"/>
  <c r="AF97" i="2"/>
  <c r="AF98" i="2"/>
  <c r="AG98" i="2" s="1"/>
  <c r="AF99" i="2"/>
  <c r="AG99" i="2" s="1"/>
  <c r="AH99" i="2" s="1"/>
  <c r="AF100" i="2"/>
  <c r="AG100" i="2" s="1"/>
  <c r="AH100" i="2" s="1"/>
  <c r="AF101" i="2"/>
  <c r="AF102" i="2"/>
  <c r="AG102" i="2" s="1"/>
  <c r="AF103" i="2"/>
  <c r="AF104" i="2"/>
  <c r="AG104" i="2" s="1"/>
  <c r="AH104" i="2" s="1"/>
  <c r="AF105" i="2"/>
  <c r="AF106" i="2"/>
  <c r="AG106" i="2" s="1"/>
  <c r="AF107" i="2"/>
  <c r="AG107" i="2" s="1"/>
  <c r="AH107" i="2" s="1"/>
  <c r="AF108" i="2"/>
  <c r="AG108" i="2" s="1"/>
  <c r="AH108" i="2" s="1"/>
  <c r="AF109" i="2"/>
  <c r="AF110" i="2"/>
  <c r="AG110" i="2" s="1"/>
  <c r="AH110" i="2" s="1"/>
  <c r="AF111" i="2"/>
  <c r="AG111" i="2" s="1"/>
  <c r="AH111" i="2" s="1"/>
  <c r="AF112" i="2"/>
  <c r="AG112" i="2" s="1"/>
  <c r="AH112" i="2" s="1"/>
  <c r="AF113" i="2"/>
  <c r="AF114" i="2"/>
  <c r="AG114" i="2" s="1"/>
  <c r="AF115" i="2"/>
  <c r="AF116" i="2"/>
  <c r="AG116" i="2" s="1"/>
  <c r="AH116" i="2" s="1"/>
  <c r="AF117" i="2"/>
  <c r="AF118" i="2"/>
  <c r="AG118" i="2" s="1"/>
  <c r="AF119" i="2"/>
  <c r="AF120" i="2"/>
  <c r="AF121" i="2"/>
  <c r="AF122" i="2"/>
  <c r="AG122" i="2" s="1"/>
  <c r="AF123" i="2"/>
  <c r="AG123" i="2" s="1"/>
  <c r="AH123" i="2" s="1"/>
  <c r="AF124" i="2"/>
  <c r="AG124" i="2" s="1"/>
  <c r="AH124" i="2" s="1"/>
  <c r="AF125" i="2"/>
  <c r="AF126" i="2"/>
  <c r="AG126" i="2" s="1"/>
  <c r="AH126" i="2" s="1"/>
  <c r="AF127" i="2"/>
  <c r="AF128" i="2"/>
  <c r="AG128" i="2" s="1"/>
  <c r="AH128" i="2" s="1"/>
  <c r="AF129" i="2"/>
  <c r="AF130" i="2"/>
  <c r="AG130" i="2" s="1"/>
  <c r="AF131" i="2"/>
  <c r="AG131" i="2" s="1"/>
  <c r="AH131" i="2" s="1"/>
  <c r="AF132" i="2"/>
  <c r="AG132" i="2" s="1"/>
  <c r="AH132" i="2" s="1"/>
  <c r="AF133" i="2"/>
  <c r="AF134" i="2"/>
  <c r="AG134" i="2" s="1"/>
  <c r="AF135" i="2"/>
  <c r="AF136" i="2"/>
  <c r="AG136" i="2" s="1"/>
  <c r="AH136" i="2" s="1"/>
  <c r="AF137" i="2"/>
  <c r="AF138" i="2"/>
  <c r="AG138" i="2" s="1"/>
  <c r="AF139" i="2"/>
  <c r="AG139" i="2" s="1"/>
  <c r="AH139" i="2" s="1"/>
  <c r="AF140" i="2"/>
  <c r="AG140" i="2" s="1"/>
  <c r="AH140" i="2" s="1"/>
  <c r="AF141" i="2"/>
  <c r="AF142" i="2"/>
  <c r="AG142" i="2" s="1"/>
  <c r="AH142" i="2" s="1"/>
  <c r="AF143" i="2"/>
  <c r="AG143" i="2" s="1"/>
  <c r="AH143" i="2" s="1"/>
  <c r="AF144" i="2"/>
  <c r="AG144" i="2" s="1"/>
  <c r="AH144" i="2" s="1"/>
  <c r="AF145" i="2"/>
  <c r="AF146" i="2"/>
  <c r="AG146" i="2" s="1"/>
  <c r="AF147" i="2"/>
  <c r="AF148" i="2"/>
  <c r="AG148" i="2" s="1"/>
  <c r="AH148" i="2" s="1"/>
  <c r="AF149" i="2"/>
  <c r="AF150" i="2"/>
  <c r="AG150" i="2" s="1"/>
  <c r="AF151" i="2"/>
  <c r="AF152" i="2"/>
  <c r="AG152" i="2" s="1"/>
  <c r="AH152" i="2" s="1"/>
  <c r="AF153" i="2"/>
  <c r="AF154" i="2"/>
  <c r="AG154" i="2" s="1"/>
  <c r="AF155" i="2"/>
  <c r="AG155" i="2" s="1"/>
  <c r="AH155" i="2" s="1"/>
  <c r="AF156" i="2"/>
  <c r="AG156" i="2" s="1"/>
  <c r="AH156" i="2" s="1"/>
  <c r="AF157" i="2"/>
  <c r="AF158" i="2"/>
  <c r="AG158" i="2" s="1"/>
  <c r="AH158" i="2" s="1"/>
  <c r="AF159" i="2"/>
  <c r="AF160" i="2"/>
  <c r="AG160" i="2" s="1"/>
  <c r="AH160" i="2" s="1"/>
  <c r="AF161" i="2"/>
  <c r="AF162" i="2"/>
  <c r="AG162" i="2" s="1"/>
  <c r="AF163" i="2"/>
  <c r="AG163" i="2" s="1"/>
  <c r="AH163" i="2" s="1"/>
  <c r="AF164" i="2"/>
  <c r="AF165" i="2"/>
  <c r="AF166" i="2"/>
  <c r="AG166" i="2" s="1"/>
  <c r="AF167" i="2"/>
  <c r="AF168" i="2"/>
  <c r="AG168" i="2" s="1"/>
  <c r="AH168" i="2" s="1"/>
  <c r="AF169" i="2"/>
  <c r="AF170" i="2"/>
  <c r="AG170" i="2" s="1"/>
  <c r="AH170" i="2" s="1"/>
  <c r="AF171" i="2"/>
  <c r="AG171" i="2" s="1"/>
  <c r="AH171" i="2" s="1"/>
  <c r="AF172" i="2"/>
  <c r="AF173" i="2"/>
  <c r="AF174" i="2"/>
  <c r="AG174" i="2" s="1"/>
  <c r="AH174" i="2" s="1"/>
  <c r="AF175" i="2"/>
  <c r="AG175" i="2" s="1"/>
  <c r="AH175" i="2" s="1"/>
  <c r="AF176" i="2"/>
  <c r="AG176" i="2" s="1"/>
  <c r="AH176" i="2" s="1"/>
  <c r="AF177" i="2"/>
  <c r="AF178" i="2"/>
  <c r="AG178" i="2" s="1"/>
  <c r="AF179" i="2"/>
  <c r="AF180" i="2"/>
  <c r="AG180" i="2" s="1"/>
  <c r="AH180" i="2" s="1"/>
  <c r="AF181" i="2"/>
  <c r="AF182" i="2"/>
  <c r="AG182" i="2" s="1"/>
  <c r="AH182" i="2" s="1"/>
  <c r="AF183" i="2"/>
  <c r="AF184" i="2"/>
  <c r="AG184" i="2" s="1"/>
  <c r="AH184" i="2" s="1"/>
  <c r="AF185" i="2"/>
  <c r="AF186" i="2"/>
  <c r="AG186" i="2" s="1"/>
  <c r="AF187" i="2"/>
  <c r="AG187" i="2" s="1"/>
  <c r="AH187" i="2" s="1"/>
  <c r="AF188" i="2"/>
  <c r="AG188" i="2" s="1"/>
  <c r="AH188" i="2" s="1"/>
  <c r="AF189" i="2"/>
  <c r="AF190" i="2"/>
  <c r="AG190" i="2" s="1"/>
  <c r="AH190" i="2" s="1"/>
  <c r="AF191" i="2"/>
  <c r="AF192" i="2"/>
  <c r="AG192" i="2" s="1"/>
  <c r="AH192" i="2" s="1"/>
  <c r="AF193" i="2"/>
  <c r="AF194" i="2"/>
  <c r="AG194" i="2" s="1"/>
  <c r="AF195" i="2"/>
  <c r="AG195" i="2" s="1"/>
  <c r="AH195" i="2" s="1"/>
  <c r="AF196" i="2"/>
  <c r="AG196" i="2" s="1"/>
  <c r="AH196" i="2" s="1"/>
  <c r="AF197" i="2"/>
  <c r="AF198" i="2"/>
  <c r="AG198" i="2" s="1"/>
  <c r="AH198" i="2" s="1"/>
  <c r="AF199" i="2"/>
  <c r="AF200" i="2"/>
  <c r="AG200" i="2" s="1"/>
  <c r="AH200" i="2" s="1"/>
  <c r="AF201" i="2"/>
  <c r="AF202" i="2"/>
  <c r="AG202" i="2" s="1"/>
  <c r="AF203" i="2"/>
  <c r="AG203" i="2" s="1"/>
  <c r="AH203" i="2" s="1"/>
  <c r="AF204" i="2"/>
  <c r="AG204" i="2" s="1"/>
  <c r="AH204" i="2" s="1"/>
  <c r="AF205" i="2"/>
  <c r="AF206" i="2"/>
  <c r="AG206" i="2" s="1"/>
  <c r="AH206" i="2" s="1"/>
  <c r="AF207" i="2"/>
  <c r="AG207" i="2" s="1"/>
  <c r="AH207" i="2" s="1"/>
  <c r="AF208" i="2"/>
  <c r="AG208" i="2" s="1"/>
  <c r="AF209" i="2"/>
  <c r="AF210" i="2"/>
  <c r="AG210" i="2" s="1"/>
  <c r="AH210" i="2" s="1"/>
  <c r="AF211" i="2"/>
  <c r="AF212" i="2"/>
  <c r="AG212" i="2" s="1"/>
  <c r="AH212" i="2" s="1"/>
  <c r="AF213" i="2"/>
  <c r="AF214" i="2"/>
  <c r="AG214" i="2" s="1"/>
  <c r="AF215" i="2"/>
  <c r="AF216" i="2"/>
  <c r="AG216" i="2" s="1"/>
  <c r="AH216" i="2" s="1"/>
  <c r="AF217" i="2"/>
  <c r="AF218" i="2"/>
  <c r="AG218" i="2" s="1"/>
  <c r="AH218" i="2" s="1"/>
  <c r="AF219" i="2"/>
  <c r="AG219" i="2" s="1"/>
  <c r="AH219" i="2" s="1"/>
  <c r="AF220" i="2"/>
  <c r="AG220" i="2" s="1"/>
  <c r="AH220" i="2" s="1"/>
  <c r="AB5" i="2"/>
  <c r="AB9" i="2"/>
  <c r="AB21" i="2"/>
  <c r="AB25" i="2"/>
  <c r="AB26" i="2"/>
  <c r="AB37" i="2"/>
  <c r="AB41" i="2"/>
  <c r="AB42" i="2"/>
  <c r="AB46" i="2"/>
  <c r="AB53" i="2"/>
  <c r="AB57" i="2"/>
  <c r="AB69" i="2"/>
  <c r="AB73" i="2"/>
  <c r="AB85" i="2"/>
  <c r="AB89" i="2"/>
  <c r="AB90" i="2"/>
  <c r="AB101" i="2"/>
  <c r="AB106" i="2"/>
  <c r="AB110" i="2"/>
  <c r="AA4" i="2"/>
  <c r="AB4" i="2" s="1"/>
  <c r="AA6" i="2"/>
  <c r="AB6" i="2" s="1"/>
  <c r="AA8" i="2"/>
  <c r="AB8" i="2" s="1"/>
  <c r="AA10" i="2"/>
  <c r="AB10" i="2" s="1"/>
  <c r="AA14" i="2"/>
  <c r="AB14" i="2" s="1"/>
  <c r="AA20" i="2"/>
  <c r="AB20" i="2" s="1"/>
  <c r="AA22" i="2"/>
  <c r="AB22" i="2" s="1"/>
  <c r="AA26" i="2"/>
  <c r="AA30" i="2"/>
  <c r="AB30" i="2" s="1"/>
  <c r="AA36" i="2"/>
  <c r="AB36" i="2" s="1"/>
  <c r="AA38" i="2"/>
  <c r="AB38" i="2" s="1"/>
  <c r="AA40" i="2"/>
  <c r="AB40" i="2" s="1"/>
  <c r="AA42" i="2"/>
  <c r="AA46" i="2"/>
  <c r="AA54" i="2"/>
  <c r="AB54" i="2" s="1"/>
  <c r="AA56" i="2"/>
  <c r="AB56" i="2" s="1"/>
  <c r="AA58" i="2"/>
  <c r="AB58" i="2" s="1"/>
  <c r="AA62" i="2"/>
  <c r="AB62" i="2" s="1"/>
  <c r="AA68" i="2"/>
  <c r="AB68" i="2" s="1"/>
  <c r="AA70" i="2"/>
  <c r="AB70" i="2" s="1"/>
  <c r="AA72" i="2"/>
  <c r="AB72" i="2" s="1"/>
  <c r="AA74" i="2"/>
  <c r="AB74" i="2" s="1"/>
  <c r="AA78" i="2"/>
  <c r="AB78" i="2" s="1"/>
  <c r="AA84" i="2"/>
  <c r="AB84" i="2" s="1"/>
  <c r="AA86" i="2"/>
  <c r="AB86" i="2" s="1"/>
  <c r="AA90" i="2"/>
  <c r="AA94" i="2"/>
  <c r="AB94" i="2" s="1"/>
  <c r="AA100" i="2"/>
  <c r="AB100" i="2" s="1"/>
  <c r="AA102" i="2"/>
  <c r="AB102" i="2" s="1"/>
  <c r="AA104" i="2"/>
  <c r="AB104" i="2" s="1"/>
  <c r="AA106" i="2"/>
  <c r="AA110" i="2"/>
  <c r="Z4" i="2"/>
  <c r="Z5" i="2"/>
  <c r="AA5" i="2" s="1"/>
  <c r="Z6" i="2"/>
  <c r="Z7" i="2"/>
  <c r="AA7" i="2" s="1"/>
  <c r="AB7" i="2" s="1"/>
  <c r="Z8" i="2"/>
  <c r="Z9" i="2"/>
  <c r="AA9" i="2" s="1"/>
  <c r="Z10" i="2"/>
  <c r="Z11" i="2"/>
  <c r="AA11" i="2" s="1"/>
  <c r="AB11" i="2" s="1"/>
  <c r="Z12" i="2"/>
  <c r="AA12" i="2" s="1"/>
  <c r="AB12" i="2" s="1"/>
  <c r="Z13" i="2"/>
  <c r="AA13" i="2" s="1"/>
  <c r="AB13" i="2" s="1"/>
  <c r="Z14" i="2"/>
  <c r="Z15" i="2"/>
  <c r="AA15" i="2" s="1"/>
  <c r="AB15" i="2" s="1"/>
  <c r="Z16" i="2"/>
  <c r="AA16" i="2" s="1"/>
  <c r="AB16" i="2" s="1"/>
  <c r="Z17" i="2"/>
  <c r="AA17" i="2" s="1"/>
  <c r="AB17" i="2" s="1"/>
  <c r="Z18" i="2"/>
  <c r="AA18" i="2" s="1"/>
  <c r="AB18" i="2" s="1"/>
  <c r="Z19" i="2"/>
  <c r="AA19" i="2" s="1"/>
  <c r="AB19" i="2" s="1"/>
  <c r="Z20" i="2"/>
  <c r="Z21" i="2"/>
  <c r="AA21" i="2" s="1"/>
  <c r="Z22" i="2"/>
  <c r="Z23" i="2"/>
  <c r="AA23" i="2" s="1"/>
  <c r="AB23" i="2" s="1"/>
  <c r="Z24" i="2"/>
  <c r="AA24" i="2" s="1"/>
  <c r="AB24" i="2" s="1"/>
  <c r="Z25" i="2"/>
  <c r="AA25" i="2" s="1"/>
  <c r="Z26" i="2"/>
  <c r="Z27" i="2"/>
  <c r="AA27" i="2" s="1"/>
  <c r="AB27" i="2" s="1"/>
  <c r="Z28" i="2"/>
  <c r="AA28" i="2" s="1"/>
  <c r="AB28" i="2" s="1"/>
  <c r="Z29" i="2"/>
  <c r="AA29" i="2" s="1"/>
  <c r="AB29" i="2" s="1"/>
  <c r="Z30" i="2"/>
  <c r="Z31" i="2"/>
  <c r="AA31" i="2" s="1"/>
  <c r="AB31" i="2" s="1"/>
  <c r="Z32" i="2"/>
  <c r="AA32" i="2" s="1"/>
  <c r="AB32" i="2" s="1"/>
  <c r="Z33" i="2"/>
  <c r="AA33" i="2" s="1"/>
  <c r="AB33" i="2" s="1"/>
  <c r="Z34" i="2"/>
  <c r="AA34" i="2" s="1"/>
  <c r="AB34" i="2" s="1"/>
  <c r="Z35" i="2"/>
  <c r="AA35" i="2" s="1"/>
  <c r="AB35" i="2" s="1"/>
  <c r="Z36" i="2"/>
  <c r="Z37" i="2"/>
  <c r="AA37" i="2" s="1"/>
  <c r="Z38" i="2"/>
  <c r="Z39" i="2"/>
  <c r="AA39" i="2" s="1"/>
  <c r="AB39" i="2" s="1"/>
  <c r="Z40" i="2"/>
  <c r="Z41" i="2"/>
  <c r="AA41" i="2" s="1"/>
  <c r="Z42" i="2"/>
  <c r="Z43" i="2"/>
  <c r="AA43" i="2" s="1"/>
  <c r="AB43" i="2" s="1"/>
  <c r="Z44" i="2"/>
  <c r="AA44" i="2" s="1"/>
  <c r="AB44" i="2" s="1"/>
  <c r="Z45" i="2"/>
  <c r="AA45" i="2" s="1"/>
  <c r="AB45" i="2" s="1"/>
  <c r="Z46" i="2"/>
  <c r="Z47" i="2"/>
  <c r="AA47" i="2" s="1"/>
  <c r="AB47" i="2" s="1"/>
  <c r="Z48" i="2"/>
  <c r="AA48" i="2" s="1"/>
  <c r="AB48" i="2" s="1"/>
  <c r="Z49" i="2"/>
  <c r="AA49" i="2" s="1"/>
  <c r="AB49" i="2" s="1"/>
  <c r="Z50" i="2"/>
  <c r="AA50" i="2" s="1"/>
  <c r="AB50" i="2" s="1"/>
  <c r="Z51" i="2"/>
  <c r="AA51" i="2" s="1"/>
  <c r="AB51" i="2" s="1"/>
  <c r="Z52" i="2"/>
  <c r="AA52" i="2" s="1"/>
  <c r="AB52" i="2" s="1"/>
  <c r="Z53" i="2"/>
  <c r="AA53" i="2" s="1"/>
  <c r="Z54" i="2"/>
  <c r="Z55" i="2"/>
  <c r="AA55" i="2" s="1"/>
  <c r="AB55" i="2" s="1"/>
  <c r="Z56" i="2"/>
  <c r="Z57" i="2"/>
  <c r="AA57" i="2" s="1"/>
  <c r="Z58" i="2"/>
  <c r="Z59" i="2"/>
  <c r="AA59" i="2" s="1"/>
  <c r="AB59" i="2" s="1"/>
  <c r="Z60" i="2"/>
  <c r="AA60" i="2" s="1"/>
  <c r="AB60" i="2" s="1"/>
  <c r="Z61" i="2"/>
  <c r="AA61" i="2" s="1"/>
  <c r="AB61" i="2" s="1"/>
  <c r="Z62" i="2"/>
  <c r="Z63" i="2"/>
  <c r="AA63" i="2" s="1"/>
  <c r="AB63" i="2" s="1"/>
  <c r="Z64" i="2"/>
  <c r="AA64" i="2" s="1"/>
  <c r="AB64" i="2" s="1"/>
  <c r="Z65" i="2"/>
  <c r="AA65" i="2" s="1"/>
  <c r="AB65" i="2" s="1"/>
  <c r="Z66" i="2"/>
  <c r="AA66" i="2" s="1"/>
  <c r="AB66" i="2" s="1"/>
  <c r="Z67" i="2"/>
  <c r="AA67" i="2" s="1"/>
  <c r="AB67" i="2" s="1"/>
  <c r="Z68" i="2"/>
  <c r="Z69" i="2"/>
  <c r="AA69" i="2" s="1"/>
  <c r="Z70" i="2"/>
  <c r="Z71" i="2"/>
  <c r="AA71" i="2" s="1"/>
  <c r="AB71" i="2" s="1"/>
  <c r="Z72" i="2"/>
  <c r="Z73" i="2"/>
  <c r="AA73" i="2" s="1"/>
  <c r="Z74" i="2"/>
  <c r="Z75" i="2"/>
  <c r="AA75" i="2" s="1"/>
  <c r="AB75" i="2" s="1"/>
  <c r="Z76" i="2"/>
  <c r="AA76" i="2" s="1"/>
  <c r="AB76" i="2" s="1"/>
  <c r="Z77" i="2"/>
  <c r="AA77" i="2" s="1"/>
  <c r="AB77" i="2" s="1"/>
  <c r="Z78" i="2"/>
  <c r="Z79" i="2"/>
  <c r="AA79" i="2" s="1"/>
  <c r="AB79" i="2" s="1"/>
  <c r="Z80" i="2"/>
  <c r="AA80" i="2" s="1"/>
  <c r="AB80" i="2" s="1"/>
  <c r="Z81" i="2"/>
  <c r="AA81" i="2" s="1"/>
  <c r="AB81" i="2" s="1"/>
  <c r="Z82" i="2"/>
  <c r="AA82" i="2" s="1"/>
  <c r="AB82" i="2" s="1"/>
  <c r="Z83" i="2"/>
  <c r="AA83" i="2" s="1"/>
  <c r="AB83" i="2" s="1"/>
  <c r="Z84" i="2"/>
  <c r="Z85" i="2"/>
  <c r="AA85" i="2" s="1"/>
  <c r="Z86" i="2"/>
  <c r="Z87" i="2"/>
  <c r="AA87" i="2" s="1"/>
  <c r="AB87" i="2" s="1"/>
  <c r="Z88" i="2"/>
  <c r="AA88" i="2" s="1"/>
  <c r="AB88" i="2" s="1"/>
  <c r="Z89" i="2"/>
  <c r="AA89" i="2" s="1"/>
  <c r="Z90" i="2"/>
  <c r="Z91" i="2"/>
  <c r="AA91" i="2" s="1"/>
  <c r="AB91" i="2" s="1"/>
  <c r="Z92" i="2"/>
  <c r="AA92" i="2" s="1"/>
  <c r="AB92" i="2" s="1"/>
  <c r="Z93" i="2"/>
  <c r="AA93" i="2" s="1"/>
  <c r="AB93" i="2" s="1"/>
  <c r="Z94" i="2"/>
  <c r="Z95" i="2"/>
  <c r="AA95" i="2" s="1"/>
  <c r="AB95" i="2" s="1"/>
  <c r="Z96" i="2"/>
  <c r="AA96" i="2" s="1"/>
  <c r="AB96" i="2" s="1"/>
  <c r="Z97" i="2"/>
  <c r="AA97" i="2" s="1"/>
  <c r="AB97" i="2" s="1"/>
  <c r="Z98" i="2"/>
  <c r="AA98" i="2" s="1"/>
  <c r="AB98" i="2" s="1"/>
  <c r="Z99" i="2"/>
  <c r="AA99" i="2" s="1"/>
  <c r="AB99" i="2" s="1"/>
  <c r="Z100" i="2"/>
  <c r="Z101" i="2"/>
  <c r="AA101" i="2" s="1"/>
  <c r="Z102" i="2"/>
  <c r="Z103" i="2"/>
  <c r="AA103" i="2" s="1"/>
  <c r="AB103" i="2" s="1"/>
  <c r="Z104" i="2"/>
  <c r="Z105" i="2"/>
  <c r="AA105" i="2" s="1"/>
  <c r="AB105" i="2" s="1"/>
  <c r="Z106" i="2"/>
  <c r="Z107" i="2"/>
  <c r="AA107" i="2" s="1"/>
  <c r="AB107" i="2" s="1"/>
  <c r="Z108" i="2"/>
  <c r="AA108" i="2" s="1"/>
  <c r="AB108" i="2" s="1"/>
  <c r="Z109" i="2"/>
  <c r="AA109" i="2" s="1"/>
  <c r="AB109" i="2" s="1"/>
  <c r="Z110" i="2"/>
  <c r="Z111" i="2"/>
  <c r="AA111" i="2" s="1"/>
  <c r="AB111" i="2" s="1"/>
  <c r="Z112" i="2"/>
  <c r="AA112" i="2" s="1"/>
  <c r="AB112" i="2" s="1"/>
  <c r="Z113" i="2"/>
  <c r="AA113" i="2" s="1"/>
  <c r="AB113" i="2" s="1"/>
  <c r="Z114" i="2"/>
  <c r="AA114" i="2" s="1"/>
  <c r="AB114" i="2" s="1"/>
  <c r="Z115" i="2"/>
  <c r="AA115" i="2" s="1"/>
  <c r="AB115" i="2" s="1"/>
  <c r="Z116" i="2"/>
  <c r="AA116" i="2" s="1"/>
  <c r="AB116" i="2" s="1"/>
  <c r="Z117" i="2"/>
  <c r="AA117" i="2" s="1"/>
  <c r="AB117" i="2" s="1"/>
  <c r="Z118" i="2"/>
  <c r="AA118" i="2" s="1"/>
  <c r="AB118" i="2" s="1"/>
  <c r="Z119" i="2"/>
  <c r="AA119" i="2" s="1"/>
  <c r="AB119" i="2" s="1"/>
  <c r="Z120" i="2"/>
  <c r="AA120" i="2" s="1"/>
  <c r="AB120" i="2" s="1"/>
  <c r="Z121" i="2"/>
  <c r="AA121" i="2" s="1"/>
  <c r="AB121" i="2" s="1"/>
  <c r="Z122" i="2"/>
  <c r="AA122" i="2" s="1"/>
  <c r="AB122" i="2" s="1"/>
  <c r="Z123" i="2"/>
  <c r="AA123" i="2" s="1"/>
  <c r="AB123" i="2" s="1"/>
  <c r="Z124" i="2"/>
  <c r="AA124" i="2" s="1"/>
  <c r="AB124" i="2" s="1"/>
  <c r="Z125" i="2"/>
  <c r="AA125" i="2" s="1"/>
  <c r="AB125" i="2" s="1"/>
  <c r="Z126" i="2"/>
  <c r="AA126" i="2" s="1"/>
  <c r="AB126" i="2" s="1"/>
  <c r="Z127" i="2"/>
  <c r="AA127" i="2" s="1"/>
  <c r="AB127" i="2" s="1"/>
  <c r="Z128" i="2"/>
  <c r="AA128" i="2" s="1"/>
  <c r="AB128" i="2" s="1"/>
  <c r="Z129" i="2"/>
  <c r="AA129" i="2" s="1"/>
  <c r="AB129" i="2" s="1"/>
  <c r="Z130" i="2"/>
  <c r="AA130" i="2" s="1"/>
  <c r="AB130" i="2" s="1"/>
  <c r="Z131" i="2"/>
  <c r="AA131" i="2" s="1"/>
  <c r="AB131" i="2" s="1"/>
  <c r="Z132" i="2"/>
  <c r="AA132" i="2" s="1"/>
  <c r="AB132" i="2" s="1"/>
  <c r="Z133" i="2"/>
  <c r="AA133" i="2" s="1"/>
  <c r="AB133" i="2" s="1"/>
  <c r="Z134" i="2"/>
  <c r="AA134" i="2" s="1"/>
  <c r="AB134" i="2" s="1"/>
  <c r="Z135" i="2"/>
  <c r="AA135" i="2" s="1"/>
  <c r="AB135" i="2" s="1"/>
  <c r="Z136" i="2"/>
  <c r="AA136" i="2" s="1"/>
  <c r="AB136" i="2" s="1"/>
  <c r="Z137" i="2"/>
  <c r="AA137" i="2" s="1"/>
  <c r="AB137" i="2" s="1"/>
  <c r="Z138" i="2"/>
  <c r="AA138" i="2" s="1"/>
  <c r="AB138" i="2" s="1"/>
  <c r="Z139" i="2"/>
  <c r="AA139" i="2" s="1"/>
  <c r="AB139" i="2" s="1"/>
  <c r="Z140" i="2"/>
  <c r="AA140" i="2" s="1"/>
  <c r="AB140" i="2" s="1"/>
  <c r="Z141" i="2"/>
  <c r="AA141" i="2" s="1"/>
  <c r="AB141" i="2" s="1"/>
  <c r="Z142" i="2"/>
  <c r="AA142" i="2" s="1"/>
  <c r="AB142" i="2" s="1"/>
  <c r="Z143" i="2"/>
  <c r="AA143" i="2" s="1"/>
  <c r="AB143" i="2" s="1"/>
  <c r="Z144" i="2"/>
  <c r="AA144" i="2" s="1"/>
  <c r="AB144" i="2" s="1"/>
  <c r="Z145" i="2"/>
  <c r="AA145" i="2" s="1"/>
  <c r="AB145" i="2" s="1"/>
  <c r="Z146" i="2"/>
  <c r="AA146" i="2" s="1"/>
  <c r="AB146" i="2" s="1"/>
  <c r="Z147" i="2"/>
  <c r="AA147" i="2" s="1"/>
  <c r="AB147" i="2" s="1"/>
  <c r="Z148" i="2"/>
  <c r="AA148" i="2" s="1"/>
  <c r="AB148" i="2" s="1"/>
  <c r="Z149" i="2"/>
  <c r="AA149" i="2" s="1"/>
  <c r="AB149" i="2" s="1"/>
  <c r="Z150" i="2"/>
  <c r="AA150" i="2" s="1"/>
  <c r="AB150" i="2" s="1"/>
  <c r="Z151" i="2"/>
  <c r="AA151" i="2" s="1"/>
  <c r="AB151" i="2" s="1"/>
  <c r="Z152" i="2"/>
  <c r="AA152" i="2" s="1"/>
  <c r="AB152" i="2" s="1"/>
  <c r="Z153" i="2"/>
  <c r="AA153" i="2" s="1"/>
  <c r="AB153" i="2" s="1"/>
  <c r="Z154" i="2"/>
  <c r="AA154" i="2" s="1"/>
  <c r="AB154" i="2" s="1"/>
  <c r="Z155" i="2"/>
  <c r="AA155" i="2" s="1"/>
  <c r="AB155" i="2" s="1"/>
  <c r="Z156" i="2"/>
  <c r="AA156" i="2" s="1"/>
  <c r="AB156" i="2" s="1"/>
  <c r="Z157" i="2"/>
  <c r="AA157" i="2" s="1"/>
  <c r="AB157" i="2" s="1"/>
  <c r="Z158" i="2"/>
  <c r="AA158" i="2" s="1"/>
  <c r="AB158" i="2" s="1"/>
  <c r="Z159" i="2"/>
  <c r="AA159" i="2" s="1"/>
  <c r="AB159" i="2" s="1"/>
  <c r="Z160" i="2"/>
  <c r="AA160" i="2" s="1"/>
  <c r="AB160" i="2" s="1"/>
  <c r="Z161" i="2"/>
  <c r="AA161" i="2" s="1"/>
  <c r="AB161" i="2" s="1"/>
  <c r="Z162" i="2"/>
  <c r="AA162" i="2" s="1"/>
  <c r="AB162" i="2" s="1"/>
  <c r="Z163" i="2"/>
  <c r="AA163" i="2" s="1"/>
  <c r="AB163" i="2" s="1"/>
  <c r="Z164" i="2"/>
  <c r="AA164" i="2" s="1"/>
  <c r="AB164" i="2" s="1"/>
  <c r="Z165" i="2"/>
  <c r="AA165" i="2" s="1"/>
  <c r="AB165" i="2" s="1"/>
  <c r="Z166" i="2"/>
  <c r="AA166" i="2" s="1"/>
  <c r="AB166" i="2" s="1"/>
  <c r="Z167" i="2"/>
  <c r="AA167" i="2" s="1"/>
  <c r="AB167" i="2" s="1"/>
  <c r="Z168" i="2"/>
  <c r="AA168" i="2" s="1"/>
  <c r="AB168" i="2" s="1"/>
  <c r="Z169" i="2"/>
  <c r="AA169" i="2" s="1"/>
  <c r="AB169" i="2" s="1"/>
  <c r="Z170" i="2"/>
  <c r="AA170" i="2" s="1"/>
  <c r="AB170" i="2" s="1"/>
  <c r="Z171" i="2"/>
  <c r="AA171" i="2" s="1"/>
  <c r="AB171" i="2" s="1"/>
  <c r="Z172" i="2"/>
  <c r="AA172" i="2" s="1"/>
  <c r="AB172" i="2" s="1"/>
  <c r="Z173" i="2"/>
  <c r="AA173" i="2" s="1"/>
  <c r="AB173" i="2" s="1"/>
  <c r="Z174" i="2"/>
  <c r="AA174" i="2" s="1"/>
  <c r="AB174" i="2" s="1"/>
  <c r="Z175" i="2"/>
  <c r="AA175" i="2" s="1"/>
  <c r="AB175" i="2" s="1"/>
  <c r="Z176" i="2"/>
  <c r="AA176" i="2" s="1"/>
  <c r="AB176" i="2" s="1"/>
  <c r="Z177" i="2"/>
  <c r="AA177" i="2" s="1"/>
  <c r="AB177" i="2" s="1"/>
  <c r="Z178" i="2"/>
  <c r="AA178" i="2" s="1"/>
  <c r="AB178" i="2" s="1"/>
  <c r="Z179" i="2"/>
  <c r="AA179" i="2" s="1"/>
  <c r="AB179" i="2" s="1"/>
  <c r="Z180" i="2"/>
  <c r="AA180" i="2" s="1"/>
  <c r="AB180" i="2" s="1"/>
  <c r="Z181" i="2"/>
  <c r="AA181" i="2" s="1"/>
  <c r="AB181" i="2" s="1"/>
  <c r="Z182" i="2"/>
  <c r="AA182" i="2" s="1"/>
  <c r="AB182" i="2" s="1"/>
  <c r="Z183" i="2"/>
  <c r="AA183" i="2" s="1"/>
  <c r="AB183" i="2" s="1"/>
  <c r="AV183" i="2" s="1"/>
  <c r="AW183" i="2" s="1"/>
  <c r="AX183" i="2" s="1"/>
  <c r="Z184" i="2"/>
  <c r="AA184" i="2" s="1"/>
  <c r="AB184" i="2" s="1"/>
  <c r="Z185" i="2"/>
  <c r="AA185" i="2" s="1"/>
  <c r="AB185" i="2" s="1"/>
  <c r="Z186" i="2"/>
  <c r="AA186" i="2" s="1"/>
  <c r="AB186" i="2" s="1"/>
  <c r="Z187" i="2"/>
  <c r="AA187" i="2" s="1"/>
  <c r="AB187" i="2" s="1"/>
  <c r="Z188" i="2"/>
  <c r="AA188" i="2" s="1"/>
  <c r="AB188" i="2" s="1"/>
  <c r="Z189" i="2"/>
  <c r="AA189" i="2" s="1"/>
  <c r="AB189" i="2" s="1"/>
  <c r="Z190" i="2"/>
  <c r="AA190" i="2" s="1"/>
  <c r="AB190" i="2" s="1"/>
  <c r="Z191" i="2"/>
  <c r="AA191" i="2" s="1"/>
  <c r="AB191" i="2" s="1"/>
  <c r="Z192" i="2"/>
  <c r="AA192" i="2" s="1"/>
  <c r="AB192" i="2" s="1"/>
  <c r="Z193" i="2"/>
  <c r="AA193" i="2" s="1"/>
  <c r="AB193" i="2" s="1"/>
  <c r="Z194" i="2"/>
  <c r="AA194" i="2" s="1"/>
  <c r="AB194" i="2" s="1"/>
  <c r="Z195" i="2"/>
  <c r="AA195" i="2" s="1"/>
  <c r="AB195" i="2" s="1"/>
  <c r="Z196" i="2"/>
  <c r="AA196" i="2" s="1"/>
  <c r="AB196" i="2" s="1"/>
  <c r="Z197" i="2"/>
  <c r="AA197" i="2" s="1"/>
  <c r="AB197" i="2" s="1"/>
  <c r="Z198" i="2"/>
  <c r="AA198" i="2" s="1"/>
  <c r="AB198" i="2" s="1"/>
  <c r="Z199" i="2"/>
  <c r="AA199" i="2" s="1"/>
  <c r="AB199" i="2" s="1"/>
  <c r="Z200" i="2"/>
  <c r="AA200" i="2" s="1"/>
  <c r="AB200" i="2" s="1"/>
  <c r="Z201" i="2"/>
  <c r="AA201" i="2" s="1"/>
  <c r="AB201" i="2" s="1"/>
  <c r="Z202" i="2"/>
  <c r="AA202" i="2" s="1"/>
  <c r="AB202" i="2" s="1"/>
  <c r="Z203" i="2"/>
  <c r="AA203" i="2" s="1"/>
  <c r="AB203" i="2" s="1"/>
  <c r="Z204" i="2"/>
  <c r="AA204" i="2" s="1"/>
  <c r="AB204" i="2" s="1"/>
  <c r="Z205" i="2"/>
  <c r="AA205" i="2" s="1"/>
  <c r="AB205" i="2" s="1"/>
  <c r="Z206" i="2"/>
  <c r="AA206" i="2" s="1"/>
  <c r="AB206" i="2" s="1"/>
  <c r="Z207" i="2"/>
  <c r="AA207" i="2" s="1"/>
  <c r="AB207" i="2" s="1"/>
  <c r="Z208" i="2"/>
  <c r="AA208" i="2" s="1"/>
  <c r="AB208" i="2" s="1"/>
  <c r="Z209" i="2"/>
  <c r="AA209" i="2" s="1"/>
  <c r="AB209" i="2" s="1"/>
  <c r="Z210" i="2"/>
  <c r="AA210" i="2" s="1"/>
  <c r="AB210" i="2" s="1"/>
  <c r="Z211" i="2"/>
  <c r="AA211" i="2" s="1"/>
  <c r="AB211" i="2" s="1"/>
  <c r="Z212" i="2"/>
  <c r="AA212" i="2" s="1"/>
  <c r="AB212" i="2" s="1"/>
  <c r="Z213" i="2"/>
  <c r="AA213" i="2" s="1"/>
  <c r="AB213" i="2" s="1"/>
  <c r="Z214" i="2"/>
  <c r="AA214" i="2" s="1"/>
  <c r="AB214" i="2" s="1"/>
  <c r="Z215" i="2"/>
  <c r="AA215" i="2" s="1"/>
  <c r="AB215" i="2" s="1"/>
  <c r="AV215" i="2" s="1"/>
  <c r="AW215" i="2" s="1"/>
  <c r="AX215" i="2" s="1"/>
  <c r="Z216" i="2"/>
  <c r="AA216" i="2" s="1"/>
  <c r="AB216" i="2" s="1"/>
  <c r="Z217" i="2"/>
  <c r="AA217" i="2" s="1"/>
  <c r="AB217" i="2" s="1"/>
  <c r="Z218" i="2"/>
  <c r="AA218" i="2" s="1"/>
  <c r="AB218" i="2" s="1"/>
  <c r="Z219" i="2"/>
  <c r="AA219" i="2" s="1"/>
  <c r="AB219" i="2" s="1"/>
  <c r="Z220" i="2"/>
  <c r="AA220" i="2" s="1"/>
  <c r="AB220" i="2" s="1"/>
  <c r="V7" i="2"/>
  <c r="V15" i="2"/>
  <c r="V19" i="2"/>
  <c r="V23" i="2"/>
  <c r="U4" i="2"/>
  <c r="V4" i="2" s="1"/>
  <c r="U5" i="2"/>
  <c r="V5" i="2" s="1"/>
  <c r="U16" i="2"/>
  <c r="V16" i="2" s="1"/>
  <c r="U20" i="2"/>
  <c r="V20" i="2" s="1"/>
  <c r="U21" i="2"/>
  <c r="V21" i="2" s="1"/>
  <c r="U31" i="2"/>
  <c r="V31" i="2" s="1"/>
  <c r="U35" i="2"/>
  <c r="V35" i="2" s="1"/>
  <c r="U39" i="2"/>
  <c r="V39" i="2" s="1"/>
  <c r="U43" i="2"/>
  <c r="V43" i="2" s="1"/>
  <c r="U47" i="2"/>
  <c r="V47" i="2" s="1"/>
  <c r="U51" i="2"/>
  <c r="V51" i="2" s="1"/>
  <c r="U55" i="2"/>
  <c r="V55" i="2" s="1"/>
  <c r="U59" i="2"/>
  <c r="V59" i="2" s="1"/>
  <c r="U63" i="2"/>
  <c r="V63" i="2" s="1"/>
  <c r="U67" i="2"/>
  <c r="V67" i="2" s="1"/>
  <c r="U71" i="2"/>
  <c r="V71" i="2" s="1"/>
  <c r="U75" i="2"/>
  <c r="V75" i="2" s="1"/>
  <c r="U79" i="2"/>
  <c r="V79" i="2" s="1"/>
  <c r="U83" i="2"/>
  <c r="V83" i="2" s="1"/>
  <c r="U87" i="2"/>
  <c r="V87" i="2" s="1"/>
  <c r="U91" i="2"/>
  <c r="V91" i="2" s="1"/>
  <c r="U95" i="2"/>
  <c r="V95" i="2" s="1"/>
  <c r="U99" i="2"/>
  <c r="V99" i="2" s="1"/>
  <c r="U103" i="2"/>
  <c r="V103" i="2" s="1"/>
  <c r="U107" i="2"/>
  <c r="V107" i="2" s="1"/>
  <c r="U111" i="2"/>
  <c r="V111" i="2" s="1"/>
  <c r="U115" i="2"/>
  <c r="V115" i="2" s="1"/>
  <c r="U119" i="2"/>
  <c r="V119" i="2" s="1"/>
  <c r="U123" i="2"/>
  <c r="V123" i="2" s="1"/>
  <c r="U127" i="2"/>
  <c r="V127" i="2" s="1"/>
  <c r="U131" i="2"/>
  <c r="V131" i="2" s="1"/>
  <c r="U135" i="2"/>
  <c r="V135" i="2" s="1"/>
  <c r="U139" i="2"/>
  <c r="V139" i="2" s="1"/>
  <c r="U143" i="2"/>
  <c r="V143" i="2" s="1"/>
  <c r="U147" i="2"/>
  <c r="V147" i="2" s="1"/>
  <c r="U151" i="2"/>
  <c r="V151" i="2" s="1"/>
  <c r="U155" i="2"/>
  <c r="V155" i="2" s="1"/>
  <c r="U159" i="2"/>
  <c r="V159" i="2" s="1"/>
  <c r="U163" i="2"/>
  <c r="V163" i="2" s="1"/>
  <c r="U167" i="2"/>
  <c r="V167" i="2" s="1"/>
  <c r="U171" i="2"/>
  <c r="V171" i="2" s="1"/>
  <c r="U175" i="2"/>
  <c r="V175" i="2" s="1"/>
  <c r="U179" i="2"/>
  <c r="V179" i="2" s="1"/>
  <c r="U183" i="2"/>
  <c r="V183" i="2" s="1"/>
  <c r="U187" i="2"/>
  <c r="V187" i="2" s="1"/>
  <c r="U191" i="2"/>
  <c r="V191" i="2" s="1"/>
  <c r="U195" i="2"/>
  <c r="V195" i="2" s="1"/>
  <c r="U199" i="2"/>
  <c r="V199" i="2" s="1"/>
  <c r="U203" i="2"/>
  <c r="V203" i="2" s="1"/>
  <c r="U207" i="2"/>
  <c r="V207" i="2" s="1"/>
  <c r="U211" i="2"/>
  <c r="V211" i="2" s="1"/>
  <c r="U215" i="2"/>
  <c r="V215" i="2" s="1"/>
  <c r="U219" i="2"/>
  <c r="V219" i="2" s="1"/>
  <c r="T4" i="2"/>
  <c r="T5" i="2"/>
  <c r="T6" i="2"/>
  <c r="U6" i="2" s="1"/>
  <c r="V6" i="2" s="1"/>
  <c r="T7" i="2"/>
  <c r="U7" i="2" s="1"/>
  <c r="T8" i="2"/>
  <c r="U8" i="2" s="1"/>
  <c r="V8" i="2" s="1"/>
  <c r="T9" i="2"/>
  <c r="U9" i="2" s="1"/>
  <c r="V9" i="2" s="1"/>
  <c r="T10" i="2"/>
  <c r="U10" i="2" s="1"/>
  <c r="V10" i="2" s="1"/>
  <c r="T11" i="2"/>
  <c r="U11" i="2" s="1"/>
  <c r="V11" i="2" s="1"/>
  <c r="T12" i="2"/>
  <c r="U12" i="2" s="1"/>
  <c r="V12" i="2" s="1"/>
  <c r="T13" i="2"/>
  <c r="U13" i="2" s="1"/>
  <c r="V13" i="2" s="1"/>
  <c r="T14" i="2"/>
  <c r="U14" i="2" s="1"/>
  <c r="V14" i="2" s="1"/>
  <c r="T15" i="2"/>
  <c r="U15" i="2" s="1"/>
  <c r="T16" i="2"/>
  <c r="T17" i="2"/>
  <c r="U17" i="2" s="1"/>
  <c r="V17" i="2" s="1"/>
  <c r="T18" i="2"/>
  <c r="U18" i="2" s="1"/>
  <c r="V18" i="2" s="1"/>
  <c r="T19" i="2"/>
  <c r="U19" i="2" s="1"/>
  <c r="T20" i="2"/>
  <c r="T21" i="2"/>
  <c r="T22" i="2"/>
  <c r="U22" i="2" s="1"/>
  <c r="V22" i="2" s="1"/>
  <c r="T23" i="2"/>
  <c r="U23" i="2" s="1"/>
  <c r="T24" i="2"/>
  <c r="U24" i="2" s="1"/>
  <c r="V24" i="2" s="1"/>
  <c r="T25" i="2"/>
  <c r="U25" i="2" s="1"/>
  <c r="V25" i="2" s="1"/>
  <c r="T26" i="2"/>
  <c r="U26" i="2" s="1"/>
  <c r="V26" i="2" s="1"/>
  <c r="T27" i="2"/>
  <c r="U27" i="2" s="1"/>
  <c r="V27" i="2" s="1"/>
  <c r="T28" i="2"/>
  <c r="U28" i="2" s="1"/>
  <c r="V28" i="2" s="1"/>
  <c r="T29" i="2"/>
  <c r="U29" i="2" s="1"/>
  <c r="V29" i="2" s="1"/>
  <c r="T30" i="2"/>
  <c r="U30" i="2" s="1"/>
  <c r="V30" i="2" s="1"/>
  <c r="T31" i="2"/>
  <c r="T32" i="2"/>
  <c r="U32" i="2" s="1"/>
  <c r="V32" i="2" s="1"/>
  <c r="T33" i="2"/>
  <c r="U33" i="2" s="1"/>
  <c r="V33" i="2" s="1"/>
  <c r="T34" i="2"/>
  <c r="U34" i="2" s="1"/>
  <c r="V34" i="2" s="1"/>
  <c r="T35" i="2"/>
  <c r="T36" i="2"/>
  <c r="U36" i="2" s="1"/>
  <c r="V36" i="2" s="1"/>
  <c r="T37" i="2"/>
  <c r="U37" i="2" s="1"/>
  <c r="V37" i="2" s="1"/>
  <c r="T38" i="2"/>
  <c r="U38" i="2" s="1"/>
  <c r="V38" i="2" s="1"/>
  <c r="T39" i="2"/>
  <c r="T40" i="2"/>
  <c r="U40" i="2" s="1"/>
  <c r="V40" i="2" s="1"/>
  <c r="T41" i="2"/>
  <c r="U41" i="2" s="1"/>
  <c r="V41" i="2" s="1"/>
  <c r="T42" i="2"/>
  <c r="U42" i="2" s="1"/>
  <c r="V42" i="2" s="1"/>
  <c r="T43" i="2"/>
  <c r="T44" i="2"/>
  <c r="U44" i="2" s="1"/>
  <c r="V44" i="2" s="1"/>
  <c r="T45" i="2"/>
  <c r="U45" i="2" s="1"/>
  <c r="V45" i="2" s="1"/>
  <c r="T46" i="2"/>
  <c r="U46" i="2" s="1"/>
  <c r="V46" i="2" s="1"/>
  <c r="T47" i="2"/>
  <c r="T48" i="2"/>
  <c r="U48" i="2" s="1"/>
  <c r="V48" i="2" s="1"/>
  <c r="T49" i="2"/>
  <c r="U49" i="2" s="1"/>
  <c r="V49" i="2" s="1"/>
  <c r="T50" i="2"/>
  <c r="U50" i="2" s="1"/>
  <c r="V50" i="2" s="1"/>
  <c r="T51" i="2"/>
  <c r="T52" i="2"/>
  <c r="U52" i="2" s="1"/>
  <c r="V52" i="2" s="1"/>
  <c r="T53" i="2"/>
  <c r="U53" i="2" s="1"/>
  <c r="V53" i="2" s="1"/>
  <c r="T54" i="2"/>
  <c r="U54" i="2" s="1"/>
  <c r="V54" i="2" s="1"/>
  <c r="T55" i="2"/>
  <c r="T56" i="2"/>
  <c r="U56" i="2" s="1"/>
  <c r="V56" i="2" s="1"/>
  <c r="T57" i="2"/>
  <c r="U57" i="2" s="1"/>
  <c r="V57" i="2" s="1"/>
  <c r="T58" i="2"/>
  <c r="U58" i="2" s="1"/>
  <c r="V58" i="2" s="1"/>
  <c r="T59" i="2"/>
  <c r="T60" i="2"/>
  <c r="U60" i="2" s="1"/>
  <c r="V60" i="2" s="1"/>
  <c r="T61" i="2"/>
  <c r="U61" i="2" s="1"/>
  <c r="V61" i="2" s="1"/>
  <c r="T62" i="2"/>
  <c r="U62" i="2" s="1"/>
  <c r="V62" i="2" s="1"/>
  <c r="T63" i="2"/>
  <c r="T64" i="2"/>
  <c r="U64" i="2" s="1"/>
  <c r="V64" i="2" s="1"/>
  <c r="T65" i="2"/>
  <c r="U65" i="2" s="1"/>
  <c r="V65" i="2" s="1"/>
  <c r="T66" i="2"/>
  <c r="U66" i="2" s="1"/>
  <c r="V66" i="2" s="1"/>
  <c r="T67" i="2"/>
  <c r="T68" i="2"/>
  <c r="U68" i="2" s="1"/>
  <c r="V68" i="2" s="1"/>
  <c r="T69" i="2"/>
  <c r="U69" i="2" s="1"/>
  <c r="V69" i="2" s="1"/>
  <c r="T70" i="2"/>
  <c r="U70" i="2" s="1"/>
  <c r="V70" i="2" s="1"/>
  <c r="T71" i="2"/>
  <c r="T72" i="2"/>
  <c r="U72" i="2" s="1"/>
  <c r="V72" i="2" s="1"/>
  <c r="T73" i="2"/>
  <c r="U73" i="2" s="1"/>
  <c r="V73" i="2" s="1"/>
  <c r="T74" i="2"/>
  <c r="U74" i="2" s="1"/>
  <c r="V74" i="2" s="1"/>
  <c r="T75" i="2"/>
  <c r="T76" i="2"/>
  <c r="U76" i="2" s="1"/>
  <c r="V76" i="2" s="1"/>
  <c r="T77" i="2"/>
  <c r="U77" i="2" s="1"/>
  <c r="V77" i="2" s="1"/>
  <c r="T78" i="2"/>
  <c r="U78" i="2" s="1"/>
  <c r="V78" i="2" s="1"/>
  <c r="T79" i="2"/>
  <c r="T80" i="2"/>
  <c r="U80" i="2" s="1"/>
  <c r="V80" i="2" s="1"/>
  <c r="T81" i="2"/>
  <c r="U81" i="2" s="1"/>
  <c r="V81" i="2" s="1"/>
  <c r="T82" i="2"/>
  <c r="U82" i="2" s="1"/>
  <c r="V82" i="2" s="1"/>
  <c r="T83" i="2"/>
  <c r="T84" i="2"/>
  <c r="U84" i="2" s="1"/>
  <c r="V84" i="2" s="1"/>
  <c r="T85" i="2"/>
  <c r="U85" i="2" s="1"/>
  <c r="V85" i="2" s="1"/>
  <c r="T86" i="2"/>
  <c r="U86" i="2" s="1"/>
  <c r="V86" i="2" s="1"/>
  <c r="T87" i="2"/>
  <c r="T88" i="2"/>
  <c r="U88" i="2" s="1"/>
  <c r="V88" i="2" s="1"/>
  <c r="T89" i="2"/>
  <c r="U89" i="2" s="1"/>
  <c r="V89" i="2" s="1"/>
  <c r="T90" i="2"/>
  <c r="U90" i="2" s="1"/>
  <c r="V90" i="2" s="1"/>
  <c r="T91" i="2"/>
  <c r="T92" i="2"/>
  <c r="U92" i="2" s="1"/>
  <c r="V92" i="2" s="1"/>
  <c r="T93" i="2"/>
  <c r="U93" i="2" s="1"/>
  <c r="V93" i="2" s="1"/>
  <c r="T94" i="2"/>
  <c r="U94" i="2" s="1"/>
  <c r="V94" i="2" s="1"/>
  <c r="T95" i="2"/>
  <c r="T96" i="2"/>
  <c r="U96" i="2" s="1"/>
  <c r="V96" i="2" s="1"/>
  <c r="T97" i="2"/>
  <c r="U97" i="2" s="1"/>
  <c r="V97" i="2" s="1"/>
  <c r="T98" i="2"/>
  <c r="U98" i="2" s="1"/>
  <c r="V98" i="2" s="1"/>
  <c r="T99" i="2"/>
  <c r="T100" i="2"/>
  <c r="U100" i="2" s="1"/>
  <c r="V100" i="2" s="1"/>
  <c r="T101" i="2"/>
  <c r="U101" i="2" s="1"/>
  <c r="V101" i="2" s="1"/>
  <c r="T102" i="2"/>
  <c r="U102" i="2" s="1"/>
  <c r="V102" i="2" s="1"/>
  <c r="T103" i="2"/>
  <c r="T104" i="2"/>
  <c r="U104" i="2" s="1"/>
  <c r="V104" i="2" s="1"/>
  <c r="T105" i="2"/>
  <c r="U105" i="2" s="1"/>
  <c r="V105" i="2" s="1"/>
  <c r="T106" i="2"/>
  <c r="U106" i="2" s="1"/>
  <c r="V106" i="2" s="1"/>
  <c r="T107" i="2"/>
  <c r="T108" i="2"/>
  <c r="U108" i="2" s="1"/>
  <c r="V108" i="2" s="1"/>
  <c r="T109" i="2"/>
  <c r="U109" i="2" s="1"/>
  <c r="V109" i="2" s="1"/>
  <c r="T110" i="2"/>
  <c r="U110" i="2" s="1"/>
  <c r="V110" i="2" s="1"/>
  <c r="T111" i="2"/>
  <c r="T112" i="2"/>
  <c r="U112" i="2" s="1"/>
  <c r="V112" i="2" s="1"/>
  <c r="T113" i="2"/>
  <c r="U113" i="2" s="1"/>
  <c r="V113" i="2" s="1"/>
  <c r="T114" i="2"/>
  <c r="U114" i="2" s="1"/>
  <c r="V114" i="2" s="1"/>
  <c r="T115" i="2"/>
  <c r="T116" i="2"/>
  <c r="U116" i="2" s="1"/>
  <c r="V116" i="2" s="1"/>
  <c r="T117" i="2"/>
  <c r="U117" i="2" s="1"/>
  <c r="V117" i="2" s="1"/>
  <c r="T118" i="2"/>
  <c r="U118" i="2" s="1"/>
  <c r="V118" i="2" s="1"/>
  <c r="T119" i="2"/>
  <c r="T120" i="2"/>
  <c r="U120" i="2" s="1"/>
  <c r="V120" i="2" s="1"/>
  <c r="T121" i="2"/>
  <c r="U121" i="2" s="1"/>
  <c r="V121" i="2" s="1"/>
  <c r="T122" i="2"/>
  <c r="U122" i="2" s="1"/>
  <c r="V122" i="2" s="1"/>
  <c r="T123" i="2"/>
  <c r="T124" i="2"/>
  <c r="U124" i="2" s="1"/>
  <c r="V124" i="2" s="1"/>
  <c r="T125" i="2"/>
  <c r="U125" i="2" s="1"/>
  <c r="V125" i="2" s="1"/>
  <c r="T126" i="2"/>
  <c r="U126" i="2" s="1"/>
  <c r="V126" i="2" s="1"/>
  <c r="T127" i="2"/>
  <c r="T128" i="2"/>
  <c r="U128" i="2" s="1"/>
  <c r="V128" i="2" s="1"/>
  <c r="T129" i="2"/>
  <c r="U129" i="2" s="1"/>
  <c r="V129" i="2" s="1"/>
  <c r="T130" i="2"/>
  <c r="U130" i="2" s="1"/>
  <c r="V130" i="2" s="1"/>
  <c r="T131" i="2"/>
  <c r="T132" i="2"/>
  <c r="U132" i="2" s="1"/>
  <c r="V132" i="2" s="1"/>
  <c r="T133" i="2"/>
  <c r="U133" i="2" s="1"/>
  <c r="V133" i="2" s="1"/>
  <c r="T134" i="2"/>
  <c r="U134" i="2" s="1"/>
  <c r="V134" i="2" s="1"/>
  <c r="T135" i="2"/>
  <c r="T136" i="2"/>
  <c r="U136" i="2" s="1"/>
  <c r="V136" i="2" s="1"/>
  <c r="T137" i="2"/>
  <c r="U137" i="2" s="1"/>
  <c r="V137" i="2" s="1"/>
  <c r="T138" i="2"/>
  <c r="U138" i="2" s="1"/>
  <c r="V138" i="2" s="1"/>
  <c r="T139" i="2"/>
  <c r="T140" i="2"/>
  <c r="U140" i="2" s="1"/>
  <c r="V140" i="2" s="1"/>
  <c r="T141" i="2"/>
  <c r="U141" i="2" s="1"/>
  <c r="V141" i="2" s="1"/>
  <c r="T142" i="2"/>
  <c r="U142" i="2" s="1"/>
  <c r="V142" i="2" s="1"/>
  <c r="T143" i="2"/>
  <c r="T144" i="2"/>
  <c r="U144" i="2" s="1"/>
  <c r="V144" i="2" s="1"/>
  <c r="T145" i="2"/>
  <c r="U145" i="2" s="1"/>
  <c r="V145" i="2" s="1"/>
  <c r="T146" i="2"/>
  <c r="U146" i="2" s="1"/>
  <c r="V146" i="2" s="1"/>
  <c r="T147" i="2"/>
  <c r="T148" i="2"/>
  <c r="U148" i="2" s="1"/>
  <c r="V148" i="2" s="1"/>
  <c r="T149" i="2"/>
  <c r="U149" i="2" s="1"/>
  <c r="V149" i="2" s="1"/>
  <c r="T150" i="2"/>
  <c r="U150" i="2" s="1"/>
  <c r="V150" i="2" s="1"/>
  <c r="T151" i="2"/>
  <c r="T152" i="2"/>
  <c r="U152" i="2" s="1"/>
  <c r="V152" i="2" s="1"/>
  <c r="T153" i="2"/>
  <c r="U153" i="2" s="1"/>
  <c r="V153" i="2" s="1"/>
  <c r="T154" i="2"/>
  <c r="U154" i="2" s="1"/>
  <c r="V154" i="2" s="1"/>
  <c r="T155" i="2"/>
  <c r="T156" i="2"/>
  <c r="U156" i="2" s="1"/>
  <c r="V156" i="2" s="1"/>
  <c r="T157" i="2"/>
  <c r="U157" i="2" s="1"/>
  <c r="V157" i="2" s="1"/>
  <c r="T158" i="2"/>
  <c r="U158" i="2" s="1"/>
  <c r="V158" i="2" s="1"/>
  <c r="T159" i="2"/>
  <c r="T160" i="2"/>
  <c r="U160" i="2" s="1"/>
  <c r="V160" i="2" s="1"/>
  <c r="T161" i="2"/>
  <c r="U161" i="2" s="1"/>
  <c r="V161" i="2" s="1"/>
  <c r="T162" i="2"/>
  <c r="U162" i="2" s="1"/>
  <c r="V162" i="2" s="1"/>
  <c r="T163" i="2"/>
  <c r="T164" i="2"/>
  <c r="U164" i="2" s="1"/>
  <c r="V164" i="2" s="1"/>
  <c r="T165" i="2"/>
  <c r="U165" i="2" s="1"/>
  <c r="V165" i="2" s="1"/>
  <c r="T166" i="2"/>
  <c r="U166" i="2" s="1"/>
  <c r="V166" i="2" s="1"/>
  <c r="T167" i="2"/>
  <c r="T168" i="2"/>
  <c r="U168" i="2" s="1"/>
  <c r="V168" i="2" s="1"/>
  <c r="T169" i="2"/>
  <c r="U169" i="2" s="1"/>
  <c r="V169" i="2" s="1"/>
  <c r="T170" i="2"/>
  <c r="U170" i="2" s="1"/>
  <c r="V170" i="2" s="1"/>
  <c r="T171" i="2"/>
  <c r="T172" i="2"/>
  <c r="U172" i="2" s="1"/>
  <c r="V172" i="2" s="1"/>
  <c r="T173" i="2"/>
  <c r="U173" i="2" s="1"/>
  <c r="V173" i="2" s="1"/>
  <c r="T174" i="2"/>
  <c r="U174" i="2" s="1"/>
  <c r="V174" i="2" s="1"/>
  <c r="T175" i="2"/>
  <c r="T176" i="2"/>
  <c r="U176" i="2" s="1"/>
  <c r="V176" i="2" s="1"/>
  <c r="T177" i="2"/>
  <c r="U177" i="2" s="1"/>
  <c r="V177" i="2" s="1"/>
  <c r="T178" i="2"/>
  <c r="U178" i="2" s="1"/>
  <c r="V178" i="2" s="1"/>
  <c r="T179" i="2"/>
  <c r="T180" i="2"/>
  <c r="U180" i="2" s="1"/>
  <c r="V180" i="2" s="1"/>
  <c r="T181" i="2"/>
  <c r="U181" i="2" s="1"/>
  <c r="V181" i="2" s="1"/>
  <c r="T182" i="2"/>
  <c r="U182" i="2" s="1"/>
  <c r="V182" i="2" s="1"/>
  <c r="T183" i="2"/>
  <c r="T184" i="2"/>
  <c r="U184" i="2" s="1"/>
  <c r="V184" i="2" s="1"/>
  <c r="T185" i="2"/>
  <c r="U185" i="2" s="1"/>
  <c r="V185" i="2" s="1"/>
  <c r="T186" i="2"/>
  <c r="U186" i="2" s="1"/>
  <c r="V186" i="2" s="1"/>
  <c r="T187" i="2"/>
  <c r="T188" i="2"/>
  <c r="U188" i="2" s="1"/>
  <c r="V188" i="2" s="1"/>
  <c r="T189" i="2"/>
  <c r="U189" i="2" s="1"/>
  <c r="V189" i="2" s="1"/>
  <c r="T190" i="2"/>
  <c r="U190" i="2" s="1"/>
  <c r="V190" i="2" s="1"/>
  <c r="T191" i="2"/>
  <c r="T192" i="2"/>
  <c r="U192" i="2" s="1"/>
  <c r="V192" i="2" s="1"/>
  <c r="T193" i="2"/>
  <c r="U193" i="2" s="1"/>
  <c r="V193" i="2" s="1"/>
  <c r="T194" i="2"/>
  <c r="U194" i="2" s="1"/>
  <c r="V194" i="2" s="1"/>
  <c r="T195" i="2"/>
  <c r="T196" i="2"/>
  <c r="U196" i="2" s="1"/>
  <c r="V196" i="2" s="1"/>
  <c r="T197" i="2"/>
  <c r="U197" i="2" s="1"/>
  <c r="V197" i="2" s="1"/>
  <c r="T198" i="2"/>
  <c r="U198" i="2" s="1"/>
  <c r="V198" i="2" s="1"/>
  <c r="T199" i="2"/>
  <c r="T200" i="2"/>
  <c r="U200" i="2" s="1"/>
  <c r="V200" i="2" s="1"/>
  <c r="T201" i="2"/>
  <c r="U201" i="2" s="1"/>
  <c r="V201" i="2" s="1"/>
  <c r="T202" i="2"/>
  <c r="U202" i="2" s="1"/>
  <c r="V202" i="2" s="1"/>
  <c r="T203" i="2"/>
  <c r="T204" i="2"/>
  <c r="U204" i="2" s="1"/>
  <c r="V204" i="2" s="1"/>
  <c r="T205" i="2"/>
  <c r="U205" i="2" s="1"/>
  <c r="V205" i="2" s="1"/>
  <c r="T206" i="2"/>
  <c r="U206" i="2" s="1"/>
  <c r="V206" i="2" s="1"/>
  <c r="T207" i="2"/>
  <c r="T208" i="2"/>
  <c r="U208" i="2" s="1"/>
  <c r="V208" i="2" s="1"/>
  <c r="T209" i="2"/>
  <c r="U209" i="2" s="1"/>
  <c r="V209" i="2" s="1"/>
  <c r="T210" i="2"/>
  <c r="U210" i="2" s="1"/>
  <c r="V210" i="2" s="1"/>
  <c r="T211" i="2"/>
  <c r="T212" i="2"/>
  <c r="U212" i="2" s="1"/>
  <c r="V212" i="2" s="1"/>
  <c r="T213" i="2"/>
  <c r="U213" i="2" s="1"/>
  <c r="V213" i="2" s="1"/>
  <c r="T214" i="2"/>
  <c r="U214" i="2" s="1"/>
  <c r="V214" i="2" s="1"/>
  <c r="T215" i="2"/>
  <c r="T216" i="2"/>
  <c r="U216" i="2" s="1"/>
  <c r="V216" i="2" s="1"/>
  <c r="T217" i="2"/>
  <c r="U217" i="2" s="1"/>
  <c r="V217" i="2" s="1"/>
  <c r="T218" i="2"/>
  <c r="U218" i="2" s="1"/>
  <c r="V218" i="2" s="1"/>
  <c r="T219" i="2"/>
  <c r="T220" i="2"/>
  <c r="U220" i="2" s="1"/>
  <c r="V220" i="2" s="1"/>
  <c r="P4" i="2"/>
  <c r="P5" i="2"/>
  <c r="P8" i="2"/>
  <c r="P9" i="2"/>
  <c r="P12" i="2"/>
  <c r="P13" i="2"/>
  <c r="P16" i="2"/>
  <c r="P17" i="2"/>
  <c r="P20" i="2"/>
  <c r="P21" i="2"/>
  <c r="P24" i="2"/>
  <c r="P25" i="2"/>
  <c r="P28" i="2"/>
  <c r="P29" i="2"/>
  <c r="P32" i="2"/>
  <c r="P33" i="2"/>
  <c r="P36" i="2"/>
  <c r="P47" i="2"/>
  <c r="P50" i="2"/>
  <c r="P51" i="2"/>
  <c r="P54" i="2"/>
  <c r="P55" i="2"/>
  <c r="P58" i="2"/>
  <c r="P59" i="2"/>
  <c r="P62" i="2"/>
  <c r="P63" i="2"/>
  <c r="P66" i="2"/>
  <c r="P67" i="2"/>
  <c r="P70" i="2"/>
  <c r="P71" i="2"/>
  <c r="P74" i="2"/>
  <c r="P75" i="2"/>
  <c r="P78" i="2"/>
  <c r="P79" i="2"/>
  <c r="P82" i="2"/>
  <c r="P83" i="2"/>
  <c r="P86" i="2"/>
  <c r="P87" i="2"/>
  <c r="P90" i="2"/>
  <c r="P91" i="2"/>
  <c r="P94" i="2"/>
  <c r="P95" i="2"/>
  <c r="P98" i="2"/>
  <c r="P99" i="2"/>
  <c r="P102" i="2"/>
  <c r="P103" i="2"/>
  <c r="P106" i="2"/>
  <c r="P107" i="2"/>
  <c r="P110" i="2"/>
  <c r="P111" i="2"/>
  <c r="P114" i="2"/>
  <c r="P115" i="2"/>
  <c r="P118" i="2"/>
  <c r="P119" i="2"/>
  <c r="P122" i="2"/>
  <c r="P123" i="2"/>
  <c r="P126" i="2"/>
  <c r="P127" i="2"/>
  <c r="P130" i="2"/>
  <c r="P131" i="2"/>
  <c r="P134" i="2"/>
  <c r="P135" i="2"/>
  <c r="P138" i="2"/>
  <c r="P139" i="2"/>
  <c r="P142" i="2"/>
  <c r="P143" i="2"/>
  <c r="P146" i="2"/>
  <c r="P147" i="2"/>
  <c r="P150" i="2"/>
  <c r="P151" i="2"/>
  <c r="P154" i="2"/>
  <c r="P155" i="2"/>
  <c r="P158" i="2"/>
  <c r="P159" i="2"/>
  <c r="P162" i="2"/>
  <c r="P163" i="2"/>
  <c r="P166" i="2"/>
  <c r="P167" i="2"/>
  <c r="P170" i="2"/>
  <c r="P171" i="2"/>
  <c r="P174" i="2"/>
  <c r="P175" i="2"/>
  <c r="P178" i="2"/>
  <c r="P179" i="2"/>
  <c r="P182" i="2"/>
  <c r="P183" i="2"/>
  <c r="P186" i="2"/>
  <c r="P187" i="2"/>
  <c r="P190" i="2"/>
  <c r="P191" i="2"/>
  <c r="P194" i="2"/>
  <c r="P195" i="2"/>
  <c r="P198" i="2"/>
  <c r="P199" i="2"/>
  <c r="P202" i="2"/>
  <c r="P203" i="2"/>
  <c r="P206" i="2"/>
  <c r="P207" i="2"/>
  <c r="P210" i="2"/>
  <c r="P211" i="2"/>
  <c r="P214" i="2"/>
  <c r="P215" i="2"/>
  <c r="P218" i="2"/>
  <c r="P219" i="2"/>
  <c r="O4" i="2"/>
  <c r="O5" i="2"/>
  <c r="O6" i="2"/>
  <c r="P6" i="2" s="1"/>
  <c r="O8" i="2"/>
  <c r="O9" i="2"/>
  <c r="O10" i="2"/>
  <c r="P10" i="2" s="1"/>
  <c r="O12" i="2"/>
  <c r="O13" i="2"/>
  <c r="O14" i="2"/>
  <c r="P14" i="2" s="1"/>
  <c r="O16" i="2"/>
  <c r="O17" i="2"/>
  <c r="O18" i="2"/>
  <c r="P18" i="2" s="1"/>
  <c r="O20" i="2"/>
  <c r="O21" i="2"/>
  <c r="O22" i="2"/>
  <c r="P22" i="2" s="1"/>
  <c r="O24" i="2"/>
  <c r="O25" i="2"/>
  <c r="O26" i="2"/>
  <c r="P26" i="2" s="1"/>
  <c r="O28" i="2"/>
  <c r="O29" i="2"/>
  <c r="O30" i="2"/>
  <c r="P30" i="2" s="1"/>
  <c r="O32" i="2"/>
  <c r="O33" i="2"/>
  <c r="O34" i="2"/>
  <c r="P34" i="2" s="1"/>
  <c r="O36" i="2"/>
  <c r="O47" i="2"/>
  <c r="O48" i="2"/>
  <c r="P48" i="2" s="1"/>
  <c r="O50" i="2"/>
  <c r="O51" i="2"/>
  <c r="O52" i="2"/>
  <c r="P52" i="2" s="1"/>
  <c r="O54" i="2"/>
  <c r="O55" i="2"/>
  <c r="O56" i="2"/>
  <c r="P56" i="2" s="1"/>
  <c r="O58" i="2"/>
  <c r="O59" i="2"/>
  <c r="O60" i="2"/>
  <c r="P60" i="2" s="1"/>
  <c r="O62" i="2"/>
  <c r="O63" i="2"/>
  <c r="O64" i="2"/>
  <c r="P64" i="2" s="1"/>
  <c r="O66" i="2"/>
  <c r="O67" i="2"/>
  <c r="O68" i="2"/>
  <c r="P68" i="2" s="1"/>
  <c r="O70" i="2"/>
  <c r="O71" i="2"/>
  <c r="O72" i="2"/>
  <c r="P72" i="2" s="1"/>
  <c r="O74" i="2"/>
  <c r="O75" i="2"/>
  <c r="O76" i="2"/>
  <c r="P76" i="2" s="1"/>
  <c r="O78" i="2"/>
  <c r="O79" i="2"/>
  <c r="O80" i="2"/>
  <c r="P80" i="2" s="1"/>
  <c r="O82" i="2"/>
  <c r="O83" i="2"/>
  <c r="O84" i="2"/>
  <c r="P84" i="2" s="1"/>
  <c r="O86" i="2"/>
  <c r="O87" i="2"/>
  <c r="O88" i="2"/>
  <c r="P88" i="2" s="1"/>
  <c r="O90" i="2"/>
  <c r="O91" i="2"/>
  <c r="O92" i="2"/>
  <c r="P92" i="2" s="1"/>
  <c r="O94" i="2"/>
  <c r="O95" i="2"/>
  <c r="O96" i="2"/>
  <c r="P96" i="2" s="1"/>
  <c r="O98" i="2"/>
  <c r="O99" i="2"/>
  <c r="O100" i="2"/>
  <c r="P100" i="2" s="1"/>
  <c r="O102" i="2"/>
  <c r="O103" i="2"/>
  <c r="O104" i="2"/>
  <c r="P104" i="2" s="1"/>
  <c r="O106" i="2"/>
  <c r="O107" i="2"/>
  <c r="O108" i="2"/>
  <c r="P108" i="2" s="1"/>
  <c r="O110" i="2"/>
  <c r="O111" i="2"/>
  <c r="O112" i="2"/>
  <c r="P112" i="2" s="1"/>
  <c r="O114" i="2"/>
  <c r="O115" i="2"/>
  <c r="O116" i="2"/>
  <c r="P116" i="2" s="1"/>
  <c r="O118" i="2"/>
  <c r="O119" i="2"/>
  <c r="O120" i="2"/>
  <c r="P120" i="2" s="1"/>
  <c r="O122" i="2"/>
  <c r="O123" i="2"/>
  <c r="O124" i="2"/>
  <c r="P124" i="2" s="1"/>
  <c r="O126" i="2"/>
  <c r="O127" i="2"/>
  <c r="O128" i="2"/>
  <c r="P128" i="2" s="1"/>
  <c r="O130" i="2"/>
  <c r="O131" i="2"/>
  <c r="O132" i="2"/>
  <c r="P132" i="2" s="1"/>
  <c r="O134" i="2"/>
  <c r="O135" i="2"/>
  <c r="O136" i="2"/>
  <c r="P136" i="2" s="1"/>
  <c r="O138" i="2"/>
  <c r="O139" i="2"/>
  <c r="O140" i="2"/>
  <c r="P140" i="2" s="1"/>
  <c r="O142" i="2"/>
  <c r="O143" i="2"/>
  <c r="O144" i="2"/>
  <c r="P144" i="2" s="1"/>
  <c r="O146" i="2"/>
  <c r="O147" i="2"/>
  <c r="O148" i="2"/>
  <c r="P148" i="2" s="1"/>
  <c r="O150" i="2"/>
  <c r="O151" i="2"/>
  <c r="O152" i="2"/>
  <c r="P152" i="2" s="1"/>
  <c r="O154" i="2"/>
  <c r="O155" i="2"/>
  <c r="O156" i="2"/>
  <c r="P156" i="2" s="1"/>
  <c r="O158" i="2"/>
  <c r="O159" i="2"/>
  <c r="O160" i="2"/>
  <c r="P160" i="2" s="1"/>
  <c r="O162" i="2"/>
  <c r="O163" i="2"/>
  <c r="O164" i="2"/>
  <c r="P164" i="2" s="1"/>
  <c r="O166" i="2"/>
  <c r="O167" i="2"/>
  <c r="O168" i="2"/>
  <c r="P168" i="2" s="1"/>
  <c r="O170" i="2"/>
  <c r="O171" i="2"/>
  <c r="O172" i="2"/>
  <c r="P172" i="2" s="1"/>
  <c r="O174" i="2"/>
  <c r="O175" i="2"/>
  <c r="O176" i="2"/>
  <c r="P176" i="2" s="1"/>
  <c r="O178" i="2"/>
  <c r="O179" i="2"/>
  <c r="O180" i="2"/>
  <c r="P180" i="2" s="1"/>
  <c r="O182" i="2"/>
  <c r="O183" i="2"/>
  <c r="O184" i="2"/>
  <c r="P184" i="2" s="1"/>
  <c r="O186" i="2"/>
  <c r="O187" i="2"/>
  <c r="O188" i="2"/>
  <c r="P188" i="2" s="1"/>
  <c r="O190" i="2"/>
  <c r="O191" i="2"/>
  <c r="O192" i="2"/>
  <c r="P192" i="2" s="1"/>
  <c r="O194" i="2"/>
  <c r="O195" i="2"/>
  <c r="O196" i="2"/>
  <c r="P196" i="2" s="1"/>
  <c r="O198" i="2"/>
  <c r="O199" i="2"/>
  <c r="O200" i="2"/>
  <c r="P200" i="2" s="1"/>
  <c r="O202" i="2"/>
  <c r="O203" i="2"/>
  <c r="O204" i="2"/>
  <c r="P204" i="2" s="1"/>
  <c r="O206" i="2"/>
  <c r="O207" i="2"/>
  <c r="O208" i="2"/>
  <c r="P208" i="2" s="1"/>
  <c r="O210" i="2"/>
  <c r="O211" i="2"/>
  <c r="O212" i="2"/>
  <c r="P212" i="2" s="1"/>
  <c r="O214" i="2"/>
  <c r="O215" i="2"/>
  <c r="O216" i="2"/>
  <c r="P216" i="2" s="1"/>
  <c r="O218" i="2"/>
  <c r="O219" i="2"/>
  <c r="O220" i="2"/>
  <c r="P220" i="2" s="1"/>
  <c r="N4" i="2"/>
  <c r="N5" i="2"/>
  <c r="N6" i="2"/>
  <c r="N7" i="2"/>
  <c r="O7" i="2" s="1"/>
  <c r="P7" i="2" s="1"/>
  <c r="N8" i="2"/>
  <c r="N9" i="2"/>
  <c r="N10" i="2"/>
  <c r="N11" i="2"/>
  <c r="O11" i="2" s="1"/>
  <c r="P11" i="2" s="1"/>
  <c r="N12" i="2"/>
  <c r="N13" i="2"/>
  <c r="N14" i="2"/>
  <c r="N15" i="2"/>
  <c r="O15" i="2" s="1"/>
  <c r="P15" i="2" s="1"/>
  <c r="N16" i="2"/>
  <c r="N17" i="2"/>
  <c r="N18" i="2"/>
  <c r="N19" i="2"/>
  <c r="O19" i="2" s="1"/>
  <c r="P19" i="2" s="1"/>
  <c r="N20" i="2"/>
  <c r="N21" i="2"/>
  <c r="N22" i="2"/>
  <c r="N23" i="2"/>
  <c r="O23" i="2" s="1"/>
  <c r="P23" i="2" s="1"/>
  <c r="N24" i="2"/>
  <c r="N25" i="2"/>
  <c r="N26" i="2"/>
  <c r="N27" i="2"/>
  <c r="O27" i="2" s="1"/>
  <c r="P27" i="2" s="1"/>
  <c r="N28" i="2"/>
  <c r="N29" i="2"/>
  <c r="N30" i="2"/>
  <c r="N31" i="2"/>
  <c r="O31" i="2" s="1"/>
  <c r="P31" i="2" s="1"/>
  <c r="N32" i="2"/>
  <c r="N33" i="2"/>
  <c r="N34" i="2"/>
  <c r="N35" i="2"/>
  <c r="O35" i="2" s="1"/>
  <c r="P35" i="2" s="1"/>
  <c r="N36" i="2"/>
  <c r="N47" i="2"/>
  <c r="N48" i="2"/>
  <c r="N49" i="2"/>
  <c r="O49" i="2" s="1"/>
  <c r="P49" i="2" s="1"/>
  <c r="N50" i="2"/>
  <c r="N51" i="2"/>
  <c r="N52" i="2"/>
  <c r="N53" i="2"/>
  <c r="O53" i="2" s="1"/>
  <c r="P53" i="2" s="1"/>
  <c r="N54" i="2"/>
  <c r="N55" i="2"/>
  <c r="N56" i="2"/>
  <c r="N57" i="2"/>
  <c r="O57" i="2" s="1"/>
  <c r="P57" i="2" s="1"/>
  <c r="N58" i="2"/>
  <c r="N59" i="2"/>
  <c r="N60" i="2"/>
  <c r="N61" i="2"/>
  <c r="O61" i="2" s="1"/>
  <c r="P61" i="2" s="1"/>
  <c r="N62" i="2"/>
  <c r="N63" i="2"/>
  <c r="N64" i="2"/>
  <c r="N65" i="2"/>
  <c r="O65" i="2" s="1"/>
  <c r="P65" i="2" s="1"/>
  <c r="N66" i="2"/>
  <c r="N67" i="2"/>
  <c r="N68" i="2"/>
  <c r="N69" i="2"/>
  <c r="O69" i="2" s="1"/>
  <c r="P69" i="2" s="1"/>
  <c r="N70" i="2"/>
  <c r="N71" i="2"/>
  <c r="N72" i="2"/>
  <c r="N73" i="2"/>
  <c r="O73" i="2" s="1"/>
  <c r="P73" i="2" s="1"/>
  <c r="N74" i="2"/>
  <c r="N75" i="2"/>
  <c r="N76" i="2"/>
  <c r="N77" i="2"/>
  <c r="O77" i="2" s="1"/>
  <c r="P77" i="2" s="1"/>
  <c r="N78" i="2"/>
  <c r="N79" i="2"/>
  <c r="N80" i="2"/>
  <c r="N81" i="2"/>
  <c r="O81" i="2" s="1"/>
  <c r="P81" i="2" s="1"/>
  <c r="N82" i="2"/>
  <c r="N83" i="2"/>
  <c r="N84" i="2"/>
  <c r="N85" i="2"/>
  <c r="O85" i="2" s="1"/>
  <c r="P85" i="2" s="1"/>
  <c r="N86" i="2"/>
  <c r="N87" i="2"/>
  <c r="N88" i="2"/>
  <c r="N89" i="2"/>
  <c r="O89" i="2" s="1"/>
  <c r="P89" i="2" s="1"/>
  <c r="N90" i="2"/>
  <c r="N91" i="2"/>
  <c r="N92" i="2"/>
  <c r="N93" i="2"/>
  <c r="O93" i="2" s="1"/>
  <c r="P93" i="2" s="1"/>
  <c r="N94" i="2"/>
  <c r="N95" i="2"/>
  <c r="N96" i="2"/>
  <c r="N97" i="2"/>
  <c r="O97" i="2" s="1"/>
  <c r="P97" i="2" s="1"/>
  <c r="N98" i="2"/>
  <c r="N99" i="2"/>
  <c r="N100" i="2"/>
  <c r="N101" i="2"/>
  <c r="O101" i="2" s="1"/>
  <c r="P101" i="2" s="1"/>
  <c r="N102" i="2"/>
  <c r="N103" i="2"/>
  <c r="N104" i="2"/>
  <c r="N105" i="2"/>
  <c r="O105" i="2" s="1"/>
  <c r="P105" i="2" s="1"/>
  <c r="N106" i="2"/>
  <c r="N107" i="2"/>
  <c r="N108" i="2"/>
  <c r="N109" i="2"/>
  <c r="O109" i="2" s="1"/>
  <c r="P109" i="2" s="1"/>
  <c r="N110" i="2"/>
  <c r="N111" i="2"/>
  <c r="N112" i="2"/>
  <c r="N113" i="2"/>
  <c r="O113" i="2" s="1"/>
  <c r="P113" i="2" s="1"/>
  <c r="N114" i="2"/>
  <c r="N115" i="2"/>
  <c r="N116" i="2"/>
  <c r="N117" i="2"/>
  <c r="O117" i="2" s="1"/>
  <c r="P117" i="2" s="1"/>
  <c r="N118" i="2"/>
  <c r="N119" i="2"/>
  <c r="N120" i="2"/>
  <c r="N121" i="2"/>
  <c r="O121" i="2" s="1"/>
  <c r="P121" i="2" s="1"/>
  <c r="N122" i="2"/>
  <c r="N123" i="2"/>
  <c r="N124" i="2"/>
  <c r="N125" i="2"/>
  <c r="O125" i="2" s="1"/>
  <c r="P125" i="2" s="1"/>
  <c r="N126" i="2"/>
  <c r="N127" i="2"/>
  <c r="N128" i="2"/>
  <c r="N129" i="2"/>
  <c r="O129" i="2" s="1"/>
  <c r="P129" i="2" s="1"/>
  <c r="N130" i="2"/>
  <c r="N131" i="2"/>
  <c r="N132" i="2"/>
  <c r="N133" i="2"/>
  <c r="O133" i="2" s="1"/>
  <c r="P133" i="2" s="1"/>
  <c r="N134" i="2"/>
  <c r="N135" i="2"/>
  <c r="N136" i="2"/>
  <c r="N137" i="2"/>
  <c r="O137" i="2" s="1"/>
  <c r="P137" i="2" s="1"/>
  <c r="N138" i="2"/>
  <c r="N139" i="2"/>
  <c r="N140" i="2"/>
  <c r="N141" i="2"/>
  <c r="O141" i="2" s="1"/>
  <c r="P141" i="2" s="1"/>
  <c r="N142" i="2"/>
  <c r="N143" i="2"/>
  <c r="N144" i="2"/>
  <c r="N145" i="2"/>
  <c r="O145" i="2" s="1"/>
  <c r="P145" i="2" s="1"/>
  <c r="N146" i="2"/>
  <c r="N147" i="2"/>
  <c r="N148" i="2"/>
  <c r="N149" i="2"/>
  <c r="O149" i="2" s="1"/>
  <c r="P149" i="2" s="1"/>
  <c r="N150" i="2"/>
  <c r="N151" i="2"/>
  <c r="N152" i="2"/>
  <c r="N153" i="2"/>
  <c r="O153" i="2" s="1"/>
  <c r="P153" i="2" s="1"/>
  <c r="N154" i="2"/>
  <c r="N155" i="2"/>
  <c r="N156" i="2"/>
  <c r="N157" i="2"/>
  <c r="O157" i="2" s="1"/>
  <c r="P157" i="2" s="1"/>
  <c r="N158" i="2"/>
  <c r="N159" i="2"/>
  <c r="N160" i="2"/>
  <c r="N161" i="2"/>
  <c r="O161" i="2" s="1"/>
  <c r="P161" i="2" s="1"/>
  <c r="N162" i="2"/>
  <c r="N163" i="2"/>
  <c r="N164" i="2"/>
  <c r="N165" i="2"/>
  <c r="O165" i="2" s="1"/>
  <c r="P165" i="2" s="1"/>
  <c r="N166" i="2"/>
  <c r="N167" i="2"/>
  <c r="N168" i="2"/>
  <c r="N169" i="2"/>
  <c r="O169" i="2" s="1"/>
  <c r="P169" i="2" s="1"/>
  <c r="N170" i="2"/>
  <c r="N171" i="2"/>
  <c r="N172" i="2"/>
  <c r="N173" i="2"/>
  <c r="O173" i="2" s="1"/>
  <c r="P173" i="2" s="1"/>
  <c r="N174" i="2"/>
  <c r="N175" i="2"/>
  <c r="N176" i="2"/>
  <c r="N177" i="2"/>
  <c r="O177" i="2" s="1"/>
  <c r="P177" i="2" s="1"/>
  <c r="N178" i="2"/>
  <c r="N179" i="2"/>
  <c r="N180" i="2"/>
  <c r="N181" i="2"/>
  <c r="O181" i="2" s="1"/>
  <c r="P181" i="2" s="1"/>
  <c r="N182" i="2"/>
  <c r="N183" i="2"/>
  <c r="N184" i="2"/>
  <c r="N185" i="2"/>
  <c r="O185" i="2" s="1"/>
  <c r="P185" i="2" s="1"/>
  <c r="N186" i="2"/>
  <c r="N187" i="2"/>
  <c r="N188" i="2"/>
  <c r="N189" i="2"/>
  <c r="O189" i="2" s="1"/>
  <c r="P189" i="2" s="1"/>
  <c r="N190" i="2"/>
  <c r="N191" i="2"/>
  <c r="N192" i="2"/>
  <c r="N193" i="2"/>
  <c r="O193" i="2" s="1"/>
  <c r="P193" i="2" s="1"/>
  <c r="N194" i="2"/>
  <c r="N195" i="2"/>
  <c r="N196" i="2"/>
  <c r="N197" i="2"/>
  <c r="O197" i="2" s="1"/>
  <c r="P197" i="2" s="1"/>
  <c r="N198" i="2"/>
  <c r="N199" i="2"/>
  <c r="N200" i="2"/>
  <c r="N201" i="2"/>
  <c r="O201" i="2" s="1"/>
  <c r="P201" i="2" s="1"/>
  <c r="N202" i="2"/>
  <c r="N203" i="2"/>
  <c r="N204" i="2"/>
  <c r="N205" i="2"/>
  <c r="O205" i="2" s="1"/>
  <c r="P205" i="2" s="1"/>
  <c r="N206" i="2"/>
  <c r="N207" i="2"/>
  <c r="N208" i="2"/>
  <c r="N209" i="2"/>
  <c r="O209" i="2" s="1"/>
  <c r="P209" i="2" s="1"/>
  <c r="N210" i="2"/>
  <c r="N211" i="2"/>
  <c r="N212" i="2"/>
  <c r="N213" i="2"/>
  <c r="O213" i="2" s="1"/>
  <c r="P213" i="2" s="1"/>
  <c r="N214" i="2"/>
  <c r="N215" i="2"/>
  <c r="N216" i="2"/>
  <c r="N217" i="2"/>
  <c r="O217" i="2" s="1"/>
  <c r="P217" i="2" s="1"/>
  <c r="N218" i="2"/>
  <c r="N219" i="2"/>
  <c r="N220" i="2"/>
  <c r="I7" i="2"/>
  <c r="J7" i="2" s="1"/>
  <c r="I11" i="2"/>
  <c r="J11" i="2" s="1"/>
  <c r="I15" i="2"/>
  <c r="J15" i="2" s="1"/>
  <c r="I19" i="2"/>
  <c r="J19" i="2" s="1"/>
  <c r="I23" i="2"/>
  <c r="J23" i="2" s="1"/>
  <c r="I27" i="2"/>
  <c r="J27" i="2" s="1"/>
  <c r="I31" i="2"/>
  <c r="J31" i="2" s="1"/>
  <c r="I35" i="2"/>
  <c r="J35" i="2" s="1"/>
  <c r="I39" i="2"/>
  <c r="J39" i="2" s="1"/>
  <c r="AV39" i="2" s="1"/>
  <c r="AW39" i="2" s="1"/>
  <c r="AX39" i="2" s="1"/>
  <c r="I43" i="2"/>
  <c r="J43" i="2" s="1"/>
  <c r="AV43" i="2" s="1"/>
  <c r="AW43" i="2" s="1"/>
  <c r="AX43" i="2" s="1"/>
  <c r="I47" i="2"/>
  <c r="J47" i="2" s="1"/>
  <c r="I51" i="2"/>
  <c r="J51" i="2" s="1"/>
  <c r="I55" i="2"/>
  <c r="J55" i="2" s="1"/>
  <c r="AV55" i="2" s="1"/>
  <c r="AW55" i="2" s="1"/>
  <c r="AX55" i="2" s="1"/>
  <c r="I59" i="2"/>
  <c r="J59" i="2" s="1"/>
  <c r="AV59" i="2" s="1"/>
  <c r="AW59" i="2" s="1"/>
  <c r="AX59" i="2" s="1"/>
  <c r="I63" i="2"/>
  <c r="J63" i="2" s="1"/>
  <c r="I67" i="2"/>
  <c r="J67" i="2" s="1"/>
  <c r="I71" i="2"/>
  <c r="J71" i="2" s="1"/>
  <c r="AV71" i="2" s="1"/>
  <c r="AW71" i="2" s="1"/>
  <c r="AX71" i="2" s="1"/>
  <c r="I75" i="2"/>
  <c r="J75" i="2" s="1"/>
  <c r="I79" i="2"/>
  <c r="J79" i="2" s="1"/>
  <c r="I83" i="2"/>
  <c r="J83" i="2" s="1"/>
  <c r="I87" i="2"/>
  <c r="J87" i="2" s="1"/>
  <c r="I91" i="2"/>
  <c r="J91" i="2" s="1"/>
  <c r="I95" i="2"/>
  <c r="J95" i="2" s="1"/>
  <c r="I99" i="2"/>
  <c r="J99" i="2" s="1"/>
  <c r="I103" i="2"/>
  <c r="J103" i="2" s="1"/>
  <c r="I107" i="2"/>
  <c r="J107" i="2" s="1"/>
  <c r="I111" i="2"/>
  <c r="J111" i="2" s="1"/>
  <c r="I115" i="2"/>
  <c r="J115" i="2" s="1"/>
  <c r="I119" i="2"/>
  <c r="J119" i="2" s="1"/>
  <c r="I123" i="2"/>
  <c r="J123" i="2" s="1"/>
  <c r="I127" i="2"/>
  <c r="J127" i="2" s="1"/>
  <c r="I131" i="2"/>
  <c r="J131" i="2" s="1"/>
  <c r="I135" i="2"/>
  <c r="J135" i="2" s="1"/>
  <c r="I139" i="2"/>
  <c r="J139" i="2" s="1"/>
  <c r="I143" i="2"/>
  <c r="J143" i="2" s="1"/>
  <c r="I147" i="2"/>
  <c r="J147" i="2" s="1"/>
  <c r="I151" i="2"/>
  <c r="J151" i="2" s="1"/>
  <c r="I155" i="2"/>
  <c r="J155" i="2" s="1"/>
  <c r="I159" i="2"/>
  <c r="J159" i="2" s="1"/>
  <c r="I163" i="2"/>
  <c r="J163" i="2" s="1"/>
  <c r="I167" i="2"/>
  <c r="J167" i="2" s="1"/>
  <c r="I171" i="2"/>
  <c r="J171" i="2" s="1"/>
  <c r="I175" i="2"/>
  <c r="J175" i="2" s="1"/>
  <c r="I179" i="2"/>
  <c r="J179" i="2" s="1"/>
  <c r="I183" i="2"/>
  <c r="J183" i="2" s="1"/>
  <c r="I187" i="2"/>
  <c r="J187" i="2" s="1"/>
  <c r="I191" i="2"/>
  <c r="J191" i="2" s="1"/>
  <c r="I195" i="2"/>
  <c r="J195" i="2" s="1"/>
  <c r="I199" i="2"/>
  <c r="J199" i="2" s="1"/>
  <c r="I203" i="2"/>
  <c r="J203" i="2" s="1"/>
  <c r="I207" i="2"/>
  <c r="J207" i="2" s="1"/>
  <c r="I211" i="2"/>
  <c r="J211" i="2" s="1"/>
  <c r="I215" i="2"/>
  <c r="J215" i="2" s="1"/>
  <c r="I219" i="2"/>
  <c r="J219" i="2" s="1"/>
  <c r="H4" i="2"/>
  <c r="I4" i="2" s="1"/>
  <c r="J4" i="2" s="1"/>
  <c r="H5" i="2"/>
  <c r="I5" i="2" s="1"/>
  <c r="J5" i="2" s="1"/>
  <c r="H6" i="2"/>
  <c r="I6" i="2" s="1"/>
  <c r="J6" i="2" s="1"/>
  <c r="H7" i="2"/>
  <c r="H8" i="2"/>
  <c r="I8" i="2" s="1"/>
  <c r="J8" i="2" s="1"/>
  <c r="H9" i="2"/>
  <c r="I9" i="2" s="1"/>
  <c r="J9" i="2" s="1"/>
  <c r="H10" i="2"/>
  <c r="I10" i="2" s="1"/>
  <c r="J10" i="2" s="1"/>
  <c r="H11" i="2"/>
  <c r="H12" i="2"/>
  <c r="I12" i="2" s="1"/>
  <c r="J12" i="2" s="1"/>
  <c r="H13" i="2"/>
  <c r="I13" i="2" s="1"/>
  <c r="J13" i="2" s="1"/>
  <c r="H14" i="2"/>
  <c r="I14" i="2" s="1"/>
  <c r="J14" i="2" s="1"/>
  <c r="H15" i="2"/>
  <c r="H16" i="2"/>
  <c r="I16" i="2" s="1"/>
  <c r="J16" i="2" s="1"/>
  <c r="H17" i="2"/>
  <c r="I17" i="2" s="1"/>
  <c r="J17" i="2" s="1"/>
  <c r="H18" i="2"/>
  <c r="I18" i="2" s="1"/>
  <c r="J18" i="2" s="1"/>
  <c r="H19" i="2"/>
  <c r="H20" i="2"/>
  <c r="I20" i="2" s="1"/>
  <c r="J20" i="2" s="1"/>
  <c r="H21" i="2"/>
  <c r="I21" i="2" s="1"/>
  <c r="J21" i="2" s="1"/>
  <c r="H22" i="2"/>
  <c r="I22" i="2" s="1"/>
  <c r="J22" i="2" s="1"/>
  <c r="H23" i="2"/>
  <c r="H24" i="2"/>
  <c r="I24" i="2" s="1"/>
  <c r="J24" i="2" s="1"/>
  <c r="H25" i="2"/>
  <c r="I25" i="2" s="1"/>
  <c r="J25" i="2" s="1"/>
  <c r="H26" i="2"/>
  <c r="I26" i="2" s="1"/>
  <c r="J26" i="2" s="1"/>
  <c r="H27" i="2"/>
  <c r="H28" i="2"/>
  <c r="I28" i="2" s="1"/>
  <c r="J28" i="2" s="1"/>
  <c r="H29" i="2"/>
  <c r="I29" i="2" s="1"/>
  <c r="J29" i="2" s="1"/>
  <c r="H30" i="2"/>
  <c r="I30" i="2" s="1"/>
  <c r="J30" i="2" s="1"/>
  <c r="H31" i="2"/>
  <c r="H32" i="2"/>
  <c r="I32" i="2" s="1"/>
  <c r="J32" i="2" s="1"/>
  <c r="H33" i="2"/>
  <c r="I33" i="2" s="1"/>
  <c r="J33" i="2" s="1"/>
  <c r="H34" i="2"/>
  <c r="I34" i="2" s="1"/>
  <c r="J34" i="2" s="1"/>
  <c r="H35" i="2"/>
  <c r="H36" i="2"/>
  <c r="I36" i="2" s="1"/>
  <c r="J36" i="2" s="1"/>
  <c r="H37" i="2"/>
  <c r="I37" i="2" s="1"/>
  <c r="J37" i="2" s="1"/>
  <c r="H38" i="2"/>
  <c r="I38" i="2" s="1"/>
  <c r="J38" i="2" s="1"/>
  <c r="H39" i="2"/>
  <c r="H40" i="2"/>
  <c r="I40" i="2" s="1"/>
  <c r="J40" i="2" s="1"/>
  <c r="AV40" i="2" s="1"/>
  <c r="AW40" i="2" s="1"/>
  <c r="AX40" i="2" s="1"/>
  <c r="H41" i="2"/>
  <c r="I41" i="2" s="1"/>
  <c r="J41" i="2" s="1"/>
  <c r="H42" i="2"/>
  <c r="I42" i="2" s="1"/>
  <c r="J42" i="2" s="1"/>
  <c r="AV42" i="2" s="1"/>
  <c r="AW42" i="2" s="1"/>
  <c r="AX42" i="2" s="1"/>
  <c r="H43" i="2"/>
  <c r="H44" i="2"/>
  <c r="I44" i="2" s="1"/>
  <c r="J44" i="2" s="1"/>
  <c r="AV44" i="2" s="1"/>
  <c r="AW44" i="2" s="1"/>
  <c r="AX44" i="2" s="1"/>
  <c r="H45" i="2"/>
  <c r="I45" i="2" s="1"/>
  <c r="J45" i="2" s="1"/>
  <c r="H46" i="2"/>
  <c r="I46" i="2" s="1"/>
  <c r="J46" i="2" s="1"/>
  <c r="AV46" i="2" s="1"/>
  <c r="AW46" i="2" s="1"/>
  <c r="AX46" i="2" s="1"/>
  <c r="H47" i="2"/>
  <c r="H48" i="2"/>
  <c r="I48" i="2" s="1"/>
  <c r="J48" i="2" s="1"/>
  <c r="AV48" i="2" s="1"/>
  <c r="AW48" i="2" s="1"/>
  <c r="AX48" i="2" s="1"/>
  <c r="H49" i="2"/>
  <c r="I49" i="2" s="1"/>
  <c r="J49" i="2" s="1"/>
  <c r="H50" i="2"/>
  <c r="I50" i="2" s="1"/>
  <c r="J50" i="2" s="1"/>
  <c r="AV50" i="2" s="1"/>
  <c r="AW50" i="2" s="1"/>
  <c r="AX50" i="2" s="1"/>
  <c r="H51" i="2"/>
  <c r="H52" i="2"/>
  <c r="I52" i="2" s="1"/>
  <c r="J52" i="2" s="1"/>
  <c r="AV52" i="2" s="1"/>
  <c r="AW52" i="2" s="1"/>
  <c r="AX52" i="2" s="1"/>
  <c r="H53" i="2"/>
  <c r="I53" i="2" s="1"/>
  <c r="J53" i="2" s="1"/>
  <c r="H54" i="2"/>
  <c r="I54" i="2" s="1"/>
  <c r="J54" i="2" s="1"/>
  <c r="AV54" i="2" s="1"/>
  <c r="AW54" i="2" s="1"/>
  <c r="AX54" i="2" s="1"/>
  <c r="H55" i="2"/>
  <c r="H56" i="2"/>
  <c r="I56" i="2" s="1"/>
  <c r="J56" i="2" s="1"/>
  <c r="H57" i="2"/>
  <c r="I57" i="2" s="1"/>
  <c r="J57" i="2" s="1"/>
  <c r="H58" i="2"/>
  <c r="I58" i="2" s="1"/>
  <c r="J58" i="2" s="1"/>
  <c r="AV58" i="2" s="1"/>
  <c r="AW58" i="2" s="1"/>
  <c r="AX58" i="2" s="1"/>
  <c r="H59" i="2"/>
  <c r="H60" i="2"/>
  <c r="I60" i="2" s="1"/>
  <c r="J60" i="2" s="1"/>
  <c r="AV60" i="2" s="1"/>
  <c r="AW60" i="2" s="1"/>
  <c r="AX60" i="2" s="1"/>
  <c r="H61" i="2"/>
  <c r="I61" i="2" s="1"/>
  <c r="J61" i="2" s="1"/>
  <c r="H62" i="2"/>
  <c r="I62" i="2" s="1"/>
  <c r="J62" i="2" s="1"/>
  <c r="AV62" i="2" s="1"/>
  <c r="AW62" i="2" s="1"/>
  <c r="AX62" i="2" s="1"/>
  <c r="H63" i="2"/>
  <c r="H64" i="2"/>
  <c r="I64" i="2" s="1"/>
  <c r="J64" i="2" s="1"/>
  <c r="AV64" i="2" s="1"/>
  <c r="AW64" i="2" s="1"/>
  <c r="AX64" i="2" s="1"/>
  <c r="H65" i="2"/>
  <c r="I65" i="2" s="1"/>
  <c r="J65" i="2" s="1"/>
  <c r="H66" i="2"/>
  <c r="I66" i="2" s="1"/>
  <c r="J66" i="2" s="1"/>
  <c r="AV66" i="2" s="1"/>
  <c r="AW66" i="2" s="1"/>
  <c r="AX66" i="2" s="1"/>
  <c r="H67" i="2"/>
  <c r="H68" i="2"/>
  <c r="I68" i="2" s="1"/>
  <c r="J68" i="2" s="1"/>
  <c r="AV68" i="2" s="1"/>
  <c r="AW68" i="2" s="1"/>
  <c r="AX68" i="2" s="1"/>
  <c r="H69" i="2"/>
  <c r="I69" i="2" s="1"/>
  <c r="J69" i="2" s="1"/>
  <c r="H70" i="2"/>
  <c r="I70" i="2" s="1"/>
  <c r="J70" i="2" s="1"/>
  <c r="AV70" i="2" s="1"/>
  <c r="AW70" i="2" s="1"/>
  <c r="AX70" i="2" s="1"/>
  <c r="H71" i="2"/>
  <c r="H72" i="2"/>
  <c r="I72" i="2" s="1"/>
  <c r="J72" i="2" s="1"/>
  <c r="H73" i="2"/>
  <c r="I73" i="2" s="1"/>
  <c r="J73" i="2" s="1"/>
  <c r="H74" i="2"/>
  <c r="I74" i="2" s="1"/>
  <c r="J74" i="2" s="1"/>
  <c r="H75" i="2"/>
  <c r="H76" i="2"/>
  <c r="I76" i="2" s="1"/>
  <c r="J76" i="2" s="1"/>
  <c r="H77" i="2"/>
  <c r="I77" i="2" s="1"/>
  <c r="J77" i="2" s="1"/>
  <c r="H78" i="2"/>
  <c r="I78" i="2" s="1"/>
  <c r="J78" i="2" s="1"/>
  <c r="H79" i="2"/>
  <c r="H80" i="2"/>
  <c r="I80" i="2" s="1"/>
  <c r="J80" i="2" s="1"/>
  <c r="H81" i="2"/>
  <c r="I81" i="2" s="1"/>
  <c r="J81" i="2" s="1"/>
  <c r="H82" i="2"/>
  <c r="I82" i="2" s="1"/>
  <c r="J82" i="2" s="1"/>
  <c r="H83" i="2"/>
  <c r="H84" i="2"/>
  <c r="I84" i="2" s="1"/>
  <c r="J84" i="2" s="1"/>
  <c r="H85" i="2"/>
  <c r="I85" i="2" s="1"/>
  <c r="J85" i="2" s="1"/>
  <c r="H86" i="2"/>
  <c r="I86" i="2" s="1"/>
  <c r="J86" i="2" s="1"/>
  <c r="H87" i="2"/>
  <c r="H88" i="2"/>
  <c r="I88" i="2" s="1"/>
  <c r="J88" i="2" s="1"/>
  <c r="H89" i="2"/>
  <c r="I89" i="2" s="1"/>
  <c r="J89" i="2" s="1"/>
  <c r="H90" i="2"/>
  <c r="I90" i="2" s="1"/>
  <c r="J90" i="2" s="1"/>
  <c r="H91" i="2"/>
  <c r="H92" i="2"/>
  <c r="I92" i="2" s="1"/>
  <c r="J92" i="2" s="1"/>
  <c r="H93" i="2"/>
  <c r="I93" i="2" s="1"/>
  <c r="J93" i="2" s="1"/>
  <c r="H94" i="2"/>
  <c r="I94" i="2" s="1"/>
  <c r="J94" i="2" s="1"/>
  <c r="H95" i="2"/>
  <c r="H96" i="2"/>
  <c r="I96" i="2" s="1"/>
  <c r="J96" i="2" s="1"/>
  <c r="H97" i="2"/>
  <c r="I97" i="2" s="1"/>
  <c r="J97" i="2" s="1"/>
  <c r="H98" i="2"/>
  <c r="I98" i="2" s="1"/>
  <c r="J98" i="2" s="1"/>
  <c r="H99" i="2"/>
  <c r="H100" i="2"/>
  <c r="I100" i="2" s="1"/>
  <c r="J100" i="2" s="1"/>
  <c r="H101" i="2"/>
  <c r="I101" i="2" s="1"/>
  <c r="J101" i="2" s="1"/>
  <c r="H102" i="2"/>
  <c r="I102" i="2" s="1"/>
  <c r="J102" i="2" s="1"/>
  <c r="H103" i="2"/>
  <c r="H104" i="2"/>
  <c r="I104" i="2" s="1"/>
  <c r="J104" i="2" s="1"/>
  <c r="H105" i="2"/>
  <c r="I105" i="2" s="1"/>
  <c r="J105" i="2" s="1"/>
  <c r="H106" i="2"/>
  <c r="I106" i="2" s="1"/>
  <c r="J106" i="2" s="1"/>
  <c r="H107" i="2"/>
  <c r="H108" i="2"/>
  <c r="I108" i="2" s="1"/>
  <c r="J108" i="2" s="1"/>
  <c r="H109" i="2"/>
  <c r="I109" i="2" s="1"/>
  <c r="J109" i="2" s="1"/>
  <c r="H110" i="2"/>
  <c r="I110" i="2" s="1"/>
  <c r="J110" i="2" s="1"/>
  <c r="H111" i="2"/>
  <c r="H112" i="2"/>
  <c r="I112" i="2" s="1"/>
  <c r="J112" i="2" s="1"/>
  <c r="H113" i="2"/>
  <c r="I113" i="2" s="1"/>
  <c r="J113" i="2" s="1"/>
  <c r="H114" i="2"/>
  <c r="I114" i="2" s="1"/>
  <c r="J114" i="2" s="1"/>
  <c r="H115" i="2"/>
  <c r="H116" i="2"/>
  <c r="I116" i="2" s="1"/>
  <c r="J116" i="2" s="1"/>
  <c r="H117" i="2"/>
  <c r="I117" i="2" s="1"/>
  <c r="J117" i="2" s="1"/>
  <c r="H118" i="2"/>
  <c r="I118" i="2" s="1"/>
  <c r="J118" i="2" s="1"/>
  <c r="H119" i="2"/>
  <c r="H120" i="2"/>
  <c r="I120" i="2" s="1"/>
  <c r="J120" i="2" s="1"/>
  <c r="H121" i="2"/>
  <c r="I121" i="2" s="1"/>
  <c r="J121" i="2" s="1"/>
  <c r="H122" i="2"/>
  <c r="I122" i="2" s="1"/>
  <c r="J122" i="2" s="1"/>
  <c r="H123" i="2"/>
  <c r="H124" i="2"/>
  <c r="I124" i="2" s="1"/>
  <c r="J124" i="2" s="1"/>
  <c r="H125" i="2"/>
  <c r="I125" i="2" s="1"/>
  <c r="J125" i="2" s="1"/>
  <c r="H126" i="2"/>
  <c r="I126" i="2" s="1"/>
  <c r="J126" i="2" s="1"/>
  <c r="H127" i="2"/>
  <c r="H128" i="2"/>
  <c r="I128" i="2" s="1"/>
  <c r="J128" i="2" s="1"/>
  <c r="H129" i="2"/>
  <c r="I129" i="2" s="1"/>
  <c r="J129" i="2" s="1"/>
  <c r="H130" i="2"/>
  <c r="I130" i="2" s="1"/>
  <c r="J130" i="2" s="1"/>
  <c r="H131" i="2"/>
  <c r="H132" i="2"/>
  <c r="I132" i="2" s="1"/>
  <c r="J132" i="2" s="1"/>
  <c r="H133" i="2"/>
  <c r="I133" i="2" s="1"/>
  <c r="J133" i="2" s="1"/>
  <c r="H134" i="2"/>
  <c r="I134" i="2" s="1"/>
  <c r="J134" i="2" s="1"/>
  <c r="H135" i="2"/>
  <c r="H136" i="2"/>
  <c r="I136" i="2" s="1"/>
  <c r="J136" i="2" s="1"/>
  <c r="H137" i="2"/>
  <c r="I137" i="2" s="1"/>
  <c r="J137" i="2" s="1"/>
  <c r="H138" i="2"/>
  <c r="I138" i="2" s="1"/>
  <c r="J138" i="2" s="1"/>
  <c r="H139" i="2"/>
  <c r="H140" i="2"/>
  <c r="I140" i="2" s="1"/>
  <c r="J140" i="2" s="1"/>
  <c r="H141" i="2"/>
  <c r="I141" i="2" s="1"/>
  <c r="J141" i="2" s="1"/>
  <c r="H142" i="2"/>
  <c r="I142" i="2" s="1"/>
  <c r="J142" i="2" s="1"/>
  <c r="H143" i="2"/>
  <c r="H144" i="2"/>
  <c r="I144" i="2" s="1"/>
  <c r="J144" i="2" s="1"/>
  <c r="H145" i="2"/>
  <c r="I145" i="2" s="1"/>
  <c r="J145" i="2" s="1"/>
  <c r="H146" i="2"/>
  <c r="I146" i="2" s="1"/>
  <c r="J146" i="2" s="1"/>
  <c r="H147" i="2"/>
  <c r="H148" i="2"/>
  <c r="I148" i="2" s="1"/>
  <c r="J148" i="2" s="1"/>
  <c r="H149" i="2"/>
  <c r="I149" i="2" s="1"/>
  <c r="J149" i="2" s="1"/>
  <c r="H150" i="2"/>
  <c r="I150" i="2" s="1"/>
  <c r="J150" i="2" s="1"/>
  <c r="H151" i="2"/>
  <c r="H152" i="2"/>
  <c r="I152" i="2" s="1"/>
  <c r="J152" i="2" s="1"/>
  <c r="H153" i="2"/>
  <c r="I153" i="2" s="1"/>
  <c r="J153" i="2" s="1"/>
  <c r="H154" i="2"/>
  <c r="I154" i="2" s="1"/>
  <c r="J154" i="2" s="1"/>
  <c r="H155" i="2"/>
  <c r="H156" i="2"/>
  <c r="I156" i="2" s="1"/>
  <c r="J156" i="2" s="1"/>
  <c r="H157" i="2"/>
  <c r="I157" i="2" s="1"/>
  <c r="J157" i="2" s="1"/>
  <c r="H158" i="2"/>
  <c r="I158" i="2" s="1"/>
  <c r="J158" i="2" s="1"/>
  <c r="H159" i="2"/>
  <c r="H160" i="2"/>
  <c r="I160" i="2" s="1"/>
  <c r="J160" i="2" s="1"/>
  <c r="H161" i="2"/>
  <c r="I161" i="2" s="1"/>
  <c r="J161" i="2" s="1"/>
  <c r="H162" i="2"/>
  <c r="I162" i="2" s="1"/>
  <c r="J162" i="2" s="1"/>
  <c r="H163" i="2"/>
  <c r="H164" i="2"/>
  <c r="I164" i="2" s="1"/>
  <c r="J164" i="2" s="1"/>
  <c r="H165" i="2"/>
  <c r="I165" i="2" s="1"/>
  <c r="J165" i="2" s="1"/>
  <c r="H166" i="2"/>
  <c r="I166" i="2" s="1"/>
  <c r="J166" i="2" s="1"/>
  <c r="H167" i="2"/>
  <c r="H168" i="2"/>
  <c r="I168" i="2" s="1"/>
  <c r="J168" i="2" s="1"/>
  <c r="H169" i="2"/>
  <c r="I169" i="2" s="1"/>
  <c r="J169" i="2" s="1"/>
  <c r="H170" i="2"/>
  <c r="I170" i="2" s="1"/>
  <c r="J170" i="2" s="1"/>
  <c r="H171" i="2"/>
  <c r="H172" i="2"/>
  <c r="I172" i="2" s="1"/>
  <c r="J172" i="2" s="1"/>
  <c r="H173" i="2"/>
  <c r="I173" i="2" s="1"/>
  <c r="J173" i="2" s="1"/>
  <c r="H174" i="2"/>
  <c r="I174" i="2" s="1"/>
  <c r="J174" i="2" s="1"/>
  <c r="H175" i="2"/>
  <c r="H176" i="2"/>
  <c r="I176" i="2" s="1"/>
  <c r="J176" i="2" s="1"/>
  <c r="H177" i="2"/>
  <c r="I177" i="2" s="1"/>
  <c r="J177" i="2" s="1"/>
  <c r="H178" i="2"/>
  <c r="I178" i="2" s="1"/>
  <c r="J178" i="2" s="1"/>
  <c r="H179" i="2"/>
  <c r="H180" i="2"/>
  <c r="I180" i="2" s="1"/>
  <c r="J180" i="2" s="1"/>
  <c r="H181" i="2"/>
  <c r="I181" i="2" s="1"/>
  <c r="J181" i="2" s="1"/>
  <c r="H182" i="2"/>
  <c r="I182" i="2" s="1"/>
  <c r="J182" i="2" s="1"/>
  <c r="H183" i="2"/>
  <c r="H184" i="2"/>
  <c r="I184" i="2" s="1"/>
  <c r="J184" i="2" s="1"/>
  <c r="H185" i="2"/>
  <c r="I185" i="2" s="1"/>
  <c r="J185" i="2" s="1"/>
  <c r="H186" i="2"/>
  <c r="I186" i="2" s="1"/>
  <c r="J186" i="2" s="1"/>
  <c r="H187" i="2"/>
  <c r="H188" i="2"/>
  <c r="I188" i="2" s="1"/>
  <c r="J188" i="2" s="1"/>
  <c r="H189" i="2"/>
  <c r="I189" i="2" s="1"/>
  <c r="J189" i="2" s="1"/>
  <c r="H190" i="2"/>
  <c r="I190" i="2" s="1"/>
  <c r="J190" i="2" s="1"/>
  <c r="H191" i="2"/>
  <c r="H192" i="2"/>
  <c r="I192" i="2" s="1"/>
  <c r="J192" i="2" s="1"/>
  <c r="H193" i="2"/>
  <c r="I193" i="2" s="1"/>
  <c r="J193" i="2" s="1"/>
  <c r="H194" i="2"/>
  <c r="I194" i="2" s="1"/>
  <c r="J194" i="2" s="1"/>
  <c r="H195" i="2"/>
  <c r="H196" i="2"/>
  <c r="I196" i="2" s="1"/>
  <c r="J196" i="2" s="1"/>
  <c r="H197" i="2"/>
  <c r="I197" i="2" s="1"/>
  <c r="J197" i="2" s="1"/>
  <c r="H198" i="2"/>
  <c r="I198" i="2" s="1"/>
  <c r="J198" i="2" s="1"/>
  <c r="H199" i="2"/>
  <c r="H200" i="2"/>
  <c r="I200" i="2" s="1"/>
  <c r="J200" i="2" s="1"/>
  <c r="H201" i="2"/>
  <c r="I201" i="2" s="1"/>
  <c r="J201" i="2" s="1"/>
  <c r="H202" i="2"/>
  <c r="I202" i="2" s="1"/>
  <c r="J202" i="2" s="1"/>
  <c r="H203" i="2"/>
  <c r="H204" i="2"/>
  <c r="I204" i="2" s="1"/>
  <c r="J204" i="2" s="1"/>
  <c r="H205" i="2"/>
  <c r="I205" i="2" s="1"/>
  <c r="J205" i="2" s="1"/>
  <c r="H206" i="2"/>
  <c r="I206" i="2" s="1"/>
  <c r="J206" i="2" s="1"/>
  <c r="H207" i="2"/>
  <c r="H208" i="2"/>
  <c r="I208" i="2" s="1"/>
  <c r="J208" i="2" s="1"/>
  <c r="H209" i="2"/>
  <c r="I209" i="2" s="1"/>
  <c r="J209" i="2" s="1"/>
  <c r="H210" i="2"/>
  <c r="I210" i="2" s="1"/>
  <c r="J210" i="2" s="1"/>
  <c r="H211" i="2"/>
  <c r="H212" i="2"/>
  <c r="I212" i="2" s="1"/>
  <c r="J212" i="2" s="1"/>
  <c r="H213" i="2"/>
  <c r="I213" i="2" s="1"/>
  <c r="J213" i="2" s="1"/>
  <c r="H214" i="2"/>
  <c r="I214" i="2" s="1"/>
  <c r="J214" i="2" s="1"/>
  <c r="H215" i="2"/>
  <c r="H216" i="2"/>
  <c r="I216" i="2" s="1"/>
  <c r="J216" i="2" s="1"/>
  <c r="H217" i="2"/>
  <c r="I217" i="2" s="1"/>
  <c r="J217" i="2" s="1"/>
  <c r="H218" i="2"/>
  <c r="I218" i="2" s="1"/>
  <c r="J218" i="2" s="1"/>
  <c r="H219" i="2"/>
  <c r="H220" i="2"/>
  <c r="I220" i="2" s="1"/>
  <c r="J220" i="2" s="1"/>
  <c r="AV74" i="2" l="1"/>
  <c r="AW74" i="2" s="1"/>
  <c r="AX74" i="2" s="1"/>
  <c r="AV73" i="2"/>
  <c r="AW73" i="2" s="1"/>
  <c r="AX73" i="2" s="1"/>
  <c r="AV69" i="2"/>
  <c r="AW69" i="2" s="1"/>
  <c r="AX69" i="2" s="1"/>
  <c r="AV65" i="2"/>
  <c r="AW65" i="2" s="1"/>
  <c r="AX65" i="2" s="1"/>
  <c r="AV61" i="2"/>
  <c r="AW61" i="2" s="1"/>
  <c r="AX61" i="2" s="1"/>
  <c r="AV57" i="2"/>
  <c r="AW57" i="2" s="1"/>
  <c r="AX57" i="2" s="1"/>
  <c r="AV53" i="2"/>
  <c r="AW53" i="2" s="1"/>
  <c r="AX53" i="2" s="1"/>
  <c r="AV49" i="2"/>
  <c r="AW49" i="2" s="1"/>
  <c r="AX49" i="2" s="1"/>
  <c r="AV45" i="2"/>
  <c r="AW45" i="2" s="1"/>
  <c r="AX45" i="2" s="1"/>
  <c r="AV41" i="2"/>
  <c r="AW41" i="2" s="1"/>
  <c r="AX41" i="2" s="1"/>
  <c r="AV67" i="2"/>
  <c r="AW67" i="2" s="1"/>
  <c r="AX67" i="2" s="1"/>
  <c r="AV51" i="2"/>
  <c r="AW51" i="2" s="1"/>
  <c r="AX51" i="2" s="1"/>
  <c r="AV72" i="2"/>
  <c r="AW72" i="2" s="1"/>
  <c r="AX72" i="2" s="1"/>
  <c r="AV56" i="2"/>
  <c r="AW56" i="2" s="1"/>
  <c r="AX56" i="2" s="1"/>
  <c r="AV63" i="2"/>
  <c r="AW63" i="2" s="1"/>
  <c r="AX63" i="2" s="1"/>
  <c r="AV47" i="2"/>
  <c r="AW47" i="2" s="1"/>
  <c r="AX47" i="2" s="1"/>
  <c r="AV207" i="2"/>
  <c r="AW207" i="2" s="1"/>
  <c r="AX207" i="2" s="1"/>
  <c r="AV195" i="2"/>
  <c r="AW195" i="2" s="1"/>
  <c r="AX195" i="2" s="1"/>
  <c r="AV8" i="2"/>
  <c r="AW8" i="2" s="1"/>
  <c r="AX8" i="2" s="1"/>
  <c r="AV219" i="2"/>
  <c r="AW219" i="2" s="1"/>
  <c r="AX219" i="2" s="1"/>
  <c r="AV199" i="2"/>
  <c r="AW199" i="2" s="1"/>
  <c r="AX199" i="2" s="1"/>
  <c r="AV99" i="2"/>
  <c r="AW99" i="2" s="1"/>
  <c r="AX99" i="2" s="1"/>
  <c r="AV87" i="2"/>
  <c r="AW87" i="2" s="1"/>
  <c r="AX87" i="2" s="1"/>
  <c r="AV75" i="2"/>
  <c r="AW75" i="2" s="1"/>
  <c r="AX75" i="2" s="1"/>
  <c r="AV35" i="2"/>
  <c r="AW35" i="2" s="1"/>
  <c r="AX35" i="2" s="1"/>
  <c r="AV27" i="2"/>
  <c r="AW27" i="2" s="1"/>
  <c r="AX27" i="2" s="1"/>
  <c r="AV23" i="2"/>
  <c r="AW23" i="2" s="1"/>
  <c r="AX23" i="2" s="1"/>
  <c r="AV19" i="2"/>
  <c r="AW19" i="2" s="1"/>
  <c r="AX19" i="2" s="1"/>
  <c r="AV15" i="2"/>
  <c r="AW15" i="2" s="1"/>
  <c r="AX15" i="2" s="1"/>
  <c r="AV11" i="2"/>
  <c r="AW11" i="2" s="1"/>
  <c r="AX11" i="2" s="1"/>
  <c r="AV7" i="2"/>
  <c r="AW7" i="2" s="1"/>
  <c r="AX7" i="2" s="1"/>
  <c r="AV203" i="2"/>
  <c r="AW203" i="2" s="1"/>
  <c r="AX203" i="2" s="1"/>
  <c r="AV187" i="2"/>
  <c r="AW187" i="2" s="1"/>
  <c r="AX187" i="2" s="1"/>
  <c r="AV103" i="2"/>
  <c r="AW103" i="2" s="1"/>
  <c r="AX103" i="2" s="1"/>
  <c r="AV91" i="2"/>
  <c r="AW91" i="2" s="1"/>
  <c r="AX91" i="2" s="1"/>
  <c r="AV79" i="2"/>
  <c r="AW79" i="2" s="1"/>
  <c r="AX79" i="2" s="1"/>
  <c r="AV31" i="2"/>
  <c r="AW31" i="2" s="1"/>
  <c r="AX31" i="2" s="1"/>
  <c r="AV211" i="2"/>
  <c r="AW211" i="2" s="1"/>
  <c r="AX211" i="2" s="1"/>
  <c r="AV191" i="2"/>
  <c r="AW191" i="2" s="1"/>
  <c r="AX191" i="2" s="1"/>
  <c r="AV107" i="2"/>
  <c r="AW107" i="2" s="1"/>
  <c r="AX107" i="2" s="1"/>
  <c r="AV95" i="2"/>
  <c r="AW95" i="2" s="1"/>
  <c r="AX95" i="2" s="1"/>
  <c r="AV83" i="2"/>
  <c r="AW83" i="2" s="1"/>
  <c r="AX83" i="2" s="1"/>
  <c r="AV220" i="2"/>
  <c r="AW220" i="2" s="1"/>
  <c r="AX220" i="2" s="1"/>
  <c r="AV216" i="2"/>
  <c r="AW216" i="2" s="1"/>
  <c r="AX216" i="2" s="1"/>
  <c r="AV212" i="2"/>
  <c r="AW212" i="2" s="1"/>
  <c r="AX212" i="2" s="1"/>
  <c r="AV208" i="2"/>
  <c r="AW208" i="2" s="1"/>
  <c r="AX208" i="2" s="1"/>
  <c r="AV204" i="2"/>
  <c r="AW204" i="2" s="1"/>
  <c r="AX204" i="2" s="1"/>
  <c r="AV200" i="2"/>
  <c r="AW200" i="2" s="1"/>
  <c r="AX200" i="2" s="1"/>
  <c r="AV196" i="2"/>
  <c r="AW196" i="2" s="1"/>
  <c r="AX196" i="2" s="1"/>
  <c r="AV192" i="2"/>
  <c r="AW192" i="2" s="1"/>
  <c r="AX192" i="2" s="1"/>
  <c r="AV188" i="2"/>
  <c r="AW188" i="2" s="1"/>
  <c r="AX188" i="2" s="1"/>
  <c r="AV184" i="2"/>
  <c r="AW184" i="2" s="1"/>
  <c r="AX184" i="2" s="1"/>
  <c r="AV32" i="2"/>
  <c r="AW32" i="2" s="1"/>
  <c r="AX32" i="2" s="1"/>
  <c r="AV218" i="2"/>
  <c r="AW218" i="2" s="1"/>
  <c r="AX218" i="2" s="1"/>
  <c r="AV214" i="2"/>
  <c r="AW214" i="2" s="1"/>
  <c r="AX214" i="2" s="1"/>
  <c r="AV210" i="2"/>
  <c r="AW210" i="2" s="1"/>
  <c r="AX210" i="2" s="1"/>
  <c r="AV206" i="2"/>
  <c r="AW206" i="2" s="1"/>
  <c r="AX206" i="2" s="1"/>
  <c r="AV202" i="2"/>
  <c r="AW202" i="2" s="1"/>
  <c r="AX202" i="2" s="1"/>
  <c r="AV198" i="2"/>
  <c r="AW198" i="2" s="1"/>
  <c r="AX198" i="2" s="1"/>
  <c r="AV194" i="2"/>
  <c r="AW194" i="2" s="1"/>
  <c r="AX194" i="2" s="1"/>
  <c r="AV190" i="2"/>
  <c r="AW190" i="2" s="1"/>
  <c r="AX190" i="2" s="1"/>
  <c r="AV186" i="2"/>
  <c r="AW186" i="2" s="1"/>
  <c r="AX186" i="2" s="1"/>
  <c r="AV182" i="2"/>
  <c r="AW182" i="2" s="1"/>
  <c r="AX182" i="2" s="1"/>
  <c r="AV110" i="2"/>
  <c r="AW110" i="2" s="1"/>
  <c r="AX110" i="2" s="1"/>
  <c r="AV106" i="2"/>
  <c r="AW106" i="2" s="1"/>
  <c r="AX106" i="2" s="1"/>
  <c r="AV102" i="2"/>
  <c r="AW102" i="2" s="1"/>
  <c r="AX102" i="2" s="1"/>
  <c r="AV98" i="2"/>
  <c r="AW98" i="2" s="1"/>
  <c r="AX98" i="2" s="1"/>
  <c r="AV94" i="2"/>
  <c r="AW94" i="2" s="1"/>
  <c r="AX94" i="2" s="1"/>
  <c r="AV90" i="2"/>
  <c r="AW90" i="2" s="1"/>
  <c r="AX90" i="2" s="1"/>
  <c r="AV86" i="2"/>
  <c r="AW86" i="2" s="1"/>
  <c r="AX86" i="2" s="1"/>
  <c r="AV82" i="2"/>
  <c r="AW82" i="2" s="1"/>
  <c r="AX82" i="2" s="1"/>
  <c r="AV78" i="2"/>
  <c r="AW78" i="2" s="1"/>
  <c r="AX78" i="2" s="1"/>
  <c r="AV38" i="2"/>
  <c r="AW38" i="2" s="1"/>
  <c r="AX38" i="2" s="1"/>
  <c r="AV34" i="2"/>
  <c r="AW34" i="2" s="1"/>
  <c r="AX34" i="2" s="1"/>
  <c r="AV30" i="2"/>
  <c r="AW30" i="2" s="1"/>
  <c r="AX30" i="2" s="1"/>
  <c r="AV26" i="2"/>
  <c r="AW26" i="2" s="1"/>
  <c r="AX26" i="2" s="1"/>
  <c r="AV22" i="2"/>
  <c r="AW22" i="2" s="1"/>
  <c r="AX22" i="2" s="1"/>
  <c r="AV18" i="2"/>
  <c r="AW18" i="2" s="1"/>
  <c r="AX18" i="2" s="1"/>
  <c r="AV14" i="2"/>
  <c r="AW14" i="2" s="1"/>
  <c r="AX14" i="2" s="1"/>
  <c r="AV10" i="2"/>
  <c r="AW10" i="2" s="1"/>
  <c r="AX10" i="2" s="1"/>
  <c r="AV6" i="2"/>
  <c r="AW6" i="2" s="1"/>
  <c r="AX6" i="2" s="1"/>
  <c r="AV24" i="2"/>
  <c r="AW24" i="2" s="1"/>
  <c r="AX24" i="2" s="1"/>
  <c r="AV109" i="2"/>
  <c r="AW109" i="2" s="1"/>
  <c r="AX109" i="2" s="1"/>
  <c r="AV105" i="2"/>
  <c r="AW105" i="2" s="1"/>
  <c r="AX105" i="2" s="1"/>
  <c r="AV101" i="2"/>
  <c r="AW101" i="2" s="1"/>
  <c r="AX101" i="2" s="1"/>
  <c r="AV97" i="2"/>
  <c r="AW97" i="2" s="1"/>
  <c r="AX97" i="2" s="1"/>
  <c r="AV93" i="2"/>
  <c r="AW93" i="2" s="1"/>
  <c r="AX93" i="2" s="1"/>
  <c r="AV89" i="2"/>
  <c r="AW89" i="2" s="1"/>
  <c r="AX89" i="2" s="1"/>
  <c r="AV85" i="2"/>
  <c r="AW85" i="2" s="1"/>
  <c r="AX85" i="2" s="1"/>
  <c r="AV81" i="2"/>
  <c r="AW81" i="2" s="1"/>
  <c r="AX81" i="2" s="1"/>
  <c r="AV77" i="2"/>
  <c r="AW77" i="2" s="1"/>
  <c r="AX77" i="2" s="1"/>
  <c r="AV37" i="2"/>
  <c r="AW37" i="2" s="1"/>
  <c r="AX37" i="2" s="1"/>
  <c r="AV33" i="2"/>
  <c r="AW33" i="2" s="1"/>
  <c r="AX33" i="2" s="1"/>
  <c r="AV29" i="2"/>
  <c r="AW29" i="2" s="1"/>
  <c r="AX29" i="2" s="1"/>
  <c r="AV25" i="2"/>
  <c r="AW25" i="2" s="1"/>
  <c r="AX25" i="2" s="1"/>
  <c r="AV21" i="2"/>
  <c r="AW21" i="2" s="1"/>
  <c r="AX21" i="2" s="1"/>
  <c r="AV17" i="2"/>
  <c r="AW17" i="2" s="1"/>
  <c r="AX17" i="2" s="1"/>
  <c r="AV13" i="2"/>
  <c r="AW13" i="2" s="1"/>
  <c r="AX13" i="2" s="1"/>
  <c r="AV9" i="2"/>
  <c r="AW9" i="2" s="1"/>
  <c r="AX9" i="2" s="1"/>
  <c r="AV5" i="2"/>
  <c r="AW5" i="2" s="1"/>
  <c r="AX5" i="2" s="1"/>
  <c r="AV217" i="2"/>
  <c r="AW217" i="2" s="1"/>
  <c r="AX217" i="2" s="1"/>
  <c r="AV213" i="2"/>
  <c r="AW213" i="2" s="1"/>
  <c r="AX213" i="2" s="1"/>
  <c r="AV209" i="2"/>
  <c r="AW209" i="2" s="1"/>
  <c r="AX209" i="2" s="1"/>
  <c r="AV205" i="2"/>
  <c r="AW205" i="2" s="1"/>
  <c r="AX205" i="2" s="1"/>
  <c r="AV201" i="2"/>
  <c r="AW201" i="2" s="1"/>
  <c r="AX201" i="2" s="1"/>
  <c r="AV197" i="2"/>
  <c r="AW197" i="2" s="1"/>
  <c r="AX197" i="2" s="1"/>
  <c r="AV193" i="2"/>
  <c r="AW193" i="2" s="1"/>
  <c r="AX193" i="2" s="1"/>
  <c r="AV189" i="2"/>
  <c r="AW189" i="2" s="1"/>
  <c r="AX189" i="2" s="1"/>
  <c r="AV185" i="2"/>
  <c r="AW185" i="2" s="1"/>
  <c r="AX185" i="2" s="1"/>
  <c r="AV108" i="2"/>
  <c r="AW108" i="2" s="1"/>
  <c r="AX108" i="2" s="1"/>
  <c r="AV104" i="2"/>
  <c r="AW104" i="2" s="1"/>
  <c r="AX104" i="2" s="1"/>
  <c r="AV100" i="2"/>
  <c r="AW100" i="2" s="1"/>
  <c r="AX100" i="2" s="1"/>
  <c r="AV96" i="2"/>
  <c r="AW96" i="2" s="1"/>
  <c r="AX96" i="2" s="1"/>
  <c r="AV92" i="2"/>
  <c r="AW92" i="2" s="1"/>
  <c r="AX92" i="2" s="1"/>
  <c r="AV88" i="2"/>
  <c r="AW88" i="2" s="1"/>
  <c r="AX88" i="2" s="1"/>
  <c r="AV84" i="2"/>
  <c r="AW84" i="2" s="1"/>
  <c r="AX84" i="2" s="1"/>
  <c r="AV80" i="2"/>
  <c r="AW80" i="2" s="1"/>
  <c r="AX80" i="2" s="1"/>
  <c r="AV76" i="2"/>
  <c r="AW76" i="2" s="1"/>
  <c r="AX76" i="2" s="1"/>
  <c r="AV36" i="2"/>
  <c r="AW36" i="2" s="1"/>
  <c r="AX36" i="2" s="1"/>
  <c r="AV28" i="2"/>
  <c r="AW28" i="2" s="1"/>
  <c r="AX28" i="2" s="1"/>
  <c r="AV20" i="2"/>
  <c r="AW20" i="2" s="1"/>
  <c r="AX20" i="2" s="1"/>
  <c r="AV16" i="2"/>
  <c r="AW16" i="2" s="1"/>
  <c r="AX16" i="2" s="1"/>
  <c r="AV12" i="2"/>
  <c r="AW12" i="2" s="1"/>
  <c r="AX12" i="2" s="1"/>
  <c r="AV4" i="2"/>
  <c r="AW4" i="2" s="1"/>
  <c r="AX4" i="2" s="1"/>
  <c r="AV174" i="2"/>
  <c r="AW174" i="2" s="1"/>
  <c r="AX174" i="2" s="1"/>
  <c r="AV166" i="2"/>
  <c r="AW166" i="2" s="1"/>
  <c r="AX166" i="2" s="1"/>
  <c r="AV158" i="2"/>
  <c r="AW158" i="2" s="1"/>
  <c r="AX158" i="2" s="1"/>
  <c r="AV150" i="2"/>
  <c r="AW150" i="2" s="1"/>
  <c r="AX150" i="2" s="1"/>
  <c r="AV181" i="2"/>
  <c r="AW181" i="2" s="1"/>
  <c r="AX181" i="2" s="1"/>
  <c r="AV173" i="2"/>
  <c r="AW173" i="2" s="1"/>
  <c r="AX173" i="2" s="1"/>
  <c r="AV165" i="2"/>
  <c r="AW165" i="2" s="1"/>
  <c r="AX165" i="2" s="1"/>
  <c r="AV157" i="2"/>
  <c r="AW157" i="2" s="1"/>
  <c r="AX157" i="2" s="1"/>
  <c r="AV149" i="2"/>
  <c r="AW149" i="2" s="1"/>
  <c r="AX149" i="2" s="1"/>
  <c r="AV180" i="2"/>
  <c r="AW180" i="2" s="1"/>
  <c r="AX180" i="2" s="1"/>
  <c r="AV172" i="2"/>
  <c r="AW172" i="2" s="1"/>
  <c r="AX172" i="2" s="1"/>
  <c r="AV164" i="2"/>
  <c r="AW164" i="2" s="1"/>
  <c r="AX164" i="2" s="1"/>
  <c r="AV156" i="2"/>
  <c r="AW156" i="2" s="1"/>
  <c r="AX156" i="2" s="1"/>
  <c r="AV148" i="2"/>
  <c r="AW148" i="2" s="1"/>
  <c r="AX148" i="2" s="1"/>
  <c r="AV177" i="2"/>
  <c r="AW177" i="2" s="1"/>
  <c r="AX177" i="2" s="1"/>
  <c r="AV179" i="2"/>
  <c r="AW179" i="2" s="1"/>
  <c r="AX179" i="2" s="1"/>
  <c r="AV171" i="2"/>
  <c r="AW171" i="2" s="1"/>
  <c r="AX171" i="2" s="1"/>
  <c r="AV163" i="2"/>
  <c r="AW163" i="2" s="1"/>
  <c r="AX163" i="2" s="1"/>
  <c r="AV155" i="2"/>
  <c r="AW155" i="2" s="1"/>
  <c r="AX155" i="2" s="1"/>
  <c r="AV147" i="2"/>
  <c r="AW147" i="2" s="1"/>
  <c r="AX147" i="2" s="1"/>
  <c r="AV169" i="2"/>
  <c r="AW169" i="2" s="1"/>
  <c r="AX169" i="2" s="1"/>
  <c r="AV178" i="2"/>
  <c r="AW178" i="2" s="1"/>
  <c r="AX178" i="2" s="1"/>
  <c r="AV170" i="2"/>
  <c r="AW170" i="2" s="1"/>
  <c r="AX170" i="2" s="1"/>
  <c r="AV162" i="2"/>
  <c r="AW162" i="2" s="1"/>
  <c r="AX162" i="2" s="1"/>
  <c r="AV154" i="2"/>
  <c r="AW154" i="2" s="1"/>
  <c r="AX154" i="2" s="1"/>
  <c r="AV146" i="2"/>
  <c r="AW146" i="2" s="1"/>
  <c r="AX146" i="2" s="1"/>
  <c r="AV161" i="2"/>
  <c r="AW161" i="2" s="1"/>
  <c r="AX161" i="2" s="1"/>
  <c r="AV153" i="2"/>
  <c r="AW153" i="2" s="1"/>
  <c r="AX153" i="2" s="1"/>
  <c r="AV176" i="2"/>
  <c r="AW176" i="2" s="1"/>
  <c r="AX176" i="2" s="1"/>
  <c r="AV168" i="2"/>
  <c r="AW168" i="2" s="1"/>
  <c r="AX168" i="2" s="1"/>
  <c r="AV160" i="2"/>
  <c r="AW160" i="2" s="1"/>
  <c r="AX160" i="2" s="1"/>
  <c r="AV152" i="2"/>
  <c r="AW152" i="2" s="1"/>
  <c r="AX152" i="2" s="1"/>
  <c r="AV175" i="2"/>
  <c r="AW175" i="2" s="1"/>
  <c r="AX175" i="2" s="1"/>
  <c r="AV167" i="2"/>
  <c r="AW167" i="2" s="1"/>
  <c r="AX167" i="2" s="1"/>
  <c r="AV159" i="2"/>
  <c r="AW159" i="2" s="1"/>
  <c r="AX159" i="2" s="1"/>
  <c r="AV151" i="2"/>
  <c r="AW151" i="2" s="1"/>
  <c r="AX151" i="2" s="1"/>
  <c r="AV142" i="2"/>
  <c r="AW142" i="2" s="1"/>
  <c r="AX142" i="2" s="1"/>
  <c r="AV134" i="2"/>
  <c r="AW134" i="2" s="1"/>
  <c r="AX134" i="2" s="1"/>
  <c r="AV126" i="2"/>
  <c r="AW126" i="2" s="1"/>
  <c r="AX126" i="2" s="1"/>
  <c r="AV118" i="2"/>
  <c r="AW118" i="2" s="1"/>
  <c r="AX118" i="2" s="1"/>
  <c r="AV136" i="2"/>
  <c r="AW136" i="2" s="1"/>
  <c r="AX136" i="2" s="1"/>
  <c r="AV141" i="2"/>
  <c r="AW141" i="2" s="1"/>
  <c r="AX141" i="2" s="1"/>
  <c r="AV133" i="2"/>
  <c r="AW133" i="2" s="1"/>
  <c r="AX133" i="2" s="1"/>
  <c r="AV125" i="2"/>
  <c r="AW125" i="2" s="1"/>
  <c r="AX125" i="2" s="1"/>
  <c r="AV117" i="2"/>
  <c r="AW117" i="2" s="1"/>
  <c r="AX117" i="2" s="1"/>
  <c r="AV132" i="2"/>
  <c r="AW132" i="2" s="1"/>
  <c r="AX132" i="2" s="1"/>
  <c r="AV128" i="2"/>
  <c r="AW128" i="2" s="1"/>
  <c r="AX128" i="2" s="1"/>
  <c r="AV139" i="2"/>
  <c r="AW139" i="2" s="1"/>
  <c r="AX139" i="2" s="1"/>
  <c r="AV131" i="2"/>
  <c r="AW131" i="2" s="1"/>
  <c r="AX131" i="2" s="1"/>
  <c r="AV123" i="2"/>
  <c r="AW123" i="2" s="1"/>
  <c r="AX123" i="2" s="1"/>
  <c r="AV115" i="2"/>
  <c r="AW115" i="2" s="1"/>
  <c r="AX115" i="2" s="1"/>
  <c r="AV124" i="2"/>
  <c r="AW124" i="2" s="1"/>
  <c r="AX124" i="2" s="1"/>
  <c r="AV138" i="2"/>
  <c r="AW138" i="2" s="1"/>
  <c r="AX138" i="2" s="1"/>
  <c r="AV130" i="2"/>
  <c r="AW130" i="2" s="1"/>
  <c r="AX130" i="2" s="1"/>
  <c r="AV122" i="2"/>
  <c r="AW122" i="2" s="1"/>
  <c r="AX122" i="2" s="1"/>
  <c r="AV114" i="2"/>
  <c r="AW114" i="2" s="1"/>
  <c r="AX114" i="2" s="1"/>
  <c r="AV120" i="2"/>
  <c r="AW120" i="2" s="1"/>
  <c r="AX120" i="2" s="1"/>
  <c r="AV145" i="2"/>
  <c r="AW145" i="2" s="1"/>
  <c r="AX145" i="2" s="1"/>
  <c r="AV137" i="2"/>
  <c r="AW137" i="2" s="1"/>
  <c r="AX137" i="2" s="1"/>
  <c r="AV129" i="2"/>
  <c r="AW129" i="2" s="1"/>
  <c r="AX129" i="2" s="1"/>
  <c r="AV121" i="2"/>
  <c r="AW121" i="2" s="1"/>
  <c r="AX121" i="2" s="1"/>
  <c r="AV113" i="2"/>
  <c r="AW113" i="2" s="1"/>
  <c r="AX113" i="2" s="1"/>
  <c r="AV116" i="2"/>
  <c r="AW116" i="2" s="1"/>
  <c r="AX116" i="2" s="1"/>
  <c r="AV144" i="2"/>
  <c r="AW144" i="2" s="1"/>
  <c r="AX144" i="2" s="1"/>
  <c r="AV112" i="2"/>
  <c r="AW112" i="2" s="1"/>
  <c r="AX112" i="2" s="1"/>
  <c r="AV143" i="2"/>
  <c r="AW143" i="2" s="1"/>
  <c r="AX143" i="2" s="1"/>
  <c r="AV135" i="2"/>
  <c r="AW135" i="2" s="1"/>
  <c r="AX135" i="2" s="1"/>
  <c r="AV127" i="2"/>
  <c r="AW127" i="2" s="1"/>
  <c r="AX127" i="2" s="1"/>
  <c r="AV119" i="2"/>
  <c r="AW119" i="2" s="1"/>
  <c r="AX119" i="2" s="1"/>
  <c r="AV111" i="2"/>
  <c r="AW111" i="2" s="1"/>
  <c r="AX111" i="2" s="1"/>
  <c r="AV140" i="2"/>
  <c r="AW140" i="2" s="1"/>
  <c r="AX140" i="2" s="1"/>
  <c r="AR3" i="2"/>
  <c r="AF3" i="2"/>
  <c r="Z3" i="2"/>
  <c r="T3" i="2"/>
  <c r="H3" i="2"/>
  <c r="N3" i="2"/>
  <c r="C4" i="7" l="1"/>
  <c r="H3" i="7"/>
  <c r="F3" i="7"/>
  <c r="D3" i="7"/>
  <c r="G27" i="7" l="1"/>
  <c r="G25" i="7"/>
  <c r="H33" i="7"/>
  <c r="G35" i="7"/>
  <c r="G33" i="7"/>
  <c r="H29" i="7"/>
  <c r="H17" i="7"/>
  <c r="G31" i="7"/>
  <c r="G29" i="7"/>
  <c r="G19" i="7"/>
  <c r="H5" i="7"/>
  <c r="H7" i="7" s="1"/>
  <c r="H25" i="7"/>
  <c r="G17" i="7"/>
  <c r="H13" i="7"/>
  <c r="G15" i="7"/>
  <c r="H21" i="7"/>
  <c r="G13" i="7"/>
  <c r="G23" i="7"/>
  <c r="H9" i="7"/>
  <c r="G21" i="7"/>
  <c r="G11" i="7"/>
  <c r="G9" i="7"/>
  <c r="F33" i="7"/>
  <c r="E35" i="7"/>
  <c r="E33" i="7"/>
  <c r="E23" i="7"/>
  <c r="F9" i="7"/>
  <c r="E9" i="7"/>
  <c r="E19" i="7"/>
  <c r="F21" i="7"/>
  <c r="F29" i="7"/>
  <c r="E21" i="7"/>
  <c r="E11" i="7"/>
  <c r="F17" i="7"/>
  <c r="E29" i="7"/>
  <c r="F5" i="7"/>
  <c r="F7" i="7" s="1"/>
  <c r="E13" i="7"/>
  <c r="E31" i="7"/>
  <c r="F25" i="7"/>
  <c r="E17" i="7"/>
  <c r="E27" i="7"/>
  <c r="F13" i="7"/>
  <c r="E25" i="7"/>
  <c r="E15" i="7"/>
  <c r="D25" i="7"/>
  <c r="C29" i="7"/>
  <c r="C13" i="7"/>
  <c r="C25" i="7"/>
  <c r="D13" i="7"/>
  <c r="C17" i="7"/>
  <c r="D21" i="7"/>
  <c r="C27" i="7"/>
  <c r="C11" i="7"/>
  <c r="D17" i="7"/>
  <c r="C9" i="7"/>
  <c r="C23" i="7"/>
  <c r="D29" i="7"/>
  <c r="C15" i="7"/>
  <c r="D9" i="7"/>
  <c r="C21" i="7"/>
  <c r="C35" i="7"/>
  <c r="C19" i="7"/>
  <c r="D33" i="7"/>
  <c r="C33" i="7"/>
  <c r="C31" i="7"/>
  <c r="D5" i="7"/>
  <c r="AO5" i="1" l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3144" i="1"/>
  <c r="AO3145" i="1"/>
  <c r="AO3146" i="1"/>
  <c r="AO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AO3159" i="1"/>
  <c r="AO3160" i="1"/>
  <c r="AO3161" i="1"/>
  <c r="AO3162" i="1"/>
  <c r="AO3163" i="1"/>
  <c r="AO3164" i="1"/>
  <c r="AO3165" i="1"/>
  <c r="AO3166" i="1"/>
  <c r="AO3167" i="1"/>
  <c r="AO3168" i="1"/>
  <c r="AO3169" i="1"/>
  <c r="AO3170" i="1"/>
  <c r="AO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O3381" i="1"/>
  <c r="AO3382" i="1"/>
  <c r="AO3383" i="1"/>
  <c r="AO3384" i="1"/>
  <c r="AO3385" i="1"/>
  <c r="AO3386" i="1"/>
  <c r="AO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AO3399" i="1"/>
  <c r="AO3400" i="1"/>
  <c r="AO3401" i="1"/>
  <c r="AO3402" i="1"/>
  <c r="AO3403" i="1"/>
  <c r="AO3404" i="1"/>
  <c r="AO3405" i="1"/>
  <c r="AO3406" i="1"/>
  <c r="AO3407" i="1"/>
  <c r="AO3408" i="1"/>
  <c r="AO3409" i="1"/>
  <c r="AO3410" i="1"/>
  <c r="AO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AO3423" i="1"/>
  <c r="AO3424" i="1"/>
  <c r="AO3425" i="1"/>
  <c r="AO3426" i="1"/>
  <c r="AO3427" i="1"/>
  <c r="AO3428" i="1"/>
  <c r="AO3429" i="1"/>
  <c r="AO3430" i="1"/>
  <c r="AO3431" i="1"/>
  <c r="AO3432" i="1"/>
  <c r="AO3433" i="1"/>
  <c r="AO3434" i="1"/>
  <c r="AO3435" i="1"/>
  <c r="AO3436" i="1"/>
  <c r="AO3437" i="1"/>
  <c r="AO3438" i="1"/>
  <c r="AO3439" i="1"/>
  <c r="AO3440" i="1"/>
  <c r="AO3441" i="1"/>
  <c r="AO3442" i="1"/>
  <c r="AO3443" i="1"/>
  <c r="AO4" i="1"/>
  <c r="AL3" i="2" l="1"/>
  <c r="AF5" i="1" l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4" i="1"/>
  <c r="AM3" i="2" l="1"/>
  <c r="AN3" i="2" s="1"/>
  <c r="AA3" i="2"/>
  <c r="AB3" i="2" s="1"/>
  <c r="U3" i="2"/>
  <c r="V3" i="2" s="1"/>
  <c r="O3" i="2"/>
  <c r="P3" i="2" s="1"/>
  <c r="AA3443" i="1" l="1"/>
  <c r="Z3443" i="1"/>
  <c r="Y3443" i="1"/>
  <c r="AG3443" i="1" s="1"/>
  <c r="AA3442" i="1"/>
  <c r="Z3442" i="1"/>
  <c r="Y3442" i="1"/>
  <c r="AG3442" i="1" s="1"/>
  <c r="AA3441" i="1"/>
  <c r="Z3441" i="1"/>
  <c r="Y3441" i="1"/>
  <c r="AG3441" i="1" s="1"/>
  <c r="AA3440" i="1"/>
  <c r="AR3440" i="1" s="1"/>
  <c r="Z3440" i="1"/>
  <c r="Y3440" i="1"/>
  <c r="AG3440" i="1" s="1"/>
  <c r="AA3439" i="1"/>
  <c r="Z3439" i="1"/>
  <c r="Y3439" i="1"/>
  <c r="AG3439" i="1" s="1"/>
  <c r="AA3438" i="1"/>
  <c r="AR3438" i="1" s="1"/>
  <c r="Z3438" i="1"/>
  <c r="Y3438" i="1"/>
  <c r="AG3438" i="1" s="1"/>
  <c r="AA3437" i="1"/>
  <c r="Z3437" i="1"/>
  <c r="Y3437" i="1"/>
  <c r="AG3437" i="1" s="1"/>
  <c r="AA3436" i="1"/>
  <c r="AR3436" i="1" s="1"/>
  <c r="Z3436" i="1"/>
  <c r="Y3436" i="1"/>
  <c r="AG3436" i="1" s="1"/>
  <c r="AA3435" i="1"/>
  <c r="Z3435" i="1"/>
  <c r="Y3435" i="1"/>
  <c r="AG3435" i="1" s="1"/>
  <c r="AA3434" i="1"/>
  <c r="Z3434" i="1"/>
  <c r="Y3434" i="1"/>
  <c r="AG3434" i="1" s="1"/>
  <c r="AA3433" i="1"/>
  <c r="Z3433" i="1"/>
  <c r="Y3433" i="1"/>
  <c r="AG3433" i="1" s="1"/>
  <c r="AA3432" i="1"/>
  <c r="AR3432" i="1" s="1"/>
  <c r="Z3432" i="1"/>
  <c r="Y3432" i="1"/>
  <c r="AG3432" i="1" s="1"/>
  <c r="AA3431" i="1"/>
  <c r="Z3431" i="1"/>
  <c r="Y3431" i="1"/>
  <c r="AG3431" i="1" s="1"/>
  <c r="AA3430" i="1"/>
  <c r="AR3430" i="1" s="1"/>
  <c r="AS3430" i="1" s="1"/>
  <c r="AU3430" i="1" s="1"/>
  <c r="Z3430" i="1"/>
  <c r="Y3430" i="1"/>
  <c r="AG3430" i="1" s="1"/>
  <c r="AA3429" i="1"/>
  <c r="Z3429" i="1"/>
  <c r="Y3429" i="1"/>
  <c r="AG3429" i="1" s="1"/>
  <c r="AA3428" i="1"/>
  <c r="AR3428" i="1" s="1"/>
  <c r="Z3428" i="1"/>
  <c r="Y3428" i="1"/>
  <c r="AG3428" i="1" s="1"/>
  <c r="AA3427" i="1"/>
  <c r="Z3427" i="1"/>
  <c r="Y3427" i="1"/>
  <c r="AG3427" i="1" s="1"/>
  <c r="AA3426" i="1"/>
  <c r="Z3426" i="1"/>
  <c r="Y3426" i="1"/>
  <c r="AG3426" i="1" s="1"/>
  <c r="AA3425" i="1"/>
  <c r="Z3425" i="1"/>
  <c r="Y3425" i="1"/>
  <c r="AG3425" i="1" s="1"/>
  <c r="AA3424" i="1"/>
  <c r="AR3424" i="1" s="1"/>
  <c r="Z3424" i="1"/>
  <c r="Y3424" i="1"/>
  <c r="AG3424" i="1" s="1"/>
  <c r="AA3423" i="1"/>
  <c r="Z3423" i="1"/>
  <c r="Y3423" i="1"/>
  <c r="AG3423" i="1" s="1"/>
  <c r="AA3422" i="1"/>
  <c r="AR3422" i="1" s="1"/>
  <c r="AS3422" i="1" s="1"/>
  <c r="AU3422" i="1" s="1"/>
  <c r="Z3422" i="1"/>
  <c r="Y3422" i="1"/>
  <c r="AG3422" i="1" s="1"/>
  <c r="AA3421" i="1"/>
  <c r="Z3421" i="1"/>
  <c r="Y3421" i="1"/>
  <c r="AG3421" i="1" s="1"/>
  <c r="AA3420" i="1"/>
  <c r="AR3420" i="1" s="1"/>
  <c r="Z3420" i="1"/>
  <c r="Y3420" i="1"/>
  <c r="AG3420" i="1" s="1"/>
  <c r="AA3419" i="1"/>
  <c r="Z3419" i="1"/>
  <c r="Y3419" i="1"/>
  <c r="AG3419" i="1" s="1"/>
  <c r="AA3418" i="1"/>
  <c r="Z3418" i="1"/>
  <c r="Y3418" i="1"/>
  <c r="AG3418" i="1" s="1"/>
  <c r="AA3417" i="1"/>
  <c r="Z3417" i="1"/>
  <c r="Y3417" i="1"/>
  <c r="AG3417" i="1" s="1"/>
  <c r="AA3416" i="1"/>
  <c r="AR3416" i="1" s="1"/>
  <c r="Z3416" i="1"/>
  <c r="Y3416" i="1"/>
  <c r="AG3416" i="1" s="1"/>
  <c r="AA3415" i="1"/>
  <c r="Z3415" i="1"/>
  <c r="Y3415" i="1"/>
  <c r="AG3415" i="1" s="1"/>
  <c r="AA3414" i="1"/>
  <c r="AR3414" i="1" s="1"/>
  <c r="AS3414" i="1" s="1"/>
  <c r="AU3414" i="1" s="1"/>
  <c r="Z3414" i="1"/>
  <c r="Y3414" i="1"/>
  <c r="AG3414" i="1" s="1"/>
  <c r="AA3413" i="1"/>
  <c r="Z3413" i="1"/>
  <c r="Y3413" i="1"/>
  <c r="AG3413" i="1" s="1"/>
  <c r="AA3412" i="1"/>
  <c r="AR3412" i="1" s="1"/>
  <c r="Z3412" i="1"/>
  <c r="Y3412" i="1"/>
  <c r="AG3412" i="1" s="1"/>
  <c r="AA3411" i="1"/>
  <c r="Z3411" i="1"/>
  <c r="Y3411" i="1"/>
  <c r="AG3411" i="1" s="1"/>
  <c r="AA3410" i="1"/>
  <c r="Z3410" i="1"/>
  <c r="Y3410" i="1"/>
  <c r="AG3410" i="1" s="1"/>
  <c r="AA3409" i="1"/>
  <c r="Z3409" i="1"/>
  <c r="Y3409" i="1"/>
  <c r="AG3409" i="1" s="1"/>
  <c r="AA3408" i="1"/>
  <c r="AR3408" i="1" s="1"/>
  <c r="Z3408" i="1"/>
  <c r="Y3408" i="1"/>
  <c r="AG3408" i="1" s="1"/>
  <c r="AA3407" i="1"/>
  <c r="Z3407" i="1"/>
  <c r="Y3407" i="1"/>
  <c r="AG3407" i="1" s="1"/>
  <c r="AA3406" i="1"/>
  <c r="AR3406" i="1" s="1"/>
  <c r="AS3406" i="1" s="1"/>
  <c r="AU3406" i="1" s="1"/>
  <c r="Z3406" i="1"/>
  <c r="Y3406" i="1"/>
  <c r="AG3406" i="1" s="1"/>
  <c r="AA3405" i="1"/>
  <c r="Z3405" i="1"/>
  <c r="Y3405" i="1"/>
  <c r="AG3405" i="1" s="1"/>
  <c r="AA3404" i="1"/>
  <c r="AR3404" i="1" s="1"/>
  <c r="Z3404" i="1"/>
  <c r="Y3404" i="1"/>
  <c r="AG3404" i="1" s="1"/>
  <c r="AA3403" i="1"/>
  <c r="Z3403" i="1"/>
  <c r="Y3403" i="1"/>
  <c r="AG3403" i="1" s="1"/>
  <c r="AA3402" i="1"/>
  <c r="Z3402" i="1"/>
  <c r="Y3402" i="1"/>
  <c r="AG3402" i="1" s="1"/>
  <c r="AA3401" i="1"/>
  <c r="Z3401" i="1"/>
  <c r="Y3401" i="1"/>
  <c r="AG3401" i="1" s="1"/>
  <c r="AA3400" i="1"/>
  <c r="AR3400" i="1" s="1"/>
  <c r="Z3400" i="1"/>
  <c r="Y3400" i="1"/>
  <c r="AG3400" i="1" s="1"/>
  <c r="AA3399" i="1"/>
  <c r="Z3399" i="1"/>
  <c r="Y3399" i="1"/>
  <c r="AG3399" i="1" s="1"/>
  <c r="AA3398" i="1"/>
  <c r="AR3398" i="1" s="1"/>
  <c r="AS3398" i="1" s="1"/>
  <c r="AU3398" i="1" s="1"/>
  <c r="Z3398" i="1"/>
  <c r="Y3398" i="1"/>
  <c r="AG3398" i="1" s="1"/>
  <c r="AA3397" i="1"/>
  <c r="Z3397" i="1"/>
  <c r="Y3397" i="1"/>
  <c r="AG3397" i="1" s="1"/>
  <c r="AA3396" i="1"/>
  <c r="AR3396" i="1" s="1"/>
  <c r="Z3396" i="1"/>
  <c r="Y3396" i="1"/>
  <c r="AG3396" i="1" s="1"/>
  <c r="AA3395" i="1"/>
  <c r="Z3395" i="1"/>
  <c r="Y3395" i="1"/>
  <c r="AG3395" i="1" s="1"/>
  <c r="AA3394" i="1"/>
  <c r="Z3394" i="1"/>
  <c r="Y3394" i="1"/>
  <c r="AG3394" i="1" s="1"/>
  <c r="AA3393" i="1"/>
  <c r="Z3393" i="1"/>
  <c r="Y3393" i="1"/>
  <c r="AG3393" i="1" s="1"/>
  <c r="AA3392" i="1"/>
  <c r="AR3392" i="1" s="1"/>
  <c r="Z3392" i="1"/>
  <c r="Y3392" i="1"/>
  <c r="AG3392" i="1" s="1"/>
  <c r="AA3391" i="1"/>
  <c r="Z3391" i="1"/>
  <c r="Y3391" i="1"/>
  <c r="AG3391" i="1" s="1"/>
  <c r="AA3390" i="1"/>
  <c r="AR3390" i="1" s="1"/>
  <c r="AS3390" i="1" s="1"/>
  <c r="AU3390" i="1" s="1"/>
  <c r="Z3390" i="1"/>
  <c r="Y3390" i="1"/>
  <c r="AG3390" i="1" s="1"/>
  <c r="AA3389" i="1"/>
  <c r="Z3389" i="1"/>
  <c r="Y3389" i="1"/>
  <c r="AG3389" i="1" s="1"/>
  <c r="AA3388" i="1"/>
  <c r="AR3388" i="1" s="1"/>
  <c r="Z3388" i="1"/>
  <c r="Y3388" i="1"/>
  <c r="AG3388" i="1" s="1"/>
  <c r="AA3387" i="1"/>
  <c r="Z3387" i="1"/>
  <c r="Y3387" i="1"/>
  <c r="AG3387" i="1" s="1"/>
  <c r="AA3386" i="1"/>
  <c r="Z3386" i="1"/>
  <c r="Y3386" i="1"/>
  <c r="AG3386" i="1" s="1"/>
  <c r="AA3385" i="1"/>
  <c r="Z3385" i="1"/>
  <c r="Y3385" i="1"/>
  <c r="AG3385" i="1" s="1"/>
  <c r="AA3384" i="1"/>
  <c r="AR3384" i="1" s="1"/>
  <c r="Z3384" i="1"/>
  <c r="Y3384" i="1"/>
  <c r="AG3384" i="1" s="1"/>
  <c r="AA3383" i="1"/>
  <c r="Z3383" i="1"/>
  <c r="Y3383" i="1"/>
  <c r="AG3383" i="1" s="1"/>
  <c r="AA3382" i="1"/>
  <c r="AR3382" i="1" s="1"/>
  <c r="AS3382" i="1" s="1"/>
  <c r="AU3382" i="1" s="1"/>
  <c r="Z3382" i="1"/>
  <c r="Y3382" i="1"/>
  <c r="AG3382" i="1" s="1"/>
  <c r="AA3381" i="1"/>
  <c r="Z3381" i="1"/>
  <c r="Y3381" i="1"/>
  <c r="AG3381" i="1" s="1"/>
  <c r="AA3380" i="1"/>
  <c r="AR3380" i="1" s="1"/>
  <c r="Z3380" i="1"/>
  <c r="Y3380" i="1"/>
  <c r="AG3380" i="1" s="1"/>
  <c r="AA3379" i="1"/>
  <c r="Z3379" i="1"/>
  <c r="Y3379" i="1"/>
  <c r="AG3379" i="1" s="1"/>
  <c r="AA3378" i="1"/>
  <c r="Z3378" i="1"/>
  <c r="Y3378" i="1"/>
  <c r="AG3378" i="1" s="1"/>
  <c r="AA3377" i="1"/>
  <c r="Z3377" i="1"/>
  <c r="Y3377" i="1"/>
  <c r="AG3377" i="1" s="1"/>
  <c r="AA3376" i="1"/>
  <c r="AR3376" i="1" s="1"/>
  <c r="Z3376" i="1"/>
  <c r="Y3376" i="1"/>
  <c r="AG3376" i="1" s="1"/>
  <c r="AA3375" i="1"/>
  <c r="Z3375" i="1"/>
  <c r="Y3375" i="1"/>
  <c r="AG3375" i="1" s="1"/>
  <c r="AA3374" i="1"/>
  <c r="AR3374" i="1" s="1"/>
  <c r="AS3374" i="1" s="1"/>
  <c r="AU3374" i="1" s="1"/>
  <c r="Z3374" i="1"/>
  <c r="Y3374" i="1"/>
  <c r="AG3374" i="1" s="1"/>
  <c r="AA3373" i="1"/>
  <c r="Z3373" i="1"/>
  <c r="Y3373" i="1"/>
  <c r="AG3373" i="1" s="1"/>
  <c r="AA3372" i="1"/>
  <c r="AR3372" i="1" s="1"/>
  <c r="Z3372" i="1"/>
  <c r="Y3372" i="1"/>
  <c r="AG3372" i="1" s="1"/>
  <c r="AA3371" i="1"/>
  <c r="Z3371" i="1"/>
  <c r="Y3371" i="1"/>
  <c r="AG3371" i="1" s="1"/>
  <c r="AA3370" i="1"/>
  <c r="Z3370" i="1"/>
  <c r="Y3370" i="1"/>
  <c r="AG3370" i="1" s="1"/>
  <c r="AA3369" i="1"/>
  <c r="Z3369" i="1"/>
  <c r="Y3369" i="1"/>
  <c r="AG3369" i="1" s="1"/>
  <c r="AA3368" i="1"/>
  <c r="AR3368" i="1" s="1"/>
  <c r="Z3368" i="1"/>
  <c r="Y3368" i="1"/>
  <c r="AG3368" i="1" s="1"/>
  <c r="AA3367" i="1"/>
  <c r="Z3367" i="1"/>
  <c r="Y3367" i="1"/>
  <c r="AG3367" i="1" s="1"/>
  <c r="AA3366" i="1"/>
  <c r="AR3366" i="1" s="1"/>
  <c r="AS3366" i="1" s="1"/>
  <c r="AU3366" i="1" s="1"/>
  <c r="Z3366" i="1"/>
  <c r="Y3366" i="1"/>
  <c r="AG3366" i="1" s="1"/>
  <c r="AA3365" i="1"/>
  <c r="Z3365" i="1"/>
  <c r="Y3365" i="1"/>
  <c r="AG3365" i="1" s="1"/>
  <c r="AA3364" i="1"/>
  <c r="AR3364" i="1" s="1"/>
  <c r="Z3364" i="1"/>
  <c r="Y3364" i="1"/>
  <c r="AG3364" i="1" s="1"/>
  <c r="AA3363" i="1"/>
  <c r="Z3363" i="1"/>
  <c r="Y3363" i="1"/>
  <c r="AG3363" i="1" s="1"/>
  <c r="AA3362" i="1"/>
  <c r="Z3362" i="1"/>
  <c r="Y3362" i="1"/>
  <c r="AG3362" i="1" s="1"/>
  <c r="AA3361" i="1"/>
  <c r="Z3361" i="1"/>
  <c r="Y3361" i="1"/>
  <c r="AG3361" i="1" s="1"/>
  <c r="AA3360" i="1"/>
  <c r="Z3360" i="1"/>
  <c r="Y3360" i="1"/>
  <c r="AG3360" i="1" s="1"/>
  <c r="AA3359" i="1"/>
  <c r="Z3359" i="1"/>
  <c r="Y3359" i="1"/>
  <c r="AG3359" i="1" s="1"/>
  <c r="AA3358" i="1"/>
  <c r="AR3358" i="1" s="1"/>
  <c r="AS3358" i="1" s="1"/>
  <c r="AU3358" i="1" s="1"/>
  <c r="Z3358" i="1"/>
  <c r="Y3358" i="1"/>
  <c r="AG3358" i="1" s="1"/>
  <c r="AA3357" i="1"/>
  <c r="Z3357" i="1"/>
  <c r="Y3357" i="1"/>
  <c r="AG3357" i="1" s="1"/>
  <c r="AA3356" i="1"/>
  <c r="AR3356" i="1" s="1"/>
  <c r="Z3356" i="1"/>
  <c r="Y3356" i="1"/>
  <c r="AG3356" i="1" s="1"/>
  <c r="AA3355" i="1"/>
  <c r="Z3355" i="1"/>
  <c r="Y3355" i="1"/>
  <c r="AG3355" i="1" s="1"/>
  <c r="AA3354" i="1"/>
  <c r="Z3354" i="1"/>
  <c r="Y3354" i="1"/>
  <c r="AG3354" i="1" s="1"/>
  <c r="AA3353" i="1"/>
  <c r="Z3353" i="1"/>
  <c r="Y3353" i="1"/>
  <c r="AG3353" i="1" s="1"/>
  <c r="AA3352" i="1"/>
  <c r="AR3352" i="1" s="1"/>
  <c r="Z3352" i="1"/>
  <c r="Y3352" i="1"/>
  <c r="AG3352" i="1" s="1"/>
  <c r="AA3351" i="1"/>
  <c r="Z3351" i="1"/>
  <c r="Y3351" i="1"/>
  <c r="AG3351" i="1" s="1"/>
  <c r="AA3350" i="1"/>
  <c r="AR3350" i="1" s="1"/>
  <c r="AS3350" i="1" s="1"/>
  <c r="AU3350" i="1" s="1"/>
  <c r="Z3350" i="1"/>
  <c r="Y3350" i="1"/>
  <c r="AG3350" i="1" s="1"/>
  <c r="AA3349" i="1"/>
  <c r="Z3349" i="1"/>
  <c r="Y3349" i="1"/>
  <c r="AG3349" i="1" s="1"/>
  <c r="AA3348" i="1"/>
  <c r="AR3348" i="1" s="1"/>
  <c r="Z3348" i="1"/>
  <c r="Y3348" i="1"/>
  <c r="AG3348" i="1" s="1"/>
  <c r="AA3347" i="1"/>
  <c r="Z3347" i="1"/>
  <c r="Y3347" i="1"/>
  <c r="AG3347" i="1" s="1"/>
  <c r="AA3346" i="1"/>
  <c r="Z3346" i="1"/>
  <c r="Y3346" i="1"/>
  <c r="AG3346" i="1" s="1"/>
  <c r="AA3345" i="1"/>
  <c r="Z3345" i="1"/>
  <c r="Y3345" i="1"/>
  <c r="AG3345" i="1" s="1"/>
  <c r="AA3344" i="1"/>
  <c r="AR3344" i="1" s="1"/>
  <c r="Z3344" i="1"/>
  <c r="Y3344" i="1"/>
  <c r="AG3344" i="1" s="1"/>
  <c r="AA3343" i="1"/>
  <c r="Z3343" i="1"/>
  <c r="Y3343" i="1"/>
  <c r="AG3343" i="1" s="1"/>
  <c r="AA3342" i="1"/>
  <c r="AR3342" i="1" s="1"/>
  <c r="AS3342" i="1" s="1"/>
  <c r="AU3342" i="1" s="1"/>
  <c r="Z3342" i="1"/>
  <c r="Y3342" i="1"/>
  <c r="AG3342" i="1" s="1"/>
  <c r="AA3341" i="1"/>
  <c r="Z3341" i="1"/>
  <c r="Y3341" i="1"/>
  <c r="AG3341" i="1" s="1"/>
  <c r="AA3340" i="1"/>
  <c r="AR3340" i="1" s="1"/>
  <c r="Z3340" i="1"/>
  <c r="Y3340" i="1"/>
  <c r="AG3340" i="1" s="1"/>
  <c r="AA3339" i="1"/>
  <c r="Z3339" i="1"/>
  <c r="Y3339" i="1"/>
  <c r="AG3339" i="1" s="1"/>
  <c r="AA3338" i="1"/>
  <c r="Z3338" i="1"/>
  <c r="Y3338" i="1"/>
  <c r="AG3338" i="1" s="1"/>
  <c r="AA3337" i="1"/>
  <c r="Z3337" i="1"/>
  <c r="Y3337" i="1"/>
  <c r="AG3337" i="1" s="1"/>
  <c r="AA3336" i="1"/>
  <c r="AR3336" i="1" s="1"/>
  <c r="Z3336" i="1"/>
  <c r="Y3336" i="1"/>
  <c r="AG3336" i="1" s="1"/>
  <c r="AA3335" i="1"/>
  <c r="Z3335" i="1"/>
  <c r="Y3335" i="1"/>
  <c r="AG3335" i="1" s="1"/>
  <c r="AA3334" i="1"/>
  <c r="AR3334" i="1" s="1"/>
  <c r="AS3334" i="1" s="1"/>
  <c r="AU3334" i="1" s="1"/>
  <c r="Z3334" i="1"/>
  <c r="Y3334" i="1"/>
  <c r="AG3334" i="1" s="1"/>
  <c r="AA3333" i="1"/>
  <c r="Z3333" i="1"/>
  <c r="Y3333" i="1"/>
  <c r="AG3333" i="1" s="1"/>
  <c r="AA3332" i="1"/>
  <c r="Z3332" i="1"/>
  <c r="Y3332" i="1"/>
  <c r="AG3332" i="1" s="1"/>
  <c r="AA3331" i="1"/>
  <c r="Z3331" i="1"/>
  <c r="Y3331" i="1"/>
  <c r="AG3331" i="1" s="1"/>
  <c r="AA3330" i="1"/>
  <c r="Z3330" i="1"/>
  <c r="Y3330" i="1"/>
  <c r="AG3330" i="1" s="1"/>
  <c r="AA3329" i="1"/>
  <c r="Z3329" i="1"/>
  <c r="Y3329" i="1"/>
  <c r="AG3329" i="1" s="1"/>
  <c r="AA3328" i="1"/>
  <c r="AR3328" i="1" s="1"/>
  <c r="Z3328" i="1"/>
  <c r="Y3328" i="1"/>
  <c r="AG3328" i="1" s="1"/>
  <c r="AA3327" i="1"/>
  <c r="Z3327" i="1"/>
  <c r="Y3327" i="1"/>
  <c r="AG3327" i="1" s="1"/>
  <c r="AA3326" i="1"/>
  <c r="AR3326" i="1" s="1"/>
  <c r="AS3326" i="1" s="1"/>
  <c r="AU3326" i="1" s="1"/>
  <c r="Z3326" i="1"/>
  <c r="Y3326" i="1"/>
  <c r="AG3326" i="1" s="1"/>
  <c r="AA3325" i="1"/>
  <c r="Z3325" i="1"/>
  <c r="Y3325" i="1"/>
  <c r="AG3325" i="1" s="1"/>
  <c r="AA3324" i="1"/>
  <c r="AR3324" i="1" s="1"/>
  <c r="Z3324" i="1"/>
  <c r="Y3324" i="1"/>
  <c r="AG3324" i="1" s="1"/>
  <c r="AA3323" i="1"/>
  <c r="Z3323" i="1"/>
  <c r="Y3323" i="1"/>
  <c r="AG3323" i="1" s="1"/>
  <c r="AA3322" i="1"/>
  <c r="Z3322" i="1"/>
  <c r="Y3322" i="1"/>
  <c r="AG3322" i="1" s="1"/>
  <c r="AA3321" i="1"/>
  <c r="Z3321" i="1"/>
  <c r="Y3321" i="1"/>
  <c r="AG3321" i="1" s="1"/>
  <c r="AA3320" i="1"/>
  <c r="AR3320" i="1" s="1"/>
  <c r="Z3320" i="1"/>
  <c r="Y3320" i="1"/>
  <c r="AG3320" i="1" s="1"/>
  <c r="AA3319" i="1"/>
  <c r="Z3319" i="1"/>
  <c r="Y3319" i="1"/>
  <c r="AG3319" i="1" s="1"/>
  <c r="AA3318" i="1"/>
  <c r="AR3318" i="1" s="1"/>
  <c r="AS3318" i="1" s="1"/>
  <c r="AU3318" i="1" s="1"/>
  <c r="Z3318" i="1"/>
  <c r="Y3318" i="1"/>
  <c r="AG3318" i="1" s="1"/>
  <c r="AA3317" i="1"/>
  <c r="Z3317" i="1"/>
  <c r="Y3317" i="1"/>
  <c r="AG3317" i="1" s="1"/>
  <c r="AA3316" i="1"/>
  <c r="AR3316" i="1" s="1"/>
  <c r="Z3316" i="1"/>
  <c r="Y3316" i="1"/>
  <c r="AG3316" i="1" s="1"/>
  <c r="AA3315" i="1"/>
  <c r="Z3315" i="1"/>
  <c r="Y3315" i="1"/>
  <c r="AG3315" i="1" s="1"/>
  <c r="AA3314" i="1"/>
  <c r="Z3314" i="1"/>
  <c r="Y3314" i="1"/>
  <c r="AG3314" i="1" s="1"/>
  <c r="AA3313" i="1"/>
  <c r="Z3313" i="1"/>
  <c r="Y3313" i="1"/>
  <c r="AG3313" i="1" s="1"/>
  <c r="AA3312" i="1"/>
  <c r="AR3312" i="1" s="1"/>
  <c r="Z3312" i="1"/>
  <c r="Y3312" i="1"/>
  <c r="AG3312" i="1" s="1"/>
  <c r="AA3311" i="1"/>
  <c r="Z3311" i="1"/>
  <c r="Y3311" i="1"/>
  <c r="AG3311" i="1" s="1"/>
  <c r="AA3310" i="1"/>
  <c r="AR3310" i="1" s="1"/>
  <c r="AS3310" i="1" s="1"/>
  <c r="AU3310" i="1" s="1"/>
  <c r="Z3310" i="1"/>
  <c r="Y3310" i="1"/>
  <c r="AG3310" i="1" s="1"/>
  <c r="AA3309" i="1"/>
  <c r="Z3309" i="1"/>
  <c r="Y3309" i="1"/>
  <c r="AG3309" i="1" s="1"/>
  <c r="AA3308" i="1"/>
  <c r="AR3308" i="1" s="1"/>
  <c r="Z3308" i="1"/>
  <c r="Y3308" i="1"/>
  <c r="AG3308" i="1" s="1"/>
  <c r="AA3307" i="1"/>
  <c r="Z3307" i="1"/>
  <c r="Y3307" i="1"/>
  <c r="AG3307" i="1" s="1"/>
  <c r="AA3306" i="1"/>
  <c r="Z3306" i="1"/>
  <c r="Y3306" i="1"/>
  <c r="AG3306" i="1" s="1"/>
  <c r="AA3305" i="1"/>
  <c r="Z3305" i="1"/>
  <c r="Y3305" i="1"/>
  <c r="AG3305" i="1" s="1"/>
  <c r="AA3304" i="1"/>
  <c r="AR3304" i="1" s="1"/>
  <c r="Z3304" i="1"/>
  <c r="Y3304" i="1"/>
  <c r="AG3304" i="1" s="1"/>
  <c r="AA3303" i="1"/>
  <c r="Z3303" i="1"/>
  <c r="Y3303" i="1"/>
  <c r="AG3303" i="1" s="1"/>
  <c r="AA3302" i="1"/>
  <c r="AR3302" i="1" s="1"/>
  <c r="AS3302" i="1" s="1"/>
  <c r="AU3302" i="1" s="1"/>
  <c r="Z3302" i="1"/>
  <c r="Y3302" i="1"/>
  <c r="AG3302" i="1" s="1"/>
  <c r="AA3301" i="1"/>
  <c r="Z3301" i="1"/>
  <c r="Y3301" i="1"/>
  <c r="AG3301" i="1" s="1"/>
  <c r="AA3300" i="1"/>
  <c r="AR3300" i="1" s="1"/>
  <c r="Z3300" i="1"/>
  <c r="Y3300" i="1"/>
  <c r="AG3300" i="1" s="1"/>
  <c r="AA3299" i="1"/>
  <c r="Z3299" i="1"/>
  <c r="Y3299" i="1"/>
  <c r="AG3299" i="1" s="1"/>
  <c r="AA3298" i="1"/>
  <c r="Z3298" i="1"/>
  <c r="Y3298" i="1"/>
  <c r="AG3298" i="1" s="1"/>
  <c r="AA3297" i="1"/>
  <c r="Z3297" i="1"/>
  <c r="Y3297" i="1"/>
  <c r="AG3297" i="1" s="1"/>
  <c r="AA3296" i="1"/>
  <c r="AR3296" i="1" s="1"/>
  <c r="Z3296" i="1"/>
  <c r="Y3296" i="1"/>
  <c r="AG3296" i="1" s="1"/>
  <c r="AA3295" i="1"/>
  <c r="Z3295" i="1"/>
  <c r="Y3295" i="1"/>
  <c r="AG3295" i="1" s="1"/>
  <c r="AA3294" i="1"/>
  <c r="AR3294" i="1" s="1"/>
  <c r="AS3294" i="1" s="1"/>
  <c r="AU3294" i="1" s="1"/>
  <c r="Z3294" i="1"/>
  <c r="Y3294" i="1"/>
  <c r="AG3294" i="1" s="1"/>
  <c r="AA3293" i="1"/>
  <c r="Z3293" i="1"/>
  <c r="Y3293" i="1"/>
  <c r="AG3293" i="1" s="1"/>
  <c r="AA3292" i="1"/>
  <c r="AR3292" i="1" s="1"/>
  <c r="Z3292" i="1"/>
  <c r="Y3292" i="1"/>
  <c r="AG3292" i="1" s="1"/>
  <c r="AA3291" i="1"/>
  <c r="Z3291" i="1"/>
  <c r="Y3291" i="1"/>
  <c r="AG3291" i="1" s="1"/>
  <c r="AA3290" i="1"/>
  <c r="Z3290" i="1"/>
  <c r="Y3290" i="1"/>
  <c r="AG3290" i="1" s="1"/>
  <c r="AA3289" i="1"/>
  <c r="Z3289" i="1"/>
  <c r="Y3289" i="1"/>
  <c r="AG3289" i="1" s="1"/>
  <c r="AA3288" i="1"/>
  <c r="AR3288" i="1" s="1"/>
  <c r="Z3288" i="1"/>
  <c r="Y3288" i="1"/>
  <c r="AG3288" i="1" s="1"/>
  <c r="AA3287" i="1"/>
  <c r="Z3287" i="1"/>
  <c r="Y3287" i="1"/>
  <c r="AG3287" i="1" s="1"/>
  <c r="AA3286" i="1"/>
  <c r="AR3286" i="1" s="1"/>
  <c r="AS3286" i="1" s="1"/>
  <c r="AU3286" i="1" s="1"/>
  <c r="Z3286" i="1"/>
  <c r="Y3286" i="1"/>
  <c r="AG3286" i="1" s="1"/>
  <c r="AA3285" i="1"/>
  <c r="Z3285" i="1"/>
  <c r="Y3285" i="1"/>
  <c r="AG3285" i="1" s="1"/>
  <c r="AA3284" i="1"/>
  <c r="Z3284" i="1"/>
  <c r="Y3284" i="1"/>
  <c r="AG3284" i="1" s="1"/>
  <c r="AA3283" i="1"/>
  <c r="Z3283" i="1"/>
  <c r="Y3283" i="1"/>
  <c r="AG3283" i="1" s="1"/>
  <c r="AA3282" i="1"/>
  <c r="Z3282" i="1"/>
  <c r="Y3282" i="1"/>
  <c r="AG3282" i="1" s="1"/>
  <c r="AA3281" i="1"/>
  <c r="Z3281" i="1"/>
  <c r="Y3281" i="1"/>
  <c r="AG3281" i="1" s="1"/>
  <c r="AA3280" i="1"/>
  <c r="AR3280" i="1" s="1"/>
  <c r="Z3280" i="1"/>
  <c r="Y3280" i="1"/>
  <c r="AG3280" i="1" s="1"/>
  <c r="AA3279" i="1"/>
  <c r="Z3279" i="1"/>
  <c r="Y3279" i="1"/>
  <c r="AG3279" i="1" s="1"/>
  <c r="AA3278" i="1"/>
  <c r="AR3278" i="1" s="1"/>
  <c r="AS3278" i="1" s="1"/>
  <c r="AU3278" i="1" s="1"/>
  <c r="Z3278" i="1"/>
  <c r="Y3278" i="1"/>
  <c r="AG3278" i="1" s="1"/>
  <c r="AA3277" i="1"/>
  <c r="Z3277" i="1"/>
  <c r="Y3277" i="1"/>
  <c r="AG3277" i="1" s="1"/>
  <c r="AA3276" i="1"/>
  <c r="AR3276" i="1" s="1"/>
  <c r="Z3276" i="1"/>
  <c r="Y3276" i="1"/>
  <c r="AG3276" i="1" s="1"/>
  <c r="AA3275" i="1"/>
  <c r="Z3275" i="1"/>
  <c r="Y3275" i="1"/>
  <c r="AG3275" i="1" s="1"/>
  <c r="AA3274" i="1"/>
  <c r="Z3274" i="1"/>
  <c r="Y3274" i="1"/>
  <c r="AG3274" i="1" s="1"/>
  <c r="AA3273" i="1"/>
  <c r="Z3273" i="1"/>
  <c r="Y3273" i="1"/>
  <c r="AG3273" i="1" s="1"/>
  <c r="AA3272" i="1"/>
  <c r="AR3272" i="1" s="1"/>
  <c r="Z3272" i="1"/>
  <c r="Y3272" i="1"/>
  <c r="AG3272" i="1" s="1"/>
  <c r="AA3271" i="1"/>
  <c r="Z3271" i="1"/>
  <c r="Y3271" i="1"/>
  <c r="AG3271" i="1" s="1"/>
  <c r="AA3270" i="1"/>
  <c r="AR3270" i="1" s="1"/>
  <c r="AS3270" i="1" s="1"/>
  <c r="AU3270" i="1" s="1"/>
  <c r="Z3270" i="1"/>
  <c r="Y3270" i="1"/>
  <c r="AG3270" i="1" s="1"/>
  <c r="AA3269" i="1"/>
  <c r="Z3269" i="1"/>
  <c r="Y3269" i="1"/>
  <c r="AG3269" i="1" s="1"/>
  <c r="AA3268" i="1"/>
  <c r="AR3268" i="1" s="1"/>
  <c r="Z3268" i="1"/>
  <c r="Y3268" i="1"/>
  <c r="AG3268" i="1" s="1"/>
  <c r="AA3267" i="1"/>
  <c r="Z3267" i="1"/>
  <c r="Y3267" i="1"/>
  <c r="AG3267" i="1" s="1"/>
  <c r="AA3266" i="1"/>
  <c r="Z3266" i="1"/>
  <c r="Y3266" i="1"/>
  <c r="AG3266" i="1" s="1"/>
  <c r="AA3265" i="1"/>
  <c r="Z3265" i="1"/>
  <c r="Y3265" i="1"/>
  <c r="AG3265" i="1" s="1"/>
  <c r="AA3264" i="1"/>
  <c r="Z3264" i="1"/>
  <c r="Y3264" i="1"/>
  <c r="AG3264" i="1" s="1"/>
  <c r="AA3263" i="1"/>
  <c r="Z3263" i="1"/>
  <c r="Y3263" i="1"/>
  <c r="AG3263" i="1" s="1"/>
  <c r="AA3262" i="1"/>
  <c r="AR3262" i="1" s="1"/>
  <c r="AS3262" i="1" s="1"/>
  <c r="AU3262" i="1" s="1"/>
  <c r="Z3262" i="1"/>
  <c r="Y3262" i="1"/>
  <c r="AG3262" i="1" s="1"/>
  <c r="AA3261" i="1"/>
  <c r="Z3261" i="1"/>
  <c r="Y3261" i="1"/>
  <c r="AG3261" i="1" s="1"/>
  <c r="AA3260" i="1"/>
  <c r="Z3260" i="1"/>
  <c r="Y3260" i="1"/>
  <c r="AG3260" i="1" s="1"/>
  <c r="AA3259" i="1"/>
  <c r="Z3259" i="1"/>
  <c r="Y3259" i="1"/>
  <c r="AG3259" i="1" s="1"/>
  <c r="AA3258" i="1"/>
  <c r="Z3258" i="1"/>
  <c r="Y3258" i="1"/>
  <c r="AG3258" i="1" s="1"/>
  <c r="AA3257" i="1"/>
  <c r="Z3257" i="1"/>
  <c r="Y3257" i="1"/>
  <c r="AG3257" i="1" s="1"/>
  <c r="AA3256" i="1"/>
  <c r="AR3256" i="1" s="1"/>
  <c r="Z3256" i="1"/>
  <c r="Y3256" i="1"/>
  <c r="AG3256" i="1" s="1"/>
  <c r="AA3255" i="1"/>
  <c r="Z3255" i="1"/>
  <c r="Y3255" i="1"/>
  <c r="AG3255" i="1" s="1"/>
  <c r="AA3254" i="1"/>
  <c r="AR3254" i="1" s="1"/>
  <c r="AS3254" i="1" s="1"/>
  <c r="AU3254" i="1" s="1"/>
  <c r="Z3254" i="1"/>
  <c r="Y3254" i="1"/>
  <c r="AG3254" i="1" s="1"/>
  <c r="AA3253" i="1"/>
  <c r="Z3253" i="1"/>
  <c r="Y3253" i="1"/>
  <c r="AG3253" i="1" s="1"/>
  <c r="AA3252" i="1"/>
  <c r="AR3252" i="1" s="1"/>
  <c r="Z3252" i="1"/>
  <c r="Y3252" i="1"/>
  <c r="AG3252" i="1" s="1"/>
  <c r="AA3251" i="1"/>
  <c r="Z3251" i="1"/>
  <c r="Y3251" i="1"/>
  <c r="AG3251" i="1" s="1"/>
  <c r="AA3250" i="1"/>
  <c r="Z3250" i="1"/>
  <c r="Y3250" i="1"/>
  <c r="AG3250" i="1" s="1"/>
  <c r="AA3249" i="1"/>
  <c r="Z3249" i="1"/>
  <c r="Y3249" i="1"/>
  <c r="AG3249" i="1" s="1"/>
  <c r="AA3248" i="1"/>
  <c r="AR3248" i="1" s="1"/>
  <c r="Z3248" i="1"/>
  <c r="Y3248" i="1"/>
  <c r="AG3248" i="1" s="1"/>
  <c r="AA3247" i="1"/>
  <c r="Z3247" i="1"/>
  <c r="Y3247" i="1"/>
  <c r="AG3247" i="1" s="1"/>
  <c r="AA3246" i="1"/>
  <c r="AR3246" i="1" s="1"/>
  <c r="AS3246" i="1" s="1"/>
  <c r="AU3246" i="1" s="1"/>
  <c r="Z3246" i="1"/>
  <c r="Y3246" i="1"/>
  <c r="AG3246" i="1" s="1"/>
  <c r="AA3245" i="1"/>
  <c r="Z3245" i="1"/>
  <c r="Y3245" i="1"/>
  <c r="AG3245" i="1" s="1"/>
  <c r="AA3244" i="1"/>
  <c r="AR3244" i="1" s="1"/>
  <c r="Z3244" i="1"/>
  <c r="Y3244" i="1"/>
  <c r="AG3244" i="1" s="1"/>
  <c r="AA3243" i="1"/>
  <c r="Z3243" i="1"/>
  <c r="Y3243" i="1"/>
  <c r="AG3243" i="1" s="1"/>
  <c r="AA3242" i="1"/>
  <c r="Z3242" i="1"/>
  <c r="Y3242" i="1"/>
  <c r="AG3242" i="1" s="1"/>
  <c r="AA3241" i="1"/>
  <c r="Z3241" i="1"/>
  <c r="Y3241" i="1"/>
  <c r="AG3241" i="1" s="1"/>
  <c r="AA3240" i="1"/>
  <c r="AR3240" i="1" s="1"/>
  <c r="Z3240" i="1"/>
  <c r="Y3240" i="1"/>
  <c r="AG3240" i="1" s="1"/>
  <c r="AA3239" i="1"/>
  <c r="Z3239" i="1"/>
  <c r="Y3239" i="1"/>
  <c r="AG3239" i="1" s="1"/>
  <c r="AA3238" i="1"/>
  <c r="AR3238" i="1" s="1"/>
  <c r="AS3238" i="1" s="1"/>
  <c r="AU3238" i="1" s="1"/>
  <c r="Z3238" i="1"/>
  <c r="Y3238" i="1"/>
  <c r="AG3238" i="1" s="1"/>
  <c r="AA3237" i="1"/>
  <c r="Z3237" i="1"/>
  <c r="Y3237" i="1"/>
  <c r="AG3237" i="1" s="1"/>
  <c r="AA3236" i="1"/>
  <c r="Z3236" i="1"/>
  <c r="Y3236" i="1"/>
  <c r="AG3236" i="1" s="1"/>
  <c r="AA3235" i="1"/>
  <c r="Z3235" i="1"/>
  <c r="Y3235" i="1"/>
  <c r="AG3235" i="1" s="1"/>
  <c r="AA3234" i="1"/>
  <c r="Z3234" i="1"/>
  <c r="Y3234" i="1"/>
  <c r="AG3234" i="1" s="1"/>
  <c r="AA3233" i="1"/>
  <c r="Z3233" i="1"/>
  <c r="Y3233" i="1"/>
  <c r="AG3233" i="1" s="1"/>
  <c r="AA3232" i="1"/>
  <c r="Z3232" i="1"/>
  <c r="Y3232" i="1"/>
  <c r="AG3232" i="1" s="1"/>
  <c r="AA3231" i="1"/>
  <c r="Z3231" i="1"/>
  <c r="Y3231" i="1"/>
  <c r="AG3231" i="1" s="1"/>
  <c r="AA3230" i="1"/>
  <c r="AR3230" i="1" s="1"/>
  <c r="AS3230" i="1" s="1"/>
  <c r="AU3230" i="1" s="1"/>
  <c r="Z3230" i="1"/>
  <c r="Y3230" i="1"/>
  <c r="AG3230" i="1" s="1"/>
  <c r="AA3229" i="1"/>
  <c r="Z3229" i="1"/>
  <c r="Y3229" i="1"/>
  <c r="AG3229" i="1" s="1"/>
  <c r="AA3228" i="1"/>
  <c r="AR3228" i="1" s="1"/>
  <c r="Z3228" i="1"/>
  <c r="Y3228" i="1"/>
  <c r="AG3228" i="1" s="1"/>
  <c r="AA3227" i="1"/>
  <c r="Z3227" i="1"/>
  <c r="Y3227" i="1"/>
  <c r="AG3227" i="1" s="1"/>
  <c r="AA3226" i="1"/>
  <c r="Z3226" i="1"/>
  <c r="Y3226" i="1"/>
  <c r="AG3226" i="1" s="1"/>
  <c r="AA3225" i="1"/>
  <c r="Z3225" i="1"/>
  <c r="Y3225" i="1"/>
  <c r="AG3225" i="1" s="1"/>
  <c r="AA3224" i="1"/>
  <c r="AR3224" i="1" s="1"/>
  <c r="Z3224" i="1"/>
  <c r="Y3224" i="1"/>
  <c r="AG3224" i="1" s="1"/>
  <c r="AA3223" i="1"/>
  <c r="Z3223" i="1"/>
  <c r="Y3223" i="1"/>
  <c r="AG3223" i="1" s="1"/>
  <c r="AA3222" i="1"/>
  <c r="AR3222" i="1" s="1"/>
  <c r="AS3222" i="1" s="1"/>
  <c r="AU3222" i="1" s="1"/>
  <c r="Z3222" i="1"/>
  <c r="Y3222" i="1"/>
  <c r="AG3222" i="1" s="1"/>
  <c r="AA3221" i="1"/>
  <c r="Z3221" i="1"/>
  <c r="Y3221" i="1"/>
  <c r="AG3221" i="1" s="1"/>
  <c r="AA3220" i="1"/>
  <c r="AR3220" i="1" s="1"/>
  <c r="Z3220" i="1"/>
  <c r="Y3220" i="1"/>
  <c r="AG3220" i="1" s="1"/>
  <c r="AA3219" i="1"/>
  <c r="Z3219" i="1"/>
  <c r="Y3219" i="1"/>
  <c r="AG3219" i="1" s="1"/>
  <c r="AA3218" i="1"/>
  <c r="Z3218" i="1"/>
  <c r="Y3218" i="1"/>
  <c r="AG3218" i="1" s="1"/>
  <c r="AA3217" i="1"/>
  <c r="Z3217" i="1"/>
  <c r="Y3217" i="1"/>
  <c r="AG3217" i="1" s="1"/>
  <c r="AA3216" i="1"/>
  <c r="AR3216" i="1" s="1"/>
  <c r="Z3216" i="1"/>
  <c r="Y3216" i="1"/>
  <c r="AG3216" i="1" s="1"/>
  <c r="AA3215" i="1"/>
  <c r="Z3215" i="1"/>
  <c r="Y3215" i="1"/>
  <c r="AG3215" i="1" s="1"/>
  <c r="AA3214" i="1"/>
  <c r="AR3214" i="1" s="1"/>
  <c r="AS3214" i="1" s="1"/>
  <c r="AU3214" i="1" s="1"/>
  <c r="Z3214" i="1"/>
  <c r="Y3214" i="1"/>
  <c r="AG3214" i="1" s="1"/>
  <c r="AA3213" i="1"/>
  <c r="Z3213" i="1"/>
  <c r="Y3213" i="1"/>
  <c r="AG3213" i="1" s="1"/>
  <c r="AA3212" i="1"/>
  <c r="AR3212" i="1" s="1"/>
  <c r="Z3212" i="1"/>
  <c r="Y3212" i="1"/>
  <c r="AG3212" i="1" s="1"/>
  <c r="AA3211" i="1"/>
  <c r="Z3211" i="1"/>
  <c r="Y3211" i="1"/>
  <c r="AG3211" i="1" s="1"/>
  <c r="AA3210" i="1"/>
  <c r="Z3210" i="1"/>
  <c r="Y3210" i="1"/>
  <c r="AG3210" i="1" s="1"/>
  <c r="AA3209" i="1"/>
  <c r="Z3209" i="1"/>
  <c r="Y3209" i="1"/>
  <c r="AG3209" i="1" s="1"/>
  <c r="AA3208" i="1"/>
  <c r="AR3208" i="1" s="1"/>
  <c r="Z3208" i="1"/>
  <c r="Y3208" i="1"/>
  <c r="AG3208" i="1" s="1"/>
  <c r="AA3207" i="1"/>
  <c r="Z3207" i="1"/>
  <c r="Y3207" i="1"/>
  <c r="AG3207" i="1" s="1"/>
  <c r="AA3206" i="1"/>
  <c r="AR3206" i="1" s="1"/>
  <c r="AS3206" i="1" s="1"/>
  <c r="AU3206" i="1" s="1"/>
  <c r="Z3206" i="1"/>
  <c r="Y3206" i="1"/>
  <c r="AG3206" i="1" s="1"/>
  <c r="AA3205" i="1"/>
  <c r="Z3205" i="1"/>
  <c r="Y3205" i="1"/>
  <c r="AG3205" i="1" s="1"/>
  <c r="AA3204" i="1"/>
  <c r="AR3204" i="1" s="1"/>
  <c r="Z3204" i="1"/>
  <c r="Y3204" i="1"/>
  <c r="AG3204" i="1" s="1"/>
  <c r="AA3203" i="1"/>
  <c r="Z3203" i="1"/>
  <c r="Y3203" i="1"/>
  <c r="AG3203" i="1" s="1"/>
  <c r="AA3202" i="1"/>
  <c r="Z3202" i="1"/>
  <c r="Y3202" i="1"/>
  <c r="AG3202" i="1" s="1"/>
  <c r="AA3201" i="1"/>
  <c r="Z3201" i="1"/>
  <c r="Y3201" i="1"/>
  <c r="AG3201" i="1" s="1"/>
  <c r="AA3200" i="1"/>
  <c r="AR3200" i="1" s="1"/>
  <c r="Z3200" i="1"/>
  <c r="Y3200" i="1"/>
  <c r="AG3200" i="1" s="1"/>
  <c r="AA3199" i="1"/>
  <c r="Z3199" i="1"/>
  <c r="Y3199" i="1"/>
  <c r="AG3199" i="1" s="1"/>
  <c r="AA3198" i="1"/>
  <c r="AR3198" i="1" s="1"/>
  <c r="AS3198" i="1" s="1"/>
  <c r="AU3198" i="1" s="1"/>
  <c r="Z3198" i="1"/>
  <c r="Y3198" i="1"/>
  <c r="AG3198" i="1" s="1"/>
  <c r="AA3197" i="1"/>
  <c r="Z3197" i="1"/>
  <c r="Y3197" i="1"/>
  <c r="AG3197" i="1" s="1"/>
  <c r="AA3196" i="1"/>
  <c r="AR3196" i="1" s="1"/>
  <c r="Z3196" i="1"/>
  <c r="Y3196" i="1"/>
  <c r="AG3196" i="1" s="1"/>
  <c r="AA3195" i="1"/>
  <c r="Z3195" i="1"/>
  <c r="Y3195" i="1"/>
  <c r="AG3195" i="1" s="1"/>
  <c r="AA3194" i="1"/>
  <c r="Z3194" i="1"/>
  <c r="Y3194" i="1"/>
  <c r="AG3194" i="1" s="1"/>
  <c r="AA3193" i="1"/>
  <c r="Z3193" i="1"/>
  <c r="Y3193" i="1"/>
  <c r="AG3193" i="1" s="1"/>
  <c r="AA3192" i="1"/>
  <c r="AR3192" i="1" s="1"/>
  <c r="Z3192" i="1"/>
  <c r="Y3192" i="1"/>
  <c r="AG3192" i="1" s="1"/>
  <c r="AA3191" i="1"/>
  <c r="Z3191" i="1"/>
  <c r="Y3191" i="1"/>
  <c r="AG3191" i="1" s="1"/>
  <c r="AA3190" i="1"/>
  <c r="AR3190" i="1" s="1"/>
  <c r="AS3190" i="1" s="1"/>
  <c r="AU3190" i="1" s="1"/>
  <c r="Z3190" i="1"/>
  <c r="Y3190" i="1"/>
  <c r="AG3190" i="1" s="1"/>
  <c r="AA3189" i="1"/>
  <c r="Z3189" i="1"/>
  <c r="Y3189" i="1"/>
  <c r="AG3189" i="1" s="1"/>
  <c r="AA3188" i="1"/>
  <c r="AR3188" i="1" s="1"/>
  <c r="Z3188" i="1"/>
  <c r="Y3188" i="1"/>
  <c r="AG3188" i="1" s="1"/>
  <c r="AA3187" i="1"/>
  <c r="Z3187" i="1"/>
  <c r="Y3187" i="1"/>
  <c r="AG3187" i="1" s="1"/>
  <c r="AA3186" i="1"/>
  <c r="Z3186" i="1"/>
  <c r="Y3186" i="1"/>
  <c r="AG3186" i="1" s="1"/>
  <c r="AA3185" i="1"/>
  <c r="Z3185" i="1"/>
  <c r="Y3185" i="1"/>
  <c r="AG3185" i="1" s="1"/>
  <c r="AA3184" i="1"/>
  <c r="AR3184" i="1" s="1"/>
  <c r="Z3184" i="1"/>
  <c r="Y3184" i="1"/>
  <c r="AG3184" i="1" s="1"/>
  <c r="AA3183" i="1"/>
  <c r="Z3183" i="1"/>
  <c r="Y3183" i="1"/>
  <c r="AG3183" i="1" s="1"/>
  <c r="AA3182" i="1"/>
  <c r="AR3182" i="1" s="1"/>
  <c r="AS3182" i="1" s="1"/>
  <c r="AU3182" i="1" s="1"/>
  <c r="Z3182" i="1"/>
  <c r="Y3182" i="1"/>
  <c r="AG3182" i="1" s="1"/>
  <c r="AA3181" i="1"/>
  <c r="Z3181" i="1"/>
  <c r="Y3181" i="1"/>
  <c r="AG3181" i="1" s="1"/>
  <c r="AA3180" i="1"/>
  <c r="AR3180" i="1" s="1"/>
  <c r="Z3180" i="1"/>
  <c r="Y3180" i="1"/>
  <c r="AG3180" i="1" s="1"/>
  <c r="AA3179" i="1"/>
  <c r="Z3179" i="1"/>
  <c r="Y3179" i="1"/>
  <c r="AG3179" i="1" s="1"/>
  <c r="AA3178" i="1"/>
  <c r="Z3178" i="1"/>
  <c r="Y3178" i="1"/>
  <c r="AG3178" i="1" s="1"/>
  <c r="AA3177" i="1"/>
  <c r="Z3177" i="1"/>
  <c r="Y3177" i="1"/>
  <c r="AG3177" i="1" s="1"/>
  <c r="AA3176" i="1"/>
  <c r="AR3176" i="1" s="1"/>
  <c r="Z3176" i="1"/>
  <c r="Y3176" i="1"/>
  <c r="AG3176" i="1" s="1"/>
  <c r="AA3175" i="1"/>
  <c r="Z3175" i="1"/>
  <c r="Y3175" i="1"/>
  <c r="AG3175" i="1" s="1"/>
  <c r="AA3174" i="1"/>
  <c r="AR3174" i="1" s="1"/>
  <c r="AS3174" i="1" s="1"/>
  <c r="AU3174" i="1" s="1"/>
  <c r="Z3174" i="1"/>
  <c r="Y3174" i="1"/>
  <c r="AG3174" i="1" s="1"/>
  <c r="AA3173" i="1"/>
  <c r="Z3173" i="1"/>
  <c r="Y3173" i="1"/>
  <c r="AG3173" i="1" s="1"/>
  <c r="AA3172" i="1"/>
  <c r="AR3172" i="1" s="1"/>
  <c r="Z3172" i="1"/>
  <c r="Y3172" i="1"/>
  <c r="AG3172" i="1" s="1"/>
  <c r="AA3171" i="1"/>
  <c r="Z3171" i="1"/>
  <c r="Y3171" i="1"/>
  <c r="AG3171" i="1" s="1"/>
  <c r="AA3170" i="1"/>
  <c r="Z3170" i="1"/>
  <c r="Y3170" i="1"/>
  <c r="AG3170" i="1" s="1"/>
  <c r="AA3169" i="1"/>
  <c r="Z3169" i="1"/>
  <c r="Y3169" i="1"/>
  <c r="AG3169" i="1" s="1"/>
  <c r="AA3168" i="1"/>
  <c r="AR3168" i="1" s="1"/>
  <c r="Z3168" i="1"/>
  <c r="Y3168" i="1"/>
  <c r="AG3168" i="1" s="1"/>
  <c r="AA3167" i="1"/>
  <c r="Z3167" i="1"/>
  <c r="Y3167" i="1"/>
  <c r="AG3167" i="1" s="1"/>
  <c r="AA3166" i="1"/>
  <c r="AR3166" i="1" s="1"/>
  <c r="AS3166" i="1" s="1"/>
  <c r="AU3166" i="1" s="1"/>
  <c r="Z3166" i="1"/>
  <c r="Y3166" i="1"/>
  <c r="AG3166" i="1" s="1"/>
  <c r="AA3165" i="1"/>
  <c r="Z3165" i="1"/>
  <c r="Y3165" i="1"/>
  <c r="AG3165" i="1" s="1"/>
  <c r="AA3164" i="1"/>
  <c r="AR3164" i="1" s="1"/>
  <c r="Z3164" i="1"/>
  <c r="Y3164" i="1"/>
  <c r="AG3164" i="1" s="1"/>
  <c r="AA3163" i="1"/>
  <c r="Z3163" i="1"/>
  <c r="Y3163" i="1"/>
  <c r="AG3163" i="1" s="1"/>
  <c r="AA3162" i="1"/>
  <c r="Z3162" i="1"/>
  <c r="Y3162" i="1"/>
  <c r="AG3162" i="1" s="1"/>
  <c r="AA3161" i="1"/>
  <c r="Z3161" i="1"/>
  <c r="Y3161" i="1"/>
  <c r="AG3161" i="1" s="1"/>
  <c r="AA3160" i="1"/>
  <c r="AR3160" i="1" s="1"/>
  <c r="Z3160" i="1"/>
  <c r="Y3160" i="1"/>
  <c r="AG3160" i="1" s="1"/>
  <c r="AA3159" i="1"/>
  <c r="Z3159" i="1"/>
  <c r="Y3159" i="1"/>
  <c r="AG3159" i="1" s="1"/>
  <c r="AA3158" i="1"/>
  <c r="AR3158" i="1" s="1"/>
  <c r="AS3158" i="1" s="1"/>
  <c r="AU3158" i="1" s="1"/>
  <c r="Z3158" i="1"/>
  <c r="Y3158" i="1"/>
  <c r="AG3158" i="1" s="1"/>
  <c r="AA3157" i="1"/>
  <c r="Z3157" i="1"/>
  <c r="Y3157" i="1"/>
  <c r="AG3157" i="1" s="1"/>
  <c r="AA3156" i="1"/>
  <c r="AR3156" i="1" s="1"/>
  <c r="Z3156" i="1"/>
  <c r="Y3156" i="1"/>
  <c r="AG3156" i="1" s="1"/>
  <c r="AA3155" i="1"/>
  <c r="Z3155" i="1"/>
  <c r="Y3155" i="1"/>
  <c r="AG3155" i="1" s="1"/>
  <c r="AA3154" i="1"/>
  <c r="Z3154" i="1"/>
  <c r="Y3154" i="1"/>
  <c r="AG3154" i="1" s="1"/>
  <c r="AA3153" i="1"/>
  <c r="Z3153" i="1"/>
  <c r="Y3153" i="1"/>
  <c r="AG3153" i="1" s="1"/>
  <c r="AA3152" i="1"/>
  <c r="AR3152" i="1" s="1"/>
  <c r="Z3152" i="1"/>
  <c r="Y3152" i="1"/>
  <c r="AG3152" i="1" s="1"/>
  <c r="AA3151" i="1"/>
  <c r="Z3151" i="1"/>
  <c r="Y3151" i="1"/>
  <c r="AG3151" i="1" s="1"/>
  <c r="AA3150" i="1"/>
  <c r="AR3150" i="1" s="1"/>
  <c r="AS3150" i="1" s="1"/>
  <c r="AU3150" i="1" s="1"/>
  <c r="Z3150" i="1"/>
  <c r="Y3150" i="1"/>
  <c r="AG3150" i="1" s="1"/>
  <c r="AA3149" i="1"/>
  <c r="Z3149" i="1"/>
  <c r="Y3149" i="1"/>
  <c r="AG3149" i="1" s="1"/>
  <c r="AA3148" i="1"/>
  <c r="AR3148" i="1" s="1"/>
  <c r="Z3148" i="1"/>
  <c r="Y3148" i="1"/>
  <c r="AG3148" i="1" s="1"/>
  <c r="AA3147" i="1"/>
  <c r="Z3147" i="1"/>
  <c r="Y3147" i="1"/>
  <c r="AG3147" i="1" s="1"/>
  <c r="AA3146" i="1"/>
  <c r="Z3146" i="1"/>
  <c r="Y3146" i="1"/>
  <c r="AG3146" i="1" s="1"/>
  <c r="AA3145" i="1"/>
  <c r="Z3145" i="1"/>
  <c r="Y3145" i="1"/>
  <c r="AG3145" i="1" s="1"/>
  <c r="AA3144" i="1"/>
  <c r="AR3144" i="1" s="1"/>
  <c r="Z3144" i="1"/>
  <c r="Y3144" i="1"/>
  <c r="AG3144" i="1" s="1"/>
  <c r="AA3143" i="1"/>
  <c r="Z3143" i="1"/>
  <c r="Y3143" i="1"/>
  <c r="AG3143" i="1" s="1"/>
  <c r="AA3142" i="1"/>
  <c r="AR3142" i="1" s="1"/>
  <c r="AS3142" i="1" s="1"/>
  <c r="AU3142" i="1" s="1"/>
  <c r="Z3142" i="1"/>
  <c r="Y3142" i="1"/>
  <c r="AG3142" i="1" s="1"/>
  <c r="AA3141" i="1"/>
  <c r="Z3141" i="1"/>
  <c r="Y3141" i="1"/>
  <c r="AG3141" i="1" s="1"/>
  <c r="AA3140" i="1"/>
  <c r="AR3140" i="1" s="1"/>
  <c r="Z3140" i="1"/>
  <c r="Y3140" i="1"/>
  <c r="AG3140" i="1" s="1"/>
  <c r="AA3139" i="1"/>
  <c r="Z3139" i="1"/>
  <c r="Y3139" i="1"/>
  <c r="AG3139" i="1" s="1"/>
  <c r="AA3138" i="1"/>
  <c r="Z3138" i="1"/>
  <c r="Y3138" i="1"/>
  <c r="AG3138" i="1" s="1"/>
  <c r="AA3137" i="1"/>
  <c r="Z3137" i="1"/>
  <c r="Y3137" i="1"/>
  <c r="AG3137" i="1" s="1"/>
  <c r="AA3136" i="1"/>
  <c r="AR3136" i="1" s="1"/>
  <c r="Z3136" i="1"/>
  <c r="Y3136" i="1"/>
  <c r="AG3136" i="1" s="1"/>
  <c r="AA3135" i="1"/>
  <c r="Z3135" i="1"/>
  <c r="Y3135" i="1"/>
  <c r="AG3135" i="1" s="1"/>
  <c r="AA3134" i="1"/>
  <c r="AR3134" i="1" s="1"/>
  <c r="AS3134" i="1" s="1"/>
  <c r="AU3134" i="1" s="1"/>
  <c r="Z3134" i="1"/>
  <c r="Y3134" i="1"/>
  <c r="AG3134" i="1" s="1"/>
  <c r="AA3133" i="1"/>
  <c r="Z3133" i="1"/>
  <c r="Y3133" i="1"/>
  <c r="AG3133" i="1" s="1"/>
  <c r="AA3132" i="1"/>
  <c r="AR3132" i="1" s="1"/>
  <c r="Z3132" i="1"/>
  <c r="Y3132" i="1"/>
  <c r="AG3132" i="1" s="1"/>
  <c r="AA3131" i="1"/>
  <c r="Z3131" i="1"/>
  <c r="Y3131" i="1"/>
  <c r="AG3131" i="1" s="1"/>
  <c r="AA3130" i="1"/>
  <c r="Z3130" i="1"/>
  <c r="Y3130" i="1"/>
  <c r="AG3130" i="1" s="1"/>
  <c r="AA3129" i="1"/>
  <c r="Z3129" i="1"/>
  <c r="Y3129" i="1"/>
  <c r="AG3129" i="1" s="1"/>
  <c r="AA3128" i="1"/>
  <c r="AR3128" i="1" s="1"/>
  <c r="Z3128" i="1"/>
  <c r="Y3128" i="1"/>
  <c r="AG3128" i="1" s="1"/>
  <c r="AA3127" i="1"/>
  <c r="Z3127" i="1"/>
  <c r="Y3127" i="1"/>
  <c r="AG3127" i="1" s="1"/>
  <c r="AA3126" i="1"/>
  <c r="AR3126" i="1" s="1"/>
  <c r="AS3126" i="1" s="1"/>
  <c r="AU3126" i="1" s="1"/>
  <c r="Z3126" i="1"/>
  <c r="Y3126" i="1"/>
  <c r="AG3126" i="1" s="1"/>
  <c r="AA3125" i="1"/>
  <c r="Z3125" i="1"/>
  <c r="Y3125" i="1"/>
  <c r="AG3125" i="1" s="1"/>
  <c r="AA3124" i="1"/>
  <c r="AR3124" i="1" s="1"/>
  <c r="Z3124" i="1"/>
  <c r="Y3124" i="1"/>
  <c r="AG3124" i="1" s="1"/>
  <c r="AA3123" i="1"/>
  <c r="Z3123" i="1"/>
  <c r="Y3123" i="1"/>
  <c r="AG3123" i="1" s="1"/>
  <c r="AA3122" i="1"/>
  <c r="Z3122" i="1"/>
  <c r="Y3122" i="1"/>
  <c r="AG3122" i="1" s="1"/>
  <c r="AA3121" i="1"/>
  <c r="Z3121" i="1"/>
  <c r="Y3121" i="1"/>
  <c r="AG3121" i="1" s="1"/>
  <c r="AA3120" i="1"/>
  <c r="AR3120" i="1" s="1"/>
  <c r="Z3120" i="1"/>
  <c r="Y3120" i="1"/>
  <c r="AG3120" i="1" s="1"/>
  <c r="AA3119" i="1"/>
  <c r="Z3119" i="1"/>
  <c r="Y3119" i="1"/>
  <c r="AG3119" i="1" s="1"/>
  <c r="AA3118" i="1"/>
  <c r="AR3118" i="1" s="1"/>
  <c r="AS3118" i="1" s="1"/>
  <c r="AU3118" i="1" s="1"/>
  <c r="Z3118" i="1"/>
  <c r="Y3118" i="1"/>
  <c r="AG3118" i="1" s="1"/>
  <c r="AA3117" i="1"/>
  <c r="Z3117" i="1"/>
  <c r="Y3117" i="1"/>
  <c r="AG3117" i="1" s="1"/>
  <c r="AA3116" i="1"/>
  <c r="AR3116" i="1" s="1"/>
  <c r="Z3116" i="1"/>
  <c r="Y3116" i="1"/>
  <c r="AG3116" i="1" s="1"/>
  <c r="AA3115" i="1"/>
  <c r="Z3115" i="1"/>
  <c r="Y3115" i="1"/>
  <c r="AG3115" i="1" s="1"/>
  <c r="AA3114" i="1"/>
  <c r="Z3114" i="1"/>
  <c r="Y3114" i="1"/>
  <c r="AG3114" i="1" s="1"/>
  <c r="AA3113" i="1"/>
  <c r="Z3113" i="1"/>
  <c r="Y3113" i="1"/>
  <c r="AG3113" i="1" s="1"/>
  <c r="AA3112" i="1"/>
  <c r="AR3112" i="1" s="1"/>
  <c r="Z3112" i="1"/>
  <c r="Y3112" i="1"/>
  <c r="AG3112" i="1" s="1"/>
  <c r="AA3111" i="1"/>
  <c r="Z3111" i="1"/>
  <c r="Y3111" i="1"/>
  <c r="AG3111" i="1" s="1"/>
  <c r="AA3110" i="1"/>
  <c r="AR3110" i="1" s="1"/>
  <c r="AS3110" i="1" s="1"/>
  <c r="AU3110" i="1" s="1"/>
  <c r="Z3110" i="1"/>
  <c r="Y3110" i="1"/>
  <c r="AG3110" i="1" s="1"/>
  <c r="AA3109" i="1"/>
  <c r="Z3109" i="1"/>
  <c r="Y3109" i="1"/>
  <c r="AG3109" i="1" s="1"/>
  <c r="AA3108" i="1"/>
  <c r="AR3108" i="1" s="1"/>
  <c r="Z3108" i="1"/>
  <c r="Y3108" i="1"/>
  <c r="AG3108" i="1" s="1"/>
  <c r="AA3107" i="1"/>
  <c r="Z3107" i="1"/>
  <c r="Y3107" i="1"/>
  <c r="AG3107" i="1" s="1"/>
  <c r="AA3106" i="1"/>
  <c r="Z3106" i="1"/>
  <c r="Y3106" i="1"/>
  <c r="AG3106" i="1" s="1"/>
  <c r="AA3105" i="1"/>
  <c r="Z3105" i="1"/>
  <c r="Y3105" i="1"/>
  <c r="AG3105" i="1" s="1"/>
  <c r="AA3104" i="1"/>
  <c r="AR3104" i="1" s="1"/>
  <c r="Z3104" i="1"/>
  <c r="Y3104" i="1"/>
  <c r="AG3104" i="1" s="1"/>
  <c r="AA3103" i="1"/>
  <c r="Z3103" i="1"/>
  <c r="Y3103" i="1"/>
  <c r="AG3103" i="1" s="1"/>
  <c r="AA3102" i="1"/>
  <c r="AR3102" i="1" s="1"/>
  <c r="AS3102" i="1" s="1"/>
  <c r="AU3102" i="1" s="1"/>
  <c r="Z3102" i="1"/>
  <c r="Y3102" i="1"/>
  <c r="AG3102" i="1" s="1"/>
  <c r="AA3101" i="1"/>
  <c r="Z3101" i="1"/>
  <c r="Y3101" i="1"/>
  <c r="AG3101" i="1" s="1"/>
  <c r="AA3100" i="1"/>
  <c r="AR3100" i="1" s="1"/>
  <c r="Z3100" i="1"/>
  <c r="Y3100" i="1"/>
  <c r="AG3100" i="1" s="1"/>
  <c r="AA3099" i="1"/>
  <c r="Z3099" i="1"/>
  <c r="Y3099" i="1"/>
  <c r="AG3099" i="1" s="1"/>
  <c r="AA3098" i="1"/>
  <c r="Z3098" i="1"/>
  <c r="Y3098" i="1"/>
  <c r="AG3098" i="1" s="1"/>
  <c r="AA3097" i="1"/>
  <c r="Z3097" i="1"/>
  <c r="Y3097" i="1"/>
  <c r="AG3097" i="1" s="1"/>
  <c r="AA3096" i="1"/>
  <c r="AR3096" i="1" s="1"/>
  <c r="Z3096" i="1"/>
  <c r="Y3096" i="1"/>
  <c r="AG3096" i="1" s="1"/>
  <c r="AA3095" i="1"/>
  <c r="Z3095" i="1"/>
  <c r="Y3095" i="1"/>
  <c r="AG3095" i="1" s="1"/>
  <c r="AA3094" i="1"/>
  <c r="AR3094" i="1" s="1"/>
  <c r="AS3094" i="1" s="1"/>
  <c r="AU3094" i="1" s="1"/>
  <c r="Z3094" i="1"/>
  <c r="Y3094" i="1"/>
  <c r="AG3094" i="1" s="1"/>
  <c r="AA3093" i="1"/>
  <c r="Z3093" i="1"/>
  <c r="Y3093" i="1"/>
  <c r="AG3093" i="1" s="1"/>
  <c r="AA3092" i="1"/>
  <c r="AR3092" i="1" s="1"/>
  <c r="Z3092" i="1"/>
  <c r="Y3092" i="1"/>
  <c r="AG3092" i="1" s="1"/>
  <c r="AA3091" i="1"/>
  <c r="Z3091" i="1"/>
  <c r="Y3091" i="1"/>
  <c r="AG3091" i="1" s="1"/>
  <c r="AA3090" i="1"/>
  <c r="Z3090" i="1"/>
  <c r="Y3090" i="1"/>
  <c r="AG3090" i="1" s="1"/>
  <c r="AA3089" i="1"/>
  <c r="Z3089" i="1"/>
  <c r="Y3089" i="1"/>
  <c r="AG3089" i="1" s="1"/>
  <c r="AA3088" i="1"/>
  <c r="AR3088" i="1" s="1"/>
  <c r="Z3088" i="1"/>
  <c r="Y3088" i="1"/>
  <c r="AG3088" i="1" s="1"/>
  <c r="AA3087" i="1"/>
  <c r="Z3087" i="1"/>
  <c r="Y3087" i="1"/>
  <c r="AG3087" i="1" s="1"/>
  <c r="AA3086" i="1"/>
  <c r="AR3086" i="1" s="1"/>
  <c r="AS3086" i="1" s="1"/>
  <c r="AU3086" i="1" s="1"/>
  <c r="Z3086" i="1"/>
  <c r="Y3086" i="1"/>
  <c r="AG3086" i="1" s="1"/>
  <c r="AA3085" i="1"/>
  <c r="Z3085" i="1"/>
  <c r="Y3085" i="1"/>
  <c r="AG3085" i="1" s="1"/>
  <c r="AA3084" i="1"/>
  <c r="AR3084" i="1" s="1"/>
  <c r="Z3084" i="1"/>
  <c r="Y3084" i="1"/>
  <c r="AG3084" i="1" s="1"/>
  <c r="AA3083" i="1"/>
  <c r="Z3083" i="1"/>
  <c r="Y3083" i="1"/>
  <c r="AG3083" i="1" s="1"/>
  <c r="AA3082" i="1"/>
  <c r="Z3082" i="1"/>
  <c r="Y3082" i="1"/>
  <c r="AG3082" i="1" s="1"/>
  <c r="AA3081" i="1"/>
  <c r="Z3081" i="1"/>
  <c r="Y3081" i="1"/>
  <c r="AG3081" i="1" s="1"/>
  <c r="AA3080" i="1"/>
  <c r="AR3080" i="1" s="1"/>
  <c r="Z3080" i="1"/>
  <c r="Y3080" i="1"/>
  <c r="AG3080" i="1" s="1"/>
  <c r="AA3079" i="1"/>
  <c r="Z3079" i="1"/>
  <c r="Y3079" i="1"/>
  <c r="AG3079" i="1" s="1"/>
  <c r="AA3078" i="1"/>
  <c r="AR3078" i="1" s="1"/>
  <c r="AS3078" i="1" s="1"/>
  <c r="AU3078" i="1" s="1"/>
  <c r="Z3078" i="1"/>
  <c r="Y3078" i="1"/>
  <c r="AG3078" i="1" s="1"/>
  <c r="AA3077" i="1"/>
  <c r="Z3077" i="1"/>
  <c r="Y3077" i="1"/>
  <c r="AG3077" i="1" s="1"/>
  <c r="AA3076" i="1"/>
  <c r="AR3076" i="1" s="1"/>
  <c r="Z3076" i="1"/>
  <c r="Y3076" i="1"/>
  <c r="AG3076" i="1" s="1"/>
  <c r="AA3075" i="1"/>
  <c r="Z3075" i="1"/>
  <c r="Y3075" i="1"/>
  <c r="AG3075" i="1" s="1"/>
  <c r="AA3074" i="1"/>
  <c r="Z3074" i="1"/>
  <c r="Y3074" i="1"/>
  <c r="AG3074" i="1" s="1"/>
  <c r="AA3073" i="1"/>
  <c r="Z3073" i="1"/>
  <c r="Y3073" i="1"/>
  <c r="AG3073" i="1" s="1"/>
  <c r="AA3072" i="1"/>
  <c r="AR3072" i="1" s="1"/>
  <c r="Z3072" i="1"/>
  <c r="Y3072" i="1"/>
  <c r="AG3072" i="1" s="1"/>
  <c r="AA3071" i="1"/>
  <c r="Z3071" i="1"/>
  <c r="Y3071" i="1"/>
  <c r="AG3071" i="1" s="1"/>
  <c r="AA3070" i="1"/>
  <c r="AR3070" i="1" s="1"/>
  <c r="AS3070" i="1" s="1"/>
  <c r="AU3070" i="1" s="1"/>
  <c r="Z3070" i="1"/>
  <c r="Y3070" i="1"/>
  <c r="AG3070" i="1" s="1"/>
  <c r="AA3069" i="1"/>
  <c r="Z3069" i="1"/>
  <c r="Y3069" i="1"/>
  <c r="AG3069" i="1" s="1"/>
  <c r="AA3068" i="1"/>
  <c r="AR3068" i="1" s="1"/>
  <c r="Z3068" i="1"/>
  <c r="Y3068" i="1"/>
  <c r="AG3068" i="1" s="1"/>
  <c r="AA3067" i="1"/>
  <c r="Z3067" i="1"/>
  <c r="Y3067" i="1"/>
  <c r="AG3067" i="1" s="1"/>
  <c r="AA3066" i="1"/>
  <c r="Z3066" i="1"/>
  <c r="Y3066" i="1"/>
  <c r="AG3066" i="1" s="1"/>
  <c r="AA3065" i="1"/>
  <c r="Z3065" i="1"/>
  <c r="Y3065" i="1"/>
  <c r="AG3065" i="1" s="1"/>
  <c r="AA3064" i="1"/>
  <c r="AR3064" i="1" s="1"/>
  <c r="Z3064" i="1"/>
  <c r="Y3064" i="1"/>
  <c r="AG3064" i="1" s="1"/>
  <c r="AA3063" i="1"/>
  <c r="Z3063" i="1"/>
  <c r="Y3063" i="1"/>
  <c r="AG3063" i="1" s="1"/>
  <c r="AA3062" i="1"/>
  <c r="AR3062" i="1" s="1"/>
  <c r="AS3062" i="1" s="1"/>
  <c r="AU3062" i="1" s="1"/>
  <c r="Z3062" i="1"/>
  <c r="Y3062" i="1"/>
  <c r="AG3062" i="1" s="1"/>
  <c r="AA3061" i="1"/>
  <c r="Z3061" i="1"/>
  <c r="Y3061" i="1"/>
  <c r="AG3061" i="1" s="1"/>
  <c r="AA3060" i="1"/>
  <c r="AR3060" i="1" s="1"/>
  <c r="Z3060" i="1"/>
  <c r="Y3060" i="1"/>
  <c r="AG3060" i="1" s="1"/>
  <c r="AA3059" i="1"/>
  <c r="Z3059" i="1"/>
  <c r="Y3059" i="1"/>
  <c r="AG3059" i="1" s="1"/>
  <c r="AA3058" i="1"/>
  <c r="Z3058" i="1"/>
  <c r="Y3058" i="1"/>
  <c r="AG3058" i="1" s="1"/>
  <c r="AA3057" i="1"/>
  <c r="Z3057" i="1"/>
  <c r="Y3057" i="1"/>
  <c r="AG3057" i="1" s="1"/>
  <c r="AA3056" i="1"/>
  <c r="AR3056" i="1" s="1"/>
  <c r="Z3056" i="1"/>
  <c r="Y3056" i="1"/>
  <c r="AG3056" i="1" s="1"/>
  <c r="AA3055" i="1"/>
  <c r="Z3055" i="1"/>
  <c r="Y3055" i="1"/>
  <c r="AG3055" i="1" s="1"/>
  <c r="AA3054" i="1"/>
  <c r="AR3054" i="1" s="1"/>
  <c r="AS3054" i="1" s="1"/>
  <c r="AU3054" i="1" s="1"/>
  <c r="Z3054" i="1"/>
  <c r="Y3054" i="1"/>
  <c r="AG3054" i="1" s="1"/>
  <c r="AA3053" i="1"/>
  <c r="Z3053" i="1"/>
  <c r="Y3053" i="1"/>
  <c r="AG3053" i="1" s="1"/>
  <c r="AA3052" i="1"/>
  <c r="AR3052" i="1" s="1"/>
  <c r="Z3052" i="1"/>
  <c r="Y3052" i="1"/>
  <c r="AG3052" i="1" s="1"/>
  <c r="AA3051" i="1"/>
  <c r="Z3051" i="1"/>
  <c r="Y3051" i="1"/>
  <c r="AG3051" i="1" s="1"/>
  <c r="AA3050" i="1"/>
  <c r="Z3050" i="1"/>
  <c r="Y3050" i="1"/>
  <c r="AG3050" i="1" s="1"/>
  <c r="AA3049" i="1"/>
  <c r="Z3049" i="1"/>
  <c r="Y3049" i="1"/>
  <c r="AG3049" i="1" s="1"/>
  <c r="AA3048" i="1"/>
  <c r="AR3048" i="1" s="1"/>
  <c r="Z3048" i="1"/>
  <c r="Y3048" i="1"/>
  <c r="AG3048" i="1" s="1"/>
  <c r="AA3047" i="1"/>
  <c r="Z3047" i="1"/>
  <c r="Y3047" i="1"/>
  <c r="AG3047" i="1" s="1"/>
  <c r="AA3046" i="1"/>
  <c r="AR3046" i="1" s="1"/>
  <c r="AS3046" i="1" s="1"/>
  <c r="AU3046" i="1" s="1"/>
  <c r="Z3046" i="1"/>
  <c r="Y3046" i="1"/>
  <c r="AG3046" i="1" s="1"/>
  <c r="AA3045" i="1"/>
  <c r="Z3045" i="1"/>
  <c r="Y3045" i="1"/>
  <c r="AG3045" i="1" s="1"/>
  <c r="AA3044" i="1"/>
  <c r="AR3044" i="1" s="1"/>
  <c r="Z3044" i="1"/>
  <c r="Y3044" i="1"/>
  <c r="AG3044" i="1" s="1"/>
  <c r="AA3043" i="1"/>
  <c r="Z3043" i="1"/>
  <c r="Y3043" i="1"/>
  <c r="AG3043" i="1" s="1"/>
  <c r="AA3042" i="1"/>
  <c r="Z3042" i="1"/>
  <c r="Y3042" i="1"/>
  <c r="AG3042" i="1" s="1"/>
  <c r="AA3041" i="1"/>
  <c r="Z3041" i="1"/>
  <c r="Y3041" i="1"/>
  <c r="AG3041" i="1" s="1"/>
  <c r="AA3040" i="1"/>
  <c r="AR3040" i="1" s="1"/>
  <c r="Z3040" i="1"/>
  <c r="Y3040" i="1"/>
  <c r="AG3040" i="1" s="1"/>
  <c r="AA3039" i="1"/>
  <c r="Z3039" i="1"/>
  <c r="Y3039" i="1"/>
  <c r="AG3039" i="1" s="1"/>
  <c r="AA3038" i="1"/>
  <c r="AR3038" i="1" s="1"/>
  <c r="AS3038" i="1" s="1"/>
  <c r="AU3038" i="1" s="1"/>
  <c r="Z3038" i="1"/>
  <c r="Y3038" i="1"/>
  <c r="AG3038" i="1" s="1"/>
  <c r="AA3037" i="1"/>
  <c r="Z3037" i="1"/>
  <c r="Y3037" i="1"/>
  <c r="AG3037" i="1" s="1"/>
  <c r="AA3036" i="1"/>
  <c r="Z3036" i="1"/>
  <c r="Y3036" i="1"/>
  <c r="AG3036" i="1" s="1"/>
  <c r="AA3035" i="1"/>
  <c r="Z3035" i="1"/>
  <c r="Y3035" i="1"/>
  <c r="AG3035" i="1" s="1"/>
  <c r="AA3034" i="1"/>
  <c r="Z3034" i="1"/>
  <c r="Y3034" i="1"/>
  <c r="AG3034" i="1" s="1"/>
  <c r="AA3033" i="1"/>
  <c r="Z3033" i="1"/>
  <c r="Y3033" i="1"/>
  <c r="AG3033" i="1" s="1"/>
  <c r="AA3032" i="1"/>
  <c r="AR3032" i="1" s="1"/>
  <c r="Z3032" i="1"/>
  <c r="Y3032" i="1"/>
  <c r="AG3032" i="1" s="1"/>
  <c r="AA3031" i="1"/>
  <c r="Z3031" i="1"/>
  <c r="Y3031" i="1"/>
  <c r="AG3031" i="1" s="1"/>
  <c r="AA3030" i="1"/>
  <c r="AR3030" i="1" s="1"/>
  <c r="AS3030" i="1" s="1"/>
  <c r="AU3030" i="1" s="1"/>
  <c r="Z3030" i="1"/>
  <c r="Y3030" i="1"/>
  <c r="AG3030" i="1" s="1"/>
  <c r="AA3029" i="1"/>
  <c r="Z3029" i="1"/>
  <c r="Y3029" i="1"/>
  <c r="AG3029" i="1" s="1"/>
  <c r="AA3028" i="1"/>
  <c r="AR3028" i="1" s="1"/>
  <c r="Z3028" i="1"/>
  <c r="Y3028" i="1"/>
  <c r="AG3028" i="1" s="1"/>
  <c r="AA3027" i="1"/>
  <c r="Z3027" i="1"/>
  <c r="Y3027" i="1"/>
  <c r="AG3027" i="1" s="1"/>
  <c r="AA3026" i="1"/>
  <c r="Z3026" i="1"/>
  <c r="Y3026" i="1"/>
  <c r="AG3026" i="1" s="1"/>
  <c r="AA3025" i="1"/>
  <c r="Z3025" i="1"/>
  <c r="Y3025" i="1"/>
  <c r="AG3025" i="1" s="1"/>
  <c r="AA3024" i="1"/>
  <c r="AR3024" i="1" s="1"/>
  <c r="Z3024" i="1"/>
  <c r="Y3024" i="1"/>
  <c r="AG3024" i="1" s="1"/>
  <c r="AA3023" i="1"/>
  <c r="Z3023" i="1"/>
  <c r="Y3023" i="1"/>
  <c r="AG3023" i="1" s="1"/>
  <c r="AA3022" i="1"/>
  <c r="AR3022" i="1" s="1"/>
  <c r="AS3022" i="1" s="1"/>
  <c r="AU3022" i="1" s="1"/>
  <c r="Z3022" i="1"/>
  <c r="Y3022" i="1"/>
  <c r="AG3022" i="1" s="1"/>
  <c r="AA3021" i="1"/>
  <c r="Z3021" i="1"/>
  <c r="Y3021" i="1"/>
  <c r="AG3021" i="1" s="1"/>
  <c r="AA3020" i="1"/>
  <c r="AR3020" i="1" s="1"/>
  <c r="Z3020" i="1"/>
  <c r="Y3020" i="1"/>
  <c r="AG3020" i="1" s="1"/>
  <c r="AA3019" i="1"/>
  <c r="Z3019" i="1"/>
  <c r="Y3019" i="1"/>
  <c r="AG3019" i="1" s="1"/>
  <c r="AA3018" i="1"/>
  <c r="Z3018" i="1"/>
  <c r="Y3018" i="1"/>
  <c r="AG3018" i="1" s="1"/>
  <c r="AA3017" i="1"/>
  <c r="Z3017" i="1"/>
  <c r="Y3017" i="1"/>
  <c r="AG3017" i="1" s="1"/>
  <c r="AA3016" i="1"/>
  <c r="AR3016" i="1" s="1"/>
  <c r="Z3016" i="1"/>
  <c r="Y3016" i="1"/>
  <c r="AG3016" i="1" s="1"/>
  <c r="AA3015" i="1"/>
  <c r="Z3015" i="1"/>
  <c r="Y3015" i="1"/>
  <c r="AG3015" i="1" s="1"/>
  <c r="AA3014" i="1"/>
  <c r="AR3014" i="1" s="1"/>
  <c r="AS3014" i="1" s="1"/>
  <c r="AU3014" i="1" s="1"/>
  <c r="Z3014" i="1"/>
  <c r="Y3014" i="1"/>
  <c r="AG3014" i="1" s="1"/>
  <c r="AA3013" i="1"/>
  <c r="Z3013" i="1"/>
  <c r="Y3013" i="1"/>
  <c r="AG3013" i="1" s="1"/>
  <c r="AA3012" i="1"/>
  <c r="AR3012" i="1" s="1"/>
  <c r="Z3012" i="1"/>
  <c r="Y3012" i="1"/>
  <c r="AG3012" i="1" s="1"/>
  <c r="AA3011" i="1"/>
  <c r="Z3011" i="1"/>
  <c r="Y3011" i="1"/>
  <c r="AG3011" i="1" s="1"/>
  <c r="AA3010" i="1"/>
  <c r="Z3010" i="1"/>
  <c r="Y3010" i="1"/>
  <c r="AG3010" i="1" s="1"/>
  <c r="AA3009" i="1"/>
  <c r="Z3009" i="1"/>
  <c r="Y3009" i="1"/>
  <c r="AG3009" i="1" s="1"/>
  <c r="AA3008" i="1"/>
  <c r="AR3008" i="1" s="1"/>
  <c r="Z3008" i="1"/>
  <c r="Y3008" i="1"/>
  <c r="AG3008" i="1" s="1"/>
  <c r="AA3007" i="1"/>
  <c r="Z3007" i="1"/>
  <c r="Y3007" i="1"/>
  <c r="AG3007" i="1" s="1"/>
  <c r="AA3006" i="1"/>
  <c r="AR3006" i="1" s="1"/>
  <c r="AS3006" i="1" s="1"/>
  <c r="AU3006" i="1" s="1"/>
  <c r="Z3006" i="1"/>
  <c r="Y3006" i="1"/>
  <c r="AG3006" i="1" s="1"/>
  <c r="AA3005" i="1"/>
  <c r="Z3005" i="1"/>
  <c r="Y3005" i="1"/>
  <c r="AG3005" i="1" s="1"/>
  <c r="AA3004" i="1"/>
  <c r="AR3004" i="1" s="1"/>
  <c r="Z3004" i="1"/>
  <c r="Y3004" i="1"/>
  <c r="AG3004" i="1" s="1"/>
  <c r="AA3003" i="1"/>
  <c r="Z3003" i="1"/>
  <c r="Y3003" i="1"/>
  <c r="AG3003" i="1" s="1"/>
  <c r="AA3002" i="1"/>
  <c r="Z3002" i="1"/>
  <c r="Y3002" i="1"/>
  <c r="AG3002" i="1" s="1"/>
  <c r="AA3001" i="1"/>
  <c r="Z3001" i="1"/>
  <c r="Y3001" i="1"/>
  <c r="AG3001" i="1" s="1"/>
  <c r="AA3000" i="1"/>
  <c r="AR3000" i="1" s="1"/>
  <c r="Z3000" i="1"/>
  <c r="Y3000" i="1"/>
  <c r="AG3000" i="1" s="1"/>
  <c r="AA2999" i="1"/>
  <c r="Z2999" i="1"/>
  <c r="Y2999" i="1"/>
  <c r="AG2999" i="1" s="1"/>
  <c r="AA2998" i="1"/>
  <c r="AR2998" i="1" s="1"/>
  <c r="AS2998" i="1" s="1"/>
  <c r="AU2998" i="1" s="1"/>
  <c r="Z2998" i="1"/>
  <c r="Y2998" i="1"/>
  <c r="AG2998" i="1" s="1"/>
  <c r="AA2997" i="1"/>
  <c r="Z2997" i="1"/>
  <c r="Y2997" i="1"/>
  <c r="AG2997" i="1" s="1"/>
  <c r="AA2996" i="1"/>
  <c r="AR2996" i="1" s="1"/>
  <c r="Z2996" i="1"/>
  <c r="Y2996" i="1"/>
  <c r="AG2996" i="1" s="1"/>
  <c r="AA2995" i="1"/>
  <c r="Z2995" i="1"/>
  <c r="Y2995" i="1"/>
  <c r="AG2995" i="1" s="1"/>
  <c r="AA2994" i="1"/>
  <c r="Z2994" i="1"/>
  <c r="Y2994" i="1"/>
  <c r="AG2994" i="1" s="1"/>
  <c r="AA2993" i="1"/>
  <c r="Z2993" i="1"/>
  <c r="Y2993" i="1"/>
  <c r="AG2993" i="1" s="1"/>
  <c r="AA2992" i="1"/>
  <c r="AR2992" i="1" s="1"/>
  <c r="Z2992" i="1"/>
  <c r="Y2992" i="1"/>
  <c r="AG2992" i="1" s="1"/>
  <c r="AA2991" i="1"/>
  <c r="Z2991" i="1"/>
  <c r="Y2991" i="1"/>
  <c r="AG2991" i="1" s="1"/>
  <c r="AA2990" i="1"/>
  <c r="AR2990" i="1" s="1"/>
  <c r="AS2990" i="1" s="1"/>
  <c r="AU2990" i="1" s="1"/>
  <c r="Z2990" i="1"/>
  <c r="Y2990" i="1"/>
  <c r="AG2990" i="1" s="1"/>
  <c r="AA2989" i="1"/>
  <c r="Z2989" i="1"/>
  <c r="Y2989" i="1"/>
  <c r="AG2989" i="1" s="1"/>
  <c r="AA2988" i="1"/>
  <c r="AR2988" i="1" s="1"/>
  <c r="Z2988" i="1"/>
  <c r="Y2988" i="1"/>
  <c r="AG2988" i="1" s="1"/>
  <c r="AA2987" i="1"/>
  <c r="Z2987" i="1"/>
  <c r="Y2987" i="1"/>
  <c r="AG2987" i="1" s="1"/>
  <c r="AA2986" i="1"/>
  <c r="Z2986" i="1"/>
  <c r="Y2986" i="1"/>
  <c r="AG2986" i="1" s="1"/>
  <c r="AA2985" i="1"/>
  <c r="Z2985" i="1"/>
  <c r="Y2985" i="1"/>
  <c r="AG2985" i="1" s="1"/>
  <c r="AA2984" i="1"/>
  <c r="AR2984" i="1" s="1"/>
  <c r="Z2984" i="1"/>
  <c r="Y2984" i="1"/>
  <c r="AG2984" i="1" s="1"/>
  <c r="AA2983" i="1"/>
  <c r="Z2983" i="1"/>
  <c r="Y2983" i="1"/>
  <c r="AG2983" i="1" s="1"/>
  <c r="AA2982" i="1"/>
  <c r="AR2982" i="1" s="1"/>
  <c r="AS2982" i="1" s="1"/>
  <c r="AU2982" i="1" s="1"/>
  <c r="Z2982" i="1"/>
  <c r="Y2982" i="1"/>
  <c r="AG2982" i="1" s="1"/>
  <c r="AA2981" i="1"/>
  <c r="Z2981" i="1"/>
  <c r="Y2981" i="1"/>
  <c r="AG2981" i="1" s="1"/>
  <c r="AA2980" i="1"/>
  <c r="AR2980" i="1" s="1"/>
  <c r="Z2980" i="1"/>
  <c r="Y2980" i="1"/>
  <c r="AG2980" i="1" s="1"/>
  <c r="AA2979" i="1"/>
  <c r="Z2979" i="1"/>
  <c r="Y2979" i="1"/>
  <c r="AG2979" i="1" s="1"/>
  <c r="AA2978" i="1"/>
  <c r="Z2978" i="1"/>
  <c r="Y2978" i="1"/>
  <c r="AG2978" i="1" s="1"/>
  <c r="AA2977" i="1"/>
  <c r="Z2977" i="1"/>
  <c r="Y2977" i="1"/>
  <c r="AG2977" i="1" s="1"/>
  <c r="AA2976" i="1"/>
  <c r="AR2976" i="1" s="1"/>
  <c r="Z2976" i="1"/>
  <c r="Y2976" i="1"/>
  <c r="AG2976" i="1" s="1"/>
  <c r="AA2975" i="1"/>
  <c r="Z2975" i="1"/>
  <c r="Y2975" i="1"/>
  <c r="AG2975" i="1" s="1"/>
  <c r="AA2974" i="1"/>
  <c r="AR2974" i="1" s="1"/>
  <c r="AS2974" i="1" s="1"/>
  <c r="AU2974" i="1" s="1"/>
  <c r="Z2974" i="1"/>
  <c r="Y2974" i="1"/>
  <c r="AG2974" i="1" s="1"/>
  <c r="AA2973" i="1"/>
  <c r="Z2973" i="1"/>
  <c r="Y2973" i="1"/>
  <c r="AG2973" i="1" s="1"/>
  <c r="AA2972" i="1"/>
  <c r="AR2972" i="1" s="1"/>
  <c r="Z2972" i="1"/>
  <c r="Y2972" i="1"/>
  <c r="AG2972" i="1" s="1"/>
  <c r="AA2971" i="1"/>
  <c r="Z2971" i="1"/>
  <c r="Y2971" i="1"/>
  <c r="AG2971" i="1" s="1"/>
  <c r="AA2970" i="1"/>
  <c r="Z2970" i="1"/>
  <c r="Y2970" i="1"/>
  <c r="AG2970" i="1" s="1"/>
  <c r="AA2969" i="1"/>
  <c r="Z2969" i="1"/>
  <c r="Y2969" i="1"/>
  <c r="AG2969" i="1" s="1"/>
  <c r="AA2968" i="1"/>
  <c r="AR2968" i="1" s="1"/>
  <c r="Z2968" i="1"/>
  <c r="Y2968" i="1"/>
  <c r="AG2968" i="1" s="1"/>
  <c r="AA2967" i="1"/>
  <c r="Z2967" i="1"/>
  <c r="Y2967" i="1"/>
  <c r="AG2967" i="1" s="1"/>
  <c r="AA2966" i="1"/>
  <c r="AR2966" i="1" s="1"/>
  <c r="AS2966" i="1" s="1"/>
  <c r="AU2966" i="1" s="1"/>
  <c r="Z2966" i="1"/>
  <c r="Y2966" i="1"/>
  <c r="AG2966" i="1" s="1"/>
  <c r="AA2965" i="1"/>
  <c r="Z2965" i="1"/>
  <c r="Y2965" i="1"/>
  <c r="AG2965" i="1" s="1"/>
  <c r="AA2964" i="1"/>
  <c r="AR2964" i="1" s="1"/>
  <c r="Z2964" i="1"/>
  <c r="Y2964" i="1"/>
  <c r="AG2964" i="1" s="1"/>
  <c r="AA2963" i="1"/>
  <c r="Z2963" i="1"/>
  <c r="Y2963" i="1"/>
  <c r="AG2963" i="1" s="1"/>
  <c r="AA2962" i="1"/>
  <c r="Z2962" i="1"/>
  <c r="Y2962" i="1"/>
  <c r="AG2962" i="1" s="1"/>
  <c r="AA2961" i="1"/>
  <c r="Z2961" i="1"/>
  <c r="Y2961" i="1"/>
  <c r="AG2961" i="1" s="1"/>
  <c r="AA2960" i="1"/>
  <c r="AR2960" i="1" s="1"/>
  <c r="Z2960" i="1"/>
  <c r="Y2960" i="1"/>
  <c r="AG2960" i="1" s="1"/>
  <c r="AA2959" i="1"/>
  <c r="Z2959" i="1"/>
  <c r="Y2959" i="1"/>
  <c r="AG2959" i="1" s="1"/>
  <c r="AA2958" i="1"/>
  <c r="AR2958" i="1" s="1"/>
  <c r="AS2958" i="1" s="1"/>
  <c r="AU2958" i="1" s="1"/>
  <c r="Z2958" i="1"/>
  <c r="Y2958" i="1"/>
  <c r="AG2958" i="1" s="1"/>
  <c r="AA2957" i="1"/>
  <c r="Z2957" i="1"/>
  <c r="Y2957" i="1"/>
  <c r="AG2957" i="1" s="1"/>
  <c r="AA2956" i="1"/>
  <c r="AR2956" i="1" s="1"/>
  <c r="Z2956" i="1"/>
  <c r="Y2956" i="1"/>
  <c r="AG2956" i="1" s="1"/>
  <c r="AA2955" i="1"/>
  <c r="Z2955" i="1"/>
  <c r="Y2955" i="1"/>
  <c r="AG2955" i="1" s="1"/>
  <c r="AA2954" i="1"/>
  <c r="Z2954" i="1"/>
  <c r="Y2954" i="1"/>
  <c r="AG2954" i="1" s="1"/>
  <c r="AA2953" i="1"/>
  <c r="Z2953" i="1"/>
  <c r="Y2953" i="1"/>
  <c r="AG2953" i="1" s="1"/>
  <c r="AA2952" i="1"/>
  <c r="AR2952" i="1" s="1"/>
  <c r="Z2952" i="1"/>
  <c r="Y2952" i="1"/>
  <c r="AG2952" i="1" s="1"/>
  <c r="AA2951" i="1"/>
  <c r="Z2951" i="1"/>
  <c r="Y2951" i="1"/>
  <c r="AG2951" i="1" s="1"/>
  <c r="AA2950" i="1"/>
  <c r="AR2950" i="1" s="1"/>
  <c r="AS2950" i="1" s="1"/>
  <c r="AU2950" i="1" s="1"/>
  <c r="Z2950" i="1"/>
  <c r="Y2950" i="1"/>
  <c r="AG2950" i="1" s="1"/>
  <c r="AA2949" i="1"/>
  <c r="Z2949" i="1"/>
  <c r="Y2949" i="1"/>
  <c r="AG2949" i="1" s="1"/>
  <c r="AA2948" i="1"/>
  <c r="AR2948" i="1" s="1"/>
  <c r="Z2948" i="1"/>
  <c r="Y2948" i="1"/>
  <c r="AG2948" i="1" s="1"/>
  <c r="AA2947" i="1"/>
  <c r="Z2947" i="1"/>
  <c r="Y2947" i="1"/>
  <c r="AG2947" i="1" s="1"/>
  <c r="AA2946" i="1"/>
  <c r="Z2946" i="1"/>
  <c r="Y2946" i="1"/>
  <c r="AG2946" i="1" s="1"/>
  <c r="AA2945" i="1"/>
  <c r="Z2945" i="1"/>
  <c r="Y2945" i="1"/>
  <c r="AG2945" i="1" s="1"/>
  <c r="AA2944" i="1"/>
  <c r="AR2944" i="1" s="1"/>
  <c r="Z2944" i="1"/>
  <c r="Y2944" i="1"/>
  <c r="AG2944" i="1" s="1"/>
  <c r="AA2943" i="1"/>
  <c r="Z2943" i="1"/>
  <c r="Y2943" i="1"/>
  <c r="AG2943" i="1" s="1"/>
  <c r="AA2942" i="1"/>
  <c r="AR2942" i="1" s="1"/>
  <c r="AS2942" i="1" s="1"/>
  <c r="AU2942" i="1" s="1"/>
  <c r="Z2942" i="1"/>
  <c r="Y2942" i="1"/>
  <c r="AG2942" i="1" s="1"/>
  <c r="AA2941" i="1"/>
  <c r="Z2941" i="1"/>
  <c r="Y2941" i="1"/>
  <c r="AG2941" i="1" s="1"/>
  <c r="AA2940" i="1"/>
  <c r="AR2940" i="1" s="1"/>
  <c r="Z2940" i="1"/>
  <c r="Y2940" i="1"/>
  <c r="AG2940" i="1" s="1"/>
  <c r="AA2939" i="1"/>
  <c r="Z2939" i="1"/>
  <c r="Y2939" i="1"/>
  <c r="AG2939" i="1" s="1"/>
  <c r="AA2938" i="1"/>
  <c r="Z2938" i="1"/>
  <c r="Y2938" i="1"/>
  <c r="AG2938" i="1" s="1"/>
  <c r="AA2937" i="1"/>
  <c r="Z2937" i="1"/>
  <c r="Y2937" i="1"/>
  <c r="AG2937" i="1" s="1"/>
  <c r="AA2936" i="1"/>
  <c r="AR2936" i="1" s="1"/>
  <c r="Z2936" i="1"/>
  <c r="Y2936" i="1"/>
  <c r="AG2936" i="1" s="1"/>
  <c r="AA2935" i="1"/>
  <c r="Z2935" i="1"/>
  <c r="Y2935" i="1"/>
  <c r="AG2935" i="1" s="1"/>
  <c r="AA2934" i="1"/>
  <c r="AR2934" i="1" s="1"/>
  <c r="AS2934" i="1" s="1"/>
  <c r="AU2934" i="1" s="1"/>
  <c r="Z2934" i="1"/>
  <c r="Y2934" i="1"/>
  <c r="AG2934" i="1" s="1"/>
  <c r="AA2933" i="1"/>
  <c r="Z2933" i="1"/>
  <c r="Y2933" i="1"/>
  <c r="AG2933" i="1" s="1"/>
  <c r="AA2932" i="1"/>
  <c r="AR2932" i="1" s="1"/>
  <c r="Z2932" i="1"/>
  <c r="Y2932" i="1"/>
  <c r="AG2932" i="1" s="1"/>
  <c r="AA2931" i="1"/>
  <c r="Z2931" i="1"/>
  <c r="Y2931" i="1"/>
  <c r="AG2931" i="1" s="1"/>
  <c r="AA2930" i="1"/>
  <c r="Z2930" i="1"/>
  <c r="Y2930" i="1"/>
  <c r="AG2930" i="1" s="1"/>
  <c r="AA2929" i="1"/>
  <c r="Z2929" i="1"/>
  <c r="Y2929" i="1"/>
  <c r="AG2929" i="1" s="1"/>
  <c r="AA2928" i="1"/>
  <c r="AR2928" i="1" s="1"/>
  <c r="Z2928" i="1"/>
  <c r="Y2928" i="1"/>
  <c r="AG2928" i="1" s="1"/>
  <c r="AA2927" i="1"/>
  <c r="Z2927" i="1"/>
  <c r="Y2927" i="1"/>
  <c r="AG2927" i="1" s="1"/>
  <c r="AA2926" i="1"/>
  <c r="AR2926" i="1" s="1"/>
  <c r="AS2926" i="1" s="1"/>
  <c r="AU2926" i="1" s="1"/>
  <c r="Z2926" i="1"/>
  <c r="Y2926" i="1"/>
  <c r="AG2926" i="1" s="1"/>
  <c r="AA2925" i="1"/>
  <c r="Z2925" i="1"/>
  <c r="Y2925" i="1"/>
  <c r="AG2925" i="1" s="1"/>
  <c r="AA2924" i="1"/>
  <c r="AR2924" i="1" s="1"/>
  <c r="Z2924" i="1"/>
  <c r="Y2924" i="1"/>
  <c r="AG2924" i="1" s="1"/>
  <c r="AA2923" i="1"/>
  <c r="Z2923" i="1"/>
  <c r="Y2923" i="1"/>
  <c r="AG2923" i="1" s="1"/>
  <c r="AA2922" i="1"/>
  <c r="Z2922" i="1"/>
  <c r="Y2922" i="1"/>
  <c r="AG2922" i="1" s="1"/>
  <c r="AA2921" i="1"/>
  <c r="Z2921" i="1"/>
  <c r="Y2921" i="1"/>
  <c r="AG2921" i="1" s="1"/>
  <c r="AA2920" i="1"/>
  <c r="AR2920" i="1" s="1"/>
  <c r="Z2920" i="1"/>
  <c r="Y2920" i="1"/>
  <c r="AG2920" i="1" s="1"/>
  <c r="AA2919" i="1"/>
  <c r="Z2919" i="1"/>
  <c r="Y2919" i="1"/>
  <c r="AG2919" i="1" s="1"/>
  <c r="AA2918" i="1"/>
  <c r="AR2918" i="1" s="1"/>
  <c r="AS2918" i="1" s="1"/>
  <c r="AU2918" i="1" s="1"/>
  <c r="Z2918" i="1"/>
  <c r="Y2918" i="1"/>
  <c r="AG2918" i="1" s="1"/>
  <c r="AA2917" i="1"/>
  <c r="Z2917" i="1"/>
  <c r="Y2917" i="1"/>
  <c r="AG2917" i="1" s="1"/>
  <c r="AA2916" i="1"/>
  <c r="AR2916" i="1" s="1"/>
  <c r="Z2916" i="1"/>
  <c r="Y2916" i="1"/>
  <c r="AG2916" i="1" s="1"/>
  <c r="AA2915" i="1"/>
  <c r="Z2915" i="1"/>
  <c r="Y2915" i="1"/>
  <c r="AG2915" i="1" s="1"/>
  <c r="AA2914" i="1"/>
  <c r="Z2914" i="1"/>
  <c r="Y2914" i="1"/>
  <c r="AG2914" i="1" s="1"/>
  <c r="AA2913" i="1"/>
  <c r="Z2913" i="1"/>
  <c r="Y2913" i="1"/>
  <c r="AG2913" i="1" s="1"/>
  <c r="AA2912" i="1"/>
  <c r="AR2912" i="1" s="1"/>
  <c r="Z2912" i="1"/>
  <c r="Y2912" i="1"/>
  <c r="AG2912" i="1" s="1"/>
  <c r="AA2911" i="1"/>
  <c r="Z2911" i="1"/>
  <c r="Y2911" i="1"/>
  <c r="AG2911" i="1" s="1"/>
  <c r="AA2910" i="1"/>
  <c r="AR2910" i="1" s="1"/>
  <c r="AS2910" i="1" s="1"/>
  <c r="AU2910" i="1" s="1"/>
  <c r="Z2910" i="1"/>
  <c r="Y2910" i="1"/>
  <c r="AG2910" i="1" s="1"/>
  <c r="AA2909" i="1"/>
  <c r="Z2909" i="1"/>
  <c r="Y2909" i="1"/>
  <c r="AG2909" i="1" s="1"/>
  <c r="AA2908" i="1"/>
  <c r="AR2908" i="1" s="1"/>
  <c r="Z2908" i="1"/>
  <c r="Y2908" i="1"/>
  <c r="AG2908" i="1" s="1"/>
  <c r="AA2907" i="1"/>
  <c r="Z2907" i="1"/>
  <c r="Y2907" i="1"/>
  <c r="AG2907" i="1" s="1"/>
  <c r="AA2906" i="1"/>
  <c r="Z2906" i="1"/>
  <c r="Y2906" i="1"/>
  <c r="AG2906" i="1" s="1"/>
  <c r="AA2905" i="1"/>
  <c r="Z2905" i="1"/>
  <c r="Y2905" i="1"/>
  <c r="AG2905" i="1" s="1"/>
  <c r="AA2904" i="1"/>
  <c r="AR2904" i="1" s="1"/>
  <c r="Z2904" i="1"/>
  <c r="Y2904" i="1"/>
  <c r="AG2904" i="1" s="1"/>
  <c r="AA2903" i="1"/>
  <c r="Z2903" i="1"/>
  <c r="Y2903" i="1"/>
  <c r="AG2903" i="1" s="1"/>
  <c r="AA2902" i="1"/>
  <c r="AR2902" i="1" s="1"/>
  <c r="AS2902" i="1" s="1"/>
  <c r="AU2902" i="1" s="1"/>
  <c r="Z2902" i="1"/>
  <c r="Y2902" i="1"/>
  <c r="AG2902" i="1" s="1"/>
  <c r="AA2901" i="1"/>
  <c r="Z2901" i="1"/>
  <c r="Y2901" i="1"/>
  <c r="AG2901" i="1" s="1"/>
  <c r="AA2900" i="1"/>
  <c r="AR2900" i="1" s="1"/>
  <c r="Z2900" i="1"/>
  <c r="Y2900" i="1"/>
  <c r="AG2900" i="1" s="1"/>
  <c r="AA2899" i="1"/>
  <c r="Z2899" i="1"/>
  <c r="Y2899" i="1"/>
  <c r="AG2899" i="1" s="1"/>
  <c r="AA2898" i="1"/>
  <c r="Z2898" i="1"/>
  <c r="Y2898" i="1"/>
  <c r="AG2898" i="1" s="1"/>
  <c r="AA2897" i="1"/>
  <c r="Z2897" i="1"/>
  <c r="Y2897" i="1"/>
  <c r="AG2897" i="1" s="1"/>
  <c r="AA2896" i="1"/>
  <c r="AR2896" i="1" s="1"/>
  <c r="Z2896" i="1"/>
  <c r="Y2896" i="1"/>
  <c r="AG2896" i="1" s="1"/>
  <c r="AA2895" i="1"/>
  <c r="Z2895" i="1"/>
  <c r="Y2895" i="1"/>
  <c r="AG2895" i="1" s="1"/>
  <c r="AA2894" i="1"/>
  <c r="AR2894" i="1" s="1"/>
  <c r="AS2894" i="1" s="1"/>
  <c r="AU2894" i="1" s="1"/>
  <c r="Z2894" i="1"/>
  <c r="Y2894" i="1"/>
  <c r="AG2894" i="1" s="1"/>
  <c r="AA2893" i="1"/>
  <c r="Z2893" i="1"/>
  <c r="Y2893" i="1"/>
  <c r="AG2893" i="1" s="1"/>
  <c r="AA2892" i="1"/>
  <c r="AR2892" i="1" s="1"/>
  <c r="Z2892" i="1"/>
  <c r="Y2892" i="1"/>
  <c r="AG2892" i="1" s="1"/>
  <c r="AA2891" i="1"/>
  <c r="Z2891" i="1"/>
  <c r="Y2891" i="1"/>
  <c r="AG2891" i="1" s="1"/>
  <c r="AA2890" i="1"/>
  <c r="Z2890" i="1"/>
  <c r="Y2890" i="1"/>
  <c r="AG2890" i="1" s="1"/>
  <c r="AA2889" i="1"/>
  <c r="Z2889" i="1"/>
  <c r="Y2889" i="1"/>
  <c r="AG2889" i="1" s="1"/>
  <c r="AA2888" i="1"/>
  <c r="AR2888" i="1" s="1"/>
  <c r="Z2888" i="1"/>
  <c r="Y2888" i="1"/>
  <c r="AG2888" i="1" s="1"/>
  <c r="AA2887" i="1"/>
  <c r="Z2887" i="1"/>
  <c r="Y2887" i="1"/>
  <c r="AG2887" i="1" s="1"/>
  <c r="AA2886" i="1"/>
  <c r="AR2886" i="1" s="1"/>
  <c r="AS2886" i="1" s="1"/>
  <c r="AU2886" i="1" s="1"/>
  <c r="Z2886" i="1"/>
  <c r="Y2886" i="1"/>
  <c r="AG2886" i="1" s="1"/>
  <c r="AA2885" i="1"/>
  <c r="Z2885" i="1"/>
  <c r="Y2885" i="1"/>
  <c r="AG2885" i="1" s="1"/>
  <c r="AA2884" i="1"/>
  <c r="AR2884" i="1" s="1"/>
  <c r="Z2884" i="1"/>
  <c r="Y2884" i="1"/>
  <c r="AG2884" i="1" s="1"/>
  <c r="AA2883" i="1"/>
  <c r="Z2883" i="1"/>
  <c r="Y2883" i="1"/>
  <c r="AG2883" i="1" s="1"/>
  <c r="AA2882" i="1"/>
  <c r="Z2882" i="1"/>
  <c r="Y2882" i="1"/>
  <c r="AG2882" i="1" s="1"/>
  <c r="AA2881" i="1"/>
  <c r="Z2881" i="1"/>
  <c r="Y2881" i="1"/>
  <c r="AG2881" i="1" s="1"/>
  <c r="AA2880" i="1"/>
  <c r="Z2880" i="1"/>
  <c r="Y2880" i="1"/>
  <c r="AG2880" i="1" s="1"/>
  <c r="AA2879" i="1"/>
  <c r="Z2879" i="1"/>
  <c r="Y2879" i="1"/>
  <c r="AG2879" i="1" s="1"/>
  <c r="AA2878" i="1"/>
  <c r="AR2878" i="1" s="1"/>
  <c r="AS2878" i="1" s="1"/>
  <c r="AU2878" i="1" s="1"/>
  <c r="Z2878" i="1"/>
  <c r="Y2878" i="1"/>
  <c r="AG2878" i="1" s="1"/>
  <c r="AA2877" i="1"/>
  <c r="Z2877" i="1"/>
  <c r="Y2877" i="1"/>
  <c r="AG2877" i="1" s="1"/>
  <c r="AA2876" i="1"/>
  <c r="AR2876" i="1" s="1"/>
  <c r="Z2876" i="1"/>
  <c r="Y2876" i="1"/>
  <c r="AG2876" i="1" s="1"/>
  <c r="AA2875" i="1"/>
  <c r="Z2875" i="1"/>
  <c r="Y2875" i="1"/>
  <c r="AG2875" i="1" s="1"/>
  <c r="AA2874" i="1"/>
  <c r="Z2874" i="1"/>
  <c r="Y2874" i="1"/>
  <c r="AG2874" i="1" s="1"/>
  <c r="AA2873" i="1"/>
  <c r="Z2873" i="1"/>
  <c r="Y2873" i="1"/>
  <c r="AG2873" i="1" s="1"/>
  <c r="AA2872" i="1"/>
  <c r="AR2872" i="1" s="1"/>
  <c r="Z2872" i="1"/>
  <c r="Y2872" i="1"/>
  <c r="AG2872" i="1" s="1"/>
  <c r="AA2871" i="1"/>
  <c r="Z2871" i="1"/>
  <c r="Y2871" i="1"/>
  <c r="AG2871" i="1" s="1"/>
  <c r="AA2870" i="1"/>
  <c r="AR2870" i="1" s="1"/>
  <c r="AS2870" i="1" s="1"/>
  <c r="AU2870" i="1" s="1"/>
  <c r="Z2870" i="1"/>
  <c r="Y2870" i="1"/>
  <c r="AG2870" i="1" s="1"/>
  <c r="AA2869" i="1"/>
  <c r="Z2869" i="1"/>
  <c r="Y2869" i="1"/>
  <c r="AG2869" i="1" s="1"/>
  <c r="AA2868" i="1"/>
  <c r="AR2868" i="1" s="1"/>
  <c r="Z2868" i="1"/>
  <c r="Y2868" i="1"/>
  <c r="AG2868" i="1" s="1"/>
  <c r="AA2867" i="1"/>
  <c r="Z2867" i="1"/>
  <c r="Y2867" i="1"/>
  <c r="AG2867" i="1" s="1"/>
  <c r="AA2866" i="1"/>
  <c r="Z2866" i="1"/>
  <c r="Y2866" i="1"/>
  <c r="AG2866" i="1" s="1"/>
  <c r="AA2865" i="1"/>
  <c r="Z2865" i="1"/>
  <c r="Y2865" i="1"/>
  <c r="AG2865" i="1" s="1"/>
  <c r="AA2864" i="1"/>
  <c r="AR2864" i="1" s="1"/>
  <c r="Z2864" i="1"/>
  <c r="Y2864" i="1"/>
  <c r="AG2864" i="1" s="1"/>
  <c r="AA2863" i="1"/>
  <c r="Z2863" i="1"/>
  <c r="Y2863" i="1"/>
  <c r="AG2863" i="1" s="1"/>
  <c r="AA2862" i="1"/>
  <c r="AR2862" i="1" s="1"/>
  <c r="AS2862" i="1" s="1"/>
  <c r="AU2862" i="1" s="1"/>
  <c r="Z2862" i="1"/>
  <c r="Y2862" i="1"/>
  <c r="AG2862" i="1" s="1"/>
  <c r="AA2861" i="1"/>
  <c r="Z2861" i="1"/>
  <c r="Y2861" i="1"/>
  <c r="AG2861" i="1" s="1"/>
  <c r="AA2860" i="1"/>
  <c r="AR2860" i="1" s="1"/>
  <c r="Z2860" i="1"/>
  <c r="Y2860" i="1"/>
  <c r="AG2860" i="1" s="1"/>
  <c r="AA2859" i="1"/>
  <c r="Z2859" i="1"/>
  <c r="Y2859" i="1"/>
  <c r="AG2859" i="1" s="1"/>
  <c r="AA2858" i="1"/>
  <c r="Z2858" i="1"/>
  <c r="Y2858" i="1"/>
  <c r="AG2858" i="1" s="1"/>
  <c r="AA2857" i="1"/>
  <c r="Z2857" i="1"/>
  <c r="Y2857" i="1"/>
  <c r="AG2857" i="1" s="1"/>
  <c r="AA2856" i="1"/>
  <c r="Z2856" i="1"/>
  <c r="Y2856" i="1"/>
  <c r="AG2856" i="1" s="1"/>
  <c r="AA2855" i="1"/>
  <c r="Z2855" i="1"/>
  <c r="Y2855" i="1"/>
  <c r="AG2855" i="1" s="1"/>
  <c r="AA2854" i="1"/>
  <c r="AR2854" i="1" s="1"/>
  <c r="AS2854" i="1" s="1"/>
  <c r="AU2854" i="1" s="1"/>
  <c r="Z2854" i="1"/>
  <c r="Y2854" i="1"/>
  <c r="AG2854" i="1" s="1"/>
  <c r="AA2853" i="1"/>
  <c r="Z2853" i="1"/>
  <c r="Y2853" i="1"/>
  <c r="AG2853" i="1" s="1"/>
  <c r="AA2852" i="1"/>
  <c r="AR2852" i="1" s="1"/>
  <c r="Z2852" i="1"/>
  <c r="Y2852" i="1"/>
  <c r="AG2852" i="1" s="1"/>
  <c r="AA2851" i="1"/>
  <c r="Z2851" i="1"/>
  <c r="Y2851" i="1"/>
  <c r="AG2851" i="1" s="1"/>
  <c r="AA2850" i="1"/>
  <c r="Z2850" i="1"/>
  <c r="Y2850" i="1"/>
  <c r="AG2850" i="1" s="1"/>
  <c r="AA2849" i="1"/>
  <c r="Z2849" i="1"/>
  <c r="Y2849" i="1"/>
  <c r="AG2849" i="1" s="1"/>
  <c r="AA2848" i="1"/>
  <c r="AR2848" i="1" s="1"/>
  <c r="Z2848" i="1"/>
  <c r="Y2848" i="1"/>
  <c r="AG2848" i="1" s="1"/>
  <c r="AA2847" i="1"/>
  <c r="Z2847" i="1"/>
  <c r="Y2847" i="1"/>
  <c r="AG2847" i="1" s="1"/>
  <c r="AA2846" i="1"/>
  <c r="AR2846" i="1" s="1"/>
  <c r="AS2846" i="1" s="1"/>
  <c r="AU2846" i="1" s="1"/>
  <c r="Z2846" i="1"/>
  <c r="Y2846" i="1"/>
  <c r="AG2846" i="1" s="1"/>
  <c r="AA2845" i="1"/>
  <c r="Z2845" i="1"/>
  <c r="Y2845" i="1"/>
  <c r="AG2845" i="1" s="1"/>
  <c r="AA2844" i="1"/>
  <c r="AR2844" i="1" s="1"/>
  <c r="Z2844" i="1"/>
  <c r="Y2844" i="1"/>
  <c r="AG2844" i="1" s="1"/>
  <c r="AA2843" i="1"/>
  <c r="Z2843" i="1"/>
  <c r="Y2843" i="1"/>
  <c r="AG2843" i="1" s="1"/>
  <c r="AA2842" i="1"/>
  <c r="Z2842" i="1"/>
  <c r="Y2842" i="1"/>
  <c r="AG2842" i="1" s="1"/>
  <c r="AA2841" i="1"/>
  <c r="Z2841" i="1"/>
  <c r="Y2841" i="1"/>
  <c r="AG2841" i="1" s="1"/>
  <c r="AA2840" i="1"/>
  <c r="Z2840" i="1"/>
  <c r="Y2840" i="1"/>
  <c r="AG2840" i="1" s="1"/>
  <c r="AA2839" i="1"/>
  <c r="Z2839" i="1"/>
  <c r="Y2839" i="1"/>
  <c r="AG2839" i="1" s="1"/>
  <c r="AA2838" i="1"/>
  <c r="AR2838" i="1" s="1"/>
  <c r="AS2838" i="1" s="1"/>
  <c r="AU2838" i="1" s="1"/>
  <c r="Z2838" i="1"/>
  <c r="Y2838" i="1"/>
  <c r="AG2838" i="1" s="1"/>
  <c r="AA2837" i="1"/>
  <c r="Z2837" i="1"/>
  <c r="Y2837" i="1"/>
  <c r="AG2837" i="1" s="1"/>
  <c r="AA2836" i="1"/>
  <c r="Z2836" i="1"/>
  <c r="Y2836" i="1"/>
  <c r="AG2836" i="1" s="1"/>
  <c r="AA2835" i="1"/>
  <c r="Z2835" i="1"/>
  <c r="Y2835" i="1"/>
  <c r="AG2835" i="1" s="1"/>
  <c r="AA2834" i="1"/>
  <c r="Z2834" i="1"/>
  <c r="Y2834" i="1"/>
  <c r="AG2834" i="1" s="1"/>
  <c r="AA2833" i="1"/>
  <c r="Z2833" i="1"/>
  <c r="Y2833" i="1"/>
  <c r="AG2833" i="1" s="1"/>
  <c r="AA2832" i="1"/>
  <c r="AR2832" i="1" s="1"/>
  <c r="Z2832" i="1"/>
  <c r="Y2832" i="1"/>
  <c r="AG2832" i="1" s="1"/>
  <c r="AA2831" i="1"/>
  <c r="Z2831" i="1"/>
  <c r="Y2831" i="1"/>
  <c r="AG2831" i="1" s="1"/>
  <c r="AA2830" i="1"/>
  <c r="AR2830" i="1" s="1"/>
  <c r="AS2830" i="1" s="1"/>
  <c r="AU2830" i="1" s="1"/>
  <c r="Z2830" i="1"/>
  <c r="Y2830" i="1"/>
  <c r="AG2830" i="1" s="1"/>
  <c r="AA2829" i="1"/>
  <c r="Z2829" i="1"/>
  <c r="Y2829" i="1"/>
  <c r="AG2829" i="1" s="1"/>
  <c r="AA2828" i="1"/>
  <c r="AR2828" i="1" s="1"/>
  <c r="Z2828" i="1"/>
  <c r="Y2828" i="1"/>
  <c r="AG2828" i="1" s="1"/>
  <c r="AA2827" i="1"/>
  <c r="Z2827" i="1"/>
  <c r="Y2827" i="1"/>
  <c r="AG2827" i="1" s="1"/>
  <c r="AA2826" i="1"/>
  <c r="Z2826" i="1"/>
  <c r="Y2826" i="1"/>
  <c r="AG2826" i="1" s="1"/>
  <c r="AA2825" i="1"/>
  <c r="Z2825" i="1"/>
  <c r="Y2825" i="1"/>
  <c r="AG2825" i="1" s="1"/>
  <c r="AA2824" i="1"/>
  <c r="AR2824" i="1" s="1"/>
  <c r="Z2824" i="1"/>
  <c r="Y2824" i="1"/>
  <c r="AG2824" i="1" s="1"/>
  <c r="AA2823" i="1"/>
  <c r="Z2823" i="1"/>
  <c r="Y2823" i="1"/>
  <c r="AG2823" i="1" s="1"/>
  <c r="AA2822" i="1"/>
  <c r="AR2822" i="1" s="1"/>
  <c r="AS2822" i="1" s="1"/>
  <c r="AU2822" i="1" s="1"/>
  <c r="Z2822" i="1"/>
  <c r="Y2822" i="1"/>
  <c r="AG2822" i="1" s="1"/>
  <c r="AA2821" i="1"/>
  <c r="Z2821" i="1"/>
  <c r="Y2821" i="1"/>
  <c r="AG2821" i="1" s="1"/>
  <c r="AA2820" i="1"/>
  <c r="AR2820" i="1" s="1"/>
  <c r="Z2820" i="1"/>
  <c r="Y2820" i="1"/>
  <c r="AG2820" i="1" s="1"/>
  <c r="AA2819" i="1"/>
  <c r="Z2819" i="1"/>
  <c r="Y2819" i="1"/>
  <c r="AG2819" i="1" s="1"/>
  <c r="AA2818" i="1"/>
  <c r="Z2818" i="1"/>
  <c r="Y2818" i="1"/>
  <c r="AG2818" i="1" s="1"/>
  <c r="AA2817" i="1"/>
  <c r="Z2817" i="1"/>
  <c r="Y2817" i="1"/>
  <c r="AG2817" i="1" s="1"/>
  <c r="AA2816" i="1"/>
  <c r="AR2816" i="1" s="1"/>
  <c r="Z2816" i="1"/>
  <c r="Y2816" i="1"/>
  <c r="AG2816" i="1" s="1"/>
  <c r="AA2815" i="1"/>
  <c r="Z2815" i="1"/>
  <c r="Y2815" i="1"/>
  <c r="AG2815" i="1" s="1"/>
  <c r="AA2814" i="1"/>
  <c r="AR2814" i="1" s="1"/>
  <c r="AS2814" i="1" s="1"/>
  <c r="AU2814" i="1" s="1"/>
  <c r="Z2814" i="1"/>
  <c r="Y2814" i="1"/>
  <c r="AG2814" i="1" s="1"/>
  <c r="AA2813" i="1"/>
  <c r="Z2813" i="1"/>
  <c r="Y2813" i="1"/>
  <c r="AG2813" i="1" s="1"/>
  <c r="AA2812" i="1"/>
  <c r="AR2812" i="1" s="1"/>
  <c r="Z2812" i="1"/>
  <c r="Y2812" i="1"/>
  <c r="AG2812" i="1" s="1"/>
  <c r="AA2811" i="1"/>
  <c r="Z2811" i="1"/>
  <c r="Y2811" i="1"/>
  <c r="AG2811" i="1" s="1"/>
  <c r="AA2810" i="1"/>
  <c r="Z2810" i="1"/>
  <c r="Y2810" i="1"/>
  <c r="AG2810" i="1" s="1"/>
  <c r="AA2809" i="1"/>
  <c r="Z2809" i="1"/>
  <c r="Y2809" i="1"/>
  <c r="AG2809" i="1" s="1"/>
  <c r="AA2808" i="1"/>
  <c r="AR2808" i="1" s="1"/>
  <c r="Z2808" i="1"/>
  <c r="Y2808" i="1"/>
  <c r="AG2808" i="1" s="1"/>
  <c r="AA2807" i="1"/>
  <c r="Z2807" i="1"/>
  <c r="Y2807" i="1"/>
  <c r="AG2807" i="1" s="1"/>
  <c r="AA2806" i="1"/>
  <c r="AR2806" i="1" s="1"/>
  <c r="AS2806" i="1" s="1"/>
  <c r="AU2806" i="1" s="1"/>
  <c r="Z2806" i="1"/>
  <c r="Y2806" i="1"/>
  <c r="AG2806" i="1" s="1"/>
  <c r="AA2805" i="1"/>
  <c r="Z2805" i="1"/>
  <c r="Y2805" i="1"/>
  <c r="AG2805" i="1" s="1"/>
  <c r="AA2804" i="1"/>
  <c r="AR2804" i="1" s="1"/>
  <c r="Z2804" i="1"/>
  <c r="Y2804" i="1"/>
  <c r="AG2804" i="1" s="1"/>
  <c r="AA2803" i="1"/>
  <c r="Z2803" i="1"/>
  <c r="Y2803" i="1"/>
  <c r="AG2803" i="1" s="1"/>
  <c r="AA2802" i="1"/>
  <c r="Z2802" i="1"/>
  <c r="Y2802" i="1"/>
  <c r="AG2802" i="1" s="1"/>
  <c r="AA2801" i="1"/>
  <c r="Z2801" i="1"/>
  <c r="Y2801" i="1"/>
  <c r="AG2801" i="1" s="1"/>
  <c r="AA2800" i="1"/>
  <c r="Z2800" i="1"/>
  <c r="Y2800" i="1"/>
  <c r="AG2800" i="1" s="1"/>
  <c r="AA2799" i="1"/>
  <c r="Z2799" i="1"/>
  <c r="Y2799" i="1"/>
  <c r="AG2799" i="1" s="1"/>
  <c r="AA2798" i="1"/>
  <c r="AR2798" i="1" s="1"/>
  <c r="AS2798" i="1" s="1"/>
  <c r="AU2798" i="1" s="1"/>
  <c r="Z2798" i="1"/>
  <c r="Y2798" i="1"/>
  <c r="AG2798" i="1" s="1"/>
  <c r="AA2797" i="1"/>
  <c r="Z2797" i="1"/>
  <c r="Y2797" i="1"/>
  <c r="AG2797" i="1" s="1"/>
  <c r="AA2796" i="1"/>
  <c r="AR2796" i="1" s="1"/>
  <c r="Z2796" i="1"/>
  <c r="Y2796" i="1"/>
  <c r="AG2796" i="1" s="1"/>
  <c r="AA2795" i="1"/>
  <c r="Z2795" i="1"/>
  <c r="Y2795" i="1"/>
  <c r="AG2795" i="1" s="1"/>
  <c r="AA2794" i="1"/>
  <c r="Z2794" i="1"/>
  <c r="Y2794" i="1"/>
  <c r="AG2794" i="1" s="1"/>
  <c r="AA2793" i="1"/>
  <c r="Z2793" i="1"/>
  <c r="Y2793" i="1"/>
  <c r="AG2793" i="1" s="1"/>
  <c r="AA2792" i="1"/>
  <c r="AR2792" i="1" s="1"/>
  <c r="Z2792" i="1"/>
  <c r="Y2792" i="1"/>
  <c r="AG2792" i="1" s="1"/>
  <c r="AA2791" i="1"/>
  <c r="Z2791" i="1"/>
  <c r="Y2791" i="1"/>
  <c r="AG2791" i="1" s="1"/>
  <c r="AA2790" i="1"/>
  <c r="AR2790" i="1" s="1"/>
  <c r="AS2790" i="1" s="1"/>
  <c r="AU2790" i="1" s="1"/>
  <c r="Z2790" i="1"/>
  <c r="Y2790" i="1"/>
  <c r="AG2790" i="1" s="1"/>
  <c r="AA2789" i="1"/>
  <c r="Z2789" i="1"/>
  <c r="Y2789" i="1"/>
  <c r="AG2789" i="1" s="1"/>
  <c r="AA2788" i="1"/>
  <c r="AR2788" i="1" s="1"/>
  <c r="Z2788" i="1"/>
  <c r="Y2788" i="1"/>
  <c r="AG2788" i="1" s="1"/>
  <c r="AA2787" i="1"/>
  <c r="Z2787" i="1"/>
  <c r="Y2787" i="1"/>
  <c r="AG2787" i="1" s="1"/>
  <c r="AA2786" i="1"/>
  <c r="Z2786" i="1"/>
  <c r="Y2786" i="1"/>
  <c r="AG2786" i="1" s="1"/>
  <c r="AA2785" i="1"/>
  <c r="Z2785" i="1"/>
  <c r="Y2785" i="1"/>
  <c r="AG2785" i="1" s="1"/>
  <c r="AA2784" i="1"/>
  <c r="Z2784" i="1"/>
  <c r="Y2784" i="1"/>
  <c r="AG2784" i="1" s="1"/>
  <c r="AA2783" i="1"/>
  <c r="Z2783" i="1"/>
  <c r="Y2783" i="1"/>
  <c r="AG2783" i="1" s="1"/>
  <c r="AA2782" i="1"/>
  <c r="AR2782" i="1" s="1"/>
  <c r="AS2782" i="1" s="1"/>
  <c r="AU2782" i="1" s="1"/>
  <c r="Z2782" i="1"/>
  <c r="Y2782" i="1"/>
  <c r="AG2782" i="1" s="1"/>
  <c r="AA2781" i="1"/>
  <c r="Z2781" i="1"/>
  <c r="Y2781" i="1"/>
  <c r="AG2781" i="1" s="1"/>
  <c r="AA2780" i="1"/>
  <c r="AR2780" i="1" s="1"/>
  <c r="Z2780" i="1"/>
  <c r="Y2780" i="1"/>
  <c r="AG2780" i="1" s="1"/>
  <c r="AA2779" i="1"/>
  <c r="Z2779" i="1"/>
  <c r="Y2779" i="1"/>
  <c r="AG2779" i="1" s="1"/>
  <c r="AA2778" i="1"/>
  <c r="AR2778" i="1" s="1"/>
  <c r="Z2778" i="1"/>
  <c r="Y2778" i="1"/>
  <c r="AG2778" i="1" s="1"/>
  <c r="AA2777" i="1"/>
  <c r="Z2777" i="1"/>
  <c r="Y2777" i="1"/>
  <c r="AG2777" i="1" s="1"/>
  <c r="AA2776" i="1"/>
  <c r="AR2776" i="1" s="1"/>
  <c r="Z2776" i="1"/>
  <c r="Y2776" i="1"/>
  <c r="AG2776" i="1" s="1"/>
  <c r="AA2775" i="1"/>
  <c r="Z2775" i="1"/>
  <c r="Y2775" i="1"/>
  <c r="AG2775" i="1" s="1"/>
  <c r="AA2774" i="1"/>
  <c r="AR2774" i="1" s="1"/>
  <c r="AS2774" i="1" s="1"/>
  <c r="AU2774" i="1" s="1"/>
  <c r="Z2774" i="1"/>
  <c r="Y2774" i="1"/>
  <c r="AG2774" i="1" s="1"/>
  <c r="AA2773" i="1"/>
  <c r="Z2773" i="1"/>
  <c r="Y2773" i="1"/>
  <c r="AG2773" i="1" s="1"/>
  <c r="AA2772" i="1"/>
  <c r="Z2772" i="1"/>
  <c r="Y2772" i="1"/>
  <c r="AG2772" i="1" s="1"/>
  <c r="AA2771" i="1"/>
  <c r="Z2771" i="1"/>
  <c r="Y2771" i="1"/>
  <c r="AG2771" i="1" s="1"/>
  <c r="AA2770" i="1"/>
  <c r="AR2770" i="1" s="1"/>
  <c r="Z2770" i="1"/>
  <c r="Y2770" i="1"/>
  <c r="AG2770" i="1" s="1"/>
  <c r="AA2769" i="1"/>
  <c r="Z2769" i="1"/>
  <c r="Y2769" i="1"/>
  <c r="AG2769" i="1" s="1"/>
  <c r="AA2768" i="1"/>
  <c r="AR2768" i="1" s="1"/>
  <c r="Z2768" i="1"/>
  <c r="Y2768" i="1"/>
  <c r="AG2768" i="1" s="1"/>
  <c r="AA2767" i="1"/>
  <c r="Z2767" i="1"/>
  <c r="Y2767" i="1"/>
  <c r="AG2767" i="1" s="1"/>
  <c r="AA2766" i="1"/>
  <c r="AR2766" i="1" s="1"/>
  <c r="AS2766" i="1" s="1"/>
  <c r="AU2766" i="1" s="1"/>
  <c r="Z2766" i="1"/>
  <c r="Y2766" i="1"/>
  <c r="AG2766" i="1" s="1"/>
  <c r="AA2765" i="1"/>
  <c r="Z2765" i="1"/>
  <c r="Y2765" i="1"/>
  <c r="AG2765" i="1" s="1"/>
  <c r="AA2764" i="1"/>
  <c r="AR2764" i="1" s="1"/>
  <c r="Z2764" i="1"/>
  <c r="Y2764" i="1"/>
  <c r="AG2764" i="1" s="1"/>
  <c r="AA2763" i="1"/>
  <c r="Z2763" i="1"/>
  <c r="Y2763" i="1"/>
  <c r="AG2763" i="1" s="1"/>
  <c r="AA2762" i="1"/>
  <c r="AR2762" i="1" s="1"/>
  <c r="Z2762" i="1"/>
  <c r="Y2762" i="1"/>
  <c r="AG2762" i="1" s="1"/>
  <c r="AA2761" i="1"/>
  <c r="Z2761" i="1"/>
  <c r="Y2761" i="1"/>
  <c r="AG2761" i="1" s="1"/>
  <c r="AA2760" i="1"/>
  <c r="AR2760" i="1" s="1"/>
  <c r="Z2760" i="1"/>
  <c r="Y2760" i="1"/>
  <c r="AG2760" i="1" s="1"/>
  <c r="AA2759" i="1"/>
  <c r="Z2759" i="1"/>
  <c r="Y2759" i="1"/>
  <c r="AG2759" i="1" s="1"/>
  <c r="AA2758" i="1"/>
  <c r="AR2758" i="1" s="1"/>
  <c r="AS2758" i="1" s="1"/>
  <c r="AU2758" i="1" s="1"/>
  <c r="Z2758" i="1"/>
  <c r="Y2758" i="1"/>
  <c r="AG2758" i="1" s="1"/>
  <c r="AA2757" i="1"/>
  <c r="Z2757" i="1"/>
  <c r="Y2757" i="1"/>
  <c r="AG2757" i="1" s="1"/>
  <c r="AA2756" i="1"/>
  <c r="AR2756" i="1" s="1"/>
  <c r="Z2756" i="1"/>
  <c r="Y2756" i="1"/>
  <c r="AG2756" i="1" s="1"/>
  <c r="AA2755" i="1"/>
  <c r="Z2755" i="1"/>
  <c r="Y2755" i="1"/>
  <c r="AG2755" i="1" s="1"/>
  <c r="AA2754" i="1"/>
  <c r="AR2754" i="1" s="1"/>
  <c r="Z2754" i="1"/>
  <c r="Y2754" i="1"/>
  <c r="AG2754" i="1" s="1"/>
  <c r="AA2753" i="1"/>
  <c r="Z2753" i="1"/>
  <c r="Y2753" i="1"/>
  <c r="AG2753" i="1" s="1"/>
  <c r="AA2752" i="1"/>
  <c r="AR2752" i="1" s="1"/>
  <c r="Z2752" i="1"/>
  <c r="Y2752" i="1"/>
  <c r="AG2752" i="1" s="1"/>
  <c r="AA2751" i="1"/>
  <c r="Z2751" i="1"/>
  <c r="Y2751" i="1"/>
  <c r="AG2751" i="1" s="1"/>
  <c r="AA2750" i="1"/>
  <c r="AR2750" i="1" s="1"/>
  <c r="AS2750" i="1" s="1"/>
  <c r="AU2750" i="1" s="1"/>
  <c r="Z2750" i="1"/>
  <c r="Y2750" i="1"/>
  <c r="AG2750" i="1" s="1"/>
  <c r="AA2749" i="1"/>
  <c r="Z2749" i="1"/>
  <c r="Y2749" i="1"/>
  <c r="AG2749" i="1" s="1"/>
  <c r="AA2748" i="1"/>
  <c r="AR2748" i="1" s="1"/>
  <c r="Z2748" i="1"/>
  <c r="Y2748" i="1"/>
  <c r="AG2748" i="1" s="1"/>
  <c r="AA2747" i="1"/>
  <c r="Z2747" i="1"/>
  <c r="Y2747" i="1"/>
  <c r="AG2747" i="1" s="1"/>
  <c r="AA2746" i="1"/>
  <c r="AR2746" i="1" s="1"/>
  <c r="Z2746" i="1"/>
  <c r="Y2746" i="1"/>
  <c r="AG2746" i="1" s="1"/>
  <c r="AA2745" i="1"/>
  <c r="Z2745" i="1"/>
  <c r="Y2745" i="1"/>
  <c r="AG2745" i="1" s="1"/>
  <c r="AA2744" i="1"/>
  <c r="AR2744" i="1" s="1"/>
  <c r="Z2744" i="1"/>
  <c r="Y2744" i="1"/>
  <c r="AG2744" i="1" s="1"/>
  <c r="AA2743" i="1"/>
  <c r="Z2743" i="1"/>
  <c r="Y2743" i="1"/>
  <c r="AG2743" i="1" s="1"/>
  <c r="AA2742" i="1"/>
  <c r="AR2742" i="1" s="1"/>
  <c r="AS2742" i="1" s="1"/>
  <c r="AU2742" i="1" s="1"/>
  <c r="Z2742" i="1"/>
  <c r="Y2742" i="1"/>
  <c r="AG2742" i="1" s="1"/>
  <c r="AA2741" i="1"/>
  <c r="Z2741" i="1"/>
  <c r="Y2741" i="1"/>
  <c r="AG2741" i="1" s="1"/>
  <c r="AA2740" i="1"/>
  <c r="AR2740" i="1" s="1"/>
  <c r="Z2740" i="1"/>
  <c r="Y2740" i="1"/>
  <c r="AG2740" i="1" s="1"/>
  <c r="AA2739" i="1"/>
  <c r="Z2739" i="1"/>
  <c r="Y2739" i="1"/>
  <c r="AG2739" i="1" s="1"/>
  <c r="AA2738" i="1"/>
  <c r="AR2738" i="1" s="1"/>
  <c r="Z2738" i="1"/>
  <c r="Y2738" i="1"/>
  <c r="AG2738" i="1" s="1"/>
  <c r="AA2737" i="1"/>
  <c r="Z2737" i="1"/>
  <c r="Y2737" i="1"/>
  <c r="AG2737" i="1" s="1"/>
  <c r="AA2736" i="1"/>
  <c r="AR2736" i="1" s="1"/>
  <c r="Z2736" i="1"/>
  <c r="Y2736" i="1"/>
  <c r="AG2736" i="1" s="1"/>
  <c r="AA2735" i="1"/>
  <c r="Z2735" i="1"/>
  <c r="Y2735" i="1"/>
  <c r="AG2735" i="1" s="1"/>
  <c r="AA2734" i="1"/>
  <c r="AR2734" i="1" s="1"/>
  <c r="AS2734" i="1" s="1"/>
  <c r="AU2734" i="1" s="1"/>
  <c r="Z2734" i="1"/>
  <c r="Y2734" i="1"/>
  <c r="AG2734" i="1" s="1"/>
  <c r="AA2733" i="1"/>
  <c r="Z2733" i="1"/>
  <c r="Y2733" i="1"/>
  <c r="AG2733" i="1" s="1"/>
  <c r="AA2732" i="1"/>
  <c r="AR2732" i="1" s="1"/>
  <c r="Z2732" i="1"/>
  <c r="Y2732" i="1"/>
  <c r="AG2732" i="1" s="1"/>
  <c r="AA2731" i="1"/>
  <c r="Z2731" i="1"/>
  <c r="Y2731" i="1"/>
  <c r="AG2731" i="1" s="1"/>
  <c r="AA2730" i="1"/>
  <c r="AR2730" i="1" s="1"/>
  <c r="Z2730" i="1"/>
  <c r="Y2730" i="1"/>
  <c r="AG2730" i="1" s="1"/>
  <c r="AA2729" i="1"/>
  <c r="Z2729" i="1"/>
  <c r="Y2729" i="1"/>
  <c r="AG2729" i="1" s="1"/>
  <c r="AA2728" i="1"/>
  <c r="AR2728" i="1" s="1"/>
  <c r="Z2728" i="1"/>
  <c r="Y2728" i="1"/>
  <c r="AG2728" i="1" s="1"/>
  <c r="AA2727" i="1"/>
  <c r="Z2727" i="1"/>
  <c r="Y2727" i="1"/>
  <c r="AG2727" i="1" s="1"/>
  <c r="AA2726" i="1"/>
  <c r="AR2726" i="1" s="1"/>
  <c r="AS2726" i="1" s="1"/>
  <c r="AU2726" i="1" s="1"/>
  <c r="Z2726" i="1"/>
  <c r="Y2726" i="1"/>
  <c r="AG2726" i="1" s="1"/>
  <c r="AA2725" i="1"/>
  <c r="Z2725" i="1"/>
  <c r="Y2725" i="1"/>
  <c r="AG2725" i="1" s="1"/>
  <c r="AA2724" i="1"/>
  <c r="Z2724" i="1"/>
  <c r="Y2724" i="1"/>
  <c r="AG2724" i="1" s="1"/>
  <c r="AA2723" i="1"/>
  <c r="Z2723" i="1"/>
  <c r="Y2723" i="1"/>
  <c r="AG2723" i="1" s="1"/>
  <c r="AA2722" i="1"/>
  <c r="AR2722" i="1" s="1"/>
  <c r="Z2722" i="1"/>
  <c r="Y2722" i="1"/>
  <c r="AG2722" i="1" s="1"/>
  <c r="AA2721" i="1"/>
  <c r="Z2721" i="1"/>
  <c r="Y2721" i="1"/>
  <c r="AG2721" i="1" s="1"/>
  <c r="AA2720" i="1"/>
  <c r="AR2720" i="1" s="1"/>
  <c r="Z2720" i="1"/>
  <c r="Y2720" i="1"/>
  <c r="AG2720" i="1" s="1"/>
  <c r="AA2719" i="1"/>
  <c r="Z2719" i="1"/>
  <c r="Y2719" i="1"/>
  <c r="AG2719" i="1" s="1"/>
  <c r="AA2718" i="1"/>
  <c r="AR2718" i="1" s="1"/>
  <c r="AS2718" i="1" s="1"/>
  <c r="AU2718" i="1" s="1"/>
  <c r="Z2718" i="1"/>
  <c r="Y2718" i="1"/>
  <c r="AG2718" i="1" s="1"/>
  <c r="AA2717" i="1"/>
  <c r="Z2717" i="1"/>
  <c r="Y2717" i="1"/>
  <c r="AG2717" i="1" s="1"/>
  <c r="AA2716" i="1"/>
  <c r="AR2716" i="1" s="1"/>
  <c r="Z2716" i="1"/>
  <c r="Y2716" i="1"/>
  <c r="AG2716" i="1" s="1"/>
  <c r="AA2715" i="1"/>
  <c r="Z2715" i="1"/>
  <c r="Y2715" i="1"/>
  <c r="AG2715" i="1" s="1"/>
  <c r="AA2714" i="1"/>
  <c r="AR2714" i="1" s="1"/>
  <c r="Z2714" i="1"/>
  <c r="Y2714" i="1"/>
  <c r="AG2714" i="1" s="1"/>
  <c r="AA2713" i="1"/>
  <c r="Z2713" i="1"/>
  <c r="Y2713" i="1"/>
  <c r="AG2713" i="1" s="1"/>
  <c r="AA2712" i="1"/>
  <c r="AR2712" i="1" s="1"/>
  <c r="Z2712" i="1"/>
  <c r="Y2712" i="1"/>
  <c r="AG2712" i="1" s="1"/>
  <c r="AA2711" i="1"/>
  <c r="Z2711" i="1"/>
  <c r="Y2711" i="1"/>
  <c r="AG2711" i="1" s="1"/>
  <c r="AA2710" i="1"/>
  <c r="AR2710" i="1" s="1"/>
  <c r="AS2710" i="1" s="1"/>
  <c r="AU2710" i="1" s="1"/>
  <c r="Z2710" i="1"/>
  <c r="Y2710" i="1"/>
  <c r="AG2710" i="1" s="1"/>
  <c r="AA2709" i="1"/>
  <c r="Z2709" i="1"/>
  <c r="Y2709" i="1"/>
  <c r="AG2709" i="1" s="1"/>
  <c r="AA2708" i="1"/>
  <c r="AR2708" i="1" s="1"/>
  <c r="Z2708" i="1"/>
  <c r="Y2708" i="1"/>
  <c r="AG2708" i="1" s="1"/>
  <c r="AA2707" i="1"/>
  <c r="Z2707" i="1"/>
  <c r="Y2707" i="1"/>
  <c r="AG2707" i="1" s="1"/>
  <c r="AA2706" i="1"/>
  <c r="Z2706" i="1"/>
  <c r="Y2706" i="1"/>
  <c r="AG2706" i="1" s="1"/>
  <c r="AA2705" i="1"/>
  <c r="Z2705" i="1"/>
  <c r="Y2705" i="1"/>
  <c r="AG2705" i="1" s="1"/>
  <c r="AA2704" i="1"/>
  <c r="AR2704" i="1" s="1"/>
  <c r="Z2704" i="1"/>
  <c r="Y2704" i="1"/>
  <c r="AG2704" i="1" s="1"/>
  <c r="AA2703" i="1"/>
  <c r="Z2703" i="1"/>
  <c r="Y2703" i="1"/>
  <c r="AG2703" i="1" s="1"/>
  <c r="AA2702" i="1"/>
  <c r="AR2702" i="1" s="1"/>
  <c r="AS2702" i="1" s="1"/>
  <c r="AU2702" i="1" s="1"/>
  <c r="Z2702" i="1"/>
  <c r="Y2702" i="1"/>
  <c r="AG2702" i="1" s="1"/>
  <c r="AA2701" i="1"/>
  <c r="Z2701" i="1"/>
  <c r="Y2701" i="1"/>
  <c r="AG2701" i="1" s="1"/>
  <c r="AA2700" i="1"/>
  <c r="AR2700" i="1" s="1"/>
  <c r="Z2700" i="1"/>
  <c r="Y2700" i="1"/>
  <c r="AG2700" i="1" s="1"/>
  <c r="AA2699" i="1"/>
  <c r="Z2699" i="1"/>
  <c r="Y2699" i="1"/>
  <c r="AG2699" i="1" s="1"/>
  <c r="AA2698" i="1"/>
  <c r="Z2698" i="1"/>
  <c r="Y2698" i="1"/>
  <c r="AG2698" i="1" s="1"/>
  <c r="AA2697" i="1"/>
  <c r="Z2697" i="1"/>
  <c r="Y2697" i="1"/>
  <c r="AG2697" i="1" s="1"/>
  <c r="AA2696" i="1"/>
  <c r="AR2696" i="1" s="1"/>
  <c r="Z2696" i="1"/>
  <c r="Y2696" i="1"/>
  <c r="AG2696" i="1" s="1"/>
  <c r="AA2695" i="1"/>
  <c r="Z2695" i="1"/>
  <c r="Y2695" i="1"/>
  <c r="AG2695" i="1" s="1"/>
  <c r="AA2694" i="1"/>
  <c r="AR2694" i="1" s="1"/>
  <c r="AS2694" i="1" s="1"/>
  <c r="AU2694" i="1" s="1"/>
  <c r="Z2694" i="1"/>
  <c r="Y2694" i="1"/>
  <c r="AG2694" i="1" s="1"/>
  <c r="AA2693" i="1"/>
  <c r="Z2693" i="1"/>
  <c r="Y2693" i="1"/>
  <c r="AG2693" i="1" s="1"/>
  <c r="AA2692" i="1"/>
  <c r="AR2692" i="1" s="1"/>
  <c r="Z2692" i="1"/>
  <c r="Y2692" i="1"/>
  <c r="AG2692" i="1" s="1"/>
  <c r="AA2691" i="1"/>
  <c r="Z2691" i="1"/>
  <c r="Y2691" i="1"/>
  <c r="AG2691" i="1" s="1"/>
  <c r="AA2690" i="1"/>
  <c r="AR2690" i="1" s="1"/>
  <c r="Z2690" i="1"/>
  <c r="Y2690" i="1"/>
  <c r="AG2690" i="1" s="1"/>
  <c r="AA2689" i="1"/>
  <c r="Z2689" i="1"/>
  <c r="Y2689" i="1"/>
  <c r="AG2689" i="1" s="1"/>
  <c r="AA2688" i="1"/>
  <c r="AR2688" i="1" s="1"/>
  <c r="Z2688" i="1"/>
  <c r="Y2688" i="1"/>
  <c r="AG2688" i="1" s="1"/>
  <c r="AA2687" i="1"/>
  <c r="Z2687" i="1"/>
  <c r="Y2687" i="1"/>
  <c r="AG2687" i="1" s="1"/>
  <c r="AA2686" i="1"/>
  <c r="AR2686" i="1" s="1"/>
  <c r="AS2686" i="1" s="1"/>
  <c r="AU2686" i="1" s="1"/>
  <c r="Z2686" i="1"/>
  <c r="Y2686" i="1"/>
  <c r="AG2686" i="1" s="1"/>
  <c r="AA2685" i="1"/>
  <c r="Z2685" i="1"/>
  <c r="Y2685" i="1"/>
  <c r="AG2685" i="1" s="1"/>
  <c r="AA2684" i="1"/>
  <c r="AR2684" i="1" s="1"/>
  <c r="Z2684" i="1"/>
  <c r="Y2684" i="1"/>
  <c r="AG2684" i="1" s="1"/>
  <c r="AA2683" i="1"/>
  <c r="AR2683" i="1" s="1"/>
  <c r="AS2683" i="1" s="1"/>
  <c r="AU2683" i="1" s="1"/>
  <c r="Z2683" i="1"/>
  <c r="Y2683" i="1"/>
  <c r="AG2683" i="1" s="1"/>
  <c r="AA2682" i="1"/>
  <c r="AR2682" i="1" s="1"/>
  <c r="Z2682" i="1"/>
  <c r="Y2682" i="1"/>
  <c r="AG2682" i="1" s="1"/>
  <c r="AA2681" i="1"/>
  <c r="Z2681" i="1"/>
  <c r="Y2681" i="1"/>
  <c r="AG2681" i="1" s="1"/>
  <c r="AA2680" i="1"/>
  <c r="AR2680" i="1" s="1"/>
  <c r="Z2680" i="1"/>
  <c r="Y2680" i="1"/>
  <c r="AG2680" i="1" s="1"/>
  <c r="AA2679" i="1"/>
  <c r="Z2679" i="1"/>
  <c r="Y2679" i="1"/>
  <c r="AG2679" i="1" s="1"/>
  <c r="AA2678" i="1"/>
  <c r="AR2678" i="1" s="1"/>
  <c r="AS2678" i="1" s="1"/>
  <c r="AU2678" i="1" s="1"/>
  <c r="Z2678" i="1"/>
  <c r="Y2678" i="1"/>
  <c r="AG2678" i="1" s="1"/>
  <c r="AA2677" i="1"/>
  <c r="Z2677" i="1"/>
  <c r="Y2677" i="1"/>
  <c r="AG2677" i="1" s="1"/>
  <c r="AA2676" i="1"/>
  <c r="AR2676" i="1" s="1"/>
  <c r="Z2676" i="1"/>
  <c r="Y2676" i="1"/>
  <c r="AG2676" i="1" s="1"/>
  <c r="AA2675" i="1"/>
  <c r="AR2675" i="1" s="1"/>
  <c r="AS2675" i="1" s="1"/>
  <c r="AU2675" i="1" s="1"/>
  <c r="Z2675" i="1"/>
  <c r="Y2675" i="1"/>
  <c r="AG2675" i="1" s="1"/>
  <c r="AA2674" i="1"/>
  <c r="Z2674" i="1"/>
  <c r="Y2674" i="1"/>
  <c r="AG2674" i="1" s="1"/>
  <c r="AA2673" i="1"/>
  <c r="Z2673" i="1"/>
  <c r="Y2673" i="1"/>
  <c r="AG2673" i="1" s="1"/>
  <c r="AA2672" i="1"/>
  <c r="AR2672" i="1" s="1"/>
  <c r="Z2672" i="1"/>
  <c r="Y2672" i="1"/>
  <c r="AG2672" i="1" s="1"/>
  <c r="AA2671" i="1"/>
  <c r="Z2671" i="1"/>
  <c r="Y2671" i="1"/>
  <c r="AG2671" i="1" s="1"/>
  <c r="AA2670" i="1"/>
  <c r="AR2670" i="1" s="1"/>
  <c r="AS2670" i="1" s="1"/>
  <c r="AU2670" i="1" s="1"/>
  <c r="Z2670" i="1"/>
  <c r="Y2670" i="1"/>
  <c r="AG2670" i="1" s="1"/>
  <c r="AA2669" i="1"/>
  <c r="Z2669" i="1"/>
  <c r="Y2669" i="1"/>
  <c r="AG2669" i="1" s="1"/>
  <c r="AA2668" i="1"/>
  <c r="AR2668" i="1" s="1"/>
  <c r="Z2668" i="1"/>
  <c r="Y2668" i="1"/>
  <c r="AG2668" i="1" s="1"/>
  <c r="AA2667" i="1"/>
  <c r="AR2667" i="1" s="1"/>
  <c r="AS2667" i="1" s="1"/>
  <c r="AU2667" i="1" s="1"/>
  <c r="Z2667" i="1"/>
  <c r="Y2667" i="1"/>
  <c r="AG2667" i="1" s="1"/>
  <c r="AA2666" i="1"/>
  <c r="AR2666" i="1" s="1"/>
  <c r="Z2666" i="1"/>
  <c r="Y2666" i="1"/>
  <c r="AG2666" i="1" s="1"/>
  <c r="AA2665" i="1"/>
  <c r="Z2665" i="1"/>
  <c r="Y2665" i="1"/>
  <c r="AG2665" i="1" s="1"/>
  <c r="AA2664" i="1"/>
  <c r="AR2664" i="1" s="1"/>
  <c r="Z2664" i="1"/>
  <c r="Y2664" i="1"/>
  <c r="AG2664" i="1" s="1"/>
  <c r="AA2663" i="1"/>
  <c r="Z2663" i="1"/>
  <c r="Y2663" i="1"/>
  <c r="AG2663" i="1" s="1"/>
  <c r="AA2662" i="1"/>
  <c r="AR2662" i="1" s="1"/>
  <c r="AS2662" i="1" s="1"/>
  <c r="AU2662" i="1" s="1"/>
  <c r="Z2662" i="1"/>
  <c r="Y2662" i="1"/>
  <c r="AG2662" i="1" s="1"/>
  <c r="AA2661" i="1"/>
  <c r="Z2661" i="1"/>
  <c r="Y2661" i="1"/>
  <c r="AG2661" i="1" s="1"/>
  <c r="AA2660" i="1"/>
  <c r="AR2660" i="1" s="1"/>
  <c r="Z2660" i="1"/>
  <c r="Y2660" i="1"/>
  <c r="AG2660" i="1" s="1"/>
  <c r="AA2659" i="1"/>
  <c r="AR2659" i="1" s="1"/>
  <c r="AS2659" i="1" s="1"/>
  <c r="AU2659" i="1" s="1"/>
  <c r="Z2659" i="1"/>
  <c r="Y2659" i="1"/>
  <c r="AG2659" i="1" s="1"/>
  <c r="AA2658" i="1"/>
  <c r="Z2658" i="1"/>
  <c r="Y2658" i="1"/>
  <c r="AG2658" i="1" s="1"/>
  <c r="AA2657" i="1"/>
  <c r="Z2657" i="1"/>
  <c r="Y2657" i="1"/>
  <c r="AG2657" i="1" s="1"/>
  <c r="AA2656" i="1"/>
  <c r="AR2656" i="1" s="1"/>
  <c r="Z2656" i="1"/>
  <c r="Y2656" i="1"/>
  <c r="AG2656" i="1" s="1"/>
  <c r="AA2655" i="1"/>
  <c r="Z2655" i="1"/>
  <c r="Y2655" i="1"/>
  <c r="AG2655" i="1" s="1"/>
  <c r="AA2654" i="1"/>
  <c r="AR2654" i="1" s="1"/>
  <c r="AS2654" i="1" s="1"/>
  <c r="AU2654" i="1" s="1"/>
  <c r="Z2654" i="1"/>
  <c r="Y2654" i="1"/>
  <c r="AG2654" i="1" s="1"/>
  <c r="AA2653" i="1"/>
  <c r="Z2653" i="1"/>
  <c r="Y2653" i="1"/>
  <c r="AG2653" i="1" s="1"/>
  <c r="AA2652" i="1"/>
  <c r="AR2652" i="1" s="1"/>
  <c r="Z2652" i="1"/>
  <c r="Y2652" i="1"/>
  <c r="AG2652" i="1" s="1"/>
  <c r="AA2651" i="1"/>
  <c r="AR2651" i="1" s="1"/>
  <c r="AS2651" i="1" s="1"/>
  <c r="AU2651" i="1" s="1"/>
  <c r="Z2651" i="1"/>
  <c r="Y2651" i="1"/>
  <c r="AG2651" i="1" s="1"/>
  <c r="AA2650" i="1"/>
  <c r="Z2650" i="1"/>
  <c r="Y2650" i="1"/>
  <c r="AG2650" i="1" s="1"/>
  <c r="AA2649" i="1"/>
  <c r="Z2649" i="1"/>
  <c r="Y2649" i="1"/>
  <c r="AG2649" i="1" s="1"/>
  <c r="AA2648" i="1"/>
  <c r="AR2648" i="1" s="1"/>
  <c r="Z2648" i="1"/>
  <c r="Y2648" i="1"/>
  <c r="AG2648" i="1" s="1"/>
  <c r="AA2647" i="1"/>
  <c r="Z2647" i="1"/>
  <c r="Y2647" i="1"/>
  <c r="AG2647" i="1" s="1"/>
  <c r="AA2646" i="1"/>
  <c r="AR2646" i="1" s="1"/>
  <c r="AS2646" i="1" s="1"/>
  <c r="AU2646" i="1" s="1"/>
  <c r="Z2646" i="1"/>
  <c r="Y2646" i="1"/>
  <c r="AG2646" i="1" s="1"/>
  <c r="AA2645" i="1"/>
  <c r="Z2645" i="1"/>
  <c r="Y2645" i="1"/>
  <c r="AG2645" i="1" s="1"/>
  <c r="AA2644" i="1"/>
  <c r="AR2644" i="1" s="1"/>
  <c r="Z2644" i="1"/>
  <c r="Y2644" i="1"/>
  <c r="AG2644" i="1" s="1"/>
  <c r="AA2643" i="1"/>
  <c r="Z2643" i="1"/>
  <c r="Y2643" i="1"/>
  <c r="AG2643" i="1" s="1"/>
  <c r="AA2642" i="1"/>
  <c r="Z2642" i="1"/>
  <c r="Y2642" i="1"/>
  <c r="AG2642" i="1" s="1"/>
  <c r="AA2641" i="1"/>
  <c r="Z2641" i="1"/>
  <c r="Y2641" i="1"/>
  <c r="AG2641" i="1" s="1"/>
  <c r="AA2640" i="1"/>
  <c r="AR2640" i="1" s="1"/>
  <c r="Z2640" i="1"/>
  <c r="Y2640" i="1"/>
  <c r="AG2640" i="1" s="1"/>
  <c r="AA2639" i="1"/>
  <c r="Z2639" i="1"/>
  <c r="Y2639" i="1"/>
  <c r="AG2639" i="1" s="1"/>
  <c r="AA2638" i="1"/>
  <c r="AR2638" i="1" s="1"/>
  <c r="AS2638" i="1" s="1"/>
  <c r="AU2638" i="1" s="1"/>
  <c r="Z2638" i="1"/>
  <c r="Y2638" i="1"/>
  <c r="AG2638" i="1" s="1"/>
  <c r="AA2637" i="1"/>
  <c r="Z2637" i="1"/>
  <c r="Y2637" i="1"/>
  <c r="AG2637" i="1" s="1"/>
  <c r="AA2636" i="1"/>
  <c r="AR2636" i="1" s="1"/>
  <c r="Z2636" i="1"/>
  <c r="Y2636" i="1"/>
  <c r="AG2636" i="1" s="1"/>
  <c r="AA2635" i="1"/>
  <c r="Z2635" i="1"/>
  <c r="Y2635" i="1"/>
  <c r="AG2635" i="1" s="1"/>
  <c r="AA2634" i="1"/>
  <c r="Z2634" i="1"/>
  <c r="Y2634" i="1"/>
  <c r="AG2634" i="1" s="1"/>
  <c r="AA2633" i="1"/>
  <c r="Z2633" i="1"/>
  <c r="Y2633" i="1"/>
  <c r="AG2633" i="1" s="1"/>
  <c r="AA2632" i="1"/>
  <c r="AR2632" i="1" s="1"/>
  <c r="Z2632" i="1"/>
  <c r="Y2632" i="1"/>
  <c r="AG2632" i="1" s="1"/>
  <c r="AA2631" i="1"/>
  <c r="Z2631" i="1"/>
  <c r="Y2631" i="1"/>
  <c r="AG2631" i="1" s="1"/>
  <c r="AA2630" i="1"/>
  <c r="AR2630" i="1" s="1"/>
  <c r="AS2630" i="1" s="1"/>
  <c r="AU2630" i="1" s="1"/>
  <c r="Z2630" i="1"/>
  <c r="Y2630" i="1"/>
  <c r="AG2630" i="1" s="1"/>
  <c r="AA2629" i="1"/>
  <c r="Z2629" i="1"/>
  <c r="Y2629" i="1"/>
  <c r="AG2629" i="1" s="1"/>
  <c r="AA2628" i="1"/>
  <c r="AR2628" i="1" s="1"/>
  <c r="Z2628" i="1"/>
  <c r="Y2628" i="1"/>
  <c r="AG2628" i="1" s="1"/>
  <c r="AA2627" i="1"/>
  <c r="Z2627" i="1"/>
  <c r="Y2627" i="1"/>
  <c r="AG2627" i="1" s="1"/>
  <c r="AA2626" i="1"/>
  <c r="Z2626" i="1"/>
  <c r="Y2626" i="1"/>
  <c r="AG2626" i="1" s="1"/>
  <c r="AA2625" i="1"/>
  <c r="Z2625" i="1"/>
  <c r="Y2625" i="1"/>
  <c r="AG2625" i="1" s="1"/>
  <c r="AA2624" i="1"/>
  <c r="AR2624" i="1" s="1"/>
  <c r="Z2624" i="1"/>
  <c r="Y2624" i="1"/>
  <c r="AG2624" i="1" s="1"/>
  <c r="AA2623" i="1"/>
  <c r="Z2623" i="1"/>
  <c r="Y2623" i="1"/>
  <c r="AG2623" i="1" s="1"/>
  <c r="AA2622" i="1"/>
  <c r="AR2622" i="1" s="1"/>
  <c r="AS2622" i="1" s="1"/>
  <c r="AU2622" i="1" s="1"/>
  <c r="Z2622" i="1"/>
  <c r="Y2622" i="1"/>
  <c r="AG2622" i="1" s="1"/>
  <c r="AA2621" i="1"/>
  <c r="Z2621" i="1"/>
  <c r="Y2621" i="1"/>
  <c r="AG2621" i="1" s="1"/>
  <c r="AA2620" i="1"/>
  <c r="AR2620" i="1" s="1"/>
  <c r="Z2620" i="1"/>
  <c r="Y2620" i="1"/>
  <c r="AG2620" i="1" s="1"/>
  <c r="AA2619" i="1"/>
  <c r="Z2619" i="1"/>
  <c r="Y2619" i="1"/>
  <c r="AG2619" i="1" s="1"/>
  <c r="AA2618" i="1"/>
  <c r="Z2618" i="1"/>
  <c r="Y2618" i="1"/>
  <c r="AG2618" i="1" s="1"/>
  <c r="AA2617" i="1"/>
  <c r="Z2617" i="1"/>
  <c r="Y2617" i="1"/>
  <c r="AG2617" i="1" s="1"/>
  <c r="AA2616" i="1"/>
  <c r="AR2616" i="1" s="1"/>
  <c r="Z2616" i="1"/>
  <c r="Y2616" i="1"/>
  <c r="AG2616" i="1" s="1"/>
  <c r="AA2615" i="1"/>
  <c r="Z2615" i="1"/>
  <c r="Y2615" i="1"/>
  <c r="AG2615" i="1" s="1"/>
  <c r="AA2614" i="1"/>
  <c r="AR2614" i="1" s="1"/>
  <c r="AS2614" i="1" s="1"/>
  <c r="AU2614" i="1" s="1"/>
  <c r="Z2614" i="1"/>
  <c r="Y2614" i="1"/>
  <c r="AG2614" i="1" s="1"/>
  <c r="AA2613" i="1"/>
  <c r="Z2613" i="1"/>
  <c r="Y2613" i="1"/>
  <c r="AG2613" i="1" s="1"/>
  <c r="AA2612" i="1"/>
  <c r="AR2612" i="1" s="1"/>
  <c r="Z2612" i="1"/>
  <c r="Y2612" i="1"/>
  <c r="AG2612" i="1" s="1"/>
  <c r="AA2611" i="1"/>
  <c r="Z2611" i="1"/>
  <c r="Y2611" i="1"/>
  <c r="AG2611" i="1" s="1"/>
  <c r="AA2610" i="1"/>
  <c r="Z2610" i="1"/>
  <c r="Y2610" i="1"/>
  <c r="AG2610" i="1" s="1"/>
  <c r="AA2609" i="1"/>
  <c r="Z2609" i="1"/>
  <c r="Y2609" i="1"/>
  <c r="AG2609" i="1" s="1"/>
  <c r="AA2608" i="1"/>
  <c r="Z2608" i="1"/>
  <c r="Y2608" i="1"/>
  <c r="AG2608" i="1" s="1"/>
  <c r="AA2607" i="1"/>
  <c r="Z2607" i="1"/>
  <c r="Y2607" i="1"/>
  <c r="AG2607" i="1" s="1"/>
  <c r="AA2606" i="1"/>
  <c r="AR2606" i="1" s="1"/>
  <c r="AS2606" i="1" s="1"/>
  <c r="AU2606" i="1" s="1"/>
  <c r="Z2606" i="1"/>
  <c r="Y2606" i="1"/>
  <c r="AG2606" i="1" s="1"/>
  <c r="AA2605" i="1"/>
  <c r="Z2605" i="1"/>
  <c r="Y2605" i="1"/>
  <c r="AG2605" i="1" s="1"/>
  <c r="AA2604" i="1"/>
  <c r="AR2604" i="1" s="1"/>
  <c r="Z2604" i="1"/>
  <c r="Y2604" i="1"/>
  <c r="AG2604" i="1" s="1"/>
  <c r="AA2603" i="1"/>
  <c r="Z2603" i="1"/>
  <c r="Y2603" i="1"/>
  <c r="AG2603" i="1" s="1"/>
  <c r="AA2602" i="1"/>
  <c r="Z2602" i="1"/>
  <c r="Y2602" i="1"/>
  <c r="AG2602" i="1" s="1"/>
  <c r="AA2601" i="1"/>
  <c r="Z2601" i="1"/>
  <c r="Y2601" i="1"/>
  <c r="AG2601" i="1" s="1"/>
  <c r="AA2600" i="1"/>
  <c r="AR2600" i="1" s="1"/>
  <c r="Z2600" i="1"/>
  <c r="Y2600" i="1"/>
  <c r="AG2600" i="1" s="1"/>
  <c r="AA2599" i="1"/>
  <c r="Z2599" i="1"/>
  <c r="Y2599" i="1"/>
  <c r="AG2599" i="1" s="1"/>
  <c r="AA2598" i="1"/>
  <c r="AR2598" i="1" s="1"/>
  <c r="AS2598" i="1" s="1"/>
  <c r="AU2598" i="1" s="1"/>
  <c r="Z2598" i="1"/>
  <c r="Y2598" i="1"/>
  <c r="AG2598" i="1" s="1"/>
  <c r="AA2597" i="1"/>
  <c r="Z2597" i="1"/>
  <c r="Y2597" i="1"/>
  <c r="AG2597" i="1" s="1"/>
  <c r="AA2596" i="1"/>
  <c r="AR2596" i="1" s="1"/>
  <c r="Z2596" i="1"/>
  <c r="Y2596" i="1"/>
  <c r="AG2596" i="1" s="1"/>
  <c r="AA2595" i="1"/>
  <c r="Z2595" i="1"/>
  <c r="Y2595" i="1"/>
  <c r="AG2595" i="1" s="1"/>
  <c r="AA2594" i="1"/>
  <c r="Z2594" i="1"/>
  <c r="Y2594" i="1"/>
  <c r="AG2594" i="1" s="1"/>
  <c r="AA2593" i="1"/>
  <c r="Z2593" i="1"/>
  <c r="Y2593" i="1"/>
  <c r="AG2593" i="1" s="1"/>
  <c r="AA2592" i="1"/>
  <c r="AR2592" i="1" s="1"/>
  <c r="Z2592" i="1"/>
  <c r="Y2592" i="1"/>
  <c r="AG2592" i="1" s="1"/>
  <c r="AA2591" i="1"/>
  <c r="Z2591" i="1"/>
  <c r="Y2591" i="1"/>
  <c r="AG2591" i="1" s="1"/>
  <c r="AA2590" i="1"/>
  <c r="AR2590" i="1" s="1"/>
  <c r="AS2590" i="1" s="1"/>
  <c r="AU2590" i="1" s="1"/>
  <c r="Z2590" i="1"/>
  <c r="Y2590" i="1"/>
  <c r="AG2590" i="1" s="1"/>
  <c r="AA2589" i="1"/>
  <c r="Z2589" i="1"/>
  <c r="Y2589" i="1"/>
  <c r="AG2589" i="1" s="1"/>
  <c r="AA2588" i="1"/>
  <c r="AR2588" i="1" s="1"/>
  <c r="Z2588" i="1"/>
  <c r="Y2588" i="1"/>
  <c r="AG2588" i="1" s="1"/>
  <c r="AA2587" i="1"/>
  <c r="Z2587" i="1"/>
  <c r="Y2587" i="1"/>
  <c r="AG2587" i="1" s="1"/>
  <c r="AA2586" i="1"/>
  <c r="Z2586" i="1"/>
  <c r="Y2586" i="1"/>
  <c r="AG2586" i="1" s="1"/>
  <c r="AA2585" i="1"/>
  <c r="Z2585" i="1"/>
  <c r="Y2585" i="1"/>
  <c r="AG2585" i="1" s="1"/>
  <c r="AA2584" i="1"/>
  <c r="AR2584" i="1" s="1"/>
  <c r="Z2584" i="1"/>
  <c r="Y2584" i="1"/>
  <c r="AG2584" i="1" s="1"/>
  <c r="AA2583" i="1"/>
  <c r="Z2583" i="1"/>
  <c r="Y2583" i="1"/>
  <c r="AG2583" i="1" s="1"/>
  <c r="AA2582" i="1"/>
  <c r="AR2582" i="1" s="1"/>
  <c r="AS2582" i="1" s="1"/>
  <c r="AU2582" i="1" s="1"/>
  <c r="Z2582" i="1"/>
  <c r="Y2582" i="1"/>
  <c r="AG2582" i="1" s="1"/>
  <c r="AA2581" i="1"/>
  <c r="Z2581" i="1"/>
  <c r="Y2581" i="1"/>
  <c r="AG2581" i="1" s="1"/>
  <c r="AA2580" i="1"/>
  <c r="AR2580" i="1" s="1"/>
  <c r="Z2580" i="1"/>
  <c r="Y2580" i="1"/>
  <c r="AG2580" i="1" s="1"/>
  <c r="AA2579" i="1"/>
  <c r="Z2579" i="1"/>
  <c r="Y2579" i="1"/>
  <c r="AG2579" i="1" s="1"/>
  <c r="AA2578" i="1"/>
  <c r="Z2578" i="1"/>
  <c r="Y2578" i="1"/>
  <c r="AG2578" i="1" s="1"/>
  <c r="AA2577" i="1"/>
  <c r="Z2577" i="1"/>
  <c r="Y2577" i="1"/>
  <c r="AG2577" i="1" s="1"/>
  <c r="AA2576" i="1"/>
  <c r="AR2576" i="1" s="1"/>
  <c r="Z2576" i="1"/>
  <c r="Y2576" i="1"/>
  <c r="AG2576" i="1" s="1"/>
  <c r="AA2575" i="1"/>
  <c r="Z2575" i="1"/>
  <c r="Y2575" i="1"/>
  <c r="AG2575" i="1" s="1"/>
  <c r="AA2574" i="1"/>
  <c r="AR2574" i="1" s="1"/>
  <c r="AS2574" i="1" s="1"/>
  <c r="AU2574" i="1" s="1"/>
  <c r="Z2574" i="1"/>
  <c r="Y2574" i="1"/>
  <c r="AG2574" i="1" s="1"/>
  <c r="AA2573" i="1"/>
  <c r="Z2573" i="1"/>
  <c r="Y2573" i="1"/>
  <c r="AG2573" i="1" s="1"/>
  <c r="AA2572" i="1"/>
  <c r="AR2572" i="1" s="1"/>
  <c r="Z2572" i="1"/>
  <c r="Y2572" i="1"/>
  <c r="AG2572" i="1" s="1"/>
  <c r="AA2571" i="1"/>
  <c r="Z2571" i="1"/>
  <c r="Y2571" i="1"/>
  <c r="AG2571" i="1" s="1"/>
  <c r="AA2570" i="1"/>
  <c r="Z2570" i="1"/>
  <c r="Y2570" i="1"/>
  <c r="AG2570" i="1" s="1"/>
  <c r="AA2569" i="1"/>
  <c r="Z2569" i="1"/>
  <c r="Y2569" i="1"/>
  <c r="AG2569" i="1" s="1"/>
  <c r="AA2568" i="1"/>
  <c r="AR2568" i="1" s="1"/>
  <c r="Z2568" i="1"/>
  <c r="Y2568" i="1"/>
  <c r="AG2568" i="1" s="1"/>
  <c r="AA2567" i="1"/>
  <c r="Z2567" i="1"/>
  <c r="Y2567" i="1"/>
  <c r="AG2567" i="1" s="1"/>
  <c r="AA2566" i="1"/>
  <c r="AR2566" i="1" s="1"/>
  <c r="AS2566" i="1" s="1"/>
  <c r="AU2566" i="1" s="1"/>
  <c r="Z2566" i="1"/>
  <c r="Y2566" i="1"/>
  <c r="AG2566" i="1" s="1"/>
  <c r="AA2565" i="1"/>
  <c r="Z2565" i="1"/>
  <c r="Y2565" i="1"/>
  <c r="AG2565" i="1" s="1"/>
  <c r="AA2564" i="1"/>
  <c r="AR2564" i="1" s="1"/>
  <c r="Z2564" i="1"/>
  <c r="Y2564" i="1"/>
  <c r="AG2564" i="1" s="1"/>
  <c r="AA2563" i="1"/>
  <c r="Z2563" i="1"/>
  <c r="Y2563" i="1"/>
  <c r="AG2563" i="1" s="1"/>
  <c r="AA2562" i="1"/>
  <c r="Z2562" i="1"/>
  <c r="Y2562" i="1"/>
  <c r="AG2562" i="1" s="1"/>
  <c r="AA2561" i="1"/>
  <c r="Z2561" i="1"/>
  <c r="Y2561" i="1"/>
  <c r="AG2561" i="1" s="1"/>
  <c r="AA2560" i="1"/>
  <c r="AR2560" i="1" s="1"/>
  <c r="Z2560" i="1"/>
  <c r="Y2560" i="1"/>
  <c r="AG2560" i="1" s="1"/>
  <c r="AA2559" i="1"/>
  <c r="Z2559" i="1"/>
  <c r="Y2559" i="1"/>
  <c r="AG2559" i="1" s="1"/>
  <c r="AA2558" i="1"/>
  <c r="AR2558" i="1" s="1"/>
  <c r="AS2558" i="1" s="1"/>
  <c r="AU2558" i="1" s="1"/>
  <c r="Z2558" i="1"/>
  <c r="Y2558" i="1"/>
  <c r="AG2558" i="1" s="1"/>
  <c r="AA2557" i="1"/>
  <c r="Z2557" i="1"/>
  <c r="Y2557" i="1"/>
  <c r="AG2557" i="1" s="1"/>
  <c r="AA2556" i="1"/>
  <c r="AR2556" i="1" s="1"/>
  <c r="Z2556" i="1"/>
  <c r="Y2556" i="1"/>
  <c r="AG2556" i="1" s="1"/>
  <c r="AA2555" i="1"/>
  <c r="AR2555" i="1" s="1"/>
  <c r="AS2555" i="1" s="1"/>
  <c r="AU2555" i="1" s="1"/>
  <c r="Z2555" i="1"/>
  <c r="Y2555" i="1"/>
  <c r="AG2555" i="1" s="1"/>
  <c r="AA2554" i="1"/>
  <c r="Z2554" i="1"/>
  <c r="Y2554" i="1"/>
  <c r="AG2554" i="1" s="1"/>
  <c r="AA2553" i="1"/>
  <c r="Z2553" i="1"/>
  <c r="Y2553" i="1"/>
  <c r="AG2553" i="1" s="1"/>
  <c r="AA2552" i="1"/>
  <c r="AR2552" i="1" s="1"/>
  <c r="Z2552" i="1"/>
  <c r="Y2552" i="1"/>
  <c r="AG2552" i="1" s="1"/>
  <c r="AA2551" i="1"/>
  <c r="Z2551" i="1"/>
  <c r="Y2551" i="1"/>
  <c r="AG2551" i="1" s="1"/>
  <c r="AA2550" i="1"/>
  <c r="AR2550" i="1" s="1"/>
  <c r="AS2550" i="1" s="1"/>
  <c r="AU2550" i="1" s="1"/>
  <c r="Z2550" i="1"/>
  <c r="Y2550" i="1"/>
  <c r="AG2550" i="1" s="1"/>
  <c r="AA2549" i="1"/>
  <c r="Z2549" i="1"/>
  <c r="Y2549" i="1"/>
  <c r="AG2549" i="1" s="1"/>
  <c r="AA2548" i="1"/>
  <c r="AR2548" i="1" s="1"/>
  <c r="Z2548" i="1"/>
  <c r="Y2548" i="1"/>
  <c r="AG2548" i="1" s="1"/>
  <c r="AA2547" i="1"/>
  <c r="AR2547" i="1" s="1"/>
  <c r="AS2547" i="1" s="1"/>
  <c r="AU2547" i="1" s="1"/>
  <c r="Z2547" i="1"/>
  <c r="Y2547" i="1"/>
  <c r="AG2547" i="1" s="1"/>
  <c r="AA2546" i="1"/>
  <c r="Z2546" i="1"/>
  <c r="Y2546" i="1"/>
  <c r="AG2546" i="1" s="1"/>
  <c r="AA2545" i="1"/>
  <c r="Z2545" i="1"/>
  <c r="Y2545" i="1"/>
  <c r="AG2545" i="1" s="1"/>
  <c r="AA2544" i="1"/>
  <c r="AR2544" i="1" s="1"/>
  <c r="Z2544" i="1"/>
  <c r="Y2544" i="1"/>
  <c r="AG2544" i="1" s="1"/>
  <c r="AA2543" i="1"/>
  <c r="Z2543" i="1"/>
  <c r="Y2543" i="1"/>
  <c r="AG2543" i="1" s="1"/>
  <c r="AA2542" i="1"/>
  <c r="AR2542" i="1" s="1"/>
  <c r="AS2542" i="1" s="1"/>
  <c r="AU2542" i="1" s="1"/>
  <c r="Z2542" i="1"/>
  <c r="Y2542" i="1"/>
  <c r="AG2542" i="1" s="1"/>
  <c r="AA2541" i="1"/>
  <c r="Z2541" i="1"/>
  <c r="Y2541" i="1"/>
  <c r="AG2541" i="1" s="1"/>
  <c r="AA2540" i="1"/>
  <c r="AR2540" i="1" s="1"/>
  <c r="Z2540" i="1"/>
  <c r="Y2540" i="1"/>
  <c r="AG2540" i="1" s="1"/>
  <c r="AA2539" i="1"/>
  <c r="AR2539" i="1" s="1"/>
  <c r="AS2539" i="1" s="1"/>
  <c r="AU2539" i="1" s="1"/>
  <c r="Z2539" i="1"/>
  <c r="Y2539" i="1"/>
  <c r="AG2539" i="1" s="1"/>
  <c r="AA2538" i="1"/>
  <c r="Z2538" i="1"/>
  <c r="Y2538" i="1"/>
  <c r="AG2538" i="1" s="1"/>
  <c r="AA2537" i="1"/>
  <c r="Z2537" i="1"/>
  <c r="Y2537" i="1"/>
  <c r="AG2537" i="1" s="1"/>
  <c r="AA2536" i="1"/>
  <c r="AR2536" i="1" s="1"/>
  <c r="Z2536" i="1"/>
  <c r="Y2536" i="1"/>
  <c r="AG2536" i="1" s="1"/>
  <c r="AA2535" i="1"/>
  <c r="Z2535" i="1"/>
  <c r="Y2535" i="1"/>
  <c r="AG2535" i="1" s="1"/>
  <c r="AA2534" i="1"/>
  <c r="AR2534" i="1" s="1"/>
  <c r="AS2534" i="1" s="1"/>
  <c r="AU2534" i="1" s="1"/>
  <c r="Z2534" i="1"/>
  <c r="Y2534" i="1"/>
  <c r="AG2534" i="1" s="1"/>
  <c r="AA2533" i="1"/>
  <c r="Z2533" i="1"/>
  <c r="Y2533" i="1"/>
  <c r="AG2533" i="1" s="1"/>
  <c r="AA2532" i="1"/>
  <c r="AR2532" i="1" s="1"/>
  <c r="Z2532" i="1"/>
  <c r="Y2532" i="1"/>
  <c r="AG2532" i="1" s="1"/>
  <c r="AA2531" i="1"/>
  <c r="AR2531" i="1" s="1"/>
  <c r="AS2531" i="1" s="1"/>
  <c r="AU2531" i="1" s="1"/>
  <c r="Z2531" i="1"/>
  <c r="Y2531" i="1"/>
  <c r="AG2531" i="1" s="1"/>
  <c r="AA2530" i="1"/>
  <c r="Z2530" i="1"/>
  <c r="Y2530" i="1"/>
  <c r="AG2530" i="1" s="1"/>
  <c r="AA2529" i="1"/>
  <c r="Z2529" i="1"/>
  <c r="Y2529" i="1"/>
  <c r="AG2529" i="1" s="1"/>
  <c r="AA2528" i="1"/>
  <c r="AR2528" i="1" s="1"/>
  <c r="Z2528" i="1"/>
  <c r="Y2528" i="1"/>
  <c r="AG2528" i="1" s="1"/>
  <c r="AA2527" i="1"/>
  <c r="Z2527" i="1"/>
  <c r="Y2527" i="1"/>
  <c r="AG2527" i="1" s="1"/>
  <c r="AA2526" i="1"/>
  <c r="AR2526" i="1" s="1"/>
  <c r="AS2526" i="1" s="1"/>
  <c r="AU2526" i="1" s="1"/>
  <c r="Z2526" i="1"/>
  <c r="Y2526" i="1"/>
  <c r="AG2526" i="1" s="1"/>
  <c r="AA2525" i="1"/>
  <c r="Z2525" i="1"/>
  <c r="Y2525" i="1"/>
  <c r="AG2525" i="1" s="1"/>
  <c r="AA2524" i="1"/>
  <c r="AR2524" i="1" s="1"/>
  <c r="Z2524" i="1"/>
  <c r="Y2524" i="1"/>
  <c r="AG2524" i="1" s="1"/>
  <c r="AA2523" i="1"/>
  <c r="Z2523" i="1"/>
  <c r="Y2523" i="1"/>
  <c r="AG2523" i="1" s="1"/>
  <c r="AA2522" i="1"/>
  <c r="Z2522" i="1"/>
  <c r="Y2522" i="1"/>
  <c r="AG2522" i="1" s="1"/>
  <c r="AA2521" i="1"/>
  <c r="Z2521" i="1"/>
  <c r="Y2521" i="1"/>
  <c r="AG2521" i="1" s="1"/>
  <c r="AA2520" i="1"/>
  <c r="AR2520" i="1" s="1"/>
  <c r="Z2520" i="1"/>
  <c r="Y2520" i="1"/>
  <c r="AG2520" i="1" s="1"/>
  <c r="AA2519" i="1"/>
  <c r="Z2519" i="1"/>
  <c r="Y2519" i="1"/>
  <c r="AG2519" i="1" s="1"/>
  <c r="AA2518" i="1"/>
  <c r="AR2518" i="1" s="1"/>
  <c r="AS2518" i="1" s="1"/>
  <c r="AU2518" i="1" s="1"/>
  <c r="Z2518" i="1"/>
  <c r="Y2518" i="1"/>
  <c r="AG2518" i="1" s="1"/>
  <c r="AA2517" i="1"/>
  <c r="Z2517" i="1"/>
  <c r="Y2517" i="1"/>
  <c r="AG2517" i="1" s="1"/>
  <c r="AA2516" i="1"/>
  <c r="AR2516" i="1" s="1"/>
  <c r="Z2516" i="1"/>
  <c r="Y2516" i="1"/>
  <c r="AG2516" i="1" s="1"/>
  <c r="AA2515" i="1"/>
  <c r="Z2515" i="1"/>
  <c r="Y2515" i="1"/>
  <c r="AG2515" i="1" s="1"/>
  <c r="AA2514" i="1"/>
  <c r="Z2514" i="1"/>
  <c r="Y2514" i="1"/>
  <c r="AG2514" i="1" s="1"/>
  <c r="AA2513" i="1"/>
  <c r="Z2513" i="1"/>
  <c r="Y2513" i="1"/>
  <c r="AG2513" i="1" s="1"/>
  <c r="AA2512" i="1"/>
  <c r="AR2512" i="1" s="1"/>
  <c r="Z2512" i="1"/>
  <c r="Y2512" i="1"/>
  <c r="AG2512" i="1" s="1"/>
  <c r="AA2511" i="1"/>
  <c r="Z2511" i="1"/>
  <c r="Y2511" i="1"/>
  <c r="AG2511" i="1" s="1"/>
  <c r="AA2510" i="1"/>
  <c r="AR2510" i="1" s="1"/>
  <c r="AS2510" i="1" s="1"/>
  <c r="AU2510" i="1" s="1"/>
  <c r="Z2510" i="1"/>
  <c r="Y2510" i="1"/>
  <c r="AG2510" i="1" s="1"/>
  <c r="AA2509" i="1"/>
  <c r="Z2509" i="1"/>
  <c r="Y2509" i="1"/>
  <c r="AG2509" i="1" s="1"/>
  <c r="AA2508" i="1"/>
  <c r="AR2508" i="1" s="1"/>
  <c r="Z2508" i="1"/>
  <c r="Y2508" i="1"/>
  <c r="AG2508" i="1" s="1"/>
  <c r="AA2507" i="1"/>
  <c r="Z2507" i="1"/>
  <c r="Y2507" i="1"/>
  <c r="AG2507" i="1" s="1"/>
  <c r="AA2506" i="1"/>
  <c r="Z2506" i="1"/>
  <c r="Y2506" i="1"/>
  <c r="AG2506" i="1" s="1"/>
  <c r="AA2505" i="1"/>
  <c r="Z2505" i="1"/>
  <c r="Y2505" i="1"/>
  <c r="AG2505" i="1" s="1"/>
  <c r="AA2504" i="1"/>
  <c r="AR2504" i="1" s="1"/>
  <c r="Z2504" i="1"/>
  <c r="Y2504" i="1"/>
  <c r="AG2504" i="1" s="1"/>
  <c r="AA2503" i="1"/>
  <c r="Z2503" i="1"/>
  <c r="Y2503" i="1"/>
  <c r="AG2503" i="1" s="1"/>
  <c r="AA2502" i="1"/>
  <c r="AR2502" i="1" s="1"/>
  <c r="AS2502" i="1" s="1"/>
  <c r="AU2502" i="1" s="1"/>
  <c r="Z2502" i="1"/>
  <c r="Y2502" i="1"/>
  <c r="AG2502" i="1" s="1"/>
  <c r="AA2501" i="1"/>
  <c r="Z2501" i="1"/>
  <c r="Y2501" i="1"/>
  <c r="AG2501" i="1" s="1"/>
  <c r="AA2500" i="1"/>
  <c r="AR2500" i="1" s="1"/>
  <c r="Z2500" i="1"/>
  <c r="Y2500" i="1"/>
  <c r="AG2500" i="1" s="1"/>
  <c r="AA2499" i="1"/>
  <c r="Z2499" i="1"/>
  <c r="Y2499" i="1"/>
  <c r="AG2499" i="1" s="1"/>
  <c r="AA2498" i="1"/>
  <c r="Z2498" i="1"/>
  <c r="Y2498" i="1"/>
  <c r="AG2498" i="1" s="1"/>
  <c r="AA2497" i="1"/>
  <c r="Z2497" i="1"/>
  <c r="Y2497" i="1"/>
  <c r="AG2497" i="1" s="1"/>
  <c r="AA2496" i="1"/>
  <c r="AR2496" i="1" s="1"/>
  <c r="Z2496" i="1"/>
  <c r="Y2496" i="1"/>
  <c r="AG2496" i="1" s="1"/>
  <c r="AA2495" i="1"/>
  <c r="Z2495" i="1"/>
  <c r="Y2495" i="1"/>
  <c r="AG2495" i="1" s="1"/>
  <c r="AA2494" i="1"/>
  <c r="AR2494" i="1" s="1"/>
  <c r="AS2494" i="1" s="1"/>
  <c r="AU2494" i="1" s="1"/>
  <c r="Z2494" i="1"/>
  <c r="Y2494" i="1"/>
  <c r="AG2494" i="1" s="1"/>
  <c r="AA2493" i="1"/>
  <c r="Z2493" i="1"/>
  <c r="Y2493" i="1"/>
  <c r="AG2493" i="1" s="1"/>
  <c r="AA2492" i="1"/>
  <c r="AR2492" i="1" s="1"/>
  <c r="Z2492" i="1"/>
  <c r="Y2492" i="1"/>
  <c r="AG2492" i="1" s="1"/>
  <c r="AA2491" i="1"/>
  <c r="Z2491" i="1"/>
  <c r="Y2491" i="1"/>
  <c r="AG2491" i="1" s="1"/>
  <c r="AA2490" i="1"/>
  <c r="Z2490" i="1"/>
  <c r="Y2490" i="1"/>
  <c r="AG2490" i="1" s="1"/>
  <c r="AA2489" i="1"/>
  <c r="Z2489" i="1"/>
  <c r="Y2489" i="1"/>
  <c r="AG2489" i="1" s="1"/>
  <c r="AA2488" i="1"/>
  <c r="AR2488" i="1" s="1"/>
  <c r="Z2488" i="1"/>
  <c r="Y2488" i="1"/>
  <c r="AG2488" i="1" s="1"/>
  <c r="AA2487" i="1"/>
  <c r="Z2487" i="1"/>
  <c r="Y2487" i="1"/>
  <c r="AG2487" i="1" s="1"/>
  <c r="AA2486" i="1"/>
  <c r="AR2486" i="1" s="1"/>
  <c r="AS2486" i="1" s="1"/>
  <c r="AU2486" i="1" s="1"/>
  <c r="Z2486" i="1"/>
  <c r="Y2486" i="1"/>
  <c r="AG2486" i="1" s="1"/>
  <c r="AA2485" i="1"/>
  <c r="Z2485" i="1"/>
  <c r="Y2485" i="1"/>
  <c r="AG2485" i="1" s="1"/>
  <c r="AA2484" i="1"/>
  <c r="AR2484" i="1" s="1"/>
  <c r="Z2484" i="1"/>
  <c r="Y2484" i="1"/>
  <c r="AG2484" i="1" s="1"/>
  <c r="AA2483" i="1"/>
  <c r="Z2483" i="1"/>
  <c r="Y2483" i="1"/>
  <c r="AG2483" i="1" s="1"/>
  <c r="AA2482" i="1"/>
  <c r="Z2482" i="1"/>
  <c r="Y2482" i="1"/>
  <c r="AG2482" i="1" s="1"/>
  <c r="AA2481" i="1"/>
  <c r="Z2481" i="1"/>
  <c r="Y2481" i="1"/>
  <c r="AG2481" i="1" s="1"/>
  <c r="AA2480" i="1"/>
  <c r="AR2480" i="1" s="1"/>
  <c r="Z2480" i="1"/>
  <c r="Y2480" i="1"/>
  <c r="AG2480" i="1" s="1"/>
  <c r="AA2479" i="1"/>
  <c r="Z2479" i="1"/>
  <c r="Y2479" i="1"/>
  <c r="AG2479" i="1" s="1"/>
  <c r="AA2478" i="1"/>
  <c r="AR2478" i="1" s="1"/>
  <c r="AS2478" i="1" s="1"/>
  <c r="AU2478" i="1" s="1"/>
  <c r="Z2478" i="1"/>
  <c r="Y2478" i="1"/>
  <c r="AG2478" i="1" s="1"/>
  <c r="AA2477" i="1"/>
  <c r="Z2477" i="1"/>
  <c r="Y2477" i="1"/>
  <c r="AG2477" i="1" s="1"/>
  <c r="AA2476" i="1"/>
  <c r="AR2476" i="1" s="1"/>
  <c r="Z2476" i="1"/>
  <c r="Y2476" i="1"/>
  <c r="AG2476" i="1" s="1"/>
  <c r="AA2475" i="1"/>
  <c r="Z2475" i="1"/>
  <c r="Y2475" i="1"/>
  <c r="AG2475" i="1" s="1"/>
  <c r="AA2474" i="1"/>
  <c r="Z2474" i="1"/>
  <c r="Y2474" i="1"/>
  <c r="AG2474" i="1" s="1"/>
  <c r="AA2473" i="1"/>
  <c r="Z2473" i="1"/>
  <c r="Y2473" i="1"/>
  <c r="AG2473" i="1" s="1"/>
  <c r="AA2472" i="1"/>
  <c r="AR2472" i="1" s="1"/>
  <c r="Z2472" i="1"/>
  <c r="Y2472" i="1"/>
  <c r="AG2472" i="1" s="1"/>
  <c r="AA2471" i="1"/>
  <c r="Z2471" i="1"/>
  <c r="Y2471" i="1"/>
  <c r="AG2471" i="1" s="1"/>
  <c r="AA2470" i="1"/>
  <c r="AR2470" i="1" s="1"/>
  <c r="AS2470" i="1" s="1"/>
  <c r="AU2470" i="1" s="1"/>
  <c r="Z2470" i="1"/>
  <c r="Y2470" i="1"/>
  <c r="AG2470" i="1" s="1"/>
  <c r="AA2469" i="1"/>
  <c r="Z2469" i="1"/>
  <c r="Y2469" i="1"/>
  <c r="AG2469" i="1" s="1"/>
  <c r="AA2468" i="1"/>
  <c r="AR2468" i="1" s="1"/>
  <c r="Z2468" i="1"/>
  <c r="Y2468" i="1"/>
  <c r="AG2468" i="1" s="1"/>
  <c r="AA2467" i="1"/>
  <c r="Z2467" i="1"/>
  <c r="Y2467" i="1"/>
  <c r="AG2467" i="1" s="1"/>
  <c r="AA2466" i="1"/>
  <c r="Z2466" i="1"/>
  <c r="Y2466" i="1"/>
  <c r="AG2466" i="1" s="1"/>
  <c r="AA2465" i="1"/>
  <c r="Z2465" i="1"/>
  <c r="Y2465" i="1"/>
  <c r="AG2465" i="1" s="1"/>
  <c r="AA2464" i="1"/>
  <c r="AR2464" i="1" s="1"/>
  <c r="Z2464" i="1"/>
  <c r="Y2464" i="1"/>
  <c r="AG2464" i="1" s="1"/>
  <c r="AA2463" i="1"/>
  <c r="Z2463" i="1"/>
  <c r="Y2463" i="1"/>
  <c r="AG2463" i="1" s="1"/>
  <c r="AA2462" i="1"/>
  <c r="AR2462" i="1" s="1"/>
  <c r="AS2462" i="1" s="1"/>
  <c r="AU2462" i="1" s="1"/>
  <c r="Z2462" i="1"/>
  <c r="Y2462" i="1"/>
  <c r="AG2462" i="1" s="1"/>
  <c r="AA2461" i="1"/>
  <c r="Z2461" i="1"/>
  <c r="Y2461" i="1"/>
  <c r="AG2461" i="1" s="1"/>
  <c r="AA2460" i="1"/>
  <c r="Z2460" i="1"/>
  <c r="Y2460" i="1"/>
  <c r="AG2460" i="1" s="1"/>
  <c r="AA2459" i="1"/>
  <c r="Z2459" i="1"/>
  <c r="Y2459" i="1"/>
  <c r="AG2459" i="1" s="1"/>
  <c r="AA2458" i="1"/>
  <c r="Z2458" i="1"/>
  <c r="Y2458" i="1"/>
  <c r="AG2458" i="1" s="1"/>
  <c r="AA2457" i="1"/>
  <c r="Z2457" i="1"/>
  <c r="Y2457" i="1"/>
  <c r="AG2457" i="1" s="1"/>
  <c r="AA2456" i="1"/>
  <c r="AR2456" i="1" s="1"/>
  <c r="Z2456" i="1"/>
  <c r="Y2456" i="1"/>
  <c r="AG2456" i="1" s="1"/>
  <c r="AA2455" i="1"/>
  <c r="Z2455" i="1"/>
  <c r="Y2455" i="1"/>
  <c r="AG2455" i="1" s="1"/>
  <c r="AA2454" i="1"/>
  <c r="AR2454" i="1" s="1"/>
  <c r="AS2454" i="1" s="1"/>
  <c r="AU2454" i="1" s="1"/>
  <c r="Z2454" i="1"/>
  <c r="Y2454" i="1"/>
  <c r="AG2454" i="1" s="1"/>
  <c r="AA2453" i="1"/>
  <c r="Z2453" i="1"/>
  <c r="Y2453" i="1"/>
  <c r="AG2453" i="1" s="1"/>
  <c r="AA2452" i="1"/>
  <c r="AR2452" i="1" s="1"/>
  <c r="Z2452" i="1"/>
  <c r="Y2452" i="1"/>
  <c r="AG2452" i="1" s="1"/>
  <c r="AA2451" i="1"/>
  <c r="Z2451" i="1"/>
  <c r="Y2451" i="1"/>
  <c r="AG2451" i="1" s="1"/>
  <c r="AA2450" i="1"/>
  <c r="Z2450" i="1"/>
  <c r="Y2450" i="1"/>
  <c r="AG2450" i="1" s="1"/>
  <c r="AA2449" i="1"/>
  <c r="Z2449" i="1"/>
  <c r="Y2449" i="1"/>
  <c r="AG2449" i="1" s="1"/>
  <c r="AA2448" i="1"/>
  <c r="AR2448" i="1" s="1"/>
  <c r="Z2448" i="1"/>
  <c r="Y2448" i="1"/>
  <c r="AG2448" i="1" s="1"/>
  <c r="AA2447" i="1"/>
  <c r="Z2447" i="1"/>
  <c r="Y2447" i="1"/>
  <c r="AG2447" i="1" s="1"/>
  <c r="AA2446" i="1"/>
  <c r="AR2446" i="1" s="1"/>
  <c r="AS2446" i="1" s="1"/>
  <c r="AU2446" i="1" s="1"/>
  <c r="Z2446" i="1"/>
  <c r="Y2446" i="1"/>
  <c r="AG2446" i="1" s="1"/>
  <c r="AA2445" i="1"/>
  <c r="Z2445" i="1"/>
  <c r="Y2445" i="1"/>
  <c r="AG2445" i="1" s="1"/>
  <c r="AA2444" i="1"/>
  <c r="AR2444" i="1" s="1"/>
  <c r="Z2444" i="1"/>
  <c r="Y2444" i="1"/>
  <c r="AG2444" i="1" s="1"/>
  <c r="AA2443" i="1"/>
  <c r="Z2443" i="1"/>
  <c r="Y2443" i="1"/>
  <c r="AG2443" i="1" s="1"/>
  <c r="AA2442" i="1"/>
  <c r="Z2442" i="1"/>
  <c r="Y2442" i="1"/>
  <c r="AG2442" i="1" s="1"/>
  <c r="AA2441" i="1"/>
  <c r="Z2441" i="1"/>
  <c r="Y2441" i="1"/>
  <c r="AG2441" i="1" s="1"/>
  <c r="AA2440" i="1"/>
  <c r="AR2440" i="1" s="1"/>
  <c r="Z2440" i="1"/>
  <c r="Y2440" i="1"/>
  <c r="AG2440" i="1" s="1"/>
  <c r="AA2439" i="1"/>
  <c r="Z2439" i="1"/>
  <c r="Y2439" i="1"/>
  <c r="AG2439" i="1" s="1"/>
  <c r="AA2438" i="1"/>
  <c r="AR2438" i="1" s="1"/>
  <c r="AS2438" i="1" s="1"/>
  <c r="AU2438" i="1" s="1"/>
  <c r="Z2438" i="1"/>
  <c r="Y2438" i="1"/>
  <c r="AG2438" i="1" s="1"/>
  <c r="AA2437" i="1"/>
  <c r="Z2437" i="1"/>
  <c r="Y2437" i="1"/>
  <c r="AG2437" i="1" s="1"/>
  <c r="AA2436" i="1"/>
  <c r="AR2436" i="1" s="1"/>
  <c r="Z2436" i="1"/>
  <c r="Y2436" i="1"/>
  <c r="AG2436" i="1" s="1"/>
  <c r="AA2435" i="1"/>
  <c r="Z2435" i="1"/>
  <c r="Y2435" i="1"/>
  <c r="AG2435" i="1" s="1"/>
  <c r="AA2434" i="1"/>
  <c r="Z2434" i="1"/>
  <c r="Y2434" i="1"/>
  <c r="AG2434" i="1" s="1"/>
  <c r="AA2433" i="1"/>
  <c r="Z2433" i="1"/>
  <c r="Y2433" i="1"/>
  <c r="AG2433" i="1" s="1"/>
  <c r="AA2432" i="1"/>
  <c r="AR2432" i="1" s="1"/>
  <c r="Z2432" i="1"/>
  <c r="Y2432" i="1"/>
  <c r="AG2432" i="1" s="1"/>
  <c r="AA2431" i="1"/>
  <c r="Z2431" i="1"/>
  <c r="Y2431" i="1"/>
  <c r="AG2431" i="1" s="1"/>
  <c r="AA2430" i="1"/>
  <c r="AR2430" i="1" s="1"/>
  <c r="AS2430" i="1" s="1"/>
  <c r="AU2430" i="1" s="1"/>
  <c r="Z2430" i="1"/>
  <c r="Y2430" i="1"/>
  <c r="AG2430" i="1" s="1"/>
  <c r="AA2429" i="1"/>
  <c r="Z2429" i="1"/>
  <c r="Y2429" i="1"/>
  <c r="AG2429" i="1" s="1"/>
  <c r="AA2428" i="1"/>
  <c r="AR2428" i="1" s="1"/>
  <c r="Z2428" i="1"/>
  <c r="Y2428" i="1"/>
  <c r="AG2428" i="1" s="1"/>
  <c r="AA2427" i="1"/>
  <c r="Z2427" i="1"/>
  <c r="Y2427" i="1"/>
  <c r="AG2427" i="1" s="1"/>
  <c r="AA2426" i="1"/>
  <c r="Z2426" i="1"/>
  <c r="Y2426" i="1"/>
  <c r="AG2426" i="1" s="1"/>
  <c r="AA2425" i="1"/>
  <c r="Z2425" i="1"/>
  <c r="Y2425" i="1"/>
  <c r="AG2425" i="1" s="1"/>
  <c r="AA2424" i="1"/>
  <c r="AR2424" i="1" s="1"/>
  <c r="Z2424" i="1"/>
  <c r="Y2424" i="1"/>
  <c r="AG2424" i="1" s="1"/>
  <c r="AA2423" i="1"/>
  <c r="Z2423" i="1"/>
  <c r="Y2423" i="1"/>
  <c r="AG2423" i="1" s="1"/>
  <c r="AA2422" i="1"/>
  <c r="AR2422" i="1" s="1"/>
  <c r="AS2422" i="1" s="1"/>
  <c r="AU2422" i="1" s="1"/>
  <c r="Z2422" i="1"/>
  <c r="Y2422" i="1"/>
  <c r="AG2422" i="1" s="1"/>
  <c r="AA2421" i="1"/>
  <c r="Z2421" i="1"/>
  <c r="Y2421" i="1"/>
  <c r="AG2421" i="1" s="1"/>
  <c r="AA2420" i="1"/>
  <c r="AR2420" i="1" s="1"/>
  <c r="Z2420" i="1"/>
  <c r="Y2420" i="1"/>
  <c r="AG2420" i="1" s="1"/>
  <c r="AA2419" i="1"/>
  <c r="Z2419" i="1"/>
  <c r="Y2419" i="1"/>
  <c r="AG2419" i="1" s="1"/>
  <c r="AA2418" i="1"/>
  <c r="Z2418" i="1"/>
  <c r="Y2418" i="1"/>
  <c r="AG2418" i="1" s="1"/>
  <c r="AA2417" i="1"/>
  <c r="Z2417" i="1"/>
  <c r="Y2417" i="1"/>
  <c r="AG2417" i="1" s="1"/>
  <c r="AA2416" i="1"/>
  <c r="AR2416" i="1" s="1"/>
  <c r="Z2416" i="1"/>
  <c r="Y2416" i="1"/>
  <c r="AG2416" i="1" s="1"/>
  <c r="AA2415" i="1"/>
  <c r="Z2415" i="1"/>
  <c r="Y2415" i="1"/>
  <c r="AG2415" i="1" s="1"/>
  <c r="AA2414" i="1"/>
  <c r="AR2414" i="1" s="1"/>
  <c r="AS2414" i="1" s="1"/>
  <c r="AU2414" i="1" s="1"/>
  <c r="Z2414" i="1"/>
  <c r="Y2414" i="1"/>
  <c r="AG2414" i="1" s="1"/>
  <c r="AA2413" i="1"/>
  <c r="Z2413" i="1"/>
  <c r="Y2413" i="1"/>
  <c r="AG2413" i="1" s="1"/>
  <c r="AA2412" i="1"/>
  <c r="AR2412" i="1" s="1"/>
  <c r="Z2412" i="1"/>
  <c r="Y2412" i="1"/>
  <c r="AG2412" i="1" s="1"/>
  <c r="AA2411" i="1"/>
  <c r="Z2411" i="1"/>
  <c r="Y2411" i="1"/>
  <c r="AG2411" i="1" s="1"/>
  <c r="AA2410" i="1"/>
  <c r="Z2410" i="1"/>
  <c r="Y2410" i="1"/>
  <c r="AG2410" i="1" s="1"/>
  <c r="AA2409" i="1"/>
  <c r="Z2409" i="1"/>
  <c r="Y2409" i="1"/>
  <c r="AG2409" i="1" s="1"/>
  <c r="AA2408" i="1"/>
  <c r="Z2408" i="1"/>
  <c r="Y2408" i="1"/>
  <c r="AG2408" i="1" s="1"/>
  <c r="AA2407" i="1"/>
  <c r="Z2407" i="1"/>
  <c r="Y2407" i="1"/>
  <c r="AG2407" i="1" s="1"/>
  <c r="AA2406" i="1"/>
  <c r="AR2406" i="1" s="1"/>
  <c r="AS2406" i="1" s="1"/>
  <c r="AU2406" i="1" s="1"/>
  <c r="Z2406" i="1"/>
  <c r="Y2406" i="1"/>
  <c r="AG2406" i="1" s="1"/>
  <c r="AA2405" i="1"/>
  <c r="Z2405" i="1"/>
  <c r="Y2405" i="1"/>
  <c r="AG2405" i="1" s="1"/>
  <c r="AA2404" i="1"/>
  <c r="AR2404" i="1" s="1"/>
  <c r="Z2404" i="1"/>
  <c r="Y2404" i="1"/>
  <c r="AG2404" i="1" s="1"/>
  <c r="AA2403" i="1"/>
  <c r="Z2403" i="1"/>
  <c r="Y2403" i="1"/>
  <c r="AG2403" i="1" s="1"/>
  <c r="AA2402" i="1"/>
  <c r="Z2402" i="1"/>
  <c r="Y2402" i="1"/>
  <c r="AG2402" i="1" s="1"/>
  <c r="AA2401" i="1"/>
  <c r="Z2401" i="1"/>
  <c r="Y2401" i="1"/>
  <c r="AG2401" i="1" s="1"/>
  <c r="AA2400" i="1"/>
  <c r="AR2400" i="1" s="1"/>
  <c r="Z2400" i="1"/>
  <c r="Y2400" i="1"/>
  <c r="AG2400" i="1" s="1"/>
  <c r="AA2399" i="1"/>
  <c r="Z2399" i="1"/>
  <c r="Y2399" i="1"/>
  <c r="AG2399" i="1" s="1"/>
  <c r="AA2398" i="1"/>
  <c r="AR2398" i="1" s="1"/>
  <c r="AS2398" i="1" s="1"/>
  <c r="AU2398" i="1" s="1"/>
  <c r="Z2398" i="1"/>
  <c r="Y2398" i="1"/>
  <c r="AG2398" i="1" s="1"/>
  <c r="AA2397" i="1"/>
  <c r="Z2397" i="1"/>
  <c r="Y2397" i="1"/>
  <c r="AG2397" i="1" s="1"/>
  <c r="AA2396" i="1"/>
  <c r="AR2396" i="1" s="1"/>
  <c r="Z2396" i="1"/>
  <c r="Y2396" i="1"/>
  <c r="AG2396" i="1" s="1"/>
  <c r="AA2395" i="1"/>
  <c r="Z2395" i="1"/>
  <c r="Y2395" i="1"/>
  <c r="AG2395" i="1" s="1"/>
  <c r="AA2394" i="1"/>
  <c r="Z2394" i="1"/>
  <c r="Y2394" i="1"/>
  <c r="AG2394" i="1" s="1"/>
  <c r="AA2393" i="1"/>
  <c r="Z2393" i="1"/>
  <c r="Y2393" i="1"/>
  <c r="AG2393" i="1" s="1"/>
  <c r="AA2392" i="1"/>
  <c r="AR2392" i="1" s="1"/>
  <c r="Z2392" i="1"/>
  <c r="Y2392" i="1"/>
  <c r="AG2392" i="1" s="1"/>
  <c r="AA2391" i="1"/>
  <c r="Z2391" i="1"/>
  <c r="Y2391" i="1"/>
  <c r="AG2391" i="1" s="1"/>
  <c r="AA2390" i="1"/>
  <c r="AR2390" i="1" s="1"/>
  <c r="AS2390" i="1" s="1"/>
  <c r="AU2390" i="1" s="1"/>
  <c r="Z2390" i="1"/>
  <c r="Y2390" i="1"/>
  <c r="AG2390" i="1" s="1"/>
  <c r="AA2389" i="1"/>
  <c r="Z2389" i="1"/>
  <c r="Y2389" i="1"/>
  <c r="AG2389" i="1" s="1"/>
  <c r="AA2388" i="1"/>
  <c r="AR2388" i="1" s="1"/>
  <c r="Z2388" i="1"/>
  <c r="Y2388" i="1"/>
  <c r="AG2388" i="1" s="1"/>
  <c r="AA2387" i="1"/>
  <c r="Z2387" i="1"/>
  <c r="Y2387" i="1"/>
  <c r="AG2387" i="1" s="1"/>
  <c r="AA2386" i="1"/>
  <c r="Z2386" i="1"/>
  <c r="Y2386" i="1"/>
  <c r="AG2386" i="1" s="1"/>
  <c r="AA2385" i="1"/>
  <c r="Z2385" i="1"/>
  <c r="Y2385" i="1"/>
  <c r="AG2385" i="1" s="1"/>
  <c r="AA2384" i="1"/>
  <c r="AR2384" i="1" s="1"/>
  <c r="Z2384" i="1"/>
  <c r="Y2384" i="1"/>
  <c r="AG2384" i="1" s="1"/>
  <c r="AA2383" i="1"/>
  <c r="Z2383" i="1"/>
  <c r="Y2383" i="1"/>
  <c r="AG2383" i="1" s="1"/>
  <c r="AA2382" i="1"/>
  <c r="AR2382" i="1" s="1"/>
  <c r="AS2382" i="1" s="1"/>
  <c r="AU2382" i="1" s="1"/>
  <c r="Z2382" i="1"/>
  <c r="Y2382" i="1"/>
  <c r="AG2382" i="1" s="1"/>
  <c r="AA2381" i="1"/>
  <c r="Z2381" i="1"/>
  <c r="Y2381" i="1"/>
  <c r="AG2381" i="1" s="1"/>
  <c r="AA2380" i="1"/>
  <c r="AR2380" i="1" s="1"/>
  <c r="Z2380" i="1"/>
  <c r="Y2380" i="1"/>
  <c r="AG2380" i="1" s="1"/>
  <c r="AA2379" i="1"/>
  <c r="Z2379" i="1"/>
  <c r="Y2379" i="1"/>
  <c r="AG2379" i="1" s="1"/>
  <c r="AA2378" i="1"/>
  <c r="Z2378" i="1"/>
  <c r="Y2378" i="1"/>
  <c r="AG2378" i="1" s="1"/>
  <c r="AA2377" i="1"/>
  <c r="Z2377" i="1"/>
  <c r="Y2377" i="1"/>
  <c r="AG2377" i="1" s="1"/>
  <c r="AA2376" i="1"/>
  <c r="AR2376" i="1" s="1"/>
  <c r="Z2376" i="1"/>
  <c r="Y2376" i="1"/>
  <c r="AG2376" i="1" s="1"/>
  <c r="AA2375" i="1"/>
  <c r="Z2375" i="1"/>
  <c r="Y2375" i="1"/>
  <c r="AG2375" i="1" s="1"/>
  <c r="AA2374" i="1"/>
  <c r="AR2374" i="1" s="1"/>
  <c r="AS2374" i="1" s="1"/>
  <c r="AU2374" i="1" s="1"/>
  <c r="Z2374" i="1"/>
  <c r="Y2374" i="1"/>
  <c r="AG2374" i="1" s="1"/>
  <c r="AA2373" i="1"/>
  <c r="Z2373" i="1"/>
  <c r="Y2373" i="1"/>
  <c r="AG2373" i="1" s="1"/>
  <c r="AA2372" i="1"/>
  <c r="AR2372" i="1" s="1"/>
  <c r="Z2372" i="1"/>
  <c r="Y2372" i="1"/>
  <c r="AG2372" i="1" s="1"/>
  <c r="AA2371" i="1"/>
  <c r="Z2371" i="1"/>
  <c r="Y2371" i="1"/>
  <c r="AG2371" i="1" s="1"/>
  <c r="AA2370" i="1"/>
  <c r="Z2370" i="1"/>
  <c r="Y2370" i="1"/>
  <c r="AG2370" i="1" s="1"/>
  <c r="AA2369" i="1"/>
  <c r="Z2369" i="1"/>
  <c r="Y2369" i="1"/>
  <c r="AG2369" i="1" s="1"/>
  <c r="AA2368" i="1"/>
  <c r="Z2368" i="1"/>
  <c r="Y2368" i="1"/>
  <c r="AG2368" i="1" s="1"/>
  <c r="AA2367" i="1"/>
  <c r="Z2367" i="1"/>
  <c r="Y2367" i="1"/>
  <c r="AG2367" i="1" s="1"/>
  <c r="AA2366" i="1"/>
  <c r="AR2366" i="1" s="1"/>
  <c r="AS2366" i="1" s="1"/>
  <c r="AU2366" i="1" s="1"/>
  <c r="Z2366" i="1"/>
  <c r="Y2366" i="1"/>
  <c r="AG2366" i="1" s="1"/>
  <c r="AA2365" i="1"/>
  <c r="Z2365" i="1"/>
  <c r="Y2365" i="1"/>
  <c r="AG2365" i="1" s="1"/>
  <c r="AA2364" i="1"/>
  <c r="AR2364" i="1" s="1"/>
  <c r="Z2364" i="1"/>
  <c r="Y2364" i="1"/>
  <c r="AG2364" i="1" s="1"/>
  <c r="AA2363" i="1"/>
  <c r="Z2363" i="1"/>
  <c r="Y2363" i="1"/>
  <c r="AG2363" i="1" s="1"/>
  <c r="AA2362" i="1"/>
  <c r="Z2362" i="1"/>
  <c r="Y2362" i="1"/>
  <c r="AG2362" i="1" s="1"/>
  <c r="AA2361" i="1"/>
  <c r="Z2361" i="1"/>
  <c r="Y2361" i="1"/>
  <c r="AG2361" i="1" s="1"/>
  <c r="AA2360" i="1"/>
  <c r="Z2360" i="1"/>
  <c r="Y2360" i="1"/>
  <c r="AG2360" i="1" s="1"/>
  <c r="AA2359" i="1"/>
  <c r="Z2359" i="1"/>
  <c r="Y2359" i="1"/>
  <c r="AG2359" i="1" s="1"/>
  <c r="AA2358" i="1"/>
  <c r="AR2358" i="1" s="1"/>
  <c r="AS2358" i="1" s="1"/>
  <c r="AU2358" i="1" s="1"/>
  <c r="Z2358" i="1"/>
  <c r="Y2358" i="1"/>
  <c r="AG2358" i="1" s="1"/>
  <c r="AA2357" i="1"/>
  <c r="Z2357" i="1"/>
  <c r="Y2357" i="1"/>
  <c r="AG2357" i="1" s="1"/>
  <c r="AA2356" i="1"/>
  <c r="AR2356" i="1" s="1"/>
  <c r="Z2356" i="1"/>
  <c r="Y2356" i="1"/>
  <c r="AG2356" i="1" s="1"/>
  <c r="AA2355" i="1"/>
  <c r="Z2355" i="1"/>
  <c r="Y2355" i="1"/>
  <c r="AG2355" i="1" s="1"/>
  <c r="AA2354" i="1"/>
  <c r="Z2354" i="1"/>
  <c r="Y2354" i="1"/>
  <c r="AG2354" i="1" s="1"/>
  <c r="AA2353" i="1"/>
  <c r="Z2353" i="1"/>
  <c r="Y2353" i="1"/>
  <c r="AG2353" i="1" s="1"/>
  <c r="AA2352" i="1"/>
  <c r="AR2352" i="1" s="1"/>
  <c r="Z2352" i="1"/>
  <c r="Y2352" i="1"/>
  <c r="AG2352" i="1" s="1"/>
  <c r="AA2351" i="1"/>
  <c r="Z2351" i="1"/>
  <c r="Y2351" i="1"/>
  <c r="AG2351" i="1" s="1"/>
  <c r="AA2350" i="1"/>
  <c r="AR2350" i="1" s="1"/>
  <c r="AS2350" i="1" s="1"/>
  <c r="AU2350" i="1" s="1"/>
  <c r="Z2350" i="1"/>
  <c r="Y2350" i="1"/>
  <c r="AG2350" i="1" s="1"/>
  <c r="AA2349" i="1"/>
  <c r="Z2349" i="1"/>
  <c r="Y2349" i="1"/>
  <c r="AG2349" i="1" s="1"/>
  <c r="AA2348" i="1"/>
  <c r="AR2348" i="1" s="1"/>
  <c r="Z2348" i="1"/>
  <c r="Y2348" i="1"/>
  <c r="AG2348" i="1" s="1"/>
  <c r="AA2347" i="1"/>
  <c r="Z2347" i="1"/>
  <c r="Y2347" i="1"/>
  <c r="AG2347" i="1" s="1"/>
  <c r="AA2346" i="1"/>
  <c r="Z2346" i="1"/>
  <c r="Y2346" i="1"/>
  <c r="AG2346" i="1" s="1"/>
  <c r="AA2345" i="1"/>
  <c r="Z2345" i="1"/>
  <c r="Y2345" i="1"/>
  <c r="AG2345" i="1" s="1"/>
  <c r="AA2344" i="1"/>
  <c r="AR2344" i="1" s="1"/>
  <c r="Z2344" i="1"/>
  <c r="Y2344" i="1"/>
  <c r="AG2344" i="1" s="1"/>
  <c r="AA2343" i="1"/>
  <c r="Z2343" i="1"/>
  <c r="Y2343" i="1"/>
  <c r="AG2343" i="1" s="1"/>
  <c r="AA2342" i="1"/>
  <c r="AR2342" i="1" s="1"/>
  <c r="AS2342" i="1" s="1"/>
  <c r="AU2342" i="1" s="1"/>
  <c r="Z2342" i="1"/>
  <c r="Y2342" i="1"/>
  <c r="AG2342" i="1" s="1"/>
  <c r="AA2341" i="1"/>
  <c r="Z2341" i="1"/>
  <c r="Y2341" i="1"/>
  <c r="AG2341" i="1" s="1"/>
  <c r="AA2340" i="1"/>
  <c r="AR2340" i="1" s="1"/>
  <c r="Z2340" i="1"/>
  <c r="Y2340" i="1"/>
  <c r="AG2340" i="1" s="1"/>
  <c r="AA2339" i="1"/>
  <c r="Z2339" i="1"/>
  <c r="Y2339" i="1"/>
  <c r="AG2339" i="1" s="1"/>
  <c r="AA2338" i="1"/>
  <c r="Z2338" i="1"/>
  <c r="Y2338" i="1"/>
  <c r="AG2338" i="1" s="1"/>
  <c r="AA2337" i="1"/>
  <c r="Z2337" i="1"/>
  <c r="Y2337" i="1"/>
  <c r="AG2337" i="1" s="1"/>
  <c r="AA2336" i="1"/>
  <c r="AR2336" i="1" s="1"/>
  <c r="Z2336" i="1"/>
  <c r="Y2336" i="1"/>
  <c r="AG2336" i="1" s="1"/>
  <c r="AA2335" i="1"/>
  <c r="Z2335" i="1"/>
  <c r="Y2335" i="1"/>
  <c r="AG2335" i="1" s="1"/>
  <c r="AA2334" i="1"/>
  <c r="AR2334" i="1" s="1"/>
  <c r="AS2334" i="1" s="1"/>
  <c r="AU2334" i="1" s="1"/>
  <c r="Z2334" i="1"/>
  <c r="Y2334" i="1"/>
  <c r="AG2334" i="1" s="1"/>
  <c r="AA2333" i="1"/>
  <c r="Z2333" i="1"/>
  <c r="Y2333" i="1"/>
  <c r="AG2333" i="1" s="1"/>
  <c r="AA2332" i="1"/>
  <c r="AR2332" i="1" s="1"/>
  <c r="Z2332" i="1"/>
  <c r="Y2332" i="1"/>
  <c r="AG2332" i="1" s="1"/>
  <c r="AA2331" i="1"/>
  <c r="Z2331" i="1"/>
  <c r="Y2331" i="1"/>
  <c r="AG2331" i="1" s="1"/>
  <c r="AA2330" i="1"/>
  <c r="Z2330" i="1"/>
  <c r="Y2330" i="1"/>
  <c r="AG2330" i="1" s="1"/>
  <c r="AA2329" i="1"/>
  <c r="Z2329" i="1"/>
  <c r="Y2329" i="1"/>
  <c r="AG2329" i="1" s="1"/>
  <c r="AA2328" i="1"/>
  <c r="AR2328" i="1" s="1"/>
  <c r="Z2328" i="1"/>
  <c r="Y2328" i="1"/>
  <c r="AG2328" i="1" s="1"/>
  <c r="AA2327" i="1"/>
  <c r="Z2327" i="1"/>
  <c r="Y2327" i="1"/>
  <c r="AG2327" i="1" s="1"/>
  <c r="AA2326" i="1"/>
  <c r="AR2326" i="1" s="1"/>
  <c r="AS2326" i="1" s="1"/>
  <c r="AU2326" i="1" s="1"/>
  <c r="Z2326" i="1"/>
  <c r="Y2326" i="1"/>
  <c r="AG2326" i="1" s="1"/>
  <c r="AA2325" i="1"/>
  <c r="Z2325" i="1"/>
  <c r="Y2325" i="1"/>
  <c r="AG2325" i="1" s="1"/>
  <c r="AA2324" i="1"/>
  <c r="AR2324" i="1" s="1"/>
  <c r="Z2324" i="1"/>
  <c r="Y2324" i="1"/>
  <c r="AG2324" i="1" s="1"/>
  <c r="AA2323" i="1"/>
  <c r="Z2323" i="1"/>
  <c r="Y2323" i="1"/>
  <c r="AG2323" i="1" s="1"/>
  <c r="AA2322" i="1"/>
  <c r="Z2322" i="1"/>
  <c r="Y2322" i="1"/>
  <c r="AG2322" i="1" s="1"/>
  <c r="AA2321" i="1"/>
  <c r="Z2321" i="1"/>
  <c r="Y2321" i="1"/>
  <c r="AG2321" i="1" s="1"/>
  <c r="AA2320" i="1"/>
  <c r="AR2320" i="1" s="1"/>
  <c r="Z2320" i="1"/>
  <c r="Y2320" i="1"/>
  <c r="AG2320" i="1" s="1"/>
  <c r="AA2319" i="1"/>
  <c r="Z2319" i="1"/>
  <c r="Y2319" i="1"/>
  <c r="AG2319" i="1" s="1"/>
  <c r="AA2318" i="1"/>
  <c r="AR2318" i="1" s="1"/>
  <c r="AS2318" i="1" s="1"/>
  <c r="AU2318" i="1" s="1"/>
  <c r="Z2318" i="1"/>
  <c r="Y2318" i="1"/>
  <c r="AG2318" i="1" s="1"/>
  <c r="AA2317" i="1"/>
  <c r="Z2317" i="1"/>
  <c r="Y2317" i="1"/>
  <c r="AG2317" i="1" s="1"/>
  <c r="AA2316" i="1"/>
  <c r="AR2316" i="1" s="1"/>
  <c r="Z2316" i="1"/>
  <c r="Y2316" i="1"/>
  <c r="AG2316" i="1" s="1"/>
  <c r="AA2315" i="1"/>
  <c r="Z2315" i="1"/>
  <c r="Y2315" i="1"/>
  <c r="AG2315" i="1" s="1"/>
  <c r="AA2314" i="1"/>
  <c r="Z2314" i="1"/>
  <c r="Y2314" i="1"/>
  <c r="AG2314" i="1" s="1"/>
  <c r="AA2313" i="1"/>
  <c r="Z2313" i="1"/>
  <c r="Y2313" i="1"/>
  <c r="AG2313" i="1" s="1"/>
  <c r="AA2312" i="1"/>
  <c r="AR2312" i="1" s="1"/>
  <c r="Z2312" i="1"/>
  <c r="Y2312" i="1"/>
  <c r="AG2312" i="1" s="1"/>
  <c r="AA2311" i="1"/>
  <c r="Z2311" i="1"/>
  <c r="Y2311" i="1"/>
  <c r="AG2311" i="1" s="1"/>
  <c r="AA2310" i="1"/>
  <c r="AR2310" i="1" s="1"/>
  <c r="AS2310" i="1" s="1"/>
  <c r="AU2310" i="1" s="1"/>
  <c r="Z2310" i="1"/>
  <c r="Y2310" i="1"/>
  <c r="AG2310" i="1" s="1"/>
  <c r="AA2309" i="1"/>
  <c r="Z2309" i="1"/>
  <c r="Y2309" i="1"/>
  <c r="AG2309" i="1" s="1"/>
  <c r="AA2308" i="1"/>
  <c r="AR2308" i="1" s="1"/>
  <c r="Z2308" i="1"/>
  <c r="Y2308" i="1"/>
  <c r="AG2308" i="1" s="1"/>
  <c r="AA2307" i="1"/>
  <c r="Z2307" i="1"/>
  <c r="Y2307" i="1"/>
  <c r="AG2307" i="1" s="1"/>
  <c r="AA2306" i="1"/>
  <c r="Z2306" i="1"/>
  <c r="Y2306" i="1"/>
  <c r="AG2306" i="1" s="1"/>
  <c r="AA2305" i="1"/>
  <c r="Z2305" i="1"/>
  <c r="Y2305" i="1"/>
  <c r="AG2305" i="1" s="1"/>
  <c r="AA2304" i="1"/>
  <c r="AR2304" i="1" s="1"/>
  <c r="Z2304" i="1"/>
  <c r="Y2304" i="1"/>
  <c r="AG2304" i="1" s="1"/>
  <c r="AA2303" i="1"/>
  <c r="Z2303" i="1"/>
  <c r="Y2303" i="1"/>
  <c r="AG2303" i="1" s="1"/>
  <c r="AA2302" i="1"/>
  <c r="AR2302" i="1" s="1"/>
  <c r="AS2302" i="1" s="1"/>
  <c r="AU2302" i="1" s="1"/>
  <c r="Z2302" i="1"/>
  <c r="Y2302" i="1"/>
  <c r="AG2302" i="1" s="1"/>
  <c r="AA2301" i="1"/>
  <c r="Z2301" i="1"/>
  <c r="Y2301" i="1"/>
  <c r="AG2301" i="1" s="1"/>
  <c r="AA2300" i="1"/>
  <c r="AR2300" i="1" s="1"/>
  <c r="Z2300" i="1"/>
  <c r="Y2300" i="1"/>
  <c r="AG2300" i="1" s="1"/>
  <c r="AA2299" i="1"/>
  <c r="Z2299" i="1"/>
  <c r="Y2299" i="1"/>
  <c r="AG2299" i="1" s="1"/>
  <c r="AA2298" i="1"/>
  <c r="Z2298" i="1"/>
  <c r="Y2298" i="1"/>
  <c r="AG2298" i="1" s="1"/>
  <c r="AA2297" i="1"/>
  <c r="Z2297" i="1"/>
  <c r="Y2297" i="1"/>
  <c r="AG2297" i="1" s="1"/>
  <c r="AA2296" i="1"/>
  <c r="AR2296" i="1" s="1"/>
  <c r="Z2296" i="1"/>
  <c r="Y2296" i="1"/>
  <c r="AG2296" i="1" s="1"/>
  <c r="AA2295" i="1"/>
  <c r="Z2295" i="1"/>
  <c r="Y2295" i="1"/>
  <c r="AG2295" i="1" s="1"/>
  <c r="AA2294" i="1"/>
  <c r="AR2294" i="1" s="1"/>
  <c r="AS2294" i="1" s="1"/>
  <c r="AU2294" i="1" s="1"/>
  <c r="Z2294" i="1"/>
  <c r="Y2294" i="1"/>
  <c r="AG2294" i="1" s="1"/>
  <c r="AA2293" i="1"/>
  <c r="Z2293" i="1"/>
  <c r="Y2293" i="1"/>
  <c r="AG2293" i="1" s="1"/>
  <c r="AA2292" i="1"/>
  <c r="AR2292" i="1" s="1"/>
  <c r="Z2292" i="1"/>
  <c r="Y2292" i="1"/>
  <c r="AG2292" i="1" s="1"/>
  <c r="AA2291" i="1"/>
  <c r="Z2291" i="1"/>
  <c r="Y2291" i="1"/>
  <c r="AG2291" i="1" s="1"/>
  <c r="AA2290" i="1"/>
  <c r="Z2290" i="1"/>
  <c r="Y2290" i="1"/>
  <c r="AG2290" i="1" s="1"/>
  <c r="AA2289" i="1"/>
  <c r="Z2289" i="1"/>
  <c r="Y2289" i="1"/>
  <c r="AG2289" i="1" s="1"/>
  <c r="AA2288" i="1"/>
  <c r="Z2288" i="1"/>
  <c r="Y2288" i="1"/>
  <c r="AG2288" i="1" s="1"/>
  <c r="AA2287" i="1"/>
  <c r="Z2287" i="1"/>
  <c r="Y2287" i="1"/>
  <c r="AG2287" i="1" s="1"/>
  <c r="AA2286" i="1"/>
  <c r="AR2286" i="1" s="1"/>
  <c r="AS2286" i="1" s="1"/>
  <c r="AU2286" i="1" s="1"/>
  <c r="Z2286" i="1"/>
  <c r="Y2286" i="1"/>
  <c r="AG2286" i="1" s="1"/>
  <c r="AA2285" i="1"/>
  <c r="Z2285" i="1"/>
  <c r="Y2285" i="1"/>
  <c r="AG2285" i="1" s="1"/>
  <c r="AA2284" i="1"/>
  <c r="AR2284" i="1" s="1"/>
  <c r="Z2284" i="1"/>
  <c r="Y2284" i="1"/>
  <c r="AG2284" i="1" s="1"/>
  <c r="AA2283" i="1"/>
  <c r="Z2283" i="1"/>
  <c r="Y2283" i="1"/>
  <c r="AG2283" i="1" s="1"/>
  <c r="AA2282" i="1"/>
  <c r="Z2282" i="1"/>
  <c r="Y2282" i="1"/>
  <c r="AG2282" i="1" s="1"/>
  <c r="AA2281" i="1"/>
  <c r="Z2281" i="1"/>
  <c r="Y2281" i="1"/>
  <c r="AG2281" i="1" s="1"/>
  <c r="AA2280" i="1"/>
  <c r="AR2280" i="1" s="1"/>
  <c r="Z2280" i="1"/>
  <c r="Y2280" i="1"/>
  <c r="AG2280" i="1" s="1"/>
  <c r="AA2279" i="1"/>
  <c r="Z2279" i="1"/>
  <c r="Y2279" i="1"/>
  <c r="AG2279" i="1" s="1"/>
  <c r="AA2278" i="1"/>
  <c r="AR2278" i="1" s="1"/>
  <c r="AS2278" i="1" s="1"/>
  <c r="AU2278" i="1" s="1"/>
  <c r="Z2278" i="1"/>
  <c r="Y2278" i="1"/>
  <c r="AG2278" i="1" s="1"/>
  <c r="AA2277" i="1"/>
  <c r="Z2277" i="1"/>
  <c r="Y2277" i="1"/>
  <c r="AG2277" i="1" s="1"/>
  <c r="AA2276" i="1"/>
  <c r="AR2276" i="1" s="1"/>
  <c r="Z2276" i="1"/>
  <c r="Y2276" i="1"/>
  <c r="AG2276" i="1" s="1"/>
  <c r="AA2275" i="1"/>
  <c r="Z2275" i="1"/>
  <c r="Y2275" i="1"/>
  <c r="AG2275" i="1" s="1"/>
  <c r="AA2274" i="1"/>
  <c r="Z2274" i="1"/>
  <c r="Y2274" i="1"/>
  <c r="AG2274" i="1" s="1"/>
  <c r="AA2273" i="1"/>
  <c r="Z2273" i="1"/>
  <c r="Y2273" i="1"/>
  <c r="AG2273" i="1" s="1"/>
  <c r="AA2272" i="1"/>
  <c r="Z2272" i="1"/>
  <c r="Y2272" i="1"/>
  <c r="AG2272" i="1" s="1"/>
  <c r="AA2271" i="1"/>
  <c r="Z2271" i="1"/>
  <c r="Y2271" i="1"/>
  <c r="AG2271" i="1" s="1"/>
  <c r="AA2270" i="1"/>
  <c r="AR2270" i="1" s="1"/>
  <c r="AS2270" i="1" s="1"/>
  <c r="AU2270" i="1" s="1"/>
  <c r="Z2270" i="1"/>
  <c r="Y2270" i="1"/>
  <c r="AG2270" i="1" s="1"/>
  <c r="AA2269" i="1"/>
  <c r="Z2269" i="1"/>
  <c r="Y2269" i="1"/>
  <c r="AG2269" i="1" s="1"/>
  <c r="AA2268" i="1"/>
  <c r="AR2268" i="1" s="1"/>
  <c r="Z2268" i="1"/>
  <c r="Y2268" i="1"/>
  <c r="AG2268" i="1" s="1"/>
  <c r="AA2267" i="1"/>
  <c r="AR2267" i="1" s="1"/>
  <c r="AS2267" i="1" s="1"/>
  <c r="AU2267" i="1" s="1"/>
  <c r="Z2267" i="1"/>
  <c r="Y2267" i="1"/>
  <c r="AG2267" i="1" s="1"/>
  <c r="AA2266" i="1"/>
  <c r="Z2266" i="1"/>
  <c r="Y2266" i="1"/>
  <c r="AG2266" i="1" s="1"/>
  <c r="AA2265" i="1"/>
  <c r="Z2265" i="1"/>
  <c r="Y2265" i="1"/>
  <c r="AG2265" i="1" s="1"/>
  <c r="AA2264" i="1"/>
  <c r="AR2264" i="1" s="1"/>
  <c r="Z2264" i="1"/>
  <c r="Y2264" i="1"/>
  <c r="AG2264" i="1" s="1"/>
  <c r="AA2263" i="1"/>
  <c r="Z2263" i="1"/>
  <c r="Y2263" i="1"/>
  <c r="AG2263" i="1" s="1"/>
  <c r="AA2262" i="1"/>
  <c r="AR2262" i="1" s="1"/>
  <c r="AS2262" i="1" s="1"/>
  <c r="AU2262" i="1" s="1"/>
  <c r="Z2262" i="1"/>
  <c r="Y2262" i="1"/>
  <c r="AG2262" i="1" s="1"/>
  <c r="AA2261" i="1"/>
  <c r="Z2261" i="1"/>
  <c r="Y2261" i="1"/>
  <c r="AG2261" i="1" s="1"/>
  <c r="AA2260" i="1"/>
  <c r="AR2260" i="1" s="1"/>
  <c r="Z2260" i="1"/>
  <c r="Y2260" i="1"/>
  <c r="AG2260" i="1" s="1"/>
  <c r="AA2259" i="1"/>
  <c r="AR2259" i="1" s="1"/>
  <c r="AS2259" i="1" s="1"/>
  <c r="AU2259" i="1" s="1"/>
  <c r="Z2259" i="1"/>
  <c r="Y2259" i="1"/>
  <c r="AG2259" i="1" s="1"/>
  <c r="AA2258" i="1"/>
  <c r="Z2258" i="1"/>
  <c r="Y2258" i="1"/>
  <c r="AG2258" i="1" s="1"/>
  <c r="AA2257" i="1"/>
  <c r="Z2257" i="1"/>
  <c r="Y2257" i="1"/>
  <c r="AG2257" i="1" s="1"/>
  <c r="AA2256" i="1"/>
  <c r="AR2256" i="1" s="1"/>
  <c r="Z2256" i="1"/>
  <c r="Y2256" i="1"/>
  <c r="AG2256" i="1" s="1"/>
  <c r="AA2255" i="1"/>
  <c r="Z2255" i="1"/>
  <c r="Y2255" i="1"/>
  <c r="AG2255" i="1" s="1"/>
  <c r="AA2254" i="1"/>
  <c r="AR2254" i="1" s="1"/>
  <c r="AS2254" i="1" s="1"/>
  <c r="AU2254" i="1" s="1"/>
  <c r="Z2254" i="1"/>
  <c r="Y2254" i="1"/>
  <c r="AG2254" i="1" s="1"/>
  <c r="AA2253" i="1"/>
  <c r="Z2253" i="1"/>
  <c r="Y2253" i="1"/>
  <c r="AG2253" i="1" s="1"/>
  <c r="AA2252" i="1"/>
  <c r="AR2252" i="1" s="1"/>
  <c r="Z2252" i="1"/>
  <c r="Y2252" i="1"/>
  <c r="AG2252" i="1" s="1"/>
  <c r="AA2251" i="1"/>
  <c r="AR2251" i="1" s="1"/>
  <c r="AS2251" i="1" s="1"/>
  <c r="AU2251" i="1" s="1"/>
  <c r="Z2251" i="1"/>
  <c r="Y2251" i="1"/>
  <c r="AG2251" i="1" s="1"/>
  <c r="AA2250" i="1"/>
  <c r="Z2250" i="1"/>
  <c r="Y2250" i="1"/>
  <c r="AG2250" i="1" s="1"/>
  <c r="AA2249" i="1"/>
  <c r="Z2249" i="1"/>
  <c r="Y2249" i="1"/>
  <c r="AG2249" i="1" s="1"/>
  <c r="AA2248" i="1"/>
  <c r="AR2248" i="1" s="1"/>
  <c r="Z2248" i="1"/>
  <c r="Y2248" i="1"/>
  <c r="AG2248" i="1" s="1"/>
  <c r="AA2247" i="1"/>
  <c r="Z2247" i="1"/>
  <c r="Y2247" i="1"/>
  <c r="AG2247" i="1" s="1"/>
  <c r="AA2246" i="1"/>
  <c r="AR2246" i="1" s="1"/>
  <c r="AS2246" i="1" s="1"/>
  <c r="AU2246" i="1" s="1"/>
  <c r="Z2246" i="1"/>
  <c r="Y2246" i="1"/>
  <c r="AG2246" i="1" s="1"/>
  <c r="AA2245" i="1"/>
  <c r="Z2245" i="1"/>
  <c r="Y2245" i="1"/>
  <c r="AG2245" i="1" s="1"/>
  <c r="AA2244" i="1"/>
  <c r="AR2244" i="1" s="1"/>
  <c r="Z2244" i="1"/>
  <c r="Y2244" i="1"/>
  <c r="AG2244" i="1" s="1"/>
  <c r="AA2243" i="1"/>
  <c r="Z2243" i="1"/>
  <c r="Y2243" i="1"/>
  <c r="AG2243" i="1" s="1"/>
  <c r="AA2242" i="1"/>
  <c r="Z2242" i="1"/>
  <c r="Y2242" i="1"/>
  <c r="AG2242" i="1" s="1"/>
  <c r="AA2241" i="1"/>
  <c r="Z2241" i="1"/>
  <c r="Y2241" i="1"/>
  <c r="AG2241" i="1" s="1"/>
  <c r="AA2240" i="1"/>
  <c r="AR2240" i="1" s="1"/>
  <c r="Z2240" i="1"/>
  <c r="Y2240" i="1"/>
  <c r="AG2240" i="1" s="1"/>
  <c r="AA2239" i="1"/>
  <c r="Z2239" i="1"/>
  <c r="Y2239" i="1"/>
  <c r="AG2239" i="1" s="1"/>
  <c r="AA2238" i="1"/>
  <c r="AR2238" i="1" s="1"/>
  <c r="AS2238" i="1" s="1"/>
  <c r="AU2238" i="1" s="1"/>
  <c r="Z2238" i="1"/>
  <c r="Y2238" i="1"/>
  <c r="AG2238" i="1" s="1"/>
  <c r="AA2237" i="1"/>
  <c r="Z2237" i="1"/>
  <c r="Y2237" i="1"/>
  <c r="AG2237" i="1" s="1"/>
  <c r="AA2236" i="1"/>
  <c r="AR2236" i="1" s="1"/>
  <c r="Z2236" i="1"/>
  <c r="Y2236" i="1"/>
  <c r="AG2236" i="1" s="1"/>
  <c r="AA2235" i="1"/>
  <c r="Z2235" i="1"/>
  <c r="Y2235" i="1"/>
  <c r="AG2235" i="1" s="1"/>
  <c r="AA2234" i="1"/>
  <c r="Z2234" i="1"/>
  <c r="Y2234" i="1"/>
  <c r="AG2234" i="1" s="1"/>
  <c r="AA2233" i="1"/>
  <c r="Z2233" i="1"/>
  <c r="Y2233" i="1"/>
  <c r="AG2233" i="1" s="1"/>
  <c r="AA2232" i="1"/>
  <c r="AR2232" i="1" s="1"/>
  <c r="Z2232" i="1"/>
  <c r="Y2232" i="1"/>
  <c r="AG2232" i="1" s="1"/>
  <c r="AA2231" i="1"/>
  <c r="Z2231" i="1"/>
  <c r="Y2231" i="1"/>
  <c r="AG2231" i="1" s="1"/>
  <c r="AA2230" i="1"/>
  <c r="AR2230" i="1" s="1"/>
  <c r="AS2230" i="1" s="1"/>
  <c r="AU2230" i="1" s="1"/>
  <c r="Z2230" i="1"/>
  <c r="Y2230" i="1"/>
  <c r="AG2230" i="1" s="1"/>
  <c r="AA2229" i="1"/>
  <c r="Z2229" i="1"/>
  <c r="Y2229" i="1"/>
  <c r="AG2229" i="1" s="1"/>
  <c r="AA2228" i="1"/>
  <c r="AR2228" i="1" s="1"/>
  <c r="Z2228" i="1"/>
  <c r="Y2228" i="1"/>
  <c r="AG2228" i="1" s="1"/>
  <c r="AA2227" i="1"/>
  <c r="Z2227" i="1"/>
  <c r="Y2227" i="1"/>
  <c r="AG2227" i="1" s="1"/>
  <c r="AA2226" i="1"/>
  <c r="Z2226" i="1"/>
  <c r="Y2226" i="1"/>
  <c r="AG2226" i="1" s="1"/>
  <c r="AA2225" i="1"/>
  <c r="Z2225" i="1"/>
  <c r="Y2225" i="1"/>
  <c r="AG2225" i="1" s="1"/>
  <c r="AA2224" i="1"/>
  <c r="AR2224" i="1" s="1"/>
  <c r="Z2224" i="1"/>
  <c r="Y2224" i="1"/>
  <c r="AG2224" i="1" s="1"/>
  <c r="AA2223" i="1"/>
  <c r="Z2223" i="1"/>
  <c r="Y2223" i="1"/>
  <c r="AG2223" i="1" s="1"/>
  <c r="AA2222" i="1"/>
  <c r="AR2222" i="1" s="1"/>
  <c r="AS2222" i="1" s="1"/>
  <c r="AU2222" i="1" s="1"/>
  <c r="Z2222" i="1"/>
  <c r="Y2222" i="1"/>
  <c r="AG2222" i="1" s="1"/>
  <c r="AA2221" i="1"/>
  <c r="Z2221" i="1"/>
  <c r="Y2221" i="1"/>
  <c r="AG2221" i="1" s="1"/>
  <c r="AA2220" i="1"/>
  <c r="AR2220" i="1" s="1"/>
  <c r="Z2220" i="1"/>
  <c r="Y2220" i="1"/>
  <c r="AG2220" i="1" s="1"/>
  <c r="AA2219" i="1"/>
  <c r="Z2219" i="1"/>
  <c r="Y2219" i="1"/>
  <c r="AG2219" i="1" s="1"/>
  <c r="AA2218" i="1"/>
  <c r="Z2218" i="1"/>
  <c r="Y2218" i="1"/>
  <c r="AG2218" i="1" s="1"/>
  <c r="AA2217" i="1"/>
  <c r="Z2217" i="1"/>
  <c r="Y2217" i="1"/>
  <c r="AG2217" i="1" s="1"/>
  <c r="AA2216" i="1"/>
  <c r="AR2216" i="1" s="1"/>
  <c r="Z2216" i="1"/>
  <c r="Y2216" i="1"/>
  <c r="AG2216" i="1" s="1"/>
  <c r="AA2215" i="1"/>
  <c r="Z2215" i="1"/>
  <c r="Y2215" i="1"/>
  <c r="AG2215" i="1" s="1"/>
  <c r="AA2214" i="1"/>
  <c r="AR2214" i="1" s="1"/>
  <c r="AS2214" i="1" s="1"/>
  <c r="AU2214" i="1" s="1"/>
  <c r="Z2214" i="1"/>
  <c r="Y2214" i="1"/>
  <c r="AG2214" i="1" s="1"/>
  <c r="AA2213" i="1"/>
  <c r="Z2213" i="1"/>
  <c r="Y2213" i="1"/>
  <c r="AG2213" i="1" s="1"/>
  <c r="AA2212" i="1"/>
  <c r="AR2212" i="1" s="1"/>
  <c r="Z2212" i="1"/>
  <c r="Y2212" i="1"/>
  <c r="AG2212" i="1" s="1"/>
  <c r="AA2211" i="1"/>
  <c r="Z2211" i="1"/>
  <c r="Y2211" i="1"/>
  <c r="AG2211" i="1" s="1"/>
  <c r="AA2210" i="1"/>
  <c r="Z2210" i="1"/>
  <c r="Y2210" i="1"/>
  <c r="AG2210" i="1" s="1"/>
  <c r="AA2209" i="1"/>
  <c r="Z2209" i="1"/>
  <c r="Y2209" i="1"/>
  <c r="AG2209" i="1" s="1"/>
  <c r="AA2208" i="1"/>
  <c r="AR2208" i="1" s="1"/>
  <c r="Z2208" i="1"/>
  <c r="Y2208" i="1"/>
  <c r="AG2208" i="1" s="1"/>
  <c r="AA2207" i="1"/>
  <c r="Z2207" i="1"/>
  <c r="Y2207" i="1"/>
  <c r="AG2207" i="1" s="1"/>
  <c r="AA2206" i="1"/>
  <c r="AR2206" i="1" s="1"/>
  <c r="AS2206" i="1" s="1"/>
  <c r="AU2206" i="1" s="1"/>
  <c r="Z2206" i="1"/>
  <c r="Y2206" i="1"/>
  <c r="AG2206" i="1" s="1"/>
  <c r="AA2205" i="1"/>
  <c r="Z2205" i="1"/>
  <c r="Y2205" i="1"/>
  <c r="AG2205" i="1" s="1"/>
  <c r="AA2204" i="1"/>
  <c r="AR2204" i="1" s="1"/>
  <c r="Z2204" i="1"/>
  <c r="Y2204" i="1"/>
  <c r="AG2204" i="1" s="1"/>
  <c r="AA2203" i="1"/>
  <c r="Z2203" i="1"/>
  <c r="Y2203" i="1"/>
  <c r="AG2203" i="1" s="1"/>
  <c r="AA2202" i="1"/>
  <c r="Z2202" i="1"/>
  <c r="Y2202" i="1"/>
  <c r="AG2202" i="1" s="1"/>
  <c r="AA2201" i="1"/>
  <c r="Z2201" i="1"/>
  <c r="Y2201" i="1"/>
  <c r="AG2201" i="1" s="1"/>
  <c r="AA2200" i="1"/>
  <c r="AR2200" i="1" s="1"/>
  <c r="Z2200" i="1"/>
  <c r="Y2200" i="1"/>
  <c r="AG2200" i="1" s="1"/>
  <c r="AA2199" i="1"/>
  <c r="Z2199" i="1"/>
  <c r="Y2199" i="1"/>
  <c r="AG2199" i="1" s="1"/>
  <c r="AA2198" i="1"/>
  <c r="AR2198" i="1" s="1"/>
  <c r="AS2198" i="1" s="1"/>
  <c r="AU2198" i="1" s="1"/>
  <c r="Z2198" i="1"/>
  <c r="Y2198" i="1"/>
  <c r="AG2198" i="1" s="1"/>
  <c r="AA2197" i="1"/>
  <c r="Z2197" i="1"/>
  <c r="Y2197" i="1"/>
  <c r="AG2197" i="1" s="1"/>
  <c r="AA2196" i="1"/>
  <c r="AR2196" i="1" s="1"/>
  <c r="Z2196" i="1"/>
  <c r="Y2196" i="1"/>
  <c r="AG2196" i="1" s="1"/>
  <c r="AA2195" i="1"/>
  <c r="Z2195" i="1"/>
  <c r="Y2195" i="1"/>
  <c r="AG2195" i="1" s="1"/>
  <c r="AA2194" i="1"/>
  <c r="Z2194" i="1"/>
  <c r="Y2194" i="1"/>
  <c r="AG2194" i="1" s="1"/>
  <c r="AA2193" i="1"/>
  <c r="Z2193" i="1"/>
  <c r="Y2193" i="1"/>
  <c r="AG2193" i="1" s="1"/>
  <c r="AA2192" i="1"/>
  <c r="AR2192" i="1" s="1"/>
  <c r="Z2192" i="1"/>
  <c r="Y2192" i="1"/>
  <c r="AG2192" i="1" s="1"/>
  <c r="AA2191" i="1"/>
  <c r="Z2191" i="1"/>
  <c r="Y2191" i="1"/>
  <c r="AG2191" i="1" s="1"/>
  <c r="AA2190" i="1"/>
  <c r="AR2190" i="1" s="1"/>
  <c r="AS2190" i="1" s="1"/>
  <c r="AU2190" i="1" s="1"/>
  <c r="Z2190" i="1"/>
  <c r="Y2190" i="1"/>
  <c r="AG2190" i="1" s="1"/>
  <c r="AA2189" i="1"/>
  <c r="Z2189" i="1"/>
  <c r="Y2189" i="1"/>
  <c r="AG2189" i="1" s="1"/>
  <c r="AA2188" i="1"/>
  <c r="AR2188" i="1" s="1"/>
  <c r="Z2188" i="1"/>
  <c r="Y2188" i="1"/>
  <c r="AG2188" i="1" s="1"/>
  <c r="AA2187" i="1"/>
  <c r="Z2187" i="1"/>
  <c r="Y2187" i="1"/>
  <c r="AG2187" i="1" s="1"/>
  <c r="AA2186" i="1"/>
  <c r="Z2186" i="1"/>
  <c r="Y2186" i="1"/>
  <c r="AG2186" i="1" s="1"/>
  <c r="AA2185" i="1"/>
  <c r="Z2185" i="1"/>
  <c r="Y2185" i="1"/>
  <c r="AG2185" i="1" s="1"/>
  <c r="AA2184" i="1"/>
  <c r="AR2184" i="1" s="1"/>
  <c r="Z2184" i="1"/>
  <c r="Y2184" i="1"/>
  <c r="AG2184" i="1" s="1"/>
  <c r="AA2183" i="1"/>
  <c r="Z2183" i="1"/>
  <c r="Y2183" i="1"/>
  <c r="AG2183" i="1" s="1"/>
  <c r="AA2182" i="1"/>
  <c r="AR2182" i="1" s="1"/>
  <c r="AS2182" i="1" s="1"/>
  <c r="AU2182" i="1" s="1"/>
  <c r="Z2182" i="1"/>
  <c r="Y2182" i="1"/>
  <c r="AG2182" i="1" s="1"/>
  <c r="AA2181" i="1"/>
  <c r="Z2181" i="1"/>
  <c r="Y2181" i="1"/>
  <c r="AG2181" i="1" s="1"/>
  <c r="AA2180" i="1"/>
  <c r="AR2180" i="1" s="1"/>
  <c r="Z2180" i="1"/>
  <c r="Y2180" i="1"/>
  <c r="AG2180" i="1" s="1"/>
  <c r="AA2179" i="1"/>
  <c r="Z2179" i="1"/>
  <c r="Y2179" i="1"/>
  <c r="AG2179" i="1" s="1"/>
  <c r="AA2178" i="1"/>
  <c r="Z2178" i="1"/>
  <c r="Y2178" i="1"/>
  <c r="AG2178" i="1" s="1"/>
  <c r="AA2177" i="1"/>
  <c r="Z2177" i="1"/>
  <c r="Y2177" i="1"/>
  <c r="AG2177" i="1" s="1"/>
  <c r="AA2176" i="1"/>
  <c r="Z2176" i="1"/>
  <c r="Y2176" i="1"/>
  <c r="AG2176" i="1" s="1"/>
  <c r="AA2175" i="1"/>
  <c r="Z2175" i="1"/>
  <c r="Y2175" i="1"/>
  <c r="AG2175" i="1" s="1"/>
  <c r="AA2174" i="1"/>
  <c r="AR2174" i="1" s="1"/>
  <c r="AS2174" i="1" s="1"/>
  <c r="AU2174" i="1" s="1"/>
  <c r="Z2174" i="1"/>
  <c r="Y2174" i="1"/>
  <c r="AG2174" i="1" s="1"/>
  <c r="AA2173" i="1"/>
  <c r="Z2173" i="1"/>
  <c r="Y2173" i="1"/>
  <c r="AG2173" i="1" s="1"/>
  <c r="AA2172" i="1"/>
  <c r="AR2172" i="1" s="1"/>
  <c r="Z2172" i="1"/>
  <c r="Y2172" i="1"/>
  <c r="AG2172" i="1" s="1"/>
  <c r="AA2171" i="1"/>
  <c r="Z2171" i="1"/>
  <c r="Y2171" i="1"/>
  <c r="AG2171" i="1" s="1"/>
  <c r="AA2170" i="1"/>
  <c r="Z2170" i="1"/>
  <c r="Y2170" i="1"/>
  <c r="AG2170" i="1" s="1"/>
  <c r="AA2169" i="1"/>
  <c r="Z2169" i="1"/>
  <c r="Y2169" i="1"/>
  <c r="AG2169" i="1" s="1"/>
  <c r="AA2168" i="1"/>
  <c r="AR2168" i="1" s="1"/>
  <c r="Z2168" i="1"/>
  <c r="Y2168" i="1"/>
  <c r="AG2168" i="1" s="1"/>
  <c r="AA2167" i="1"/>
  <c r="Z2167" i="1"/>
  <c r="Y2167" i="1"/>
  <c r="AG2167" i="1" s="1"/>
  <c r="AA2166" i="1"/>
  <c r="AR2166" i="1" s="1"/>
  <c r="AS2166" i="1" s="1"/>
  <c r="AU2166" i="1" s="1"/>
  <c r="Z2166" i="1"/>
  <c r="Y2166" i="1"/>
  <c r="AG2166" i="1" s="1"/>
  <c r="AA2165" i="1"/>
  <c r="Z2165" i="1"/>
  <c r="Y2165" i="1"/>
  <c r="AG2165" i="1" s="1"/>
  <c r="AA2164" i="1"/>
  <c r="AR2164" i="1" s="1"/>
  <c r="Z2164" i="1"/>
  <c r="Y2164" i="1"/>
  <c r="AG2164" i="1" s="1"/>
  <c r="AA2163" i="1"/>
  <c r="Z2163" i="1"/>
  <c r="Y2163" i="1"/>
  <c r="AG2163" i="1" s="1"/>
  <c r="AA2162" i="1"/>
  <c r="Z2162" i="1"/>
  <c r="Y2162" i="1"/>
  <c r="AG2162" i="1" s="1"/>
  <c r="AA2161" i="1"/>
  <c r="Z2161" i="1"/>
  <c r="Y2161" i="1"/>
  <c r="AG2161" i="1" s="1"/>
  <c r="AA2160" i="1"/>
  <c r="AR2160" i="1" s="1"/>
  <c r="Z2160" i="1"/>
  <c r="Y2160" i="1"/>
  <c r="AG2160" i="1" s="1"/>
  <c r="AA2159" i="1"/>
  <c r="Z2159" i="1"/>
  <c r="Y2159" i="1"/>
  <c r="AG2159" i="1" s="1"/>
  <c r="AA2158" i="1"/>
  <c r="AR2158" i="1" s="1"/>
  <c r="AS2158" i="1" s="1"/>
  <c r="AU2158" i="1" s="1"/>
  <c r="Z2158" i="1"/>
  <c r="Y2158" i="1"/>
  <c r="AG2158" i="1" s="1"/>
  <c r="AA2157" i="1"/>
  <c r="Z2157" i="1"/>
  <c r="Y2157" i="1"/>
  <c r="AG2157" i="1" s="1"/>
  <c r="AA2156" i="1"/>
  <c r="AR2156" i="1" s="1"/>
  <c r="Z2156" i="1"/>
  <c r="Y2156" i="1"/>
  <c r="AG2156" i="1" s="1"/>
  <c r="AA2155" i="1"/>
  <c r="Z2155" i="1"/>
  <c r="Y2155" i="1"/>
  <c r="AG2155" i="1" s="1"/>
  <c r="AA2154" i="1"/>
  <c r="Z2154" i="1"/>
  <c r="Y2154" i="1"/>
  <c r="AG2154" i="1" s="1"/>
  <c r="AA2153" i="1"/>
  <c r="Z2153" i="1"/>
  <c r="Y2153" i="1"/>
  <c r="AG2153" i="1" s="1"/>
  <c r="AA2152" i="1"/>
  <c r="Z2152" i="1"/>
  <c r="Y2152" i="1"/>
  <c r="AG2152" i="1" s="1"/>
  <c r="AA2151" i="1"/>
  <c r="Z2151" i="1"/>
  <c r="Y2151" i="1"/>
  <c r="AG2151" i="1" s="1"/>
  <c r="AA2150" i="1"/>
  <c r="AR2150" i="1" s="1"/>
  <c r="AS2150" i="1" s="1"/>
  <c r="AU2150" i="1" s="1"/>
  <c r="Z2150" i="1"/>
  <c r="Y2150" i="1"/>
  <c r="AG2150" i="1" s="1"/>
  <c r="AA2149" i="1"/>
  <c r="Z2149" i="1"/>
  <c r="Y2149" i="1"/>
  <c r="AG2149" i="1" s="1"/>
  <c r="AA2148" i="1"/>
  <c r="AR2148" i="1" s="1"/>
  <c r="Z2148" i="1"/>
  <c r="Y2148" i="1"/>
  <c r="AG2148" i="1" s="1"/>
  <c r="AA2147" i="1"/>
  <c r="Z2147" i="1"/>
  <c r="Y2147" i="1"/>
  <c r="AG2147" i="1" s="1"/>
  <c r="AA2146" i="1"/>
  <c r="Z2146" i="1"/>
  <c r="Y2146" i="1"/>
  <c r="AG2146" i="1" s="1"/>
  <c r="AA2145" i="1"/>
  <c r="Z2145" i="1"/>
  <c r="Y2145" i="1"/>
  <c r="AG2145" i="1" s="1"/>
  <c r="AA2144" i="1"/>
  <c r="AR2144" i="1" s="1"/>
  <c r="Z2144" i="1"/>
  <c r="Y2144" i="1"/>
  <c r="AG2144" i="1" s="1"/>
  <c r="AA2143" i="1"/>
  <c r="Z2143" i="1"/>
  <c r="Y2143" i="1"/>
  <c r="AG2143" i="1" s="1"/>
  <c r="AA2142" i="1"/>
  <c r="AR2142" i="1" s="1"/>
  <c r="AS2142" i="1" s="1"/>
  <c r="AU2142" i="1" s="1"/>
  <c r="Z2142" i="1"/>
  <c r="Y2142" i="1"/>
  <c r="AG2142" i="1" s="1"/>
  <c r="AA2141" i="1"/>
  <c r="Z2141" i="1"/>
  <c r="Y2141" i="1"/>
  <c r="AG2141" i="1" s="1"/>
  <c r="AA2140" i="1"/>
  <c r="AR2140" i="1" s="1"/>
  <c r="Z2140" i="1"/>
  <c r="Y2140" i="1"/>
  <c r="AG2140" i="1" s="1"/>
  <c r="AA2139" i="1"/>
  <c r="Z2139" i="1"/>
  <c r="Y2139" i="1"/>
  <c r="AG2139" i="1" s="1"/>
  <c r="AA2138" i="1"/>
  <c r="Z2138" i="1"/>
  <c r="Y2138" i="1"/>
  <c r="AG2138" i="1" s="1"/>
  <c r="AA2137" i="1"/>
  <c r="Z2137" i="1"/>
  <c r="Y2137" i="1"/>
  <c r="AG2137" i="1" s="1"/>
  <c r="AA2136" i="1"/>
  <c r="AR2136" i="1" s="1"/>
  <c r="Z2136" i="1"/>
  <c r="Y2136" i="1"/>
  <c r="AG2136" i="1" s="1"/>
  <c r="AA2135" i="1"/>
  <c r="Z2135" i="1"/>
  <c r="Y2135" i="1"/>
  <c r="AG2135" i="1" s="1"/>
  <c r="AA2134" i="1"/>
  <c r="AR2134" i="1" s="1"/>
  <c r="AS2134" i="1" s="1"/>
  <c r="AU2134" i="1" s="1"/>
  <c r="Z2134" i="1"/>
  <c r="Y2134" i="1"/>
  <c r="AG2134" i="1" s="1"/>
  <c r="AA2133" i="1"/>
  <c r="Z2133" i="1"/>
  <c r="Y2133" i="1"/>
  <c r="AG2133" i="1" s="1"/>
  <c r="AA2132" i="1"/>
  <c r="AR2132" i="1" s="1"/>
  <c r="Z2132" i="1"/>
  <c r="Y2132" i="1"/>
  <c r="AG2132" i="1" s="1"/>
  <c r="AA2131" i="1"/>
  <c r="Z2131" i="1"/>
  <c r="Y2131" i="1"/>
  <c r="AG2131" i="1" s="1"/>
  <c r="AA2130" i="1"/>
  <c r="Z2130" i="1"/>
  <c r="Y2130" i="1"/>
  <c r="AG2130" i="1" s="1"/>
  <c r="AA2129" i="1"/>
  <c r="Z2129" i="1"/>
  <c r="Y2129" i="1"/>
  <c r="AG2129" i="1" s="1"/>
  <c r="AA2128" i="1"/>
  <c r="AR2128" i="1" s="1"/>
  <c r="Z2128" i="1"/>
  <c r="Y2128" i="1"/>
  <c r="AG2128" i="1" s="1"/>
  <c r="AA2127" i="1"/>
  <c r="Z2127" i="1"/>
  <c r="Y2127" i="1"/>
  <c r="AG2127" i="1" s="1"/>
  <c r="AA2126" i="1"/>
  <c r="AR2126" i="1" s="1"/>
  <c r="AS2126" i="1" s="1"/>
  <c r="AU2126" i="1" s="1"/>
  <c r="Z2126" i="1"/>
  <c r="Y2126" i="1"/>
  <c r="AG2126" i="1" s="1"/>
  <c r="AA2125" i="1"/>
  <c r="Z2125" i="1"/>
  <c r="Y2125" i="1"/>
  <c r="AG2125" i="1" s="1"/>
  <c r="AA2124" i="1"/>
  <c r="AR2124" i="1" s="1"/>
  <c r="Z2124" i="1"/>
  <c r="Y2124" i="1"/>
  <c r="AG2124" i="1" s="1"/>
  <c r="AA2123" i="1"/>
  <c r="Z2123" i="1"/>
  <c r="Y2123" i="1"/>
  <c r="AG2123" i="1" s="1"/>
  <c r="AA2122" i="1"/>
  <c r="Z2122" i="1"/>
  <c r="Y2122" i="1"/>
  <c r="AG2122" i="1" s="1"/>
  <c r="AA2121" i="1"/>
  <c r="Z2121" i="1"/>
  <c r="Y2121" i="1"/>
  <c r="AG2121" i="1" s="1"/>
  <c r="AA2120" i="1"/>
  <c r="AR2120" i="1" s="1"/>
  <c r="Z2120" i="1"/>
  <c r="Y2120" i="1"/>
  <c r="AG2120" i="1" s="1"/>
  <c r="AA2119" i="1"/>
  <c r="Z2119" i="1"/>
  <c r="Y2119" i="1"/>
  <c r="AG2119" i="1" s="1"/>
  <c r="AA2118" i="1"/>
  <c r="AR2118" i="1" s="1"/>
  <c r="AS2118" i="1" s="1"/>
  <c r="AU2118" i="1" s="1"/>
  <c r="Z2118" i="1"/>
  <c r="Y2118" i="1"/>
  <c r="AG2118" i="1" s="1"/>
  <c r="AA2117" i="1"/>
  <c r="Z2117" i="1"/>
  <c r="Y2117" i="1"/>
  <c r="AG2117" i="1" s="1"/>
  <c r="AA2116" i="1"/>
  <c r="AR2116" i="1" s="1"/>
  <c r="Z2116" i="1"/>
  <c r="Y2116" i="1"/>
  <c r="AG2116" i="1" s="1"/>
  <c r="AA2115" i="1"/>
  <c r="Z2115" i="1"/>
  <c r="Y2115" i="1"/>
  <c r="AG2115" i="1" s="1"/>
  <c r="AA2114" i="1"/>
  <c r="Z2114" i="1"/>
  <c r="Y2114" i="1"/>
  <c r="AG2114" i="1" s="1"/>
  <c r="AA2113" i="1"/>
  <c r="Z2113" i="1"/>
  <c r="Y2113" i="1"/>
  <c r="AG2113" i="1" s="1"/>
  <c r="AA2112" i="1"/>
  <c r="AR2112" i="1" s="1"/>
  <c r="Z2112" i="1"/>
  <c r="Y2112" i="1"/>
  <c r="AG2112" i="1" s="1"/>
  <c r="AA2111" i="1"/>
  <c r="Z2111" i="1"/>
  <c r="Y2111" i="1"/>
  <c r="AG2111" i="1" s="1"/>
  <c r="AA2110" i="1"/>
  <c r="AR2110" i="1" s="1"/>
  <c r="AS2110" i="1" s="1"/>
  <c r="AU2110" i="1" s="1"/>
  <c r="Z2110" i="1"/>
  <c r="Y2110" i="1"/>
  <c r="AG2110" i="1" s="1"/>
  <c r="AA2109" i="1"/>
  <c r="Z2109" i="1"/>
  <c r="Y2109" i="1"/>
  <c r="AG2109" i="1" s="1"/>
  <c r="AA2108" i="1"/>
  <c r="AR2108" i="1" s="1"/>
  <c r="Z2108" i="1"/>
  <c r="Y2108" i="1"/>
  <c r="AG2108" i="1" s="1"/>
  <c r="AA2107" i="1"/>
  <c r="Z2107" i="1"/>
  <c r="Y2107" i="1"/>
  <c r="AG2107" i="1" s="1"/>
  <c r="AA2106" i="1"/>
  <c r="Z2106" i="1"/>
  <c r="Y2106" i="1"/>
  <c r="AG2106" i="1" s="1"/>
  <c r="AA2105" i="1"/>
  <c r="Z2105" i="1"/>
  <c r="Y2105" i="1"/>
  <c r="AG2105" i="1" s="1"/>
  <c r="AA2104" i="1"/>
  <c r="AR2104" i="1" s="1"/>
  <c r="Z2104" i="1"/>
  <c r="Y2104" i="1"/>
  <c r="AG2104" i="1" s="1"/>
  <c r="AA2103" i="1"/>
  <c r="Z2103" i="1"/>
  <c r="Y2103" i="1"/>
  <c r="AG2103" i="1" s="1"/>
  <c r="AA2102" i="1"/>
  <c r="AR2102" i="1" s="1"/>
  <c r="AS2102" i="1" s="1"/>
  <c r="AU2102" i="1" s="1"/>
  <c r="Z2102" i="1"/>
  <c r="Y2102" i="1"/>
  <c r="AG2102" i="1" s="1"/>
  <c r="AA2101" i="1"/>
  <c r="Z2101" i="1"/>
  <c r="Y2101" i="1"/>
  <c r="AG2101" i="1" s="1"/>
  <c r="AA2100" i="1"/>
  <c r="Z2100" i="1"/>
  <c r="Y2100" i="1"/>
  <c r="AG2100" i="1" s="1"/>
  <c r="AA2099" i="1"/>
  <c r="Z2099" i="1"/>
  <c r="Y2099" i="1"/>
  <c r="AG2099" i="1" s="1"/>
  <c r="AA2098" i="1"/>
  <c r="Z2098" i="1"/>
  <c r="Y2098" i="1"/>
  <c r="AG2098" i="1" s="1"/>
  <c r="AA2097" i="1"/>
  <c r="Z2097" i="1"/>
  <c r="Y2097" i="1"/>
  <c r="AG2097" i="1" s="1"/>
  <c r="AA2096" i="1"/>
  <c r="AR2096" i="1" s="1"/>
  <c r="Z2096" i="1"/>
  <c r="Y2096" i="1"/>
  <c r="AG2096" i="1" s="1"/>
  <c r="AA2095" i="1"/>
  <c r="Z2095" i="1"/>
  <c r="Y2095" i="1"/>
  <c r="AG2095" i="1" s="1"/>
  <c r="AA2094" i="1"/>
  <c r="AR2094" i="1" s="1"/>
  <c r="AS2094" i="1" s="1"/>
  <c r="AU2094" i="1" s="1"/>
  <c r="Z2094" i="1"/>
  <c r="Y2094" i="1"/>
  <c r="AG2094" i="1" s="1"/>
  <c r="AA2093" i="1"/>
  <c r="Z2093" i="1"/>
  <c r="Y2093" i="1"/>
  <c r="AG2093" i="1" s="1"/>
  <c r="AA2092" i="1"/>
  <c r="AR2092" i="1" s="1"/>
  <c r="Z2092" i="1"/>
  <c r="Y2092" i="1"/>
  <c r="AG2092" i="1" s="1"/>
  <c r="AA2091" i="1"/>
  <c r="Z2091" i="1"/>
  <c r="Y2091" i="1"/>
  <c r="AG2091" i="1" s="1"/>
  <c r="AA2090" i="1"/>
  <c r="Z2090" i="1"/>
  <c r="Y2090" i="1"/>
  <c r="AG2090" i="1" s="1"/>
  <c r="AA2089" i="1"/>
  <c r="Z2089" i="1"/>
  <c r="Y2089" i="1"/>
  <c r="AG2089" i="1" s="1"/>
  <c r="AA2088" i="1"/>
  <c r="AR2088" i="1" s="1"/>
  <c r="Z2088" i="1"/>
  <c r="Y2088" i="1"/>
  <c r="AG2088" i="1" s="1"/>
  <c r="AA2087" i="1"/>
  <c r="Z2087" i="1"/>
  <c r="Y2087" i="1"/>
  <c r="AG2087" i="1" s="1"/>
  <c r="AA2086" i="1"/>
  <c r="AR2086" i="1" s="1"/>
  <c r="AS2086" i="1" s="1"/>
  <c r="AU2086" i="1" s="1"/>
  <c r="Z2086" i="1"/>
  <c r="Y2086" i="1"/>
  <c r="AG2086" i="1" s="1"/>
  <c r="AA2085" i="1"/>
  <c r="Z2085" i="1"/>
  <c r="Y2085" i="1"/>
  <c r="AG2085" i="1" s="1"/>
  <c r="AA2084" i="1"/>
  <c r="AR2084" i="1" s="1"/>
  <c r="Z2084" i="1"/>
  <c r="Y2084" i="1"/>
  <c r="AG2084" i="1" s="1"/>
  <c r="AA2083" i="1"/>
  <c r="Z2083" i="1"/>
  <c r="Y2083" i="1"/>
  <c r="AG2083" i="1" s="1"/>
  <c r="AA2082" i="1"/>
  <c r="Z2082" i="1"/>
  <c r="Y2082" i="1"/>
  <c r="AG2082" i="1" s="1"/>
  <c r="AA2081" i="1"/>
  <c r="Z2081" i="1"/>
  <c r="Y2081" i="1"/>
  <c r="AG2081" i="1" s="1"/>
  <c r="AA2080" i="1"/>
  <c r="AR2080" i="1" s="1"/>
  <c r="Z2080" i="1"/>
  <c r="Y2080" i="1"/>
  <c r="AG2080" i="1" s="1"/>
  <c r="AA2079" i="1"/>
  <c r="Z2079" i="1"/>
  <c r="Y2079" i="1"/>
  <c r="AG2079" i="1" s="1"/>
  <c r="AA2078" i="1"/>
  <c r="AR2078" i="1" s="1"/>
  <c r="AS2078" i="1" s="1"/>
  <c r="AU2078" i="1" s="1"/>
  <c r="Z2078" i="1"/>
  <c r="Y2078" i="1"/>
  <c r="AG2078" i="1" s="1"/>
  <c r="AA2077" i="1"/>
  <c r="Z2077" i="1"/>
  <c r="Y2077" i="1"/>
  <c r="AG2077" i="1" s="1"/>
  <c r="AA2076" i="1"/>
  <c r="AR2076" i="1" s="1"/>
  <c r="Z2076" i="1"/>
  <c r="Y2076" i="1"/>
  <c r="AG2076" i="1" s="1"/>
  <c r="AA2075" i="1"/>
  <c r="Z2075" i="1"/>
  <c r="Y2075" i="1"/>
  <c r="AG2075" i="1" s="1"/>
  <c r="AA2074" i="1"/>
  <c r="Z2074" i="1"/>
  <c r="Y2074" i="1"/>
  <c r="AG2074" i="1" s="1"/>
  <c r="AA2073" i="1"/>
  <c r="Z2073" i="1"/>
  <c r="Y2073" i="1"/>
  <c r="AG2073" i="1" s="1"/>
  <c r="AA2072" i="1"/>
  <c r="AR2072" i="1" s="1"/>
  <c r="Z2072" i="1"/>
  <c r="Y2072" i="1"/>
  <c r="AG2072" i="1" s="1"/>
  <c r="AA2071" i="1"/>
  <c r="Z2071" i="1"/>
  <c r="Y2071" i="1"/>
  <c r="AG2071" i="1" s="1"/>
  <c r="AA2070" i="1"/>
  <c r="AR2070" i="1" s="1"/>
  <c r="AS2070" i="1" s="1"/>
  <c r="AU2070" i="1" s="1"/>
  <c r="Z2070" i="1"/>
  <c r="Y2070" i="1"/>
  <c r="AG2070" i="1" s="1"/>
  <c r="AA2069" i="1"/>
  <c r="Z2069" i="1"/>
  <c r="Y2069" i="1"/>
  <c r="AG2069" i="1" s="1"/>
  <c r="AA2068" i="1"/>
  <c r="AR2068" i="1" s="1"/>
  <c r="Z2068" i="1"/>
  <c r="Y2068" i="1"/>
  <c r="AG2068" i="1" s="1"/>
  <c r="AA2067" i="1"/>
  <c r="Z2067" i="1"/>
  <c r="Y2067" i="1"/>
  <c r="AG2067" i="1" s="1"/>
  <c r="AA2066" i="1"/>
  <c r="Z2066" i="1"/>
  <c r="Y2066" i="1"/>
  <c r="AG2066" i="1" s="1"/>
  <c r="AA2065" i="1"/>
  <c r="Z2065" i="1"/>
  <c r="Y2065" i="1"/>
  <c r="AG2065" i="1" s="1"/>
  <c r="AA2064" i="1"/>
  <c r="Z2064" i="1"/>
  <c r="Y2064" i="1"/>
  <c r="AG2064" i="1" s="1"/>
  <c r="AA2063" i="1"/>
  <c r="Z2063" i="1"/>
  <c r="Y2063" i="1"/>
  <c r="AG2063" i="1" s="1"/>
  <c r="AA2062" i="1"/>
  <c r="AR2062" i="1" s="1"/>
  <c r="AS2062" i="1" s="1"/>
  <c r="AU2062" i="1" s="1"/>
  <c r="Z2062" i="1"/>
  <c r="Y2062" i="1"/>
  <c r="AG2062" i="1" s="1"/>
  <c r="AA2061" i="1"/>
  <c r="Z2061" i="1"/>
  <c r="Y2061" i="1"/>
  <c r="AG2061" i="1" s="1"/>
  <c r="AA2060" i="1"/>
  <c r="Z2060" i="1"/>
  <c r="Y2060" i="1"/>
  <c r="AG2060" i="1" s="1"/>
  <c r="AA2059" i="1"/>
  <c r="AR2059" i="1" s="1"/>
  <c r="AS2059" i="1" s="1"/>
  <c r="AU2059" i="1" s="1"/>
  <c r="Z2059" i="1"/>
  <c r="Y2059" i="1"/>
  <c r="AG2059" i="1" s="1"/>
  <c r="AA2058" i="1"/>
  <c r="Z2058" i="1"/>
  <c r="Y2058" i="1"/>
  <c r="AG2058" i="1" s="1"/>
  <c r="AA2057" i="1"/>
  <c r="Z2057" i="1"/>
  <c r="Y2057" i="1"/>
  <c r="AG2057" i="1" s="1"/>
  <c r="AA2056" i="1"/>
  <c r="Z2056" i="1"/>
  <c r="Y2056" i="1"/>
  <c r="AG2056" i="1" s="1"/>
  <c r="AA2055" i="1"/>
  <c r="Z2055" i="1"/>
  <c r="Y2055" i="1"/>
  <c r="AG2055" i="1" s="1"/>
  <c r="AA2054" i="1"/>
  <c r="AR2054" i="1" s="1"/>
  <c r="AS2054" i="1" s="1"/>
  <c r="AU2054" i="1" s="1"/>
  <c r="Z2054" i="1"/>
  <c r="Y2054" i="1"/>
  <c r="AG2054" i="1" s="1"/>
  <c r="AA2053" i="1"/>
  <c r="Z2053" i="1"/>
  <c r="Y2053" i="1"/>
  <c r="AG2053" i="1" s="1"/>
  <c r="AA2052" i="1"/>
  <c r="AR2052" i="1" s="1"/>
  <c r="Z2052" i="1"/>
  <c r="Y2052" i="1"/>
  <c r="AG2052" i="1" s="1"/>
  <c r="AA2051" i="1"/>
  <c r="Z2051" i="1"/>
  <c r="Y2051" i="1"/>
  <c r="AG2051" i="1" s="1"/>
  <c r="AA2050" i="1"/>
  <c r="Z2050" i="1"/>
  <c r="Y2050" i="1"/>
  <c r="AG2050" i="1" s="1"/>
  <c r="AA2049" i="1"/>
  <c r="Z2049" i="1"/>
  <c r="Y2049" i="1"/>
  <c r="AG2049" i="1" s="1"/>
  <c r="AA2048" i="1"/>
  <c r="Z2048" i="1"/>
  <c r="Y2048" i="1"/>
  <c r="AG2048" i="1" s="1"/>
  <c r="AA2047" i="1"/>
  <c r="Z2047" i="1"/>
  <c r="Y2047" i="1"/>
  <c r="AG2047" i="1" s="1"/>
  <c r="AA2046" i="1"/>
  <c r="AR2046" i="1" s="1"/>
  <c r="AS2046" i="1" s="1"/>
  <c r="AU2046" i="1" s="1"/>
  <c r="Z2046" i="1"/>
  <c r="Y2046" i="1"/>
  <c r="AG2046" i="1" s="1"/>
  <c r="AA2045" i="1"/>
  <c r="Z2045" i="1"/>
  <c r="Y2045" i="1"/>
  <c r="AG2045" i="1" s="1"/>
  <c r="AA2044" i="1"/>
  <c r="AR2044" i="1" s="1"/>
  <c r="Z2044" i="1"/>
  <c r="Y2044" i="1"/>
  <c r="AG2044" i="1" s="1"/>
  <c r="AA2043" i="1"/>
  <c r="Z2043" i="1"/>
  <c r="Y2043" i="1"/>
  <c r="AG2043" i="1" s="1"/>
  <c r="AA2042" i="1"/>
  <c r="Z2042" i="1"/>
  <c r="Y2042" i="1"/>
  <c r="AG2042" i="1" s="1"/>
  <c r="AA2041" i="1"/>
  <c r="Z2041" i="1"/>
  <c r="Y2041" i="1"/>
  <c r="AG2041" i="1" s="1"/>
  <c r="AA2040" i="1"/>
  <c r="Z2040" i="1"/>
  <c r="Y2040" i="1"/>
  <c r="AG2040" i="1" s="1"/>
  <c r="AA2039" i="1"/>
  <c r="Z2039" i="1"/>
  <c r="Y2039" i="1"/>
  <c r="AG2039" i="1" s="1"/>
  <c r="AA2038" i="1"/>
  <c r="AR2038" i="1" s="1"/>
  <c r="AS2038" i="1" s="1"/>
  <c r="AU2038" i="1" s="1"/>
  <c r="Z2038" i="1"/>
  <c r="Y2038" i="1"/>
  <c r="AG2038" i="1" s="1"/>
  <c r="AA2037" i="1"/>
  <c r="Z2037" i="1"/>
  <c r="Y2037" i="1"/>
  <c r="AG2037" i="1" s="1"/>
  <c r="AA2036" i="1"/>
  <c r="AR2036" i="1" s="1"/>
  <c r="Z2036" i="1"/>
  <c r="Y2036" i="1"/>
  <c r="AG2036" i="1" s="1"/>
  <c r="AA2035" i="1"/>
  <c r="Z2035" i="1"/>
  <c r="Y2035" i="1"/>
  <c r="AG2035" i="1" s="1"/>
  <c r="AA2034" i="1"/>
  <c r="Z2034" i="1"/>
  <c r="Y2034" i="1"/>
  <c r="AG2034" i="1" s="1"/>
  <c r="AA2033" i="1"/>
  <c r="Z2033" i="1"/>
  <c r="Y2033" i="1"/>
  <c r="AG2033" i="1" s="1"/>
  <c r="AA2032" i="1"/>
  <c r="Z2032" i="1"/>
  <c r="Y2032" i="1"/>
  <c r="AG2032" i="1" s="1"/>
  <c r="AA2031" i="1"/>
  <c r="Z2031" i="1"/>
  <c r="Y2031" i="1"/>
  <c r="AG2031" i="1" s="1"/>
  <c r="AA2030" i="1"/>
  <c r="AR2030" i="1" s="1"/>
  <c r="AS2030" i="1" s="1"/>
  <c r="AU2030" i="1" s="1"/>
  <c r="Z2030" i="1"/>
  <c r="Y2030" i="1"/>
  <c r="AG2030" i="1" s="1"/>
  <c r="AA2029" i="1"/>
  <c r="Z2029" i="1"/>
  <c r="Y2029" i="1"/>
  <c r="AG2029" i="1" s="1"/>
  <c r="AA2028" i="1"/>
  <c r="AR2028" i="1" s="1"/>
  <c r="Z2028" i="1"/>
  <c r="Y2028" i="1"/>
  <c r="AG2028" i="1" s="1"/>
  <c r="AA2027" i="1"/>
  <c r="Z2027" i="1"/>
  <c r="Y2027" i="1"/>
  <c r="AG2027" i="1" s="1"/>
  <c r="AA2026" i="1"/>
  <c r="Z2026" i="1"/>
  <c r="Y2026" i="1"/>
  <c r="AG2026" i="1" s="1"/>
  <c r="AA2025" i="1"/>
  <c r="Z2025" i="1"/>
  <c r="Y2025" i="1"/>
  <c r="AG2025" i="1" s="1"/>
  <c r="AA2024" i="1"/>
  <c r="Z2024" i="1"/>
  <c r="Y2024" i="1"/>
  <c r="AG2024" i="1" s="1"/>
  <c r="AA2023" i="1"/>
  <c r="Z2023" i="1"/>
  <c r="Y2023" i="1"/>
  <c r="AG2023" i="1" s="1"/>
  <c r="AA2022" i="1"/>
  <c r="AR2022" i="1" s="1"/>
  <c r="AS2022" i="1" s="1"/>
  <c r="AU2022" i="1" s="1"/>
  <c r="Z2022" i="1"/>
  <c r="Y2022" i="1"/>
  <c r="AG2022" i="1" s="1"/>
  <c r="AA2021" i="1"/>
  <c r="Z2021" i="1"/>
  <c r="Y2021" i="1"/>
  <c r="AG2021" i="1" s="1"/>
  <c r="AA2020" i="1"/>
  <c r="AR2020" i="1" s="1"/>
  <c r="Z2020" i="1"/>
  <c r="Y2020" i="1"/>
  <c r="AG2020" i="1" s="1"/>
  <c r="AA2019" i="1"/>
  <c r="Z2019" i="1"/>
  <c r="Y2019" i="1"/>
  <c r="AG2019" i="1" s="1"/>
  <c r="AA2018" i="1"/>
  <c r="Z2018" i="1"/>
  <c r="Y2018" i="1"/>
  <c r="AG2018" i="1" s="1"/>
  <c r="AA2017" i="1"/>
  <c r="Z2017" i="1"/>
  <c r="Y2017" i="1"/>
  <c r="AG2017" i="1" s="1"/>
  <c r="AA2016" i="1"/>
  <c r="Z2016" i="1"/>
  <c r="Y2016" i="1"/>
  <c r="AG2016" i="1" s="1"/>
  <c r="AA2015" i="1"/>
  <c r="Z2015" i="1"/>
  <c r="Y2015" i="1"/>
  <c r="AG2015" i="1" s="1"/>
  <c r="AA2014" i="1"/>
  <c r="AR2014" i="1" s="1"/>
  <c r="AS2014" i="1" s="1"/>
  <c r="AU2014" i="1" s="1"/>
  <c r="Z2014" i="1"/>
  <c r="Y2014" i="1"/>
  <c r="AG2014" i="1" s="1"/>
  <c r="AA2013" i="1"/>
  <c r="Z2013" i="1"/>
  <c r="Y2013" i="1"/>
  <c r="AG2013" i="1" s="1"/>
  <c r="AA2012" i="1"/>
  <c r="AR2012" i="1" s="1"/>
  <c r="Z2012" i="1"/>
  <c r="Y2012" i="1"/>
  <c r="AG2012" i="1" s="1"/>
  <c r="AA2011" i="1"/>
  <c r="Z2011" i="1"/>
  <c r="Y2011" i="1"/>
  <c r="AG2011" i="1" s="1"/>
  <c r="AA2010" i="1"/>
  <c r="Z2010" i="1"/>
  <c r="Y2010" i="1"/>
  <c r="AG2010" i="1" s="1"/>
  <c r="AA2009" i="1"/>
  <c r="Z2009" i="1"/>
  <c r="Y2009" i="1"/>
  <c r="AG2009" i="1" s="1"/>
  <c r="AA2008" i="1"/>
  <c r="Z2008" i="1"/>
  <c r="Y2008" i="1"/>
  <c r="AG2008" i="1" s="1"/>
  <c r="AA2007" i="1"/>
  <c r="Z2007" i="1"/>
  <c r="Y2007" i="1"/>
  <c r="AG2007" i="1" s="1"/>
  <c r="AA2006" i="1"/>
  <c r="AR2006" i="1" s="1"/>
  <c r="AS2006" i="1" s="1"/>
  <c r="AU2006" i="1" s="1"/>
  <c r="Z2006" i="1"/>
  <c r="Y2006" i="1"/>
  <c r="AG2006" i="1" s="1"/>
  <c r="AA2005" i="1"/>
  <c r="Z2005" i="1"/>
  <c r="Y2005" i="1"/>
  <c r="AG2005" i="1" s="1"/>
  <c r="AA2004" i="1"/>
  <c r="AR2004" i="1" s="1"/>
  <c r="Z2004" i="1"/>
  <c r="Y2004" i="1"/>
  <c r="AG2004" i="1" s="1"/>
  <c r="AA2003" i="1"/>
  <c r="Z2003" i="1"/>
  <c r="Y2003" i="1"/>
  <c r="AG2003" i="1" s="1"/>
  <c r="AA2002" i="1"/>
  <c r="Z2002" i="1"/>
  <c r="Y2002" i="1"/>
  <c r="AG2002" i="1" s="1"/>
  <c r="AA2001" i="1"/>
  <c r="Z2001" i="1"/>
  <c r="Y2001" i="1"/>
  <c r="AG2001" i="1" s="1"/>
  <c r="AA2000" i="1"/>
  <c r="Z2000" i="1"/>
  <c r="Y2000" i="1"/>
  <c r="AG2000" i="1" s="1"/>
  <c r="AA1999" i="1"/>
  <c r="Z1999" i="1"/>
  <c r="Y1999" i="1"/>
  <c r="AG1999" i="1" s="1"/>
  <c r="AA1998" i="1"/>
  <c r="AR1998" i="1" s="1"/>
  <c r="AS1998" i="1" s="1"/>
  <c r="AU1998" i="1" s="1"/>
  <c r="Z1998" i="1"/>
  <c r="Y1998" i="1"/>
  <c r="AG1998" i="1" s="1"/>
  <c r="AA1997" i="1"/>
  <c r="Z1997" i="1"/>
  <c r="Y1997" i="1"/>
  <c r="AG1997" i="1" s="1"/>
  <c r="AA1996" i="1"/>
  <c r="AR1996" i="1" s="1"/>
  <c r="Z1996" i="1"/>
  <c r="Y1996" i="1"/>
  <c r="AG1996" i="1" s="1"/>
  <c r="AA1995" i="1"/>
  <c r="Z1995" i="1"/>
  <c r="Y1995" i="1"/>
  <c r="AG1995" i="1" s="1"/>
  <c r="AA1994" i="1"/>
  <c r="Z1994" i="1"/>
  <c r="Y1994" i="1"/>
  <c r="AG1994" i="1" s="1"/>
  <c r="AA1993" i="1"/>
  <c r="Z1993" i="1"/>
  <c r="Y1993" i="1"/>
  <c r="AG1993" i="1" s="1"/>
  <c r="AA1992" i="1"/>
  <c r="Z1992" i="1"/>
  <c r="Y1992" i="1"/>
  <c r="AG1992" i="1" s="1"/>
  <c r="AA1991" i="1"/>
  <c r="Z1991" i="1"/>
  <c r="Y1991" i="1"/>
  <c r="AG1991" i="1" s="1"/>
  <c r="AA1990" i="1"/>
  <c r="AR1990" i="1" s="1"/>
  <c r="AS1990" i="1" s="1"/>
  <c r="AU1990" i="1" s="1"/>
  <c r="Z1990" i="1"/>
  <c r="Y1990" i="1"/>
  <c r="AG1990" i="1" s="1"/>
  <c r="AA1989" i="1"/>
  <c r="Z1989" i="1"/>
  <c r="Y1989" i="1"/>
  <c r="AG1989" i="1" s="1"/>
  <c r="AA1988" i="1"/>
  <c r="AR1988" i="1" s="1"/>
  <c r="Z1988" i="1"/>
  <c r="Y1988" i="1"/>
  <c r="AG1988" i="1" s="1"/>
  <c r="AA1987" i="1"/>
  <c r="Z1987" i="1"/>
  <c r="Y1987" i="1"/>
  <c r="AG1987" i="1" s="1"/>
  <c r="AA1986" i="1"/>
  <c r="Z1986" i="1"/>
  <c r="Y1986" i="1"/>
  <c r="AG1986" i="1" s="1"/>
  <c r="AA1985" i="1"/>
  <c r="Z1985" i="1"/>
  <c r="Y1985" i="1"/>
  <c r="AG1985" i="1" s="1"/>
  <c r="AA1984" i="1"/>
  <c r="Z1984" i="1"/>
  <c r="Y1984" i="1"/>
  <c r="AG1984" i="1" s="1"/>
  <c r="AA1983" i="1"/>
  <c r="Z1983" i="1"/>
  <c r="Y1983" i="1"/>
  <c r="AG1983" i="1" s="1"/>
  <c r="AA1982" i="1"/>
  <c r="AR1982" i="1" s="1"/>
  <c r="AS1982" i="1" s="1"/>
  <c r="AU1982" i="1" s="1"/>
  <c r="Z1982" i="1"/>
  <c r="Y1982" i="1"/>
  <c r="AG1982" i="1" s="1"/>
  <c r="AA1981" i="1"/>
  <c r="Z1981" i="1"/>
  <c r="Y1981" i="1"/>
  <c r="AG1981" i="1" s="1"/>
  <c r="AA1980" i="1"/>
  <c r="AR1980" i="1" s="1"/>
  <c r="Z1980" i="1"/>
  <c r="Y1980" i="1"/>
  <c r="AG1980" i="1" s="1"/>
  <c r="AA1979" i="1"/>
  <c r="Z1979" i="1"/>
  <c r="Y1979" i="1"/>
  <c r="AG1979" i="1" s="1"/>
  <c r="AA1978" i="1"/>
  <c r="Z1978" i="1"/>
  <c r="Y1978" i="1"/>
  <c r="AG1978" i="1" s="1"/>
  <c r="AA1977" i="1"/>
  <c r="Z1977" i="1"/>
  <c r="Y1977" i="1"/>
  <c r="AG1977" i="1" s="1"/>
  <c r="AA1976" i="1"/>
  <c r="Z1976" i="1"/>
  <c r="Y1976" i="1"/>
  <c r="AG1976" i="1" s="1"/>
  <c r="AA1975" i="1"/>
  <c r="Z1975" i="1"/>
  <c r="Y1975" i="1"/>
  <c r="AG1975" i="1" s="1"/>
  <c r="AA1974" i="1"/>
  <c r="AR1974" i="1" s="1"/>
  <c r="AS1974" i="1" s="1"/>
  <c r="AU1974" i="1" s="1"/>
  <c r="Z1974" i="1"/>
  <c r="Y1974" i="1"/>
  <c r="AG1974" i="1" s="1"/>
  <c r="AA1973" i="1"/>
  <c r="Z1973" i="1"/>
  <c r="Y1973" i="1"/>
  <c r="AG1973" i="1" s="1"/>
  <c r="AA1972" i="1"/>
  <c r="AR1972" i="1" s="1"/>
  <c r="Z1972" i="1"/>
  <c r="Y1972" i="1"/>
  <c r="AG1972" i="1" s="1"/>
  <c r="AA1971" i="1"/>
  <c r="Z1971" i="1"/>
  <c r="Y1971" i="1"/>
  <c r="AG1971" i="1" s="1"/>
  <c r="AA1970" i="1"/>
  <c r="Z1970" i="1"/>
  <c r="Y1970" i="1"/>
  <c r="AG1970" i="1" s="1"/>
  <c r="AA1969" i="1"/>
  <c r="Z1969" i="1"/>
  <c r="Y1969" i="1"/>
  <c r="AG1969" i="1" s="1"/>
  <c r="AA1968" i="1"/>
  <c r="Z1968" i="1"/>
  <c r="Y1968" i="1"/>
  <c r="AG1968" i="1" s="1"/>
  <c r="AA1967" i="1"/>
  <c r="Z1967" i="1"/>
  <c r="Y1967" i="1"/>
  <c r="AG1967" i="1" s="1"/>
  <c r="AA1966" i="1"/>
  <c r="AR1966" i="1" s="1"/>
  <c r="AS1966" i="1" s="1"/>
  <c r="AU1966" i="1" s="1"/>
  <c r="Z1966" i="1"/>
  <c r="Y1966" i="1"/>
  <c r="AG1966" i="1" s="1"/>
  <c r="AA1965" i="1"/>
  <c r="Z1965" i="1"/>
  <c r="Y1965" i="1"/>
  <c r="AG1965" i="1" s="1"/>
  <c r="AA1964" i="1"/>
  <c r="AR1964" i="1" s="1"/>
  <c r="Z1964" i="1"/>
  <c r="Y1964" i="1"/>
  <c r="AG1964" i="1" s="1"/>
  <c r="AA1963" i="1"/>
  <c r="AR1963" i="1" s="1"/>
  <c r="AS1963" i="1" s="1"/>
  <c r="AU1963" i="1" s="1"/>
  <c r="Z1963" i="1"/>
  <c r="Y1963" i="1"/>
  <c r="AG1963" i="1" s="1"/>
  <c r="AA1962" i="1"/>
  <c r="Z1962" i="1"/>
  <c r="Y1962" i="1"/>
  <c r="AG1962" i="1" s="1"/>
  <c r="AA1961" i="1"/>
  <c r="Z1961" i="1"/>
  <c r="Y1961" i="1"/>
  <c r="AG1961" i="1" s="1"/>
  <c r="AA1960" i="1"/>
  <c r="Z1960" i="1"/>
  <c r="Y1960" i="1"/>
  <c r="AG1960" i="1" s="1"/>
  <c r="AA1959" i="1"/>
  <c r="Z1959" i="1"/>
  <c r="Y1959" i="1"/>
  <c r="AG1959" i="1" s="1"/>
  <c r="AA1958" i="1"/>
  <c r="AR1958" i="1" s="1"/>
  <c r="AS1958" i="1" s="1"/>
  <c r="AU1958" i="1" s="1"/>
  <c r="Z1958" i="1"/>
  <c r="Y1958" i="1"/>
  <c r="AG1958" i="1" s="1"/>
  <c r="AA1957" i="1"/>
  <c r="Z1957" i="1"/>
  <c r="Y1957" i="1"/>
  <c r="AG1957" i="1" s="1"/>
  <c r="AA1956" i="1"/>
  <c r="AR1956" i="1" s="1"/>
  <c r="Z1956" i="1"/>
  <c r="Y1956" i="1"/>
  <c r="AG1956" i="1" s="1"/>
  <c r="AA1955" i="1"/>
  <c r="Z1955" i="1"/>
  <c r="Y1955" i="1"/>
  <c r="AG1955" i="1" s="1"/>
  <c r="AA1954" i="1"/>
  <c r="Z1954" i="1"/>
  <c r="Y1954" i="1"/>
  <c r="AG1954" i="1" s="1"/>
  <c r="AA1953" i="1"/>
  <c r="Z1953" i="1"/>
  <c r="Y1953" i="1"/>
  <c r="AG1953" i="1" s="1"/>
  <c r="AA1952" i="1"/>
  <c r="Z1952" i="1"/>
  <c r="Y1952" i="1"/>
  <c r="AG1952" i="1" s="1"/>
  <c r="AA1951" i="1"/>
  <c r="Z1951" i="1"/>
  <c r="Y1951" i="1"/>
  <c r="AG1951" i="1" s="1"/>
  <c r="AA1950" i="1"/>
  <c r="AR1950" i="1" s="1"/>
  <c r="AS1950" i="1" s="1"/>
  <c r="AU1950" i="1" s="1"/>
  <c r="Z1950" i="1"/>
  <c r="Y1950" i="1"/>
  <c r="AG1950" i="1" s="1"/>
  <c r="AA1949" i="1"/>
  <c r="Z1949" i="1"/>
  <c r="Y1949" i="1"/>
  <c r="AG1949" i="1" s="1"/>
  <c r="AA1948" i="1"/>
  <c r="Z1948" i="1"/>
  <c r="Y1948" i="1"/>
  <c r="AG1948" i="1" s="1"/>
  <c r="AA1947" i="1"/>
  <c r="Z1947" i="1"/>
  <c r="Y1947" i="1"/>
  <c r="AG1947" i="1" s="1"/>
  <c r="AA1946" i="1"/>
  <c r="Z1946" i="1"/>
  <c r="Y1946" i="1"/>
  <c r="AG1946" i="1" s="1"/>
  <c r="AA1945" i="1"/>
  <c r="Z1945" i="1"/>
  <c r="Y1945" i="1"/>
  <c r="AG1945" i="1" s="1"/>
  <c r="AA1944" i="1"/>
  <c r="Z1944" i="1"/>
  <c r="Y1944" i="1"/>
  <c r="AG1944" i="1" s="1"/>
  <c r="AA1943" i="1"/>
  <c r="Z1943" i="1"/>
  <c r="Y1943" i="1"/>
  <c r="AG1943" i="1" s="1"/>
  <c r="AA1942" i="1"/>
  <c r="AR1942" i="1" s="1"/>
  <c r="AS1942" i="1" s="1"/>
  <c r="AU1942" i="1" s="1"/>
  <c r="Z1942" i="1"/>
  <c r="Y1942" i="1"/>
  <c r="AG1942" i="1" s="1"/>
  <c r="AA1941" i="1"/>
  <c r="Z1941" i="1"/>
  <c r="Y1941" i="1"/>
  <c r="AG1941" i="1" s="1"/>
  <c r="AA1940" i="1"/>
  <c r="Z1940" i="1"/>
  <c r="Y1940" i="1"/>
  <c r="AG1940" i="1" s="1"/>
  <c r="AA1939" i="1"/>
  <c r="Z1939" i="1"/>
  <c r="Y1939" i="1"/>
  <c r="AG1939" i="1" s="1"/>
  <c r="AA1938" i="1"/>
  <c r="Z1938" i="1"/>
  <c r="Y1938" i="1"/>
  <c r="AG1938" i="1" s="1"/>
  <c r="AA1937" i="1"/>
  <c r="Z1937" i="1"/>
  <c r="Y1937" i="1"/>
  <c r="AG1937" i="1" s="1"/>
  <c r="AA1936" i="1"/>
  <c r="Z1936" i="1"/>
  <c r="Y1936" i="1"/>
  <c r="AG1936" i="1" s="1"/>
  <c r="AA1935" i="1"/>
  <c r="Z1935" i="1"/>
  <c r="Y1935" i="1"/>
  <c r="AG1935" i="1" s="1"/>
  <c r="AA1934" i="1"/>
  <c r="AR1934" i="1" s="1"/>
  <c r="AS1934" i="1" s="1"/>
  <c r="AU1934" i="1" s="1"/>
  <c r="Z1934" i="1"/>
  <c r="Y1934" i="1"/>
  <c r="AG1934" i="1" s="1"/>
  <c r="AA1933" i="1"/>
  <c r="Z1933" i="1"/>
  <c r="Y1933" i="1"/>
  <c r="AG1933" i="1" s="1"/>
  <c r="AA1932" i="1"/>
  <c r="AR1932" i="1" s="1"/>
  <c r="Z1932" i="1"/>
  <c r="Y1932" i="1"/>
  <c r="AG1932" i="1" s="1"/>
  <c r="AA1931" i="1"/>
  <c r="Z1931" i="1"/>
  <c r="Y1931" i="1"/>
  <c r="AG1931" i="1" s="1"/>
  <c r="AA1930" i="1"/>
  <c r="Z1930" i="1"/>
  <c r="Y1930" i="1"/>
  <c r="AG1930" i="1" s="1"/>
  <c r="AA1929" i="1"/>
  <c r="Z1929" i="1"/>
  <c r="Y1929" i="1"/>
  <c r="AG1929" i="1" s="1"/>
  <c r="AA1928" i="1"/>
  <c r="Z1928" i="1"/>
  <c r="Y1928" i="1"/>
  <c r="AG1928" i="1" s="1"/>
  <c r="AA1927" i="1"/>
  <c r="Z1927" i="1"/>
  <c r="Y1927" i="1"/>
  <c r="AG1927" i="1" s="1"/>
  <c r="AA1926" i="1"/>
  <c r="AR1926" i="1" s="1"/>
  <c r="AS1926" i="1" s="1"/>
  <c r="AU1926" i="1" s="1"/>
  <c r="Z1926" i="1"/>
  <c r="Y1926" i="1"/>
  <c r="AG1926" i="1" s="1"/>
  <c r="AA1925" i="1"/>
  <c r="Z1925" i="1"/>
  <c r="Y1925" i="1"/>
  <c r="AG1925" i="1" s="1"/>
  <c r="AA1924" i="1"/>
  <c r="AR1924" i="1" s="1"/>
  <c r="Z1924" i="1"/>
  <c r="Y1924" i="1"/>
  <c r="AG1924" i="1" s="1"/>
  <c r="AA1923" i="1"/>
  <c r="Z1923" i="1"/>
  <c r="Y1923" i="1"/>
  <c r="AG1923" i="1" s="1"/>
  <c r="AA1922" i="1"/>
  <c r="Z1922" i="1"/>
  <c r="Y1922" i="1"/>
  <c r="AG1922" i="1" s="1"/>
  <c r="AA1921" i="1"/>
  <c r="Z1921" i="1"/>
  <c r="Y1921" i="1"/>
  <c r="AG1921" i="1" s="1"/>
  <c r="AA1920" i="1"/>
  <c r="Z1920" i="1"/>
  <c r="Y1920" i="1"/>
  <c r="AG1920" i="1" s="1"/>
  <c r="AA1919" i="1"/>
  <c r="Z1919" i="1"/>
  <c r="Y1919" i="1"/>
  <c r="AG1919" i="1" s="1"/>
  <c r="AA1918" i="1"/>
  <c r="AR1918" i="1" s="1"/>
  <c r="AS1918" i="1" s="1"/>
  <c r="AU1918" i="1" s="1"/>
  <c r="Z1918" i="1"/>
  <c r="Y1918" i="1"/>
  <c r="AG1918" i="1" s="1"/>
  <c r="AA1917" i="1"/>
  <c r="Z1917" i="1"/>
  <c r="Y1917" i="1"/>
  <c r="AG1917" i="1" s="1"/>
  <c r="AA1916" i="1"/>
  <c r="AR1916" i="1" s="1"/>
  <c r="Z1916" i="1"/>
  <c r="Y1916" i="1"/>
  <c r="AG1916" i="1" s="1"/>
  <c r="AA1915" i="1"/>
  <c r="Z1915" i="1"/>
  <c r="Y1915" i="1"/>
  <c r="AG1915" i="1" s="1"/>
  <c r="AA1914" i="1"/>
  <c r="Z1914" i="1"/>
  <c r="Y1914" i="1"/>
  <c r="AG1914" i="1" s="1"/>
  <c r="AA1913" i="1"/>
  <c r="Z1913" i="1"/>
  <c r="Y1913" i="1"/>
  <c r="AG1913" i="1" s="1"/>
  <c r="AA1912" i="1"/>
  <c r="AR1912" i="1" s="1"/>
  <c r="Z1912" i="1"/>
  <c r="Y1912" i="1"/>
  <c r="AG1912" i="1" s="1"/>
  <c r="AA1911" i="1"/>
  <c r="Z1911" i="1"/>
  <c r="Y1911" i="1"/>
  <c r="AG1911" i="1" s="1"/>
  <c r="AA1910" i="1"/>
  <c r="AR1910" i="1" s="1"/>
  <c r="AS1910" i="1" s="1"/>
  <c r="AU1910" i="1" s="1"/>
  <c r="Z1910" i="1"/>
  <c r="Y1910" i="1"/>
  <c r="AG1910" i="1" s="1"/>
  <c r="AA1909" i="1"/>
  <c r="Z1909" i="1"/>
  <c r="Y1909" i="1"/>
  <c r="AG1909" i="1" s="1"/>
  <c r="AA1908" i="1"/>
  <c r="AR1908" i="1" s="1"/>
  <c r="Z1908" i="1"/>
  <c r="Y1908" i="1"/>
  <c r="AG1908" i="1" s="1"/>
  <c r="AA1907" i="1"/>
  <c r="Z1907" i="1"/>
  <c r="Y1907" i="1"/>
  <c r="AG1907" i="1" s="1"/>
  <c r="AA1906" i="1"/>
  <c r="Z1906" i="1"/>
  <c r="Y1906" i="1"/>
  <c r="AG1906" i="1" s="1"/>
  <c r="AA1905" i="1"/>
  <c r="Z1905" i="1"/>
  <c r="Y1905" i="1"/>
  <c r="AG1905" i="1" s="1"/>
  <c r="AA1904" i="1"/>
  <c r="AR1904" i="1" s="1"/>
  <c r="Z1904" i="1"/>
  <c r="Y1904" i="1"/>
  <c r="AG1904" i="1" s="1"/>
  <c r="AA1903" i="1"/>
  <c r="Z1903" i="1"/>
  <c r="Y1903" i="1"/>
  <c r="AG1903" i="1" s="1"/>
  <c r="AA1902" i="1"/>
  <c r="AR1902" i="1" s="1"/>
  <c r="AS1902" i="1" s="1"/>
  <c r="AU1902" i="1" s="1"/>
  <c r="Z1902" i="1"/>
  <c r="Y1902" i="1"/>
  <c r="AG1902" i="1" s="1"/>
  <c r="AA1901" i="1"/>
  <c r="Z1901" i="1"/>
  <c r="Y1901" i="1"/>
  <c r="AG1901" i="1" s="1"/>
  <c r="AA1900" i="1"/>
  <c r="AR1900" i="1" s="1"/>
  <c r="Z1900" i="1"/>
  <c r="Y1900" i="1"/>
  <c r="AG1900" i="1" s="1"/>
  <c r="AA1899" i="1"/>
  <c r="AR1899" i="1" s="1"/>
  <c r="AS1899" i="1" s="1"/>
  <c r="AU1899" i="1" s="1"/>
  <c r="Z1899" i="1"/>
  <c r="Y1899" i="1"/>
  <c r="AG1899" i="1" s="1"/>
  <c r="AA1898" i="1"/>
  <c r="Z1898" i="1"/>
  <c r="Y1898" i="1"/>
  <c r="AG1898" i="1" s="1"/>
  <c r="AA1897" i="1"/>
  <c r="Z1897" i="1"/>
  <c r="Y1897" i="1"/>
  <c r="AG1897" i="1" s="1"/>
  <c r="AA1896" i="1"/>
  <c r="Z1896" i="1"/>
  <c r="Y1896" i="1"/>
  <c r="AG1896" i="1" s="1"/>
  <c r="AA1895" i="1"/>
  <c r="Z1895" i="1"/>
  <c r="Y1895" i="1"/>
  <c r="AG1895" i="1" s="1"/>
  <c r="AA1894" i="1"/>
  <c r="AR1894" i="1" s="1"/>
  <c r="AS1894" i="1" s="1"/>
  <c r="AU1894" i="1" s="1"/>
  <c r="Z1894" i="1"/>
  <c r="Y1894" i="1"/>
  <c r="AG1894" i="1" s="1"/>
  <c r="AA1893" i="1"/>
  <c r="Z1893" i="1"/>
  <c r="Y1893" i="1"/>
  <c r="AG1893" i="1" s="1"/>
  <c r="AA1892" i="1"/>
  <c r="AR1892" i="1" s="1"/>
  <c r="Z1892" i="1"/>
  <c r="Y1892" i="1"/>
  <c r="AG1892" i="1" s="1"/>
  <c r="AA1891" i="1"/>
  <c r="AR1891" i="1" s="1"/>
  <c r="AS1891" i="1" s="1"/>
  <c r="AU1891" i="1" s="1"/>
  <c r="Z1891" i="1"/>
  <c r="Y1891" i="1"/>
  <c r="AG1891" i="1" s="1"/>
  <c r="AA1890" i="1"/>
  <c r="Z1890" i="1"/>
  <c r="Y1890" i="1"/>
  <c r="AG1890" i="1" s="1"/>
  <c r="AA1889" i="1"/>
  <c r="Z1889" i="1"/>
  <c r="Y1889" i="1"/>
  <c r="AG1889" i="1" s="1"/>
  <c r="AA1888" i="1"/>
  <c r="Z1888" i="1"/>
  <c r="Y1888" i="1"/>
  <c r="AG1888" i="1" s="1"/>
  <c r="AA1887" i="1"/>
  <c r="Z1887" i="1"/>
  <c r="Y1887" i="1"/>
  <c r="AG1887" i="1" s="1"/>
  <c r="AA1886" i="1"/>
  <c r="AR1886" i="1" s="1"/>
  <c r="AS1886" i="1" s="1"/>
  <c r="AU1886" i="1" s="1"/>
  <c r="Z1886" i="1"/>
  <c r="Y1886" i="1"/>
  <c r="AG1886" i="1" s="1"/>
  <c r="AA1885" i="1"/>
  <c r="Z1885" i="1"/>
  <c r="Y1885" i="1"/>
  <c r="AG1885" i="1" s="1"/>
  <c r="AA1884" i="1"/>
  <c r="AR1884" i="1" s="1"/>
  <c r="Z1884" i="1"/>
  <c r="Y1884" i="1"/>
  <c r="AG1884" i="1" s="1"/>
  <c r="AA1883" i="1"/>
  <c r="AR1883" i="1" s="1"/>
  <c r="AS1883" i="1" s="1"/>
  <c r="AU1883" i="1" s="1"/>
  <c r="Z1883" i="1"/>
  <c r="Y1883" i="1"/>
  <c r="AG1883" i="1" s="1"/>
  <c r="AA1882" i="1"/>
  <c r="Z1882" i="1"/>
  <c r="Y1882" i="1"/>
  <c r="AG1882" i="1" s="1"/>
  <c r="AA1881" i="1"/>
  <c r="Z1881" i="1"/>
  <c r="Y1881" i="1"/>
  <c r="AG1881" i="1" s="1"/>
  <c r="AA1880" i="1"/>
  <c r="Z1880" i="1"/>
  <c r="Y1880" i="1"/>
  <c r="AG1880" i="1" s="1"/>
  <c r="AA1879" i="1"/>
  <c r="Z1879" i="1"/>
  <c r="Y1879" i="1"/>
  <c r="AG1879" i="1" s="1"/>
  <c r="AA1878" i="1"/>
  <c r="AR1878" i="1" s="1"/>
  <c r="AS1878" i="1" s="1"/>
  <c r="AU1878" i="1" s="1"/>
  <c r="Z1878" i="1"/>
  <c r="Y1878" i="1"/>
  <c r="AG1878" i="1" s="1"/>
  <c r="AA1877" i="1"/>
  <c r="Z1877" i="1"/>
  <c r="Y1877" i="1"/>
  <c r="AG1877" i="1" s="1"/>
  <c r="AA1876" i="1"/>
  <c r="AR1876" i="1" s="1"/>
  <c r="Z1876" i="1"/>
  <c r="Y1876" i="1"/>
  <c r="AG1876" i="1" s="1"/>
  <c r="AA1875" i="1"/>
  <c r="AR1875" i="1" s="1"/>
  <c r="AS1875" i="1" s="1"/>
  <c r="AU1875" i="1" s="1"/>
  <c r="Z1875" i="1"/>
  <c r="Y1875" i="1"/>
  <c r="AG1875" i="1" s="1"/>
  <c r="AA1874" i="1"/>
  <c r="Z1874" i="1"/>
  <c r="Y1874" i="1"/>
  <c r="AG1874" i="1" s="1"/>
  <c r="AA1873" i="1"/>
  <c r="Z1873" i="1"/>
  <c r="Y1873" i="1"/>
  <c r="AG1873" i="1" s="1"/>
  <c r="AA1872" i="1"/>
  <c r="AR1872" i="1" s="1"/>
  <c r="Z1872" i="1"/>
  <c r="Y1872" i="1"/>
  <c r="AG1872" i="1" s="1"/>
  <c r="AA1871" i="1"/>
  <c r="Z1871" i="1"/>
  <c r="Y1871" i="1"/>
  <c r="AG1871" i="1" s="1"/>
  <c r="AA1870" i="1"/>
  <c r="AR1870" i="1" s="1"/>
  <c r="AS1870" i="1" s="1"/>
  <c r="AU1870" i="1" s="1"/>
  <c r="Z1870" i="1"/>
  <c r="Y1870" i="1"/>
  <c r="AG1870" i="1" s="1"/>
  <c r="AA1869" i="1"/>
  <c r="Z1869" i="1"/>
  <c r="Y1869" i="1"/>
  <c r="AG1869" i="1" s="1"/>
  <c r="AA1868" i="1"/>
  <c r="AR1868" i="1" s="1"/>
  <c r="Z1868" i="1"/>
  <c r="Y1868" i="1"/>
  <c r="AG1868" i="1" s="1"/>
  <c r="AA1867" i="1"/>
  <c r="AR1867" i="1" s="1"/>
  <c r="AS1867" i="1" s="1"/>
  <c r="AU1867" i="1" s="1"/>
  <c r="Z1867" i="1"/>
  <c r="Y1867" i="1"/>
  <c r="AG1867" i="1" s="1"/>
  <c r="AA1866" i="1"/>
  <c r="Z1866" i="1"/>
  <c r="Y1866" i="1"/>
  <c r="AG1866" i="1" s="1"/>
  <c r="AA1865" i="1"/>
  <c r="Z1865" i="1"/>
  <c r="Y1865" i="1"/>
  <c r="AG1865" i="1" s="1"/>
  <c r="AA1864" i="1"/>
  <c r="AR1864" i="1" s="1"/>
  <c r="Z1864" i="1"/>
  <c r="Y1864" i="1"/>
  <c r="AG1864" i="1" s="1"/>
  <c r="AA1863" i="1"/>
  <c r="Z1863" i="1"/>
  <c r="Y1863" i="1"/>
  <c r="AG1863" i="1" s="1"/>
  <c r="AA1862" i="1"/>
  <c r="AR1862" i="1" s="1"/>
  <c r="AS1862" i="1" s="1"/>
  <c r="AU1862" i="1" s="1"/>
  <c r="Z1862" i="1"/>
  <c r="Y1862" i="1"/>
  <c r="AG1862" i="1" s="1"/>
  <c r="AA1861" i="1"/>
  <c r="Z1861" i="1"/>
  <c r="Y1861" i="1"/>
  <c r="AG1861" i="1" s="1"/>
  <c r="AA1860" i="1"/>
  <c r="AR1860" i="1" s="1"/>
  <c r="Z1860" i="1"/>
  <c r="Y1860" i="1"/>
  <c r="AG1860" i="1" s="1"/>
  <c r="AA1859" i="1"/>
  <c r="Z1859" i="1"/>
  <c r="Y1859" i="1"/>
  <c r="AG1859" i="1" s="1"/>
  <c r="AA1858" i="1"/>
  <c r="Z1858" i="1"/>
  <c r="Y1858" i="1"/>
  <c r="AG1858" i="1" s="1"/>
  <c r="AA1857" i="1"/>
  <c r="Z1857" i="1"/>
  <c r="Y1857" i="1"/>
  <c r="AG1857" i="1" s="1"/>
  <c r="AA1856" i="1"/>
  <c r="Z1856" i="1"/>
  <c r="Y1856" i="1"/>
  <c r="AG1856" i="1" s="1"/>
  <c r="AA1855" i="1"/>
  <c r="Z1855" i="1"/>
  <c r="Y1855" i="1"/>
  <c r="AG1855" i="1" s="1"/>
  <c r="AA1854" i="1"/>
  <c r="AR1854" i="1" s="1"/>
  <c r="AS1854" i="1" s="1"/>
  <c r="AU1854" i="1" s="1"/>
  <c r="Z1854" i="1"/>
  <c r="Y1854" i="1"/>
  <c r="AG1854" i="1" s="1"/>
  <c r="AA1853" i="1"/>
  <c r="Z1853" i="1"/>
  <c r="Y1853" i="1"/>
  <c r="AG1853" i="1" s="1"/>
  <c r="AA1852" i="1"/>
  <c r="AR1852" i="1" s="1"/>
  <c r="Z1852" i="1"/>
  <c r="Y1852" i="1"/>
  <c r="AG1852" i="1" s="1"/>
  <c r="AA1851" i="1"/>
  <c r="Z1851" i="1"/>
  <c r="Y1851" i="1"/>
  <c r="AG1851" i="1" s="1"/>
  <c r="AA1850" i="1"/>
  <c r="Z1850" i="1"/>
  <c r="Y1850" i="1"/>
  <c r="AG1850" i="1" s="1"/>
  <c r="AA1849" i="1"/>
  <c r="Z1849" i="1"/>
  <c r="Y1849" i="1"/>
  <c r="AG1849" i="1" s="1"/>
  <c r="AA1848" i="1"/>
  <c r="AR1848" i="1" s="1"/>
  <c r="Z1848" i="1"/>
  <c r="Y1848" i="1"/>
  <c r="AG1848" i="1" s="1"/>
  <c r="AA1847" i="1"/>
  <c r="Z1847" i="1"/>
  <c r="Y1847" i="1"/>
  <c r="AG1847" i="1" s="1"/>
  <c r="AA1846" i="1"/>
  <c r="AR1846" i="1" s="1"/>
  <c r="AS1846" i="1" s="1"/>
  <c r="AU1846" i="1" s="1"/>
  <c r="Z1846" i="1"/>
  <c r="Y1846" i="1"/>
  <c r="AG1846" i="1" s="1"/>
  <c r="AA1845" i="1"/>
  <c r="Z1845" i="1"/>
  <c r="Y1845" i="1"/>
  <c r="AG1845" i="1" s="1"/>
  <c r="AA1844" i="1"/>
  <c r="AR1844" i="1" s="1"/>
  <c r="Z1844" i="1"/>
  <c r="Y1844" i="1"/>
  <c r="AG1844" i="1" s="1"/>
  <c r="AA1843" i="1"/>
  <c r="Z1843" i="1"/>
  <c r="Y1843" i="1"/>
  <c r="AG1843" i="1" s="1"/>
  <c r="AA1842" i="1"/>
  <c r="Z1842" i="1"/>
  <c r="Y1842" i="1"/>
  <c r="AG1842" i="1" s="1"/>
  <c r="AA1841" i="1"/>
  <c r="Z1841" i="1"/>
  <c r="Y1841" i="1"/>
  <c r="AG1841" i="1" s="1"/>
  <c r="AA1840" i="1"/>
  <c r="AR1840" i="1" s="1"/>
  <c r="Z1840" i="1"/>
  <c r="Y1840" i="1"/>
  <c r="AG1840" i="1" s="1"/>
  <c r="AA1839" i="1"/>
  <c r="Z1839" i="1"/>
  <c r="Y1839" i="1"/>
  <c r="AG1839" i="1" s="1"/>
  <c r="AA1838" i="1"/>
  <c r="AR1838" i="1" s="1"/>
  <c r="AS1838" i="1" s="1"/>
  <c r="AU1838" i="1" s="1"/>
  <c r="Z1838" i="1"/>
  <c r="Y1838" i="1"/>
  <c r="AG1838" i="1" s="1"/>
  <c r="AA1837" i="1"/>
  <c r="Z1837" i="1"/>
  <c r="Y1837" i="1"/>
  <c r="AG1837" i="1" s="1"/>
  <c r="AA1836" i="1"/>
  <c r="AR1836" i="1" s="1"/>
  <c r="Z1836" i="1"/>
  <c r="Y1836" i="1"/>
  <c r="AG1836" i="1" s="1"/>
  <c r="AA1835" i="1"/>
  <c r="Z1835" i="1"/>
  <c r="Y1835" i="1"/>
  <c r="AG1835" i="1" s="1"/>
  <c r="AA1834" i="1"/>
  <c r="Z1834" i="1"/>
  <c r="Y1834" i="1"/>
  <c r="AG1834" i="1" s="1"/>
  <c r="AA1833" i="1"/>
  <c r="Z1833" i="1"/>
  <c r="Y1833" i="1"/>
  <c r="AG1833" i="1" s="1"/>
  <c r="AA1832" i="1"/>
  <c r="Z1832" i="1"/>
  <c r="Y1832" i="1"/>
  <c r="AG1832" i="1" s="1"/>
  <c r="AA1831" i="1"/>
  <c r="Z1831" i="1"/>
  <c r="Y1831" i="1"/>
  <c r="AG1831" i="1" s="1"/>
  <c r="AA1830" i="1"/>
  <c r="AR1830" i="1" s="1"/>
  <c r="AS1830" i="1" s="1"/>
  <c r="AU1830" i="1" s="1"/>
  <c r="Z1830" i="1"/>
  <c r="Y1830" i="1"/>
  <c r="AG1830" i="1" s="1"/>
  <c r="AA1829" i="1"/>
  <c r="Z1829" i="1"/>
  <c r="Y1829" i="1"/>
  <c r="AG1829" i="1" s="1"/>
  <c r="AA1828" i="1"/>
  <c r="AR1828" i="1" s="1"/>
  <c r="Z1828" i="1"/>
  <c r="Y1828" i="1"/>
  <c r="AG1828" i="1" s="1"/>
  <c r="AA1827" i="1"/>
  <c r="Z1827" i="1"/>
  <c r="Y1827" i="1"/>
  <c r="AG1827" i="1" s="1"/>
  <c r="AA1826" i="1"/>
  <c r="Z1826" i="1"/>
  <c r="Y1826" i="1"/>
  <c r="AG1826" i="1" s="1"/>
  <c r="AA1825" i="1"/>
  <c r="Z1825" i="1"/>
  <c r="Y1825" i="1"/>
  <c r="AG1825" i="1" s="1"/>
  <c r="AA1824" i="1"/>
  <c r="AR1824" i="1" s="1"/>
  <c r="Z1824" i="1"/>
  <c r="Y1824" i="1"/>
  <c r="AG1824" i="1" s="1"/>
  <c r="AA1823" i="1"/>
  <c r="Z1823" i="1"/>
  <c r="Y1823" i="1"/>
  <c r="AG1823" i="1" s="1"/>
  <c r="AA1822" i="1"/>
  <c r="AR1822" i="1" s="1"/>
  <c r="AS1822" i="1" s="1"/>
  <c r="AU1822" i="1" s="1"/>
  <c r="Z1822" i="1"/>
  <c r="Y1822" i="1"/>
  <c r="AG1822" i="1" s="1"/>
  <c r="AA1821" i="1"/>
  <c r="Z1821" i="1"/>
  <c r="Y1821" i="1"/>
  <c r="AG1821" i="1" s="1"/>
  <c r="AA1820" i="1"/>
  <c r="AR1820" i="1" s="1"/>
  <c r="Z1820" i="1"/>
  <c r="Y1820" i="1"/>
  <c r="AG1820" i="1" s="1"/>
  <c r="AA1819" i="1"/>
  <c r="Z1819" i="1"/>
  <c r="Y1819" i="1"/>
  <c r="AG1819" i="1" s="1"/>
  <c r="AA1818" i="1"/>
  <c r="Z1818" i="1"/>
  <c r="Y1818" i="1"/>
  <c r="AG1818" i="1" s="1"/>
  <c r="AA1817" i="1"/>
  <c r="Z1817" i="1"/>
  <c r="Y1817" i="1"/>
  <c r="AG1817" i="1" s="1"/>
  <c r="AA1816" i="1"/>
  <c r="AR1816" i="1" s="1"/>
  <c r="Z1816" i="1"/>
  <c r="Y1816" i="1"/>
  <c r="AG1816" i="1" s="1"/>
  <c r="AA1815" i="1"/>
  <c r="Z1815" i="1"/>
  <c r="Y1815" i="1"/>
  <c r="AG1815" i="1" s="1"/>
  <c r="AA1814" i="1"/>
  <c r="AR1814" i="1" s="1"/>
  <c r="AS1814" i="1" s="1"/>
  <c r="AU1814" i="1" s="1"/>
  <c r="Z1814" i="1"/>
  <c r="Y1814" i="1"/>
  <c r="AG1814" i="1" s="1"/>
  <c r="AA1813" i="1"/>
  <c r="Z1813" i="1"/>
  <c r="Y1813" i="1"/>
  <c r="AG1813" i="1" s="1"/>
  <c r="AA1812" i="1"/>
  <c r="AR1812" i="1" s="1"/>
  <c r="Z1812" i="1"/>
  <c r="Y1812" i="1"/>
  <c r="AG1812" i="1" s="1"/>
  <c r="AA1811" i="1"/>
  <c r="Z1811" i="1"/>
  <c r="Y1811" i="1"/>
  <c r="AG1811" i="1" s="1"/>
  <c r="AA1810" i="1"/>
  <c r="Z1810" i="1"/>
  <c r="Y1810" i="1"/>
  <c r="AG1810" i="1" s="1"/>
  <c r="AA1809" i="1"/>
  <c r="Z1809" i="1"/>
  <c r="Y1809" i="1"/>
  <c r="AG1809" i="1" s="1"/>
  <c r="AA1808" i="1"/>
  <c r="AR1808" i="1" s="1"/>
  <c r="Z1808" i="1"/>
  <c r="Y1808" i="1"/>
  <c r="AG1808" i="1" s="1"/>
  <c r="AA1807" i="1"/>
  <c r="Z1807" i="1"/>
  <c r="Y1807" i="1"/>
  <c r="AG1807" i="1" s="1"/>
  <c r="AA1806" i="1"/>
  <c r="AR1806" i="1" s="1"/>
  <c r="AS1806" i="1" s="1"/>
  <c r="AU1806" i="1" s="1"/>
  <c r="Z1806" i="1"/>
  <c r="Y1806" i="1"/>
  <c r="AG1806" i="1" s="1"/>
  <c r="AA1805" i="1"/>
  <c r="Z1805" i="1"/>
  <c r="Y1805" i="1"/>
  <c r="AG1805" i="1" s="1"/>
  <c r="AA1804" i="1"/>
  <c r="AR1804" i="1" s="1"/>
  <c r="Z1804" i="1"/>
  <c r="Y1804" i="1"/>
  <c r="AG1804" i="1" s="1"/>
  <c r="AA1803" i="1"/>
  <c r="Z1803" i="1"/>
  <c r="Y1803" i="1"/>
  <c r="AG1803" i="1" s="1"/>
  <c r="AA1802" i="1"/>
  <c r="Z1802" i="1"/>
  <c r="Y1802" i="1"/>
  <c r="AG1802" i="1" s="1"/>
  <c r="AA1801" i="1"/>
  <c r="Z1801" i="1"/>
  <c r="Y1801" i="1"/>
  <c r="AG1801" i="1" s="1"/>
  <c r="AA1800" i="1"/>
  <c r="Z1800" i="1"/>
  <c r="Y1800" i="1"/>
  <c r="AG1800" i="1" s="1"/>
  <c r="AA1799" i="1"/>
  <c r="Z1799" i="1"/>
  <c r="Y1799" i="1"/>
  <c r="AG1799" i="1" s="1"/>
  <c r="AA1798" i="1"/>
  <c r="AR1798" i="1" s="1"/>
  <c r="AS1798" i="1" s="1"/>
  <c r="AU1798" i="1" s="1"/>
  <c r="Z1798" i="1"/>
  <c r="Y1798" i="1"/>
  <c r="AG1798" i="1" s="1"/>
  <c r="AA1797" i="1"/>
  <c r="Z1797" i="1"/>
  <c r="Y1797" i="1"/>
  <c r="AG1797" i="1" s="1"/>
  <c r="AA1796" i="1"/>
  <c r="AR1796" i="1" s="1"/>
  <c r="Z1796" i="1"/>
  <c r="Y1796" i="1"/>
  <c r="AG1796" i="1" s="1"/>
  <c r="AA1795" i="1"/>
  <c r="Z1795" i="1"/>
  <c r="Y1795" i="1"/>
  <c r="AG1795" i="1" s="1"/>
  <c r="AA1794" i="1"/>
  <c r="Z1794" i="1"/>
  <c r="Y1794" i="1"/>
  <c r="AG1794" i="1" s="1"/>
  <c r="AA1793" i="1"/>
  <c r="Z1793" i="1"/>
  <c r="Y1793" i="1"/>
  <c r="AG1793" i="1" s="1"/>
  <c r="AA1792" i="1"/>
  <c r="AR1792" i="1" s="1"/>
  <c r="Z1792" i="1"/>
  <c r="Y1792" i="1"/>
  <c r="AG1792" i="1" s="1"/>
  <c r="AA1791" i="1"/>
  <c r="Z1791" i="1"/>
  <c r="Y1791" i="1"/>
  <c r="AG1791" i="1" s="1"/>
  <c r="AA1790" i="1"/>
  <c r="AR1790" i="1" s="1"/>
  <c r="AS1790" i="1" s="1"/>
  <c r="AU1790" i="1" s="1"/>
  <c r="Z1790" i="1"/>
  <c r="Y1790" i="1"/>
  <c r="AG1790" i="1" s="1"/>
  <c r="AA1789" i="1"/>
  <c r="Z1789" i="1"/>
  <c r="Y1789" i="1"/>
  <c r="AG1789" i="1" s="1"/>
  <c r="AA1788" i="1"/>
  <c r="AR1788" i="1" s="1"/>
  <c r="Z1788" i="1"/>
  <c r="Y1788" i="1"/>
  <c r="AG1788" i="1" s="1"/>
  <c r="AA1787" i="1"/>
  <c r="Z1787" i="1"/>
  <c r="Y1787" i="1"/>
  <c r="AG1787" i="1" s="1"/>
  <c r="AA1786" i="1"/>
  <c r="Z1786" i="1"/>
  <c r="Y1786" i="1"/>
  <c r="AG1786" i="1" s="1"/>
  <c r="AA1785" i="1"/>
  <c r="Z1785" i="1"/>
  <c r="Y1785" i="1"/>
  <c r="AG1785" i="1" s="1"/>
  <c r="AA1784" i="1"/>
  <c r="AR1784" i="1" s="1"/>
  <c r="Z1784" i="1"/>
  <c r="Y1784" i="1"/>
  <c r="AG1784" i="1" s="1"/>
  <c r="AA1783" i="1"/>
  <c r="Z1783" i="1"/>
  <c r="Y1783" i="1"/>
  <c r="AG1783" i="1" s="1"/>
  <c r="AA1782" i="1"/>
  <c r="AR1782" i="1" s="1"/>
  <c r="AS1782" i="1" s="1"/>
  <c r="AU1782" i="1" s="1"/>
  <c r="Z1782" i="1"/>
  <c r="Y1782" i="1"/>
  <c r="AG1782" i="1" s="1"/>
  <c r="AA1781" i="1"/>
  <c r="Z1781" i="1"/>
  <c r="Y1781" i="1"/>
  <c r="AG1781" i="1" s="1"/>
  <c r="AA1780" i="1"/>
  <c r="AR1780" i="1" s="1"/>
  <c r="Z1780" i="1"/>
  <c r="Y1780" i="1"/>
  <c r="AG1780" i="1" s="1"/>
  <c r="AA1779" i="1"/>
  <c r="Z1779" i="1"/>
  <c r="Y1779" i="1"/>
  <c r="AG1779" i="1" s="1"/>
  <c r="AA1778" i="1"/>
  <c r="Z1778" i="1"/>
  <c r="Y1778" i="1"/>
  <c r="AG1778" i="1" s="1"/>
  <c r="AA1777" i="1"/>
  <c r="Z1777" i="1"/>
  <c r="Y1777" i="1"/>
  <c r="AG1777" i="1" s="1"/>
  <c r="AA1776" i="1"/>
  <c r="AR1776" i="1" s="1"/>
  <c r="Z1776" i="1"/>
  <c r="Y1776" i="1"/>
  <c r="AG1776" i="1" s="1"/>
  <c r="AA1775" i="1"/>
  <c r="Z1775" i="1"/>
  <c r="Y1775" i="1"/>
  <c r="AG1775" i="1" s="1"/>
  <c r="AA1774" i="1"/>
  <c r="AR1774" i="1" s="1"/>
  <c r="AS1774" i="1" s="1"/>
  <c r="AU1774" i="1" s="1"/>
  <c r="Z1774" i="1"/>
  <c r="Y1774" i="1"/>
  <c r="AG1774" i="1" s="1"/>
  <c r="AA1773" i="1"/>
  <c r="Z1773" i="1"/>
  <c r="Y1773" i="1"/>
  <c r="AG1773" i="1" s="1"/>
  <c r="AA1772" i="1"/>
  <c r="AR1772" i="1" s="1"/>
  <c r="Z1772" i="1"/>
  <c r="Y1772" i="1"/>
  <c r="AG1772" i="1" s="1"/>
  <c r="AA1771" i="1"/>
  <c r="Z1771" i="1"/>
  <c r="Y1771" i="1"/>
  <c r="AG1771" i="1" s="1"/>
  <c r="AA1770" i="1"/>
  <c r="Z1770" i="1"/>
  <c r="Y1770" i="1"/>
  <c r="AG1770" i="1" s="1"/>
  <c r="AA1769" i="1"/>
  <c r="Z1769" i="1"/>
  <c r="Y1769" i="1"/>
  <c r="AG1769" i="1" s="1"/>
  <c r="AA1768" i="1"/>
  <c r="Z1768" i="1"/>
  <c r="Y1768" i="1"/>
  <c r="AG1768" i="1" s="1"/>
  <c r="AA1767" i="1"/>
  <c r="Z1767" i="1"/>
  <c r="Y1767" i="1"/>
  <c r="AG1767" i="1" s="1"/>
  <c r="AA1766" i="1"/>
  <c r="AR1766" i="1" s="1"/>
  <c r="AS1766" i="1" s="1"/>
  <c r="AU1766" i="1" s="1"/>
  <c r="Z1766" i="1"/>
  <c r="Y1766" i="1"/>
  <c r="AG1766" i="1" s="1"/>
  <c r="AA1765" i="1"/>
  <c r="Z1765" i="1"/>
  <c r="Y1765" i="1"/>
  <c r="AG1765" i="1" s="1"/>
  <c r="AA1764" i="1"/>
  <c r="AR1764" i="1" s="1"/>
  <c r="Z1764" i="1"/>
  <c r="Y1764" i="1"/>
  <c r="AG1764" i="1" s="1"/>
  <c r="AA1763" i="1"/>
  <c r="AR1763" i="1" s="1"/>
  <c r="AS1763" i="1" s="1"/>
  <c r="AU1763" i="1" s="1"/>
  <c r="Z1763" i="1"/>
  <c r="Y1763" i="1"/>
  <c r="AG1763" i="1" s="1"/>
  <c r="AA1762" i="1"/>
  <c r="Z1762" i="1"/>
  <c r="Y1762" i="1"/>
  <c r="AG1762" i="1" s="1"/>
  <c r="AA1761" i="1"/>
  <c r="Z1761" i="1"/>
  <c r="Y1761" i="1"/>
  <c r="AG1761" i="1" s="1"/>
  <c r="AA1760" i="1"/>
  <c r="AR1760" i="1" s="1"/>
  <c r="Z1760" i="1"/>
  <c r="Y1760" i="1"/>
  <c r="AG1760" i="1" s="1"/>
  <c r="AA1759" i="1"/>
  <c r="Z1759" i="1"/>
  <c r="Y1759" i="1"/>
  <c r="AG1759" i="1" s="1"/>
  <c r="AA1758" i="1"/>
  <c r="AR1758" i="1" s="1"/>
  <c r="AS1758" i="1" s="1"/>
  <c r="AU1758" i="1" s="1"/>
  <c r="Z1758" i="1"/>
  <c r="Y1758" i="1"/>
  <c r="AG1758" i="1" s="1"/>
  <c r="AA1757" i="1"/>
  <c r="Z1757" i="1"/>
  <c r="Y1757" i="1"/>
  <c r="AG1757" i="1" s="1"/>
  <c r="AA1756" i="1"/>
  <c r="AR1756" i="1" s="1"/>
  <c r="Z1756" i="1"/>
  <c r="Y1756" i="1"/>
  <c r="AG1756" i="1" s="1"/>
  <c r="AA1755" i="1"/>
  <c r="AR1755" i="1" s="1"/>
  <c r="AS1755" i="1" s="1"/>
  <c r="AU1755" i="1" s="1"/>
  <c r="Z1755" i="1"/>
  <c r="Y1755" i="1"/>
  <c r="AG1755" i="1" s="1"/>
  <c r="AA1754" i="1"/>
  <c r="Z1754" i="1"/>
  <c r="Y1754" i="1"/>
  <c r="AG1754" i="1" s="1"/>
  <c r="AA1753" i="1"/>
  <c r="Z1753" i="1"/>
  <c r="Y1753" i="1"/>
  <c r="AG1753" i="1" s="1"/>
  <c r="AA1752" i="1"/>
  <c r="Z1752" i="1"/>
  <c r="Y1752" i="1"/>
  <c r="AG1752" i="1" s="1"/>
  <c r="AA1751" i="1"/>
  <c r="Z1751" i="1"/>
  <c r="Y1751" i="1"/>
  <c r="AG1751" i="1" s="1"/>
  <c r="AA1750" i="1"/>
  <c r="AR1750" i="1" s="1"/>
  <c r="AS1750" i="1" s="1"/>
  <c r="AU1750" i="1" s="1"/>
  <c r="Z1750" i="1"/>
  <c r="Y1750" i="1"/>
  <c r="AG1750" i="1" s="1"/>
  <c r="AA1749" i="1"/>
  <c r="Z1749" i="1"/>
  <c r="Y1749" i="1"/>
  <c r="AG1749" i="1" s="1"/>
  <c r="AA1748" i="1"/>
  <c r="AR1748" i="1" s="1"/>
  <c r="Z1748" i="1"/>
  <c r="Y1748" i="1"/>
  <c r="AG1748" i="1" s="1"/>
  <c r="AA1747" i="1"/>
  <c r="Z1747" i="1"/>
  <c r="Y1747" i="1"/>
  <c r="AG1747" i="1" s="1"/>
  <c r="AA1746" i="1"/>
  <c r="Z1746" i="1"/>
  <c r="Y1746" i="1"/>
  <c r="AG1746" i="1" s="1"/>
  <c r="AA1745" i="1"/>
  <c r="Z1745" i="1"/>
  <c r="Y1745" i="1"/>
  <c r="AG1745" i="1" s="1"/>
  <c r="AA1744" i="1"/>
  <c r="AR1744" i="1" s="1"/>
  <c r="Z1744" i="1"/>
  <c r="Y1744" i="1"/>
  <c r="AG1744" i="1" s="1"/>
  <c r="AA1743" i="1"/>
  <c r="Z1743" i="1"/>
  <c r="Y1743" i="1"/>
  <c r="AG1743" i="1" s="1"/>
  <c r="AA1742" i="1"/>
  <c r="AR1742" i="1" s="1"/>
  <c r="AS1742" i="1" s="1"/>
  <c r="AU1742" i="1" s="1"/>
  <c r="Z1742" i="1"/>
  <c r="Y1742" i="1"/>
  <c r="AG1742" i="1" s="1"/>
  <c r="AA1741" i="1"/>
  <c r="Z1741" i="1"/>
  <c r="Y1741" i="1"/>
  <c r="AG1741" i="1" s="1"/>
  <c r="AA1740" i="1"/>
  <c r="AR1740" i="1" s="1"/>
  <c r="Z1740" i="1"/>
  <c r="Y1740" i="1"/>
  <c r="AG1740" i="1" s="1"/>
  <c r="AA1739" i="1"/>
  <c r="Z1739" i="1"/>
  <c r="Y1739" i="1"/>
  <c r="AG1739" i="1" s="1"/>
  <c r="AA1738" i="1"/>
  <c r="Z1738" i="1"/>
  <c r="Y1738" i="1"/>
  <c r="AG1738" i="1" s="1"/>
  <c r="AA1737" i="1"/>
  <c r="Z1737" i="1"/>
  <c r="Y1737" i="1"/>
  <c r="AG1737" i="1" s="1"/>
  <c r="AA1736" i="1"/>
  <c r="Z1736" i="1"/>
  <c r="Y1736" i="1"/>
  <c r="AG1736" i="1" s="1"/>
  <c r="AA1735" i="1"/>
  <c r="Z1735" i="1"/>
  <c r="Y1735" i="1"/>
  <c r="AG1735" i="1" s="1"/>
  <c r="AA1734" i="1"/>
  <c r="AR1734" i="1" s="1"/>
  <c r="AS1734" i="1" s="1"/>
  <c r="AU1734" i="1" s="1"/>
  <c r="Z1734" i="1"/>
  <c r="Y1734" i="1"/>
  <c r="AG1734" i="1" s="1"/>
  <c r="AA1733" i="1"/>
  <c r="Z1733" i="1"/>
  <c r="Y1733" i="1"/>
  <c r="AG1733" i="1" s="1"/>
  <c r="AA1732" i="1"/>
  <c r="AR1732" i="1" s="1"/>
  <c r="Z1732" i="1"/>
  <c r="Y1732" i="1"/>
  <c r="AG1732" i="1" s="1"/>
  <c r="AA1731" i="1"/>
  <c r="Z1731" i="1"/>
  <c r="Y1731" i="1"/>
  <c r="AG1731" i="1" s="1"/>
  <c r="AA1730" i="1"/>
  <c r="Z1730" i="1"/>
  <c r="Y1730" i="1"/>
  <c r="AG1730" i="1" s="1"/>
  <c r="AA1729" i="1"/>
  <c r="Z1729" i="1"/>
  <c r="Y1729" i="1"/>
  <c r="AG1729" i="1" s="1"/>
  <c r="AA1728" i="1"/>
  <c r="Z1728" i="1"/>
  <c r="Y1728" i="1"/>
  <c r="AG1728" i="1" s="1"/>
  <c r="AA1727" i="1"/>
  <c r="Z1727" i="1"/>
  <c r="Y1727" i="1"/>
  <c r="AG1727" i="1" s="1"/>
  <c r="AA1726" i="1"/>
  <c r="AR1726" i="1" s="1"/>
  <c r="AS1726" i="1" s="1"/>
  <c r="AU1726" i="1" s="1"/>
  <c r="Z1726" i="1"/>
  <c r="Y1726" i="1"/>
  <c r="AG1726" i="1" s="1"/>
  <c r="AA1725" i="1"/>
  <c r="Z1725" i="1"/>
  <c r="Y1725" i="1"/>
  <c r="AG1725" i="1" s="1"/>
  <c r="AA1724" i="1"/>
  <c r="AR1724" i="1" s="1"/>
  <c r="Z1724" i="1"/>
  <c r="Y1724" i="1"/>
  <c r="AG1724" i="1" s="1"/>
  <c r="AA1723" i="1"/>
  <c r="Z1723" i="1"/>
  <c r="Y1723" i="1"/>
  <c r="AG1723" i="1" s="1"/>
  <c r="AA1722" i="1"/>
  <c r="Z1722" i="1"/>
  <c r="Y1722" i="1"/>
  <c r="AG1722" i="1" s="1"/>
  <c r="AA1721" i="1"/>
  <c r="Z1721" i="1"/>
  <c r="Y1721" i="1"/>
  <c r="AG1721" i="1" s="1"/>
  <c r="AA1720" i="1"/>
  <c r="Z1720" i="1"/>
  <c r="Y1720" i="1"/>
  <c r="AG1720" i="1" s="1"/>
  <c r="AA1719" i="1"/>
  <c r="Z1719" i="1"/>
  <c r="Y1719" i="1"/>
  <c r="AG1719" i="1" s="1"/>
  <c r="AA1718" i="1"/>
  <c r="AR1718" i="1" s="1"/>
  <c r="AS1718" i="1" s="1"/>
  <c r="AU1718" i="1" s="1"/>
  <c r="Z1718" i="1"/>
  <c r="Y1718" i="1"/>
  <c r="AG1718" i="1" s="1"/>
  <c r="AA1717" i="1"/>
  <c r="Z1717" i="1"/>
  <c r="Y1717" i="1"/>
  <c r="AG1717" i="1" s="1"/>
  <c r="AA1716" i="1"/>
  <c r="AR1716" i="1" s="1"/>
  <c r="Z1716" i="1"/>
  <c r="Y1716" i="1"/>
  <c r="AG1716" i="1" s="1"/>
  <c r="AA1715" i="1"/>
  <c r="Z1715" i="1"/>
  <c r="Y1715" i="1"/>
  <c r="AG1715" i="1" s="1"/>
  <c r="AA1714" i="1"/>
  <c r="Z1714" i="1"/>
  <c r="Y1714" i="1"/>
  <c r="AG1714" i="1" s="1"/>
  <c r="AA1713" i="1"/>
  <c r="Z1713" i="1"/>
  <c r="Y1713" i="1"/>
  <c r="AG1713" i="1" s="1"/>
  <c r="AA1712" i="1"/>
  <c r="AR1712" i="1" s="1"/>
  <c r="Z1712" i="1"/>
  <c r="Y1712" i="1"/>
  <c r="AG1712" i="1" s="1"/>
  <c r="AA1711" i="1"/>
  <c r="Z1711" i="1"/>
  <c r="Y1711" i="1"/>
  <c r="AG1711" i="1" s="1"/>
  <c r="AA1710" i="1"/>
  <c r="AR1710" i="1" s="1"/>
  <c r="AS1710" i="1" s="1"/>
  <c r="AU1710" i="1" s="1"/>
  <c r="Z1710" i="1"/>
  <c r="Y1710" i="1"/>
  <c r="AG1710" i="1" s="1"/>
  <c r="AA1709" i="1"/>
  <c r="Z1709" i="1"/>
  <c r="Y1709" i="1"/>
  <c r="AG1709" i="1" s="1"/>
  <c r="AA1708" i="1"/>
  <c r="AR1708" i="1" s="1"/>
  <c r="Z1708" i="1"/>
  <c r="Y1708" i="1"/>
  <c r="AG1708" i="1" s="1"/>
  <c r="AA1707" i="1"/>
  <c r="Z1707" i="1"/>
  <c r="Y1707" i="1"/>
  <c r="AG1707" i="1" s="1"/>
  <c r="AA1706" i="1"/>
  <c r="Z1706" i="1"/>
  <c r="Y1706" i="1"/>
  <c r="AG1706" i="1" s="1"/>
  <c r="AA1705" i="1"/>
  <c r="Z1705" i="1"/>
  <c r="Y1705" i="1"/>
  <c r="AG1705" i="1" s="1"/>
  <c r="AA1704" i="1"/>
  <c r="Z1704" i="1"/>
  <c r="Y1704" i="1"/>
  <c r="AG1704" i="1" s="1"/>
  <c r="AA1703" i="1"/>
  <c r="Z1703" i="1"/>
  <c r="Y1703" i="1"/>
  <c r="AG1703" i="1" s="1"/>
  <c r="AA1702" i="1"/>
  <c r="AR1702" i="1" s="1"/>
  <c r="AS1702" i="1" s="1"/>
  <c r="AU1702" i="1" s="1"/>
  <c r="Z1702" i="1"/>
  <c r="Y1702" i="1"/>
  <c r="AG1702" i="1" s="1"/>
  <c r="AA1701" i="1"/>
  <c r="Z1701" i="1"/>
  <c r="Y1701" i="1"/>
  <c r="AG1701" i="1" s="1"/>
  <c r="AA1700" i="1"/>
  <c r="Z1700" i="1"/>
  <c r="Y1700" i="1"/>
  <c r="AG1700" i="1" s="1"/>
  <c r="AA1699" i="1"/>
  <c r="Z1699" i="1"/>
  <c r="Y1699" i="1"/>
  <c r="AG1699" i="1" s="1"/>
  <c r="AA1698" i="1"/>
  <c r="Z1698" i="1"/>
  <c r="Y1698" i="1"/>
  <c r="AG1698" i="1" s="1"/>
  <c r="AA1697" i="1"/>
  <c r="Z1697" i="1"/>
  <c r="Y1697" i="1"/>
  <c r="AG1697" i="1" s="1"/>
  <c r="AA1696" i="1"/>
  <c r="AR1696" i="1" s="1"/>
  <c r="Z1696" i="1"/>
  <c r="Y1696" i="1"/>
  <c r="AG1696" i="1" s="1"/>
  <c r="AA1695" i="1"/>
  <c r="Z1695" i="1"/>
  <c r="Y1695" i="1"/>
  <c r="AG1695" i="1" s="1"/>
  <c r="AA1694" i="1"/>
  <c r="AR1694" i="1" s="1"/>
  <c r="AS1694" i="1" s="1"/>
  <c r="AU1694" i="1" s="1"/>
  <c r="Z1694" i="1"/>
  <c r="Y1694" i="1"/>
  <c r="AG1694" i="1" s="1"/>
  <c r="AA1693" i="1"/>
  <c r="Z1693" i="1"/>
  <c r="Y1693" i="1"/>
  <c r="AG1693" i="1" s="1"/>
  <c r="AA1692" i="1"/>
  <c r="AR1692" i="1" s="1"/>
  <c r="Z1692" i="1"/>
  <c r="Y1692" i="1"/>
  <c r="AG1692" i="1" s="1"/>
  <c r="AA1691" i="1"/>
  <c r="Z1691" i="1"/>
  <c r="Y1691" i="1"/>
  <c r="AG1691" i="1" s="1"/>
  <c r="AA1690" i="1"/>
  <c r="Z1690" i="1"/>
  <c r="Y1690" i="1"/>
  <c r="AG1690" i="1" s="1"/>
  <c r="AA1689" i="1"/>
  <c r="Z1689" i="1"/>
  <c r="Y1689" i="1"/>
  <c r="AG1689" i="1" s="1"/>
  <c r="AA1688" i="1"/>
  <c r="Z1688" i="1"/>
  <c r="Y1688" i="1"/>
  <c r="AG1688" i="1" s="1"/>
  <c r="AA1687" i="1"/>
  <c r="Z1687" i="1"/>
  <c r="Y1687" i="1"/>
  <c r="AG1687" i="1" s="1"/>
  <c r="AA1686" i="1"/>
  <c r="AR1686" i="1" s="1"/>
  <c r="AS1686" i="1" s="1"/>
  <c r="AU1686" i="1" s="1"/>
  <c r="Z1686" i="1"/>
  <c r="Y1686" i="1"/>
  <c r="AG1686" i="1" s="1"/>
  <c r="AA1685" i="1"/>
  <c r="Z1685" i="1"/>
  <c r="Y1685" i="1"/>
  <c r="AG1685" i="1" s="1"/>
  <c r="AA1684" i="1"/>
  <c r="AR1684" i="1" s="1"/>
  <c r="Z1684" i="1"/>
  <c r="Y1684" i="1"/>
  <c r="AG1684" i="1" s="1"/>
  <c r="AA1683" i="1"/>
  <c r="Z1683" i="1"/>
  <c r="Y1683" i="1"/>
  <c r="AG1683" i="1" s="1"/>
  <c r="AA1682" i="1"/>
  <c r="Z1682" i="1"/>
  <c r="Y1682" i="1"/>
  <c r="AG1682" i="1" s="1"/>
  <c r="AA1681" i="1"/>
  <c r="Z1681" i="1"/>
  <c r="Y1681" i="1"/>
  <c r="AG1681" i="1" s="1"/>
  <c r="AA1680" i="1"/>
  <c r="Z1680" i="1"/>
  <c r="Y1680" i="1"/>
  <c r="AG1680" i="1" s="1"/>
  <c r="AA1679" i="1"/>
  <c r="Z1679" i="1"/>
  <c r="Y1679" i="1"/>
  <c r="AG1679" i="1" s="1"/>
  <c r="AA1678" i="1"/>
  <c r="AR1678" i="1" s="1"/>
  <c r="AS1678" i="1" s="1"/>
  <c r="AU1678" i="1" s="1"/>
  <c r="Z1678" i="1"/>
  <c r="Y1678" i="1"/>
  <c r="AG1678" i="1" s="1"/>
  <c r="AA1677" i="1"/>
  <c r="Z1677" i="1"/>
  <c r="Y1677" i="1"/>
  <c r="AG1677" i="1" s="1"/>
  <c r="AA1676" i="1"/>
  <c r="Z1676" i="1"/>
  <c r="Y1676" i="1"/>
  <c r="AG1676" i="1" s="1"/>
  <c r="AA1675" i="1"/>
  <c r="AR1675" i="1" s="1"/>
  <c r="Z1675" i="1"/>
  <c r="Y1675" i="1"/>
  <c r="AG1675" i="1" s="1"/>
  <c r="AA1674" i="1"/>
  <c r="Z1674" i="1"/>
  <c r="Y1674" i="1"/>
  <c r="AG1674" i="1" s="1"/>
  <c r="AA1673" i="1"/>
  <c r="Z1673" i="1"/>
  <c r="Y1673" i="1"/>
  <c r="AG1673" i="1" s="1"/>
  <c r="AA1672" i="1"/>
  <c r="Z1672" i="1"/>
  <c r="Y1672" i="1"/>
  <c r="AG1672" i="1" s="1"/>
  <c r="AA1671" i="1"/>
  <c r="Z1671" i="1"/>
  <c r="Y1671" i="1"/>
  <c r="AG1671" i="1" s="1"/>
  <c r="AA1670" i="1"/>
  <c r="AR1670" i="1" s="1"/>
  <c r="AS1670" i="1" s="1"/>
  <c r="AU1670" i="1" s="1"/>
  <c r="Z1670" i="1"/>
  <c r="Y1670" i="1"/>
  <c r="AG1670" i="1" s="1"/>
  <c r="AA1669" i="1"/>
  <c r="Z1669" i="1"/>
  <c r="Y1669" i="1"/>
  <c r="AG1669" i="1" s="1"/>
  <c r="AA1668" i="1"/>
  <c r="AR1668" i="1" s="1"/>
  <c r="Z1668" i="1"/>
  <c r="Y1668" i="1"/>
  <c r="AG1668" i="1" s="1"/>
  <c r="AA1667" i="1"/>
  <c r="Z1667" i="1"/>
  <c r="Y1667" i="1"/>
  <c r="AG1667" i="1" s="1"/>
  <c r="AA1666" i="1"/>
  <c r="Z1666" i="1"/>
  <c r="Y1666" i="1"/>
  <c r="AG1666" i="1" s="1"/>
  <c r="AA1665" i="1"/>
  <c r="Z1665" i="1"/>
  <c r="Y1665" i="1"/>
  <c r="AG1665" i="1" s="1"/>
  <c r="AA1664" i="1"/>
  <c r="Z1664" i="1"/>
  <c r="Y1664" i="1"/>
  <c r="AG1664" i="1" s="1"/>
  <c r="AA1663" i="1"/>
  <c r="Z1663" i="1"/>
  <c r="Y1663" i="1"/>
  <c r="AG1663" i="1" s="1"/>
  <c r="AA1662" i="1"/>
  <c r="AR1662" i="1" s="1"/>
  <c r="AS1662" i="1" s="1"/>
  <c r="AU1662" i="1" s="1"/>
  <c r="Z1662" i="1"/>
  <c r="Y1662" i="1"/>
  <c r="AG1662" i="1" s="1"/>
  <c r="AA1661" i="1"/>
  <c r="Z1661" i="1"/>
  <c r="Y1661" i="1"/>
  <c r="AG1661" i="1" s="1"/>
  <c r="AA1660" i="1"/>
  <c r="AR1660" i="1" s="1"/>
  <c r="Z1660" i="1"/>
  <c r="Y1660" i="1"/>
  <c r="AG1660" i="1" s="1"/>
  <c r="AA1659" i="1"/>
  <c r="AR1659" i="1" s="1"/>
  <c r="AS1659" i="1" s="1"/>
  <c r="AU1659" i="1" s="1"/>
  <c r="Z1659" i="1"/>
  <c r="Y1659" i="1"/>
  <c r="AG1659" i="1" s="1"/>
  <c r="AA1658" i="1"/>
  <c r="Z1658" i="1"/>
  <c r="Y1658" i="1"/>
  <c r="AG1658" i="1" s="1"/>
  <c r="AA1657" i="1"/>
  <c r="Z1657" i="1"/>
  <c r="Y1657" i="1"/>
  <c r="AG1657" i="1" s="1"/>
  <c r="AA1656" i="1"/>
  <c r="Z1656" i="1"/>
  <c r="Y1656" i="1"/>
  <c r="AG1656" i="1" s="1"/>
  <c r="AA1655" i="1"/>
  <c r="Z1655" i="1"/>
  <c r="Y1655" i="1"/>
  <c r="AG1655" i="1" s="1"/>
  <c r="AA1654" i="1"/>
  <c r="AR1654" i="1" s="1"/>
  <c r="AS1654" i="1" s="1"/>
  <c r="AU1654" i="1" s="1"/>
  <c r="Z1654" i="1"/>
  <c r="Y1654" i="1"/>
  <c r="AG1654" i="1" s="1"/>
  <c r="AA1653" i="1"/>
  <c r="Z1653" i="1"/>
  <c r="Y1653" i="1"/>
  <c r="AG1653" i="1" s="1"/>
  <c r="AA1652" i="1"/>
  <c r="AR1652" i="1" s="1"/>
  <c r="Z1652" i="1"/>
  <c r="Y1652" i="1"/>
  <c r="AG1652" i="1" s="1"/>
  <c r="AA1651" i="1"/>
  <c r="AR1651" i="1" s="1"/>
  <c r="AS1651" i="1" s="1"/>
  <c r="AU1651" i="1" s="1"/>
  <c r="Z1651" i="1"/>
  <c r="Y1651" i="1"/>
  <c r="AG1651" i="1" s="1"/>
  <c r="AA1650" i="1"/>
  <c r="Z1650" i="1"/>
  <c r="Y1650" i="1"/>
  <c r="AG1650" i="1" s="1"/>
  <c r="AA1649" i="1"/>
  <c r="Z1649" i="1"/>
  <c r="Y1649" i="1"/>
  <c r="AG1649" i="1" s="1"/>
  <c r="AA1648" i="1"/>
  <c r="Z1648" i="1"/>
  <c r="Y1648" i="1"/>
  <c r="AG1648" i="1" s="1"/>
  <c r="AA1647" i="1"/>
  <c r="Z1647" i="1"/>
  <c r="Y1647" i="1"/>
  <c r="AG1647" i="1" s="1"/>
  <c r="AA1646" i="1"/>
  <c r="AR1646" i="1" s="1"/>
  <c r="AS1646" i="1" s="1"/>
  <c r="AU1646" i="1" s="1"/>
  <c r="Z1646" i="1"/>
  <c r="Y1646" i="1"/>
  <c r="AG1646" i="1" s="1"/>
  <c r="AA1645" i="1"/>
  <c r="Z1645" i="1"/>
  <c r="Y1645" i="1"/>
  <c r="AG1645" i="1" s="1"/>
  <c r="AA1644" i="1"/>
  <c r="AR1644" i="1" s="1"/>
  <c r="Z1644" i="1"/>
  <c r="Y1644" i="1"/>
  <c r="AG1644" i="1" s="1"/>
  <c r="AA1643" i="1"/>
  <c r="AR1643" i="1" s="1"/>
  <c r="AS1643" i="1" s="1"/>
  <c r="AU1643" i="1" s="1"/>
  <c r="Z1643" i="1"/>
  <c r="Y1643" i="1"/>
  <c r="AG1643" i="1" s="1"/>
  <c r="AA1642" i="1"/>
  <c r="Z1642" i="1"/>
  <c r="Y1642" i="1"/>
  <c r="AG1642" i="1" s="1"/>
  <c r="AA1641" i="1"/>
  <c r="Z1641" i="1"/>
  <c r="Y1641" i="1"/>
  <c r="AG1641" i="1" s="1"/>
  <c r="AA1640" i="1"/>
  <c r="AR1640" i="1" s="1"/>
  <c r="Z1640" i="1"/>
  <c r="Y1640" i="1"/>
  <c r="AG1640" i="1" s="1"/>
  <c r="AA1639" i="1"/>
  <c r="Z1639" i="1"/>
  <c r="Y1639" i="1"/>
  <c r="AG1639" i="1" s="1"/>
  <c r="AA1638" i="1"/>
  <c r="AR1638" i="1" s="1"/>
  <c r="AS1638" i="1" s="1"/>
  <c r="AU1638" i="1" s="1"/>
  <c r="Z1638" i="1"/>
  <c r="Y1638" i="1"/>
  <c r="AG1638" i="1" s="1"/>
  <c r="AA1637" i="1"/>
  <c r="Z1637" i="1"/>
  <c r="Y1637" i="1"/>
  <c r="AG1637" i="1" s="1"/>
  <c r="AA1636" i="1"/>
  <c r="AR1636" i="1" s="1"/>
  <c r="Z1636" i="1"/>
  <c r="Y1636" i="1"/>
  <c r="AG1636" i="1" s="1"/>
  <c r="AA1635" i="1"/>
  <c r="Z1635" i="1"/>
  <c r="Y1635" i="1"/>
  <c r="AG1635" i="1" s="1"/>
  <c r="AA1634" i="1"/>
  <c r="Z1634" i="1"/>
  <c r="Y1634" i="1"/>
  <c r="AG1634" i="1" s="1"/>
  <c r="AA1633" i="1"/>
  <c r="Z1633" i="1"/>
  <c r="Y1633" i="1"/>
  <c r="AG1633" i="1" s="1"/>
  <c r="AA1632" i="1"/>
  <c r="Z1632" i="1"/>
  <c r="Y1632" i="1"/>
  <c r="AG1632" i="1" s="1"/>
  <c r="AA1631" i="1"/>
  <c r="Z1631" i="1"/>
  <c r="Y1631" i="1"/>
  <c r="AG1631" i="1" s="1"/>
  <c r="AA1630" i="1"/>
  <c r="AR1630" i="1" s="1"/>
  <c r="AS1630" i="1" s="1"/>
  <c r="AU1630" i="1" s="1"/>
  <c r="Z1630" i="1"/>
  <c r="Y1630" i="1"/>
  <c r="AG1630" i="1" s="1"/>
  <c r="AA1629" i="1"/>
  <c r="Z1629" i="1"/>
  <c r="Y1629" i="1"/>
  <c r="AG1629" i="1" s="1"/>
  <c r="AA1628" i="1"/>
  <c r="Z1628" i="1"/>
  <c r="Y1628" i="1"/>
  <c r="AG1628" i="1" s="1"/>
  <c r="AA1627" i="1"/>
  <c r="Z1627" i="1"/>
  <c r="Y1627" i="1"/>
  <c r="AG1627" i="1" s="1"/>
  <c r="AA1626" i="1"/>
  <c r="Z1626" i="1"/>
  <c r="Y1626" i="1"/>
  <c r="AG1626" i="1" s="1"/>
  <c r="AA1625" i="1"/>
  <c r="Z1625" i="1"/>
  <c r="Y1625" i="1"/>
  <c r="AG1625" i="1" s="1"/>
  <c r="AA1624" i="1"/>
  <c r="AR1624" i="1" s="1"/>
  <c r="Z1624" i="1"/>
  <c r="Y1624" i="1"/>
  <c r="AG1624" i="1" s="1"/>
  <c r="AA1623" i="1"/>
  <c r="Z1623" i="1"/>
  <c r="Y1623" i="1"/>
  <c r="AG1623" i="1" s="1"/>
  <c r="AA1622" i="1"/>
  <c r="AR1622" i="1" s="1"/>
  <c r="AS1622" i="1" s="1"/>
  <c r="AU1622" i="1" s="1"/>
  <c r="Z1622" i="1"/>
  <c r="Y1622" i="1"/>
  <c r="AG1622" i="1" s="1"/>
  <c r="AA1621" i="1"/>
  <c r="Z1621" i="1"/>
  <c r="Y1621" i="1"/>
  <c r="AG1621" i="1" s="1"/>
  <c r="AA1620" i="1"/>
  <c r="AR1620" i="1" s="1"/>
  <c r="Z1620" i="1"/>
  <c r="Y1620" i="1"/>
  <c r="AG1620" i="1" s="1"/>
  <c r="AA1619" i="1"/>
  <c r="Z1619" i="1"/>
  <c r="Y1619" i="1"/>
  <c r="AG1619" i="1" s="1"/>
  <c r="AA1618" i="1"/>
  <c r="Z1618" i="1"/>
  <c r="Y1618" i="1"/>
  <c r="AG1618" i="1" s="1"/>
  <c r="AA1617" i="1"/>
  <c r="Z1617" i="1"/>
  <c r="Y1617" i="1"/>
  <c r="AG1617" i="1" s="1"/>
  <c r="AA1616" i="1"/>
  <c r="AR1616" i="1" s="1"/>
  <c r="Z1616" i="1"/>
  <c r="Y1616" i="1"/>
  <c r="AG1616" i="1" s="1"/>
  <c r="AA1615" i="1"/>
  <c r="Z1615" i="1"/>
  <c r="Y1615" i="1"/>
  <c r="AG1615" i="1" s="1"/>
  <c r="AA1614" i="1"/>
  <c r="AR1614" i="1" s="1"/>
  <c r="AS1614" i="1" s="1"/>
  <c r="AU1614" i="1" s="1"/>
  <c r="Z1614" i="1"/>
  <c r="Y1614" i="1"/>
  <c r="AG1614" i="1" s="1"/>
  <c r="AA1613" i="1"/>
  <c r="Z1613" i="1"/>
  <c r="Y1613" i="1"/>
  <c r="AG1613" i="1" s="1"/>
  <c r="AA1612" i="1"/>
  <c r="AR1612" i="1" s="1"/>
  <c r="Z1612" i="1"/>
  <c r="Y1612" i="1"/>
  <c r="AG1612" i="1" s="1"/>
  <c r="AA1611" i="1"/>
  <c r="Z1611" i="1"/>
  <c r="Y1611" i="1"/>
  <c r="AG1611" i="1" s="1"/>
  <c r="AA1610" i="1"/>
  <c r="Z1610" i="1"/>
  <c r="Y1610" i="1"/>
  <c r="AG1610" i="1" s="1"/>
  <c r="AA1609" i="1"/>
  <c r="Z1609" i="1"/>
  <c r="Y1609" i="1"/>
  <c r="AG1609" i="1" s="1"/>
  <c r="AA1608" i="1"/>
  <c r="Z1608" i="1"/>
  <c r="Y1608" i="1"/>
  <c r="AG1608" i="1" s="1"/>
  <c r="AA1607" i="1"/>
  <c r="Z1607" i="1"/>
  <c r="Y1607" i="1"/>
  <c r="AG1607" i="1" s="1"/>
  <c r="AA1606" i="1"/>
  <c r="AR1606" i="1" s="1"/>
  <c r="AS1606" i="1" s="1"/>
  <c r="AU1606" i="1" s="1"/>
  <c r="Z1606" i="1"/>
  <c r="Y1606" i="1"/>
  <c r="AG1606" i="1" s="1"/>
  <c r="AA1605" i="1"/>
  <c r="Z1605" i="1"/>
  <c r="Y1605" i="1"/>
  <c r="AG1605" i="1" s="1"/>
  <c r="AA1604" i="1"/>
  <c r="AR1604" i="1" s="1"/>
  <c r="Z1604" i="1"/>
  <c r="Y1604" i="1"/>
  <c r="AG1604" i="1" s="1"/>
  <c r="AA1603" i="1"/>
  <c r="Z1603" i="1"/>
  <c r="Y1603" i="1"/>
  <c r="AG1603" i="1" s="1"/>
  <c r="AA1602" i="1"/>
  <c r="Z1602" i="1"/>
  <c r="Y1602" i="1"/>
  <c r="AG1602" i="1" s="1"/>
  <c r="AA1601" i="1"/>
  <c r="Z1601" i="1"/>
  <c r="Y1601" i="1"/>
  <c r="AG1601" i="1" s="1"/>
  <c r="AA1600" i="1"/>
  <c r="AR1600" i="1" s="1"/>
  <c r="Z1600" i="1"/>
  <c r="Y1600" i="1"/>
  <c r="AG1600" i="1" s="1"/>
  <c r="AA1599" i="1"/>
  <c r="Z1599" i="1"/>
  <c r="Y1599" i="1"/>
  <c r="AG1599" i="1" s="1"/>
  <c r="AA1598" i="1"/>
  <c r="AR1598" i="1" s="1"/>
  <c r="AS1598" i="1" s="1"/>
  <c r="AU1598" i="1" s="1"/>
  <c r="Z1598" i="1"/>
  <c r="Y1598" i="1"/>
  <c r="AG1598" i="1" s="1"/>
  <c r="AA1597" i="1"/>
  <c r="Z1597" i="1"/>
  <c r="Y1597" i="1"/>
  <c r="AG1597" i="1" s="1"/>
  <c r="AA1596" i="1"/>
  <c r="AR1596" i="1" s="1"/>
  <c r="Z1596" i="1"/>
  <c r="Y1596" i="1"/>
  <c r="AG1596" i="1" s="1"/>
  <c r="AA1595" i="1"/>
  <c r="Z1595" i="1"/>
  <c r="Y1595" i="1"/>
  <c r="AG1595" i="1" s="1"/>
  <c r="AA1594" i="1"/>
  <c r="Z1594" i="1"/>
  <c r="Y1594" i="1"/>
  <c r="AG1594" i="1" s="1"/>
  <c r="AA1593" i="1"/>
  <c r="Z1593" i="1"/>
  <c r="Y1593" i="1"/>
  <c r="AG1593" i="1" s="1"/>
  <c r="AA1592" i="1"/>
  <c r="AR1592" i="1" s="1"/>
  <c r="Z1592" i="1"/>
  <c r="Y1592" i="1"/>
  <c r="AG1592" i="1" s="1"/>
  <c r="AA1591" i="1"/>
  <c r="Z1591" i="1"/>
  <c r="Y1591" i="1"/>
  <c r="AG1591" i="1" s="1"/>
  <c r="AA1590" i="1"/>
  <c r="AR1590" i="1" s="1"/>
  <c r="AS1590" i="1" s="1"/>
  <c r="AU1590" i="1" s="1"/>
  <c r="Z1590" i="1"/>
  <c r="Y1590" i="1"/>
  <c r="AG1590" i="1" s="1"/>
  <c r="AA1589" i="1"/>
  <c r="Z1589" i="1"/>
  <c r="Y1589" i="1"/>
  <c r="AG1589" i="1" s="1"/>
  <c r="AA1588" i="1"/>
  <c r="Z1588" i="1"/>
  <c r="Y1588" i="1"/>
  <c r="AG1588" i="1" s="1"/>
  <c r="AA1587" i="1"/>
  <c r="Z1587" i="1"/>
  <c r="Y1587" i="1"/>
  <c r="AG1587" i="1" s="1"/>
  <c r="AA1586" i="1"/>
  <c r="Z1586" i="1"/>
  <c r="Y1586" i="1"/>
  <c r="AG1586" i="1" s="1"/>
  <c r="AA1585" i="1"/>
  <c r="Z1585" i="1"/>
  <c r="Y1585" i="1"/>
  <c r="AG1585" i="1" s="1"/>
  <c r="AA1584" i="1"/>
  <c r="Z1584" i="1"/>
  <c r="Y1584" i="1"/>
  <c r="AG1584" i="1" s="1"/>
  <c r="AA1583" i="1"/>
  <c r="Z1583" i="1"/>
  <c r="Y1583" i="1"/>
  <c r="AG1583" i="1" s="1"/>
  <c r="AA1582" i="1"/>
  <c r="AR1582" i="1" s="1"/>
  <c r="AS1582" i="1" s="1"/>
  <c r="AU1582" i="1" s="1"/>
  <c r="Z1582" i="1"/>
  <c r="Y1582" i="1"/>
  <c r="AG1582" i="1" s="1"/>
  <c r="AA1581" i="1"/>
  <c r="Z1581" i="1"/>
  <c r="Y1581" i="1"/>
  <c r="AG1581" i="1" s="1"/>
  <c r="AA1580" i="1"/>
  <c r="Z1580" i="1"/>
  <c r="Y1580" i="1"/>
  <c r="AG1580" i="1" s="1"/>
  <c r="AA1579" i="1"/>
  <c r="Z1579" i="1"/>
  <c r="Y1579" i="1"/>
  <c r="AG1579" i="1" s="1"/>
  <c r="AA1578" i="1"/>
  <c r="Z1578" i="1"/>
  <c r="Y1578" i="1"/>
  <c r="AG1578" i="1" s="1"/>
  <c r="AA1577" i="1"/>
  <c r="Z1577" i="1"/>
  <c r="Y1577" i="1"/>
  <c r="AG1577" i="1" s="1"/>
  <c r="AA1576" i="1"/>
  <c r="Z1576" i="1"/>
  <c r="Y1576" i="1"/>
  <c r="AG1576" i="1" s="1"/>
  <c r="AA1575" i="1"/>
  <c r="Z1575" i="1"/>
  <c r="Y1575" i="1"/>
  <c r="AG1575" i="1" s="1"/>
  <c r="AA1574" i="1"/>
  <c r="AR1574" i="1" s="1"/>
  <c r="AS1574" i="1" s="1"/>
  <c r="AU1574" i="1" s="1"/>
  <c r="Z1574" i="1"/>
  <c r="Y1574" i="1"/>
  <c r="AG1574" i="1" s="1"/>
  <c r="AA1573" i="1"/>
  <c r="Z1573" i="1"/>
  <c r="Y1573" i="1"/>
  <c r="AG1573" i="1" s="1"/>
  <c r="AA1572" i="1"/>
  <c r="Z1572" i="1"/>
  <c r="Y1572" i="1"/>
  <c r="AG1572" i="1" s="1"/>
  <c r="AA1571" i="1"/>
  <c r="Z1571" i="1"/>
  <c r="Y1571" i="1"/>
  <c r="AG1571" i="1" s="1"/>
  <c r="AA1570" i="1"/>
  <c r="Z1570" i="1"/>
  <c r="Y1570" i="1"/>
  <c r="AG1570" i="1" s="1"/>
  <c r="AA1569" i="1"/>
  <c r="Z1569" i="1"/>
  <c r="Y1569" i="1"/>
  <c r="AG1569" i="1" s="1"/>
  <c r="AA1568" i="1"/>
  <c r="AR1568" i="1" s="1"/>
  <c r="Z1568" i="1"/>
  <c r="Y1568" i="1"/>
  <c r="AG1568" i="1" s="1"/>
  <c r="AA1567" i="1"/>
  <c r="Z1567" i="1"/>
  <c r="Y1567" i="1"/>
  <c r="AG1567" i="1" s="1"/>
  <c r="AA1566" i="1"/>
  <c r="AR1566" i="1" s="1"/>
  <c r="AS1566" i="1" s="1"/>
  <c r="AU1566" i="1" s="1"/>
  <c r="Z1566" i="1"/>
  <c r="Y1566" i="1"/>
  <c r="AG1566" i="1" s="1"/>
  <c r="AA1565" i="1"/>
  <c r="Z1565" i="1"/>
  <c r="Y1565" i="1"/>
  <c r="AG1565" i="1" s="1"/>
  <c r="AA1564" i="1"/>
  <c r="AR1564" i="1" s="1"/>
  <c r="Z1564" i="1"/>
  <c r="Y1564" i="1"/>
  <c r="AG1564" i="1" s="1"/>
  <c r="AA1563" i="1"/>
  <c r="Z1563" i="1"/>
  <c r="Y1563" i="1"/>
  <c r="AG1563" i="1" s="1"/>
  <c r="AA1562" i="1"/>
  <c r="Z1562" i="1"/>
  <c r="Y1562" i="1"/>
  <c r="AG1562" i="1" s="1"/>
  <c r="AA1561" i="1"/>
  <c r="Z1561" i="1"/>
  <c r="Y1561" i="1"/>
  <c r="AG1561" i="1" s="1"/>
  <c r="AA1560" i="1"/>
  <c r="AR1560" i="1" s="1"/>
  <c r="Z1560" i="1"/>
  <c r="Y1560" i="1"/>
  <c r="AG1560" i="1" s="1"/>
  <c r="AA1559" i="1"/>
  <c r="Z1559" i="1"/>
  <c r="Y1559" i="1"/>
  <c r="AG1559" i="1" s="1"/>
  <c r="AA1558" i="1"/>
  <c r="AR1558" i="1" s="1"/>
  <c r="AS1558" i="1" s="1"/>
  <c r="AU1558" i="1" s="1"/>
  <c r="Z1558" i="1"/>
  <c r="Y1558" i="1"/>
  <c r="AG1558" i="1" s="1"/>
  <c r="AA1557" i="1"/>
  <c r="Z1557" i="1"/>
  <c r="Y1557" i="1"/>
  <c r="AG1557" i="1" s="1"/>
  <c r="AA1556" i="1"/>
  <c r="AR1556" i="1" s="1"/>
  <c r="Z1556" i="1"/>
  <c r="Y1556" i="1"/>
  <c r="AG1556" i="1" s="1"/>
  <c r="AA1555" i="1"/>
  <c r="Z1555" i="1"/>
  <c r="Y1555" i="1"/>
  <c r="AG1555" i="1" s="1"/>
  <c r="AA1554" i="1"/>
  <c r="Z1554" i="1"/>
  <c r="Y1554" i="1"/>
  <c r="AG1554" i="1" s="1"/>
  <c r="AA1553" i="1"/>
  <c r="Z1553" i="1"/>
  <c r="Y1553" i="1"/>
  <c r="AG1553" i="1" s="1"/>
  <c r="AA1552" i="1"/>
  <c r="AR1552" i="1" s="1"/>
  <c r="Z1552" i="1"/>
  <c r="Y1552" i="1"/>
  <c r="AG1552" i="1" s="1"/>
  <c r="AA1551" i="1"/>
  <c r="Z1551" i="1"/>
  <c r="Y1551" i="1"/>
  <c r="AG1551" i="1" s="1"/>
  <c r="AA1550" i="1"/>
  <c r="AR1550" i="1" s="1"/>
  <c r="AS1550" i="1" s="1"/>
  <c r="AU1550" i="1" s="1"/>
  <c r="Z1550" i="1"/>
  <c r="Y1550" i="1"/>
  <c r="AG1550" i="1" s="1"/>
  <c r="AA1549" i="1"/>
  <c r="Z1549" i="1"/>
  <c r="Y1549" i="1"/>
  <c r="AG1549" i="1" s="1"/>
  <c r="AA1548" i="1"/>
  <c r="AR1548" i="1" s="1"/>
  <c r="Z1548" i="1"/>
  <c r="Y1548" i="1"/>
  <c r="AG1548" i="1" s="1"/>
  <c r="AA1547" i="1"/>
  <c r="Z1547" i="1"/>
  <c r="Y1547" i="1"/>
  <c r="AG1547" i="1" s="1"/>
  <c r="AA1546" i="1"/>
  <c r="Z1546" i="1"/>
  <c r="Y1546" i="1"/>
  <c r="AG1546" i="1" s="1"/>
  <c r="AA1545" i="1"/>
  <c r="Z1545" i="1"/>
  <c r="Y1545" i="1"/>
  <c r="AG1545" i="1" s="1"/>
  <c r="AA1544" i="1"/>
  <c r="AR1544" i="1" s="1"/>
  <c r="Z1544" i="1"/>
  <c r="Y1544" i="1"/>
  <c r="AG1544" i="1" s="1"/>
  <c r="AA1543" i="1"/>
  <c r="Z1543" i="1"/>
  <c r="Y1543" i="1"/>
  <c r="AG1543" i="1" s="1"/>
  <c r="AA1542" i="1"/>
  <c r="AR1542" i="1" s="1"/>
  <c r="AS1542" i="1" s="1"/>
  <c r="AU1542" i="1" s="1"/>
  <c r="Z1542" i="1"/>
  <c r="Y1542" i="1"/>
  <c r="AG1542" i="1" s="1"/>
  <c r="AA1541" i="1"/>
  <c r="Z1541" i="1"/>
  <c r="Y1541" i="1"/>
  <c r="AG1541" i="1" s="1"/>
  <c r="AA1540" i="1"/>
  <c r="AR1540" i="1" s="1"/>
  <c r="Z1540" i="1"/>
  <c r="Y1540" i="1"/>
  <c r="AG1540" i="1" s="1"/>
  <c r="AA1539" i="1"/>
  <c r="Z1539" i="1"/>
  <c r="Y1539" i="1"/>
  <c r="AG1539" i="1" s="1"/>
  <c r="AA1538" i="1"/>
  <c r="Z1538" i="1"/>
  <c r="Y1538" i="1"/>
  <c r="AG1538" i="1" s="1"/>
  <c r="AA1537" i="1"/>
  <c r="Z1537" i="1"/>
  <c r="Y1537" i="1"/>
  <c r="AG1537" i="1" s="1"/>
  <c r="AA1536" i="1"/>
  <c r="AR1536" i="1" s="1"/>
  <c r="Z1536" i="1"/>
  <c r="Y1536" i="1"/>
  <c r="AG1536" i="1" s="1"/>
  <c r="AA1535" i="1"/>
  <c r="Z1535" i="1"/>
  <c r="Y1535" i="1"/>
  <c r="AG1535" i="1" s="1"/>
  <c r="AA1534" i="1"/>
  <c r="AR1534" i="1" s="1"/>
  <c r="AS1534" i="1" s="1"/>
  <c r="AU1534" i="1" s="1"/>
  <c r="Z1534" i="1"/>
  <c r="Y1534" i="1"/>
  <c r="AG1534" i="1" s="1"/>
  <c r="AA1533" i="1"/>
  <c r="Z1533" i="1"/>
  <c r="Y1533" i="1"/>
  <c r="AG1533" i="1" s="1"/>
  <c r="AA1532" i="1"/>
  <c r="AR1532" i="1" s="1"/>
  <c r="Z1532" i="1"/>
  <c r="Y1532" i="1"/>
  <c r="AG1532" i="1" s="1"/>
  <c r="AA1531" i="1"/>
  <c r="Z1531" i="1"/>
  <c r="Y1531" i="1"/>
  <c r="AG1531" i="1" s="1"/>
  <c r="AA1530" i="1"/>
  <c r="Z1530" i="1"/>
  <c r="Y1530" i="1"/>
  <c r="AG1530" i="1" s="1"/>
  <c r="AA1529" i="1"/>
  <c r="Z1529" i="1"/>
  <c r="Y1529" i="1"/>
  <c r="AG1529" i="1" s="1"/>
  <c r="AA1528" i="1"/>
  <c r="AR1528" i="1" s="1"/>
  <c r="Z1528" i="1"/>
  <c r="Y1528" i="1"/>
  <c r="AG1528" i="1" s="1"/>
  <c r="AA1527" i="1"/>
  <c r="Z1527" i="1"/>
  <c r="Y1527" i="1"/>
  <c r="AG1527" i="1" s="1"/>
  <c r="AA1526" i="1"/>
  <c r="AR1526" i="1" s="1"/>
  <c r="AS1526" i="1" s="1"/>
  <c r="AU1526" i="1" s="1"/>
  <c r="Z1526" i="1"/>
  <c r="Y1526" i="1"/>
  <c r="AG1526" i="1" s="1"/>
  <c r="AA1525" i="1"/>
  <c r="Z1525" i="1"/>
  <c r="Y1525" i="1"/>
  <c r="AG1525" i="1" s="1"/>
  <c r="AA1524" i="1"/>
  <c r="AR1524" i="1" s="1"/>
  <c r="Z1524" i="1"/>
  <c r="Y1524" i="1"/>
  <c r="AG1524" i="1" s="1"/>
  <c r="AA1523" i="1"/>
  <c r="Z1523" i="1"/>
  <c r="Y1523" i="1"/>
  <c r="AG1523" i="1" s="1"/>
  <c r="AA1522" i="1"/>
  <c r="Z1522" i="1"/>
  <c r="Y1522" i="1"/>
  <c r="AG1522" i="1" s="1"/>
  <c r="AA1521" i="1"/>
  <c r="Z1521" i="1"/>
  <c r="Y1521" i="1"/>
  <c r="AG1521" i="1" s="1"/>
  <c r="AA1520" i="1"/>
  <c r="AR1520" i="1" s="1"/>
  <c r="Z1520" i="1"/>
  <c r="Y1520" i="1"/>
  <c r="AG1520" i="1" s="1"/>
  <c r="AA1519" i="1"/>
  <c r="Z1519" i="1"/>
  <c r="Y1519" i="1"/>
  <c r="AG1519" i="1" s="1"/>
  <c r="AA1518" i="1"/>
  <c r="AR1518" i="1" s="1"/>
  <c r="AS1518" i="1" s="1"/>
  <c r="AU1518" i="1" s="1"/>
  <c r="Z1518" i="1"/>
  <c r="Y1518" i="1"/>
  <c r="AG1518" i="1" s="1"/>
  <c r="AA1517" i="1"/>
  <c r="Z1517" i="1"/>
  <c r="Y1517" i="1"/>
  <c r="AG1517" i="1" s="1"/>
  <c r="AA1516" i="1"/>
  <c r="AR1516" i="1" s="1"/>
  <c r="Z1516" i="1"/>
  <c r="Y1516" i="1"/>
  <c r="AG1516" i="1" s="1"/>
  <c r="AA1515" i="1"/>
  <c r="Z1515" i="1"/>
  <c r="Y1515" i="1"/>
  <c r="AG1515" i="1" s="1"/>
  <c r="AA1514" i="1"/>
  <c r="Z1514" i="1"/>
  <c r="Y1514" i="1"/>
  <c r="AG1514" i="1" s="1"/>
  <c r="AA1513" i="1"/>
  <c r="Z1513" i="1"/>
  <c r="Y1513" i="1"/>
  <c r="AG1513" i="1" s="1"/>
  <c r="AA1512" i="1"/>
  <c r="AR1512" i="1" s="1"/>
  <c r="Z1512" i="1"/>
  <c r="Y1512" i="1"/>
  <c r="AG1512" i="1" s="1"/>
  <c r="AA1511" i="1"/>
  <c r="Z1511" i="1"/>
  <c r="Y1511" i="1"/>
  <c r="AG1511" i="1" s="1"/>
  <c r="AA1510" i="1"/>
  <c r="AR1510" i="1" s="1"/>
  <c r="AS1510" i="1" s="1"/>
  <c r="AU1510" i="1" s="1"/>
  <c r="Z1510" i="1"/>
  <c r="Y1510" i="1"/>
  <c r="AG1510" i="1" s="1"/>
  <c r="AA1509" i="1"/>
  <c r="Z1509" i="1"/>
  <c r="Y1509" i="1"/>
  <c r="AG1509" i="1" s="1"/>
  <c r="AA1508" i="1"/>
  <c r="AR1508" i="1" s="1"/>
  <c r="Z1508" i="1"/>
  <c r="Y1508" i="1"/>
  <c r="AG1508" i="1" s="1"/>
  <c r="AA1507" i="1"/>
  <c r="Z1507" i="1"/>
  <c r="Y1507" i="1"/>
  <c r="AG1507" i="1" s="1"/>
  <c r="AA1506" i="1"/>
  <c r="Z1506" i="1"/>
  <c r="Y1506" i="1"/>
  <c r="AG1506" i="1" s="1"/>
  <c r="AA1505" i="1"/>
  <c r="Z1505" i="1"/>
  <c r="Y1505" i="1"/>
  <c r="AG1505" i="1" s="1"/>
  <c r="AA1504" i="1"/>
  <c r="AR1504" i="1" s="1"/>
  <c r="Z1504" i="1"/>
  <c r="Y1504" i="1"/>
  <c r="AG1504" i="1" s="1"/>
  <c r="AA1503" i="1"/>
  <c r="Z1503" i="1"/>
  <c r="Y1503" i="1"/>
  <c r="AG1503" i="1" s="1"/>
  <c r="AA1502" i="1"/>
  <c r="AR1502" i="1" s="1"/>
  <c r="AS1502" i="1" s="1"/>
  <c r="AU1502" i="1" s="1"/>
  <c r="Z1502" i="1"/>
  <c r="Y1502" i="1"/>
  <c r="AG1502" i="1" s="1"/>
  <c r="AA1501" i="1"/>
  <c r="Z1501" i="1"/>
  <c r="Y1501" i="1"/>
  <c r="AG1501" i="1" s="1"/>
  <c r="AA1500" i="1"/>
  <c r="AR1500" i="1" s="1"/>
  <c r="Z1500" i="1"/>
  <c r="Y1500" i="1"/>
  <c r="AG1500" i="1" s="1"/>
  <c r="AA1499" i="1"/>
  <c r="Z1499" i="1"/>
  <c r="Y1499" i="1"/>
  <c r="AG1499" i="1" s="1"/>
  <c r="AA1498" i="1"/>
  <c r="Z1498" i="1"/>
  <c r="Y1498" i="1"/>
  <c r="AG1498" i="1" s="1"/>
  <c r="AA1497" i="1"/>
  <c r="Z1497" i="1"/>
  <c r="Y1497" i="1"/>
  <c r="AG1497" i="1" s="1"/>
  <c r="AA1496" i="1"/>
  <c r="AR1496" i="1" s="1"/>
  <c r="Z1496" i="1"/>
  <c r="Y1496" i="1"/>
  <c r="AG1496" i="1" s="1"/>
  <c r="AA1495" i="1"/>
  <c r="Z1495" i="1"/>
  <c r="Y1495" i="1"/>
  <c r="AG1495" i="1" s="1"/>
  <c r="AA1494" i="1"/>
  <c r="AR1494" i="1" s="1"/>
  <c r="AS1494" i="1" s="1"/>
  <c r="AU1494" i="1" s="1"/>
  <c r="Z1494" i="1"/>
  <c r="Y1494" i="1"/>
  <c r="AG1494" i="1" s="1"/>
  <c r="AA1493" i="1"/>
  <c r="Z1493" i="1"/>
  <c r="Y1493" i="1"/>
  <c r="AG1493" i="1" s="1"/>
  <c r="AA1492" i="1"/>
  <c r="AR1492" i="1" s="1"/>
  <c r="Z1492" i="1"/>
  <c r="Y1492" i="1"/>
  <c r="AG1492" i="1" s="1"/>
  <c r="AA1491" i="1"/>
  <c r="Z1491" i="1"/>
  <c r="Y1491" i="1"/>
  <c r="AG1491" i="1" s="1"/>
  <c r="AA1490" i="1"/>
  <c r="Z1490" i="1"/>
  <c r="Y1490" i="1"/>
  <c r="AG1490" i="1" s="1"/>
  <c r="AA1489" i="1"/>
  <c r="Z1489" i="1"/>
  <c r="Y1489" i="1"/>
  <c r="AG1489" i="1" s="1"/>
  <c r="AA1488" i="1"/>
  <c r="AR1488" i="1" s="1"/>
  <c r="Z1488" i="1"/>
  <c r="Y1488" i="1"/>
  <c r="AG1488" i="1" s="1"/>
  <c r="AA1487" i="1"/>
  <c r="Z1487" i="1"/>
  <c r="Y1487" i="1"/>
  <c r="AG1487" i="1" s="1"/>
  <c r="AA1486" i="1"/>
  <c r="AR1486" i="1" s="1"/>
  <c r="AS1486" i="1" s="1"/>
  <c r="AU1486" i="1" s="1"/>
  <c r="Z1486" i="1"/>
  <c r="Y1486" i="1"/>
  <c r="AG1486" i="1" s="1"/>
  <c r="AA1485" i="1"/>
  <c r="Z1485" i="1"/>
  <c r="Y1485" i="1"/>
  <c r="AG1485" i="1" s="1"/>
  <c r="AA1484" i="1"/>
  <c r="AR1484" i="1" s="1"/>
  <c r="Z1484" i="1"/>
  <c r="Y1484" i="1"/>
  <c r="AG1484" i="1" s="1"/>
  <c r="AA1483" i="1"/>
  <c r="Z1483" i="1"/>
  <c r="Y1483" i="1"/>
  <c r="AG1483" i="1" s="1"/>
  <c r="AA1482" i="1"/>
  <c r="Z1482" i="1"/>
  <c r="Y1482" i="1"/>
  <c r="AG1482" i="1" s="1"/>
  <c r="AA1481" i="1"/>
  <c r="Z1481" i="1"/>
  <c r="Y1481" i="1"/>
  <c r="AG1481" i="1" s="1"/>
  <c r="AA1480" i="1"/>
  <c r="AR1480" i="1" s="1"/>
  <c r="Z1480" i="1"/>
  <c r="Y1480" i="1"/>
  <c r="AG1480" i="1" s="1"/>
  <c r="AA1479" i="1"/>
  <c r="Z1479" i="1"/>
  <c r="Y1479" i="1"/>
  <c r="AG1479" i="1" s="1"/>
  <c r="AA1478" i="1"/>
  <c r="AR1478" i="1" s="1"/>
  <c r="AS1478" i="1" s="1"/>
  <c r="AU1478" i="1" s="1"/>
  <c r="Z1478" i="1"/>
  <c r="Y1478" i="1"/>
  <c r="AG1478" i="1" s="1"/>
  <c r="AA1477" i="1"/>
  <c r="Z1477" i="1"/>
  <c r="Y1477" i="1"/>
  <c r="AG1477" i="1" s="1"/>
  <c r="AA1476" i="1"/>
  <c r="AR1476" i="1" s="1"/>
  <c r="Z1476" i="1"/>
  <c r="Y1476" i="1"/>
  <c r="AG1476" i="1" s="1"/>
  <c r="AA1475" i="1"/>
  <c r="Z1475" i="1"/>
  <c r="Y1475" i="1"/>
  <c r="AG1475" i="1" s="1"/>
  <c r="AA1474" i="1"/>
  <c r="Z1474" i="1"/>
  <c r="Y1474" i="1"/>
  <c r="AG1474" i="1" s="1"/>
  <c r="AA1473" i="1"/>
  <c r="Z1473" i="1"/>
  <c r="Y1473" i="1"/>
  <c r="AG1473" i="1" s="1"/>
  <c r="AA1472" i="1"/>
  <c r="AR1472" i="1" s="1"/>
  <c r="Z1472" i="1"/>
  <c r="Y1472" i="1"/>
  <c r="AG1472" i="1" s="1"/>
  <c r="AA1471" i="1"/>
  <c r="Z1471" i="1"/>
  <c r="Y1471" i="1"/>
  <c r="AG1471" i="1" s="1"/>
  <c r="AA1470" i="1"/>
  <c r="AR1470" i="1" s="1"/>
  <c r="AS1470" i="1" s="1"/>
  <c r="AU1470" i="1" s="1"/>
  <c r="Z1470" i="1"/>
  <c r="Y1470" i="1"/>
  <c r="AG1470" i="1" s="1"/>
  <c r="AA1469" i="1"/>
  <c r="Z1469" i="1"/>
  <c r="Y1469" i="1"/>
  <c r="AG1469" i="1" s="1"/>
  <c r="AA1468" i="1"/>
  <c r="AR1468" i="1" s="1"/>
  <c r="Z1468" i="1"/>
  <c r="Y1468" i="1"/>
  <c r="AG1468" i="1" s="1"/>
  <c r="AA1467" i="1"/>
  <c r="Z1467" i="1"/>
  <c r="Y1467" i="1"/>
  <c r="AG1467" i="1" s="1"/>
  <c r="AA1466" i="1"/>
  <c r="Z1466" i="1"/>
  <c r="Y1466" i="1"/>
  <c r="AG1466" i="1" s="1"/>
  <c r="AA1465" i="1"/>
  <c r="Z1465" i="1"/>
  <c r="Y1465" i="1"/>
  <c r="AG1465" i="1" s="1"/>
  <c r="AA1464" i="1"/>
  <c r="AR1464" i="1" s="1"/>
  <c r="Z1464" i="1"/>
  <c r="Y1464" i="1"/>
  <c r="AG1464" i="1" s="1"/>
  <c r="AA1463" i="1"/>
  <c r="Z1463" i="1"/>
  <c r="Y1463" i="1"/>
  <c r="AG1463" i="1" s="1"/>
  <c r="AA1462" i="1"/>
  <c r="AR1462" i="1" s="1"/>
  <c r="AS1462" i="1" s="1"/>
  <c r="AU1462" i="1" s="1"/>
  <c r="Z1462" i="1"/>
  <c r="Y1462" i="1"/>
  <c r="AG1462" i="1" s="1"/>
  <c r="AA1461" i="1"/>
  <c r="Z1461" i="1"/>
  <c r="Y1461" i="1"/>
  <c r="AG1461" i="1" s="1"/>
  <c r="AA1460" i="1"/>
  <c r="AR1460" i="1" s="1"/>
  <c r="Z1460" i="1"/>
  <c r="Y1460" i="1"/>
  <c r="AG1460" i="1" s="1"/>
  <c r="AA1459" i="1"/>
  <c r="Z1459" i="1"/>
  <c r="Y1459" i="1"/>
  <c r="AG1459" i="1" s="1"/>
  <c r="AA1458" i="1"/>
  <c r="Z1458" i="1"/>
  <c r="Y1458" i="1"/>
  <c r="AG1458" i="1" s="1"/>
  <c r="AA1457" i="1"/>
  <c r="Z1457" i="1"/>
  <c r="Y1457" i="1"/>
  <c r="AG1457" i="1" s="1"/>
  <c r="AA1456" i="1"/>
  <c r="AR1456" i="1" s="1"/>
  <c r="Z1456" i="1"/>
  <c r="Y1456" i="1"/>
  <c r="AG1456" i="1" s="1"/>
  <c r="AA1455" i="1"/>
  <c r="Z1455" i="1"/>
  <c r="Y1455" i="1"/>
  <c r="AG1455" i="1" s="1"/>
  <c r="AA1454" i="1"/>
  <c r="AR1454" i="1" s="1"/>
  <c r="AS1454" i="1" s="1"/>
  <c r="AU1454" i="1" s="1"/>
  <c r="Z1454" i="1"/>
  <c r="Y1454" i="1"/>
  <c r="AG1454" i="1" s="1"/>
  <c r="AA1453" i="1"/>
  <c r="Z1453" i="1"/>
  <c r="Y1453" i="1"/>
  <c r="AG1453" i="1" s="1"/>
  <c r="AA1452" i="1"/>
  <c r="AR1452" i="1" s="1"/>
  <c r="Z1452" i="1"/>
  <c r="Y1452" i="1"/>
  <c r="AG1452" i="1" s="1"/>
  <c r="AA1451" i="1"/>
  <c r="Z1451" i="1"/>
  <c r="Y1451" i="1"/>
  <c r="AG1451" i="1" s="1"/>
  <c r="AA1450" i="1"/>
  <c r="Z1450" i="1"/>
  <c r="Y1450" i="1"/>
  <c r="AG1450" i="1" s="1"/>
  <c r="AA1449" i="1"/>
  <c r="Z1449" i="1"/>
  <c r="Y1449" i="1"/>
  <c r="AG1449" i="1" s="1"/>
  <c r="AA1448" i="1"/>
  <c r="AR1448" i="1" s="1"/>
  <c r="Z1448" i="1"/>
  <c r="Y1448" i="1"/>
  <c r="AG1448" i="1" s="1"/>
  <c r="AA1447" i="1"/>
  <c r="Z1447" i="1"/>
  <c r="Y1447" i="1"/>
  <c r="AG1447" i="1" s="1"/>
  <c r="AA1446" i="1"/>
  <c r="AR1446" i="1" s="1"/>
  <c r="AS1446" i="1" s="1"/>
  <c r="AU1446" i="1" s="1"/>
  <c r="Z1446" i="1"/>
  <c r="Y1446" i="1"/>
  <c r="AG1446" i="1" s="1"/>
  <c r="AA1445" i="1"/>
  <c r="Z1445" i="1"/>
  <c r="Y1445" i="1"/>
  <c r="AG1445" i="1" s="1"/>
  <c r="AA1444" i="1"/>
  <c r="AR1444" i="1" s="1"/>
  <c r="Z1444" i="1"/>
  <c r="Y1444" i="1"/>
  <c r="AG1444" i="1" s="1"/>
  <c r="AA1443" i="1"/>
  <c r="Z1443" i="1"/>
  <c r="Y1443" i="1"/>
  <c r="AG1443" i="1" s="1"/>
  <c r="AA1442" i="1"/>
  <c r="Z1442" i="1"/>
  <c r="Y1442" i="1"/>
  <c r="AG1442" i="1" s="1"/>
  <c r="AA1441" i="1"/>
  <c r="Z1441" i="1"/>
  <c r="Y1441" i="1"/>
  <c r="AG1441" i="1" s="1"/>
  <c r="AA1440" i="1"/>
  <c r="AR1440" i="1" s="1"/>
  <c r="Z1440" i="1"/>
  <c r="Y1440" i="1"/>
  <c r="AG1440" i="1" s="1"/>
  <c r="AA1439" i="1"/>
  <c r="Z1439" i="1"/>
  <c r="Y1439" i="1"/>
  <c r="AG1439" i="1" s="1"/>
  <c r="AA1438" i="1"/>
  <c r="AR1438" i="1" s="1"/>
  <c r="AS1438" i="1" s="1"/>
  <c r="AU1438" i="1" s="1"/>
  <c r="Z1438" i="1"/>
  <c r="Y1438" i="1"/>
  <c r="AG1438" i="1" s="1"/>
  <c r="AA1437" i="1"/>
  <c r="Z1437" i="1"/>
  <c r="Y1437" i="1"/>
  <c r="AG1437" i="1" s="1"/>
  <c r="AA1436" i="1"/>
  <c r="Z1436" i="1"/>
  <c r="Y1436" i="1"/>
  <c r="AG1436" i="1" s="1"/>
  <c r="AA1435" i="1"/>
  <c r="Z1435" i="1"/>
  <c r="Y1435" i="1"/>
  <c r="AG1435" i="1" s="1"/>
  <c r="AA1434" i="1"/>
  <c r="Z1434" i="1"/>
  <c r="Y1434" i="1"/>
  <c r="AG1434" i="1" s="1"/>
  <c r="AA1433" i="1"/>
  <c r="Z1433" i="1"/>
  <c r="Y1433" i="1"/>
  <c r="AG1433" i="1" s="1"/>
  <c r="AA1432" i="1"/>
  <c r="AR1432" i="1" s="1"/>
  <c r="Z1432" i="1"/>
  <c r="Y1432" i="1"/>
  <c r="AG1432" i="1" s="1"/>
  <c r="AA1431" i="1"/>
  <c r="Z1431" i="1"/>
  <c r="Y1431" i="1"/>
  <c r="AG1431" i="1" s="1"/>
  <c r="AA1430" i="1"/>
  <c r="AR1430" i="1" s="1"/>
  <c r="AS1430" i="1" s="1"/>
  <c r="AU1430" i="1" s="1"/>
  <c r="Z1430" i="1"/>
  <c r="Y1430" i="1"/>
  <c r="AG1430" i="1" s="1"/>
  <c r="AA1429" i="1"/>
  <c r="Z1429" i="1"/>
  <c r="Y1429" i="1"/>
  <c r="AG1429" i="1" s="1"/>
  <c r="AA1428" i="1"/>
  <c r="AR1428" i="1" s="1"/>
  <c r="Z1428" i="1"/>
  <c r="Y1428" i="1"/>
  <c r="AG1428" i="1" s="1"/>
  <c r="AA1427" i="1"/>
  <c r="Z1427" i="1"/>
  <c r="Y1427" i="1"/>
  <c r="AG1427" i="1" s="1"/>
  <c r="AA1426" i="1"/>
  <c r="Z1426" i="1"/>
  <c r="Y1426" i="1"/>
  <c r="AG1426" i="1" s="1"/>
  <c r="AA1425" i="1"/>
  <c r="Z1425" i="1"/>
  <c r="Y1425" i="1"/>
  <c r="AG1425" i="1" s="1"/>
  <c r="AA1424" i="1"/>
  <c r="AR1424" i="1" s="1"/>
  <c r="Z1424" i="1"/>
  <c r="Y1424" i="1"/>
  <c r="AG1424" i="1" s="1"/>
  <c r="AA1423" i="1"/>
  <c r="Z1423" i="1"/>
  <c r="Y1423" i="1"/>
  <c r="AG1423" i="1" s="1"/>
  <c r="AA1422" i="1"/>
  <c r="AR1422" i="1" s="1"/>
  <c r="AS1422" i="1" s="1"/>
  <c r="AU1422" i="1" s="1"/>
  <c r="Z1422" i="1"/>
  <c r="Y1422" i="1"/>
  <c r="AG1422" i="1" s="1"/>
  <c r="AA1421" i="1"/>
  <c r="Z1421" i="1"/>
  <c r="Y1421" i="1"/>
  <c r="AG1421" i="1" s="1"/>
  <c r="AA1420" i="1"/>
  <c r="AR1420" i="1" s="1"/>
  <c r="Z1420" i="1"/>
  <c r="Y1420" i="1"/>
  <c r="AG1420" i="1" s="1"/>
  <c r="AA1419" i="1"/>
  <c r="Z1419" i="1"/>
  <c r="Y1419" i="1"/>
  <c r="AG1419" i="1" s="1"/>
  <c r="AA1418" i="1"/>
  <c r="Z1418" i="1"/>
  <c r="Y1418" i="1"/>
  <c r="AG1418" i="1" s="1"/>
  <c r="AA1417" i="1"/>
  <c r="Z1417" i="1"/>
  <c r="Y1417" i="1"/>
  <c r="AG1417" i="1" s="1"/>
  <c r="AA1416" i="1"/>
  <c r="AR1416" i="1" s="1"/>
  <c r="Z1416" i="1"/>
  <c r="Y1416" i="1"/>
  <c r="AG1416" i="1" s="1"/>
  <c r="AA1415" i="1"/>
  <c r="Z1415" i="1"/>
  <c r="Y1415" i="1"/>
  <c r="AG1415" i="1" s="1"/>
  <c r="AA1414" i="1"/>
  <c r="AR1414" i="1" s="1"/>
  <c r="AS1414" i="1" s="1"/>
  <c r="AU1414" i="1" s="1"/>
  <c r="Z1414" i="1"/>
  <c r="Y1414" i="1"/>
  <c r="AG1414" i="1" s="1"/>
  <c r="AA1413" i="1"/>
  <c r="Z1413" i="1"/>
  <c r="Y1413" i="1"/>
  <c r="AG1413" i="1" s="1"/>
  <c r="AA1412" i="1"/>
  <c r="AR1412" i="1" s="1"/>
  <c r="Z1412" i="1"/>
  <c r="Y1412" i="1"/>
  <c r="AG1412" i="1" s="1"/>
  <c r="AA1411" i="1"/>
  <c r="Z1411" i="1"/>
  <c r="Y1411" i="1"/>
  <c r="AG1411" i="1" s="1"/>
  <c r="AA1410" i="1"/>
  <c r="Z1410" i="1"/>
  <c r="Y1410" i="1"/>
  <c r="AG1410" i="1" s="1"/>
  <c r="AA1409" i="1"/>
  <c r="Z1409" i="1"/>
  <c r="Y1409" i="1"/>
  <c r="AG1409" i="1" s="1"/>
  <c r="AA1408" i="1"/>
  <c r="AR1408" i="1" s="1"/>
  <c r="Z1408" i="1"/>
  <c r="Y1408" i="1"/>
  <c r="AG1408" i="1" s="1"/>
  <c r="AA1407" i="1"/>
  <c r="Z1407" i="1"/>
  <c r="Y1407" i="1"/>
  <c r="AG1407" i="1" s="1"/>
  <c r="AA1406" i="1"/>
  <c r="AR1406" i="1" s="1"/>
  <c r="AS1406" i="1" s="1"/>
  <c r="AU1406" i="1" s="1"/>
  <c r="Z1406" i="1"/>
  <c r="Y1406" i="1"/>
  <c r="AG1406" i="1" s="1"/>
  <c r="AA1405" i="1"/>
  <c r="Z1405" i="1"/>
  <c r="Y1405" i="1"/>
  <c r="AG1405" i="1" s="1"/>
  <c r="AA1404" i="1"/>
  <c r="AR1404" i="1" s="1"/>
  <c r="Z1404" i="1"/>
  <c r="Y1404" i="1"/>
  <c r="AG1404" i="1" s="1"/>
  <c r="AA1403" i="1"/>
  <c r="Z1403" i="1"/>
  <c r="Y1403" i="1"/>
  <c r="AG1403" i="1" s="1"/>
  <c r="AA1402" i="1"/>
  <c r="Z1402" i="1"/>
  <c r="Y1402" i="1"/>
  <c r="AG1402" i="1" s="1"/>
  <c r="AA1401" i="1"/>
  <c r="Z1401" i="1"/>
  <c r="Y1401" i="1"/>
  <c r="AG1401" i="1" s="1"/>
  <c r="AA1400" i="1"/>
  <c r="AR1400" i="1" s="1"/>
  <c r="Z1400" i="1"/>
  <c r="Y1400" i="1"/>
  <c r="AG1400" i="1" s="1"/>
  <c r="AA1399" i="1"/>
  <c r="Z1399" i="1"/>
  <c r="Y1399" i="1"/>
  <c r="AG1399" i="1" s="1"/>
  <c r="AA1398" i="1"/>
  <c r="AR1398" i="1" s="1"/>
  <c r="AS1398" i="1" s="1"/>
  <c r="AU1398" i="1" s="1"/>
  <c r="Z1398" i="1"/>
  <c r="Y1398" i="1"/>
  <c r="AG1398" i="1" s="1"/>
  <c r="AA1397" i="1"/>
  <c r="Z1397" i="1"/>
  <c r="Y1397" i="1"/>
  <c r="AG1397" i="1" s="1"/>
  <c r="AA1396" i="1"/>
  <c r="AR1396" i="1" s="1"/>
  <c r="Z1396" i="1"/>
  <c r="Y1396" i="1"/>
  <c r="AG1396" i="1" s="1"/>
  <c r="AA1395" i="1"/>
  <c r="Z1395" i="1"/>
  <c r="Y1395" i="1"/>
  <c r="AG1395" i="1" s="1"/>
  <c r="AA1394" i="1"/>
  <c r="Z1394" i="1"/>
  <c r="Y1394" i="1"/>
  <c r="AG1394" i="1" s="1"/>
  <c r="AA1393" i="1"/>
  <c r="Z1393" i="1"/>
  <c r="Y1393" i="1"/>
  <c r="AG1393" i="1" s="1"/>
  <c r="AA1392" i="1"/>
  <c r="AR1392" i="1" s="1"/>
  <c r="Z1392" i="1"/>
  <c r="Y1392" i="1"/>
  <c r="AG1392" i="1" s="1"/>
  <c r="AA1391" i="1"/>
  <c r="Z1391" i="1"/>
  <c r="Y1391" i="1"/>
  <c r="AG1391" i="1" s="1"/>
  <c r="AA1390" i="1"/>
  <c r="AR1390" i="1" s="1"/>
  <c r="AS1390" i="1" s="1"/>
  <c r="AU1390" i="1" s="1"/>
  <c r="Z1390" i="1"/>
  <c r="Y1390" i="1"/>
  <c r="AG1390" i="1" s="1"/>
  <c r="AA1389" i="1"/>
  <c r="Z1389" i="1"/>
  <c r="Y1389" i="1"/>
  <c r="AG1389" i="1" s="1"/>
  <c r="AA1388" i="1"/>
  <c r="AR1388" i="1" s="1"/>
  <c r="Z1388" i="1"/>
  <c r="Y1388" i="1"/>
  <c r="AG1388" i="1" s="1"/>
  <c r="AA1387" i="1"/>
  <c r="Z1387" i="1"/>
  <c r="Y1387" i="1"/>
  <c r="AG1387" i="1" s="1"/>
  <c r="AA1386" i="1"/>
  <c r="Z1386" i="1"/>
  <c r="Y1386" i="1"/>
  <c r="AG1386" i="1" s="1"/>
  <c r="AA1385" i="1"/>
  <c r="Z1385" i="1"/>
  <c r="Y1385" i="1"/>
  <c r="AG1385" i="1" s="1"/>
  <c r="AA1384" i="1"/>
  <c r="AR1384" i="1" s="1"/>
  <c r="Z1384" i="1"/>
  <c r="Y1384" i="1"/>
  <c r="AG1384" i="1" s="1"/>
  <c r="AA1383" i="1"/>
  <c r="Z1383" i="1"/>
  <c r="Y1383" i="1"/>
  <c r="AG1383" i="1" s="1"/>
  <c r="AA1382" i="1"/>
  <c r="AR1382" i="1" s="1"/>
  <c r="AS1382" i="1" s="1"/>
  <c r="AU1382" i="1" s="1"/>
  <c r="Z1382" i="1"/>
  <c r="Y1382" i="1"/>
  <c r="AG1382" i="1" s="1"/>
  <c r="AA1381" i="1"/>
  <c r="Z1381" i="1"/>
  <c r="Y1381" i="1"/>
  <c r="AG1381" i="1" s="1"/>
  <c r="AA1380" i="1"/>
  <c r="AR1380" i="1" s="1"/>
  <c r="Z1380" i="1"/>
  <c r="Y1380" i="1"/>
  <c r="AG1380" i="1" s="1"/>
  <c r="AA1379" i="1"/>
  <c r="Z1379" i="1"/>
  <c r="Y1379" i="1"/>
  <c r="AG1379" i="1" s="1"/>
  <c r="AA1378" i="1"/>
  <c r="Z1378" i="1"/>
  <c r="Y1378" i="1"/>
  <c r="AG1378" i="1" s="1"/>
  <c r="AA1377" i="1"/>
  <c r="Z1377" i="1"/>
  <c r="Y1377" i="1"/>
  <c r="AG1377" i="1" s="1"/>
  <c r="AA1376" i="1"/>
  <c r="AR1376" i="1" s="1"/>
  <c r="Z1376" i="1"/>
  <c r="Y1376" i="1"/>
  <c r="AG1376" i="1" s="1"/>
  <c r="AA1375" i="1"/>
  <c r="Z1375" i="1"/>
  <c r="Y1375" i="1"/>
  <c r="AG1375" i="1" s="1"/>
  <c r="AA1374" i="1"/>
  <c r="AR1374" i="1" s="1"/>
  <c r="AS1374" i="1" s="1"/>
  <c r="AU1374" i="1" s="1"/>
  <c r="Z1374" i="1"/>
  <c r="Y1374" i="1"/>
  <c r="AG1374" i="1" s="1"/>
  <c r="AA1373" i="1"/>
  <c r="Z1373" i="1"/>
  <c r="Y1373" i="1"/>
  <c r="AG1373" i="1" s="1"/>
  <c r="AA1372" i="1"/>
  <c r="AR1372" i="1" s="1"/>
  <c r="Z1372" i="1"/>
  <c r="Y1372" i="1"/>
  <c r="AG1372" i="1" s="1"/>
  <c r="AA1371" i="1"/>
  <c r="Z1371" i="1"/>
  <c r="Y1371" i="1"/>
  <c r="AG1371" i="1" s="1"/>
  <c r="AA1370" i="1"/>
  <c r="Z1370" i="1"/>
  <c r="Y1370" i="1"/>
  <c r="AG1370" i="1" s="1"/>
  <c r="AA1369" i="1"/>
  <c r="Z1369" i="1"/>
  <c r="Y1369" i="1"/>
  <c r="AG1369" i="1" s="1"/>
  <c r="AA1368" i="1"/>
  <c r="AR1368" i="1" s="1"/>
  <c r="Z1368" i="1"/>
  <c r="Y1368" i="1"/>
  <c r="AG1368" i="1" s="1"/>
  <c r="AA1367" i="1"/>
  <c r="Z1367" i="1"/>
  <c r="Y1367" i="1"/>
  <c r="AG1367" i="1" s="1"/>
  <c r="AA1366" i="1"/>
  <c r="AR1366" i="1" s="1"/>
  <c r="AS1366" i="1" s="1"/>
  <c r="AU1366" i="1" s="1"/>
  <c r="Z1366" i="1"/>
  <c r="Y1366" i="1"/>
  <c r="AG1366" i="1" s="1"/>
  <c r="AA1365" i="1"/>
  <c r="Z1365" i="1"/>
  <c r="Y1365" i="1"/>
  <c r="AG1365" i="1" s="1"/>
  <c r="AA1364" i="1"/>
  <c r="AR1364" i="1" s="1"/>
  <c r="Z1364" i="1"/>
  <c r="Y1364" i="1"/>
  <c r="AG1364" i="1" s="1"/>
  <c r="AA1363" i="1"/>
  <c r="Z1363" i="1"/>
  <c r="Y1363" i="1"/>
  <c r="AG1363" i="1" s="1"/>
  <c r="AA1362" i="1"/>
  <c r="Z1362" i="1"/>
  <c r="Y1362" i="1"/>
  <c r="AG1362" i="1" s="1"/>
  <c r="AA1361" i="1"/>
  <c r="Z1361" i="1"/>
  <c r="Y1361" i="1"/>
  <c r="AG1361" i="1" s="1"/>
  <c r="AA1360" i="1"/>
  <c r="AR1360" i="1" s="1"/>
  <c r="Z1360" i="1"/>
  <c r="Y1360" i="1"/>
  <c r="AG1360" i="1" s="1"/>
  <c r="AA1359" i="1"/>
  <c r="Z1359" i="1"/>
  <c r="Y1359" i="1"/>
  <c r="AG1359" i="1" s="1"/>
  <c r="AA1358" i="1"/>
  <c r="AR1358" i="1" s="1"/>
  <c r="AS1358" i="1" s="1"/>
  <c r="AU1358" i="1" s="1"/>
  <c r="Z1358" i="1"/>
  <c r="Y1358" i="1"/>
  <c r="AG1358" i="1" s="1"/>
  <c r="AA1357" i="1"/>
  <c r="Z1357" i="1"/>
  <c r="Y1357" i="1"/>
  <c r="AG1357" i="1" s="1"/>
  <c r="AA1356" i="1"/>
  <c r="AR1356" i="1" s="1"/>
  <c r="Z1356" i="1"/>
  <c r="Y1356" i="1"/>
  <c r="AG1356" i="1" s="1"/>
  <c r="AA1355" i="1"/>
  <c r="Z1355" i="1"/>
  <c r="Y1355" i="1"/>
  <c r="AG1355" i="1" s="1"/>
  <c r="AA1354" i="1"/>
  <c r="Z1354" i="1"/>
  <c r="Y1354" i="1"/>
  <c r="AG1354" i="1" s="1"/>
  <c r="AA1353" i="1"/>
  <c r="Z1353" i="1"/>
  <c r="Y1353" i="1"/>
  <c r="AG1353" i="1" s="1"/>
  <c r="AA1352" i="1"/>
  <c r="AR1352" i="1" s="1"/>
  <c r="Z1352" i="1"/>
  <c r="Y1352" i="1"/>
  <c r="AG1352" i="1" s="1"/>
  <c r="AA1351" i="1"/>
  <c r="Z1351" i="1"/>
  <c r="Y1351" i="1"/>
  <c r="AG1351" i="1" s="1"/>
  <c r="AA1350" i="1"/>
  <c r="AR1350" i="1" s="1"/>
  <c r="AS1350" i="1" s="1"/>
  <c r="AU1350" i="1" s="1"/>
  <c r="Z1350" i="1"/>
  <c r="Y1350" i="1"/>
  <c r="AG1350" i="1" s="1"/>
  <c r="AA1349" i="1"/>
  <c r="Z1349" i="1"/>
  <c r="Y1349" i="1"/>
  <c r="AG1349" i="1" s="1"/>
  <c r="AA1348" i="1"/>
  <c r="AR1348" i="1" s="1"/>
  <c r="Z1348" i="1"/>
  <c r="Y1348" i="1"/>
  <c r="AG1348" i="1" s="1"/>
  <c r="AA1347" i="1"/>
  <c r="Z1347" i="1"/>
  <c r="Y1347" i="1"/>
  <c r="AG1347" i="1" s="1"/>
  <c r="AA1346" i="1"/>
  <c r="Z1346" i="1"/>
  <c r="Y1346" i="1"/>
  <c r="AG1346" i="1" s="1"/>
  <c r="AA1345" i="1"/>
  <c r="Z1345" i="1"/>
  <c r="Y1345" i="1"/>
  <c r="AG1345" i="1" s="1"/>
  <c r="AA1344" i="1"/>
  <c r="AR1344" i="1" s="1"/>
  <c r="Z1344" i="1"/>
  <c r="Y1344" i="1"/>
  <c r="AG1344" i="1" s="1"/>
  <c r="AA1343" i="1"/>
  <c r="Z1343" i="1"/>
  <c r="Y1343" i="1"/>
  <c r="AG1343" i="1" s="1"/>
  <c r="AA1342" i="1"/>
  <c r="AR1342" i="1" s="1"/>
  <c r="AS1342" i="1" s="1"/>
  <c r="AU1342" i="1" s="1"/>
  <c r="Z1342" i="1"/>
  <c r="Y1342" i="1"/>
  <c r="AG1342" i="1" s="1"/>
  <c r="AA1341" i="1"/>
  <c r="Z1341" i="1"/>
  <c r="Y1341" i="1"/>
  <c r="AG1341" i="1" s="1"/>
  <c r="AA1340" i="1"/>
  <c r="AR1340" i="1" s="1"/>
  <c r="Z1340" i="1"/>
  <c r="Y1340" i="1"/>
  <c r="AG1340" i="1" s="1"/>
  <c r="AA1339" i="1"/>
  <c r="Z1339" i="1"/>
  <c r="Y1339" i="1"/>
  <c r="AG1339" i="1" s="1"/>
  <c r="AA1338" i="1"/>
  <c r="Z1338" i="1"/>
  <c r="Y1338" i="1"/>
  <c r="AG1338" i="1" s="1"/>
  <c r="AA1337" i="1"/>
  <c r="Z1337" i="1"/>
  <c r="Y1337" i="1"/>
  <c r="AG1337" i="1" s="1"/>
  <c r="AA1336" i="1"/>
  <c r="AR1336" i="1" s="1"/>
  <c r="Z1336" i="1"/>
  <c r="Y1336" i="1"/>
  <c r="AG1336" i="1" s="1"/>
  <c r="AA1335" i="1"/>
  <c r="Z1335" i="1"/>
  <c r="Y1335" i="1"/>
  <c r="AG1335" i="1" s="1"/>
  <c r="AA1334" i="1"/>
  <c r="AR1334" i="1" s="1"/>
  <c r="AS1334" i="1" s="1"/>
  <c r="AU1334" i="1" s="1"/>
  <c r="Z1334" i="1"/>
  <c r="Y1334" i="1"/>
  <c r="AG1334" i="1" s="1"/>
  <c r="AA1333" i="1"/>
  <c r="Z1333" i="1"/>
  <c r="Y1333" i="1"/>
  <c r="AG1333" i="1" s="1"/>
  <c r="AA1332" i="1"/>
  <c r="AR1332" i="1" s="1"/>
  <c r="Z1332" i="1"/>
  <c r="Y1332" i="1"/>
  <c r="AG1332" i="1" s="1"/>
  <c r="AA1331" i="1"/>
  <c r="Z1331" i="1"/>
  <c r="Y1331" i="1"/>
  <c r="AG1331" i="1" s="1"/>
  <c r="AA1330" i="1"/>
  <c r="Z1330" i="1"/>
  <c r="Y1330" i="1"/>
  <c r="AG1330" i="1" s="1"/>
  <c r="AA1329" i="1"/>
  <c r="Z1329" i="1"/>
  <c r="Y1329" i="1"/>
  <c r="AG1329" i="1" s="1"/>
  <c r="AA1328" i="1"/>
  <c r="AR1328" i="1" s="1"/>
  <c r="Z1328" i="1"/>
  <c r="Y1328" i="1"/>
  <c r="AG1328" i="1" s="1"/>
  <c r="AA1327" i="1"/>
  <c r="Z1327" i="1"/>
  <c r="Y1327" i="1"/>
  <c r="AG1327" i="1" s="1"/>
  <c r="AA1326" i="1"/>
  <c r="AR1326" i="1" s="1"/>
  <c r="AS1326" i="1" s="1"/>
  <c r="AU1326" i="1" s="1"/>
  <c r="Z1326" i="1"/>
  <c r="Y1326" i="1"/>
  <c r="AG1326" i="1" s="1"/>
  <c r="AA1325" i="1"/>
  <c r="Z1325" i="1"/>
  <c r="Y1325" i="1"/>
  <c r="AG1325" i="1" s="1"/>
  <c r="AA1324" i="1"/>
  <c r="AR1324" i="1" s="1"/>
  <c r="Z1324" i="1"/>
  <c r="Y1324" i="1"/>
  <c r="AG1324" i="1" s="1"/>
  <c r="AA1323" i="1"/>
  <c r="Z1323" i="1"/>
  <c r="Y1323" i="1"/>
  <c r="AG1323" i="1" s="1"/>
  <c r="AA1322" i="1"/>
  <c r="Z1322" i="1"/>
  <c r="Y1322" i="1"/>
  <c r="AG1322" i="1" s="1"/>
  <c r="AA1321" i="1"/>
  <c r="Z1321" i="1"/>
  <c r="Y1321" i="1"/>
  <c r="AG1321" i="1" s="1"/>
  <c r="AA1320" i="1"/>
  <c r="AR1320" i="1" s="1"/>
  <c r="Z1320" i="1"/>
  <c r="Y1320" i="1"/>
  <c r="AG1320" i="1" s="1"/>
  <c r="AA1319" i="1"/>
  <c r="Z1319" i="1"/>
  <c r="Y1319" i="1"/>
  <c r="AG1319" i="1" s="1"/>
  <c r="AA1318" i="1"/>
  <c r="AR1318" i="1" s="1"/>
  <c r="AS1318" i="1" s="1"/>
  <c r="AU1318" i="1" s="1"/>
  <c r="Z1318" i="1"/>
  <c r="Y1318" i="1"/>
  <c r="AG1318" i="1" s="1"/>
  <c r="AA1317" i="1"/>
  <c r="Z1317" i="1"/>
  <c r="Y1317" i="1"/>
  <c r="AG1317" i="1" s="1"/>
  <c r="AA1316" i="1"/>
  <c r="AR1316" i="1" s="1"/>
  <c r="Z1316" i="1"/>
  <c r="Y1316" i="1"/>
  <c r="AG1316" i="1" s="1"/>
  <c r="AA1315" i="1"/>
  <c r="Z1315" i="1"/>
  <c r="Y1315" i="1"/>
  <c r="AG1315" i="1" s="1"/>
  <c r="AA1314" i="1"/>
  <c r="Z1314" i="1"/>
  <c r="Y1314" i="1"/>
  <c r="AG1314" i="1" s="1"/>
  <c r="AA1313" i="1"/>
  <c r="Z1313" i="1"/>
  <c r="Y1313" i="1"/>
  <c r="AG1313" i="1" s="1"/>
  <c r="AA1312" i="1"/>
  <c r="AR1312" i="1" s="1"/>
  <c r="Z1312" i="1"/>
  <c r="Y1312" i="1"/>
  <c r="AG1312" i="1" s="1"/>
  <c r="AA1311" i="1"/>
  <c r="Z1311" i="1"/>
  <c r="Y1311" i="1"/>
  <c r="AG1311" i="1" s="1"/>
  <c r="AA1310" i="1"/>
  <c r="AR1310" i="1" s="1"/>
  <c r="AS1310" i="1" s="1"/>
  <c r="AU1310" i="1" s="1"/>
  <c r="Z1310" i="1"/>
  <c r="Y1310" i="1"/>
  <c r="AG1310" i="1" s="1"/>
  <c r="AA1309" i="1"/>
  <c r="Z1309" i="1"/>
  <c r="Y1309" i="1"/>
  <c r="AG1309" i="1" s="1"/>
  <c r="AA1308" i="1"/>
  <c r="AR1308" i="1" s="1"/>
  <c r="Z1308" i="1"/>
  <c r="Y1308" i="1"/>
  <c r="AG1308" i="1" s="1"/>
  <c r="AA1307" i="1"/>
  <c r="Z1307" i="1"/>
  <c r="Y1307" i="1"/>
  <c r="AG1307" i="1" s="1"/>
  <c r="AA1306" i="1"/>
  <c r="Z1306" i="1"/>
  <c r="Y1306" i="1"/>
  <c r="AG1306" i="1" s="1"/>
  <c r="AA1305" i="1"/>
  <c r="Z1305" i="1"/>
  <c r="Y1305" i="1"/>
  <c r="AG1305" i="1" s="1"/>
  <c r="AA1304" i="1"/>
  <c r="AR1304" i="1" s="1"/>
  <c r="Z1304" i="1"/>
  <c r="Y1304" i="1"/>
  <c r="AG1304" i="1" s="1"/>
  <c r="AA1303" i="1"/>
  <c r="Z1303" i="1"/>
  <c r="Y1303" i="1"/>
  <c r="AG1303" i="1" s="1"/>
  <c r="AA1302" i="1"/>
  <c r="AR1302" i="1" s="1"/>
  <c r="AS1302" i="1" s="1"/>
  <c r="AU1302" i="1" s="1"/>
  <c r="Z1302" i="1"/>
  <c r="Y1302" i="1"/>
  <c r="AG1302" i="1" s="1"/>
  <c r="AA1301" i="1"/>
  <c r="Z1301" i="1"/>
  <c r="Y1301" i="1"/>
  <c r="AG1301" i="1" s="1"/>
  <c r="AA1300" i="1"/>
  <c r="AR1300" i="1" s="1"/>
  <c r="Z1300" i="1"/>
  <c r="Y1300" i="1"/>
  <c r="AG1300" i="1" s="1"/>
  <c r="AA1299" i="1"/>
  <c r="Z1299" i="1"/>
  <c r="Y1299" i="1"/>
  <c r="AG1299" i="1" s="1"/>
  <c r="AA1298" i="1"/>
  <c r="Z1298" i="1"/>
  <c r="Y1298" i="1"/>
  <c r="AG1298" i="1" s="1"/>
  <c r="AA1297" i="1"/>
  <c r="Z1297" i="1"/>
  <c r="Y1297" i="1"/>
  <c r="AG1297" i="1" s="1"/>
  <c r="AA1296" i="1"/>
  <c r="AR1296" i="1" s="1"/>
  <c r="Z1296" i="1"/>
  <c r="Y1296" i="1"/>
  <c r="AG1296" i="1" s="1"/>
  <c r="AA1295" i="1"/>
  <c r="Z1295" i="1"/>
  <c r="Y1295" i="1"/>
  <c r="AG1295" i="1" s="1"/>
  <c r="AA1294" i="1"/>
  <c r="AR1294" i="1" s="1"/>
  <c r="AS1294" i="1" s="1"/>
  <c r="AU1294" i="1" s="1"/>
  <c r="Z1294" i="1"/>
  <c r="Y1294" i="1"/>
  <c r="AG1294" i="1" s="1"/>
  <c r="AA1293" i="1"/>
  <c r="Z1293" i="1"/>
  <c r="Y1293" i="1"/>
  <c r="AG1293" i="1" s="1"/>
  <c r="AA1292" i="1"/>
  <c r="AR1292" i="1" s="1"/>
  <c r="Z1292" i="1"/>
  <c r="Y1292" i="1"/>
  <c r="AG1292" i="1" s="1"/>
  <c r="AA1291" i="1"/>
  <c r="Z1291" i="1"/>
  <c r="Y1291" i="1"/>
  <c r="AG1291" i="1" s="1"/>
  <c r="AA1290" i="1"/>
  <c r="Z1290" i="1"/>
  <c r="Y1290" i="1"/>
  <c r="AG1290" i="1" s="1"/>
  <c r="AA1289" i="1"/>
  <c r="Z1289" i="1"/>
  <c r="Y1289" i="1"/>
  <c r="AG1289" i="1" s="1"/>
  <c r="AA1288" i="1"/>
  <c r="AR1288" i="1" s="1"/>
  <c r="Z1288" i="1"/>
  <c r="Y1288" i="1"/>
  <c r="AG1288" i="1" s="1"/>
  <c r="AA1287" i="1"/>
  <c r="Z1287" i="1"/>
  <c r="Y1287" i="1"/>
  <c r="AG1287" i="1" s="1"/>
  <c r="AA1286" i="1"/>
  <c r="AR1286" i="1" s="1"/>
  <c r="AS1286" i="1" s="1"/>
  <c r="AU1286" i="1" s="1"/>
  <c r="Z1286" i="1"/>
  <c r="Y1286" i="1"/>
  <c r="AG1286" i="1" s="1"/>
  <c r="AA1285" i="1"/>
  <c r="Z1285" i="1"/>
  <c r="Y1285" i="1"/>
  <c r="AG1285" i="1" s="1"/>
  <c r="AA1284" i="1"/>
  <c r="AR1284" i="1" s="1"/>
  <c r="Z1284" i="1"/>
  <c r="Y1284" i="1"/>
  <c r="AG1284" i="1" s="1"/>
  <c r="AA1283" i="1"/>
  <c r="Z1283" i="1"/>
  <c r="Y1283" i="1"/>
  <c r="AG1283" i="1" s="1"/>
  <c r="AA1282" i="1"/>
  <c r="Z1282" i="1"/>
  <c r="Y1282" i="1"/>
  <c r="AG1282" i="1" s="1"/>
  <c r="AA1281" i="1"/>
  <c r="Z1281" i="1"/>
  <c r="Y1281" i="1"/>
  <c r="AG1281" i="1" s="1"/>
  <c r="AA1280" i="1"/>
  <c r="AR1280" i="1" s="1"/>
  <c r="Z1280" i="1"/>
  <c r="Y1280" i="1"/>
  <c r="AG1280" i="1" s="1"/>
  <c r="AA1279" i="1"/>
  <c r="Z1279" i="1"/>
  <c r="Y1279" i="1"/>
  <c r="AG1279" i="1" s="1"/>
  <c r="AA1278" i="1"/>
  <c r="AR1278" i="1" s="1"/>
  <c r="AS1278" i="1" s="1"/>
  <c r="AU1278" i="1" s="1"/>
  <c r="Z1278" i="1"/>
  <c r="Y1278" i="1"/>
  <c r="AG1278" i="1" s="1"/>
  <c r="AA1277" i="1"/>
  <c r="Z1277" i="1"/>
  <c r="Y1277" i="1"/>
  <c r="AG1277" i="1" s="1"/>
  <c r="AA1276" i="1"/>
  <c r="AR1276" i="1" s="1"/>
  <c r="Z1276" i="1"/>
  <c r="Y1276" i="1"/>
  <c r="AG1276" i="1" s="1"/>
  <c r="AA1275" i="1"/>
  <c r="Z1275" i="1"/>
  <c r="Y1275" i="1"/>
  <c r="AG1275" i="1" s="1"/>
  <c r="AA1274" i="1"/>
  <c r="Z1274" i="1"/>
  <c r="Y1274" i="1"/>
  <c r="AG1274" i="1" s="1"/>
  <c r="AA1273" i="1"/>
  <c r="Z1273" i="1"/>
  <c r="Y1273" i="1"/>
  <c r="AG1273" i="1" s="1"/>
  <c r="AA1272" i="1"/>
  <c r="AR1272" i="1" s="1"/>
  <c r="Z1272" i="1"/>
  <c r="Y1272" i="1"/>
  <c r="AG1272" i="1" s="1"/>
  <c r="AA1271" i="1"/>
  <c r="Z1271" i="1"/>
  <c r="Y1271" i="1"/>
  <c r="AG1271" i="1" s="1"/>
  <c r="AA1270" i="1"/>
  <c r="AR1270" i="1" s="1"/>
  <c r="AS1270" i="1" s="1"/>
  <c r="AU1270" i="1" s="1"/>
  <c r="Z1270" i="1"/>
  <c r="Y1270" i="1"/>
  <c r="AG1270" i="1" s="1"/>
  <c r="AA1269" i="1"/>
  <c r="Z1269" i="1"/>
  <c r="Y1269" i="1"/>
  <c r="AG1269" i="1" s="1"/>
  <c r="AA1268" i="1"/>
  <c r="AR1268" i="1" s="1"/>
  <c r="Z1268" i="1"/>
  <c r="Y1268" i="1"/>
  <c r="AG1268" i="1" s="1"/>
  <c r="AA1267" i="1"/>
  <c r="Z1267" i="1"/>
  <c r="Y1267" i="1"/>
  <c r="AG1267" i="1" s="1"/>
  <c r="AA1266" i="1"/>
  <c r="Z1266" i="1"/>
  <c r="Y1266" i="1"/>
  <c r="AG1266" i="1" s="1"/>
  <c r="AA1265" i="1"/>
  <c r="Z1265" i="1"/>
  <c r="Y1265" i="1"/>
  <c r="AG1265" i="1" s="1"/>
  <c r="AA1264" i="1"/>
  <c r="AR1264" i="1" s="1"/>
  <c r="Z1264" i="1"/>
  <c r="Y1264" i="1"/>
  <c r="AG1264" i="1" s="1"/>
  <c r="AA1263" i="1"/>
  <c r="Z1263" i="1"/>
  <c r="Y1263" i="1"/>
  <c r="AG1263" i="1" s="1"/>
  <c r="AA1262" i="1"/>
  <c r="AR1262" i="1" s="1"/>
  <c r="AS1262" i="1" s="1"/>
  <c r="AU1262" i="1" s="1"/>
  <c r="Z1262" i="1"/>
  <c r="Y1262" i="1"/>
  <c r="AG1262" i="1" s="1"/>
  <c r="AA1261" i="1"/>
  <c r="Z1261" i="1"/>
  <c r="Y1261" i="1"/>
  <c r="AG1261" i="1" s="1"/>
  <c r="AA1260" i="1"/>
  <c r="AR1260" i="1" s="1"/>
  <c r="Z1260" i="1"/>
  <c r="Y1260" i="1"/>
  <c r="AG1260" i="1" s="1"/>
  <c r="AA1259" i="1"/>
  <c r="Z1259" i="1"/>
  <c r="Y1259" i="1"/>
  <c r="AG1259" i="1" s="1"/>
  <c r="AA1258" i="1"/>
  <c r="Z1258" i="1"/>
  <c r="Y1258" i="1"/>
  <c r="AG1258" i="1" s="1"/>
  <c r="AA1257" i="1"/>
  <c r="Z1257" i="1"/>
  <c r="Y1257" i="1"/>
  <c r="AG1257" i="1" s="1"/>
  <c r="AA1256" i="1"/>
  <c r="AR1256" i="1" s="1"/>
  <c r="Z1256" i="1"/>
  <c r="Y1256" i="1"/>
  <c r="AG1256" i="1" s="1"/>
  <c r="AA1255" i="1"/>
  <c r="Z1255" i="1"/>
  <c r="Y1255" i="1"/>
  <c r="AG1255" i="1" s="1"/>
  <c r="AA1254" i="1"/>
  <c r="AR1254" i="1" s="1"/>
  <c r="AS1254" i="1" s="1"/>
  <c r="AU1254" i="1" s="1"/>
  <c r="Z1254" i="1"/>
  <c r="Y1254" i="1"/>
  <c r="AG1254" i="1" s="1"/>
  <c r="AA1253" i="1"/>
  <c r="Z1253" i="1"/>
  <c r="Y1253" i="1"/>
  <c r="AG1253" i="1" s="1"/>
  <c r="AA1252" i="1"/>
  <c r="Z1252" i="1"/>
  <c r="Y1252" i="1"/>
  <c r="AG1252" i="1" s="1"/>
  <c r="AA1251" i="1"/>
  <c r="Z1251" i="1"/>
  <c r="Y1251" i="1"/>
  <c r="AG1251" i="1" s="1"/>
  <c r="AA1250" i="1"/>
  <c r="Z1250" i="1"/>
  <c r="Y1250" i="1"/>
  <c r="AG1250" i="1" s="1"/>
  <c r="AA1249" i="1"/>
  <c r="Z1249" i="1"/>
  <c r="Y1249" i="1"/>
  <c r="AG1249" i="1" s="1"/>
  <c r="AA1248" i="1"/>
  <c r="Z1248" i="1"/>
  <c r="Y1248" i="1"/>
  <c r="AG1248" i="1" s="1"/>
  <c r="AA1247" i="1"/>
  <c r="Z1247" i="1"/>
  <c r="Y1247" i="1"/>
  <c r="AG1247" i="1" s="1"/>
  <c r="AA1246" i="1"/>
  <c r="AR1246" i="1" s="1"/>
  <c r="AS1246" i="1" s="1"/>
  <c r="AU1246" i="1" s="1"/>
  <c r="Z1246" i="1"/>
  <c r="Y1246" i="1"/>
  <c r="AG1246" i="1" s="1"/>
  <c r="AA1245" i="1"/>
  <c r="Z1245" i="1"/>
  <c r="Y1245" i="1"/>
  <c r="AG1245" i="1" s="1"/>
  <c r="AA1244" i="1"/>
  <c r="Z1244" i="1"/>
  <c r="Y1244" i="1"/>
  <c r="AG1244" i="1" s="1"/>
  <c r="AA1243" i="1"/>
  <c r="AR1243" i="1" s="1"/>
  <c r="Z1243" i="1"/>
  <c r="Y1243" i="1"/>
  <c r="AG1243" i="1" s="1"/>
  <c r="AA1242" i="1"/>
  <c r="Z1242" i="1"/>
  <c r="Y1242" i="1"/>
  <c r="AG1242" i="1" s="1"/>
  <c r="AA1241" i="1"/>
  <c r="Z1241" i="1"/>
  <c r="Y1241" i="1"/>
  <c r="AG1241" i="1" s="1"/>
  <c r="AA1240" i="1"/>
  <c r="Z1240" i="1"/>
  <c r="Y1240" i="1"/>
  <c r="AG1240" i="1" s="1"/>
  <c r="AA1239" i="1"/>
  <c r="Z1239" i="1"/>
  <c r="Y1239" i="1"/>
  <c r="AG1239" i="1" s="1"/>
  <c r="AA1238" i="1"/>
  <c r="AR1238" i="1" s="1"/>
  <c r="AS1238" i="1" s="1"/>
  <c r="AU1238" i="1" s="1"/>
  <c r="Z1238" i="1"/>
  <c r="Y1238" i="1"/>
  <c r="AG1238" i="1" s="1"/>
  <c r="AA1237" i="1"/>
  <c r="Z1237" i="1"/>
  <c r="Y1237" i="1"/>
  <c r="AG1237" i="1" s="1"/>
  <c r="AA1236" i="1"/>
  <c r="Z1236" i="1"/>
  <c r="Y1236" i="1"/>
  <c r="AG1236" i="1" s="1"/>
  <c r="AA1235" i="1"/>
  <c r="Z1235" i="1"/>
  <c r="Y1235" i="1"/>
  <c r="AG1235" i="1" s="1"/>
  <c r="AA1234" i="1"/>
  <c r="Z1234" i="1"/>
  <c r="Y1234" i="1"/>
  <c r="AG1234" i="1" s="1"/>
  <c r="AA1233" i="1"/>
  <c r="Z1233" i="1"/>
  <c r="Y1233" i="1"/>
  <c r="AG1233" i="1" s="1"/>
  <c r="AA1232" i="1"/>
  <c r="Z1232" i="1"/>
  <c r="Y1232" i="1"/>
  <c r="AG1232" i="1" s="1"/>
  <c r="AA1231" i="1"/>
  <c r="Z1231" i="1"/>
  <c r="Y1231" i="1"/>
  <c r="AG1231" i="1" s="1"/>
  <c r="AA1230" i="1"/>
  <c r="AR1230" i="1" s="1"/>
  <c r="AS1230" i="1" s="1"/>
  <c r="AU1230" i="1" s="1"/>
  <c r="Z1230" i="1"/>
  <c r="Y1230" i="1"/>
  <c r="AG1230" i="1" s="1"/>
  <c r="AA1229" i="1"/>
  <c r="Z1229" i="1"/>
  <c r="Y1229" i="1"/>
  <c r="AG1229" i="1" s="1"/>
  <c r="AA1228" i="1"/>
  <c r="Z1228" i="1"/>
  <c r="Y1228" i="1"/>
  <c r="AG1228" i="1" s="1"/>
  <c r="AA1227" i="1"/>
  <c r="AR1227" i="1" s="1"/>
  <c r="Z1227" i="1"/>
  <c r="Y1227" i="1"/>
  <c r="AG1227" i="1" s="1"/>
  <c r="AA1226" i="1"/>
  <c r="Z1226" i="1"/>
  <c r="Y1226" i="1"/>
  <c r="AG1226" i="1" s="1"/>
  <c r="AA1225" i="1"/>
  <c r="Z1225" i="1"/>
  <c r="Y1225" i="1"/>
  <c r="AG1225" i="1" s="1"/>
  <c r="AA1224" i="1"/>
  <c r="Z1224" i="1"/>
  <c r="Y1224" i="1"/>
  <c r="AG1224" i="1" s="1"/>
  <c r="AA1223" i="1"/>
  <c r="Z1223" i="1"/>
  <c r="Y1223" i="1"/>
  <c r="AG1223" i="1" s="1"/>
  <c r="AA1222" i="1"/>
  <c r="AR1222" i="1" s="1"/>
  <c r="AS1222" i="1" s="1"/>
  <c r="AU1222" i="1" s="1"/>
  <c r="Z1222" i="1"/>
  <c r="Y1222" i="1"/>
  <c r="AG1222" i="1" s="1"/>
  <c r="AA1221" i="1"/>
  <c r="Z1221" i="1"/>
  <c r="Y1221" i="1"/>
  <c r="AG1221" i="1" s="1"/>
  <c r="AA1220" i="1"/>
  <c r="Z1220" i="1"/>
  <c r="Y1220" i="1"/>
  <c r="AG1220" i="1" s="1"/>
  <c r="AA1219" i="1"/>
  <c r="Z1219" i="1"/>
  <c r="Y1219" i="1"/>
  <c r="AG1219" i="1" s="1"/>
  <c r="AA1218" i="1"/>
  <c r="Z1218" i="1"/>
  <c r="Y1218" i="1"/>
  <c r="AG1218" i="1" s="1"/>
  <c r="AA1217" i="1"/>
  <c r="Z1217" i="1"/>
  <c r="Y1217" i="1"/>
  <c r="AG1217" i="1" s="1"/>
  <c r="AA1216" i="1"/>
  <c r="Z1216" i="1"/>
  <c r="Y1216" i="1"/>
  <c r="AG1216" i="1" s="1"/>
  <c r="AA1215" i="1"/>
  <c r="Z1215" i="1"/>
  <c r="Y1215" i="1"/>
  <c r="AG1215" i="1" s="1"/>
  <c r="AA1214" i="1"/>
  <c r="AR1214" i="1" s="1"/>
  <c r="AS1214" i="1" s="1"/>
  <c r="AU1214" i="1" s="1"/>
  <c r="Z1214" i="1"/>
  <c r="Y1214" i="1"/>
  <c r="AG1214" i="1" s="1"/>
  <c r="AA1213" i="1"/>
  <c r="AR1213" i="1" s="1"/>
  <c r="Z1213" i="1"/>
  <c r="Y1213" i="1"/>
  <c r="AG1213" i="1" s="1"/>
  <c r="AA1212" i="1"/>
  <c r="Z1212" i="1"/>
  <c r="Y1212" i="1"/>
  <c r="AG1212" i="1" s="1"/>
  <c r="AA1211" i="1"/>
  <c r="AR1211" i="1" s="1"/>
  <c r="Z1211" i="1"/>
  <c r="Y1211" i="1"/>
  <c r="AG1211" i="1" s="1"/>
  <c r="AA1210" i="1"/>
  <c r="Z1210" i="1"/>
  <c r="Y1210" i="1"/>
  <c r="AG1210" i="1" s="1"/>
  <c r="AA1209" i="1"/>
  <c r="Z1209" i="1"/>
  <c r="Y1209" i="1"/>
  <c r="AG1209" i="1" s="1"/>
  <c r="AA1208" i="1"/>
  <c r="Z1208" i="1"/>
  <c r="Y1208" i="1"/>
  <c r="AG1208" i="1" s="1"/>
  <c r="AA1207" i="1"/>
  <c r="Z1207" i="1"/>
  <c r="Y1207" i="1"/>
  <c r="AG1207" i="1" s="1"/>
  <c r="AA1206" i="1"/>
  <c r="AR1206" i="1" s="1"/>
  <c r="AS1206" i="1" s="1"/>
  <c r="AU1206" i="1" s="1"/>
  <c r="Z1206" i="1"/>
  <c r="Y1206" i="1"/>
  <c r="AG1206" i="1" s="1"/>
  <c r="AA1205" i="1"/>
  <c r="AR1205" i="1" s="1"/>
  <c r="Z1205" i="1"/>
  <c r="Y1205" i="1"/>
  <c r="AG1205" i="1" s="1"/>
  <c r="AA1204" i="1"/>
  <c r="Z1204" i="1"/>
  <c r="Y1204" i="1"/>
  <c r="AG1204" i="1" s="1"/>
  <c r="AA1203" i="1"/>
  <c r="AR1203" i="1" s="1"/>
  <c r="Z1203" i="1"/>
  <c r="Y1203" i="1"/>
  <c r="AG1203" i="1" s="1"/>
  <c r="AA1202" i="1"/>
  <c r="Z1202" i="1"/>
  <c r="Y1202" i="1"/>
  <c r="AG1202" i="1" s="1"/>
  <c r="AA1201" i="1"/>
  <c r="Z1201" i="1"/>
  <c r="Y1201" i="1"/>
  <c r="AG1201" i="1" s="1"/>
  <c r="AA1200" i="1"/>
  <c r="Z1200" i="1"/>
  <c r="Y1200" i="1"/>
  <c r="AG1200" i="1" s="1"/>
  <c r="AA1199" i="1"/>
  <c r="Z1199" i="1"/>
  <c r="Y1199" i="1"/>
  <c r="AG1199" i="1" s="1"/>
  <c r="AA1198" i="1"/>
  <c r="AR1198" i="1" s="1"/>
  <c r="AS1198" i="1" s="1"/>
  <c r="AU1198" i="1" s="1"/>
  <c r="Z1198" i="1"/>
  <c r="Y1198" i="1"/>
  <c r="AG1198" i="1" s="1"/>
  <c r="AA1197" i="1"/>
  <c r="AR1197" i="1" s="1"/>
  <c r="Z1197" i="1"/>
  <c r="Y1197" i="1"/>
  <c r="AG1197" i="1" s="1"/>
  <c r="AA1196" i="1"/>
  <c r="Z1196" i="1"/>
  <c r="Y1196" i="1"/>
  <c r="AG1196" i="1" s="1"/>
  <c r="AA1195" i="1"/>
  <c r="Z1195" i="1"/>
  <c r="Y1195" i="1"/>
  <c r="AG1195" i="1" s="1"/>
  <c r="AA1194" i="1"/>
  <c r="Z1194" i="1"/>
  <c r="Y1194" i="1"/>
  <c r="AG1194" i="1" s="1"/>
  <c r="AA1193" i="1"/>
  <c r="Z1193" i="1"/>
  <c r="Y1193" i="1"/>
  <c r="AG1193" i="1" s="1"/>
  <c r="AA1192" i="1"/>
  <c r="Z1192" i="1"/>
  <c r="Y1192" i="1"/>
  <c r="AG1192" i="1" s="1"/>
  <c r="AA1191" i="1"/>
  <c r="Z1191" i="1"/>
  <c r="Y1191" i="1"/>
  <c r="AG1191" i="1" s="1"/>
  <c r="AA1190" i="1"/>
  <c r="AR1190" i="1" s="1"/>
  <c r="AS1190" i="1" s="1"/>
  <c r="AU1190" i="1" s="1"/>
  <c r="Z1190" i="1"/>
  <c r="Y1190" i="1"/>
  <c r="AG1190" i="1" s="1"/>
  <c r="AA1189" i="1"/>
  <c r="AR1189" i="1" s="1"/>
  <c r="Z1189" i="1"/>
  <c r="Y1189" i="1"/>
  <c r="AG1189" i="1" s="1"/>
  <c r="AA1188" i="1"/>
  <c r="Z1188" i="1"/>
  <c r="Y1188" i="1"/>
  <c r="AG1188" i="1" s="1"/>
  <c r="AA1187" i="1"/>
  <c r="Z1187" i="1"/>
  <c r="Y1187" i="1"/>
  <c r="AG1187" i="1" s="1"/>
  <c r="AA1186" i="1"/>
  <c r="Z1186" i="1"/>
  <c r="Y1186" i="1"/>
  <c r="AG1186" i="1" s="1"/>
  <c r="AA1185" i="1"/>
  <c r="Z1185" i="1"/>
  <c r="Y1185" i="1"/>
  <c r="AG1185" i="1" s="1"/>
  <c r="AA1184" i="1"/>
  <c r="Z1184" i="1"/>
  <c r="Y1184" i="1"/>
  <c r="AG1184" i="1" s="1"/>
  <c r="AA1183" i="1"/>
  <c r="Z1183" i="1"/>
  <c r="Y1183" i="1"/>
  <c r="AG1183" i="1" s="1"/>
  <c r="AA1182" i="1"/>
  <c r="AR1182" i="1" s="1"/>
  <c r="AS1182" i="1" s="1"/>
  <c r="AU1182" i="1" s="1"/>
  <c r="Z1182" i="1"/>
  <c r="Y1182" i="1"/>
  <c r="AG1182" i="1" s="1"/>
  <c r="AA1181" i="1"/>
  <c r="AR1181" i="1" s="1"/>
  <c r="Z1181" i="1"/>
  <c r="Y1181" i="1"/>
  <c r="AG1181" i="1" s="1"/>
  <c r="AA1180" i="1"/>
  <c r="Z1180" i="1"/>
  <c r="Y1180" i="1"/>
  <c r="AG1180" i="1" s="1"/>
  <c r="AA1179" i="1"/>
  <c r="Z1179" i="1"/>
  <c r="Y1179" i="1"/>
  <c r="AG1179" i="1" s="1"/>
  <c r="AA1178" i="1"/>
  <c r="Z1178" i="1"/>
  <c r="Y1178" i="1"/>
  <c r="AG1178" i="1" s="1"/>
  <c r="AA1177" i="1"/>
  <c r="Z1177" i="1"/>
  <c r="Y1177" i="1"/>
  <c r="AG1177" i="1" s="1"/>
  <c r="AA1176" i="1"/>
  <c r="Z1176" i="1"/>
  <c r="Y1176" i="1"/>
  <c r="AG1176" i="1" s="1"/>
  <c r="AA1175" i="1"/>
  <c r="Z1175" i="1"/>
  <c r="Y1175" i="1"/>
  <c r="AG1175" i="1" s="1"/>
  <c r="AA1174" i="1"/>
  <c r="AR1174" i="1" s="1"/>
  <c r="AS1174" i="1" s="1"/>
  <c r="AU1174" i="1" s="1"/>
  <c r="Z1174" i="1"/>
  <c r="Y1174" i="1"/>
  <c r="AG1174" i="1" s="1"/>
  <c r="AA1173" i="1"/>
  <c r="AR1173" i="1" s="1"/>
  <c r="Z1173" i="1"/>
  <c r="Y1173" i="1"/>
  <c r="AG1173" i="1" s="1"/>
  <c r="AA1172" i="1"/>
  <c r="Z1172" i="1"/>
  <c r="Y1172" i="1"/>
  <c r="AG1172" i="1" s="1"/>
  <c r="AA1171" i="1"/>
  <c r="Z1171" i="1"/>
  <c r="Y1171" i="1"/>
  <c r="AG1171" i="1" s="1"/>
  <c r="AA1170" i="1"/>
  <c r="Z1170" i="1"/>
  <c r="Y1170" i="1"/>
  <c r="AG1170" i="1" s="1"/>
  <c r="AA1169" i="1"/>
  <c r="Z1169" i="1"/>
  <c r="Y1169" i="1"/>
  <c r="AG1169" i="1" s="1"/>
  <c r="AA1168" i="1"/>
  <c r="Z1168" i="1"/>
  <c r="Y1168" i="1"/>
  <c r="AG1168" i="1" s="1"/>
  <c r="AA1167" i="1"/>
  <c r="Z1167" i="1"/>
  <c r="Y1167" i="1"/>
  <c r="AG1167" i="1" s="1"/>
  <c r="AA1166" i="1"/>
  <c r="AR1166" i="1" s="1"/>
  <c r="AS1166" i="1" s="1"/>
  <c r="AU1166" i="1" s="1"/>
  <c r="Z1166" i="1"/>
  <c r="Y1166" i="1"/>
  <c r="AG1166" i="1" s="1"/>
  <c r="AA1165" i="1"/>
  <c r="AR1165" i="1" s="1"/>
  <c r="Z1165" i="1"/>
  <c r="Y1165" i="1"/>
  <c r="AG1165" i="1" s="1"/>
  <c r="AA1164" i="1"/>
  <c r="Z1164" i="1"/>
  <c r="Y1164" i="1"/>
  <c r="AG1164" i="1" s="1"/>
  <c r="AA1163" i="1"/>
  <c r="Z1163" i="1"/>
  <c r="Y1163" i="1"/>
  <c r="AG1163" i="1" s="1"/>
  <c r="AA1162" i="1"/>
  <c r="Z1162" i="1"/>
  <c r="Y1162" i="1"/>
  <c r="AG1162" i="1" s="1"/>
  <c r="AA1161" i="1"/>
  <c r="Z1161" i="1"/>
  <c r="Y1161" i="1"/>
  <c r="AG1161" i="1" s="1"/>
  <c r="AA1160" i="1"/>
  <c r="Z1160" i="1"/>
  <c r="Y1160" i="1"/>
  <c r="AG1160" i="1" s="1"/>
  <c r="AA1159" i="1"/>
  <c r="Z1159" i="1"/>
  <c r="Y1159" i="1"/>
  <c r="AG1159" i="1" s="1"/>
  <c r="AA1158" i="1"/>
  <c r="AR1158" i="1" s="1"/>
  <c r="AS1158" i="1" s="1"/>
  <c r="AU1158" i="1" s="1"/>
  <c r="Z1158" i="1"/>
  <c r="Y1158" i="1"/>
  <c r="AG1158" i="1" s="1"/>
  <c r="AA1157" i="1"/>
  <c r="Z1157" i="1"/>
  <c r="Y1157" i="1"/>
  <c r="AG1157" i="1" s="1"/>
  <c r="AA1156" i="1"/>
  <c r="Z1156" i="1"/>
  <c r="Y1156" i="1"/>
  <c r="AG1156" i="1" s="1"/>
  <c r="AA1155" i="1"/>
  <c r="AR1155" i="1" s="1"/>
  <c r="Z1155" i="1"/>
  <c r="Y1155" i="1"/>
  <c r="AG1155" i="1" s="1"/>
  <c r="AA1154" i="1"/>
  <c r="Z1154" i="1"/>
  <c r="Y1154" i="1"/>
  <c r="AG1154" i="1" s="1"/>
  <c r="AA1153" i="1"/>
  <c r="Z1153" i="1"/>
  <c r="Y1153" i="1"/>
  <c r="AG1153" i="1" s="1"/>
  <c r="AA1152" i="1"/>
  <c r="Z1152" i="1"/>
  <c r="Y1152" i="1"/>
  <c r="AG1152" i="1" s="1"/>
  <c r="AA1151" i="1"/>
  <c r="Z1151" i="1"/>
  <c r="Y1151" i="1"/>
  <c r="AG1151" i="1" s="1"/>
  <c r="AA1150" i="1"/>
  <c r="AR1150" i="1" s="1"/>
  <c r="AS1150" i="1" s="1"/>
  <c r="AU1150" i="1" s="1"/>
  <c r="Z1150" i="1"/>
  <c r="Y1150" i="1"/>
  <c r="AG1150" i="1" s="1"/>
  <c r="AA1149" i="1"/>
  <c r="AR1149" i="1" s="1"/>
  <c r="Z1149" i="1"/>
  <c r="Y1149" i="1"/>
  <c r="AG1149" i="1" s="1"/>
  <c r="AA1148" i="1"/>
  <c r="Z1148" i="1"/>
  <c r="Y1148" i="1"/>
  <c r="AG1148" i="1" s="1"/>
  <c r="AA1147" i="1"/>
  <c r="AR1147" i="1" s="1"/>
  <c r="Z1147" i="1"/>
  <c r="Y1147" i="1"/>
  <c r="AG1147" i="1" s="1"/>
  <c r="AA1146" i="1"/>
  <c r="Z1146" i="1"/>
  <c r="Y1146" i="1"/>
  <c r="AG1146" i="1" s="1"/>
  <c r="AA1145" i="1"/>
  <c r="Z1145" i="1"/>
  <c r="Y1145" i="1"/>
  <c r="AG1145" i="1" s="1"/>
  <c r="AA1144" i="1"/>
  <c r="Z1144" i="1"/>
  <c r="Y1144" i="1"/>
  <c r="AG1144" i="1" s="1"/>
  <c r="AA1143" i="1"/>
  <c r="Z1143" i="1"/>
  <c r="Y1143" i="1"/>
  <c r="AG1143" i="1" s="1"/>
  <c r="AA1142" i="1"/>
  <c r="AR1142" i="1" s="1"/>
  <c r="AS1142" i="1" s="1"/>
  <c r="AU1142" i="1" s="1"/>
  <c r="Z1142" i="1"/>
  <c r="Y1142" i="1"/>
  <c r="AG1142" i="1" s="1"/>
  <c r="AA1141" i="1"/>
  <c r="AR1141" i="1" s="1"/>
  <c r="Z1141" i="1"/>
  <c r="Y1141" i="1"/>
  <c r="AG1141" i="1" s="1"/>
  <c r="AA1140" i="1"/>
  <c r="Z1140" i="1"/>
  <c r="Y1140" i="1"/>
  <c r="AG1140" i="1" s="1"/>
  <c r="AA1139" i="1"/>
  <c r="AR1139" i="1" s="1"/>
  <c r="Z1139" i="1"/>
  <c r="Y1139" i="1"/>
  <c r="AG1139" i="1" s="1"/>
  <c r="AA1138" i="1"/>
  <c r="Z1138" i="1"/>
  <c r="Y1138" i="1"/>
  <c r="AG1138" i="1" s="1"/>
  <c r="AA1137" i="1"/>
  <c r="Z1137" i="1"/>
  <c r="Y1137" i="1"/>
  <c r="AG1137" i="1" s="1"/>
  <c r="AA1136" i="1"/>
  <c r="Z1136" i="1"/>
  <c r="Y1136" i="1"/>
  <c r="AG1136" i="1" s="1"/>
  <c r="AA1135" i="1"/>
  <c r="Z1135" i="1"/>
  <c r="Y1135" i="1"/>
  <c r="AG1135" i="1" s="1"/>
  <c r="AA1134" i="1"/>
  <c r="AR1134" i="1" s="1"/>
  <c r="AS1134" i="1" s="1"/>
  <c r="AU1134" i="1" s="1"/>
  <c r="Z1134" i="1"/>
  <c r="Y1134" i="1"/>
  <c r="AG1134" i="1" s="1"/>
  <c r="AA1133" i="1"/>
  <c r="Z1133" i="1"/>
  <c r="Y1133" i="1"/>
  <c r="AG1133" i="1" s="1"/>
  <c r="AA1132" i="1"/>
  <c r="Z1132" i="1"/>
  <c r="Y1132" i="1"/>
  <c r="AG1132" i="1" s="1"/>
  <c r="AA1131" i="1"/>
  <c r="AR1131" i="1" s="1"/>
  <c r="Z1131" i="1"/>
  <c r="Y1131" i="1"/>
  <c r="AG1131" i="1" s="1"/>
  <c r="AA1130" i="1"/>
  <c r="Z1130" i="1"/>
  <c r="Y1130" i="1"/>
  <c r="AG1130" i="1" s="1"/>
  <c r="AA1129" i="1"/>
  <c r="Z1129" i="1"/>
  <c r="Y1129" i="1"/>
  <c r="AG1129" i="1" s="1"/>
  <c r="AA1128" i="1"/>
  <c r="Z1128" i="1"/>
  <c r="Y1128" i="1"/>
  <c r="AG1128" i="1" s="1"/>
  <c r="AA1127" i="1"/>
  <c r="Z1127" i="1"/>
  <c r="Y1127" i="1"/>
  <c r="AG1127" i="1" s="1"/>
  <c r="AA1126" i="1"/>
  <c r="AR1126" i="1" s="1"/>
  <c r="AS1126" i="1" s="1"/>
  <c r="AU1126" i="1" s="1"/>
  <c r="Z1126" i="1"/>
  <c r="Y1126" i="1"/>
  <c r="AG1126" i="1" s="1"/>
  <c r="AA1125" i="1"/>
  <c r="Z1125" i="1"/>
  <c r="Y1125" i="1"/>
  <c r="AG1125" i="1" s="1"/>
  <c r="AA1124" i="1"/>
  <c r="Z1124" i="1"/>
  <c r="Y1124" i="1"/>
  <c r="AG1124" i="1" s="1"/>
  <c r="AA1123" i="1"/>
  <c r="AR1123" i="1" s="1"/>
  <c r="Z1123" i="1"/>
  <c r="Y1123" i="1"/>
  <c r="AG1123" i="1" s="1"/>
  <c r="AA1122" i="1"/>
  <c r="Z1122" i="1"/>
  <c r="Y1122" i="1"/>
  <c r="AG1122" i="1" s="1"/>
  <c r="AA1121" i="1"/>
  <c r="Z1121" i="1"/>
  <c r="Y1121" i="1"/>
  <c r="AG1121" i="1" s="1"/>
  <c r="AA1120" i="1"/>
  <c r="Z1120" i="1"/>
  <c r="Y1120" i="1"/>
  <c r="AG1120" i="1" s="1"/>
  <c r="AA1119" i="1"/>
  <c r="Z1119" i="1"/>
  <c r="Y1119" i="1"/>
  <c r="AG1119" i="1" s="1"/>
  <c r="AA1118" i="1"/>
  <c r="AR1118" i="1" s="1"/>
  <c r="AS1118" i="1" s="1"/>
  <c r="AU1118" i="1" s="1"/>
  <c r="Z1118" i="1"/>
  <c r="Y1118" i="1"/>
  <c r="AG1118" i="1" s="1"/>
  <c r="AA1117" i="1"/>
  <c r="AR1117" i="1" s="1"/>
  <c r="Z1117" i="1"/>
  <c r="Y1117" i="1"/>
  <c r="AG1117" i="1" s="1"/>
  <c r="AA1116" i="1"/>
  <c r="Z1116" i="1"/>
  <c r="Y1116" i="1"/>
  <c r="AG1116" i="1" s="1"/>
  <c r="AA1115" i="1"/>
  <c r="AR1115" i="1" s="1"/>
  <c r="Z1115" i="1"/>
  <c r="Y1115" i="1"/>
  <c r="AG1115" i="1" s="1"/>
  <c r="AA1114" i="1"/>
  <c r="Z1114" i="1"/>
  <c r="Y1114" i="1"/>
  <c r="AG1114" i="1" s="1"/>
  <c r="AA1113" i="1"/>
  <c r="Z1113" i="1"/>
  <c r="Y1113" i="1"/>
  <c r="AG1113" i="1" s="1"/>
  <c r="AA1112" i="1"/>
  <c r="Z1112" i="1"/>
  <c r="Y1112" i="1"/>
  <c r="AG1112" i="1" s="1"/>
  <c r="AA1111" i="1"/>
  <c r="Z1111" i="1"/>
  <c r="Y1111" i="1"/>
  <c r="AG1111" i="1" s="1"/>
  <c r="AA1110" i="1"/>
  <c r="AR1110" i="1" s="1"/>
  <c r="AS1110" i="1" s="1"/>
  <c r="AU1110" i="1" s="1"/>
  <c r="Z1110" i="1"/>
  <c r="Y1110" i="1"/>
  <c r="AG1110" i="1" s="1"/>
  <c r="AA1109" i="1"/>
  <c r="AR1109" i="1" s="1"/>
  <c r="Z1109" i="1"/>
  <c r="Y1109" i="1"/>
  <c r="AG1109" i="1" s="1"/>
  <c r="AA1108" i="1"/>
  <c r="Z1108" i="1"/>
  <c r="Y1108" i="1"/>
  <c r="AG1108" i="1" s="1"/>
  <c r="AA1107" i="1"/>
  <c r="AR1107" i="1" s="1"/>
  <c r="Z1107" i="1"/>
  <c r="Y1107" i="1"/>
  <c r="AG1107" i="1" s="1"/>
  <c r="AA1106" i="1"/>
  <c r="Z1106" i="1"/>
  <c r="Y1106" i="1"/>
  <c r="AG1106" i="1" s="1"/>
  <c r="AA1105" i="1"/>
  <c r="Z1105" i="1"/>
  <c r="Y1105" i="1"/>
  <c r="AG1105" i="1" s="1"/>
  <c r="AA1104" i="1"/>
  <c r="Z1104" i="1"/>
  <c r="Y1104" i="1"/>
  <c r="AG1104" i="1" s="1"/>
  <c r="AA1103" i="1"/>
  <c r="Z1103" i="1"/>
  <c r="Y1103" i="1"/>
  <c r="AG1103" i="1" s="1"/>
  <c r="AA1102" i="1"/>
  <c r="AR1102" i="1" s="1"/>
  <c r="AS1102" i="1" s="1"/>
  <c r="AU1102" i="1" s="1"/>
  <c r="Z1102" i="1"/>
  <c r="Y1102" i="1"/>
  <c r="AG1102" i="1" s="1"/>
  <c r="AA1101" i="1"/>
  <c r="AR1101" i="1" s="1"/>
  <c r="Z1101" i="1"/>
  <c r="Y1101" i="1"/>
  <c r="AG1101" i="1" s="1"/>
  <c r="AA1100" i="1"/>
  <c r="Z1100" i="1"/>
  <c r="Y1100" i="1"/>
  <c r="AG1100" i="1" s="1"/>
  <c r="AA1099" i="1"/>
  <c r="AR1099" i="1" s="1"/>
  <c r="Z1099" i="1"/>
  <c r="Y1099" i="1"/>
  <c r="AG1099" i="1" s="1"/>
  <c r="AA1098" i="1"/>
  <c r="Z1098" i="1"/>
  <c r="Y1098" i="1"/>
  <c r="AG1098" i="1" s="1"/>
  <c r="AA1097" i="1"/>
  <c r="Z1097" i="1"/>
  <c r="Y1097" i="1"/>
  <c r="AG1097" i="1" s="1"/>
  <c r="AA1096" i="1"/>
  <c r="Z1096" i="1"/>
  <c r="Y1096" i="1"/>
  <c r="AG1096" i="1" s="1"/>
  <c r="AA1095" i="1"/>
  <c r="Z1095" i="1"/>
  <c r="Y1095" i="1"/>
  <c r="AG1095" i="1" s="1"/>
  <c r="AA1094" i="1"/>
  <c r="AR1094" i="1" s="1"/>
  <c r="AS1094" i="1" s="1"/>
  <c r="AU1094" i="1" s="1"/>
  <c r="Z1094" i="1"/>
  <c r="Y1094" i="1"/>
  <c r="AG1094" i="1" s="1"/>
  <c r="AA1093" i="1"/>
  <c r="AR1093" i="1" s="1"/>
  <c r="Z1093" i="1"/>
  <c r="Y1093" i="1"/>
  <c r="AG1093" i="1" s="1"/>
  <c r="AA1092" i="1"/>
  <c r="Z1092" i="1"/>
  <c r="Y1092" i="1"/>
  <c r="AG1092" i="1" s="1"/>
  <c r="AA1091" i="1"/>
  <c r="Z1091" i="1"/>
  <c r="Y1091" i="1"/>
  <c r="AG1091" i="1" s="1"/>
  <c r="AA1090" i="1"/>
  <c r="Z1090" i="1"/>
  <c r="Y1090" i="1"/>
  <c r="AG1090" i="1" s="1"/>
  <c r="AA1089" i="1"/>
  <c r="Z1089" i="1"/>
  <c r="Y1089" i="1"/>
  <c r="AG1089" i="1" s="1"/>
  <c r="AA1088" i="1"/>
  <c r="Z1088" i="1"/>
  <c r="Y1088" i="1"/>
  <c r="AG1088" i="1" s="1"/>
  <c r="AA1087" i="1"/>
  <c r="Z1087" i="1"/>
  <c r="Y1087" i="1"/>
  <c r="AG1087" i="1" s="1"/>
  <c r="AA1086" i="1"/>
  <c r="AR1086" i="1" s="1"/>
  <c r="AS1086" i="1" s="1"/>
  <c r="AU1086" i="1" s="1"/>
  <c r="Z1086" i="1"/>
  <c r="Y1086" i="1"/>
  <c r="AG1086" i="1" s="1"/>
  <c r="AA1085" i="1"/>
  <c r="AR1085" i="1" s="1"/>
  <c r="Z1085" i="1"/>
  <c r="Y1085" i="1"/>
  <c r="AG1085" i="1" s="1"/>
  <c r="AA1084" i="1"/>
  <c r="Z1084" i="1"/>
  <c r="Y1084" i="1"/>
  <c r="AG1084" i="1" s="1"/>
  <c r="AA1083" i="1"/>
  <c r="AR1083" i="1" s="1"/>
  <c r="Z1083" i="1"/>
  <c r="Y1083" i="1"/>
  <c r="AG1083" i="1" s="1"/>
  <c r="AA1082" i="1"/>
  <c r="Z1082" i="1"/>
  <c r="Y1082" i="1"/>
  <c r="AG1082" i="1" s="1"/>
  <c r="AA1081" i="1"/>
  <c r="Z1081" i="1"/>
  <c r="Y1081" i="1"/>
  <c r="AG1081" i="1" s="1"/>
  <c r="AA1080" i="1"/>
  <c r="Z1080" i="1"/>
  <c r="Y1080" i="1"/>
  <c r="AG1080" i="1" s="1"/>
  <c r="AA1079" i="1"/>
  <c r="Z1079" i="1"/>
  <c r="Y1079" i="1"/>
  <c r="AG1079" i="1" s="1"/>
  <c r="AA1078" i="1"/>
  <c r="AR1078" i="1" s="1"/>
  <c r="AS1078" i="1" s="1"/>
  <c r="AU1078" i="1" s="1"/>
  <c r="Z1078" i="1"/>
  <c r="Y1078" i="1"/>
  <c r="AG1078" i="1" s="1"/>
  <c r="AA1077" i="1"/>
  <c r="AR1077" i="1" s="1"/>
  <c r="Z1077" i="1"/>
  <c r="Y1077" i="1"/>
  <c r="AG1077" i="1" s="1"/>
  <c r="AA1076" i="1"/>
  <c r="Z1076" i="1"/>
  <c r="Y1076" i="1"/>
  <c r="AG1076" i="1" s="1"/>
  <c r="AA1075" i="1"/>
  <c r="AR1075" i="1" s="1"/>
  <c r="Z1075" i="1"/>
  <c r="Y1075" i="1"/>
  <c r="AG1075" i="1" s="1"/>
  <c r="AA1074" i="1"/>
  <c r="Z1074" i="1"/>
  <c r="Y1074" i="1"/>
  <c r="AG1074" i="1" s="1"/>
  <c r="AA1073" i="1"/>
  <c r="Z1073" i="1"/>
  <c r="Y1073" i="1"/>
  <c r="AG1073" i="1" s="1"/>
  <c r="AA1072" i="1"/>
  <c r="Z1072" i="1"/>
  <c r="Y1072" i="1"/>
  <c r="AG1072" i="1" s="1"/>
  <c r="AA1071" i="1"/>
  <c r="Z1071" i="1"/>
  <c r="Y1071" i="1"/>
  <c r="AG1071" i="1" s="1"/>
  <c r="AA1070" i="1"/>
  <c r="AR1070" i="1" s="1"/>
  <c r="AS1070" i="1" s="1"/>
  <c r="AU1070" i="1" s="1"/>
  <c r="Z1070" i="1"/>
  <c r="Y1070" i="1"/>
  <c r="AG1070" i="1" s="1"/>
  <c r="AA1069" i="1"/>
  <c r="AR1069" i="1" s="1"/>
  <c r="Z1069" i="1"/>
  <c r="Y1069" i="1"/>
  <c r="AG1069" i="1" s="1"/>
  <c r="AA1068" i="1"/>
  <c r="Z1068" i="1"/>
  <c r="Y1068" i="1"/>
  <c r="AG1068" i="1" s="1"/>
  <c r="AA1067" i="1"/>
  <c r="AR1067" i="1" s="1"/>
  <c r="Z1067" i="1"/>
  <c r="Y1067" i="1"/>
  <c r="AG1067" i="1" s="1"/>
  <c r="AA1066" i="1"/>
  <c r="Z1066" i="1"/>
  <c r="Y1066" i="1"/>
  <c r="AG1066" i="1" s="1"/>
  <c r="AA1065" i="1"/>
  <c r="Z1065" i="1"/>
  <c r="Y1065" i="1"/>
  <c r="AG1065" i="1" s="1"/>
  <c r="AA1064" i="1"/>
  <c r="Z1064" i="1"/>
  <c r="Y1064" i="1"/>
  <c r="AG1064" i="1" s="1"/>
  <c r="AA1063" i="1"/>
  <c r="Z1063" i="1"/>
  <c r="Y1063" i="1"/>
  <c r="AG1063" i="1" s="1"/>
  <c r="AA1062" i="1"/>
  <c r="AR1062" i="1" s="1"/>
  <c r="AS1062" i="1" s="1"/>
  <c r="AU1062" i="1" s="1"/>
  <c r="Z1062" i="1"/>
  <c r="Y1062" i="1"/>
  <c r="AG1062" i="1" s="1"/>
  <c r="AA1061" i="1"/>
  <c r="AR1061" i="1" s="1"/>
  <c r="Z1061" i="1"/>
  <c r="Y1061" i="1"/>
  <c r="AG1061" i="1" s="1"/>
  <c r="AA1060" i="1"/>
  <c r="Z1060" i="1"/>
  <c r="Y1060" i="1"/>
  <c r="AG1060" i="1" s="1"/>
  <c r="AA1059" i="1"/>
  <c r="AR1059" i="1" s="1"/>
  <c r="Z1059" i="1"/>
  <c r="Y1059" i="1"/>
  <c r="AG1059" i="1" s="1"/>
  <c r="AA1058" i="1"/>
  <c r="Z1058" i="1"/>
  <c r="Y1058" i="1"/>
  <c r="AG1058" i="1" s="1"/>
  <c r="AA1057" i="1"/>
  <c r="Z1057" i="1"/>
  <c r="Y1057" i="1"/>
  <c r="AG1057" i="1" s="1"/>
  <c r="AA1056" i="1"/>
  <c r="Z1056" i="1"/>
  <c r="Y1056" i="1"/>
  <c r="AG1056" i="1" s="1"/>
  <c r="AA1055" i="1"/>
  <c r="Z1055" i="1"/>
  <c r="Y1055" i="1"/>
  <c r="AG1055" i="1" s="1"/>
  <c r="AA1054" i="1"/>
  <c r="AR1054" i="1" s="1"/>
  <c r="AS1054" i="1" s="1"/>
  <c r="AU1054" i="1" s="1"/>
  <c r="Z1054" i="1"/>
  <c r="Y1054" i="1"/>
  <c r="AG1054" i="1" s="1"/>
  <c r="AA1053" i="1"/>
  <c r="Z1053" i="1"/>
  <c r="Y1053" i="1"/>
  <c r="AG1053" i="1" s="1"/>
  <c r="AA1052" i="1"/>
  <c r="Z1052" i="1"/>
  <c r="Y1052" i="1"/>
  <c r="AG1052" i="1" s="1"/>
  <c r="AA1051" i="1"/>
  <c r="AR1051" i="1" s="1"/>
  <c r="Z1051" i="1"/>
  <c r="Y1051" i="1"/>
  <c r="AG1051" i="1" s="1"/>
  <c r="AA1050" i="1"/>
  <c r="Z1050" i="1"/>
  <c r="Y1050" i="1"/>
  <c r="AG1050" i="1" s="1"/>
  <c r="AA1049" i="1"/>
  <c r="Z1049" i="1"/>
  <c r="Y1049" i="1"/>
  <c r="AG1049" i="1" s="1"/>
  <c r="AA1048" i="1"/>
  <c r="Z1048" i="1"/>
  <c r="Y1048" i="1"/>
  <c r="AG1048" i="1" s="1"/>
  <c r="AA1047" i="1"/>
  <c r="Z1047" i="1"/>
  <c r="Y1047" i="1"/>
  <c r="AG1047" i="1" s="1"/>
  <c r="AA1046" i="1"/>
  <c r="AR1046" i="1" s="1"/>
  <c r="AS1046" i="1" s="1"/>
  <c r="AU1046" i="1" s="1"/>
  <c r="Z1046" i="1"/>
  <c r="Y1046" i="1"/>
  <c r="AG1046" i="1" s="1"/>
  <c r="AA1045" i="1"/>
  <c r="AR1045" i="1" s="1"/>
  <c r="Z1045" i="1"/>
  <c r="Y1045" i="1"/>
  <c r="AG1045" i="1" s="1"/>
  <c r="AA1044" i="1"/>
  <c r="Z1044" i="1"/>
  <c r="Y1044" i="1"/>
  <c r="AG1044" i="1" s="1"/>
  <c r="AA1043" i="1"/>
  <c r="AR1043" i="1" s="1"/>
  <c r="Z1043" i="1"/>
  <c r="Y1043" i="1"/>
  <c r="AG1043" i="1" s="1"/>
  <c r="AA1042" i="1"/>
  <c r="Z1042" i="1"/>
  <c r="Y1042" i="1"/>
  <c r="AG1042" i="1" s="1"/>
  <c r="AA1041" i="1"/>
  <c r="Z1041" i="1"/>
  <c r="Y1041" i="1"/>
  <c r="AG1041" i="1" s="1"/>
  <c r="AA1040" i="1"/>
  <c r="Z1040" i="1"/>
  <c r="Y1040" i="1"/>
  <c r="AG1040" i="1" s="1"/>
  <c r="AA1039" i="1"/>
  <c r="Z1039" i="1"/>
  <c r="Y1039" i="1"/>
  <c r="AG1039" i="1" s="1"/>
  <c r="AA1038" i="1"/>
  <c r="AR1038" i="1" s="1"/>
  <c r="AS1038" i="1" s="1"/>
  <c r="AU1038" i="1" s="1"/>
  <c r="Z1038" i="1"/>
  <c r="Y1038" i="1"/>
  <c r="AG1038" i="1" s="1"/>
  <c r="AA1037" i="1"/>
  <c r="Z1037" i="1"/>
  <c r="Y1037" i="1"/>
  <c r="AG1037" i="1" s="1"/>
  <c r="AA1036" i="1"/>
  <c r="Z1036" i="1"/>
  <c r="Y1036" i="1"/>
  <c r="AG1036" i="1" s="1"/>
  <c r="AA1035" i="1"/>
  <c r="AR1035" i="1" s="1"/>
  <c r="Z1035" i="1"/>
  <c r="Y1035" i="1"/>
  <c r="AG1035" i="1" s="1"/>
  <c r="AA1034" i="1"/>
  <c r="Z1034" i="1"/>
  <c r="Y1034" i="1"/>
  <c r="AG1034" i="1" s="1"/>
  <c r="AA1033" i="1"/>
  <c r="Z1033" i="1"/>
  <c r="Y1033" i="1"/>
  <c r="AG1033" i="1" s="1"/>
  <c r="AA1032" i="1"/>
  <c r="Z1032" i="1"/>
  <c r="Y1032" i="1"/>
  <c r="AG1032" i="1" s="1"/>
  <c r="AA1031" i="1"/>
  <c r="Z1031" i="1"/>
  <c r="Y1031" i="1"/>
  <c r="AG1031" i="1" s="1"/>
  <c r="AA1030" i="1"/>
  <c r="AR1030" i="1" s="1"/>
  <c r="AS1030" i="1" s="1"/>
  <c r="AU1030" i="1" s="1"/>
  <c r="Z1030" i="1"/>
  <c r="Y1030" i="1"/>
  <c r="AG1030" i="1" s="1"/>
  <c r="AA1029" i="1"/>
  <c r="Z1029" i="1"/>
  <c r="Y1029" i="1"/>
  <c r="AG1029" i="1" s="1"/>
  <c r="AA1028" i="1"/>
  <c r="Z1028" i="1"/>
  <c r="Y1028" i="1"/>
  <c r="AG1028" i="1" s="1"/>
  <c r="AA1027" i="1"/>
  <c r="AR1027" i="1" s="1"/>
  <c r="Z1027" i="1"/>
  <c r="Y1027" i="1"/>
  <c r="AG1027" i="1" s="1"/>
  <c r="AA1026" i="1"/>
  <c r="Z1026" i="1"/>
  <c r="Y1026" i="1"/>
  <c r="AG1026" i="1" s="1"/>
  <c r="AA1025" i="1"/>
  <c r="Z1025" i="1"/>
  <c r="Y1025" i="1"/>
  <c r="AG1025" i="1" s="1"/>
  <c r="AA1024" i="1"/>
  <c r="Z1024" i="1"/>
  <c r="Y1024" i="1"/>
  <c r="AG1024" i="1" s="1"/>
  <c r="AA1023" i="1"/>
  <c r="Z1023" i="1"/>
  <c r="Y1023" i="1"/>
  <c r="AG1023" i="1" s="1"/>
  <c r="AA1022" i="1"/>
  <c r="AR1022" i="1" s="1"/>
  <c r="AS1022" i="1" s="1"/>
  <c r="AU1022" i="1" s="1"/>
  <c r="Z1022" i="1"/>
  <c r="Y1022" i="1"/>
  <c r="AG1022" i="1" s="1"/>
  <c r="AA1021" i="1"/>
  <c r="AR1021" i="1" s="1"/>
  <c r="Z1021" i="1"/>
  <c r="Y1021" i="1"/>
  <c r="AG1021" i="1" s="1"/>
  <c r="AA1020" i="1"/>
  <c r="Z1020" i="1"/>
  <c r="Y1020" i="1"/>
  <c r="AG1020" i="1" s="1"/>
  <c r="AA1019" i="1"/>
  <c r="AR1019" i="1" s="1"/>
  <c r="Z1019" i="1"/>
  <c r="Y1019" i="1"/>
  <c r="AG1019" i="1" s="1"/>
  <c r="AA1018" i="1"/>
  <c r="Z1018" i="1"/>
  <c r="Y1018" i="1"/>
  <c r="AG1018" i="1" s="1"/>
  <c r="AA1017" i="1"/>
  <c r="Z1017" i="1"/>
  <c r="Y1017" i="1"/>
  <c r="AG1017" i="1" s="1"/>
  <c r="AA1016" i="1"/>
  <c r="Z1016" i="1"/>
  <c r="Y1016" i="1"/>
  <c r="AG1016" i="1" s="1"/>
  <c r="AA1015" i="1"/>
  <c r="Z1015" i="1"/>
  <c r="Y1015" i="1"/>
  <c r="AG1015" i="1" s="1"/>
  <c r="AA1014" i="1"/>
  <c r="AR1014" i="1" s="1"/>
  <c r="AS1014" i="1" s="1"/>
  <c r="AU1014" i="1" s="1"/>
  <c r="Z1014" i="1"/>
  <c r="Y1014" i="1"/>
  <c r="AG1014" i="1" s="1"/>
  <c r="AA1013" i="1"/>
  <c r="AR1013" i="1" s="1"/>
  <c r="Z1013" i="1"/>
  <c r="Y1013" i="1"/>
  <c r="AG1013" i="1" s="1"/>
  <c r="AA1012" i="1"/>
  <c r="Z1012" i="1"/>
  <c r="Y1012" i="1"/>
  <c r="AG1012" i="1" s="1"/>
  <c r="AA1011" i="1"/>
  <c r="AR1011" i="1" s="1"/>
  <c r="Z1011" i="1"/>
  <c r="Y1011" i="1"/>
  <c r="AG1011" i="1" s="1"/>
  <c r="AA1010" i="1"/>
  <c r="Z1010" i="1"/>
  <c r="Y1010" i="1"/>
  <c r="AG1010" i="1" s="1"/>
  <c r="AA1009" i="1"/>
  <c r="Z1009" i="1"/>
  <c r="Y1009" i="1"/>
  <c r="AG1009" i="1" s="1"/>
  <c r="AA1008" i="1"/>
  <c r="Z1008" i="1"/>
  <c r="Y1008" i="1"/>
  <c r="AG1008" i="1" s="1"/>
  <c r="AA1007" i="1"/>
  <c r="Z1007" i="1"/>
  <c r="Y1007" i="1"/>
  <c r="AG1007" i="1" s="1"/>
  <c r="AA1006" i="1"/>
  <c r="AR1006" i="1" s="1"/>
  <c r="AS1006" i="1" s="1"/>
  <c r="AU1006" i="1" s="1"/>
  <c r="Z1006" i="1"/>
  <c r="Y1006" i="1"/>
  <c r="AG1006" i="1" s="1"/>
  <c r="AA1005" i="1"/>
  <c r="AR1005" i="1" s="1"/>
  <c r="Z1005" i="1"/>
  <c r="Y1005" i="1"/>
  <c r="AG1005" i="1" s="1"/>
  <c r="AA1004" i="1"/>
  <c r="Z1004" i="1"/>
  <c r="Y1004" i="1"/>
  <c r="AG1004" i="1" s="1"/>
  <c r="AA1003" i="1"/>
  <c r="AR1003" i="1" s="1"/>
  <c r="Z1003" i="1"/>
  <c r="Y1003" i="1"/>
  <c r="AG1003" i="1" s="1"/>
  <c r="AA1002" i="1"/>
  <c r="Z1002" i="1"/>
  <c r="Y1002" i="1"/>
  <c r="AG1002" i="1" s="1"/>
  <c r="AA1001" i="1"/>
  <c r="Z1001" i="1"/>
  <c r="Y1001" i="1"/>
  <c r="AG1001" i="1" s="1"/>
  <c r="AA1000" i="1"/>
  <c r="Z1000" i="1"/>
  <c r="Y1000" i="1"/>
  <c r="AG1000" i="1" s="1"/>
  <c r="AA999" i="1"/>
  <c r="Z999" i="1"/>
  <c r="Y999" i="1"/>
  <c r="AG999" i="1" s="1"/>
  <c r="AA998" i="1"/>
  <c r="AR998" i="1" s="1"/>
  <c r="AS998" i="1" s="1"/>
  <c r="AU998" i="1" s="1"/>
  <c r="Z998" i="1"/>
  <c r="Y998" i="1"/>
  <c r="AG998" i="1" s="1"/>
  <c r="AA997" i="1"/>
  <c r="AR997" i="1" s="1"/>
  <c r="Z997" i="1"/>
  <c r="Y997" i="1"/>
  <c r="AG997" i="1" s="1"/>
  <c r="AA996" i="1"/>
  <c r="Z996" i="1"/>
  <c r="Y996" i="1"/>
  <c r="AG996" i="1" s="1"/>
  <c r="AA995" i="1"/>
  <c r="AR995" i="1" s="1"/>
  <c r="Z995" i="1"/>
  <c r="Y995" i="1"/>
  <c r="AG995" i="1" s="1"/>
  <c r="AA994" i="1"/>
  <c r="Z994" i="1"/>
  <c r="Y994" i="1"/>
  <c r="AG994" i="1" s="1"/>
  <c r="AA993" i="1"/>
  <c r="Z993" i="1"/>
  <c r="Y993" i="1"/>
  <c r="AG993" i="1" s="1"/>
  <c r="AA992" i="1"/>
  <c r="Z992" i="1"/>
  <c r="Y992" i="1"/>
  <c r="AG992" i="1" s="1"/>
  <c r="AA991" i="1"/>
  <c r="Z991" i="1"/>
  <c r="Y991" i="1"/>
  <c r="AG991" i="1" s="1"/>
  <c r="AA990" i="1"/>
  <c r="AR990" i="1" s="1"/>
  <c r="AS990" i="1" s="1"/>
  <c r="AU990" i="1" s="1"/>
  <c r="Z990" i="1"/>
  <c r="Y990" i="1"/>
  <c r="AG990" i="1" s="1"/>
  <c r="AA989" i="1"/>
  <c r="AR989" i="1" s="1"/>
  <c r="Z989" i="1"/>
  <c r="Y989" i="1"/>
  <c r="AG989" i="1" s="1"/>
  <c r="AA988" i="1"/>
  <c r="Z988" i="1"/>
  <c r="Y988" i="1"/>
  <c r="AG988" i="1" s="1"/>
  <c r="AA987" i="1"/>
  <c r="AR987" i="1" s="1"/>
  <c r="Z987" i="1"/>
  <c r="Y987" i="1"/>
  <c r="AG987" i="1" s="1"/>
  <c r="AA986" i="1"/>
  <c r="Z986" i="1"/>
  <c r="Y986" i="1"/>
  <c r="AG986" i="1" s="1"/>
  <c r="AA985" i="1"/>
  <c r="Z985" i="1"/>
  <c r="Y985" i="1"/>
  <c r="AG985" i="1" s="1"/>
  <c r="AA984" i="1"/>
  <c r="Z984" i="1"/>
  <c r="Y984" i="1"/>
  <c r="AG984" i="1" s="1"/>
  <c r="AA983" i="1"/>
  <c r="Z983" i="1"/>
  <c r="Y983" i="1"/>
  <c r="AG983" i="1" s="1"/>
  <c r="AA982" i="1"/>
  <c r="AR982" i="1" s="1"/>
  <c r="AS982" i="1" s="1"/>
  <c r="AU982" i="1" s="1"/>
  <c r="Z982" i="1"/>
  <c r="Y982" i="1"/>
  <c r="AG982" i="1" s="1"/>
  <c r="AA981" i="1"/>
  <c r="AR981" i="1" s="1"/>
  <c r="Z981" i="1"/>
  <c r="Y981" i="1"/>
  <c r="AG981" i="1" s="1"/>
  <c r="AA980" i="1"/>
  <c r="Z980" i="1"/>
  <c r="Y980" i="1"/>
  <c r="AG980" i="1" s="1"/>
  <c r="AA979" i="1"/>
  <c r="AR979" i="1" s="1"/>
  <c r="Z979" i="1"/>
  <c r="Y979" i="1"/>
  <c r="AG979" i="1" s="1"/>
  <c r="AA978" i="1"/>
  <c r="Z978" i="1"/>
  <c r="Y978" i="1"/>
  <c r="AG978" i="1" s="1"/>
  <c r="AA977" i="1"/>
  <c r="Z977" i="1"/>
  <c r="Y977" i="1"/>
  <c r="AG977" i="1" s="1"/>
  <c r="AA976" i="1"/>
  <c r="Z976" i="1"/>
  <c r="Y976" i="1"/>
  <c r="AG976" i="1" s="1"/>
  <c r="AA975" i="1"/>
  <c r="Z975" i="1"/>
  <c r="Y975" i="1"/>
  <c r="AG975" i="1" s="1"/>
  <c r="AA974" i="1"/>
  <c r="AR974" i="1" s="1"/>
  <c r="AS974" i="1" s="1"/>
  <c r="AU974" i="1" s="1"/>
  <c r="Z974" i="1"/>
  <c r="Y974" i="1"/>
  <c r="AG974" i="1" s="1"/>
  <c r="AA973" i="1"/>
  <c r="AR973" i="1" s="1"/>
  <c r="Z973" i="1"/>
  <c r="Y973" i="1"/>
  <c r="AG973" i="1" s="1"/>
  <c r="AA972" i="1"/>
  <c r="Z972" i="1"/>
  <c r="Y972" i="1"/>
  <c r="AG972" i="1" s="1"/>
  <c r="AA971" i="1"/>
  <c r="AR971" i="1" s="1"/>
  <c r="Z971" i="1"/>
  <c r="Y971" i="1"/>
  <c r="AG971" i="1" s="1"/>
  <c r="AA970" i="1"/>
  <c r="Z970" i="1"/>
  <c r="Y970" i="1"/>
  <c r="AG970" i="1" s="1"/>
  <c r="AA969" i="1"/>
  <c r="Z969" i="1"/>
  <c r="Y969" i="1"/>
  <c r="AG969" i="1" s="1"/>
  <c r="AA968" i="1"/>
  <c r="Z968" i="1"/>
  <c r="Y968" i="1"/>
  <c r="AG968" i="1" s="1"/>
  <c r="AA967" i="1"/>
  <c r="Z967" i="1"/>
  <c r="Y967" i="1"/>
  <c r="AG967" i="1" s="1"/>
  <c r="AA966" i="1"/>
  <c r="AR966" i="1" s="1"/>
  <c r="AS966" i="1" s="1"/>
  <c r="AU966" i="1" s="1"/>
  <c r="Z966" i="1"/>
  <c r="Y966" i="1"/>
  <c r="AG966" i="1" s="1"/>
  <c r="AA965" i="1"/>
  <c r="Z965" i="1"/>
  <c r="Y965" i="1"/>
  <c r="AG965" i="1" s="1"/>
  <c r="AA964" i="1"/>
  <c r="Z964" i="1"/>
  <c r="Y964" i="1"/>
  <c r="AG964" i="1" s="1"/>
  <c r="AA963" i="1"/>
  <c r="AR963" i="1" s="1"/>
  <c r="Z963" i="1"/>
  <c r="Y963" i="1"/>
  <c r="AG963" i="1" s="1"/>
  <c r="AA962" i="1"/>
  <c r="Z962" i="1"/>
  <c r="Y962" i="1"/>
  <c r="AG962" i="1" s="1"/>
  <c r="AA961" i="1"/>
  <c r="Z961" i="1"/>
  <c r="Y961" i="1"/>
  <c r="AG961" i="1" s="1"/>
  <c r="AA960" i="1"/>
  <c r="Z960" i="1"/>
  <c r="Y960" i="1"/>
  <c r="AG960" i="1" s="1"/>
  <c r="AA959" i="1"/>
  <c r="Z959" i="1"/>
  <c r="Y959" i="1"/>
  <c r="AG959" i="1" s="1"/>
  <c r="AA958" i="1"/>
  <c r="AR958" i="1" s="1"/>
  <c r="AS958" i="1" s="1"/>
  <c r="AU958" i="1" s="1"/>
  <c r="Z958" i="1"/>
  <c r="Y958" i="1"/>
  <c r="AG958" i="1" s="1"/>
  <c r="AA957" i="1"/>
  <c r="AR957" i="1" s="1"/>
  <c r="Z957" i="1"/>
  <c r="Y957" i="1"/>
  <c r="AG957" i="1" s="1"/>
  <c r="AA956" i="1"/>
  <c r="Z956" i="1"/>
  <c r="Y956" i="1"/>
  <c r="AG956" i="1" s="1"/>
  <c r="AA955" i="1"/>
  <c r="AR955" i="1" s="1"/>
  <c r="Z955" i="1"/>
  <c r="Y955" i="1"/>
  <c r="AG955" i="1" s="1"/>
  <c r="AA954" i="1"/>
  <c r="Z954" i="1"/>
  <c r="Y954" i="1"/>
  <c r="AG954" i="1" s="1"/>
  <c r="AA953" i="1"/>
  <c r="Z953" i="1"/>
  <c r="Y953" i="1"/>
  <c r="AG953" i="1" s="1"/>
  <c r="AA952" i="1"/>
  <c r="Z952" i="1"/>
  <c r="Y952" i="1"/>
  <c r="AG952" i="1" s="1"/>
  <c r="AA951" i="1"/>
  <c r="Z951" i="1"/>
  <c r="Y951" i="1"/>
  <c r="AG951" i="1" s="1"/>
  <c r="AA950" i="1"/>
  <c r="AR950" i="1" s="1"/>
  <c r="AS950" i="1" s="1"/>
  <c r="AU950" i="1" s="1"/>
  <c r="Z950" i="1"/>
  <c r="Y950" i="1"/>
  <c r="AG950" i="1" s="1"/>
  <c r="AA949" i="1"/>
  <c r="AR949" i="1" s="1"/>
  <c r="Z949" i="1"/>
  <c r="Y949" i="1"/>
  <c r="AG949" i="1" s="1"/>
  <c r="AA948" i="1"/>
  <c r="Z948" i="1"/>
  <c r="Y948" i="1"/>
  <c r="AG948" i="1" s="1"/>
  <c r="AA947" i="1"/>
  <c r="AR947" i="1" s="1"/>
  <c r="Z947" i="1"/>
  <c r="Y947" i="1"/>
  <c r="AG947" i="1" s="1"/>
  <c r="AA946" i="1"/>
  <c r="Z946" i="1"/>
  <c r="Y946" i="1"/>
  <c r="AG946" i="1" s="1"/>
  <c r="AA945" i="1"/>
  <c r="Z945" i="1"/>
  <c r="Y945" i="1"/>
  <c r="AG945" i="1" s="1"/>
  <c r="AA944" i="1"/>
  <c r="Z944" i="1"/>
  <c r="Y944" i="1"/>
  <c r="AG944" i="1" s="1"/>
  <c r="AA943" i="1"/>
  <c r="Z943" i="1"/>
  <c r="Y943" i="1"/>
  <c r="AG943" i="1" s="1"/>
  <c r="AA942" i="1"/>
  <c r="AR942" i="1" s="1"/>
  <c r="AS942" i="1" s="1"/>
  <c r="AU942" i="1" s="1"/>
  <c r="Z942" i="1"/>
  <c r="Y942" i="1"/>
  <c r="AG942" i="1" s="1"/>
  <c r="AA941" i="1"/>
  <c r="AR941" i="1" s="1"/>
  <c r="Z941" i="1"/>
  <c r="Y941" i="1"/>
  <c r="AG941" i="1" s="1"/>
  <c r="AA940" i="1"/>
  <c r="Z940" i="1"/>
  <c r="Y940" i="1"/>
  <c r="AG940" i="1" s="1"/>
  <c r="AA939" i="1"/>
  <c r="AR939" i="1" s="1"/>
  <c r="Z939" i="1"/>
  <c r="Y939" i="1"/>
  <c r="AG939" i="1" s="1"/>
  <c r="AA938" i="1"/>
  <c r="Z938" i="1"/>
  <c r="Y938" i="1"/>
  <c r="AG938" i="1" s="1"/>
  <c r="AA937" i="1"/>
  <c r="Z937" i="1"/>
  <c r="Y937" i="1"/>
  <c r="AG937" i="1" s="1"/>
  <c r="AA936" i="1"/>
  <c r="Z936" i="1"/>
  <c r="Y936" i="1"/>
  <c r="AG936" i="1" s="1"/>
  <c r="AA935" i="1"/>
  <c r="Z935" i="1"/>
  <c r="Y935" i="1"/>
  <c r="AG935" i="1" s="1"/>
  <c r="AA934" i="1"/>
  <c r="AR934" i="1" s="1"/>
  <c r="AS934" i="1" s="1"/>
  <c r="AU934" i="1" s="1"/>
  <c r="Z934" i="1"/>
  <c r="Y934" i="1"/>
  <c r="AG934" i="1" s="1"/>
  <c r="AA933" i="1"/>
  <c r="AR933" i="1" s="1"/>
  <c r="Z933" i="1"/>
  <c r="Y933" i="1"/>
  <c r="AG933" i="1" s="1"/>
  <c r="AA932" i="1"/>
  <c r="Z932" i="1"/>
  <c r="Y932" i="1"/>
  <c r="AG932" i="1" s="1"/>
  <c r="AA931" i="1"/>
  <c r="AR931" i="1" s="1"/>
  <c r="Z931" i="1"/>
  <c r="Y931" i="1"/>
  <c r="AG931" i="1" s="1"/>
  <c r="AA930" i="1"/>
  <c r="Z930" i="1"/>
  <c r="Y930" i="1"/>
  <c r="AG930" i="1" s="1"/>
  <c r="AA929" i="1"/>
  <c r="Z929" i="1"/>
  <c r="Y929" i="1"/>
  <c r="AG929" i="1" s="1"/>
  <c r="AA928" i="1"/>
  <c r="Z928" i="1"/>
  <c r="Y928" i="1"/>
  <c r="AG928" i="1" s="1"/>
  <c r="AA927" i="1"/>
  <c r="Z927" i="1"/>
  <c r="Y927" i="1"/>
  <c r="AG927" i="1" s="1"/>
  <c r="AA926" i="1"/>
  <c r="AR926" i="1" s="1"/>
  <c r="AS926" i="1" s="1"/>
  <c r="AU926" i="1" s="1"/>
  <c r="Z926" i="1"/>
  <c r="Y926" i="1"/>
  <c r="AG926" i="1" s="1"/>
  <c r="AA925" i="1"/>
  <c r="AR925" i="1" s="1"/>
  <c r="Z925" i="1"/>
  <c r="Y925" i="1"/>
  <c r="AG925" i="1" s="1"/>
  <c r="AA924" i="1"/>
  <c r="Z924" i="1"/>
  <c r="Y924" i="1"/>
  <c r="AG924" i="1" s="1"/>
  <c r="AA923" i="1"/>
  <c r="AR923" i="1" s="1"/>
  <c r="Z923" i="1"/>
  <c r="Y923" i="1"/>
  <c r="AG923" i="1" s="1"/>
  <c r="AA922" i="1"/>
  <c r="Z922" i="1"/>
  <c r="Y922" i="1"/>
  <c r="AG922" i="1" s="1"/>
  <c r="AA921" i="1"/>
  <c r="Z921" i="1"/>
  <c r="Y921" i="1"/>
  <c r="AG921" i="1" s="1"/>
  <c r="AA920" i="1"/>
  <c r="Z920" i="1"/>
  <c r="Y920" i="1"/>
  <c r="AG920" i="1" s="1"/>
  <c r="AA919" i="1"/>
  <c r="Z919" i="1"/>
  <c r="Y919" i="1"/>
  <c r="AG919" i="1" s="1"/>
  <c r="AA918" i="1"/>
  <c r="AR918" i="1" s="1"/>
  <c r="AS918" i="1" s="1"/>
  <c r="AU918" i="1" s="1"/>
  <c r="Z918" i="1"/>
  <c r="Y918" i="1"/>
  <c r="AG918" i="1" s="1"/>
  <c r="AA917" i="1"/>
  <c r="AR917" i="1" s="1"/>
  <c r="Z917" i="1"/>
  <c r="Y917" i="1"/>
  <c r="AG917" i="1" s="1"/>
  <c r="AA916" i="1"/>
  <c r="Z916" i="1"/>
  <c r="Y916" i="1"/>
  <c r="AG916" i="1" s="1"/>
  <c r="AA915" i="1"/>
  <c r="AR915" i="1" s="1"/>
  <c r="Z915" i="1"/>
  <c r="Y915" i="1"/>
  <c r="AG915" i="1" s="1"/>
  <c r="AA914" i="1"/>
  <c r="Z914" i="1"/>
  <c r="Y914" i="1"/>
  <c r="AG914" i="1" s="1"/>
  <c r="AA913" i="1"/>
  <c r="Z913" i="1"/>
  <c r="Y913" i="1"/>
  <c r="AG913" i="1" s="1"/>
  <c r="AA912" i="1"/>
  <c r="Z912" i="1"/>
  <c r="Y912" i="1"/>
  <c r="AG912" i="1" s="1"/>
  <c r="AA911" i="1"/>
  <c r="Z911" i="1"/>
  <c r="Y911" i="1"/>
  <c r="AG911" i="1" s="1"/>
  <c r="AA910" i="1"/>
  <c r="AR910" i="1" s="1"/>
  <c r="AS910" i="1" s="1"/>
  <c r="AU910" i="1" s="1"/>
  <c r="Z910" i="1"/>
  <c r="Y910" i="1"/>
  <c r="AG910" i="1" s="1"/>
  <c r="AA909" i="1"/>
  <c r="AR909" i="1" s="1"/>
  <c r="Z909" i="1"/>
  <c r="Y909" i="1"/>
  <c r="AG909" i="1" s="1"/>
  <c r="AA908" i="1"/>
  <c r="Z908" i="1"/>
  <c r="Y908" i="1"/>
  <c r="AG908" i="1" s="1"/>
  <c r="AA907" i="1"/>
  <c r="AR907" i="1" s="1"/>
  <c r="Z907" i="1"/>
  <c r="Y907" i="1"/>
  <c r="AG907" i="1" s="1"/>
  <c r="AA906" i="1"/>
  <c r="Z906" i="1"/>
  <c r="Y906" i="1"/>
  <c r="AG906" i="1" s="1"/>
  <c r="AA905" i="1"/>
  <c r="Z905" i="1"/>
  <c r="Y905" i="1"/>
  <c r="AG905" i="1" s="1"/>
  <c r="AA904" i="1"/>
  <c r="Z904" i="1"/>
  <c r="Y904" i="1"/>
  <c r="AG904" i="1" s="1"/>
  <c r="AA903" i="1"/>
  <c r="Z903" i="1"/>
  <c r="Y903" i="1"/>
  <c r="AG903" i="1" s="1"/>
  <c r="AA902" i="1"/>
  <c r="AR902" i="1" s="1"/>
  <c r="AS902" i="1" s="1"/>
  <c r="AU902" i="1" s="1"/>
  <c r="Z902" i="1"/>
  <c r="Y902" i="1"/>
  <c r="AG902" i="1" s="1"/>
  <c r="AA901" i="1"/>
  <c r="AR901" i="1" s="1"/>
  <c r="Z901" i="1"/>
  <c r="Y901" i="1"/>
  <c r="AG901" i="1" s="1"/>
  <c r="AA900" i="1"/>
  <c r="Z900" i="1"/>
  <c r="Y900" i="1"/>
  <c r="AG900" i="1" s="1"/>
  <c r="AA899" i="1"/>
  <c r="AR899" i="1" s="1"/>
  <c r="Z899" i="1"/>
  <c r="Y899" i="1"/>
  <c r="AG899" i="1" s="1"/>
  <c r="AA898" i="1"/>
  <c r="Z898" i="1"/>
  <c r="Y898" i="1"/>
  <c r="AG898" i="1" s="1"/>
  <c r="AA897" i="1"/>
  <c r="Z897" i="1"/>
  <c r="Y897" i="1"/>
  <c r="AG897" i="1" s="1"/>
  <c r="AA896" i="1"/>
  <c r="Z896" i="1"/>
  <c r="Y896" i="1"/>
  <c r="AG896" i="1" s="1"/>
  <c r="AA895" i="1"/>
  <c r="Z895" i="1"/>
  <c r="Y895" i="1"/>
  <c r="AG895" i="1" s="1"/>
  <c r="AA894" i="1"/>
  <c r="AR894" i="1" s="1"/>
  <c r="AS894" i="1" s="1"/>
  <c r="AU894" i="1" s="1"/>
  <c r="Z894" i="1"/>
  <c r="Y894" i="1"/>
  <c r="AG894" i="1" s="1"/>
  <c r="AA893" i="1"/>
  <c r="AR893" i="1" s="1"/>
  <c r="Z893" i="1"/>
  <c r="Y893" i="1"/>
  <c r="AG893" i="1" s="1"/>
  <c r="AA892" i="1"/>
  <c r="Z892" i="1"/>
  <c r="Y892" i="1"/>
  <c r="AG892" i="1" s="1"/>
  <c r="AA891" i="1"/>
  <c r="AR891" i="1" s="1"/>
  <c r="Z891" i="1"/>
  <c r="Y891" i="1"/>
  <c r="AG891" i="1" s="1"/>
  <c r="AA890" i="1"/>
  <c r="Z890" i="1"/>
  <c r="Y890" i="1"/>
  <c r="AG890" i="1" s="1"/>
  <c r="AA889" i="1"/>
  <c r="Z889" i="1"/>
  <c r="Y889" i="1"/>
  <c r="AG889" i="1" s="1"/>
  <c r="AA888" i="1"/>
  <c r="Z888" i="1"/>
  <c r="Y888" i="1"/>
  <c r="AG888" i="1" s="1"/>
  <c r="AA887" i="1"/>
  <c r="Z887" i="1"/>
  <c r="Y887" i="1"/>
  <c r="AG887" i="1" s="1"/>
  <c r="AA886" i="1"/>
  <c r="AR886" i="1" s="1"/>
  <c r="AS886" i="1" s="1"/>
  <c r="AU886" i="1" s="1"/>
  <c r="Z886" i="1"/>
  <c r="Y886" i="1"/>
  <c r="AG886" i="1" s="1"/>
  <c r="AA885" i="1"/>
  <c r="Z885" i="1"/>
  <c r="Y885" i="1"/>
  <c r="AG885" i="1" s="1"/>
  <c r="AA884" i="1"/>
  <c r="Z884" i="1"/>
  <c r="Y884" i="1"/>
  <c r="AG884" i="1" s="1"/>
  <c r="AA883" i="1"/>
  <c r="AR883" i="1" s="1"/>
  <c r="Z883" i="1"/>
  <c r="Y883" i="1"/>
  <c r="AG883" i="1" s="1"/>
  <c r="AA882" i="1"/>
  <c r="Z882" i="1"/>
  <c r="Y882" i="1"/>
  <c r="AG882" i="1" s="1"/>
  <c r="AA881" i="1"/>
  <c r="Z881" i="1"/>
  <c r="Y881" i="1"/>
  <c r="AG881" i="1" s="1"/>
  <c r="AA880" i="1"/>
  <c r="Z880" i="1"/>
  <c r="Y880" i="1"/>
  <c r="AG880" i="1" s="1"/>
  <c r="AA879" i="1"/>
  <c r="Z879" i="1"/>
  <c r="Y879" i="1"/>
  <c r="AG879" i="1" s="1"/>
  <c r="AA878" i="1"/>
  <c r="AR878" i="1" s="1"/>
  <c r="AS878" i="1" s="1"/>
  <c r="AU878" i="1" s="1"/>
  <c r="Z878" i="1"/>
  <c r="Y878" i="1"/>
  <c r="AG878" i="1" s="1"/>
  <c r="AA877" i="1"/>
  <c r="AR877" i="1" s="1"/>
  <c r="Z877" i="1"/>
  <c r="Y877" i="1"/>
  <c r="AG877" i="1" s="1"/>
  <c r="AA876" i="1"/>
  <c r="Z876" i="1"/>
  <c r="Y876" i="1"/>
  <c r="AG876" i="1" s="1"/>
  <c r="AA875" i="1"/>
  <c r="AR875" i="1" s="1"/>
  <c r="Z875" i="1"/>
  <c r="Y875" i="1"/>
  <c r="AG875" i="1" s="1"/>
  <c r="AA874" i="1"/>
  <c r="Z874" i="1"/>
  <c r="Y874" i="1"/>
  <c r="AG874" i="1" s="1"/>
  <c r="AA873" i="1"/>
  <c r="Z873" i="1"/>
  <c r="Y873" i="1"/>
  <c r="AG873" i="1" s="1"/>
  <c r="AA872" i="1"/>
  <c r="Z872" i="1"/>
  <c r="Y872" i="1"/>
  <c r="AG872" i="1" s="1"/>
  <c r="AA871" i="1"/>
  <c r="Z871" i="1"/>
  <c r="Y871" i="1"/>
  <c r="AG871" i="1" s="1"/>
  <c r="AA870" i="1"/>
  <c r="AR870" i="1" s="1"/>
  <c r="AS870" i="1" s="1"/>
  <c r="AU870" i="1" s="1"/>
  <c r="Z870" i="1"/>
  <c r="Y870" i="1"/>
  <c r="AG870" i="1" s="1"/>
  <c r="AA869" i="1"/>
  <c r="AR869" i="1" s="1"/>
  <c r="Z869" i="1"/>
  <c r="Y869" i="1"/>
  <c r="AG869" i="1" s="1"/>
  <c r="AA868" i="1"/>
  <c r="Z868" i="1"/>
  <c r="Y868" i="1"/>
  <c r="AG868" i="1" s="1"/>
  <c r="AA867" i="1"/>
  <c r="AR867" i="1" s="1"/>
  <c r="Z867" i="1"/>
  <c r="Y867" i="1"/>
  <c r="AG867" i="1" s="1"/>
  <c r="AA866" i="1"/>
  <c r="Z866" i="1"/>
  <c r="Y866" i="1"/>
  <c r="AG866" i="1" s="1"/>
  <c r="AA865" i="1"/>
  <c r="Z865" i="1"/>
  <c r="Y865" i="1"/>
  <c r="AG865" i="1" s="1"/>
  <c r="AA864" i="1"/>
  <c r="Z864" i="1"/>
  <c r="Y864" i="1"/>
  <c r="AG864" i="1" s="1"/>
  <c r="AA863" i="1"/>
  <c r="Z863" i="1"/>
  <c r="Y863" i="1"/>
  <c r="AG863" i="1" s="1"/>
  <c r="AA862" i="1"/>
  <c r="AR862" i="1" s="1"/>
  <c r="AS862" i="1" s="1"/>
  <c r="AU862" i="1" s="1"/>
  <c r="Z862" i="1"/>
  <c r="Y862" i="1"/>
  <c r="AG862" i="1" s="1"/>
  <c r="AA861" i="1"/>
  <c r="AR861" i="1" s="1"/>
  <c r="Z861" i="1"/>
  <c r="Y861" i="1"/>
  <c r="AG861" i="1" s="1"/>
  <c r="AA860" i="1"/>
  <c r="Z860" i="1"/>
  <c r="Y860" i="1"/>
  <c r="AG860" i="1" s="1"/>
  <c r="AA859" i="1"/>
  <c r="AR859" i="1" s="1"/>
  <c r="Z859" i="1"/>
  <c r="Y859" i="1"/>
  <c r="AG859" i="1" s="1"/>
  <c r="AA858" i="1"/>
  <c r="Z858" i="1"/>
  <c r="Y858" i="1"/>
  <c r="AG858" i="1" s="1"/>
  <c r="AA857" i="1"/>
  <c r="Z857" i="1"/>
  <c r="Y857" i="1"/>
  <c r="AG857" i="1" s="1"/>
  <c r="AA856" i="1"/>
  <c r="Z856" i="1"/>
  <c r="Y856" i="1"/>
  <c r="AG856" i="1" s="1"/>
  <c r="AA855" i="1"/>
  <c r="Z855" i="1"/>
  <c r="Y855" i="1"/>
  <c r="AG855" i="1" s="1"/>
  <c r="AA854" i="1"/>
  <c r="AR854" i="1" s="1"/>
  <c r="AS854" i="1" s="1"/>
  <c r="AU854" i="1" s="1"/>
  <c r="Z854" i="1"/>
  <c r="Y854" i="1"/>
  <c r="AG854" i="1" s="1"/>
  <c r="AA853" i="1"/>
  <c r="AR853" i="1" s="1"/>
  <c r="Z853" i="1"/>
  <c r="Y853" i="1"/>
  <c r="AG853" i="1" s="1"/>
  <c r="AA852" i="1"/>
  <c r="Z852" i="1"/>
  <c r="Y852" i="1"/>
  <c r="AG852" i="1" s="1"/>
  <c r="AA851" i="1"/>
  <c r="AR851" i="1" s="1"/>
  <c r="Z851" i="1"/>
  <c r="Y851" i="1"/>
  <c r="AG851" i="1" s="1"/>
  <c r="AA850" i="1"/>
  <c r="Z850" i="1"/>
  <c r="Y850" i="1"/>
  <c r="AG850" i="1" s="1"/>
  <c r="AA849" i="1"/>
  <c r="Z849" i="1"/>
  <c r="Y849" i="1"/>
  <c r="AG849" i="1" s="1"/>
  <c r="AA848" i="1"/>
  <c r="Z848" i="1"/>
  <c r="Y848" i="1"/>
  <c r="AG848" i="1" s="1"/>
  <c r="AA847" i="1"/>
  <c r="Z847" i="1"/>
  <c r="Y847" i="1"/>
  <c r="AG847" i="1" s="1"/>
  <c r="AA846" i="1"/>
  <c r="AR846" i="1" s="1"/>
  <c r="AS846" i="1" s="1"/>
  <c r="AU846" i="1" s="1"/>
  <c r="Z846" i="1"/>
  <c r="Y846" i="1"/>
  <c r="AG846" i="1" s="1"/>
  <c r="AA845" i="1"/>
  <c r="AR845" i="1" s="1"/>
  <c r="Z845" i="1"/>
  <c r="Y845" i="1"/>
  <c r="AG845" i="1" s="1"/>
  <c r="AA844" i="1"/>
  <c r="Z844" i="1"/>
  <c r="Y844" i="1"/>
  <c r="AG844" i="1" s="1"/>
  <c r="AA843" i="1"/>
  <c r="AR843" i="1" s="1"/>
  <c r="Z843" i="1"/>
  <c r="Y843" i="1"/>
  <c r="AG843" i="1" s="1"/>
  <c r="AA842" i="1"/>
  <c r="Z842" i="1"/>
  <c r="Y842" i="1"/>
  <c r="AG842" i="1" s="1"/>
  <c r="AA841" i="1"/>
  <c r="Z841" i="1"/>
  <c r="Y841" i="1"/>
  <c r="AG841" i="1" s="1"/>
  <c r="AA840" i="1"/>
  <c r="Z840" i="1"/>
  <c r="Y840" i="1"/>
  <c r="AG840" i="1" s="1"/>
  <c r="AA839" i="1"/>
  <c r="Z839" i="1"/>
  <c r="Y839" i="1"/>
  <c r="AG839" i="1" s="1"/>
  <c r="AA838" i="1"/>
  <c r="AR838" i="1" s="1"/>
  <c r="AS838" i="1" s="1"/>
  <c r="AU838" i="1" s="1"/>
  <c r="Z838" i="1"/>
  <c r="Y838" i="1"/>
  <c r="AG838" i="1" s="1"/>
  <c r="AA837" i="1"/>
  <c r="Z837" i="1"/>
  <c r="Y837" i="1"/>
  <c r="AG837" i="1" s="1"/>
  <c r="AA836" i="1"/>
  <c r="Z836" i="1"/>
  <c r="Y836" i="1"/>
  <c r="AG836" i="1" s="1"/>
  <c r="AA835" i="1"/>
  <c r="AR835" i="1" s="1"/>
  <c r="Z835" i="1"/>
  <c r="Y835" i="1"/>
  <c r="AG835" i="1" s="1"/>
  <c r="AA834" i="1"/>
  <c r="Z834" i="1"/>
  <c r="Y834" i="1"/>
  <c r="AG834" i="1" s="1"/>
  <c r="AA833" i="1"/>
  <c r="Z833" i="1"/>
  <c r="Y833" i="1"/>
  <c r="AG833" i="1" s="1"/>
  <c r="AA832" i="1"/>
  <c r="Z832" i="1"/>
  <c r="Y832" i="1"/>
  <c r="AG832" i="1" s="1"/>
  <c r="AA831" i="1"/>
  <c r="Z831" i="1"/>
  <c r="Y831" i="1"/>
  <c r="AG831" i="1" s="1"/>
  <c r="AA830" i="1"/>
  <c r="AR830" i="1" s="1"/>
  <c r="AS830" i="1" s="1"/>
  <c r="AU830" i="1" s="1"/>
  <c r="Z830" i="1"/>
  <c r="Y830" i="1"/>
  <c r="AG830" i="1" s="1"/>
  <c r="AA829" i="1"/>
  <c r="AR829" i="1" s="1"/>
  <c r="Z829" i="1"/>
  <c r="Y829" i="1"/>
  <c r="AG829" i="1" s="1"/>
  <c r="AA828" i="1"/>
  <c r="Z828" i="1"/>
  <c r="Y828" i="1"/>
  <c r="AG828" i="1" s="1"/>
  <c r="AA827" i="1"/>
  <c r="AR827" i="1" s="1"/>
  <c r="Z827" i="1"/>
  <c r="Y827" i="1"/>
  <c r="AG827" i="1" s="1"/>
  <c r="AA826" i="1"/>
  <c r="Z826" i="1"/>
  <c r="Y826" i="1"/>
  <c r="AG826" i="1" s="1"/>
  <c r="AA825" i="1"/>
  <c r="Z825" i="1"/>
  <c r="Y825" i="1"/>
  <c r="AG825" i="1" s="1"/>
  <c r="AA824" i="1"/>
  <c r="Z824" i="1"/>
  <c r="Y824" i="1"/>
  <c r="AG824" i="1" s="1"/>
  <c r="AA823" i="1"/>
  <c r="Z823" i="1"/>
  <c r="Y823" i="1"/>
  <c r="AG823" i="1" s="1"/>
  <c r="AA822" i="1"/>
  <c r="AR822" i="1" s="1"/>
  <c r="AS822" i="1" s="1"/>
  <c r="AU822" i="1" s="1"/>
  <c r="Z822" i="1"/>
  <c r="Y822" i="1"/>
  <c r="AG822" i="1" s="1"/>
  <c r="AA821" i="1"/>
  <c r="AR821" i="1" s="1"/>
  <c r="Z821" i="1"/>
  <c r="Y821" i="1"/>
  <c r="AG821" i="1" s="1"/>
  <c r="AA820" i="1"/>
  <c r="Z820" i="1"/>
  <c r="Y820" i="1"/>
  <c r="AG820" i="1" s="1"/>
  <c r="AA819" i="1"/>
  <c r="AR819" i="1" s="1"/>
  <c r="Z819" i="1"/>
  <c r="Y819" i="1"/>
  <c r="AG819" i="1" s="1"/>
  <c r="AA818" i="1"/>
  <c r="Z818" i="1"/>
  <c r="Y818" i="1"/>
  <c r="AG818" i="1" s="1"/>
  <c r="AA817" i="1"/>
  <c r="Z817" i="1"/>
  <c r="Y817" i="1"/>
  <c r="AG817" i="1" s="1"/>
  <c r="AA816" i="1"/>
  <c r="Z816" i="1"/>
  <c r="Y816" i="1"/>
  <c r="AG816" i="1" s="1"/>
  <c r="AA815" i="1"/>
  <c r="Z815" i="1"/>
  <c r="Y815" i="1"/>
  <c r="AG815" i="1" s="1"/>
  <c r="AA814" i="1"/>
  <c r="AR814" i="1" s="1"/>
  <c r="AS814" i="1" s="1"/>
  <c r="AU814" i="1" s="1"/>
  <c r="Z814" i="1"/>
  <c r="Y814" i="1"/>
  <c r="AG814" i="1" s="1"/>
  <c r="AA813" i="1"/>
  <c r="Z813" i="1"/>
  <c r="Y813" i="1"/>
  <c r="AG813" i="1" s="1"/>
  <c r="AA812" i="1"/>
  <c r="Z812" i="1"/>
  <c r="Y812" i="1"/>
  <c r="AG812" i="1" s="1"/>
  <c r="AA811" i="1"/>
  <c r="AR811" i="1" s="1"/>
  <c r="Z811" i="1"/>
  <c r="Y811" i="1"/>
  <c r="AG811" i="1" s="1"/>
  <c r="AA810" i="1"/>
  <c r="Z810" i="1"/>
  <c r="Y810" i="1"/>
  <c r="AG810" i="1" s="1"/>
  <c r="AA809" i="1"/>
  <c r="Z809" i="1"/>
  <c r="Y809" i="1"/>
  <c r="AG809" i="1" s="1"/>
  <c r="AA808" i="1"/>
  <c r="Z808" i="1"/>
  <c r="Y808" i="1"/>
  <c r="AG808" i="1" s="1"/>
  <c r="AA807" i="1"/>
  <c r="Z807" i="1"/>
  <c r="Y807" i="1"/>
  <c r="AG807" i="1" s="1"/>
  <c r="AA806" i="1"/>
  <c r="AR806" i="1" s="1"/>
  <c r="AS806" i="1" s="1"/>
  <c r="AU806" i="1" s="1"/>
  <c r="Z806" i="1"/>
  <c r="Y806" i="1"/>
  <c r="AG806" i="1" s="1"/>
  <c r="AA805" i="1"/>
  <c r="Z805" i="1"/>
  <c r="Y805" i="1"/>
  <c r="AG805" i="1" s="1"/>
  <c r="AA804" i="1"/>
  <c r="Z804" i="1"/>
  <c r="Y804" i="1"/>
  <c r="AG804" i="1" s="1"/>
  <c r="AA803" i="1"/>
  <c r="AR803" i="1" s="1"/>
  <c r="Z803" i="1"/>
  <c r="Y803" i="1"/>
  <c r="AG803" i="1" s="1"/>
  <c r="AA802" i="1"/>
  <c r="Z802" i="1"/>
  <c r="Y802" i="1"/>
  <c r="AG802" i="1" s="1"/>
  <c r="AA801" i="1"/>
  <c r="Z801" i="1"/>
  <c r="Y801" i="1"/>
  <c r="AG801" i="1" s="1"/>
  <c r="AA800" i="1"/>
  <c r="Z800" i="1"/>
  <c r="Y800" i="1"/>
  <c r="AG800" i="1" s="1"/>
  <c r="AA799" i="1"/>
  <c r="Z799" i="1"/>
  <c r="Y799" i="1"/>
  <c r="AG799" i="1" s="1"/>
  <c r="AA798" i="1"/>
  <c r="AR798" i="1" s="1"/>
  <c r="AS798" i="1" s="1"/>
  <c r="AU798" i="1" s="1"/>
  <c r="Z798" i="1"/>
  <c r="Y798" i="1"/>
  <c r="AG798" i="1" s="1"/>
  <c r="AA797" i="1"/>
  <c r="Z797" i="1"/>
  <c r="Y797" i="1"/>
  <c r="AG797" i="1" s="1"/>
  <c r="AA796" i="1"/>
  <c r="Z796" i="1"/>
  <c r="Y796" i="1"/>
  <c r="AG796" i="1" s="1"/>
  <c r="AA795" i="1"/>
  <c r="AR795" i="1" s="1"/>
  <c r="Z795" i="1"/>
  <c r="Y795" i="1"/>
  <c r="AG795" i="1" s="1"/>
  <c r="AA794" i="1"/>
  <c r="Z794" i="1"/>
  <c r="Y794" i="1"/>
  <c r="AG794" i="1" s="1"/>
  <c r="AA793" i="1"/>
  <c r="Z793" i="1"/>
  <c r="Y793" i="1"/>
  <c r="AG793" i="1" s="1"/>
  <c r="AA792" i="1"/>
  <c r="Z792" i="1"/>
  <c r="Y792" i="1"/>
  <c r="AG792" i="1" s="1"/>
  <c r="AA791" i="1"/>
  <c r="Z791" i="1"/>
  <c r="Y791" i="1"/>
  <c r="AG791" i="1" s="1"/>
  <c r="AA790" i="1"/>
  <c r="AR790" i="1" s="1"/>
  <c r="AS790" i="1" s="1"/>
  <c r="AU790" i="1" s="1"/>
  <c r="Z790" i="1"/>
  <c r="Y790" i="1"/>
  <c r="AG790" i="1" s="1"/>
  <c r="AA789" i="1"/>
  <c r="Z789" i="1"/>
  <c r="Y789" i="1"/>
  <c r="AG789" i="1" s="1"/>
  <c r="AA788" i="1"/>
  <c r="Z788" i="1"/>
  <c r="Y788" i="1"/>
  <c r="AG788" i="1" s="1"/>
  <c r="AA787" i="1"/>
  <c r="AR787" i="1" s="1"/>
  <c r="Z787" i="1"/>
  <c r="Y787" i="1"/>
  <c r="AG787" i="1" s="1"/>
  <c r="AA786" i="1"/>
  <c r="Z786" i="1"/>
  <c r="Y786" i="1"/>
  <c r="AG786" i="1" s="1"/>
  <c r="AA785" i="1"/>
  <c r="Z785" i="1"/>
  <c r="Y785" i="1"/>
  <c r="AG785" i="1" s="1"/>
  <c r="AA784" i="1"/>
  <c r="Z784" i="1"/>
  <c r="Y784" i="1"/>
  <c r="AG784" i="1" s="1"/>
  <c r="AA783" i="1"/>
  <c r="Z783" i="1"/>
  <c r="Y783" i="1"/>
  <c r="AG783" i="1" s="1"/>
  <c r="AA782" i="1"/>
  <c r="AR782" i="1" s="1"/>
  <c r="AS782" i="1" s="1"/>
  <c r="AU782" i="1" s="1"/>
  <c r="Z782" i="1"/>
  <c r="Y782" i="1"/>
  <c r="AG782" i="1" s="1"/>
  <c r="AA781" i="1"/>
  <c r="AR781" i="1" s="1"/>
  <c r="Z781" i="1"/>
  <c r="Y781" i="1"/>
  <c r="AG781" i="1" s="1"/>
  <c r="AA780" i="1"/>
  <c r="Z780" i="1"/>
  <c r="Y780" i="1"/>
  <c r="AG780" i="1" s="1"/>
  <c r="AA779" i="1"/>
  <c r="AR779" i="1" s="1"/>
  <c r="Z779" i="1"/>
  <c r="Y779" i="1"/>
  <c r="AG779" i="1" s="1"/>
  <c r="AA778" i="1"/>
  <c r="Z778" i="1"/>
  <c r="Y778" i="1"/>
  <c r="AG778" i="1" s="1"/>
  <c r="AA777" i="1"/>
  <c r="Z777" i="1"/>
  <c r="Y777" i="1"/>
  <c r="AG777" i="1" s="1"/>
  <c r="AA776" i="1"/>
  <c r="Z776" i="1"/>
  <c r="Y776" i="1"/>
  <c r="AG776" i="1" s="1"/>
  <c r="AA775" i="1"/>
  <c r="Z775" i="1"/>
  <c r="Y775" i="1"/>
  <c r="AG775" i="1" s="1"/>
  <c r="AA774" i="1"/>
  <c r="AR774" i="1" s="1"/>
  <c r="AS774" i="1" s="1"/>
  <c r="AU774" i="1" s="1"/>
  <c r="Z774" i="1"/>
  <c r="Y774" i="1"/>
  <c r="AG774" i="1" s="1"/>
  <c r="AA773" i="1"/>
  <c r="AR773" i="1" s="1"/>
  <c r="Z773" i="1"/>
  <c r="Y773" i="1"/>
  <c r="AG773" i="1" s="1"/>
  <c r="AA772" i="1"/>
  <c r="Z772" i="1"/>
  <c r="Y772" i="1"/>
  <c r="AG772" i="1" s="1"/>
  <c r="AA771" i="1"/>
  <c r="AR771" i="1" s="1"/>
  <c r="Z771" i="1"/>
  <c r="Y771" i="1"/>
  <c r="AG771" i="1" s="1"/>
  <c r="AA770" i="1"/>
  <c r="Z770" i="1"/>
  <c r="Y770" i="1"/>
  <c r="AG770" i="1" s="1"/>
  <c r="AA769" i="1"/>
  <c r="Z769" i="1"/>
  <c r="Y769" i="1"/>
  <c r="AG769" i="1" s="1"/>
  <c r="AA768" i="1"/>
  <c r="Z768" i="1"/>
  <c r="Y768" i="1"/>
  <c r="AG768" i="1" s="1"/>
  <c r="AA767" i="1"/>
  <c r="Z767" i="1"/>
  <c r="Y767" i="1"/>
  <c r="AG767" i="1" s="1"/>
  <c r="AA766" i="1"/>
  <c r="AR766" i="1" s="1"/>
  <c r="AS766" i="1" s="1"/>
  <c r="AU766" i="1" s="1"/>
  <c r="Z766" i="1"/>
  <c r="Y766" i="1"/>
  <c r="AG766" i="1" s="1"/>
  <c r="AA765" i="1"/>
  <c r="AR765" i="1" s="1"/>
  <c r="Z765" i="1"/>
  <c r="Y765" i="1"/>
  <c r="AG765" i="1" s="1"/>
  <c r="AA764" i="1"/>
  <c r="Z764" i="1"/>
  <c r="Y764" i="1"/>
  <c r="AG764" i="1" s="1"/>
  <c r="AA763" i="1"/>
  <c r="AR763" i="1" s="1"/>
  <c r="Z763" i="1"/>
  <c r="Y763" i="1"/>
  <c r="AG763" i="1" s="1"/>
  <c r="AA762" i="1"/>
  <c r="Z762" i="1"/>
  <c r="Y762" i="1"/>
  <c r="AG762" i="1" s="1"/>
  <c r="AA761" i="1"/>
  <c r="Z761" i="1"/>
  <c r="Y761" i="1"/>
  <c r="AG761" i="1" s="1"/>
  <c r="AA760" i="1"/>
  <c r="Z760" i="1"/>
  <c r="Y760" i="1"/>
  <c r="AG760" i="1" s="1"/>
  <c r="AA759" i="1"/>
  <c r="Z759" i="1"/>
  <c r="Y759" i="1"/>
  <c r="AG759" i="1" s="1"/>
  <c r="AA758" i="1"/>
  <c r="AR758" i="1" s="1"/>
  <c r="AS758" i="1" s="1"/>
  <c r="AU758" i="1" s="1"/>
  <c r="Z758" i="1"/>
  <c r="Y758" i="1"/>
  <c r="AG758" i="1" s="1"/>
  <c r="AA757" i="1"/>
  <c r="Z757" i="1"/>
  <c r="Y757" i="1"/>
  <c r="AG757" i="1" s="1"/>
  <c r="AA756" i="1"/>
  <c r="Z756" i="1"/>
  <c r="Y756" i="1"/>
  <c r="AG756" i="1" s="1"/>
  <c r="AA755" i="1"/>
  <c r="AR755" i="1" s="1"/>
  <c r="Z755" i="1"/>
  <c r="Y755" i="1"/>
  <c r="AG755" i="1" s="1"/>
  <c r="AA754" i="1"/>
  <c r="Z754" i="1"/>
  <c r="Y754" i="1"/>
  <c r="AG754" i="1" s="1"/>
  <c r="AA753" i="1"/>
  <c r="Z753" i="1"/>
  <c r="Y753" i="1"/>
  <c r="AG753" i="1" s="1"/>
  <c r="AA752" i="1"/>
  <c r="Z752" i="1"/>
  <c r="Y752" i="1"/>
  <c r="AG752" i="1" s="1"/>
  <c r="AA751" i="1"/>
  <c r="Z751" i="1"/>
  <c r="Y751" i="1"/>
  <c r="AG751" i="1" s="1"/>
  <c r="AA750" i="1"/>
  <c r="AR750" i="1" s="1"/>
  <c r="AS750" i="1" s="1"/>
  <c r="AU750" i="1" s="1"/>
  <c r="Z750" i="1"/>
  <c r="Y750" i="1"/>
  <c r="AG750" i="1" s="1"/>
  <c r="AA749" i="1"/>
  <c r="Z749" i="1"/>
  <c r="Y749" i="1"/>
  <c r="AG749" i="1" s="1"/>
  <c r="AA748" i="1"/>
  <c r="Z748" i="1"/>
  <c r="Y748" i="1"/>
  <c r="AG748" i="1" s="1"/>
  <c r="AA747" i="1"/>
  <c r="AR747" i="1" s="1"/>
  <c r="Z747" i="1"/>
  <c r="Y747" i="1"/>
  <c r="AG747" i="1" s="1"/>
  <c r="AA746" i="1"/>
  <c r="Z746" i="1"/>
  <c r="Y746" i="1"/>
  <c r="AG746" i="1" s="1"/>
  <c r="AA745" i="1"/>
  <c r="Z745" i="1"/>
  <c r="Y745" i="1"/>
  <c r="AG745" i="1" s="1"/>
  <c r="AA744" i="1"/>
  <c r="Z744" i="1"/>
  <c r="Y744" i="1"/>
  <c r="AG744" i="1" s="1"/>
  <c r="AA743" i="1"/>
  <c r="Z743" i="1"/>
  <c r="Y743" i="1"/>
  <c r="AG743" i="1" s="1"/>
  <c r="AA742" i="1"/>
  <c r="AR742" i="1" s="1"/>
  <c r="AS742" i="1" s="1"/>
  <c r="AU742" i="1" s="1"/>
  <c r="Z742" i="1"/>
  <c r="Y742" i="1"/>
  <c r="AG742" i="1" s="1"/>
  <c r="AA741" i="1"/>
  <c r="AR741" i="1" s="1"/>
  <c r="Z741" i="1"/>
  <c r="Y741" i="1"/>
  <c r="AG741" i="1" s="1"/>
  <c r="AA740" i="1"/>
  <c r="Z740" i="1"/>
  <c r="Y740" i="1"/>
  <c r="AG740" i="1" s="1"/>
  <c r="AA739" i="1"/>
  <c r="AR739" i="1" s="1"/>
  <c r="Z739" i="1"/>
  <c r="Y739" i="1"/>
  <c r="AG739" i="1" s="1"/>
  <c r="AA738" i="1"/>
  <c r="Z738" i="1"/>
  <c r="Y738" i="1"/>
  <c r="AG738" i="1" s="1"/>
  <c r="AA737" i="1"/>
  <c r="Z737" i="1"/>
  <c r="Y737" i="1"/>
  <c r="AG737" i="1" s="1"/>
  <c r="AA736" i="1"/>
  <c r="Z736" i="1"/>
  <c r="Y736" i="1"/>
  <c r="AG736" i="1" s="1"/>
  <c r="AA735" i="1"/>
  <c r="Z735" i="1"/>
  <c r="Y735" i="1"/>
  <c r="AG735" i="1" s="1"/>
  <c r="AA734" i="1"/>
  <c r="AR734" i="1" s="1"/>
  <c r="AS734" i="1" s="1"/>
  <c r="AU734" i="1" s="1"/>
  <c r="Z734" i="1"/>
  <c r="Y734" i="1"/>
  <c r="AG734" i="1" s="1"/>
  <c r="AA733" i="1"/>
  <c r="AR733" i="1" s="1"/>
  <c r="Z733" i="1"/>
  <c r="Y733" i="1"/>
  <c r="AG733" i="1" s="1"/>
  <c r="AA732" i="1"/>
  <c r="Z732" i="1"/>
  <c r="Y732" i="1"/>
  <c r="AG732" i="1" s="1"/>
  <c r="AA731" i="1"/>
  <c r="AR731" i="1" s="1"/>
  <c r="Z731" i="1"/>
  <c r="Y731" i="1"/>
  <c r="AG731" i="1" s="1"/>
  <c r="AA730" i="1"/>
  <c r="Z730" i="1"/>
  <c r="Y730" i="1"/>
  <c r="AG730" i="1" s="1"/>
  <c r="AA729" i="1"/>
  <c r="Z729" i="1"/>
  <c r="Y729" i="1"/>
  <c r="AG729" i="1" s="1"/>
  <c r="AA728" i="1"/>
  <c r="Z728" i="1"/>
  <c r="Y728" i="1"/>
  <c r="AG728" i="1" s="1"/>
  <c r="AA727" i="1"/>
  <c r="Z727" i="1"/>
  <c r="Y727" i="1"/>
  <c r="AG727" i="1" s="1"/>
  <c r="AA726" i="1"/>
  <c r="AR726" i="1" s="1"/>
  <c r="AS726" i="1" s="1"/>
  <c r="AU726" i="1" s="1"/>
  <c r="Z726" i="1"/>
  <c r="Y726" i="1"/>
  <c r="AG726" i="1" s="1"/>
  <c r="AA725" i="1"/>
  <c r="AR725" i="1" s="1"/>
  <c r="Z725" i="1"/>
  <c r="Y725" i="1"/>
  <c r="AG725" i="1" s="1"/>
  <c r="AA724" i="1"/>
  <c r="Z724" i="1"/>
  <c r="Y724" i="1"/>
  <c r="AG724" i="1" s="1"/>
  <c r="AA723" i="1"/>
  <c r="AR723" i="1" s="1"/>
  <c r="Z723" i="1"/>
  <c r="Y723" i="1"/>
  <c r="AG723" i="1" s="1"/>
  <c r="AA722" i="1"/>
  <c r="Z722" i="1"/>
  <c r="Y722" i="1"/>
  <c r="AG722" i="1" s="1"/>
  <c r="AA721" i="1"/>
  <c r="Z721" i="1"/>
  <c r="Y721" i="1"/>
  <c r="AG721" i="1" s="1"/>
  <c r="AA720" i="1"/>
  <c r="Z720" i="1"/>
  <c r="Y720" i="1"/>
  <c r="AG720" i="1" s="1"/>
  <c r="AA719" i="1"/>
  <c r="Z719" i="1"/>
  <c r="Y719" i="1"/>
  <c r="AG719" i="1" s="1"/>
  <c r="AA718" i="1"/>
  <c r="AR718" i="1" s="1"/>
  <c r="AS718" i="1" s="1"/>
  <c r="AU718" i="1" s="1"/>
  <c r="Z718" i="1"/>
  <c r="Y718" i="1"/>
  <c r="AG718" i="1" s="1"/>
  <c r="AA717" i="1"/>
  <c r="AR717" i="1" s="1"/>
  <c r="Z717" i="1"/>
  <c r="Y717" i="1"/>
  <c r="AG717" i="1" s="1"/>
  <c r="AA716" i="1"/>
  <c r="Z716" i="1"/>
  <c r="Y716" i="1"/>
  <c r="AG716" i="1" s="1"/>
  <c r="AA715" i="1"/>
  <c r="AR715" i="1" s="1"/>
  <c r="Z715" i="1"/>
  <c r="Y715" i="1"/>
  <c r="AG715" i="1" s="1"/>
  <c r="AA714" i="1"/>
  <c r="Z714" i="1"/>
  <c r="Y714" i="1"/>
  <c r="AG714" i="1" s="1"/>
  <c r="AA713" i="1"/>
  <c r="Z713" i="1"/>
  <c r="Y713" i="1"/>
  <c r="AG713" i="1" s="1"/>
  <c r="AA712" i="1"/>
  <c r="Z712" i="1"/>
  <c r="Y712" i="1"/>
  <c r="AG712" i="1" s="1"/>
  <c r="AA711" i="1"/>
  <c r="Z711" i="1"/>
  <c r="Y711" i="1"/>
  <c r="AG711" i="1" s="1"/>
  <c r="AA710" i="1"/>
  <c r="AR710" i="1" s="1"/>
  <c r="AS710" i="1" s="1"/>
  <c r="AU710" i="1" s="1"/>
  <c r="Z710" i="1"/>
  <c r="Y710" i="1"/>
  <c r="AG710" i="1" s="1"/>
  <c r="AA709" i="1"/>
  <c r="AR709" i="1" s="1"/>
  <c r="Z709" i="1"/>
  <c r="Y709" i="1"/>
  <c r="AG709" i="1" s="1"/>
  <c r="AA708" i="1"/>
  <c r="Z708" i="1"/>
  <c r="Y708" i="1"/>
  <c r="AG708" i="1" s="1"/>
  <c r="AA707" i="1"/>
  <c r="AR707" i="1" s="1"/>
  <c r="Z707" i="1"/>
  <c r="Y707" i="1"/>
  <c r="AG707" i="1" s="1"/>
  <c r="AA706" i="1"/>
  <c r="Z706" i="1"/>
  <c r="Y706" i="1"/>
  <c r="AG706" i="1" s="1"/>
  <c r="AA705" i="1"/>
  <c r="Z705" i="1"/>
  <c r="Y705" i="1"/>
  <c r="AG705" i="1" s="1"/>
  <c r="AA704" i="1"/>
  <c r="Z704" i="1"/>
  <c r="Y704" i="1"/>
  <c r="AG704" i="1" s="1"/>
  <c r="AA703" i="1"/>
  <c r="Z703" i="1"/>
  <c r="Y703" i="1"/>
  <c r="AG703" i="1" s="1"/>
  <c r="AA702" i="1"/>
  <c r="AR702" i="1" s="1"/>
  <c r="AS702" i="1" s="1"/>
  <c r="AU702" i="1" s="1"/>
  <c r="Z702" i="1"/>
  <c r="Y702" i="1"/>
  <c r="AG702" i="1" s="1"/>
  <c r="AA701" i="1"/>
  <c r="Z701" i="1"/>
  <c r="Y701" i="1"/>
  <c r="AG701" i="1" s="1"/>
  <c r="AA700" i="1"/>
  <c r="Z700" i="1"/>
  <c r="Y700" i="1"/>
  <c r="AG700" i="1" s="1"/>
  <c r="AA699" i="1"/>
  <c r="AR699" i="1" s="1"/>
  <c r="Z699" i="1"/>
  <c r="Y699" i="1"/>
  <c r="AG699" i="1" s="1"/>
  <c r="AA698" i="1"/>
  <c r="Z698" i="1"/>
  <c r="Y698" i="1"/>
  <c r="AG698" i="1" s="1"/>
  <c r="AA697" i="1"/>
  <c r="Z697" i="1"/>
  <c r="Y697" i="1"/>
  <c r="AG697" i="1" s="1"/>
  <c r="AA696" i="1"/>
  <c r="Z696" i="1"/>
  <c r="Y696" i="1"/>
  <c r="AG696" i="1" s="1"/>
  <c r="AA695" i="1"/>
  <c r="Z695" i="1"/>
  <c r="Y695" i="1"/>
  <c r="AG695" i="1" s="1"/>
  <c r="AA694" i="1"/>
  <c r="AR694" i="1" s="1"/>
  <c r="AS694" i="1" s="1"/>
  <c r="AU694" i="1" s="1"/>
  <c r="Z694" i="1"/>
  <c r="Y694" i="1"/>
  <c r="AG694" i="1" s="1"/>
  <c r="AA693" i="1"/>
  <c r="AR693" i="1" s="1"/>
  <c r="Z693" i="1"/>
  <c r="Y693" i="1"/>
  <c r="AG693" i="1" s="1"/>
  <c r="AA692" i="1"/>
  <c r="Z692" i="1"/>
  <c r="Y692" i="1"/>
  <c r="AG692" i="1" s="1"/>
  <c r="AA691" i="1"/>
  <c r="AR691" i="1" s="1"/>
  <c r="Z691" i="1"/>
  <c r="Y691" i="1"/>
  <c r="AG691" i="1" s="1"/>
  <c r="AA690" i="1"/>
  <c r="Z690" i="1"/>
  <c r="Y690" i="1"/>
  <c r="AG690" i="1" s="1"/>
  <c r="AA689" i="1"/>
  <c r="Z689" i="1"/>
  <c r="Y689" i="1"/>
  <c r="AG689" i="1" s="1"/>
  <c r="AA688" i="1"/>
  <c r="Z688" i="1"/>
  <c r="Y688" i="1"/>
  <c r="AG688" i="1" s="1"/>
  <c r="AA687" i="1"/>
  <c r="Z687" i="1"/>
  <c r="Y687" i="1"/>
  <c r="AG687" i="1" s="1"/>
  <c r="AA686" i="1"/>
  <c r="AR686" i="1" s="1"/>
  <c r="AS686" i="1" s="1"/>
  <c r="AU686" i="1" s="1"/>
  <c r="Z686" i="1"/>
  <c r="Y686" i="1"/>
  <c r="AG686" i="1" s="1"/>
  <c r="AA685" i="1"/>
  <c r="AR685" i="1" s="1"/>
  <c r="Z685" i="1"/>
  <c r="Y685" i="1"/>
  <c r="AG685" i="1" s="1"/>
  <c r="AA684" i="1"/>
  <c r="Z684" i="1"/>
  <c r="Y684" i="1"/>
  <c r="AG684" i="1" s="1"/>
  <c r="AA683" i="1"/>
  <c r="AR683" i="1" s="1"/>
  <c r="Z683" i="1"/>
  <c r="Y683" i="1"/>
  <c r="AG683" i="1" s="1"/>
  <c r="AA682" i="1"/>
  <c r="Z682" i="1"/>
  <c r="Y682" i="1"/>
  <c r="AG682" i="1" s="1"/>
  <c r="AA681" i="1"/>
  <c r="Z681" i="1"/>
  <c r="Y681" i="1"/>
  <c r="AG681" i="1" s="1"/>
  <c r="AA680" i="1"/>
  <c r="Z680" i="1"/>
  <c r="Y680" i="1"/>
  <c r="AG680" i="1" s="1"/>
  <c r="AA679" i="1"/>
  <c r="Z679" i="1"/>
  <c r="Y679" i="1"/>
  <c r="AG679" i="1" s="1"/>
  <c r="AA678" i="1"/>
  <c r="AR678" i="1" s="1"/>
  <c r="AS678" i="1" s="1"/>
  <c r="AU678" i="1" s="1"/>
  <c r="Z678" i="1"/>
  <c r="Y678" i="1"/>
  <c r="AG678" i="1" s="1"/>
  <c r="AA677" i="1"/>
  <c r="Z677" i="1"/>
  <c r="Y677" i="1"/>
  <c r="AG677" i="1" s="1"/>
  <c r="AA676" i="1"/>
  <c r="Z676" i="1"/>
  <c r="Y676" i="1"/>
  <c r="AG676" i="1" s="1"/>
  <c r="AA675" i="1"/>
  <c r="AR675" i="1" s="1"/>
  <c r="Z675" i="1"/>
  <c r="Y675" i="1"/>
  <c r="AG675" i="1" s="1"/>
  <c r="AA674" i="1"/>
  <c r="Z674" i="1"/>
  <c r="Y674" i="1"/>
  <c r="AG674" i="1" s="1"/>
  <c r="AA673" i="1"/>
  <c r="Z673" i="1"/>
  <c r="Y673" i="1"/>
  <c r="AG673" i="1" s="1"/>
  <c r="AA672" i="1"/>
  <c r="Z672" i="1"/>
  <c r="Y672" i="1"/>
  <c r="AG672" i="1" s="1"/>
  <c r="AA671" i="1"/>
  <c r="Z671" i="1"/>
  <c r="Y671" i="1"/>
  <c r="AG671" i="1" s="1"/>
  <c r="AA670" i="1"/>
  <c r="AR670" i="1" s="1"/>
  <c r="AS670" i="1" s="1"/>
  <c r="AU670" i="1" s="1"/>
  <c r="Z670" i="1"/>
  <c r="Y670" i="1"/>
  <c r="AG670" i="1" s="1"/>
  <c r="AA669" i="1"/>
  <c r="AR669" i="1" s="1"/>
  <c r="Z669" i="1"/>
  <c r="Y669" i="1"/>
  <c r="AG669" i="1" s="1"/>
  <c r="AA668" i="1"/>
  <c r="Z668" i="1"/>
  <c r="Y668" i="1"/>
  <c r="AG668" i="1" s="1"/>
  <c r="AA667" i="1"/>
  <c r="AR667" i="1" s="1"/>
  <c r="Z667" i="1"/>
  <c r="Y667" i="1"/>
  <c r="AG667" i="1" s="1"/>
  <c r="AA666" i="1"/>
  <c r="Z666" i="1"/>
  <c r="Y666" i="1"/>
  <c r="AG666" i="1" s="1"/>
  <c r="AA665" i="1"/>
  <c r="Z665" i="1"/>
  <c r="Y665" i="1"/>
  <c r="AG665" i="1" s="1"/>
  <c r="AA664" i="1"/>
  <c r="Z664" i="1"/>
  <c r="Y664" i="1"/>
  <c r="AG664" i="1" s="1"/>
  <c r="AA663" i="1"/>
  <c r="Z663" i="1"/>
  <c r="Y663" i="1"/>
  <c r="AG663" i="1" s="1"/>
  <c r="AA662" i="1"/>
  <c r="AR662" i="1" s="1"/>
  <c r="AS662" i="1" s="1"/>
  <c r="AU662" i="1" s="1"/>
  <c r="Z662" i="1"/>
  <c r="Y662" i="1"/>
  <c r="AG662" i="1" s="1"/>
  <c r="AA661" i="1"/>
  <c r="AR661" i="1" s="1"/>
  <c r="Z661" i="1"/>
  <c r="Y661" i="1"/>
  <c r="AG661" i="1" s="1"/>
  <c r="AA660" i="1"/>
  <c r="Z660" i="1"/>
  <c r="Y660" i="1"/>
  <c r="AG660" i="1" s="1"/>
  <c r="AA659" i="1"/>
  <c r="AR659" i="1" s="1"/>
  <c r="Z659" i="1"/>
  <c r="Y659" i="1"/>
  <c r="AG659" i="1" s="1"/>
  <c r="AA658" i="1"/>
  <c r="Z658" i="1"/>
  <c r="Y658" i="1"/>
  <c r="AG658" i="1" s="1"/>
  <c r="AA657" i="1"/>
  <c r="Z657" i="1"/>
  <c r="Y657" i="1"/>
  <c r="AG657" i="1" s="1"/>
  <c r="AA656" i="1"/>
  <c r="Z656" i="1"/>
  <c r="Y656" i="1"/>
  <c r="AG656" i="1" s="1"/>
  <c r="AA655" i="1"/>
  <c r="Z655" i="1"/>
  <c r="Y655" i="1"/>
  <c r="AG655" i="1" s="1"/>
  <c r="AA654" i="1"/>
  <c r="AR654" i="1" s="1"/>
  <c r="AS654" i="1" s="1"/>
  <c r="AU654" i="1" s="1"/>
  <c r="Z654" i="1"/>
  <c r="Y654" i="1"/>
  <c r="AG654" i="1" s="1"/>
  <c r="AA653" i="1"/>
  <c r="AR653" i="1" s="1"/>
  <c r="Z653" i="1"/>
  <c r="Y653" i="1"/>
  <c r="AG653" i="1" s="1"/>
  <c r="AA652" i="1"/>
  <c r="Z652" i="1"/>
  <c r="Y652" i="1"/>
  <c r="AG652" i="1" s="1"/>
  <c r="AA651" i="1"/>
  <c r="AR651" i="1" s="1"/>
  <c r="Z651" i="1"/>
  <c r="Y651" i="1"/>
  <c r="AG651" i="1" s="1"/>
  <c r="AA650" i="1"/>
  <c r="Z650" i="1"/>
  <c r="Y650" i="1"/>
  <c r="AG650" i="1" s="1"/>
  <c r="AA649" i="1"/>
  <c r="Z649" i="1"/>
  <c r="Y649" i="1"/>
  <c r="AG649" i="1" s="1"/>
  <c r="AA648" i="1"/>
  <c r="Z648" i="1"/>
  <c r="Y648" i="1"/>
  <c r="AG648" i="1" s="1"/>
  <c r="AA647" i="1"/>
  <c r="Z647" i="1"/>
  <c r="Y647" i="1"/>
  <c r="AG647" i="1" s="1"/>
  <c r="AA646" i="1"/>
  <c r="AR646" i="1" s="1"/>
  <c r="AS646" i="1" s="1"/>
  <c r="AU646" i="1" s="1"/>
  <c r="Z646" i="1"/>
  <c r="Y646" i="1"/>
  <c r="AG646" i="1" s="1"/>
  <c r="AA645" i="1"/>
  <c r="AR645" i="1" s="1"/>
  <c r="Z645" i="1"/>
  <c r="Y645" i="1"/>
  <c r="AG645" i="1" s="1"/>
  <c r="AA644" i="1"/>
  <c r="Z644" i="1"/>
  <c r="Y644" i="1"/>
  <c r="AG644" i="1" s="1"/>
  <c r="AA643" i="1"/>
  <c r="AR643" i="1" s="1"/>
  <c r="Z643" i="1"/>
  <c r="Y643" i="1"/>
  <c r="AG643" i="1" s="1"/>
  <c r="AA642" i="1"/>
  <c r="Z642" i="1"/>
  <c r="Y642" i="1"/>
  <c r="AG642" i="1" s="1"/>
  <c r="AA641" i="1"/>
  <c r="Z641" i="1"/>
  <c r="Y641" i="1"/>
  <c r="AG641" i="1" s="1"/>
  <c r="AA640" i="1"/>
  <c r="Z640" i="1"/>
  <c r="Y640" i="1"/>
  <c r="AG640" i="1" s="1"/>
  <c r="AA639" i="1"/>
  <c r="Z639" i="1"/>
  <c r="Y639" i="1"/>
  <c r="AG639" i="1" s="1"/>
  <c r="AA638" i="1"/>
  <c r="AR638" i="1" s="1"/>
  <c r="AS638" i="1" s="1"/>
  <c r="AU638" i="1" s="1"/>
  <c r="Z638" i="1"/>
  <c r="Y638" i="1"/>
  <c r="AG638" i="1" s="1"/>
  <c r="AA637" i="1"/>
  <c r="AR637" i="1" s="1"/>
  <c r="Z637" i="1"/>
  <c r="Y637" i="1"/>
  <c r="AG637" i="1" s="1"/>
  <c r="AA636" i="1"/>
  <c r="Z636" i="1"/>
  <c r="Y636" i="1"/>
  <c r="AG636" i="1" s="1"/>
  <c r="AA635" i="1"/>
  <c r="AR635" i="1" s="1"/>
  <c r="Z635" i="1"/>
  <c r="Y635" i="1"/>
  <c r="AG635" i="1" s="1"/>
  <c r="AA634" i="1"/>
  <c r="Z634" i="1"/>
  <c r="Y634" i="1"/>
  <c r="AG634" i="1" s="1"/>
  <c r="AA633" i="1"/>
  <c r="Z633" i="1"/>
  <c r="Y633" i="1"/>
  <c r="AG633" i="1" s="1"/>
  <c r="AA632" i="1"/>
  <c r="Z632" i="1"/>
  <c r="Y632" i="1"/>
  <c r="AG632" i="1" s="1"/>
  <c r="AA631" i="1"/>
  <c r="Z631" i="1"/>
  <c r="Y631" i="1"/>
  <c r="AG631" i="1" s="1"/>
  <c r="AA630" i="1"/>
  <c r="AR630" i="1" s="1"/>
  <c r="AS630" i="1" s="1"/>
  <c r="AU630" i="1" s="1"/>
  <c r="Z630" i="1"/>
  <c r="Y630" i="1"/>
  <c r="AG630" i="1" s="1"/>
  <c r="AA629" i="1"/>
  <c r="AR629" i="1" s="1"/>
  <c r="Z629" i="1"/>
  <c r="Y629" i="1"/>
  <c r="AG629" i="1" s="1"/>
  <c r="AA628" i="1"/>
  <c r="Z628" i="1"/>
  <c r="Y628" i="1"/>
  <c r="AG628" i="1" s="1"/>
  <c r="AA627" i="1"/>
  <c r="AR627" i="1" s="1"/>
  <c r="Z627" i="1"/>
  <c r="Y627" i="1"/>
  <c r="AG627" i="1" s="1"/>
  <c r="AA626" i="1"/>
  <c r="Z626" i="1"/>
  <c r="Y626" i="1"/>
  <c r="AG626" i="1" s="1"/>
  <c r="AA625" i="1"/>
  <c r="Z625" i="1"/>
  <c r="Y625" i="1"/>
  <c r="AG625" i="1" s="1"/>
  <c r="AA624" i="1"/>
  <c r="Z624" i="1"/>
  <c r="Y624" i="1"/>
  <c r="AG624" i="1" s="1"/>
  <c r="AA623" i="1"/>
  <c r="Z623" i="1"/>
  <c r="Y623" i="1"/>
  <c r="AG623" i="1" s="1"/>
  <c r="AA622" i="1"/>
  <c r="AR622" i="1" s="1"/>
  <c r="AS622" i="1" s="1"/>
  <c r="AU622" i="1" s="1"/>
  <c r="Z622" i="1"/>
  <c r="Y622" i="1"/>
  <c r="AG622" i="1" s="1"/>
  <c r="AA621" i="1"/>
  <c r="Z621" i="1"/>
  <c r="Y621" i="1"/>
  <c r="AG621" i="1" s="1"/>
  <c r="AA620" i="1"/>
  <c r="Z620" i="1"/>
  <c r="Y620" i="1"/>
  <c r="AG620" i="1" s="1"/>
  <c r="AA619" i="1"/>
  <c r="AR619" i="1" s="1"/>
  <c r="Z619" i="1"/>
  <c r="Y619" i="1"/>
  <c r="AG619" i="1" s="1"/>
  <c r="AA618" i="1"/>
  <c r="Z618" i="1"/>
  <c r="Y618" i="1"/>
  <c r="AG618" i="1" s="1"/>
  <c r="AA617" i="1"/>
  <c r="Z617" i="1"/>
  <c r="Y617" i="1"/>
  <c r="AG617" i="1" s="1"/>
  <c r="AA616" i="1"/>
  <c r="Z616" i="1"/>
  <c r="Y616" i="1"/>
  <c r="AG616" i="1" s="1"/>
  <c r="AA615" i="1"/>
  <c r="Z615" i="1"/>
  <c r="Y615" i="1"/>
  <c r="AG615" i="1" s="1"/>
  <c r="AA614" i="1"/>
  <c r="AR614" i="1" s="1"/>
  <c r="AS614" i="1" s="1"/>
  <c r="AU614" i="1" s="1"/>
  <c r="Z614" i="1"/>
  <c r="Y614" i="1"/>
  <c r="AG614" i="1" s="1"/>
  <c r="AA613" i="1"/>
  <c r="AR613" i="1" s="1"/>
  <c r="Z613" i="1"/>
  <c r="Y613" i="1"/>
  <c r="AG613" i="1" s="1"/>
  <c r="AA612" i="1"/>
  <c r="Z612" i="1"/>
  <c r="Y612" i="1"/>
  <c r="AG612" i="1" s="1"/>
  <c r="AA611" i="1"/>
  <c r="AR611" i="1" s="1"/>
  <c r="Z611" i="1"/>
  <c r="Y611" i="1"/>
  <c r="AG611" i="1" s="1"/>
  <c r="AA610" i="1"/>
  <c r="Z610" i="1"/>
  <c r="Y610" i="1"/>
  <c r="AG610" i="1" s="1"/>
  <c r="AA609" i="1"/>
  <c r="Z609" i="1"/>
  <c r="Y609" i="1"/>
  <c r="AG609" i="1" s="1"/>
  <c r="AA608" i="1"/>
  <c r="Z608" i="1"/>
  <c r="Y608" i="1"/>
  <c r="AG608" i="1" s="1"/>
  <c r="AA607" i="1"/>
  <c r="Z607" i="1"/>
  <c r="Y607" i="1"/>
  <c r="AG607" i="1" s="1"/>
  <c r="AA606" i="1"/>
  <c r="AR606" i="1" s="1"/>
  <c r="AS606" i="1" s="1"/>
  <c r="AU606" i="1" s="1"/>
  <c r="Z606" i="1"/>
  <c r="Y606" i="1"/>
  <c r="AG606" i="1" s="1"/>
  <c r="AA605" i="1"/>
  <c r="AR605" i="1" s="1"/>
  <c r="Z605" i="1"/>
  <c r="Y605" i="1"/>
  <c r="AG605" i="1" s="1"/>
  <c r="AA604" i="1"/>
  <c r="Z604" i="1"/>
  <c r="Y604" i="1"/>
  <c r="AG604" i="1" s="1"/>
  <c r="AA603" i="1"/>
  <c r="AR603" i="1" s="1"/>
  <c r="Z603" i="1"/>
  <c r="Y603" i="1"/>
  <c r="AG603" i="1" s="1"/>
  <c r="AA602" i="1"/>
  <c r="Z602" i="1"/>
  <c r="Y602" i="1"/>
  <c r="AG602" i="1" s="1"/>
  <c r="AA601" i="1"/>
  <c r="Z601" i="1"/>
  <c r="Y601" i="1"/>
  <c r="AG601" i="1" s="1"/>
  <c r="AA600" i="1"/>
  <c r="Z600" i="1"/>
  <c r="Y600" i="1"/>
  <c r="AG600" i="1" s="1"/>
  <c r="AA599" i="1"/>
  <c r="Z599" i="1"/>
  <c r="Y599" i="1"/>
  <c r="AG599" i="1" s="1"/>
  <c r="AA598" i="1"/>
  <c r="AR598" i="1" s="1"/>
  <c r="AS598" i="1" s="1"/>
  <c r="AU598" i="1" s="1"/>
  <c r="Z598" i="1"/>
  <c r="Y598" i="1"/>
  <c r="AG598" i="1" s="1"/>
  <c r="AA597" i="1"/>
  <c r="AR597" i="1" s="1"/>
  <c r="Z597" i="1"/>
  <c r="Y597" i="1"/>
  <c r="AG597" i="1" s="1"/>
  <c r="AA596" i="1"/>
  <c r="Z596" i="1"/>
  <c r="Y596" i="1"/>
  <c r="AG596" i="1" s="1"/>
  <c r="AA595" i="1"/>
  <c r="AR595" i="1" s="1"/>
  <c r="Z595" i="1"/>
  <c r="Y595" i="1"/>
  <c r="AG595" i="1" s="1"/>
  <c r="AA594" i="1"/>
  <c r="Z594" i="1"/>
  <c r="Y594" i="1"/>
  <c r="AG594" i="1" s="1"/>
  <c r="AA593" i="1"/>
  <c r="Z593" i="1"/>
  <c r="Y593" i="1"/>
  <c r="AG593" i="1" s="1"/>
  <c r="AA592" i="1"/>
  <c r="Z592" i="1"/>
  <c r="Y592" i="1"/>
  <c r="AG592" i="1" s="1"/>
  <c r="AA591" i="1"/>
  <c r="Z591" i="1"/>
  <c r="Y591" i="1"/>
  <c r="AG591" i="1" s="1"/>
  <c r="AA590" i="1"/>
  <c r="AR590" i="1" s="1"/>
  <c r="AS590" i="1" s="1"/>
  <c r="AU590" i="1" s="1"/>
  <c r="Z590" i="1"/>
  <c r="Y590" i="1"/>
  <c r="AG590" i="1" s="1"/>
  <c r="AA589" i="1"/>
  <c r="Z589" i="1"/>
  <c r="Y589" i="1"/>
  <c r="AG589" i="1" s="1"/>
  <c r="AA588" i="1"/>
  <c r="Z588" i="1"/>
  <c r="Y588" i="1"/>
  <c r="AG588" i="1" s="1"/>
  <c r="AA587" i="1"/>
  <c r="AR587" i="1" s="1"/>
  <c r="Z587" i="1"/>
  <c r="Y587" i="1"/>
  <c r="AG587" i="1" s="1"/>
  <c r="AA586" i="1"/>
  <c r="Z586" i="1"/>
  <c r="Y586" i="1"/>
  <c r="AG586" i="1" s="1"/>
  <c r="AA585" i="1"/>
  <c r="Z585" i="1"/>
  <c r="Y585" i="1"/>
  <c r="AG585" i="1" s="1"/>
  <c r="AA584" i="1"/>
  <c r="Z584" i="1"/>
  <c r="Y584" i="1"/>
  <c r="AG584" i="1" s="1"/>
  <c r="AA583" i="1"/>
  <c r="Z583" i="1"/>
  <c r="Y583" i="1"/>
  <c r="AG583" i="1" s="1"/>
  <c r="AA582" i="1"/>
  <c r="AR582" i="1" s="1"/>
  <c r="AS582" i="1" s="1"/>
  <c r="AU582" i="1" s="1"/>
  <c r="Z582" i="1"/>
  <c r="Y582" i="1"/>
  <c r="AG582" i="1" s="1"/>
  <c r="AA581" i="1"/>
  <c r="AR581" i="1" s="1"/>
  <c r="Z581" i="1"/>
  <c r="Y581" i="1"/>
  <c r="AG581" i="1" s="1"/>
  <c r="AA580" i="1"/>
  <c r="Z580" i="1"/>
  <c r="Y580" i="1"/>
  <c r="AG580" i="1" s="1"/>
  <c r="AA579" i="1"/>
  <c r="AR579" i="1" s="1"/>
  <c r="Z579" i="1"/>
  <c r="Y579" i="1"/>
  <c r="AG579" i="1" s="1"/>
  <c r="AA578" i="1"/>
  <c r="Z578" i="1"/>
  <c r="Y578" i="1"/>
  <c r="AG578" i="1" s="1"/>
  <c r="AA577" i="1"/>
  <c r="Z577" i="1"/>
  <c r="Y577" i="1"/>
  <c r="AG577" i="1" s="1"/>
  <c r="AA576" i="1"/>
  <c r="Z576" i="1"/>
  <c r="Y576" i="1"/>
  <c r="AG576" i="1" s="1"/>
  <c r="AA575" i="1"/>
  <c r="Z575" i="1"/>
  <c r="Y575" i="1"/>
  <c r="AG575" i="1" s="1"/>
  <c r="AA574" i="1"/>
  <c r="AR574" i="1" s="1"/>
  <c r="AS574" i="1" s="1"/>
  <c r="AU574" i="1" s="1"/>
  <c r="Z574" i="1"/>
  <c r="Y574" i="1"/>
  <c r="AG574" i="1" s="1"/>
  <c r="AA573" i="1"/>
  <c r="AR573" i="1" s="1"/>
  <c r="Z573" i="1"/>
  <c r="Y573" i="1"/>
  <c r="AG573" i="1" s="1"/>
  <c r="AA572" i="1"/>
  <c r="Z572" i="1"/>
  <c r="Y572" i="1"/>
  <c r="AG572" i="1" s="1"/>
  <c r="AA571" i="1"/>
  <c r="AR571" i="1" s="1"/>
  <c r="Z571" i="1"/>
  <c r="Y571" i="1"/>
  <c r="AG571" i="1" s="1"/>
  <c r="AA570" i="1"/>
  <c r="Z570" i="1"/>
  <c r="Y570" i="1"/>
  <c r="AG570" i="1" s="1"/>
  <c r="AA569" i="1"/>
  <c r="Z569" i="1"/>
  <c r="Y569" i="1"/>
  <c r="AG569" i="1" s="1"/>
  <c r="AA568" i="1"/>
  <c r="Z568" i="1"/>
  <c r="Y568" i="1"/>
  <c r="AG568" i="1" s="1"/>
  <c r="AA567" i="1"/>
  <c r="Z567" i="1"/>
  <c r="Y567" i="1"/>
  <c r="AG567" i="1" s="1"/>
  <c r="AA566" i="1"/>
  <c r="AR566" i="1" s="1"/>
  <c r="AS566" i="1" s="1"/>
  <c r="AU566" i="1" s="1"/>
  <c r="Z566" i="1"/>
  <c r="Y566" i="1"/>
  <c r="AG566" i="1" s="1"/>
  <c r="AA565" i="1"/>
  <c r="AR565" i="1" s="1"/>
  <c r="Z565" i="1"/>
  <c r="Y565" i="1"/>
  <c r="AG565" i="1" s="1"/>
  <c r="AA564" i="1"/>
  <c r="Z564" i="1"/>
  <c r="Y564" i="1"/>
  <c r="AG564" i="1" s="1"/>
  <c r="AA563" i="1"/>
  <c r="AR563" i="1" s="1"/>
  <c r="Z563" i="1"/>
  <c r="Y563" i="1"/>
  <c r="AG563" i="1" s="1"/>
  <c r="AA562" i="1"/>
  <c r="Z562" i="1"/>
  <c r="Y562" i="1"/>
  <c r="AG562" i="1" s="1"/>
  <c r="AA561" i="1"/>
  <c r="Z561" i="1"/>
  <c r="Y561" i="1"/>
  <c r="AG561" i="1" s="1"/>
  <c r="AA560" i="1"/>
  <c r="Z560" i="1"/>
  <c r="Y560" i="1"/>
  <c r="AG560" i="1" s="1"/>
  <c r="AA559" i="1"/>
  <c r="Z559" i="1"/>
  <c r="Y559" i="1"/>
  <c r="AG559" i="1" s="1"/>
  <c r="AA558" i="1"/>
  <c r="AR558" i="1" s="1"/>
  <c r="AS558" i="1" s="1"/>
  <c r="AU558" i="1" s="1"/>
  <c r="Z558" i="1"/>
  <c r="Y558" i="1"/>
  <c r="AG558" i="1" s="1"/>
  <c r="AA557" i="1"/>
  <c r="Z557" i="1"/>
  <c r="Y557" i="1"/>
  <c r="AG557" i="1" s="1"/>
  <c r="AA556" i="1"/>
  <c r="Z556" i="1"/>
  <c r="Y556" i="1"/>
  <c r="AG556" i="1" s="1"/>
  <c r="AA555" i="1"/>
  <c r="AR555" i="1" s="1"/>
  <c r="Z555" i="1"/>
  <c r="Y555" i="1"/>
  <c r="AG555" i="1" s="1"/>
  <c r="AA554" i="1"/>
  <c r="Z554" i="1"/>
  <c r="Y554" i="1"/>
  <c r="AG554" i="1" s="1"/>
  <c r="AA553" i="1"/>
  <c r="Z553" i="1"/>
  <c r="Y553" i="1"/>
  <c r="AG553" i="1" s="1"/>
  <c r="AA552" i="1"/>
  <c r="Z552" i="1"/>
  <c r="Y552" i="1"/>
  <c r="AG552" i="1" s="1"/>
  <c r="AA551" i="1"/>
  <c r="Z551" i="1"/>
  <c r="Y551" i="1"/>
  <c r="AG551" i="1" s="1"/>
  <c r="AA550" i="1"/>
  <c r="AR550" i="1" s="1"/>
  <c r="AS550" i="1" s="1"/>
  <c r="AU550" i="1" s="1"/>
  <c r="Z550" i="1"/>
  <c r="Y550" i="1"/>
  <c r="AG550" i="1" s="1"/>
  <c r="AA549" i="1"/>
  <c r="Z549" i="1"/>
  <c r="Y549" i="1"/>
  <c r="AG549" i="1" s="1"/>
  <c r="AA548" i="1"/>
  <c r="Z548" i="1"/>
  <c r="Y548" i="1"/>
  <c r="AG548" i="1" s="1"/>
  <c r="AA547" i="1"/>
  <c r="AR547" i="1" s="1"/>
  <c r="Z547" i="1"/>
  <c r="Y547" i="1"/>
  <c r="AG547" i="1" s="1"/>
  <c r="AA546" i="1"/>
  <c r="Z546" i="1"/>
  <c r="Y546" i="1"/>
  <c r="AG546" i="1" s="1"/>
  <c r="AA545" i="1"/>
  <c r="Z545" i="1"/>
  <c r="Y545" i="1"/>
  <c r="AG545" i="1" s="1"/>
  <c r="AA544" i="1"/>
  <c r="Z544" i="1"/>
  <c r="Y544" i="1"/>
  <c r="AG544" i="1" s="1"/>
  <c r="AA543" i="1"/>
  <c r="Z543" i="1"/>
  <c r="Y543" i="1"/>
  <c r="AG543" i="1" s="1"/>
  <c r="AA542" i="1"/>
  <c r="AR542" i="1" s="1"/>
  <c r="AS542" i="1" s="1"/>
  <c r="AU542" i="1" s="1"/>
  <c r="Z542" i="1"/>
  <c r="Y542" i="1"/>
  <c r="AG542" i="1" s="1"/>
  <c r="AA541" i="1"/>
  <c r="Z541" i="1"/>
  <c r="Y541" i="1"/>
  <c r="AG541" i="1" s="1"/>
  <c r="AA540" i="1"/>
  <c r="Z540" i="1"/>
  <c r="Y540" i="1"/>
  <c r="AG540" i="1" s="1"/>
  <c r="AA539" i="1"/>
  <c r="AR539" i="1" s="1"/>
  <c r="Z539" i="1"/>
  <c r="Y539" i="1"/>
  <c r="AG539" i="1" s="1"/>
  <c r="AA538" i="1"/>
  <c r="Z538" i="1"/>
  <c r="Y538" i="1"/>
  <c r="AG538" i="1" s="1"/>
  <c r="AA537" i="1"/>
  <c r="Z537" i="1"/>
  <c r="Y537" i="1"/>
  <c r="AG537" i="1" s="1"/>
  <c r="AA536" i="1"/>
  <c r="Z536" i="1"/>
  <c r="Y536" i="1"/>
  <c r="AG536" i="1" s="1"/>
  <c r="AA535" i="1"/>
  <c r="Z535" i="1"/>
  <c r="Y535" i="1"/>
  <c r="AG535" i="1" s="1"/>
  <c r="AA534" i="1"/>
  <c r="AR534" i="1" s="1"/>
  <c r="AS534" i="1" s="1"/>
  <c r="AU534" i="1" s="1"/>
  <c r="Z534" i="1"/>
  <c r="Y534" i="1"/>
  <c r="AG534" i="1" s="1"/>
  <c r="AA533" i="1"/>
  <c r="AR533" i="1" s="1"/>
  <c r="Z533" i="1"/>
  <c r="Y533" i="1"/>
  <c r="AG533" i="1" s="1"/>
  <c r="AA532" i="1"/>
  <c r="Z532" i="1"/>
  <c r="Y532" i="1"/>
  <c r="AG532" i="1" s="1"/>
  <c r="AA531" i="1"/>
  <c r="AR531" i="1" s="1"/>
  <c r="Z531" i="1"/>
  <c r="Y531" i="1"/>
  <c r="AG531" i="1" s="1"/>
  <c r="AA530" i="1"/>
  <c r="Z530" i="1"/>
  <c r="Y530" i="1"/>
  <c r="AG530" i="1" s="1"/>
  <c r="AA529" i="1"/>
  <c r="Z529" i="1"/>
  <c r="Y529" i="1"/>
  <c r="AG529" i="1" s="1"/>
  <c r="AA528" i="1"/>
  <c r="Z528" i="1"/>
  <c r="Y528" i="1"/>
  <c r="AG528" i="1" s="1"/>
  <c r="AA527" i="1"/>
  <c r="Z527" i="1"/>
  <c r="Y527" i="1"/>
  <c r="AG527" i="1" s="1"/>
  <c r="AA526" i="1"/>
  <c r="AR526" i="1" s="1"/>
  <c r="AS526" i="1" s="1"/>
  <c r="AU526" i="1" s="1"/>
  <c r="Z526" i="1"/>
  <c r="Y526" i="1"/>
  <c r="AG526" i="1" s="1"/>
  <c r="AA525" i="1"/>
  <c r="Z525" i="1"/>
  <c r="Y525" i="1"/>
  <c r="AG525" i="1" s="1"/>
  <c r="AA524" i="1"/>
  <c r="Z524" i="1"/>
  <c r="Y524" i="1"/>
  <c r="AG524" i="1" s="1"/>
  <c r="AA523" i="1"/>
  <c r="AR523" i="1" s="1"/>
  <c r="Z523" i="1"/>
  <c r="Y523" i="1"/>
  <c r="AG523" i="1" s="1"/>
  <c r="AA522" i="1"/>
  <c r="Z522" i="1"/>
  <c r="Y522" i="1"/>
  <c r="AG522" i="1" s="1"/>
  <c r="AA521" i="1"/>
  <c r="Z521" i="1"/>
  <c r="Y521" i="1"/>
  <c r="AG521" i="1" s="1"/>
  <c r="AA520" i="1"/>
  <c r="Z520" i="1"/>
  <c r="Y520" i="1"/>
  <c r="AG520" i="1" s="1"/>
  <c r="AA519" i="1"/>
  <c r="Z519" i="1"/>
  <c r="Y519" i="1"/>
  <c r="AG519" i="1" s="1"/>
  <c r="AA518" i="1"/>
  <c r="AR518" i="1" s="1"/>
  <c r="AS518" i="1" s="1"/>
  <c r="AU518" i="1" s="1"/>
  <c r="Z518" i="1"/>
  <c r="Y518" i="1"/>
  <c r="AG518" i="1" s="1"/>
  <c r="AA517" i="1"/>
  <c r="AR517" i="1" s="1"/>
  <c r="Z517" i="1"/>
  <c r="Y517" i="1"/>
  <c r="AG517" i="1" s="1"/>
  <c r="AA516" i="1"/>
  <c r="Z516" i="1"/>
  <c r="Y516" i="1"/>
  <c r="AG516" i="1" s="1"/>
  <c r="AA515" i="1"/>
  <c r="AR515" i="1" s="1"/>
  <c r="Z515" i="1"/>
  <c r="Y515" i="1"/>
  <c r="AG515" i="1" s="1"/>
  <c r="AA514" i="1"/>
  <c r="Z514" i="1"/>
  <c r="Y514" i="1"/>
  <c r="AG514" i="1" s="1"/>
  <c r="AA513" i="1"/>
  <c r="Z513" i="1"/>
  <c r="Y513" i="1"/>
  <c r="AG513" i="1" s="1"/>
  <c r="AA512" i="1"/>
  <c r="Z512" i="1"/>
  <c r="Y512" i="1"/>
  <c r="AG512" i="1" s="1"/>
  <c r="AA511" i="1"/>
  <c r="Z511" i="1"/>
  <c r="Y511" i="1"/>
  <c r="AG511" i="1" s="1"/>
  <c r="AA510" i="1"/>
  <c r="AR510" i="1" s="1"/>
  <c r="AS510" i="1" s="1"/>
  <c r="AU510" i="1" s="1"/>
  <c r="Z510" i="1"/>
  <c r="Y510" i="1"/>
  <c r="AG510" i="1" s="1"/>
  <c r="AA509" i="1"/>
  <c r="AR509" i="1" s="1"/>
  <c r="Z509" i="1"/>
  <c r="Y509" i="1"/>
  <c r="AG509" i="1" s="1"/>
  <c r="AA508" i="1"/>
  <c r="Z508" i="1"/>
  <c r="Y508" i="1"/>
  <c r="AG508" i="1" s="1"/>
  <c r="AA507" i="1"/>
  <c r="AR507" i="1" s="1"/>
  <c r="Z507" i="1"/>
  <c r="Y507" i="1"/>
  <c r="AG507" i="1" s="1"/>
  <c r="AA506" i="1"/>
  <c r="Z506" i="1"/>
  <c r="Y506" i="1"/>
  <c r="AG506" i="1" s="1"/>
  <c r="AA505" i="1"/>
  <c r="Z505" i="1"/>
  <c r="Y505" i="1"/>
  <c r="AG505" i="1" s="1"/>
  <c r="AA504" i="1"/>
  <c r="Z504" i="1"/>
  <c r="Y504" i="1"/>
  <c r="AG504" i="1" s="1"/>
  <c r="AA503" i="1"/>
  <c r="Z503" i="1"/>
  <c r="Y503" i="1"/>
  <c r="AG503" i="1" s="1"/>
  <c r="AA502" i="1"/>
  <c r="AR502" i="1" s="1"/>
  <c r="AS502" i="1" s="1"/>
  <c r="AU502" i="1" s="1"/>
  <c r="Z502" i="1"/>
  <c r="Y502" i="1"/>
  <c r="AG502" i="1" s="1"/>
  <c r="AA501" i="1"/>
  <c r="AR501" i="1" s="1"/>
  <c r="Z501" i="1"/>
  <c r="Y501" i="1"/>
  <c r="AG501" i="1" s="1"/>
  <c r="AA500" i="1"/>
  <c r="Z500" i="1"/>
  <c r="Y500" i="1"/>
  <c r="AG500" i="1" s="1"/>
  <c r="AA499" i="1"/>
  <c r="AR499" i="1" s="1"/>
  <c r="Z499" i="1"/>
  <c r="Y499" i="1"/>
  <c r="AG499" i="1" s="1"/>
  <c r="AA498" i="1"/>
  <c r="Z498" i="1"/>
  <c r="Y498" i="1"/>
  <c r="AG498" i="1" s="1"/>
  <c r="AA497" i="1"/>
  <c r="Z497" i="1"/>
  <c r="Y497" i="1"/>
  <c r="AG497" i="1" s="1"/>
  <c r="AA496" i="1"/>
  <c r="Z496" i="1"/>
  <c r="Y496" i="1"/>
  <c r="AG496" i="1" s="1"/>
  <c r="AA495" i="1"/>
  <c r="Z495" i="1"/>
  <c r="Y495" i="1"/>
  <c r="AG495" i="1" s="1"/>
  <c r="AA494" i="1"/>
  <c r="AR494" i="1" s="1"/>
  <c r="AS494" i="1" s="1"/>
  <c r="AU494" i="1" s="1"/>
  <c r="Z494" i="1"/>
  <c r="Y494" i="1"/>
  <c r="AG494" i="1" s="1"/>
  <c r="AA493" i="1"/>
  <c r="Z493" i="1"/>
  <c r="Y493" i="1"/>
  <c r="AG493" i="1" s="1"/>
  <c r="AA492" i="1"/>
  <c r="Z492" i="1"/>
  <c r="Y492" i="1"/>
  <c r="AG492" i="1" s="1"/>
  <c r="AA491" i="1"/>
  <c r="AR491" i="1" s="1"/>
  <c r="Z491" i="1"/>
  <c r="Y491" i="1"/>
  <c r="AG491" i="1" s="1"/>
  <c r="AA490" i="1"/>
  <c r="Z490" i="1"/>
  <c r="Y490" i="1"/>
  <c r="AG490" i="1" s="1"/>
  <c r="AA489" i="1"/>
  <c r="Z489" i="1"/>
  <c r="Y489" i="1"/>
  <c r="AG489" i="1" s="1"/>
  <c r="AA488" i="1"/>
  <c r="Z488" i="1"/>
  <c r="Y488" i="1"/>
  <c r="AG488" i="1" s="1"/>
  <c r="AA487" i="1"/>
  <c r="Z487" i="1"/>
  <c r="Y487" i="1"/>
  <c r="AG487" i="1" s="1"/>
  <c r="AA486" i="1"/>
  <c r="AR486" i="1" s="1"/>
  <c r="AS486" i="1" s="1"/>
  <c r="AU486" i="1" s="1"/>
  <c r="Z486" i="1"/>
  <c r="Y486" i="1"/>
  <c r="AG486" i="1" s="1"/>
  <c r="AA485" i="1"/>
  <c r="AR485" i="1" s="1"/>
  <c r="Z485" i="1"/>
  <c r="Y485" i="1"/>
  <c r="AG485" i="1" s="1"/>
  <c r="AA484" i="1"/>
  <c r="Z484" i="1"/>
  <c r="Y484" i="1"/>
  <c r="AG484" i="1" s="1"/>
  <c r="AA483" i="1"/>
  <c r="AR483" i="1" s="1"/>
  <c r="Z483" i="1"/>
  <c r="Y483" i="1"/>
  <c r="AG483" i="1" s="1"/>
  <c r="AA482" i="1"/>
  <c r="Z482" i="1"/>
  <c r="Y482" i="1"/>
  <c r="AG482" i="1" s="1"/>
  <c r="AA481" i="1"/>
  <c r="Z481" i="1"/>
  <c r="Y481" i="1"/>
  <c r="AG481" i="1" s="1"/>
  <c r="AA480" i="1"/>
  <c r="Z480" i="1"/>
  <c r="Y480" i="1"/>
  <c r="AG480" i="1" s="1"/>
  <c r="AA479" i="1"/>
  <c r="Z479" i="1"/>
  <c r="Y479" i="1"/>
  <c r="AG479" i="1" s="1"/>
  <c r="AA478" i="1"/>
  <c r="AR478" i="1" s="1"/>
  <c r="AS478" i="1" s="1"/>
  <c r="AU478" i="1" s="1"/>
  <c r="Z478" i="1"/>
  <c r="Y478" i="1"/>
  <c r="AG478" i="1" s="1"/>
  <c r="AA477" i="1"/>
  <c r="AR477" i="1" s="1"/>
  <c r="Z477" i="1"/>
  <c r="Y477" i="1"/>
  <c r="AG477" i="1" s="1"/>
  <c r="AA476" i="1"/>
  <c r="Z476" i="1"/>
  <c r="Y476" i="1"/>
  <c r="AG476" i="1" s="1"/>
  <c r="AA475" i="1"/>
  <c r="AR475" i="1" s="1"/>
  <c r="Z475" i="1"/>
  <c r="Y475" i="1"/>
  <c r="AG475" i="1" s="1"/>
  <c r="AA474" i="1"/>
  <c r="Z474" i="1"/>
  <c r="Y474" i="1"/>
  <c r="AG474" i="1" s="1"/>
  <c r="AA473" i="1"/>
  <c r="Z473" i="1"/>
  <c r="Y473" i="1"/>
  <c r="AG473" i="1" s="1"/>
  <c r="AA472" i="1"/>
  <c r="Z472" i="1"/>
  <c r="Y472" i="1"/>
  <c r="AG472" i="1" s="1"/>
  <c r="AA471" i="1"/>
  <c r="Z471" i="1"/>
  <c r="Y471" i="1"/>
  <c r="AG471" i="1" s="1"/>
  <c r="AA470" i="1"/>
  <c r="AR470" i="1" s="1"/>
  <c r="AS470" i="1" s="1"/>
  <c r="AU470" i="1" s="1"/>
  <c r="Z470" i="1"/>
  <c r="Y470" i="1"/>
  <c r="AG470" i="1" s="1"/>
  <c r="AA469" i="1"/>
  <c r="AR469" i="1" s="1"/>
  <c r="Z469" i="1"/>
  <c r="Y469" i="1"/>
  <c r="AG469" i="1" s="1"/>
  <c r="AA468" i="1"/>
  <c r="Z468" i="1"/>
  <c r="Y468" i="1"/>
  <c r="AG468" i="1" s="1"/>
  <c r="AA467" i="1"/>
  <c r="AR467" i="1" s="1"/>
  <c r="Z467" i="1"/>
  <c r="Y467" i="1"/>
  <c r="AG467" i="1" s="1"/>
  <c r="AA466" i="1"/>
  <c r="Z466" i="1"/>
  <c r="Y466" i="1"/>
  <c r="AG466" i="1" s="1"/>
  <c r="AA465" i="1"/>
  <c r="Z465" i="1"/>
  <c r="Y465" i="1"/>
  <c r="AG465" i="1" s="1"/>
  <c r="AA464" i="1"/>
  <c r="Z464" i="1"/>
  <c r="Y464" i="1"/>
  <c r="AG464" i="1" s="1"/>
  <c r="AA463" i="1"/>
  <c r="Z463" i="1"/>
  <c r="Y463" i="1"/>
  <c r="AG463" i="1" s="1"/>
  <c r="AA462" i="1"/>
  <c r="AR462" i="1" s="1"/>
  <c r="AS462" i="1" s="1"/>
  <c r="AU462" i="1" s="1"/>
  <c r="Z462" i="1"/>
  <c r="Y462" i="1"/>
  <c r="AG462" i="1" s="1"/>
  <c r="AA461" i="1"/>
  <c r="AR461" i="1" s="1"/>
  <c r="Z461" i="1"/>
  <c r="Y461" i="1"/>
  <c r="AG461" i="1" s="1"/>
  <c r="AA460" i="1"/>
  <c r="Z460" i="1"/>
  <c r="Y460" i="1"/>
  <c r="AG460" i="1" s="1"/>
  <c r="AA459" i="1"/>
  <c r="AR459" i="1" s="1"/>
  <c r="Z459" i="1"/>
  <c r="Y459" i="1"/>
  <c r="AG459" i="1" s="1"/>
  <c r="AA458" i="1"/>
  <c r="Z458" i="1"/>
  <c r="Y458" i="1"/>
  <c r="AG458" i="1" s="1"/>
  <c r="AA457" i="1"/>
  <c r="Z457" i="1"/>
  <c r="Y457" i="1"/>
  <c r="AG457" i="1" s="1"/>
  <c r="AA456" i="1"/>
  <c r="Z456" i="1"/>
  <c r="Y456" i="1"/>
  <c r="AG456" i="1" s="1"/>
  <c r="AA455" i="1"/>
  <c r="Z455" i="1"/>
  <c r="Y455" i="1"/>
  <c r="AG455" i="1" s="1"/>
  <c r="AA454" i="1"/>
  <c r="AR454" i="1" s="1"/>
  <c r="AS454" i="1" s="1"/>
  <c r="AU454" i="1" s="1"/>
  <c r="Z454" i="1"/>
  <c r="Y454" i="1"/>
  <c r="AG454" i="1" s="1"/>
  <c r="AA453" i="1"/>
  <c r="AR453" i="1" s="1"/>
  <c r="Z453" i="1"/>
  <c r="Y453" i="1"/>
  <c r="AG453" i="1" s="1"/>
  <c r="AA452" i="1"/>
  <c r="Z452" i="1"/>
  <c r="Y452" i="1"/>
  <c r="AG452" i="1" s="1"/>
  <c r="AA451" i="1"/>
  <c r="AR451" i="1" s="1"/>
  <c r="Z451" i="1"/>
  <c r="Y451" i="1"/>
  <c r="AG451" i="1" s="1"/>
  <c r="AA450" i="1"/>
  <c r="Z450" i="1"/>
  <c r="Y450" i="1"/>
  <c r="AG450" i="1" s="1"/>
  <c r="AA449" i="1"/>
  <c r="Z449" i="1"/>
  <c r="Y449" i="1"/>
  <c r="AG449" i="1" s="1"/>
  <c r="AA448" i="1"/>
  <c r="Z448" i="1"/>
  <c r="Y448" i="1"/>
  <c r="AG448" i="1" s="1"/>
  <c r="AA447" i="1"/>
  <c r="Z447" i="1"/>
  <c r="Y447" i="1"/>
  <c r="AG447" i="1" s="1"/>
  <c r="AA446" i="1"/>
  <c r="AR446" i="1" s="1"/>
  <c r="AS446" i="1" s="1"/>
  <c r="AU446" i="1" s="1"/>
  <c r="Z446" i="1"/>
  <c r="Y446" i="1"/>
  <c r="AG446" i="1" s="1"/>
  <c r="AA445" i="1"/>
  <c r="Z445" i="1"/>
  <c r="Y445" i="1"/>
  <c r="AG445" i="1" s="1"/>
  <c r="AA444" i="1"/>
  <c r="Z444" i="1"/>
  <c r="Y444" i="1"/>
  <c r="AG444" i="1" s="1"/>
  <c r="AA443" i="1"/>
  <c r="AR443" i="1" s="1"/>
  <c r="Z443" i="1"/>
  <c r="Y443" i="1"/>
  <c r="AG443" i="1" s="1"/>
  <c r="AA442" i="1"/>
  <c r="Z442" i="1"/>
  <c r="Y442" i="1"/>
  <c r="AG442" i="1" s="1"/>
  <c r="AA441" i="1"/>
  <c r="Z441" i="1"/>
  <c r="Y441" i="1"/>
  <c r="AG441" i="1" s="1"/>
  <c r="AA440" i="1"/>
  <c r="Z440" i="1"/>
  <c r="Y440" i="1"/>
  <c r="AG440" i="1" s="1"/>
  <c r="AA439" i="1"/>
  <c r="Z439" i="1"/>
  <c r="Y439" i="1"/>
  <c r="AG439" i="1" s="1"/>
  <c r="AA438" i="1"/>
  <c r="AR438" i="1" s="1"/>
  <c r="AS438" i="1" s="1"/>
  <c r="AU438" i="1" s="1"/>
  <c r="Z438" i="1"/>
  <c r="Y438" i="1"/>
  <c r="AG438" i="1" s="1"/>
  <c r="AA437" i="1"/>
  <c r="AR437" i="1" s="1"/>
  <c r="Z437" i="1"/>
  <c r="Y437" i="1"/>
  <c r="AG437" i="1" s="1"/>
  <c r="AA436" i="1"/>
  <c r="Z436" i="1"/>
  <c r="Y436" i="1"/>
  <c r="AG436" i="1" s="1"/>
  <c r="AA435" i="1"/>
  <c r="AR435" i="1" s="1"/>
  <c r="Z435" i="1"/>
  <c r="Y435" i="1"/>
  <c r="AG435" i="1" s="1"/>
  <c r="AA434" i="1"/>
  <c r="Z434" i="1"/>
  <c r="Y434" i="1"/>
  <c r="AG434" i="1" s="1"/>
  <c r="AA433" i="1"/>
  <c r="Z433" i="1"/>
  <c r="Y433" i="1"/>
  <c r="AG433" i="1" s="1"/>
  <c r="AA432" i="1"/>
  <c r="Z432" i="1"/>
  <c r="Y432" i="1"/>
  <c r="AG432" i="1" s="1"/>
  <c r="AA431" i="1"/>
  <c r="Z431" i="1"/>
  <c r="Y431" i="1"/>
  <c r="AG431" i="1" s="1"/>
  <c r="AA430" i="1"/>
  <c r="AR430" i="1" s="1"/>
  <c r="AS430" i="1" s="1"/>
  <c r="AU430" i="1" s="1"/>
  <c r="Z430" i="1"/>
  <c r="Y430" i="1"/>
  <c r="AG430" i="1" s="1"/>
  <c r="AA429" i="1"/>
  <c r="Z429" i="1"/>
  <c r="Y429" i="1"/>
  <c r="AG429" i="1" s="1"/>
  <c r="AA428" i="1"/>
  <c r="Z428" i="1"/>
  <c r="Y428" i="1"/>
  <c r="AG428" i="1" s="1"/>
  <c r="AA427" i="1"/>
  <c r="AR427" i="1" s="1"/>
  <c r="Z427" i="1"/>
  <c r="Y427" i="1"/>
  <c r="AG427" i="1" s="1"/>
  <c r="AA426" i="1"/>
  <c r="Z426" i="1"/>
  <c r="Y426" i="1"/>
  <c r="AG426" i="1" s="1"/>
  <c r="AA425" i="1"/>
  <c r="Z425" i="1"/>
  <c r="Y425" i="1"/>
  <c r="AG425" i="1" s="1"/>
  <c r="AA424" i="1"/>
  <c r="Z424" i="1"/>
  <c r="Y424" i="1"/>
  <c r="AG424" i="1" s="1"/>
  <c r="AA423" i="1"/>
  <c r="Z423" i="1"/>
  <c r="Y423" i="1"/>
  <c r="AG423" i="1" s="1"/>
  <c r="AA422" i="1"/>
  <c r="AR422" i="1" s="1"/>
  <c r="AS422" i="1" s="1"/>
  <c r="AU422" i="1" s="1"/>
  <c r="Z422" i="1"/>
  <c r="Y422" i="1"/>
  <c r="AG422" i="1" s="1"/>
  <c r="AA421" i="1"/>
  <c r="AR421" i="1" s="1"/>
  <c r="Z421" i="1"/>
  <c r="Y421" i="1"/>
  <c r="AG421" i="1" s="1"/>
  <c r="AA420" i="1"/>
  <c r="Z420" i="1"/>
  <c r="Y420" i="1"/>
  <c r="AG420" i="1" s="1"/>
  <c r="AA419" i="1"/>
  <c r="AR419" i="1" s="1"/>
  <c r="Z419" i="1"/>
  <c r="Y419" i="1"/>
  <c r="AG419" i="1" s="1"/>
  <c r="AA418" i="1"/>
  <c r="Z418" i="1"/>
  <c r="Y418" i="1"/>
  <c r="AG418" i="1" s="1"/>
  <c r="AA417" i="1"/>
  <c r="Z417" i="1"/>
  <c r="Y417" i="1"/>
  <c r="AG417" i="1" s="1"/>
  <c r="AA416" i="1"/>
  <c r="Z416" i="1"/>
  <c r="Y416" i="1"/>
  <c r="AG416" i="1" s="1"/>
  <c r="AA415" i="1"/>
  <c r="Z415" i="1"/>
  <c r="Y415" i="1"/>
  <c r="AG415" i="1" s="1"/>
  <c r="AA414" i="1"/>
  <c r="AR414" i="1" s="1"/>
  <c r="AS414" i="1" s="1"/>
  <c r="AU414" i="1" s="1"/>
  <c r="Z414" i="1"/>
  <c r="Y414" i="1"/>
  <c r="AG414" i="1" s="1"/>
  <c r="AA413" i="1"/>
  <c r="AR413" i="1" s="1"/>
  <c r="Z413" i="1"/>
  <c r="Y413" i="1"/>
  <c r="AG413" i="1" s="1"/>
  <c r="AA412" i="1"/>
  <c r="Z412" i="1"/>
  <c r="Y412" i="1"/>
  <c r="AG412" i="1" s="1"/>
  <c r="AA411" i="1"/>
  <c r="AR411" i="1" s="1"/>
  <c r="Z411" i="1"/>
  <c r="Y411" i="1"/>
  <c r="AG411" i="1" s="1"/>
  <c r="AA410" i="1"/>
  <c r="Z410" i="1"/>
  <c r="Y410" i="1"/>
  <c r="AG410" i="1" s="1"/>
  <c r="AA409" i="1"/>
  <c r="Z409" i="1"/>
  <c r="Y409" i="1"/>
  <c r="AG409" i="1" s="1"/>
  <c r="AA408" i="1"/>
  <c r="Z408" i="1"/>
  <c r="Y408" i="1"/>
  <c r="AG408" i="1" s="1"/>
  <c r="AA407" i="1"/>
  <c r="Z407" i="1"/>
  <c r="Y407" i="1"/>
  <c r="AG407" i="1" s="1"/>
  <c r="AA406" i="1"/>
  <c r="AR406" i="1" s="1"/>
  <c r="AS406" i="1" s="1"/>
  <c r="AU406" i="1" s="1"/>
  <c r="Z406" i="1"/>
  <c r="Y406" i="1"/>
  <c r="AG406" i="1" s="1"/>
  <c r="AA405" i="1"/>
  <c r="AR405" i="1" s="1"/>
  <c r="Z405" i="1"/>
  <c r="Y405" i="1"/>
  <c r="AG405" i="1" s="1"/>
  <c r="AA404" i="1"/>
  <c r="Z404" i="1"/>
  <c r="Y404" i="1"/>
  <c r="AG404" i="1" s="1"/>
  <c r="AA403" i="1"/>
  <c r="AR403" i="1" s="1"/>
  <c r="Z403" i="1"/>
  <c r="Y403" i="1"/>
  <c r="AG403" i="1" s="1"/>
  <c r="AA402" i="1"/>
  <c r="Z402" i="1"/>
  <c r="Y402" i="1"/>
  <c r="AG402" i="1" s="1"/>
  <c r="AA401" i="1"/>
  <c r="Z401" i="1"/>
  <c r="Y401" i="1"/>
  <c r="AG401" i="1" s="1"/>
  <c r="AA400" i="1"/>
  <c r="Z400" i="1"/>
  <c r="Y400" i="1"/>
  <c r="AG400" i="1" s="1"/>
  <c r="AA399" i="1"/>
  <c r="Z399" i="1"/>
  <c r="Y399" i="1"/>
  <c r="AG399" i="1" s="1"/>
  <c r="AA398" i="1"/>
  <c r="AR398" i="1" s="1"/>
  <c r="AS398" i="1" s="1"/>
  <c r="AU398" i="1" s="1"/>
  <c r="Z398" i="1"/>
  <c r="Y398" i="1"/>
  <c r="AG398" i="1" s="1"/>
  <c r="AA397" i="1"/>
  <c r="Z397" i="1"/>
  <c r="Y397" i="1"/>
  <c r="AG397" i="1" s="1"/>
  <c r="AA396" i="1"/>
  <c r="Z396" i="1"/>
  <c r="Y396" i="1"/>
  <c r="AG396" i="1" s="1"/>
  <c r="AA395" i="1"/>
  <c r="AR395" i="1" s="1"/>
  <c r="Z395" i="1"/>
  <c r="Y395" i="1"/>
  <c r="AG395" i="1" s="1"/>
  <c r="AA394" i="1"/>
  <c r="Z394" i="1"/>
  <c r="Y394" i="1"/>
  <c r="AG394" i="1" s="1"/>
  <c r="AA393" i="1"/>
  <c r="Z393" i="1"/>
  <c r="Y393" i="1"/>
  <c r="AG393" i="1" s="1"/>
  <c r="AA392" i="1"/>
  <c r="Z392" i="1"/>
  <c r="Y392" i="1"/>
  <c r="AG392" i="1" s="1"/>
  <c r="AA391" i="1"/>
  <c r="Z391" i="1"/>
  <c r="Y391" i="1"/>
  <c r="AG391" i="1" s="1"/>
  <c r="AA390" i="1"/>
  <c r="AR390" i="1" s="1"/>
  <c r="AS390" i="1" s="1"/>
  <c r="AU390" i="1" s="1"/>
  <c r="Z390" i="1"/>
  <c r="Y390" i="1"/>
  <c r="AG390" i="1" s="1"/>
  <c r="AA389" i="1"/>
  <c r="AR389" i="1" s="1"/>
  <c r="Z389" i="1"/>
  <c r="Y389" i="1"/>
  <c r="AG389" i="1" s="1"/>
  <c r="AA388" i="1"/>
  <c r="Z388" i="1"/>
  <c r="Y388" i="1"/>
  <c r="AG388" i="1" s="1"/>
  <c r="AA387" i="1"/>
  <c r="AR387" i="1" s="1"/>
  <c r="Z387" i="1"/>
  <c r="Y387" i="1"/>
  <c r="AG387" i="1" s="1"/>
  <c r="AA386" i="1"/>
  <c r="Z386" i="1"/>
  <c r="Y386" i="1"/>
  <c r="AG386" i="1" s="1"/>
  <c r="AA385" i="1"/>
  <c r="Z385" i="1"/>
  <c r="Y385" i="1"/>
  <c r="AG385" i="1" s="1"/>
  <c r="AA384" i="1"/>
  <c r="Z384" i="1"/>
  <c r="Y384" i="1"/>
  <c r="AG384" i="1" s="1"/>
  <c r="AA383" i="1"/>
  <c r="Z383" i="1"/>
  <c r="Y383" i="1"/>
  <c r="AG383" i="1" s="1"/>
  <c r="AA382" i="1"/>
  <c r="AR382" i="1" s="1"/>
  <c r="AS382" i="1" s="1"/>
  <c r="AU382" i="1" s="1"/>
  <c r="Z382" i="1"/>
  <c r="Y382" i="1"/>
  <c r="AG382" i="1" s="1"/>
  <c r="AA381" i="1"/>
  <c r="Z381" i="1"/>
  <c r="Y381" i="1"/>
  <c r="AG381" i="1" s="1"/>
  <c r="AA380" i="1"/>
  <c r="Z380" i="1"/>
  <c r="Y380" i="1"/>
  <c r="AG380" i="1" s="1"/>
  <c r="AA379" i="1"/>
  <c r="AR379" i="1" s="1"/>
  <c r="Z379" i="1"/>
  <c r="Y379" i="1"/>
  <c r="AG379" i="1" s="1"/>
  <c r="AA378" i="1"/>
  <c r="Z378" i="1"/>
  <c r="Y378" i="1"/>
  <c r="AG378" i="1" s="1"/>
  <c r="AA377" i="1"/>
  <c r="Z377" i="1"/>
  <c r="Y377" i="1"/>
  <c r="AG377" i="1" s="1"/>
  <c r="AA376" i="1"/>
  <c r="Z376" i="1"/>
  <c r="Y376" i="1"/>
  <c r="AG376" i="1" s="1"/>
  <c r="AA375" i="1"/>
  <c r="Z375" i="1"/>
  <c r="Y375" i="1"/>
  <c r="AG375" i="1" s="1"/>
  <c r="AA374" i="1"/>
  <c r="AR374" i="1" s="1"/>
  <c r="AS374" i="1" s="1"/>
  <c r="AU374" i="1" s="1"/>
  <c r="Z374" i="1"/>
  <c r="Y374" i="1"/>
  <c r="AG374" i="1" s="1"/>
  <c r="AA373" i="1"/>
  <c r="Z373" i="1"/>
  <c r="Y373" i="1"/>
  <c r="AG373" i="1" s="1"/>
  <c r="AA372" i="1"/>
  <c r="Z372" i="1"/>
  <c r="Y372" i="1"/>
  <c r="AG372" i="1" s="1"/>
  <c r="AA371" i="1"/>
  <c r="AR371" i="1" s="1"/>
  <c r="Z371" i="1"/>
  <c r="Y371" i="1"/>
  <c r="AG371" i="1" s="1"/>
  <c r="AA370" i="1"/>
  <c r="Z370" i="1"/>
  <c r="Y370" i="1"/>
  <c r="AG370" i="1" s="1"/>
  <c r="AA369" i="1"/>
  <c r="Z369" i="1"/>
  <c r="Y369" i="1"/>
  <c r="AG369" i="1" s="1"/>
  <c r="AA368" i="1"/>
  <c r="Z368" i="1"/>
  <c r="Y368" i="1"/>
  <c r="AG368" i="1" s="1"/>
  <c r="AA367" i="1"/>
  <c r="Z367" i="1"/>
  <c r="Y367" i="1"/>
  <c r="AG367" i="1" s="1"/>
  <c r="AA366" i="1"/>
  <c r="AR366" i="1" s="1"/>
  <c r="AS366" i="1" s="1"/>
  <c r="AU366" i="1" s="1"/>
  <c r="Z366" i="1"/>
  <c r="Y366" i="1"/>
  <c r="AG366" i="1" s="1"/>
  <c r="AA365" i="1"/>
  <c r="Z365" i="1"/>
  <c r="Y365" i="1"/>
  <c r="AG365" i="1" s="1"/>
  <c r="AA364" i="1"/>
  <c r="Z364" i="1"/>
  <c r="Y364" i="1"/>
  <c r="AG364" i="1" s="1"/>
  <c r="AA363" i="1"/>
  <c r="AR363" i="1" s="1"/>
  <c r="Z363" i="1"/>
  <c r="Y363" i="1"/>
  <c r="AG363" i="1" s="1"/>
  <c r="AA362" i="1"/>
  <c r="Z362" i="1"/>
  <c r="Y362" i="1"/>
  <c r="AG362" i="1" s="1"/>
  <c r="AA361" i="1"/>
  <c r="Z361" i="1"/>
  <c r="Y361" i="1"/>
  <c r="AG361" i="1" s="1"/>
  <c r="AA360" i="1"/>
  <c r="Z360" i="1"/>
  <c r="Y360" i="1"/>
  <c r="AG360" i="1" s="1"/>
  <c r="AA359" i="1"/>
  <c r="Z359" i="1"/>
  <c r="Y359" i="1"/>
  <c r="AG359" i="1" s="1"/>
  <c r="AA358" i="1"/>
  <c r="AR358" i="1" s="1"/>
  <c r="AS358" i="1" s="1"/>
  <c r="AU358" i="1" s="1"/>
  <c r="Z358" i="1"/>
  <c r="Y358" i="1"/>
  <c r="AG358" i="1" s="1"/>
  <c r="AA357" i="1"/>
  <c r="AR357" i="1" s="1"/>
  <c r="Z357" i="1"/>
  <c r="Y357" i="1"/>
  <c r="AG357" i="1" s="1"/>
  <c r="AA356" i="1"/>
  <c r="Z356" i="1"/>
  <c r="Y356" i="1"/>
  <c r="AG356" i="1" s="1"/>
  <c r="AA355" i="1"/>
  <c r="AR355" i="1" s="1"/>
  <c r="Z355" i="1"/>
  <c r="Y355" i="1"/>
  <c r="AG355" i="1" s="1"/>
  <c r="AA354" i="1"/>
  <c r="Z354" i="1"/>
  <c r="Y354" i="1"/>
  <c r="AG354" i="1" s="1"/>
  <c r="AA353" i="1"/>
  <c r="Z353" i="1"/>
  <c r="Y353" i="1"/>
  <c r="AG353" i="1" s="1"/>
  <c r="AA352" i="1"/>
  <c r="Z352" i="1"/>
  <c r="Y352" i="1"/>
  <c r="AG352" i="1" s="1"/>
  <c r="AA351" i="1"/>
  <c r="Z351" i="1"/>
  <c r="Y351" i="1"/>
  <c r="AG351" i="1" s="1"/>
  <c r="AA350" i="1"/>
  <c r="AR350" i="1" s="1"/>
  <c r="AS350" i="1" s="1"/>
  <c r="AU350" i="1" s="1"/>
  <c r="Z350" i="1"/>
  <c r="Y350" i="1"/>
  <c r="AG350" i="1" s="1"/>
  <c r="AA349" i="1"/>
  <c r="AR349" i="1" s="1"/>
  <c r="Z349" i="1"/>
  <c r="Y349" i="1"/>
  <c r="AG349" i="1" s="1"/>
  <c r="AA348" i="1"/>
  <c r="Z348" i="1"/>
  <c r="Y348" i="1"/>
  <c r="AG348" i="1" s="1"/>
  <c r="AA347" i="1"/>
  <c r="AR347" i="1" s="1"/>
  <c r="Z347" i="1"/>
  <c r="Y347" i="1"/>
  <c r="AG347" i="1" s="1"/>
  <c r="AA346" i="1"/>
  <c r="Z346" i="1"/>
  <c r="Y346" i="1"/>
  <c r="AG346" i="1" s="1"/>
  <c r="AA345" i="1"/>
  <c r="Z345" i="1"/>
  <c r="Y345" i="1"/>
  <c r="AG345" i="1" s="1"/>
  <c r="AA344" i="1"/>
  <c r="Z344" i="1"/>
  <c r="Y344" i="1"/>
  <c r="AG344" i="1" s="1"/>
  <c r="AA343" i="1"/>
  <c r="Z343" i="1"/>
  <c r="Y343" i="1"/>
  <c r="AG343" i="1" s="1"/>
  <c r="AA342" i="1"/>
  <c r="AR342" i="1" s="1"/>
  <c r="AS342" i="1" s="1"/>
  <c r="AU342" i="1" s="1"/>
  <c r="Z342" i="1"/>
  <c r="Y342" i="1"/>
  <c r="AG342" i="1" s="1"/>
  <c r="AA341" i="1"/>
  <c r="AR341" i="1" s="1"/>
  <c r="Z341" i="1"/>
  <c r="Y341" i="1"/>
  <c r="AG341" i="1" s="1"/>
  <c r="AA340" i="1"/>
  <c r="Z340" i="1"/>
  <c r="Y340" i="1"/>
  <c r="AG340" i="1" s="1"/>
  <c r="AA339" i="1"/>
  <c r="AR339" i="1" s="1"/>
  <c r="Z339" i="1"/>
  <c r="Y339" i="1"/>
  <c r="AG339" i="1" s="1"/>
  <c r="AA338" i="1"/>
  <c r="Z338" i="1"/>
  <c r="Y338" i="1"/>
  <c r="AG338" i="1" s="1"/>
  <c r="AA337" i="1"/>
  <c r="Z337" i="1"/>
  <c r="Y337" i="1"/>
  <c r="AG337" i="1" s="1"/>
  <c r="AA336" i="1"/>
  <c r="Z336" i="1"/>
  <c r="Y336" i="1"/>
  <c r="AG336" i="1" s="1"/>
  <c r="AA335" i="1"/>
  <c r="Z335" i="1"/>
  <c r="Y335" i="1"/>
  <c r="AG335" i="1" s="1"/>
  <c r="AA334" i="1"/>
  <c r="AR334" i="1" s="1"/>
  <c r="AS334" i="1" s="1"/>
  <c r="AU334" i="1" s="1"/>
  <c r="Z334" i="1"/>
  <c r="Y334" i="1"/>
  <c r="AG334" i="1" s="1"/>
  <c r="AA333" i="1"/>
  <c r="AR333" i="1" s="1"/>
  <c r="Z333" i="1"/>
  <c r="Y333" i="1"/>
  <c r="AG333" i="1" s="1"/>
  <c r="AA332" i="1"/>
  <c r="Z332" i="1"/>
  <c r="Y332" i="1"/>
  <c r="AG332" i="1" s="1"/>
  <c r="AA331" i="1"/>
  <c r="AR331" i="1" s="1"/>
  <c r="Z331" i="1"/>
  <c r="Y331" i="1"/>
  <c r="AG331" i="1" s="1"/>
  <c r="AA330" i="1"/>
  <c r="Z330" i="1"/>
  <c r="Y330" i="1"/>
  <c r="AG330" i="1" s="1"/>
  <c r="AA329" i="1"/>
  <c r="Z329" i="1"/>
  <c r="Y329" i="1"/>
  <c r="AG329" i="1" s="1"/>
  <c r="AA328" i="1"/>
  <c r="Z328" i="1"/>
  <c r="Y328" i="1"/>
  <c r="AG328" i="1" s="1"/>
  <c r="AA327" i="1"/>
  <c r="Z327" i="1"/>
  <c r="Y327" i="1"/>
  <c r="AG327" i="1" s="1"/>
  <c r="AA326" i="1"/>
  <c r="AR326" i="1" s="1"/>
  <c r="AS326" i="1" s="1"/>
  <c r="AU326" i="1" s="1"/>
  <c r="Z326" i="1"/>
  <c r="Y326" i="1"/>
  <c r="AG326" i="1" s="1"/>
  <c r="AA325" i="1"/>
  <c r="AR325" i="1" s="1"/>
  <c r="Z325" i="1"/>
  <c r="Y325" i="1"/>
  <c r="AG325" i="1" s="1"/>
  <c r="AA324" i="1"/>
  <c r="Z324" i="1"/>
  <c r="Y324" i="1"/>
  <c r="AG324" i="1" s="1"/>
  <c r="AA323" i="1"/>
  <c r="AR323" i="1" s="1"/>
  <c r="Z323" i="1"/>
  <c r="Y323" i="1"/>
  <c r="AG323" i="1" s="1"/>
  <c r="AA322" i="1"/>
  <c r="Z322" i="1"/>
  <c r="Y322" i="1"/>
  <c r="AG322" i="1" s="1"/>
  <c r="AA321" i="1"/>
  <c r="Z321" i="1"/>
  <c r="Y321" i="1"/>
  <c r="AG321" i="1" s="1"/>
  <c r="AA320" i="1"/>
  <c r="Z320" i="1"/>
  <c r="Y320" i="1"/>
  <c r="AG320" i="1" s="1"/>
  <c r="AA319" i="1"/>
  <c r="Z319" i="1"/>
  <c r="Y319" i="1"/>
  <c r="AG319" i="1" s="1"/>
  <c r="AA318" i="1"/>
  <c r="AR318" i="1" s="1"/>
  <c r="AS318" i="1" s="1"/>
  <c r="AU318" i="1" s="1"/>
  <c r="Z318" i="1"/>
  <c r="Y318" i="1"/>
  <c r="AG318" i="1" s="1"/>
  <c r="AA317" i="1"/>
  <c r="Z317" i="1"/>
  <c r="Y317" i="1"/>
  <c r="AG317" i="1" s="1"/>
  <c r="AA316" i="1"/>
  <c r="Z316" i="1"/>
  <c r="Y316" i="1"/>
  <c r="AG316" i="1" s="1"/>
  <c r="AA315" i="1"/>
  <c r="AR315" i="1" s="1"/>
  <c r="Z315" i="1"/>
  <c r="Y315" i="1"/>
  <c r="AG315" i="1" s="1"/>
  <c r="AA314" i="1"/>
  <c r="Z314" i="1"/>
  <c r="Y314" i="1"/>
  <c r="AG314" i="1" s="1"/>
  <c r="AA313" i="1"/>
  <c r="Z313" i="1"/>
  <c r="Y313" i="1"/>
  <c r="AG313" i="1" s="1"/>
  <c r="AA312" i="1"/>
  <c r="Z312" i="1"/>
  <c r="Y312" i="1"/>
  <c r="AG312" i="1" s="1"/>
  <c r="AA311" i="1"/>
  <c r="Z311" i="1"/>
  <c r="Y311" i="1"/>
  <c r="AG311" i="1" s="1"/>
  <c r="AA310" i="1"/>
  <c r="AR310" i="1" s="1"/>
  <c r="AS310" i="1" s="1"/>
  <c r="AU310" i="1" s="1"/>
  <c r="Z310" i="1"/>
  <c r="Y310" i="1"/>
  <c r="AG310" i="1" s="1"/>
  <c r="AA309" i="1"/>
  <c r="Z309" i="1"/>
  <c r="Y309" i="1"/>
  <c r="AG309" i="1" s="1"/>
  <c r="AA308" i="1"/>
  <c r="Z308" i="1"/>
  <c r="Y308" i="1"/>
  <c r="AG308" i="1" s="1"/>
  <c r="AA307" i="1"/>
  <c r="AR307" i="1" s="1"/>
  <c r="Z307" i="1"/>
  <c r="Y307" i="1"/>
  <c r="AG307" i="1" s="1"/>
  <c r="AA306" i="1"/>
  <c r="Z306" i="1"/>
  <c r="Y306" i="1"/>
  <c r="AG306" i="1" s="1"/>
  <c r="AA305" i="1"/>
  <c r="Z305" i="1"/>
  <c r="Y305" i="1"/>
  <c r="AG305" i="1" s="1"/>
  <c r="AA304" i="1"/>
  <c r="Z304" i="1"/>
  <c r="Y304" i="1"/>
  <c r="AG304" i="1" s="1"/>
  <c r="AA303" i="1"/>
  <c r="Z303" i="1"/>
  <c r="Y303" i="1"/>
  <c r="AG303" i="1" s="1"/>
  <c r="AA302" i="1"/>
  <c r="AR302" i="1" s="1"/>
  <c r="AS302" i="1" s="1"/>
  <c r="AU302" i="1" s="1"/>
  <c r="Z302" i="1"/>
  <c r="Y302" i="1"/>
  <c r="AG302" i="1" s="1"/>
  <c r="AA301" i="1"/>
  <c r="Z301" i="1"/>
  <c r="Y301" i="1"/>
  <c r="AG301" i="1" s="1"/>
  <c r="AA300" i="1"/>
  <c r="Z300" i="1"/>
  <c r="Y300" i="1"/>
  <c r="AG300" i="1" s="1"/>
  <c r="AA299" i="1"/>
  <c r="AR299" i="1" s="1"/>
  <c r="Z299" i="1"/>
  <c r="Y299" i="1"/>
  <c r="AG299" i="1" s="1"/>
  <c r="AA298" i="1"/>
  <c r="Z298" i="1"/>
  <c r="Y298" i="1"/>
  <c r="AG298" i="1" s="1"/>
  <c r="AA297" i="1"/>
  <c r="Z297" i="1"/>
  <c r="Y297" i="1"/>
  <c r="AG297" i="1" s="1"/>
  <c r="AA296" i="1"/>
  <c r="Z296" i="1"/>
  <c r="Y296" i="1"/>
  <c r="AG296" i="1" s="1"/>
  <c r="AA295" i="1"/>
  <c r="Z295" i="1"/>
  <c r="Y295" i="1"/>
  <c r="AG295" i="1" s="1"/>
  <c r="AA294" i="1"/>
  <c r="AR294" i="1" s="1"/>
  <c r="AS294" i="1" s="1"/>
  <c r="AU294" i="1" s="1"/>
  <c r="Z294" i="1"/>
  <c r="Y294" i="1"/>
  <c r="AG294" i="1" s="1"/>
  <c r="AA293" i="1"/>
  <c r="Z293" i="1"/>
  <c r="Y293" i="1"/>
  <c r="AG293" i="1" s="1"/>
  <c r="AA292" i="1"/>
  <c r="Z292" i="1"/>
  <c r="Y292" i="1"/>
  <c r="AG292" i="1" s="1"/>
  <c r="AA291" i="1"/>
  <c r="AR291" i="1" s="1"/>
  <c r="Z291" i="1"/>
  <c r="Y291" i="1"/>
  <c r="AG291" i="1" s="1"/>
  <c r="AA290" i="1"/>
  <c r="Z290" i="1"/>
  <c r="Y290" i="1"/>
  <c r="AG290" i="1" s="1"/>
  <c r="AA289" i="1"/>
  <c r="Z289" i="1"/>
  <c r="Y289" i="1"/>
  <c r="AG289" i="1" s="1"/>
  <c r="AA288" i="1"/>
  <c r="Z288" i="1"/>
  <c r="Y288" i="1"/>
  <c r="AG288" i="1" s="1"/>
  <c r="AA287" i="1"/>
  <c r="Z287" i="1"/>
  <c r="Y287" i="1"/>
  <c r="AG287" i="1" s="1"/>
  <c r="AA286" i="1"/>
  <c r="AR286" i="1" s="1"/>
  <c r="AS286" i="1" s="1"/>
  <c r="AU286" i="1" s="1"/>
  <c r="Z286" i="1"/>
  <c r="Y286" i="1"/>
  <c r="AG286" i="1" s="1"/>
  <c r="AA285" i="1"/>
  <c r="Z285" i="1"/>
  <c r="Y285" i="1"/>
  <c r="AG285" i="1" s="1"/>
  <c r="AA284" i="1"/>
  <c r="Z284" i="1"/>
  <c r="Y284" i="1"/>
  <c r="AG284" i="1" s="1"/>
  <c r="AA283" i="1"/>
  <c r="AR283" i="1" s="1"/>
  <c r="Z283" i="1"/>
  <c r="Y283" i="1"/>
  <c r="AG283" i="1" s="1"/>
  <c r="AA282" i="1"/>
  <c r="Z282" i="1"/>
  <c r="Y282" i="1"/>
  <c r="AG282" i="1" s="1"/>
  <c r="AA281" i="1"/>
  <c r="Z281" i="1"/>
  <c r="Y281" i="1"/>
  <c r="AG281" i="1" s="1"/>
  <c r="AA280" i="1"/>
  <c r="Z280" i="1"/>
  <c r="Y280" i="1"/>
  <c r="AG280" i="1" s="1"/>
  <c r="AA279" i="1"/>
  <c r="Z279" i="1"/>
  <c r="Y279" i="1"/>
  <c r="AG279" i="1" s="1"/>
  <c r="AA278" i="1"/>
  <c r="AR278" i="1" s="1"/>
  <c r="AS278" i="1" s="1"/>
  <c r="AU278" i="1" s="1"/>
  <c r="Z278" i="1"/>
  <c r="Y278" i="1"/>
  <c r="AG278" i="1" s="1"/>
  <c r="AA277" i="1"/>
  <c r="Z277" i="1"/>
  <c r="Y277" i="1"/>
  <c r="AG277" i="1" s="1"/>
  <c r="AA276" i="1"/>
  <c r="Z276" i="1"/>
  <c r="Y276" i="1"/>
  <c r="AG276" i="1" s="1"/>
  <c r="AA275" i="1"/>
  <c r="AR275" i="1" s="1"/>
  <c r="Z275" i="1"/>
  <c r="Y275" i="1"/>
  <c r="AG275" i="1" s="1"/>
  <c r="AA274" i="1"/>
  <c r="Z274" i="1"/>
  <c r="Y274" i="1"/>
  <c r="AG274" i="1" s="1"/>
  <c r="AA273" i="1"/>
  <c r="Z273" i="1"/>
  <c r="Y273" i="1"/>
  <c r="AG273" i="1" s="1"/>
  <c r="AA272" i="1"/>
  <c r="Z272" i="1"/>
  <c r="Y272" i="1"/>
  <c r="AG272" i="1" s="1"/>
  <c r="AA271" i="1"/>
  <c r="Z271" i="1"/>
  <c r="Y271" i="1"/>
  <c r="AG271" i="1" s="1"/>
  <c r="AA270" i="1"/>
  <c r="AR270" i="1" s="1"/>
  <c r="AS270" i="1" s="1"/>
  <c r="AU270" i="1" s="1"/>
  <c r="Z270" i="1"/>
  <c r="Y270" i="1"/>
  <c r="AG270" i="1" s="1"/>
  <c r="AA269" i="1"/>
  <c r="Z269" i="1"/>
  <c r="Y269" i="1"/>
  <c r="AG269" i="1" s="1"/>
  <c r="AA268" i="1"/>
  <c r="Z268" i="1"/>
  <c r="Y268" i="1"/>
  <c r="AG268" i="1" s="1"/>
  <c r="AA267" i="1"/>
  <c r="AR267" i="1" s="1"/>
  <c r="Z267" i="1"/>
  <c r="Y267" i="1"/>
  <c r="AG267" i="1" s="1"/>
  <c r="AA266" i="1"/>
  <c r="Z266" i="1"/>
  <c r="Y266" i="1"/>
  <c r="AG266" i="1" s="1"/>
  <c r="AA265" i="1"/>
  <c r="Z265" i="1"/>
  <c r="Y265" i="1"/>
  <c r="AG265" i="1" s="1"/>
  <c r="AA264" i="1"/>
  <c r="Z264" i="1"/>
  <c r="Y264" i="1"/>
  <c r="AG264" i="1" s="1"/>
  <c r="AA263" i="1"/>
  <c r="Z263" i="1"/>
  <c r="Y263" i="1"/>
  <c r="AG263" i="1" s="1"/>
  <c r="AA262" i="1"/>
  <c r="AR262" i="1" s="1"/>
  <c r="AS262" i="1" s="1"/>
  <c r="AU262" i="1" s="1"/>
  <c r="Z262" i="1"/>
  <c r="Y262" i="1"/>
  <c r="AG262" i="1" s="1"/>
  <c r="AA261" i="1"/>
  <c r="Z261" i="1"/>
  <c r="Y261" i="1"/>
  <c r="AG261" i="1" s="1"/>
  <c r="AA260" i="1"/>
  <c r="Z260" i="1"/>
  <c r="Y260" i="1"/>
  <c r="AG260" i="1" s="1"/>
  <c r="AA259" i="1"/>
  <c r="AR259" i="1" s="1"/>
  <c r="Z259" i="1"/>
  <c r="Y259" i="1"/>
  <c r="AG259" i="1" s="1"/>
  <c r="AA258" i="1"/>
  <c r="Z258" i="1"/>
  <c r="Y258" i="1"/>
  <c r="AG258" i="1" s="1"/>
  <c r="AA257" i="1"/>
  <c r="Z257" i="1"/>
  <c r="Y257" i="1"/>
  <c r="AG257" i="1" s="1"/>
  <c r="AA256" i="1"/>
  <c r="Z256" i="1"/>
  <c r="Y256" i="1"/>
  <c r="AG256" i="1" s="1"/>
  <c r="AA255" i="1"/>
  <c r="Z255" i="1"/>
  <c r="Y255" i="1"/>
  <c r="AG255" i="1" s="1"/>
  <c r="AA254" i="1"/>
  <c r="AR254" i="1" s="1"/>
  <c r="AS254" i="1" s="1"/>
  <c r="AU254" i="1" s="1"/>
  <c r="Z254" i="1"/>
  <c r="Y254" i="1"/>
  <c r="AG254" i="1" s="1"/>
  <c r="AA253" i="1"/>
  <c r="Z253" i="1"/>
  <c r="Y253" i="1"/>
  <c r="AG253" i="1" s="1"/>
  <c r="AA252" i="1"/>
  <c r="Z252" i="1"/>
  <c r="Y252" i="1"/>
  <c r="AG252" i="1" s="1"/>
  <c r="AA251" i="1"/>
  <c r="AR251" i="1" s="1"/>
  <c r="Z251" i="1"/>
  <c r="Y251" i="1"/>
  <c r="AG251" i="1" s="1"/>
  <c r="AA250" i="1"/>
  <c r="Z250" i="1"/>
  <c r="Y250" i="1"/>
  <c r="AG250" i="1" s="1"/>
  <c r="AA249" i="1"/>
  <c r="Z249" i="1"/>
  <c r="Y249" i="1"/>
  <c r="AG249" i="1" s="1"/>
  <c r="AA248" i="1"/>
  <c r="Z248" i="1"/>
  <c r="Y248" i="1"/>
  <c r="AG248" i="1" s="1"/>
  <c r="AA247" i="1"/>
  <c r="Z247" i="1"/>
  <c r="Y247" i="1"/>
  <c r="AG247" i="1" s="1"/>
  <c r="AA246" i="1"/>
  <c r="AR246" i="1" s="1"/>
  <c r="AS246" i="1" s="1"/>
  <c r="AU246" i="1" s="1"/>
  <c r="Z246" i="1"/>
  <c r="Y246" i="1"/>
  <c r="AG246" i="1" s="1"/>
  <c r="AA245" i="1"/>
  <c r="Z245" i="1"/>
  <c r="Y245" i="1"/>
  <c r="AG245" i="1" s="1"/>
  <c r="AA244" i="1"/>
  <c r="Z244" i="1"/>
  <c r="Y244" i="1"/>
  <c r="AG244" i="1" s="1"/>
  <c r="AA243" i="1"/>
  <c r="AR243" i="1" s="1"/>
  <c r="Z243" i="1"/>
  <c r="Y243" i="1"/>
  <c r="AG243" i="1" s="1"/>
  <c r="AA242" i="1"/>
  <c r="Z242" i="1"/>
  <c r="Y242" i="1"/>
  <c r="AG242" i="1" s="1"/>
  <c r="AA241" i="1"/>
  <c r="Z241" i="1"/>
  <c r="Y241" i="1"/>
  <c r="AG241" i="1" s="1"/>
  <c r="AA240" i="1"/>
  <c r="Z240" i="1"/>
  <c r="Y240" i="1"/>
  <c r="AG240" i="1" s="1"/>
  <c r="AA239" i="1"/>
  <c r="Z239" i="1"/>
  <c r="Y239" i="1"/>
  <c r="AG239" i="1" s="1"/>
  <c r="AA238" i="1"/>
  <c r="AR238" i="1" s="1"/>
  <c r="AS238" i="1" s="1"/>
  <c r="AU238" i="1" s="1"/>
  <c r="Z238" i="1"/>
  <c r="Y238" i="1"/>
  <c r="AG238" i="1" s="1"/>
  <c r="AA237" i="1"/>
  <c r="Z237" i="1"/>
  <c r="Y237" i="1"/>
  <c r="AG237" i="1" s="1"/>
  <c r="AA236" i="1"/>
  <c r="Z236" i="1"/>
  <c r="Y236" i="1"/>
  <c r="AG236" i="1" s="1"/>
  <c r="AA235" i="1"/>
  <c r="AR235" i="1" s="1"/>
  <c r="Z235" i="1"/>
  <c r="Y235" i="1"/>
  <c r="AG235" i="1" s="1"/>
  <c r="AA234" i="1"/>
  <c r="Z234" i="1"/>
  <c r="Y234" i="1"/>
  <c r="AG234" i="1" s="1"/>
  <c r="AA233" i="1"/>
  <c r="Z233" i="1"/>
  <c r="Y233" i="1"/>
  <c r="AG233" i="1" s="1"/>
  <c r="AA232" i="1"/>
  <c r="Z232" i="1"/>
  <c r="Y232" i="1"/>
  <c r="AG232" i="1" s="1"/>
  <c r="AA231" i="1"/>
  <c r="Z231" i="1"/>
  <c r="Y231" i="1"/>
  <c r="AG231" i="1" s="1"/>
  <c r="AA230" i="1"/>
  <c r="AR230" i="1" s="1"/>
  <c r="AS230" i="1" s="1"/>
  <c r="AU230" i="1" s="1"/>
  <c r="Z230" i="1"/>
  <c r="Y230" i="1"/>
  <c r="AG230" i="1" s="1"/>
  <c r="AA229" i="1"/>
  <c r="Z229" i="1"/>
  <c r="Y229" i="1"/>
  <c r="AG229" i="1" s="1"/>
  <c r="AA228" i="1"/>
  <c r="Z228" i="1"/>
  <c r="Y228" i="1"/>
  <c r="AG228" i="1" s="1"/>
  <c r="AA227" i="1"/>
  <c r="AR227" i="1" s="1"/>
  <c r="Z227" i="1"/>
  <c r="Y227" i="1"/>
  <c r="AG227" i="1" s="1"/>
  <c r="AA226" i="1"/>
  <c r="Z226" i="1"/>
  <c r="Y226" i="1"/>
  <c r="AG226" i="1" s="1"/>
  <c r="AA225" i="1"/>
  <c r="Z225" i="1"/>
  <c r="Y225" i="1"/>
  <c r="AG225" i="1" s="1"/>
  <c r="AA224" i="1"/>
  <c r="Z224" i="1"/>
  <c r="Y224" i="1"/>
  <c r="AG224" i="1" s="1"/>
  <c r="AA223" i="1"/>
  <c r="Z223" i="1"/>
  <c r="Y223" i="1"/>
  <c r="AG223" i="1" s="1"/>
  <c r="AA222" i="1"/>
  <c r="AR222" i="1" s="1"/>
  <c r="AS222" i="1" s="1"/>
  <c r="AU222" i="1" s="1"/>
  <c r="Z222" i="1"/>
  <c r="Y222" i="1"/>
  <c r="AG222" i="1" s="1"/>
  <c r="AA221" i="1"/>
  <c r="Z221" i="1"/>
  <c r="Y221" i="1"/>
  <c r="AG221" i="1" s="1"/>
  <c r="AA220" i="1"/>
  <c r="Z220" i="1"/>
  <c r="Y220" i="1"/>
  <c r="AG220" i="1" s="1"/>
  <c r="AA219" i="1"/>
  <c r="AR219" i="1" s="1"/>
  <c r="Z219" i="1"/>
  <c r="Y219" i="1"/>
  <c r="AG219" i="1" s="1"/>
  <c r="AA218" i="1"/>
  <c r="Z218" i="1"/>
  <c r="Y218" i="1"/>
  <c r="AG218" i="1" s="1"/>
  <c r="AA217" i="1"/>
  <c r="Z217" i="1"/>
  <c r="Y217" i="1"/>
  <c r="AG217" i="1" s="1"/>
  <c r="AA216" i="1"/>
  <c r="Z216" i="1"/>
  <c r="Y216" i="1"/>
  <c r="AG216" i="1" s="1"/>
  <c r="AA215" i="1"/>
  <c r="Z215" i="1"/>
  <c r="Y215" i="1"/>
  <c r="AG215" i="1" s="1"/>
  <c r="AA214" i="1"/>
  <c r="AR214" i="1" s="1"/>
  <c r="AS214" i="1" s="1"/>
  <c r="AU214" i="1" s="1"/>
  <c r="Z214" i="1"/>
  <c r="Y214" i="1"/>
  <c r="AG214" i="1" s="1"/>
  <c r="AA213" i="1"/>
  <c r="Z213" i="1"/>
  <c r="Y213" i="1"/>
  <c r="AG213" i="1" s="1"/>
  <c r="AA212" i="1"/>
  <c r="Z212" i="1"/>
  <c r="Y212" i="1"/>
  <c r="AG212" i="1" s="1"/>
  <c r="AA211" i="1"/>
  <c r="AR211" i="1" s="1"/>
  <c r="Z211" i="1"/>
  <c r="Y211" i="1"/>
  <c r="AG211" i="1" s="1"/>
  <c r="AA210" i="1"/>
  <c r="Z210" i="1"/>
  <c r="Y210" i="1"/>
  <c r="AG210" i="1" s="1"/>
  <c r="AA209" i="1"/>
  <c r="Z209" i="1"/>
  <c r="Y209" i="1"/>
  <c r="AG209" i="1" s="1"/>
  <c r="AA208" i="1"/>
  <c r="Z208" i="1"/>
  <c r="Y208" i="1"/>
  <c r="AG208" i="1" s="1"/>
  <c r="AA207" i="1"/>
  <c r="Z207" i="1"/>
  <c r="Y207" i="1"/>
  <c r="AG207" i="1" s="1"/>
  <c r="AA206" i="1"/>
  <c r="AR206" i="1" s="1"/>
  <c r="AS206" i="1" s="1"/>
  <c r="AU206" i="1" s="1"/>
  <c r="Z206" i="1"/>
  <c r="Y206" i="1"/>
  <c r="AG206" i="1" s="1"/>
  <c r="AA205" i="1"/>
  <c r="Z205" i="1"/>
  <c r="Y205" i="1"/>
  <c r="AG205" i="1" s="1"/>
  <c r="AA204" i="1"/>
  <c r="Z204" i="1"/>
  <c r="Y204" i="1"/>
  <c r="AG204" i="1" s="1"/>
  <c r="AA203" i="1"/>
  <c r="AR203" i="1" s="1"/>
  <c r="Z203" i="1"/>
  <c r="Y203" i="1"/>
  <c r="AG203" i="1" s="1"/>
  <c r="AA202" i="1"/>
  <c r="Z202" i="1"/>
  <c r="Y202" i="1"/>
  <c r="AG202" i="1" s="1"/>
  <c r="AA201" i="1"/>
  <c r="Z201" i="1"/>
  <c r="Y201" i="1"/>
  <c r="AG201" i="1" s="1"/>
  <c r="AA200" i="1"/>
  <c r="Z200" i="1"/>
  <c r="Y200" i="1"/>
  <c r="AG200" i="1" s="1"/>
  <c r="AA199" i="1"/>
  <c r="Z199" i="1"/>
  <c r="Y199" i="1"/>
  <c r="AG199" i="1" s="1"/>
  <c r="AA198" i="1"/>
  <c r="AR198" i="1" s="1"/>
  <c r="AS198" i="1" s="1"/>
  <c r="AU198" i="1" s="1"/>
  <c r="Z198" i="1"/>
  <c r="Y198" i="1"/>
  <c r="AG198" i="1" s="1"/>
  <c r="AA197" i="1"/>
  <c r="Z197" i="1"/>
  <c r="Y197" i="1"/>
  <c r="AG197" i="1" s="1"/>
  <c r="AA196" i="1"/>
  <c r="Z196" i="1"/>
  <c r="Y196" i="1"/>
  <c r="AG196" i="1" s="1"/>
  <c r="AA195" i="1"/>
  <c r="AR195" i="1" s="1"/>
  <c r="Z195" i="1"/>
  <c r="Y195" i="1"/>
  <c r="AG195" i="1" s="1"/>
  <c r="AA194" i="1"/>
  <c r="Z194" i="1"/>
  <c r="Y194" i="1"/>
  <c r="AG194" i="1" s="1"/>
  <c r="AA193" i="1"/>
  <c r="Z193" i="1"/>
  <c r="Y193" i="1"/>
  <c r="AG193" i="1" s="1"/>
  <c r="AA192" i="1"/>
  <c r="Z192" i="1"/>
  <c r="Y192" i="1"/>
  <c r="AG192" i="1" s="1"/>
  <c r="AA191" i="1"/>
  <c r="Z191" i="1"/>
  <c r="Y191" i="1"/>
  <c r="AG191" i="1" s="1"/>
  <c r="AA190" i="1"/>
  <c r="AR190" i="1" s="1"/>
  <c r="AS190" i="1" s="1"/>
  <c r="AU190" i="1" s="1"/>
  <c r="Z190" i="1"/>
  <c r="Y190" i="1"/>
  <c r="AG190" i="1" s="1"/>
  <c r="AA189" i="1"/>
  <c r="Z189" i="1"/>
  <c r="Y189" i="1"/>
  <c r="AG189" i="1" s="1"/>
  <c r="AA188" i="1"/>
  <c r="Z188" i="1"/>
  <c r="Y188" i="1"/>
  <c r="AG188" i="1" s="1"/>
  <c r="AA187" i="1"/>
  <c r="AR187" i="1" s="1"/>
  <c r="Z187" i="1"/>
  <c r="Y187" i="1"/>
  <c r="AG187" i="1" s="1"/>
  <c r="AA186" i="1"/>
  <c r="Z186" i="1"/>
  <c r="Y186" i="1"/>
  <c r="AG186" i="1" s="1"/>
  <c r="AA185" i="1"/>
  <c r="Z185" i="1"/>
  <c r="Y185" i="1"/>
  <c r="AG185" i="1" s="1"/>
  <c r="AA184" i="1"/>
  <c r="Z184" i="1"/>
  <c r="Y184" i="1"/>
  <c r="AG184" i="1" s="1"/>
  <c r="AA183" i="1"/>
  <c r="Z183" i="1"/>
  <c r="Y183" i="1"/>
  <c r="AG183" i="1" s="1"/>
  <c r="AA182" i="1"/>
  <c r="AR182" i="1" s="1"/>
  <c r="AS182" i="1" s="1"/>
  <c r="AU182" i="1" s="1"/>
  <c r="Z182" i="1"/>
  <c r="Y182" i="1"/>
  <c r="AG182" i="1" s="1"/>
  <c r="AA181" i="1"/>
  <c r="Z181" i="1"/>
  <c r="Y181" i="1"/>
  <c r="AG181" i="1" s="1"/>
  <c r="AA180" i="1"/>
  <c r="Z180" i="1"/>
  <c r="Y180" i="1"/>
  <c r="AG180" i="1" s="1"/>
  <c r="AA179" i="1"/>
  <c r="AR179" i="1" s="1"/>
  <c r="Z179" i="1"/>
  <c r="Y179" i="1"/>
  <c r="AG179" i="1" s="1"/>
  <c r="AA178" i="1"/>
  <c r="Z178" i="1"/>
  <c r="Y178" i="1"/>
  <c r="AG178" i="1" s="1"/>
  <c r="AA177" i="1"/>
  <c r="Z177" i="1"/>
  <c r="Y177" i="1"/>
  <c r="AG177" i="1" s="1"/>
  <c r="AA176" i="1"/>
  <c r="Z176" i="1"/>
  <c r="Y176" i="1"/>
  <c r="AG176" i="1" s="1"/>
  <c r="AA175" i="1"/>
  <c r="Z175" i="1"/>
  <c r="Y175" i="1"/>
  <c r="AG175" i="1" s="1"/>
  <c r="AA174" i="1"/>
  <c r="AR174" i="1" s="1"/>
  <c r="AS174" i="1" s="1"/>
  <c r="AU174" i="1" s="1"/>
  <c r="Z174" i="1"/>
  <c r="Y174" i="1"/>
  <c r="AG174" i="1" s="1"/>
  <c r="AA173" i="1"/>
  <c r="Z173" i="1"/>
  <c r="Y173" i="1"/>
  <c r="AG173" i="1" s="1"/>
  <c r="AA172" i="1"/>
  <c r="Z172" i="1"/>
  <c r="Y172" i="1"/>
  <c r="AG172" i="1" s="1"/>
  <c r="AA171" i="1"/>
  <c r="AR171" i="1" s="1"/>
  <c r="Z171" i="1"/>
  <c r="Y171" i="1"/>
  <c r="AG171" i="1" s="1"/>
  <c r="AA170" i="1"/>
  <c r="Z170" i="1"/>
  <c r="Y170" i="1"/>
  <c r="AG170" i="1" s="1"/>
  <c r="AA169" i="1"/>
  <c r="Z169" i="1"/>
  <c r="Y169" i="1"/>
  <c r="AG169" i="1" s="1"/>
  <c r="AA168" i="1"/>
  <c r="Z168" i="1"/>
  <c r="Y168" i="1"/>
  <c r="AG168" i="1" s="1"/>
  <c r="AA167" i="1"/>
  <c r="Z167" i="1"/>
  <c r="Y167" i="1"/>
  <c r="AG167" i="1" s="1"/>
  <c r="AA166" i="1"/>
  <c r="AR166" i="1" s="1"/>
  <c r="AS166" i="1" s="1"/>
  <c r="AU166" i="1" s="1"/>
  <c r="Z166" i="1"/>
  <c r="Y166" i="1"/>
  <c r="AG166" i="1" s="1"/>
  <c r="AA165" i="1"/>
  <c r="Z165" i="1"/>
  <c r="Y165" i="1"/>
  <c r="AG165" i="1" s="1"/>
  <c r="AA164" i="1"/>
  <c r="Z164" i="1"/>
  <c r="Y164" i="1"/>
  <c r="AG164" i="1" s="1"/>
  <c r="AA163" i="1"/>
  <c r="AR163" i="1" s="1"/>
  <c r="Z163" i="1"/>
  <c r="Y163" i="1"/>
  <c r="AG163" i="1" s="1"/>
  <c r="AA162" i="1"/>
  <c r="Z162" i="1"/>
  <c r="Y162" i="1"/>
  <c r="AG162" i="1" s="1"/>
  <c r="AA161" i="1"/>
  <c r="Z161" i="1"/>
  <c r="Y161" i="1"/>
  <c r="AG161" i="1" s="1"/>
  <c r="AA160" i="1"/>
  <c r="Z160" i="1"/>
  <c r="Y160" i="1"/>
  <c r="AG160" i="1" s="1"/>
  <c r="AA159" i="1"/>
  <c r="Z159" i="1"/>
  <c r="Y159" i="1"/>
  <c r="AG159" i="1" s="1"/>
  <c r="AA158" i="1"/>
  <c r="AR158" i="1" s="1"/>
  <c r="AS158" i="1" s="1"/>
  <c r="AU158" i="1" s="1"/>
  <c r="Z158" i="1"/>
  <c r="Y158" i="1"/>
  <c r="AG158" i="1" s="1"/>
  <c r="AA157" i="1"/>
  <c r="Z157" i="1"/>
  <c r="Y157" i="1"/>
  <c r="AG157" i="1" s="1"/>
  <c r="AA156" i="1"/>
  <c r="Z156" i="1"/>
  <c r="Y156" i="1"/>
  <c r="AG156" i="1" s="1"/>
  <c r="AA155" i="1"/>
  <c r="AR155" i="1" s="1"/>
  <c r="Z155" i="1"/>
  <c r="Y155" i="1"/>
  <c r="AG155" i="1" s="1"/>
  <c r="AA154" i="1"/>
  <c r="Z154" i="1"/>
  <c r="Y154" i="1"/>
  <c r="AG154" i="1" s="1"/>
  <c r="AA153" i="1"/>
  <c r="Z153" i="1"/>
  <c r="Y153" i="1"/>
  <c r="AG153" i="1" s="1"/>
  <c r="AA152" i="1"/>
  <c r="Z152" i="1"/>
  <c r="Y152" i="1"/>
  <c r="AG152" i="1" s="1"/>
  <c r="AA151" i="1"/>
  <c r="Z151" i="1"/>
  <c r="Y151" i="1"/>
  <c r="AG151" i="1" s="1"/>
  <c r="AA150" i="1"/>
  <c r="AR150" i="1" s="1"/>
  <c r="AS150" i="1" s="1"/>
  <c r="AU150" i="1" s="1"/>
  <c r="Z150" i="1"/>
  <c r="Y150" i="1"/>
  <c r="AG150" i="1" s="1"/>
  <c r="AA149" i="1"/>
  <c r="Z149" i="1"/>
  <c r="Y149" i="1"/>
  <c r="AG149" i="1" s="1"/>
  <c r="AA148" i="1"/>
  <c r="Z148" i="1"/>
  <c r="Y148" i="1"/>
  <c r="AG148" i="1" s="1"/>
  <c r="AA147" i="1"/>
  <c r="AR147" i="1" s="1"/>
  <c r="Z147" i="1"/>
  <c r="Y147" i="1"/>
  <c r="AG147" i="1" s="1"/>
  <c r="AA146" i="1"/>
  <c r="Z146" i="1"/>
  <c r="Y146" i="1"/>
  <c r="AG146" i="1" s="1"/>
  <c r="AA145" i="1"/>
  <c r="Z145" i="1"/>
  <c r="Y145" i="1"/>
  <c r="AG145" i="1" s="1"/>
  <c r="AA144" i="1"/>
  <c r="Z144" i="1"/>
  <c r="Y144" i="1"/>
  <c r="AG144" i="1" s="1"/>
  <c r="AA143" i="1"/>
  <c r="Z143" i="1"/>
  <c r="Y143" i="1"/>
  <c r="AG143" i="1" s="1"/>
  <c r="AA142" i="1"/>
  <c r="AR142" i="1" s="1"/>
  <c r="AS142" i="1" s="1"/>
  <c r="AU142" i="1" s="1"/>
  <c r="Z142" i="1"/>
  <c r="Y142" i="1"/>
  <c r="AG142" i="1" s="1"/>
  <c r="AA141" i="1"/>
  <c r="Z141" i="1"/>
  <c r="Y141" i="1"/>
  <c r="AG141" i="1" s="1"/>
  <c r="AA140" i="1"/>
  <c r="Z140" i="1"/>
  <c r="Y140" i="1"/>
  <c r="AG140" i="1" s="1"/>
  <c r="AA139" i="1"/>
  <c r="AR139" i="1" s="1"/>
  <c r="Z139" i="1"/>
  <c r="Y139" i="1"/>
  <c r="AG139" i="1" s="1"/>
  <c r="AA138" i="1"/>
  <c r="Z138" i="1"/>
  <c r="Y138" i="1"/>
  <c r="AG138" i="1" s="1"/>
  <c r="AA137" i="1"/>
  <c r="Z137" i="1"/>
  <c r="Y137" i="1"/>
  <c r="AG137" i="1" s="1"/>
  <c r="AA136" i="1"/>
  <c r="Z136" i="1"/>
  <c r="Y136" i="1"/>
  <c r="AG136" i="1" s="1"/>
  <c r="AA135" i="1"/>
  <c r="Z135" i="1"/>
  <c r="Y135" i="1"/>
  <c r="AG135" i="1" s="1"/>
  <c r="AA134" i="1"/>
  <c r="AR134" i="1" s="1"/>
  <c r="AS134" i="1" s="1"/>
  <c r="AU134" i="1" s="1"/>
  <c r="Z134" i="1"/>
  <c r="Y134" i="1"/>
  <c r="AG134" i="1" s="1"/>
  <c r="AA133" i="1"/>
  <c r="Z133" i="1"/>
  <c r="Y133" i="1"/>
  <c r="AG133" i="1" s="1"/>
  <c r="AA132" i="1"/>
  <c r="Z132" i="1"/>
  <c r="Y132" i="1"/>
  <c r="AG132" i="1" s="1"/>
  <c r="AA131" i="1"/>
  <c r="AR131" i="1" s="1"/>
  <c r="Z131" i="1"/>
  <c r="Y131" i="1"/>
  <c r="AG131" i="1" s="1"/>
  <c r="AA130" i="1"/>
  <c r="Z130" i="1"/>
  <c r="Y130" i="1"/>
  <c r="AG130" i="1" s="1"/>
  <c r="AA129" i="1"/>
  <c r="Z129" i="1"/>
  <c r="Y129" i="1"/>
  <c r="AG129" i="1" s="1"/>
  <c r="AA128" i="1"/>
  <c r="Z128" i="1"/>
  <c r="Y128" i="1"/>
  <c r="AG128" i="1" s="1"/>
  <c r="AA127" i="1"/>
  <c r="Z127" i="1"/>
  <c r="Y127" i="1"/>
  <c r="AG127" i="1" s="1"/>
  <c r="AA126" i="1"/>
  <c r="AR126" i="1" s="1"/>
  <c r="AS126" i="1" s="1"/>
  <c r="AU126" i="1" s="1"/>
  <c r="Z126" i="1"/>
  <c r="Y126" i="1"/>
  <c r="AG126" i="1" s="1"/>
  <c r="AA125" i="1"/>
  <c r="Z125" i="1"/>
  <c r="Y125" i="1"/>
  <c r="AG125" i="1" s="1"/>
  <c r="AA124" i="1"/>
  <c r="Z124" i="1"/>
  <c r="Y124" i="1"/>
  <c r="AG124" i="1" s="1"/>
  <c r="AA123" i="1"/>
  <c r="AR123" i="1" s="1"/>
  <c r="Z123" i="1"/>
  <c r="Y123" i="1"/>
  <c r="AG123" i="1" s="1"/>
  <c r="AA122" i="1"/>
  <c r="AR122" i="1" s="1"/>
  <c r="Z122" i="1"/>
  <c r="Y122" i="1"/>
  <c r="AG122" i="1" s="1"/>
  <c r="AA121" i="1"/>
  <c r="Z121" i="1"/>
  <c r="Y121" i="1"/>
  <c r="AG121" i="1" s="1"/>
  <c r="AA120" i="1"/>
  <c r="Z120" i="1"/>
  <c r="Y120" i="1"/>
  <c r="AG120" i="1" s="1"/>
  <c r="AA119" i="1"/>
  <c r="Z119" i="1"/>
  <c r="Y119" i="1"/>
  <c r="AG119" i="1" s="1"/>
  <c r="AA118" i="1"/>
  <c r="AR118" i="1" s="1"/>
  <c r="AS118" i="1" s="1"/>
  <c r="AU118" i="1" s="1"/>
  <c r="Z118" i="1"/>
  <c r="Y118" i="1"/>
  <c r="AG118" i="1" s="1"/>
  <c r="AA117" i="1"/>
  <c r="Z117" i="1"/>
  <c r="Y117" i="1"/>
  <c r="AG117" i="1" s="1"/>
  <c r="AA116" i="1"/>
  <c r="Z116" i="1"/>
  <c r="Y116" i="1"/>
  <c r="AG116" i="1" s="1"/>
  <c r="AA115" i="1"/>
  <c r="AR115" i="1" s="1"/>
  <c r="Z115" i="1"/>
  <c r="Y115" i="1"/>
  <c r="AG115" i="1" s="1"/>
  <c r="AA114" i="1"/>
  <c r="Z114" i="1"/>
  <c r="Y114" i="1"/>
  <c r="AG114" i="1" s="1"/>
  <c r="AA113" i="1"/>
  <c r="Z113" i="1"/>
  <c r="Y113" i="1"/>
  <c r="AG113" i="1" s="1"/>
  <c r="AA112" i="1"/>
  <c r="Z112" i="1"/>
  <c r="Y112" i="1"/>
  <c r="AG112" i="1" s="1"/>
  <c r="AA111" i="1"/>
  <c r="Z111" i="1"/>
  <c r="Y111" i="1"/>
  <c r="AG111" i="1" s="1"/>
  <c r="AA110" i="1"/>
  <c r="AR110" i="1" s="1"/>
  <c r="AS110" i="1" s="1"/>
  <c r="AU110" i="1" s="1"/>
  <c r="Z110" i="1"/>
  <c r="Y110" i="1"/>
  <c r="AG110" i="1" s="1"/>
  <c r="AA109" i="1"/>
  <c r="Z109" i="1"/>
  <c r="Y109" i="1"/>
  <c r="AG109" i="1" s="1"/>
  <c r="AA108" i="1"/>
  <c r="Z108" i="1"/>
  <c r="Y108" i="1"/>
  <c r="AG108" i="1" s="1"/>
  <c r="AA107" i="1"/>
  <c r="AR107" i="1" s="1"/>
  <c r="Z107" i="1"/>
  <c r="Y107" i="1"/>
  <c r="AG107" i="1" s="1"/>
  <c r="AA106" i="1"/>
  <c r="AR106" i="1" s="1"/>
  <c r="Z106" i="1"/>
  <c r="Y106" i="1"/>
  <c r="AG106" i="1" s="1"/>
  <c r="AA105" i="1"/>
  <c r="Z105" i="1"/>
  <c r="Y105" i="1"/>
  <c r="AG105" i="1" s="1"/>
  <c r="AA104" i="1"/>
  <c r="Z104" i="1"/>
  <c r="Y104" i="1"/>
  <c r="AG104" i="1" s="1"/>
  <c r="AA103" i="1"/>
  <c r="Z103" i="1"/>
  <c r="Y103" i="1"/>
  <c r="AG103" i="1" s="1"/>
  <c r="AA102" i="1"/>
  <c r="AR102" i="1" s="1"/>
  <c r="AS102" i="1" s="1"/>
  <c r="AU102" i="1" s="1"/>
  <c r="Z102" i="1"/>
  <c r="Y102" i="1"/>
  <c r="AG102" i="1" s="1"/>
  <c r="AA101" i="1"/>
  <c r="Z101" i="1"/>
  <c r="Y101" i="1"/>
  <c r="AG101" i="1" s="1"/>
  <c r="AA100" i="1"/>
  <c r="Z100" i="1"/>
  <c r="Y100" i="1"/>
  <c r="AG100" i="1" s="1"/>
  <c r="AA99" i="1"/>
  <c r="AR99" i="1" s="1"/>
  <c r="Z99" i="1"/>
  <c r="Y99" i="1"/>
  <c r="AG99" i="1" s="1"/>
  <c r="AA98" i="1"/>
  <c r="Z98" i="1"/>
  <c r="Y98" i="1"/>
  <c r="AG98" i="1" s="1"/>
  <c r="AA97" i="1"/>
  <c r="Z97" i="1"/>
  <c r="Y97" i="1"/>
  <c r="AG97" i="1" s="1"/>
  <c r="AA96" i="1"/>
  <c r="Z96" i="1"/>
  <c r="Y96" i="1"/>
  <c r="AG96" i="1" s="1"/>
  <c r="AA95" i="1"/>
  <c r="Z95" i="1"/>
  <c r="Y95" i="1"/>
  <c r="AG95" i="1" s="1"/>
  <c r="AA94" i="1"/>
  <c r="AR94" i="1" s="1"/>
  <c r="AS94" i="1" s="1"/>
  <c r="AU94" i="1" s="1"/>
  <c r="Z94" i="1"/>
  <c r="Y94" i="1"/>
  <c r="AG94" i="1" s="1"/>
  <c r="AA93" i="1"/>
  <c r="Z93" i="1"/>
  <c r="Y93" i="1"/>
  <c r="AG93" i="1" s="1"/>
  <c r="AA92" i="1"/>
  <c r="Z92" i="1"/>
  <c r="Y92" i="1"/>
  <c r="AG92" i="1" s="1"/>
  <c r="AA91" i="1"/>
  <c r="AR91" i="1" s="1"/>
  <c r="Z91" i="1"/>
  <c r="Y91" i="1"/>
  <c r="AG91" i="1" s="1"/>
  <c r="AA90" i="1"/>
  <c r="AR90" i="1" s="1"/>
  <c r="Z90" i="1"/>
  <c r="Y90" i="1"/>
  <c r="AG90" i="1" s="1"/>
  <c r="AA89" i="1"/>
  <c r="Z89" i="1"/>
  <c r="Y89" i="1"/>
  <c r="AG89" i="1" s="1"/>
  <c r="AA88" i="1"/>
  <c r="Z88" i="1"/>
  <c r="Y88" i="1"/>
  <c r="AG88" i="1" s="1"/>
  <c r="AA87" i="1"/>
  <c r="Z87" i="1"/>
  <c r="Y87" i="1"/>
  <c r="AG87" i="1" s="1"/>
  <c r="AA86" i="1"/>
  <c r="AR86" i="1" s="1"/>
  <c r="AS86" i="1" s="1"/>
  <c r="AU86" i="1" s="1"/>
  <c r="Z86" i="1"/>
  <c r="Y86" i="1"/>
  <c r="AG86" i="1" s="1"/>
  <c r="AA85" i="1"/>
  <c r="Z85" i="1"/>
  <c r="Y85" i="1"/>
  <c r="AG85" i="1" s="1"/>
  <c r="AA84" i="1"/>
  <c r="Z84" i="1"/>
  <c r="Y84" i="1"/>
  <c r="AG84" i="1" s="1"/>
  <c r="AA83" i="1"/>
  <c r="AR83" i="1" s="1"/>
  <c r="Z83" i="1"/>
  <c r="Y83" i="1"/>
  <c r="AG83" i="1" s="1"/>
  <c r="AA82" i="1"/>
  <c r="Z82" i="1"/>
  <c r="Y82" i="1"/>
  <c r="AG82" i="1" s="1"/>
  <c r="AA81" i="1"/>
  <c r="Z81" i="1"/>
  <c r="Y81" i="1"/>
  <c r="AG81" i="1" s="1"/>
  <c r="AA80" i="1"/>
  <c r="Z80" i="1"/>
  <c r="Y80" i="1"/>
  <c r="AG80" i="1" s="1"/>
  <c r="AA79" i="1"/>
  <c r="Z79" i="1"/>
  <c r="Y79" i="1"/>
  <c r="AG79" i="1" s="1"/>
  <c r="AA78" i="1"/>
  <c r="AR78" i="1" s="1"/>
  <c r="AS78" i="1" s="1"/>
  <c r="AU78" i="1" s="1"/>
  <c r="Z78" i="1"/>
  <c r="Y78" i="1"/>
  <c r="AG78" i="1" s="1"/>
  <c r="AA77" i="1"/>
  <c r="Z77" i="1"/>
  <c r="Y77" i="1"/>
  <c r="AG77" i="1" s="1"/>
  <c r="AA76" i="1"/>
  <c r="Z76" i="1"/>
  <c r="Y76" i="1"/>
  <c r="AG76" i="1" s="1"/>
  <c r="AA75" i="1"/>
  <c r="AR75" i="1" s="1"/>
  <c r="Z75" i="1"/>
  <c r="Y75" i="1"/>
  <c r="AG75" i="1" s="1"/>
  <c r="AA74" i="1"/>
  <c r="AR74" i="1" s="1"/>
  <c r="Z74" i="1"/>
  <c r="Y74" i="1"/>
  <c r="AG74" i="1" s="1"/>
  <c r="AA73" i="1"/>
  <c r="Z73" i="1"/>
  <c r="Y73" i="1"/>
  <c r="AG73" i="1" s="1"/>
  <c r="AA72" i="1"/>
  <c r="Z72" i="1"/>
  <c r="Y72" i="1"/>
  <c r="AG72" i="1" s="1"/>
  <c r="AA71" i="1"/>
  <c r="Z71" i="1"/>
  <c r="Y71" i="1"/>
  <c r="AG71" i="1" s="1"/>
  <c r="AA70" i="1"/>
  <c r="AR70" i="1" s="1"/>
  <c r="AS70" i="1" s="1"/>
  <c r="AU70" i="1" s="1"/>
  <c r="Z70" i="1"/>
  <c r="Y70" i="1"/>
  <c r="AG70" i="1" s="1"/>
  <c r="AA69" i="1"/>
  <c r="Z69" i="1"/>
  <c r="Y69" i="1"/>
  <c r="AG69" i="1" s="1"/>
  <c r="AA68" i="1"/>
  <c r="Z68" i="1"/>
  <c r="Y68" i="1"/>
  <c r="AG68" i="1" s="1"/>
  <c r="AA67" i="1"/>
  <c r="AR67" i="1" s="1"/>
  <c r="Z67" i="1"/>
  <c r="Y67" i="1"/>
  <c r="AG67" i="1" s="1"/>
  <c r="AA66" i="1"/>
  <c r="AR66" i="1" s="1"/>
  <c r="Z66" i="1"/>
  <c r="Y66" i="1"/>
  <c r="AG66" i="1" s="1"/>
  <c r="AA65" i="1"/>
  <c r="Z65" i="1"/>
  <c r="Y65" i="1"/>
  <c r="AG65" i="1" s="1"/>
  <c r="AA64" i="1"/>
  <c r="Z64" i="1"/>
  <c r="Y64" i="1"/>
  <c r="AG64" i="1" s="1"/>
  <c r="AA63" i="1"/>
  <c r="Z63" i="1"/>
  <c r="Y63" i="1"/>
  <c r="AG63" i="1" s="1"/>
  <c r="AA62" i="1"/>
  <c r="AR62" i="1" s="1"/>
  <c r="AS62" i="1" s="1"/>
  <c r="AU62" i="1" s="1"/>
  <c r="Z62" i="1"/>
  <c r="Y62" i="1"/>
  <c r="AG62" i="1" s="1"/>
  <c r="AA61" i="1"/>
  <c r="Z61" i="1"/>
  <c r="Y61" i="1"/>
  <c r="AG61" i="1" s="1"/>
  <c r="AA60" i="1"/>
  <c r="Z60" i="1"/>
  <c r="Y60" i="1"/>
  <c r="AG60" i="1" s="1"/>
  <c r="AA59" i="1"/>
  <c r="AR59" i="1" s="1"/>
  <c r="Z59" i="1"/>
  <c r="Y59" i="1"/>
  <c r="AG59" i="1" s="1"/>
  <c r="AA58" i="1"/>
  <c r="AR58" i="1" s="1"/>
  <c r="Z58" i="1"/>
  <c r="Y58" i="1"/>
  <c r="AG58" i="1" s="1"/>
  <c r="AA57" i="1"/>
  <c r="Z57" i="1"/>
  <c r="Y57" i="1"/>
  <c r="AG57" i="1" s="1"/>
  <c r="AA56" i="1"/>
  <c r="Z56" i="1"/>
  <c r="Y56" i="1"/>
  <c r="AG56" i="1" s="1"/>
  <c r="AA55" i="1"/>
  <c r="Z55" i="1"/>
  <c r="Y55" i="1"/>
  <c r="AG55" i="1" s="1"/>
  <c r="AA54" i="1"/>
  <c r="AR54" i="1" s="1"/>
  <c r="AS54" i="1" s="1"/>
  <c r="AU54" i="1" s="1"/>
  <c r="Z54" i="1"/>
  <c r="Y54" i="1"/>
  <c r="AG54" i="1" s="1"/>
  <c r="AA53" i="1"/>
  <c r="Z53" i="1"/>
  <c r="Y53" i="1"/>
  <c r="AG53" i="1" s="1"/>
  <c r="AA52" i="1"/>
  <c r="Z52" i="1"/>
  <c r="Y52" i="1"/>
  <c r="AG52" i="1" s="1"/>
  <c r="AA51" i="1"/>
  <c r="Z51" i="1"/>
  <c r="Y51" i="1"/>
  <c r="AG51" i="1" s="1"/>
  <c r="AA50" i="1"/>
  <c r="Z50" i="1"/>
  <c r="Y50" i="1"/>
  <c r="AG50" i="1" s="1"/>
  <c r="AA49" i="1"/>
  <c r="Z49" i="1"/>
  <c r="Y49" i="1"/>
  <c r="AG49" i="1" s="1"/>
  <c r="AA48" i="1"/>
  <c r="Z48" i="1"/>
  <c r="Y48" i="1"/>
  <c r="AG48" i="1" s="1"/>
  <c r="AA47" i="1"/>
  <c r="Z47" i="1"/>
  <c r="Y47" i="1"/>
  <c r="AG47" i="1" s="1"/>
  <c r="AA46" i="1"/>
  <c r="AR46" i="1" s="1"/>
  <c r="AS46" i="1" s="1"/>
  <c r="AU46" i="1" s="1"/>
  <c r="Z46" i="1"/>
  <c r="Y46" i="1"/>
  <c r="AG46" i="1" s="1"/>
  <c r="AA45" i="1"/>
  <c r="Z45" i="1"/>
  <c r="Y45" i="1"/>
  <c r="AG45" i="1" s="1"/>
  <c r="AA44" i="1"/>
  <c r="Z44" i="1"/>
  <c r="Y44" i="1"/>
  <c r="AG44" i="1" s="1"/>
  <c r="AA43" i="1"/>
  <c r="Z43" i="1"/>
  <c r="Y43" i="1"/>
  <c r="AG43" i="1" s="1"/>
  <c r="AA42" i="1"/>
  <c r="Z42" i="1"/>
  <c r="Y42" i="1"/>
  <c r="AG42" i="1" s="1"/>
  <c r="AA41" i="1"/>
  <c r="Z41" i="1"/>
  <c r="Y41" i="1"/>
  <c r="AG41" i="1" s="1"/>
  <c r="AA40" i="1"/>
  <c r="Z40" i="1"/>
  <c r="Y40" i="1"/>
  <c r="AG40" i="1" s="1"/>
  <c r="AA39" i="1"/>
  <c r="Z39" i="1"/>
  <c r="Y39" i="1"/>
  <c r="AG39" i="1" s="1"/>
  <c r="AA38" i="1"/>
  <c r="AR38" i="1" s="1"/>
  <c r="AS38" i="1" s="1"/>
  <c r="AU38" i="1" s="1"/>
  <c r="Z38" i="1"/>
  <c r="Y38" i="1"/>
  <c r="AG38" i="1" s="1"/>
  <c r="AA37" i="1"/>
  <c r="Z37" i="1"/>
  <c r="Y37" i="1"/>
  <c r="AG37" i="1" s="1"/>
  <c r="AA36" i="1"/>
  <c r="Z36" i="1"/>
  <c r="Y36" i="1"/>
  <c r="AG36" i="1" s="1"/>
  <c r="AA35" i="1"/>
  <c r="Z35" i="1"/>
  <c r="Y35" i="1"/>
  <c r="AG35" i="1" s="1"/>
  <c r="AA34" i="1"/>
  <c r="AR34" i="1" s="1"/>
  <c r="Z34" i="1"/>
  <c r="Y34" i="1"/>
  <c r="AG34" i="1" s="1"/>
  <c r="AA33" i="1"/>
  <c r="Z33" i="1"/>
  <c r="Y33" i="1"/>
  <c r="AG33" i="1" s="1"/>
  <c r="AA32" i="1"/>
  <c r="Z32" i="1"/>
  <c r="Y32" i="1"/>
  <c r="AG32" i="1" s="1"/>
  <c r="AA31" i="1"/>
  <c r="Z31" i="1"/>
  <c r="Y31" i="1"/>
  <c r="AG31" i="1" s="1"/>
  <c r="AA30" i="1"/>
  <c r="AR30" i="1" s="1"/>
  <c r="AS30" i="1" s="1"/>
  <c r="AU30" i="1" s="1"/>
  <c r="Z30" i="1"/>
  <c r="Y30" i="1"/>
  <c r="AG30" i="1" s="1"/>
  <c r="AA29" i="1"/>
  <c r="Z29" i="1"/>
  <c r="Y29" i="1"/>
  <c r="AG29" i="1" s="1"/>
  <c r="AA28" i="1"/>
  <c r="Z28" i="1"/>
  <c r="Y28" i="1"/>
  <c r="AG28" i="1" s="1"/>
  <c r="AA27" i="1"/>
  <c r="Z27" i="1"/>
  <c r="Y27" i="1"/>
  <c r="AG27" i="1" s="1"/>
  <c r="AA26" i="1"/>
  <c r="Z26" i="1"/>
  <c r="Y26" i="1"/>
  <c r="AG26" i="1" s="1"/>
  <c r="AA25" i="1"/>
  <c r="Z25" i="1"/>
  <c r="Y25" i="1"/>
  <c r="AG25" i="1" s="1"/>
  <c r="AA24" i="1"/>
  <c r="Z24" i="1"/>
  <c r="Y24" i="1"/>
  <c r="AG24" i="1" s="1"/>
  <c r="AA23" i="1"/>
  <c r="Z23" i="1"/>
  <c r="Y23" i="1"/>
  <c r="AG23" i="1" s="1"/>
  <c r="AA22" i="1"/>
  <c r="AR22" i="1" s="1"/>
  <c r="AS22" i="1" s="1"/>
  <c r="AU22" i="1" s="1"/>
  <c r="Z22" i="1"/>
  <c r="Y22" i="1"/>
  <c r="AG22" i="1" s="1"/>
  <c r="AA21" i="1"/>
  <c r="Z21" i="1"/>
  <c r="Y21" i="1"/>
  <c r="AG21" i="1" s="1"/>
  <c r="AA20" i="1"/>
  <c r="Z20" i="1"/>
  <c r="Y20" i="1"/>
  <c r="AG20" i="1" s="1"/>
  <c r="AA19" i="1"/>
  <c r="Z19" i="1"/>
  <c r="Y19" i="1"/>
  <c r="AG19" i="1" s="1"/>
  <c r="AA18" i="1"/>
  <c r="AR18" i="1" s="1"/>
  <c r="Z18" i="1"/>
  <c r="Y18" i="1"/>
  <c r="AG18" i="1" s="1"/>
  <c r="AA17" i="1"/>
  <c r="Z17" i="1"/>
  <c r="Y17" i="1"/>
  <c r="AG17" i="1" s="1"/>
  <c r="AA16" i="1"/>
  <c r="Z16" i="1"/>
  <c r="Y16" i="1"/>
  <c r="AG16" i="1" s="1"/>
  <c r="AA15" i="1"/>
  <c r="Z15" i="1"/>
  <c r="Y15" i="1"/>
  <c r="AG15" i="1" s="1"/>
  <c r="AA14" i="1"/>
  <c r="AR14" i="1" s="1"/>
  <c r="AS14" i="1" s="1"/>
  <c r="AU14" i="1" s="1"/>
  <c r="Z14" i="1"/>
  <c r="Y14" i="1"/>
  <c r="AG14" i="1" s="1"/>
  <c r="AA13" i="1"/>
  <c r="Z13" i="1"/>
  <c r="Y13" i="1"/>
  <c r="AG13" i="1" s="1"/>
  <c r="AA12" i="1"/>
  <c r="Z12" i="1"/>
  <c r="Y12" i="1"/>
  <c r="AG12" i="1" s="1"/>
  <c r="AA11" i="1"/>
  <c r="Z11" i="1"/>
  <c r="Y11" i="1"/>
  <c r="AG11" i="1" s="1"/>
  <c r="AA10" i="1"/>
  <c r="AR10" i="1" s="1"/>
  <c r="Z10" i="1"/>
  <c r="Y10" i="1"/>
  <c r="AG10" i="1" s="1"/>
  <c r="AA9" i="1"/>
  <c r="Z9" i="1"/>
  <c r="Y9" i="1"/>
  <c r="AG9" i="1" s="1"/>
  <c r="AA8" i="1"/>
  <c r="Z8" i="1"/>
  <c r="Y8" i="1"/>
  <c r="AG8" i="1" s="1"/>
  <c r="AA7" i="1"/>
  <c r="Z7" i="1"/>
  <c r="Y7" i="1"/>
  <c r="AG7" i="1" s="1"/>
  <c r="AA6" i="1"/>
  <c r="AR6" i="1" s="1"/>
  <c r="AS6" i="1" s="1"/>
  <c r="AU6" i="1" s="1"/>
  <c r="Z6" i="1"/>
  <c r="Y6" i="1"/>
  <c r="AG6" i="1" s="1"/>
  <c r="AA5" i="1"/>
  <c r="Z5" i="1"/>
  <c r="Y5" i="1"/>
  <c r="AG5" i="1" s="1"/>
  <c r="AA4" i="1"/>
  <c r="Z4" i="1"/>
  <c r="Y4" i="1"/>
  <c r="AG4" i="1" s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AR5" i="1" l="1"/>
  <c r="AS5" i="1" s="1"/>
  <c r="AU5" i="1" s="1"/>
  <c r="AR13" i="1"/>
  <c r="AS13" i="1" s="1"/>
  <c r="AU13" i="1" s="1"/>
  <c r="AR21" i="1"/>
  <c r="AS21" i="1" s="1"/>
  <c r="AU21" i="1" s="1"/>
  <c r="AR29" i="1"/>
  <c r="AS29" i="1" s="1"/>
  <c r="AU29" i="1" s="1"/>
  <c r="AR37" i="1"/>
  <c r="AS37" i="1" s="1"/>
  <c r="AU37" i="1" s="1"/>
  <c r="AR45" i="1"/>
  <c r="AS45" i="1" s="1"/>
  <c r="AU45" i="1" s="1"/>
  <c r="AR53" i="1"/>
  <c r="AS53" i="1" s="1"/>
  <c r="AU53" i="1" s="1"/>
  <c r="AR61" i="1"/>
  <c r="AS61" i="1" s="1"/>
  <c r="AU61" i="1" s="1"/>
  <c r="AR69" i="1"/>
  <c r="AS69" i="1" s="1"/>
  <c r="AU69" i="1" s="1"/>
  <c r="AR77" i="1"/>
  <c r="AS77" i="1" s="1"/>
  <c r="AU77" i="1" s="1"/>
  <c r="AR85" i="1"/>
  <c r="AS85" i="1" s="1"/>
  <c r="AU85" i="1" s="1"/>
  <c r="AR93" i="1"/>
  <c r="AS93" i="1" s="1"/>
  <c r="AU93" i="1" s="1"/>
  <c r="AR141" i="1"/>
  <c r="AR149" i="1"/>
  <c r="AR157" i="1"/>
  <c r="AR165" i="1"/>
  <c r="AS165" i="1" s="1"/>
  <c r="AU165" i="1" s="1"/>
  <c r="AR173" i="1"/>
  <c r="AR181" i="1"/>
  <c r="AR189" i="1"/>
  <c r="AR197" i="1"/>
  <c r="AS197" i="1" s="1"/>
  <c r="AU197" i="1" s="1"/>
  <c r="AR205" i="1"/>
  <c r="AR213" i="1"/>
  <c r="AR221" i="1"/>
  <c r="AR229" i="1"/>
  <c r="AS229" i="1" s="1"/>
  <c r="AU229" i="1" s="1"/>
  <c r="AR237" i="1"/>
  <c r="AR245" i="1"/>
  <c r="AR253" i="1"/>
  <c r="AR269" i="1"/>
  <c r="AS269" i="1" s="1"/>
  <c r="AU269" i="1" s="1"/>
  <c r="AR277" i="1"/>
  <c r="AR285" i="1"/>
  <c r="AR293" i="1"/>
  <c r="AR301" i="1"/>
  <c r="AS301" i="1" s="1"/>
  <c r="AU301" i="1" s="1"/>
  <c r="AR309" i="1"/>
  <c r="AR317" i="1"/>
  <c r="AR4" i="1"/>
  <c r="AR8" i="1"/>
  <c r="AS8" i="1" s="1"/>
  <c r="AU8" i="1" s="1"/>
  <c r="AR12" i="1"/>
  <c r="AR16" i="1"/>
  <c r="AS16" i="1" s="1"/>
  <c r="AU16" i="1" s="1"/>
  <c r="AR20" i="1"/>
  <c r="AR24" i="1"/>
  <c r="AS24" i="1" s="1"/>
  <c r="AU24" i="1" s="1"/>
  <c r="AR28" i="1"/>
  <c r="AR32" i="1"/>
  <c r="AS32" i="1" s="1"/>
  <c r="AU32" i="1" s="1"/>
  <c r="AR36" i="1"/>
  <c r="AR40" i="1"/>
  <c r="AS40" i="1" s="1"/>
  <c r="AU40" i="1" s="1"/>
  <c r="AR44" i="1"/>
  <c r="AR48" i="1"/>
  <c r="AS48" i="1" s="1"/>
  <c r="AU48" i="1" s="1"/>
  <c r="AR52" i="1"/>
  <c r="AR56" i="1"/>
  <c r="AS56" i="1" s="1"/>
  <c r="AU56" i="1" s="1"/>
  <c r="AR60" i="1"/>
  <c r="AR64" i="1"/>
  <c r="AS64" i="1" s="1"/>
  <c r="AU64" i="1" s="1"/>
  <c r="AR68" i="1"/>
  <c r="AR72" i="1"/>
  <c r="AS72" i="1" s="1"/>
  <c r="AU72" i="1" s="1"/>
  <c r="AR76" i="1"/>
  <c r="AR80" i="1"/>
  <c r="AS80" i="1" s="1"/>
  <c r="AU80" i="1" s="1"/>
  <c r="AR84" i="1"/>
  <c r="AR88" i="1"/>
  <c r="AS88" i="1" s="1"/>
  <c r="AU88" i="1" s="1"/>
  <c r="AR92" i="1"/>
  <c r="AR96" i="1"/>
  <c r="AS96" i="1" s="1"/>
  <c r="AU96" i="1" s="1"/>
  <c r="AR100" i="1"/>
  <c r="AR104" i="1"/>
  <c r="AS104" i="1" s="1"/>
  <c r="AU104" i="1" s="1"/>
  <c r="AR108" i="1"/>
  <c r="AR112" i="1"/>
  <c r="AS112" i="1" s="1"/>
  <c r="AU112" i="1" s="1"/>
  <c r="AR116" i="1"/>
  <c r="AR120" i="1"/>
  <c r="AS120" i="1" s="1"/>
  <c r="AU120" i="1" s="1"/>
  <c r="AR124" i="1"/>
  <c r="AR128" i="1"/>
  <c r="AS128" i="1" s="1"/>
  <c r="AU128" i="1" s="1"/>
  <c r="AR132" i="1"/>
  <c r="AR136" i="1"/>
  <c r="AS136" i="1" s="1"/>
  <c r="AU136" i="1" s="1"/>
  <c r="AR140" i="1"/>
  <c r="AS59" i="1"/>
  <c r="AU59" i="1" s="1"/>
  <c r="AS67" i="1"/>
  <c r="AU67" i="1" s="1"/>
  <c r="AS75" i="1"/>
  <c r="AU75" i="1" s="1"/>
  <c r="AS83" i="1"/>
  <c r="AU83" i="1" s="1"/>
  <c r="AS91" i="1"/>
  <c r="AU91" i="1" s="1"/>
  <c r="AS99" i="1"/>
  <c r="AU99" i="1" s="1"/>
  <c r="AS107" i="1"/>
  <c r="AU107" i="1" s="1"/>
  <c r="AS115" i="1"/>
  <c r="AU115" i="1" s="1"/>
  <c r="AS123" i="1"/>
  <c r="AU123" i="1" s="1"/>
  <c r="AS131" i="1"/>
  <c r="AU131" i="1" s="1"/>
  <c r="AS139" i="1"/>
  <c r="AU139" i="1" s="1"/>
  <c r="AS147" i="1"/>
  <c r="AU147" i="1" s="1"/>
  <c r="AS155" i="1"/>
  <c r="AU155" i="1" s="1"/>
  <c r="AS163" i="1"/>
  <c r="AU163" i="1" s="1"/>
  <c r="AS171" i="1"/>
  <c r="AU171" i="1" s="1"/>
  <c r="AS179" i="1"/>
  <c r="AU179" i="1" s="1"/>
  <c r="AS187" i="1"/>
  <c r="AU187" i="1" s="1"/>
  <c r="AS195" i="1"/>
  <c r="AU195" i="1" s="1"/>
  <c r="AS203" i="1"/>
  <c r="AU203" i="1" s="1"/>
  <c r="AS211" i="1"/>
  <c r="AU211" i="1" s="1"/>
  <c r="AS219" i="1"/>
  <c r="AU219" i="1" s="1"/>
  <c r="AS227" i="1"/>
  <c r="AU227" i="1" s="1"/>
  <c r="AS235" i="1"/>
  <c r="AU235" i="1" s="1"/>
  <c r="AS243" i="1"/>
  <c r="AU243" i="1" s="1"/>
  <c r="AS251" i="1"/>
  <c r="AU251" i="1" s="1"/>
  <c r="AS259" i="1"/>
  <c r="AU259" i="1" s="1"/>
  <c r="AS267" i="1"/>
  <c r="AU267" i="1" s="1"/>
  <c r="AS275" i="1"/>
  <c r="AU275" i="1" s="1"/>
  <c r="AS283" i="1"/>
  <c r="AU283" i="1" s="1"/>
  <c r="AS3438" i="1"/>
  <c r="AU3438" i="1" s="1"/>
  <c r="AR1221" i="1"/>
  <c r="AS1221" i="1" s="1"/>
  <c r="AU1221" i="1" s="1"/>
  <c r="AR1237" i="1"/>
  <c r="AR1253" i="1"/>
  <c r="AR1269" i="1"/>
  <c r="AR1277" i="1"/>
  <c r="AS1277" i="1" s="1"/>
  <c r="AU1277" i="1" s="1"/>
  <c r="AR1285" i="1"/>
  <c r="AR1293" i="1"/>
  <c r="AR1309" i="1"/>
  <c r="AR1325" i="1"/>
  <c r="AS1325" i="1" s="1"/>
  <c r="AU1325" i="1" s="1"/>
  <c r="AR1333" i="1"/>
  <c r="AR1341" i="1"/>
  <c r="AR1349" i="1"/>
  <c r="AR1357" i="1"/>
  <c r="AS1357" i="1" s="1"/>
  <c r="AU1357" i="1" s="1"/>
  <c r="AR1365" i="1"/>
  <c r="AR1373" i="1"/>
  <c r="AR1381" i="1"/>
  <c r="AR1389" i="1"/>
  <c r="AS1389" i="1" s="1"/>
  <c r="AU1389" i="1" s="1"/>
  <c r="AR1397" i="1"/>
  <c r="AR1405" i="1"/>
  <c r="AR1413" i="1"/>
  <c r="AR1421" i="1"/>
  <c r="AS1421" i="1" s="1"/>
  <c r="AU1421" i="1" s="1"/>
  <c r="AR1429" i="1"/>
  <c r="AR1437" i="1"/>
  <c r="AR1445" i="1"/>
  <c r="AR1453" i="1"/>
  <c r="AS1453" i="1" s="1"/>
  <c r="AU1453" i="1" s="1"/>
  <c r="AR1461" i="1"/>
  <c r="AR1469" i="1"/>
  <c r="AR1477" i="1"/>
  <c r="AR1485" i="1"/>
  <c r="AS1485" i="1" s="1"/>
  <c r="AU1485" i="1" s="1"/>
  <c r="AR1493" i="1"/>
  <c r="AR1501" i="1"/>
  <c r="AR1509" i="1"/>
  <c r="AR1517" i="1"/>
  <c r="AS1517" i="1" s="1"/>
  <c r="AU1517" i="1" s="1"/>
  <c r="AR1525" i="1"/>
  <c r="AR1541" i="1"/>
  <c r="AR1549" i="1"/>
  <c r="AR1557" i="1"/>
  <c r="AS1557" i="1" s="1"/>
  <c r="AU1557" i="1" s="1"/>
  <c r="AR1565" i="1"/>
  <c r="AR1573" i="1"/>
  <c r="AR1581" i="1"/>
  <c r="AR1589" i="1"/>
  <c r="AS1589" i="1" s="1"/>
  <c r="AU1589" i="1" s="1"/>
  <c r="AR144" i="1"/>
  <c r="AS144" i="1" s="1"/>
  <c r="AU144" i="1" s="1"/>
  <c r="AR148" i="1"/>
  <c r="AR152" i="1"/>
  <c r="AS152" i="1" s="1"/>
  <c r="AU152" i="1" s="1"/>
  <c r="AR156" i="1"/>
  <c r="AS156" i="1" s="1"/>
  <c r="AU156" i="1" s="1"/>
  <c r="AR160" i="1"/>
  <c r="AS160" i="1" s="1"/>
  <c r="AU160" i="1" s="1"/>
  <c r="AR164" i="1"/>
  <c r="AR168" i="1"/>
  <c r="AS168" i="1" s="1"/>
  <c r="AU168" i="1" s="1"/>
  <c r="AR172" i="1"/>
  <c r="AR176" i="1"/>
  <c r="AS176" i="1" s="1"/>
  <c r="AU176" i="1" s="1"/>
  <c r="AR180" i="1"/>
  <c r="AR184" i="1"/>
  <c r="AS184" i="1" s="1"/>
  <c r="AU184" i="1" s="1"/>
  <c r="AR188" i="1"/>
  <c r="AS188" i="1" s="1"/>
  <c r="AU188" i="1" s="1"/>
  <c r="AR192" i="1"/>
  <c r="AS192" i="1" s="1"/>
  <c r="AU192" i="1" s="1"/>
  <c r="AR196" i="1"/>
  <c r="AR200" i="1"/>
  <c r="AS200" i="1" s="1"/>
  <c r="AU200" i="1" s="1"/>
  <c r="AR204" i="1"/>
  <c r="AS204" i="1" s="1"/>
  <c r="AU204" i="1" s="1"/>
  <c r="AR208" i="1"/>
  <c r="AS208" i="1" s="1"/>
  <c r="AU208" i="1" s="1"/>
  <c r="AR212" i="1"/>
  <c r="AR216" i="1"/>
  <c r="AS216" i="1" s="1"/>
  <c r="AU216" i="1" s="1"/>
  <c r="AR220" i="1"/>
  <c r="AS220" i="1" s="1"/>
  <c r="AU220" i="1" s="1"/>
  <c r="AR224" i="1"/>
  <c r="AS224" i="1" s="1"/>
  <c r="AU224" i="1" s="1"/>
  <c r="AR228" i="1"/>
  <c r="AR232" i="1"/>
  <c r="AS232" i="1" s="1"/>
  <c r="AU232" i="1" s="1"/>
  <c r="AR236" i="1"/>
  <c r="AS236" i="1" s="1"/>
  <c r="AU236" i="1" s="1"/>
  <c r="AR240" i="1"/>
  <c r="AS240" i="1" s="1"/>
  <c r="AU240" i="1" s="1"/>
  <c r="AR244" i="1"/>
  <c r="AR248" i="1"/>
  <c r="AS248" i="1" s="1"/>
  <c r="AU248" i="1" s="1"/>
  <c r="AR252" i="1"/>
  <c r="AR256" i="1"/>
  <c r="AS256" i="1" s="1"/>
  <c r="AU256" i="1" s="1"/>
  <c r="AR260" i="1"/>
  <c r="AR264" i="1"/>
  <c r="AS264" i="1" s="1"/>
  <c r="AU264" i="1" s="1"/>
  <c r="AR268" i="1"/>
  <c r="AS268" i="1" s="1"/>
  <c r="AU268" i="1" s="1"/>
  <c r="AR272" i="1"/>
  <c r="AS272" i="1" s="1"/>
  <c r="AU272" i="1" s="1"/>
  <c r="AR276" i="1"/>
  <c r="AR280" i="1"/>
  <c r="AS280" i="1" s="1"/>
  <c r="AU280" i="1" s="1"/>
  <c r="AR284" i="1"/>
  <c r="AR288" i="1"/>
  <c r="AS288" i="1" s="1"/>
  <c r="AU288" i="1" s="1"/>
  <c r="AR292" i="1"/>
  <c r="AR296" i="1"/>
  <c r="AS296" i="1" s="1"/>
  <c r="AU296" i="1" s="1"/>
  <c r="AR300" i="1"/>
  <c r="AS300" i="1" s="1"/>
  <c r="AU300" i="1" s="1"/>
  <c r="AR304" i="1"/>
  <c r="AS304" i="1" s="1"/>
  <c r="AU304" i="1" s="1"/>
  <c r="AR308" i="1"/>
  <c r="AR312" i="1"/>
  <c r="AS312" i="1" s="1"/>
  <c r="AU312" i="1" s="1"/>
  <c r="AR316" i="1"/>
  <c r="AS316" i="1" s="1"/>
  <c r="AU316" i="1" s="1"/>
  <c r="AR320" i="1"/>
  <c r="AS320" i="1" s="1"/>
  <c r="AU320" i="1" s="1"/>
  <c r="AR324" i="1"/>
  <c r="AR328" i="1"/>
  <c r="AS328" i="1" s="1"/>
  <c r="AU328" i="1" s="1"/>
  <c r="AR332" i="1"/>
  <c r="AS332" i="1" s="1"/>
  <c r="AU332" i="1" s="1"/>
  <c r="AR336" i="1"/>
  <c r="AS336" i="1" s="1"/>
  <c r="AU336" i="1" s="1"/>
  <c r="AR340" i="1"/>
  <c r="AR344" i="1"/>
  <c r="AS344" i="1" s="1"/>
  <c r="AU344" i="1" s="1"/>
  <c r="AR348" i="1"/>
  <c r="AS348" i="1" s="1"/>
  <c r="AU348" i="1" s="1"/>
  <c r="AR352" i="1"/>
  <c r="AS352" i="1" s="1"/>
  <c r="AU352" i="1" s="1"/>
  <c r="AR360" i="1"/>
  <c r="AS360" i="1" s="1"/>
  <c r="AU360" i="1" s="1"/>
  <c r="AR364" i="1"/>
  <c r="AR368" i="1"/>
  <c r="AS368" i="1" s="1"/>
  <c r="AU368" i="1" s="1"/>
  <c r="AR372" i="1"/>
  <c r="AR376" i="1"/>
  <c r="AS376" i="1" s="1"/>
  <c r="AU376" i="1" s="1"/>
  <c r="AR380" i="1"/>
  <c r="AR384" i="1"/>
  <c r="AS384" i="1" s="1"/>
  <c r="AU384" i="1" s="1"/>
  <c r="AR388" i="1"/>
  <c r="AR392" i="1"/>
  <c r="AS392" i="1" s="1"/>
  <c r="AU392" i="1" s="1"/>
  <c r="AR396" i="1"/>
  <c r="AR400" i="1"/>
  <c r="AS400" i="1" s="1"/>
  <c r="AU400" i="1" s="1"/>
  <c r="AR404" i="1"/>
  <c r="AR408" i="1"/>
  <c r="AS408" i="1" s="1"/>
  <c r="AU408" i="1" s="1"/>
  <c r="AR412" i="1"/>
  <c r="AR416" i="1"/>
  <c r="AS416" i="1" s="1"/>
  <c r="AU416" i="1" s="1"/>
  <c r="AR424" i="1"/>
  <c r="AS424" i="1" s="1"/>
  <c r="AU424" i="1" s="1"/>
  <c r="AR428" i="1"/>
  <c r="AR432" i="1"/>
  <c r="AS432" i="1" s="1"/>
  <c r="AU432" i="1" s="1"/>
  <c r="AR436" i="1"/>
  <c r="AR440" i="1"/>
  <c r="AS440" i="1" s="1"/>
  <c r="AU440" i="1" s="1"/>
  <c r="AR444" i="1"/>
  <c r="AR448" i="1"/>
  <c r="AS448" i="1" s="1"/>
  <c r="AU448" i="1" s="1"/>
  <c r="AR452" i="1"/>
  <c r="AR456" i="1"/>
  <c r="AS456" i="1" s="1"/>
  <c r="AU456" i="1" s="1"/>
  <c r="AR460" i="1"/>
  <c r="AR464" i="1"/>
  <c r="AS464" i="1" s="1"/>
  <c r="AU464" i="1" s="1"/>
  <c r="AR468" i="1"/>
  <c r="AS468" i="1" s="1"/>
  <c r="AU468" i="1" s="1"/>
  <c r="AR472" i="1"/>
  <c r="AS472" i="1" s="1"/>
  <c r="AU472" i="1" s="1"/>
  <c r="AR476" i="1"/>
  <c r="AR480" i="1"/>
  <c r="AS480" i="1" s="1"/>
  <c r="AU480" i="1" s="1"/>
  <c r="AR484" i="1"/>
  <c r="AS484" i="1" s="1"/>
  <c r="AU484" i="1" s="1"/>
  <c r="AR488" i="1"/>
  <c r="AS488" i="1" s="1"/>
  <c r="AU488" i="1" s="1"/>
  <c r="AR492" i="1"/>
  <c r="AR496" i="1"/>
  <c r="AS496" i="1" s="1"/>
  <c r="AU496" i="1" s="1"/>
  <c r="AR500" i="1"/>
  <c r="AS500" i="1" s="1"/>
  <c r="AU500" i="1" s="1"/>
  <c r="AR504" i="1"/>
  <c r="AS504" i="1" s="1"/>
  <c r="AU504" i="1" s="1"/>
  <c r="AR508" i="1"/>
  <c r="AR512" i="1"/>
  <c r="AS512" i="1" s="1"/>
  <c r="AU512" i="1" s="1"/>
  <c r="AR516" i="1"/>
  <c r="AR520" i="1"/>
  <c r="AS520" i="1" s="1"/>
  <c r="AU520" i="1" s="1"/>
  <c r="AR524" i="1"/>
  <c r="AR528" i="1"/>
  <c r="AS528" i="1" s="1"/>
  <c r="AU528" i="1" s="1"/>
  <c r="AR532" i="1"/>
  <c r="AS532" i="1" s="1"/>
  <c r="AU532" i="1" s="1"/>
  <c r="AR536" i="1"/>
  <c r="AS536" i="1" s="1"/>
  <c r="AU536" i="1" s="1"/>
  <c r="AR540" i="1"/>
  <c r="AR544" i="1"/>
  <c r="AS544" i="1" s="1"/>
  <c r="AU544" i="1" s="1"/>
  <c r="AR548" i="1"/>
  <c r="AS548" i="1" s="1"/>
  <c r="AU548" i="1" s="1"/>
  <c r="AR552" i="1"/>
  <c r="AS552" i="1" s="1"/>
  <c r="AU552" i="1" s="1"/>
  <c r="AR556" i="1"/>
  <c r="AR560" i="1"/>
  <c r="AS560" i="1" s="1"/>
  <c r="AU560" i="1" s="1"/>
  <c r="AR564" i="1"/>
  <c r="AS564" i="1" s="1"/>
  <c r="AU564" i="1" s="1"/>
  <c r="AR568" i="1"/>
  <c r="AS568" i="1" s="1"/>
  <c r="AU568" i="1" s="1"/>
  <c r="AR572" i="1"/>
  <c r="AR576" i="1"/>
  <c r="AS576" i="1" s="1"/>
  <c r="AU576" i="1" s="1"/>
  <c r="AR580" i="1"/>
  <c r="AS580" i="1" s="1"/>
  <c r="AU580" i="1" s="1"/>
  <c r="AR584" i="1"/>
  <c r="AS584" i="1" s="1"/>
  <c r="AU584" i="1" s="1"/>
  <c r="AR588" i="1"/>
  <c r="AR592" i="1"/>
  <c r="AS592" i="1" s="1"/>
  <c r="AU592" i="1" s="1"/>
  <c r="AR596" i="1"/>
  <c r="AR600" i="1"/>
  <c r="AS600" i="1" s="1"/>
  <c r="AU600" i="1" s="1"/>
  <c r="AR604" i="1"/>
  <c r="AR608" i="1"/>
  <c r="AS608" i="1" s="1"/>
  <c r="AU608" i="1" s="1"/>
  <c r="AR612" i="1"/>
  <c r="AS612" i="1" s="1"/>
  <c r="AU612" i="1" s="1"/>
  <c r="AR616" i="1"/>
  <c r="AS616" i="1" s="1"/>
  <c r="AU616" i="1" s="1"/>
  <c r="AR620" i="1"/>
  <c r="AR624" i="1"/>
  <c r="AS624" i="1" s="1"/>
  <c r="AU624" i="1" s="1"/>
  <c r="AR628" i="1"/>
  <c r="AS628" i="1" s="1"/>
  <c r="AU628" i="1" s="1"/>
  <c r="AR632" i="1"/>
  <c r="AS632" i="1" s="1"/>
  <c r="AU632" i="1" s="1"/>
  <c r="AR636" i="1"/>
  <c r="AR640" i="1"/>
  <c r="AS640" i="1" s="1"/>
  <c r="AU640" i="1" s="1"/>
  <c r="AR644" i="1"/>
  <c r="AS644" i="1" s="1"/>
  <c r="AU644" i="1" s="1"/>
  <c r="AR648" i="1"/>
  <c r="AS648" i="1" s="1"/>
  <c r="AU648" i="1" s="1"/>
  <c r="AR652" i="1"/>
  <c r="AR656" i="1"/>
  <c r="AS656" i="1" s="1"/>
  <c r="AU656" i="1" s="1"/>
  <c r="AR660" i="1"/>
  <c r="AR664" i="1"/>
  <c r="AS664" i="1" s="1"/>
  <c r="AU664" i="1" s="1"/>
  <c r="AR668" i="1"/>
  <c r="AR672" i="1"/>
  <c r="AS672" i="1" s="1"/>
  <c r="AU672" i="1" s="1"/>
  <c r="AR676" i="1"/>
  <c r="AS676" i="1" s="1"/>
  <c r="AU676" i="1" s="1"/>
  <c r="AR680" i="1"/>
  <c r="AS680" i="1" s="1"/>
  <c r="AU680" i="1" s="1"/>
  <c r="AR684" i="1"/>
  <c r="AR688" i="1"/>
  <c r="AS688" i="1" s="1"/>
  <c r="AU688" i="1" s="1"/>
  <c r="AR692" i="1"/>
  <c r="AS692" i="1" s="1"/>
  <c r="AU692" i="1" s="1"/>
  <c r="AR696" i="1"/>
  <c r="AS696" i="1" s="1"/>
  <c r="AU696" i="1" s="1"/>
  <c r="AR700" i="1"/>
  <c r="AR704" i="1"/>
  <c r="AS704" i="1" s="1"/>
  <c r="AU704" i="1" s="1"/>
  <c r="AR708" i="1"/>
  <c r="AR712" i="1"/>
  <c r="AS712" i="1" s="1"/>
  <c r="AU712" i="1" s="1"/>
  <c r="AR716" i="1"/>
  <c r="AR720" i="1"/>
  <c r="AS720" i="1" s="1"/>
  <c r="AU720" i="1" s="1"/>
  <c r="AR724" i="1"/>
  <c r="AS724" i="1" s="1"/>
  <c r="AU724" i="1" s="1"/>
  <c r="AR728" i="1"/>
  <c r="AS728" i="1" s="1"/>
  <c r="AU728" i="1" s="1"/>
  <c r="AR732" i="1"/>
  <c r="AR736" i="1"/>
  <c r="AS736" i="1" s="1"/>
  <c r="AU736" i="1" s="1"/>
  <c r="AR740" i="1"/>
  <c r="AS740" i="1" s="1"/>
  <c r="AU740" i="1" s="1"/>
  <c r="AR744" i="1"/>
  <c r="AS744" i="1" s="1"/>
  <c r="AU744" i="1" s="1"/>
  <c r="AR748" i="1"/>
  <c r="AR752" i="1"/>
  <c r="AS752" i="1" s="1"/>
  <c r="AU752" i="1" s="1"/>
  <c r="AR756" i="1"/>
  <c r="AR760" i="1"/>
  <c r="AS760" i="1" s="1"/>
  <c r="AU760" i="1" s="1"/>
  <c r="AR764" i="1"/>
  <c r="AR768" i="1"/>
  <c r="AS768" i="1" s="1"/>
  <c r="AU768" i="1" s="1"/>
  <c r="AR772" i="1"/>
  <c r="AS772" i="1" s="1"/>
  <c r="AU772" i="1" s="1"/>
  <c r="AR776" i="1"/>
  <c r="AS776" i="1" s="1"/>
  <c r="AU776" i="1" s="1"/>
  <c r="AR780" i="1"/>
  <c r="AR784" i="1"/>
  <c r="AS784" i="1" s="1"/>
  <c r="AU784" i="1" s="1"/>
  <c r="AR788" i="1"/>
  <c r="AS788" i="1" s="1"/>
  <c r="AU788" i="1" s="1"/>
  <c r="AR792" i="1"/>
  <c r="AS792" i="1" s="1"/>
  <c r="AU792" i="1" s="1"/>
  <c r="AR796" i="1"/>
  <c r="AR800" i="1"/>
  <c r="AS800" i="1" s="1"/>
  <c r="AU800" i="1" s="1"/>
  <c r="AR804" i="1"/>
  <c r="AS804" i="1" s="1"/>
  <c r="AU804" i="1" s="1"/>
  <c r="AR808" i="1"/>
  <c r="AS808" i="1" s="1"/>
  <c r="AU808" i="1" s="1"/>
  <c r="AR812" i="1"/>
  <c r="AR816" i="1"/>
  <c r="AS816" i="1" s="1"/>
  <c r="AU816" i="1" s="1"/>
  <c r="AR820" i="1"/>
  <c r="AS820" i="1" s="1"/>
  <c r="AU820" i="1" s="1"/>
  <c r="AR824" i="1"/>
  <c r="AS824" i="1" s="1"/>
  <c r="AU824" i="1" s="1"/>
  <c r="AR828" i="1"/>
  <c r="AR832" i="1"/>
  <c r="AS832" i="1" s="1"/>
  <c r="AU832" i="1" s="1"/>
  <c r="AR836" i="1"/>
  <c r="AS836" i="1" s="1"/>
  <c r="AU836" i="1" s="1"/>
  <c r="AR840" i="1"/>
  <c r="AS840" i="1" s="1"/>
  <c r="AU840" i="1" s="1"/>
  <c r="AR844" i="1"/>
  <c r="AR848" i="1"/>
  <c r="AS848" i="1" s="1"/>
  <c r="AU848" i="1" s="1"/>
  <c r="AR852" i="1"/>
  <c r="AS852" i="1" s="1"/>
  <c r="AU852" i="1" s="1"/>
  <c r="AR856" i="1"/>
  <c r="AS856" i="1" s="1"/>
  <c r="AU856" i="1" s="1"/>
  <c r="AR860" i="1"/>
  <c r="AR864" i="1"/>
  <c r="AS864" i="1" s="1"/>
  <c r="AU864" i="1" s="1"/>
  <c r="AR868" i="1"/>
  <c r="AS868" i="1" s="1"/>
  <c r="AU868" i="1" s="1"/>
  <c r="AR872" i="1"/>
  <c r="AS872" i="1" s="1"/>
  <c r="AU872" i="1" s="1"/>
  <c r="AR876" i="1"/>
  <c r="AR880" i="1"/>
  <c r="AS880" i="1" s="1"/>
  <c r="AU880" i="1" s="1"/>
  <c r="AR884" i="1"/>
  <c r="AS884" i="1" s="1"/>
  <c r="AU884" i="1" s="1"/>
  <c r="AR888" i="1"/>
  <c r="AS888" i="1" s="1"/>
  <c r="AU888" i="1" s="1"/>
  <c r="AR892" i="1"/>
  <c r="AR896" i="1"/>
  <c r="AS896" i="1" s="1"/>
  <c r="AU896" i="1" s="1"/>
  <c r="AR900" i="1"/>
  <c r="AS900" i="1" s="1"/>
  <c r="AU900" i="1" s="1"/>
  <c r="AR904" i="1"/>
  <c r="AS904" i="1" s="1"/>
  <c r="AU904" i="1" s="1"/>
  <c r="AR908" i="1"/>
  <c r="AR912" i="1"/>
  <c r="AS912" i="1" s="1"/>
  <c r="AU912" i="1" s="1"/>
  <c r="AR916" i="1"/>
  <c r="AS916" i="1" s="1"/>
  <c r="AU916" i="1" s="1"/>
  <c r="AR920" i="1"/>
  <c r="AS920" i="1" s="1"/>
  <c r="AU920" i="1" s="1"/>
  <c r="AR924" i="1"/>
  <c r="AR928" i="1"/>
  <c r="AS928" i="1" s="1"/>
  <c r="AU928" i="1" s="1"/>
  <c r="AR932" i="1"/>
  <c r="AS932" i="1" s="1"/>
  <c r="AU932" i="1" s="1"/>
  <c r="AR936" i="1"/>
  <c r="AS936" i="1" s="1"/>
  <c r="AU936" i="1" s="1"/>
  <c r="AR940" i="1"/>
  <c r="AR944" i="1"/>
  <c r="AS944" i="1" s="1"/>
  <c r="AU944" i="1" s="1"/>
  <c r="AR948" i="1"/>
  <c r="AS948" i="1" s="1"/>
  <c r="AU948" i="1" s="1"/>
  <c r="AR952" i="1"/>
  <c r="AS952" i="1" s="1"/>
  <c r="AU952" i="1" s="1"/>
  <c r="AR956" i="1"/>
  <c r="AR960" i="1"/>
  <c r="AS960" i="1" s="1"/>
  <c r="AU960" i="1" s="1"/>
  <c r="AR964" i="1"/>
  <c r="AS964" i="1" s="1"/>
  <c r="AU964" i="1" s="1"/>
  <c r="AR968" i="1"/>
  <c r="AS968" i="1" s="1"/>
  <c r="AU968" i="1" s="1"/>
  <c r="AR972" i="1"/>
  <c r="AR976" i="1"/>
  <c r="AS976" i="1" s="1"/>
  <c r="AU976" i="1" s="1"/>
  <c r="AR980" i="1"/>
  <c r="AS980" i="1" s="1"/>
  <c r="AU980" i="1" s="1"/>
  <c r="AR984" i="1"/>
  <c r="AS984" i="1" s="1"/>
  <c r="AU984" i="1" s="1"/>
  <c r="AR988" i="1"/>
  <c r="AR992" i="1"/>
  <c r="AS992" i="1" s="1"/>
  <c r="AU992" i="1" s="1"/>
  <c r="AR996" i="1"/>
  <c r="AS996" i="1" s="1"/>
  <c r="AU996" i="1" s="1"/>
  <c r="AR1000" i="1"/>
  <c r="AS1000" i="1" s="1"/>
  <c r="AU1000" i="1" s="1"/>
  <c r="AR1004" i="1"/>
  <c r="AR1008" i="1"/>
  <c r="AS1008" i="1" s="1"/>
  <c r="AU1008" i="1" s="1"/>
  <c r="AR1012" i="1"/>
  <c r="AS1012" i="1" s="1"/>
  <c r="AU1012" i="1" s="1"/>
  <c r="AR1016" i="1"/>
  <c r="AS1016" i="1" s="1"/>
  <c r="AU1016" i="1" s="1"/>
  <c r="AR1020" i="1"/>
  <c r="AR1024" i="1"/>
  <c r="AS1024" i="1" s="1"/>
  <c r="AU1024" i="1" s="1"/>
  <c r="AR1028" i="1"/>
  <c r="AS1028" i="1" s="1"/>
  <c r="AU1028" i="1" s="1"/>
  <c r="AR1032" i="1"/>
  <c r="AS1032" i="1" s="1"/>
  <c r="AU1032" i="1" s="1"/>
  <c r="AR1036" i="1"/>
  <c r="AR1040" i="1"/>
  <c r="AS1040" i="1" s="1"/>
  <c r="AU1040" i="1" s="1"/>
  <c r="AR1044" i="1"/>
  <c r="AS1044" i="1" s="1"/>
  <c r="AU1044" i="1" s="1"/>
  <c r="AR1048" i="1"/>
  <c r="AS1048" i="1" s="1"/>
  <c r="AU1048" i="1" s="1"/>
  <c r="AR1052" i="1"/>
  <c r="AR1056" i="1"/>
  <c r="AS1056" i="1" s="1"/>
  <c r="AU1056" i="1" s="1"/>
  <c r="AR1060" i="1"/>
  <c r="AS1060" i="1" s="1"/>
  <c r="AU1060" i="1" s="1"/>
  <c r="AR1064" i="1"/>
  <c r="AS1064" i="1" s="1"/>
  <c r="AU1064" i="1" s="1"/>
  <c r="AR1068" i="1"/>
  <c r="AR1072" i="1"/>
  <c r="AS1072" i="1" s="1"/>
  <c r="AU1072" i="1" s="1"/>
  <c r="AR1076" i="1"/>
  <c r="AS1076" i="1" s="1"/>
  <c r="AU1076" i="1" s="1"/>
  <c r="AR1080" i="1"/>
  <c r="AS1080" i="1" s="1"/>
  <c r="AU1080" i="1" s="1"/>
  <c r="AR1084" i="1"/>
  <c r="AR1088" i="1"/>
  <c r="AS1088" i="1" s="1"/>
  <c r="AU1088" i="1" s="1"/>
  <c r="AR1092" i="1"/>
  <c r="AS1092" i="1" s="1"/>
  <c r="AU1092" i="1" s="1"/>
  <c r="AR1096" i="1"/>
  <c r="AS1096" i="1" s="1"/>
  <c r="AU1096" i="1" s="1"/>
  <c r="AR1100" i="1"/>
  <c r="AR1104" i="1"/>
  <c r="AS1104" i="1" s="1"/>
  <c r="AU1104" i="1" s="1"/>
  <c r="AR1108" i="1"/>
  <c r="AS1108" i="1" s="1"/>
  <c r="AU1108" i="1" s="1"/>
  <c r="AR1112" i="1"/>
  <c r="AS1112" i="1" s="1"/>
  <c r="AU1112" i="1" s="1"/>
  <c r="AR1116" i="1"/>
  <c r="AR1120" i="1"/>
  <c r="AS1120" i="1" s="1"/>
  <c r="AU1120" i="1" s="1"/>
  <c r="AR1124" i="1"/>
  <c r="AS1124" i="1" s="1"/>
  <c r="AU1124" i="1" s="1"/>
  <c r="AR1128" i="1"/>
  <c r="AS1128" i="1" s="1"/>
  <c r="AU1128" i="1" s="1"/>
  <c r="AR1132" i="1"/>
  <c r="AR1136" i="1"/>
  <c r="AS1136" i="1" s="1"/>
  <c r="AU1136" i="1" s="1"/>
  <c r="AR1140" i="1"/>
  <c r="AS1140" i="1" s="1"/>
  <c r="AU1140" i="1" s="1"/>
  <c r="AR1144" i="1"/>
  <c r="AS1144" i="1" s="1"/>
  <c r="AU1144" i="1" s="1"/>
  <c r="AR1148" i="1"/>
  <c r="AR1152" i="1"/>
  <c r="AS1152" i="1" s="1"/>
  <c r="AU1152" i="1" s="1"/>
  <c r="AR1156" i="1"/>
  <c r="AS1156" i="1" s="1"/>
  <c r="AU1156" i="1" s="1"/>
  <c r="AR1160" i="1"/>
  <c r="AS1160" i="1" s="1"/>
  <c r="AU1160" i="1" s="1"/>
  <c r="AR1164" i="1"/>
  <c r="AR1168" i="1"/>
  <c r="AS1168" i="1" s="1"/>
  <c r="AU1168" i="1" s="1"/>
  <c r="AR1172" i="1"/>
  <c r="AS1172" i="1" s="1"/>
  <c r="AU1172" i="1" s="1"/>
  <c r="AR1176" i="1"/>
  <c r="AS1176" i="1" s="1"/>
  <c r="AU1176" i="1" s="1"/>
  <c r="AR1180" i="1"/>
  <c r="AR1184" i="1"/>
  <c r="AS1184" i="1" s="1"/>
  <c r="AU1184" i="1" s="1"/>
  <c r="AR1188" i="1"/>
  <c r="AS1188" i="1" s="1"/>
  <c r="AU1188" i="1" s="1"/>
  <c r="AR1192" i="1"/>
  <c r="AS1192" i="1" s="1"/>
  <c r="AU1192" i="1" s="1"/>
  <c r="AR1196" i="1"/>
  <c r="AR1200" i="1"/>
  <c r="AS1200" i="1" s="1"/>
  <c r="AU1200" i="1" s="1"/>
  <c r="AR1204" i="1"/>
  <c r="AR1208" i="1"/>
  <c r="AS1208" i="1" s="1"/>
  <c r="AU1208" i="1" s="1"/>
  <c r="AR1212" i="1"/>
  <c r="AR1216" i="1"/>
  <c r="AS1216" i="1" s="1"/>
  <c r="AU1216" i="1" s="1"/>
  <c r="AR1220" i="1"/>
  <c r="AS1220" i="1" s="1"/>
  <c r="AU1220" i="1" s="1"/>
  <c r="AR1224" i="1"/>
  <c r="AS1224" i="1" s="1"/>
  <c r="AU1224" i="1" s="1"/>
  <c r="AR1228" i="1"/>
  <c r="AR1232" i="1"/>
  <c r="AS1232" i="1" s="1"/>
  <c r="AU1232" i="1" s="1"/>
  <c r="AR1236" i="1"/>
  <c r="AR1240" i="1"/>
  <c r="AS1240" i="1" s="1"/>
  <c r="AU1240" i="1" s="1"/>
  <c r="AR1244" i="1"/>
  <c r="AR1248" i="1"/>
  <c r="AS1248" i="1" s="1"/>
  <c r="AU1248" i="1" s="1"/>
  <c r="AR1252" i="1"/>
  <c r="AS1252" i="1" s="1"/>
  <c r="AU1252" i="1" s="1"/>
  <c r="AS1256" i="1"/>
  <c r="AU1256" i="1" s="1"/>
  <c r="AS1264" i="1"/>
  <c r="AU1264" i="1" s="1"/>
  <c r="AS1272" i="1"/>
  <c r="AU1272" i="1" s="1"/>
  <c r="AS1280" i="1"/>
  <c r="AU1280" i="1" s="1"/>
  <c r="AS1288" i="1"/>
  <c r="AU1288" i="1" s="1"/>
  <c r="AS1296" i="1"/>
  <c r="AU1296" i="1" s="1"/>
  <c r="AS1304" i="1"/>
  <c r="AU1304" i="1" s="1"/>
  <c r="AS1312" i="1"/>
  <c r="AU1312" i="1" s="1"/>
  <c r="AS1320" i="1"/>
  <c r="AU1320" i="1" s="1"/>
  <c r="AS1328" i="1"/>
  <c r="AU1328" i="1" s="1"/>
  <c r="AS1336" i="1"/>
  <c r="AU1336" i="1" s="1"/>
  <c r="AS1344" i="1"/>
  <c r="AU1344" i="1" s="1"/>
  <c r="AS1352" i="1"/>
  <c r="AU1352" i="1" s="1"/>
  <c r="AS1360" i="1"/>
  <c r="AU1360" i="1" s="1"/>
  <c r="AS1368" i="1"/>
  <c r="AU1368" i="1" s="1"/>
  <c r="AS1376" i="1"/>
  <c r="AU1376" i="1" s="1"/>
  <c r="AS1384" i="1"/>
  <c r="AU1384" i="1" s="1"/>
  <c r="AS1392" i="1"/>
  <c r="AU1392" i="1" s="1"/>
  <c r="AS1400" i="1"/>
  <c r="AU1400" i="1" s="1"/>
  <c r="AS1408" i="1"/>
  <c r="AU1408" i="1" s="1"/>
  <c r="AS1416" i="1"/>
  <c r="AU1416" i="1" s="1"/>
  <c r="AS1424" i="1"/>
  <c r="AU1424" i="1" s="1"/>
  <c r="AS1432" i="1"/>
  <c r="AU1432" i="1" s="1"/>
  <c r="AR1436" i="1"/>
  <c r="AS1436" i="1" s="1"/>
  <c r="AU1436" i="1" s="1"/>
  <c r="AS1440" i="1"/>
  <c r="AU1440" i="1" s="1"/>
  <c r="AS1448" i="1"/>
  <c r="AU1448" i="1" s="1"/>
  <c r="AS1456" i="1"/>
  <c r="AU1456" i="1" s="1"/>
  <c r="AS1464" i="1"/>
  <c r="AU1464" i="1" s="1"/>
  <c r="AS1472" i="1"/>
  <c r="AU1472" i="1" s="1"/>
  <c r="AS1480" i="1"/>
  <c r="AU1480" i="1" s="1"/>
  <c r="AS1488" i="1"/>
  <c r="AU1488" i="1" s="1"/>
  <c r="AS1496" i="1"/>
  <c r="AU1496" i="1" s="1"/>
  <c r="AS1504" i="1"/>
  <c r="AU1504" i="1" s="1"/>
  <c r="AS1512" i="1"/>
  <c r="AU1512" i="1" s="1"/>
  <c r="AS1520" i="1"/>
  <c r="AU1520" i="1" s="1"/>
  <c r="AS1528" i="1"/>
  <c r="AU1528" i="1" s="1"/>
  <c r="AS1536" i="1"/>
  <c r="AU1536" i="1" s="1"/>
  <c r="AS1544" i="1"/>
  <c r="AU1544" i="1" s="1"/>
  <c r="AS1552" i="1"/>
  <c r="AU1552" i="1" s="1"/>
  <c r="AS1560" i="1"/>
  <c r="AU1560" i="1" s="1"/>
  <c r="AS1568" i="1"/>
  <c r="AU1568" i="1" s="1"/>
  <c r="AR1572" i="1"/>
  <c r="AR1576" i="1"/>
  <c r="AS1576" i="1" s="1"/>
  <c r="AU1576" i="1" s="1"/>
  <c r="AR1580" i="1"/>
  <c r="AS1580" i="1" s="1"/>
  <c r="AU1580" i="1" s="1"/>
  <c r="AR1584" i="1"/>
  <c r="AS1584" i="1" s="1"/>
  <c r="AU1584" i="1" s="1"/>
  <c r="AR1588" i="1"/>
  <c r="AS1592" i="1"/>
  <c r="AU1592" i="1" s="1"/>
  <c r="AR1628" i="1"/>
  <c r="AS1628" i="1" s="1"/>
  <c r="AU1628" i="1" s="1"/>
  <c r="AR1676" i="1"/>
  <c r="AR1700" i="1"/>
  <c r="AR1940" i="1"/>
  <c r="AR1948" i="1"/>
  <c r="AS1948" i="1" s="1"/>
  <c r="AU1948" i="1" s="1"/>
  <c r="AR2060" i="1"/>
  <c r="AR2100" i="1"/>
  <c r="AR2176" i="1"/>
  <c r="AR2460" i="1"/>
  <c r="AS2460" i="1" s="1"/>
  <c r="AU2460" i="1" s="1"/>
  <c r="AR2608" i="1"/>
  <c r="AR2724" i="1"/>
  <c r="AR2836" i="1"/>
  <c r="AR2840" i="1"/>
  <c r="AS2840" i="1" s="1"/>
  <c r="AU2840" i="1" s="1"/>
  <c r="AR2856" i="1"/>
  <c r="AR3232" i="1"/>
  <c r="AR3260" i="1"/>
  <c r="AR3264" i="1"/>
  <c r="AR3332" i="1"/>
  <c r="AS291" i="1"/>
  <c r="AU291" i="1" s="1"/>
  <c r="AS299" i="1"/>
  <c r="AU299" i="1" s="1"/>
  <c r="AS307" i="1"/>
  <c r="AU307" i="1" s="1"/>
  <c r="AS315" i="1"/>
  <c r="AU315" i="1" s="1"/>
  <c r="AS323" i="1"/>
  <c r="AU323" i="1" s="1"/>
  <c r="AS331" i="1"/>
  <c r="AU331" i="1" s="1"/>
  <c r="AS339" i="1"/>
  <c r="AU339" i="1" s="1"/>
  <c r="AS347" i="1"/>
  <c r="AU347" i="1" s="1"/>
  <c r="AS355" i="1"/>
  <c r="AU355" i="1" s="1"/>
  <c r="AS363" i="1"/>
  <c r="AU363" i="1" s="1"/>
  <c r="AS371" i="1"/>
  <c r="AU371" i="1" s="1"/>
  <c r="AS379" i="1"/>
  <c r="AU379" i="1" s="1"/>
  <c r="AS387" i="1"/>
  <c r="AU387" i="1" s="1"/>
  <c r="AS395" i="1"/>
  <c r="AU395" i="1" s="1"/>
  <c r="AS403" i="1"/>
  <c r="AU403" i="1" s="1"/>
  <c r="AS411" i="1"/>
  <c r="AU411" i="1" s="1"/>
  <c r="AS419" i="1"/>
  <c r="AU419" i="1" s="1"/>
  <c r="AS427" i="1"/>
  <c r="AU427" i="1" s="1"/>
  <c r="AS435" i="1"/>
  <c r="AU435" i="1" s="1"/>
  <c r="AS443" i="1"/>
  <c r="AU443" i="1" s="1"/>
  <c r="AS451" i="1"/>
  <c r="AU451" i="1" s="1"/>
  <c r="AS459" i="1"/>
  <c r="AU459" i="1" s="1"/>
  <c r="AS467" i="1"/>
  <c r="AU467" i="1" s="1"/>
  <c r="AS475" i="1"/>
  <c r="AU475" i="1" s="1"/>
  <c r="AS483" i="1"/>
  <c r="AU483" i="1" s="1"/>
  <c r="AS491" i="1"/>
  <c r="AU491" i="1" s="1"/>
  <c r="AS499" i="1"/>
  <c r="AU499" i="1" s="1"/>
  <c r="AS507" i="1"/>
  <c r="AU507" i="1" s="1"/>
  <c r="AS515" i="1"/>
  <c r="AU515" i="1" s="1"/>
  <c r="AS523" i="1"/>
  <c r="AU523" i="1" s="1"/>
  <c r="AS531" i="1"/>
  <c r="AU531" i="1" s="1"/>
  <c r="AS539" i="1"/>
  <c r="AU539" i="1" s="1"/>
  <c r="AS547" i="1"/>
  <c r="AU547" i="1" s="1"/>
  <c r="AS555" i="1"/>
  <c r="AU555" i="1" s="1"/>
  <c r="AS563" i="1"/>
  <c r="AU563" i="1" s="1"/>
  <c r="AS571" i="1"/>
  <c r="AU571" i="1" s="1"/>
  <c r="AS579" i="1"/>
  <c r="AU579" i="1" s="1"/>
  <c r="AS587" i="1"/>
  <c r="AU587" i="1" s="1"/>
  <c r="AS595" i="1"/>
  <c r="AU595" i="1" s="1"/>
  <c r="AS603" i="1"/>
  <c r="AU603" i="1" s="1"/>
  <c r="AS611" i="1"/>
  <c r="AU611" i="1" s="1"/>
  <c r="AS619" i="1"/>
  <c r="AU619" i="1" s="1"/>
  <c r="AS627" i="1"/>
  <c r="AU627" i="1" s="1"/>
  <c r="AS635" i="1"/>
  <c r="AU635" i="1" s="1"/>
  <c r="AS643" i="1"/>
  <c r="AU643" i="1" s="1"/>
  <c r="AS651" i="1"/>
  <c r="AU651" i="1" s="1"/>
  <c r="AS659" i="1"/>
  <c r="AU659" i="1" s="1"/>
  <c r="AS667" i="1"/>
  <c r="AU667" i="1" s="1"/>
  <c r="AS675" i="1"/>
  <c r="AU675" i="1" s="1"/>
  <c r="AS683" i="1"/>
  <c r="AU683" i="1" s="1"/>
  <c r="AS691" i="1"/>
  <c r="AU691" i="1" s="1"/>
  <c r="AS699" i="1"/>
  <c r="AU699" i="1" s="1"/>
  <c r="AS707" i="1"/>
  <c r="AU707" i="1" s="1"/>
  <c r="AS715" i="1"/>
  <c r="AU715" i="1" s="1"/>
  <c r="AS723" i="1"/>
  <c r="AU723" i="1" s="1"/>
  <c r="AS731" i="1"/>
  <c r="AU731" i="1" s="1"/>
  <c r="AS739" i="1"/>
  <c r="AU739" i="1" s="1"/>
  <c r="AS747" i="1"/>
  <c r="AU747" i="1" s="1"/>
  <c r="AS755" i="1"/>
  <c r="AU755" i="1" s="1"/>
  <c r="AS763" i="1"/>
  <c r="AU763" i="1" s="1"/>
  <c r="AS771" i="1"/>
  <c r="AU771" i="1" s="1"/>
  <c r="AS779" i="1"/>
  <c r="AU779" i="1" s="1"/>
  <c r="AS787" i="1"/>
  <c r="AU787" i="1" s="1"/>
  <c r="AS795" i="1"/>
  <c r="AU795" i="1" s="1"/>
  <c r="AS803" i="1"/>
  <c r="AU803" i="1" s="1"/>
  <c r="AS811" i="1"/>
  <c r="AU811" i="1" s="1"/>
  <c r="AS819" i="1"/>
  <c r="AU819" i="1" s="1"/>
  <c r="AS827" i="1"/>
  <c r="AU827" i="1" s="1"/>
  <c r="AS835" i="1"/>
  <c r="AU835" i="1" s="1"/>
  <c r="AS843" i="1"/>
  <c r="AU843" i="1" s="1"/>
  <c r="AS851" i="1"/>
  <c r="AU851" i="1" s="1"/>
  <c r="AS859" i="1"/>
  <c r="AU859" i="1" s="1"/>
  <c r="AS867" i="1"/>
  <c r="AU867" i="1" s="1"/>
  <c r="AS875" i="1"/>
  <c r="AU875" i="1" s="1"/>
  <c r="AS883" i="1"/>
  <c r="AU883" i="1" s="1"/>
  <c r="AS891" i="1"/>
  <c r="AU891" i="1" s="1"/>
  <c r="AS899" i="1"/>
  <c r="AU899" i="1" s="1"/>
  <c r="AS907" i="1"/>
  <c r="AU907" i="1" s="1"/>
  <c r="AS915" i="1"/>
  <c r="AU915" i="1" s="1"/>
  <c r="AS923" i="1"/>
  <c r="AU923" i="1" s="1"/>
  <c r="AS931" i="1"/>
  <c r="AU931" i="1" s="1"/>
  <c r="AS939" i="1"/>
  <c r="AU939" i="1" s="1"/>
  <c r="AS947" i="1"/>
  <c r="AU947" i="1" s="1"/>
  <c r="AS955" i="1"/>
  <c r="AU955" i="1" s="1"/>
  <c r="AS963" i="1"/>
  <c r="AU963" i="1" s="1"/>
  <c r="AS971" i="1"/>
  <c r="AU971" i="1" s="1"/>
  <c r="AS979" i="1"/>
  <c r="AU979" i="1" s="1"/>
  <c r="AS987" i="1"/>
  <c r="AU987" i="1" s="1"/>
  <c r="AS995" i="1"/>
  <c r="AU995" i="1" s="1"/>
  <c r="AS1003" i="1"/>
  <c r="AU1003" i="1" s="1"/>
  <c r="AS1011" i="1"/>
  <c r="AU1011" i="1" s="1"/>
  <c r="AS1019" i="1"/>
  <c r="AU1019" i="1" s="1"/>
  <c r="AS1027" i="1"/>
  <c r="AU1027" i="1" s="1"/>
  <c r="AS1035" i="1"/>
  <c r="AU1035" i="1" s="1"/>
  <c r="AS1043" i="1"/>
  <c r="AU1043" i="1" s="1"/>
  <c r="AS1051" i="1"/>
  <c r="AU1051" i="1" s="1"/>
  <c r="AS1059" i="1"/>
  <c r="AU1059" i="1" s="1"/>
  <c r="AS1067" i="1"/>
  <c r="AU1067" i="1" s="1"/>
  <c r="AS1075" i="1"/>
  <c r="AU1075" i="1" s="1"/>
  <c r="AS1083" i="1"/>
  <c r="AU1083" i="1" s="1"/>
  <c r="AR1091" i="1"/>
  <c r="AS1091" i="1" s="1"/>
  <c r="AU1091" i="1" s="1"/>
  <c r="AS1099" i="1"/>
  <c r="AU1099" i="1" s="1"/>
  <c r="AS1107" i="1"/>
  <c r="AU1107" i="1" s="1"/>
  <c r="AS1115" i="1"/>
  <c r="AU1115" i="1" s="1"/>
  <c r="AS1123" i="1"/>
  <c r="AU1123" i="1" s="1"/>
  <c r="AS1131" i="1"/>
  <c r="AU1131" i="1" s="1"/>
  <c r="AS1139" i="1"/>
  <c r="AU1139" i="1" s="1"/>
  <c r="AS1147" i="1"/>
  <c r="AU1147" i="1" s="1"/>
  <c r="AS1155" i="1"/>
  <c r="AU1155" i="1" s="1"/>
  <c r="AR1163" i="1"/>
  <c r="AS1163" i="1" s="1"/>
  <c r="AU1163" i="1" s="1"/>
  <c r="AR1171" i="1"/>
  <c r="AS1171" i="1" s="1"/>
  <c r="AU1171" i="1" s="1"/>
  <c r="AR1179" i="1"/>
  <c r="AS1179" i="1" s="1"/>
  <c r="AU1179" i="1" s="1"/>
  <c r="AR1187" i="1"/>
  <c r="AS1187" i="1" s="1"/>
  <c r="AU1187" i="1" s="1"/>
  <c r="AR1195" i="1"/>
  <c r="AS1195" i="1" s="1"/>
  <c r="AU1195" i="1" s="1"/>
  <c r="AS1203" i="1"/>
  <c r="AU1203" i="1" s="1"/>
  <c r="AS1211" i="1"/>
  <c r="AU1211" i="1" s="1"/>
  <c r="AR1219" i="1"/>
  <c r="AS1219" i="1" s="1"/>
  <c r="AU1219" i="1" s="1"/>
  <c r="AS1227" i="1"/>
  <c r="AU1227" i="1" s="1"/>
  <c r="AR1235" i="1"/>
  <c r="AS1235" i="1" s="1"/>
  <c r="AU1235" i="1" s="1"/>
  <c r="AS1243" i="1"/>
  <c r="AU1243" i="1" s="1"/>
  <c r="AR1251" i="1"/>
  <c r="AS1251" i="1" s="1"/>
  <c r="AU1251" i="1" s="1"/>
  <c r="AR1259" i="1"/>
  <c r="AS1259" i="1" s="1"/>
  <c r="AU1259" i="1" s="1"/>
  <c r="AR1267" i="1"/>
  <c r="AS1267" i="1" s="1"/>
  <c r="AU1267" i="1" s="1"/>
  <c r="AR1275" i="1"/>
  <c r="AS1275" i="1" s="1"/>
  <c r="AU1275" i="1" s="1"/>
  <c r="AR1283" i="1"/>
  <c r="AS1283" i="1" s="1"/>
  <c r="AU1283" i="1" s="1"/>
  <c r="AR1291" i="1"/>
  <c r="AS1291" i="1" s="1"/>
  <c r="AU1291" i="1" s="1"/>
  <c r="AR1299" i="1"/>
  <c r="AS1299" i="1" s="1"/>
  <c r="AU1299" i="1" s="1"/>
  <c r="AR1307" i="1"/>
  <c r="AS1307" i="1" s="1"/>
  <c r="AU1307" i="1" s="1"/>
  <c r="AR1315" i="1"/>
  <c r="AS1315" i="1" s="1"/>
  <c r="AU1315" i="1" s="1"/>
  <c r="AR1323" i="1"/>
  <c r="AS1323" i="1" s="1"/>
  <c r="AU1323" i="1" s="1"/>
  <c r="AR1331" i="1"/>
  <c r="AS1331" i="1" s="1"/>
  <c r="AU1331" i="1" s="1"/>
  <c r="AR1339" i="1"/>
  <c r="AS1339" i="1" s="1"/>
  <c r="AU1339" i="1" s="1"/>
  <c r="AR1347" i="1"/>
  <c r="AS1347" i="1" s="1"/>
  <c r="AU1347" i="1" s="1"/>
  <c r="AR1355" i="1"/>
  <c r="AS1355" i="1" s="1"/>
  <c r="AU1355" i="1" s="1"/>
  <c r="AR1363" i="1"/>
  <c r="AS1363" i="1" s="1"/>
  <c r="AU1363" i="1" s="1"/>
  <c r="AR1371" i="1"/>
  <c r="AS1371" i="1" s="1"/>
  <c r="AU1371" i="1" s="1"/>
  <c r="AR1379" i="1"/>
  <c r="AS1379" i="1" s="1"/>
  <c r="AU1379" i="1" s="1"/>
  <c r="AR1387" i="1"/>
  <c r="AS1387" i="1" s="1"/>
  <c r="AU1387" i="1" s="1"/>
  <c r="AR1395" i="1"/>
  <c r="AS1395" i="1" s="1"/>
  <c r="AU1395" i="1" s="1"/>
  <c r="AR1403" i="1"/>
  <c r="AS1403" i="1" s="1"/>
  <c r="AU1403" i="1" s="1"/>
  <c r="AR1411" i="1"/>
  <c r="AS1411" i="1" s="1"/>
  <c r="AU1411" i="1" s="1"/>
  <c r="AR1419" i="1"/>
  <c r="AS1419" i="1" s="1"/>
  <c r="AU1419" i="1" s="1"/>
  <c r="AR1427" i="1"/>
  <c r="AS1427" i="1" s="1"/>
  <c r="AU1427" i="1" s="1"/>
  <c r="AR1435" i="1"/>
  <c r="AS1435" i="1" s="1"/>
  <c r="AU1435" i="1" s="1"/>
  <c r="AR1443" i="1"/>
  <c r="AS1443" i="1" s="1"/>
  <c r="AU1443" i="1" s="1"/>
  <c r="AR1451" i="1"/>
  <c r="AS1451" i="1" s="1"/>
  <c r="AU1451" i="1" s="1"/>
  <c r="AR1459" i="1"/>
  <c r="AS1459" i="1" s="1"/>
  <c r="AU1459" i="1" s="1"/>
  <c r="AR1467" i="1"/>
  <c r="AS1467" i="1" s="1"/>
  <c r="AU1467" i="1" s="1"/>
  <c r="AR1475" i="1"/>
  <c r="AS1475" i="1" s="1"/>
  <c r="AU1475" i="1" s="1"/>
  <c r="AR1483" i="1"/>
  <c r="AS1483" i="1" s="1"/>
  <c r="AU1483" i="1" s="1"/>
  <c r="AR1491" i="1"/>
  <c r="AS1491" i="1" s="1"/>
  <c r="AU1491" i="1" s="1"/>
  <c r="AR1499" i="1"/>
  <c r="AS1499" i="1" s="1"/>
  <c r="AU1499" i="1" s="1"/>
  <c r="AR1507" i="1"/>
  <c r="AS1507" i="1" s="1"/>
  <c r="AU1507" i="1" s="1"/>
  <c r="AR1515" i="1"/>
  <c r="AS1515" i="1" s="1"/>
  <c r="AU1515" i="1" s="1"/>
  <c r="AR1523" i="1"/>
  <c r="AS1523" i="1" s="1"/>
  <c r="AU1523" i="1" s="1"/>
  <c r="AR1531" i="1"/>
  <c r="AS1531" i="1" s="1"/>
  <c r="AU1531" i="1" s="1"/>
  <c r="AR1539" i="1"/>
  <c r="AS1539" i="1" s="1"/>
  <c r="AU1539" i="1" s="1"/>
  <c r="AR1547" i="1"/>
  <c r="AS1547" i="1" s="1"/>
  <c r="AU1547" i="1" s="1"/>
  <c r="AR1555" i="1"/>
  <c r="AS1555" i="1" s="1"/>
  <c r="AU1555" i="1" s="1"/>
  <c r="AR1563" i="1"/>
  <c r="AS1563" i="1" s="1"/>
  <c r="AU1563" i="1" s="1"/>
  <c r="AR1571" i="1"/>
  <c r="AS1571" i="1" s="1"/>
  <c r="AU1571" i="1" s="1"/>
  <c r="AR1579" i="1"/>
  <c r="AS1579" i="1" s="1"/>
  <c r="AU1579" i="1" s="1"/>
  <c r="AR1587" i="1"/>
  <c r="AS1587" i="1" s="1"/>
  <c r="AU1587" i="1" s="1"/>
  <c r="AR1595" i="1"/>
  <c r="AS1595" i="1" s="1"/>
  <c r="AU1595" i="1" s="1"/>
  <c r="AR1603" i="1"/>
  <c r="AS1603" i="1" s="1"/>
  <c r="AU1603" i="1" s="1"/>
  <c r="AR1611" i="1"/>
  <c r="AS1611" i="1" s="1"/>
  <c r="AU1611" i="1" s="1"/>
  <c r="AR1619" i="1"/>
  <c r="AS1619" i="1" s="1"/>
  <c r="AU1619" i="1" s="1"/>
  <c r="AR1627" i="1"/>
  <c r="AS1627" i="1" s="1"/>
  <c r="AU1627" i="1" s="1"/>
  <c r="AR1635" i="1"/>
  <c r="AS1635" i="1" s="1"/>
  <c r="AU1635" i="1" s="1"/>
  <c r="AR1667" i="1"/>
  <c r="AS1667" i="1" s="1"/>
  <c r="AU1667" i="1" s="1"/>
  <c r="AS1675" i="1"/>
  <c r="AU1675" i="1" s="1"/>
  <c r="AR1683" i="1"/>
  <c r="AS1683" i="1" s="1"/>
  <c r="AU1683" i="1" s="1"/>
  <c r="AR1691" i="1"/>
  <c r="AS1691" i="1" s="1"/>
  <c r="AU1691" i="1" s="1"/>
  <c r="AR1699" i="1"/>
  <c r="AS1699" i="1" s="1"/>
  <c r="AU1699" i="1" s="1"/>
  <c r="AR1707" i="1"/>
  <c r="AS1707" i="1" s="1"/>
  <c r="AU1707" i="1" s="1"/>
  <c r="AR1715" i="1"/>
  <c r="AS1715" i="1" s="1"/>
  <c r="AU1715" i="1" s="1"/>
  <c r="AR1723" i="1"/>
  <c r="AS1723" i="1" s="1"/>
  <c r="AU1723" i="1" s="1"/>
  <c r="AR1731" i="1"/>
  <c r="AS1731" i="1" s="1"/>
  <c r="AU1731" i="1" s="1"/>
  <c r="AR1739" i="1"/>
  <c r="AS1739" i="1" s="1"/>
  <c r="AU1739" i="1" s="1"/>
  <c r="AR1747" i="1"/>
  <c r="AS1747" i="1" s="1"/>
  <c r="AU1747" i="1" s="1"/>
  <c r="AR1771" i="1"/>
  <c r="AS1771" i="1" s="1"/>
  <c r="AU1771" i="1" s="1"/>
  <c r="AR1779" i="1"/>
  <c r="AS1779" i="1" s="1"/>
  <c r="AU1779" i="1" s="1"/>
  <c r="AR1787" i="1"/>
  <c r="AS1787" i="1" s="1"/>
  <c r="AU1787" i="1" s="1"/>
  <c r="AR1795" i="1"/>
  <c r="AS1795" i="1" s="1"/>
  <c r="AU1795" i="1" s="1"/>
  <c r="AR1803" i="1"/>
  <c r="AS1803" i="1" s="1"/>
  <c r="AU1803" i="1" s="1"/>
  <c r="AR1811" i="1"/>
  <c r="AS1811" i="1" s="1"/>
  <c r="AU1811" i="1" s="1"/>
  <c r="AR1819" i="1"/>
  <c r="AS1819" i="1" s="1"/>
  <c r="AU1819" i="1" s="1"/>
  <c r="AR1827" i="1"/>
  <c r="AS1827" i="1" s="1"/>
  <c r="AU1827" i="1" s="1"/>
  <c r="AR1835" i="1"/>
  <c r="AS1835" i="1" s="1"/>
  <c r="AU1835" i="1" s="1"/>
  <c r="AR1843" i="1"/>
  <c r="AS1843" i="1" s="1"/>
  <c r="AU1843" i="1" s="1"/>
  <c r="AR1851" i="1"/>
  <c r="AS1851" i="1" s="1"/>
  <c r="AU1851" i="1" s="1"/>
  <c r="AR1859" i="1"/>
  <c r="AS1859" i="1" s="1"/>
  <c r="AU1859" i="1" s="1"/>
  <c r="AR1907" i="1"/>
  <c r="AS1907" i="1" s="1"/>
  <c r="AU1907" i="1" s="1"/>
  <c r="AR1915" i="1"/>
  <c r="AS1915" i="1" s="1"/>
  <c r="AU1915" i="1" s="1"/>
  <c r="AR1923" i="1"/>
  <c r="AS1923" i="1" s="1"/>
  <c r="AU1923" i="1" s="1"/>
  <c r="AR1931" i="1"/>
  <c r="AS1931" i="1" s="1"/>
  <c r="AU1931" i="1" s="1"/>
  <c r="AR1939" i="1"/>
  <c r="AS1939" i="1" s="1"/>
  <c r="AU1939" i="1" s="1"/>
  <c r="AR1947" i="1"/>
  <c r="AS1947" i="1" s="1"/>
  <c r="AU1947" i="1" s="1"/>
  <c r="AR1955" i="1"/>
  <c r="AS1955" i="1" s="1"/>
  <c r="AU1955" i="1" s="1"/>
  <c r="AR1971" i="1"/>
  <c r="AS1971" i="1" s="1"/>
  <c r="AU1971" i="1" s="1"/>
  <c r="AR1979" i="1"/>
  <c r="AS1979" i="1" s="1"/>
  <c r="AU1979" i="1" s="1"/>
  <c r="AR1987" i="1"/>
  <c r="AS1987" i="1" s="1"/>
  <c r="AU1987" i="1" s="1"/>
  <c r="AR1995" i="1"/>
  <c r="AS1995" i="1" s="1"/>
  <c r="AU1995" i="1" s="1"/>
  <c r="AR2003" i="1"/>
  <c r="AS2003" i="1" s="1"/>
  <c r="AU2003" i="1" s="1"/>
  <c r="AR2011" i="1"/>
  <c r="AS2011" i="1" s="1"/>
  <c r="AU2011" i="1" s="1"/>
  <c r="AR2019" i="1"/>
  <c r="AS2019" i="1" s="1"/>
  <c r="AU2019" i="1" s="1"/>
  <c r="AR2027" i="1"/>
  <c r="AS2027" i="1" s="1"/>
  <c r="AU2027" i="1" s="1"/>
  <c r="AR2035" i="1"/>
  <c r="AS2035" i="1" s="1"/>
  <c r="AU2035" i="1" s="1"/>
  <c r="AR2043" i="1"/>
  <c r="AS2043" i="1" s="1"/>
  <c r="AU2043" i="1" s="1"/>
  <c r="AR2051" i="1"/>
  <c r="AS2051" i="1" s="1"/>
  <c r="AU2051" i="1" s="1"/>
  <c r="AR2067" i="1"/>
  <c r="AS2067" i="1" s="1"/>
  <c r="AU2067" i="1" s="1"/>
  <c r="AR2075" i="1"/>
  <c r="AS2075" i="1" s="1"/>
  <c r="AU2075" i="1" s="1"/>
  <c r="AR2083" i="1"/>
  <c r="AS2083" i="1" s="1"/>
  <c r="AU2083" i="1" s="1"/>
  <c r="AR2091" i="1"/>
  <c r="AS2091" i="1" s="1"/>
  <c r="AU2091" i="1" s="1"/>
  <c r="AR2099" i="1"/>
  <c r="AS2099" i="1" s="1"/>
  <c r="AU2099" i="1" s="1"/>
  <c r="AR2107" i="1"/>
  <c r="AS2107" i="1" s="1"/>
  <c r="AU2107" i="1" s="1"/>
  <c r="AR2115" i="1"/>
  <c r="AS2115" i="1" s="1"/>
  <c r="AU2115" i="1" s="1"/>
  <c r="AR2123" i="1"/>
  <c r="AS2123" i="1" s="1"/>
  <c r="AU2123" i="1" s="1"/>
  <c r="AR2131" i="1"/>
  <c r="AS2131" i="1" s="1"/>
  <c r="AU2131" i="1" s="1"/>
  <c r="AR2139" i="1"/>
  <c r="AS2139" i="1" s="1"/>
  <c r="AU2139" i="1" s="1"/>
  <c r="AR2147" i="1"/>
  <c r="AS2147" i="1" s="1"/>
  <c r="AU2147" i="1" s="1"/>
  <c r="AR2155" i="1"/>
  <c r="AS2155" i="1" s="1"/>
  <c r="AU2155" i="1" s="1"/>
  <c r="AR2163" i="1"/>
  <c r="AS2163" i="1" s="1"/>
  <c r="AU2163" i="1" s="1"/>
  <c r="AR2171" i="1"/>
  <c r="AS2171" i="1" s="1"/>
  <c r="AU2171" i="1" s="1"/>
  <c r="AR2179" i="1"/>
  <c r="AS2179" i="1" s="1"/>
  <c r="AU2179" i="1" s="1"/>
  <c r="AR2187" i="1"/>
  <c r="AS2187" i="1" s="1"/>
  <c r="AU2187" i="1" s="1"/>
  <c r="AR2195" i="1"/>
  <c r="AS2195" i="1" s="1"/>
  <c r="AU2195" i="1" s="1"/>
  <c r="AR2203" i="1"/>
  <c r="AS2203" i="1" s="1"/>
  <c r="AU2203" i="1" s="1"/>
  <c r="AR2211" i="1"/>
  <c r="AS2211" i="1" s="1"/>
  <c r="AU2211" i="1" s="1"/>
  <c r="AR2219" i="1"/>
  <c r="AS2219" i="1" s="1"/>
  <c r="AU2219" i="1" s="1"/>
  <c r="AR2227" i="1"/>
  <c r="AS2227" i="1" s="1"/>
  <c r="AU2227" i="1" s="1"/>
  <c r="AR2235" i="1"/>
  <c r="AS2235" i="1" s="1"/>
  <c r="AU2235" i="1" s="1"/>
  <c r="AR2243" i="1"/>
  <c r="AS2243" i="1" s="1"/>
  <c r="AU2243" i="1" s="1"/>
  <c r="AR2275" i="1"/>
  <c r="AS2275" i="1" s="1"/>
  <c r="AU2275" i="1" s="1"/>
  <c r="AR2283" i="1"/>
  <c r="AS2283" i="1" s="1"/>
  <c r="AU2283" i="1" s="1"/>
  <c r="AR2291" i="1"/>
  <c r="AS2291" i="1" s="1"/>
  <c r="AU2291" i="1" s="1"/>
  <c r="AR2299" i="1"/>
  <c r="AS2299" i="1" s="1"/>
  <c r="AU2299" i="1" s="1"/>
  <c r="AR2307" i="1"/>
  <c r="AS2307" i="1" s="1"/>
  <c r="AU2307" i="1" s="1"/>
  <c r="AR2315" i="1"/>
  <c r="AS2315" i="1" s="1"/>
  <c r="AU2315" i="1" s="1"/>
  <c r="AR2323" i="1"/>
  <c r="AS2323" i="1" s="1"/>
  <c r="AU2323" i="1" s="1"/>
  <c r="AR2331" i="1"/>
  <c r="AS2331" i="1" s="1"/>
  <c r="AU2331" i="1" s="1"/>
  <c r="AR2339" i="1"/>
  <c r="AS2339" i="1" s="1"/>
  <c r="AU2339" i="1" s="1"/>
  <c r="AR2347" i="1"/>
  <c r="AS2347" i="1" s="1"/>
  <c r="AU2347" i="1" s="1"/>
  <c r="AR2355" i="1"/>
  <c r="AS2355" i="1" s="1"/>
  <c r="AU2355" i="1" s="1"/>
  <c r="AR2363" i="1"/>
  <c r="AS2363" i="1" s="1"/>
  <c r="AU2363" i="1" s="1"/>
  <c r="AR2371" i="1"/>
  <c r="AS2371" i="1" s="1"/>
  <c r="AU2371" i="1" s="1"/>
  <c r="AR2379" i="1"/>
  <c r="AS2379" i="1" s="1"/>
  <c r="AU2379" i="1" s="1"/>
  <c r="AR2387" i="1"/>
  <c r="AS2387" i="1" s="1"/>
  <c r="AU2387" i="1" s="1"/>
  <c r="AR2395" i="1"/>
  <c r="AS2395" i="1" s="1"/>
  <c r="AU2395" i="1" s="1"/>
  <c r="AR2403" i="1"/>
  <c r="AS2403" i="1" s="1"/>
  <c r="AU2403" i="1" s="1"/>
  <c r="AR2411" i="1"/>
  <c r="AS2411" i="1" s="1"/>
  <c r="AU2411" i="1" s="1"/>
  <c r="AR2419" i="1"/>
  <c r="AS2419" i="1" s="1"/>
  <c r="AU2419" i="1" s="1"/>
  <c r="AR2427" i="1"/>
  <c r="AS2427" i="1" s="1"/>
  <c r="AU2427" i="1" s="1"/>
  <c r="AR2435" i="1"/>
  <c r="AS2435" i="1" s="1"/>
  <c r="AU2435" i="1" s="1"/>
  <c r="AR2443" i="1"/>
  <c r="AS2443" i="1" s="1"/>
  <c r="AU2443" i="1" s="1"/>
  <c r="AR2451" i="1"/>
  <c r="AS2451" i="1" s="1"/>
  <c r="AU2451" i="1" s="1"/>
  <c r="AR2459" i="1"/>
  <c r="AS2459" i="1" s="1"/>
  <c r="AU2459" i="1" s="1"/>
  <c r="AR2467" i="1"/>
  <c r="AS2467" i="1" s="1"/>
  <c r="AU2467" i="1" s="1"/>
  <c r="AR2475" i="1"/>
  <c r="AS2475" i="1" s="1"/>
  <c r="AU2475" i="1" s="1"/>
  <c r="AR2483" i="1"/>
  <c r="AS2483" i="1" s="1"/>
  <c r="AU2483" i="1" s="1"/>
  <c r="AR2491" i="1"/>
  <c r="AS2491" i="1" s="1"/>
  <c r="AU2491" i="1" s="1"/>
  <c r="AR2499" i="1"/>
  <c r="AS2499" i="1" s="1"/>
  <c r="AU2499" i="1" s="1"/>
  <c r="AR2507" i="1"/>
  <c r="AS2507" i="1" s="1"/>
  <c r="AU2507" i="1" s="1"/>
  <c r="AR2515" i="1"/>
  <c r="AS2515" i="1" s="1"/>
  <c r="AU2515" i="1" s="1"/>
  <c r="AR2523" i="1"/>
  <c r="AS2523" i="1" s="1"/>
  <c r="AU2523" i="1" s="1"/>
  <c r="AR2563" i="1"/>
  <c r="AS2563" i="1" s="1"/>
  <c r="AU2563" i="1" s="1"/>
  <c r="AR2571" i="1"/>
  <c r="AS2571" i="1" s="1"/>
  <c r="AU2571" i="1" s="1"/>
  <c r="AR2579" i="1"/>
  <c r="AS2579" i="1" s="1"/>
  <c r="AU2579" i="1" s="1"/>
  <c r="AR2587" i="1"/>
  <c r="AS2587" i="1" s="1"/>
  <c r="AU2587" i="1" s="1"/>
  <c r="AR2595" i="1"/>
  <c r="AS2595" i="1" s="1"/>
  <c r="AU2595" i="1" s="1"/>
  <c r="AR2603" i="1"/>
  <c r="AS2603" i="1" s="1"/>
  <c r="AU2603" i="1" s="1"/>
  <c r="AR2611" i="1"/>
  <c r="AS2611" i="1" s="1"/>
  <c r="AU2611" i="1" s="1"/>
  <c r="AR2619" i="1"/>
  <c r="AS2619" i="1" s="1"/>
  <c r="AU2619" i="1" s="1"/>
  <c r="AR2627" i="1"/>
  <c r="AS2627" i="1" s="1"/>
  <c r="AU2627" i="1" s="1"/>
  <c r="AR2635" i="1"/>
  <c r="AS2635" i="1" s="1"/>
  <c r="AU2635" i="1" s="1"/>
  <c r="AR2643" i="1"/>
  <c r="AS2643" i="1" s="1"/>
  <c r="AU2643" i="1" s="1"/>
  <c r="AR2691" i="1"/>
  <c r="AS2691" i="1" s="1"/>
  <c r="AU2691" i="1" s="1"/>
  <c r="AR2699" i="1"/>
  <c r="AS2699" i="1" s="1"/>
  <c r="AU2699" i="1" s="1"/>
  <c r="AR2707" i="1"/>
  <c r="AS2707" i="1" s="1"/>
  <c r="AU2707" i="1" s="1"/>
  <c r="AR2715" i="1"/>
  <c r="AS2715" i="1" s="1"/>
  <c r="AU2715" i="1" s="1"/>
  <c r="AR2723" i="1"/>
  <c r="AS2723" i="1" s="1"/>
  <c r="AU2723" i="1" s="1"/>
  <c r="AR2731" i="1"/>
  <c r="AS2731" i="1" s="1"/>
  <c r="AU2731" i="1" s="1"/>
  <c r="AR2739" i="1"/>
  <c r="AS2739" i="1" s="1"/>
  <c r="AU2739" i="1" s="1"/>
  <c r="AR2747" i="1"/>
  <c r="AS2747" i="1" s="1"/>
  <c r="AU2747" i="1" s="1"/>
  <c r="AR2755" i="1"/>
  <c r="AS2755" i="1" s="1"/>
  <c r="AU2755" i="1" s="1"/>
  <c r="AR2775" i="1"/>
  <c r="AS2775" i="1" s="1"/>
  <c r="AU2775" i="1" s="1"/>
  <c r="AR2783" i="1"/>
  <c r="AS2783" i="1" s="1"/>
  <c r="AU2783" i="1" s="1"/>
  <c r="AR2791" i="1"/>
  <c r="AS2791" i="1" s="1"/>
  <c r="AU2791" i="1" s="1"/>
  <c r="AR2799" i="1"/>
  <c r="AS2799" i="1" s="1"/>
  <c r="AU2799" i="1" s="1"/>
  <c r="AR2807" i="1"/>
  <c r="AS2807" i="1" s="1"/>
  <c r="AU2807" i="1" s="1"/>
  <c r="AR2815" i="1"/>
  <c r="AS2815" i="1" s="1"/>
  <c r="AU2815" i="1" s="1"/>
  <c r="AR2823" i="1"/>
  <c r="AS2823" i="1" s="1"/>
  <c r="AU2823" i="1" s="1"/>
  <c r="AR2831" i="1"/>
  <c r="AS2831" i="1" s="1"/>
  <c r="AU2831" i="1" s="1"/>
  <c r="AR2839" i="1"/>
  <c r="AS2839" i="1" s="1"/>
  <c r="AU2839" i="1" s="1"/>
  <c r="AR2847" i="1"/>
  <c r="AS2847" i="1" s="1"/>
  <c r="AU2847" i="1" s="1"/>
  <c r="AR2855" i="1"/>
  <c r="AS2855" i="1" s="1"/>
  <c r="AU2855" i="1" s="1"/>
  <c r="AR2863" i="1"/>
  <c r="AS2863" i="1" s="1"/>
  <c r="AU2863" i="1" s="1"/>
  <c r="AR2871" i="1"/>
  <c r="AS2871" i="1" s="1"/>
  <c r="AU2871" i="1" s="1"/>
  <c r="AR50" i="1"/>
  <c r="AS50" i="1" s="1"/>
  <c r="AU50" i="1" s="1"/>
  <c r="AR2650" i="1"/>
  <c r="AS2650" i="1" s="1"/>
  <c r="AU2650" i="1" s="1"/>
  <c r="AR2658" i="1"/>
  <c r="AS2658" i="1" s="1"/>
  <c r="AU2658" i="1" s="1"/>
  <c r="AR2674" i="1"/>
  <c r="AS2674" i="1" s="1"/>
  <c r="AU2674" i="1" s="1"/>
  <c r="AR2698" i="1"/>
  <c r="AS2698" i="1" s="1"/>
  <c r="AU2698" i="1" s="1"/>
  <c r="AR2706" i="1"/>
  <c r="AS2706" i="1" s="1"/>
  <c r="AU2706" i="1" s="1"/>
  <c r="AS2770" i="1"/>
  <c r="AU2770" i="1" s="1"/>
  <c r="AS2778" i="1"/>
  <c r="AU2778" i="1" s="1"/>
  <c r="AR2786" i="1"/>
  <c r="AS2786" i="1" s="1"/>
  <c r="AU2786" i="1" s="1"/>
  <c r="AR2794" i="1"/>
  <c r="AS2794" i="1" s="1"/>
  <c r="AU2794" i="1" s="1"/>
  <c r="AR2802" i="1"/>
  <c r="AS2802" i="1" s="1"/>
  <c r="AU2802" i="1" s="1"/>
  <c r="AR2810" i="1"/>
  <c r="AS2810" i="1" s="1"/>
  <c r="AU2810" i="1" s="1"/>
  <c r="AR2818" i="1"/>
  <c r="AS2818" i="1" s="1"/>
  <c r="AU2818" i="1" s="1"/>
  <c r="AR2826" i="1"/>
  <c r="AS2826" i="1" s="1"/>
  <c r="AU2826" i="1" s="1"/>
  <c r="AR2834" i="1"/>
  <c r="AS2834" i="1" s="1"/>
  <c r="AU2834" i="1" s="1"/>
  <c r="AR2842" i="1"/>
  <c r="AS2842" i="1" s="1"/>
  <c r="AU2842" i="1" s="1"/>
  <c r="AR2850" i="1"/>
  <c r="AS2850" i="1" s="1"/>
  <c r="AU2850" i="1" s="1"/>
  <c r="AR2858" i="1"/>
  <c r="AS2858" i="1" s="1"/>
  <c r="AU2858" i="1" s="1"/>
  <c r="AR2866" i="1"/>
  <c r="AS2866" i="1" s="1"/>
  <c r="AU2866" i="1" s="1"/>
  <c r="AR2874" i="1"/>
  <c r="AS2874" i="1" s="1"/>
  <c r="AU2874" i="1" s="1"/>
  <c r="AR2882" i="1"/>
  <c r="AS2882" i="1" s="1"/>
  <c r="AU2882" i="1" s="1"/>
  <c r="AR2890" i="1"/>
  <c r="AS2890" i="1" s="1"/>
  <c r="AU2890" i="1" s="1"/>
  <c r="AR2898" i="1"/>
  <c r="AS2898" i="1" s="1"/>
  <c r="AU2898" i="1" s="1"/>
  <c r="AR2906" i="1"/>
  <c r="AS2906" i="1" s="1"/>
  <c r="AU2906" i="1" s="1"/>
  <c r="AR2914" i="1"/>
  <c r="AS2914" i="1" s="1"/>
  <c r="AU2914" i="1" s="1"/>
  <c r="AR1053" i="1"/>
  <c r="AR1533" i="1"/>
  <c r="AR1632" i="1"/>
  <c r="AR1680" i="1"/>
  <c r="AS1680" i="1" s="1"/>
  <c r="AU1680" i="1" s="1"/>
  <c r="AR1720" i="1"/>
  <c r="AR1736" i="1"/>
  <c r="AR1880" i="1"/>
  <c r="AR2152" i="1"/>
  <c r="AS2152" i="1" s="1"/>
  <c r="AU2152" i="1" s="1"/>
  <c r="AR2272" i="1"/>
  <c r="AR2288" i="1"/>
  <c r="AR2360" i="1"/>
  <c r="AR2368" i="1"/>
  <c r="AR2408" i="1"/>
  <c r="AR2784" i="1"/>
  <c r="AR2800" i="1"/>
  <c r="AR3360" i="1"/>
  <c r="AR11" i="1"/>
  <c r="AS11" i="1" s="1"/>
  <c r="AU11" i="1" s="1"/>
  <c r="AR19" i="1"/>
  <c r="AS19" i="1" s="1"/>
  <c r="AU19" i="1" s="1"/>
  <c r="AR27" i="1"/>
  <c r="AS27" i="1" s="1"/>
  <c r="AU27" i="1" s="1"/>
  <c r="AR35" i="1"/>
  <c r="AS35" i="1" s="1"/>
  <c r="AU35" i="1" s="1"/>
  <c r="AR43" i="1"/>
  <c r="AS43" i="1" s="1"/>
  <c r="AU43" i="1" s="1"/>
  <c r="AR51" i="1"/>
  <c r="AS51" i="1" s="1"/>
  <c r="AU51" i="1" s="1"/>
  <c r="AR2763" i="1"/>
  <c r="AS2763" i="1" s="1"/>
  <c r="AU2763" i="1" s="1"/>
  <c r="AR356" i="1"/>
  <c r="AS356" i="1" s="1"/>
  <c r="AU356" i="1" s="1"/>
  <c r="AR420" i="1"/>
  <c r="AR2087" i="1"/>
  <c r="AS2087" i="1" s="1"/>
  <c r="AU2087" i="1" s="1"/>
  <c r="AR101" i="1"/>
  <c r="AS101" i="1" s="1"/>
  <c r="AU101" i="1" s="1"/>
  <c r="AR109" i="1"/>
  <c r="AS109" i="1" s="1"/>
  <c r="AU109" i="1" s="1"/>
  <c r="AR133" i="1"/>
  <c r="AS133" i="1" s="1"/>
  <c r="AU133" i="1" s="1"/>
  <c r="AR261" i="1"/>
  <c r="AR365" i="1"/>
  <c r="AR381" i="1"/>
  <c r="AS381" i="1" s="1"/>
  <c r="AU381" i="1" s="1"/>
  <c r="AR397" i="1"/>
  <c r="AR429" i="1"/>
  <c r="AR445" i="1"/>
  <c r="AR493" i="1"/>
  <c r="AS493" i="1" s="1"/>
  <c r="AU493" i="1" s="1"/>
  <c r="AR525" i="1"/>
  <c r="AR541" i="1"/>
  <c r="AR549" i="1"/>
  <c r="AR557" i="1"/>
  <c r="AS557" i="1" s="1"/>
  <c r="AU557" i="1" s="1"/>
  <c r="AR589" i="1"/>
  <c r="AR621" i="1"/>
  <c r="AR677" i="1"/>
  <c r="AR749" i="1"/>
  <c r="AS749" i="1" s="1"/>
  <c r="AU749" i="1" s="1"/>
  <c r="AR757" i="1"/>
  <c r="AR789" i="1"/>
  <c r="AR805" i="1"/>
  <c r="AR813" i="1"/>
  <c r="AS813" i="1" s="1"/>
  <c r="AU813" i="1" s="1"/>
  <c r="AR837" i="1"/>
  <c r="AR885" i="1"/>
  <c r="AS885" i="1" s="1"/>
  <c r="AU885" i="1" s="1"/>
  <c r="AR965" i="1"/>
  <c r="AR1029" i="1"/>
  <c r="AS1029" i="1" s="1"/>
  <c r="AU1029" i="1" s="1"/>
  <c r="AR1037" i="1"/>
  <c r="AR1125" i="1"/>
  <c r="AR1133" i="1"/>
  <c r="AR1157" i="1"/>
  <c r="AS1157" i="1" s="1"/>
  <c r="AU1157" i="1" s="1"/>
  <c r="AR1229" i="1"/>
  <c r="AR1245" i="1"/>
  <c r="AS1245" i="1" s="1"/>
  <c r="AU1245" i="1" s="1"/>
  <c r="AR1261" i="1"/>
  <c r="AR1301" i="1"/>
  <c r="AS1301" i="1" s="1"/>
  <c r="AU1301" i="1" s="1"/>
  <c r="AR1317" i="1"/>
  <c r="AR2095" i="1"/>
  <c r="AS2095" i="1" s="1"/>
  <c r="AU2095" i="1" s="1"/>
  <c r="AR2103" i="1"/>
  <c r="AS2103" i="1" s="1"/>
  <c r="AU2103" i="1" s="1"/>
  <c r="AR2111" i="1"/>
  <c r="AS2111" i="1" s="1"/>
  <c r="AU2111" i="1" s="1"/>
  <c r="AR2119" i="1"/>
  <c r="AS2119" i="1" s="1"/>
  <c r="AU2119" i="1" s="1"/>
  <c r="AR2127" i="1"/>
  <c r="AS2127" i="1" s="1"/>
  <c r="AU2127" i="1" s="1"/>
  <c r="AR2135" i="1"/>
  <c r="AS2135" i="1" s="1"/>
  <c r="AU2135" i="1" s="1"/>
  <c r="AR2143" i="1"/>
  <c r="AS2143" i="1" s="1"/>
  <c r="AU2143" i="1" s="1"/>
  <c r="AR2151" i="1"/>
  <c r="AS2151" i="1" s="1"/>
  <c r="AU2151" i="1" s="1"/>
  <c r="AR2159" i="1"/>
  <c r="AS2159" i="1" s="1"/>
  <c r="AU2159" i="1" s="1"/>
  <c r="AR2167" i="1"/>
  <c r="AS2167" i="1" s="1"/>
  <c r="AU2167" i="1" s="1"/>
  <c r="AR2175" i="1"/>
  <c r="AS2175" i="1" s="1"/>
  <c r="AU2175" i="1" s="1"/>
  <c r="AR2183" i="1"/>
  <c r="AS2183" i="1" s="1"/>
  <c r="AU2183" i="1" s="1"/>
  <c r="AR2191" i="1"/>
  <c r="AS2191" i="1" s="1"/>
  <c r="AU2191" i="1" s="1"/>
  <c r="AR2199" i="1"/>
  <c r="AS2199" i="1" s="1"/>
  <c r="AU2199" i="1" s="1"/>
  <c r="AR2207" i="1"/>
  <c r="AS2207" i="1" s="1"/>
  <c r="AU2207" i="1" s="1"/>
  <c r="AR2215" i="1"/>
  <c r="AS2215" i="1" s="1"/>
  <c r="AU2215" i="1" s="1"/>
  <c r="AR2223" i="1"/>
  <c r="AS2223" i="1" s="1"/>
  <c r="AU2223" i="1" s="1"/>
  <c r="AR2231" i="1"/>
  <c r="AS2231" i="1" s="1"/>
  <c r="AU2231" i="1" s="1"/>
  <c r="AR2239" i="1"/>
  <c r="AS2239" i="1" s="1"/>
  <c r="AU2239" i="1" s="1"/>
  <c r="AR2247" i="1"/>
  <c r="AS2247" i="1" s="1"/>
  <c r="AU2247" i="1" s="1"/>
  <c r="AR2255" i="1"/>
  <c r="AS2255" i="1" s="1"/>
  <c r="AU2255" i="1" s="1"/>
  <c r="AR2263" i="1"/>
  <c r="AS2263" i="1" s="1"/>
  <c r="AU2263" i="1" s="1"/>
  <c r="AR2271" i="1"/>
  <c r="AS2271" i="1" s="1"/>
  <c r="AU2271" i="1" s="1"/>
  <c r="AR2279" i="1"/>
  <c r="AS2279" i="1" s="1"/>
  <c r="AU2279" i="1" s="1"/>
  <c r="AR2287" i="1"/>
  <c r="AS2287" i="1" s="1"/>
  <c r="AU2287" i="1" s="1"/>
  <c r="AR2295" i="1"/>
  <c r="AS2295" i="1" s="1"/>
  <c r="AU2295" i="1" s="1"/>
  <c r="AR2303" i="1"/>
  <c r="AS2303" i="1" s="1"/>
  <c r="AU2303" i="1" s="1"/>
  <c r="AR2311" i="1"/>
  <c r="AS2311" i="1" s="1"/>
  <c r="AU2311" i="1" s="1"/>
  <c r="AR2319" i="1"/>
  <c r="AS2319" i="1" s="1"/>
  <c r="AU2319" i="1" s="1"/>
  <c r="AR2327" i="1"/>
  <c r="AS2327" i="1" s="1"/>
  <c r="AU2327" i="1" s="1"/>
  <c r="AR2335" i="1"/>
  <c r="AS2335" i="1" s="1"/>
  <c r="AU2335" i="1" s="1"/>
  <c r="AR2343" i="1"/>
  <c r="AS2343" i="1" s="1"/>
  <c r="AU2343" i="1" s="1"/>
  <c r="AR2351" i="1"/>
  <c r="AS2351" i="1" s="1"/>
  <c r="AU2351" i="1" s="1"/>
  <c r="AR2359" i="1"/>
  <c r="AS2359" i="1" s="1"/>
  <c r="AU2359" i="1" s="1"/>
  <c r="AR2367" i="1"/>
  <c r="AS2367" i="1" s="1"/>
  <c r="AU2367" i="1" s="1"/>
  <c r="AR2375" i="1"/>
  <c r="AS2375" i="1" s="1"/>
  <c r="AU2375" i="1" s="1"/>
  <c r="AR2383" i="1"/>
  <c r="AS2383" i="1" s="1"/>
  <c r="AU2383" i="1" s="1"/>
  <c r="AR2391" i="1"/>
  <c r="AS2391" i="1" s="1"/>
  <c r="AU2391" i="1" s="1"/>
  <c r="AR2399" i="1"/>
  <c r="AS2399" i="1" s="1"/>
  <c r="AU2399" i="1" s="1"/>
  <c r="AR2407" i="1"/>
  <c r="AS2407" i="1" s="1"/>
  <c r="AU2407" i="1" s="1"/>
  <c r="AR2415" i="1"/>
  <c r="AS2415" i="1" s="1"/>
  <c r="AU2415" i="1" s="1"/>
  <c r="AR2423" i="1"/>
  <c r="AS2423" i="1" s="1"/>
  <c r="AU2423" i="1" s="1"/>
  <c r="AR2431" i="1"/>
  <c r="AS2431" i="1" s="1"/>
  <c r="AU2431" i="1" s="1"/>
  <c r="AR2439" i="1"/>
  <c r="AS2439" i="1" s="1"/>
  <c r="AU2439" i="1" s="1"/>
  <c r="AR2447" i="1"/>
  <c r="AS2447" i="1" s="1"/>
  <c r="AU2447" i="1" s="1"/>
  <c r="AR2455" i="1"/>
  <c r="AS2455" i="1" s="1"/>
  <c r="AU2455" i="1" s="1"/>
  <c r="AR2463" i="1"/>
  <c r="AS2463" i="1" s="1"/>
  <c r="AU2463" i="1" s="1"/>
  <c r="AR2471" i="1"/>
  <c r="AS2471" i="1" s="1"/>
  <c r="AU2471" i="1" s="1"/>
  <c r="AR2479" i="1"/>
  <c r="AS2479" i="1" s="1"/>
  <c r="AU2479" i="1" s="1"/>
  <c r="AR2487" i="1"/>
  <c r="AS2487" i="1" s="1"/>
  <c r="AU2487" i="1" s="1"/>
  <c r="AR2495" i="1"/>
  <c r="AS2495" i="1" s="1"/>
  <c r="AU2495" i="1" s="1"/>
  <c r="AR2503" i="1"/>
  <c r="AS2503" i="1" s="1"/>
  <c r="AU2503" i="1" s="1"/>
  <c r="AR2511" i="1"/>
  <c r="AS2511" i="1" s="1"/>
  <c r="AU2511" i="1" s="1"/>
  <c r="AR2519" i="1"/>
  <c r="AS2519" i="1" s="1"/>
  <c r="AU2519" i="1" s="1"/>
  <c r="AR2527" i="1"/>
  <c r="AS2527" i="1" s="1"/>
  <c r="AU2527" i="1" s="1"/>
  <c r="AR2535" i="1"/>
  <c r="AS2535" i="1" s="1"/>
  <c r="AU2535" i="1" s="1"/>
  <c r="AR2543" i="1"/>
  <c r="AS2543" i="1" s="1"/>
  <c r="AU2543" i="1" s="1"/>
  <c r="AR2551" i="1"/>
  <c r="AS2551" i="1" s="1"/>
  <c r="AU2551" i="1" s="1"/>
  <c r="AR2559" i="1"/>
  <c r="AS2559" i="1" s="1"/>
  <c r="AU2559" i="1" s="1"/>
  <c r="AR2567" i="1"/>
  <c r="AS2567" i="1" s="1"/>
  <c r="AU2567" i="1" s="1"/>
  <c r="AR2575" i="1"/>
  <c r="AS2575" i="1" s="1"/>
  <c r="AU2575" i="1" s="1"/>
  <c r="AR2583" i="1"/>
  <c r="AS2583" i="1" s="1"/>
  <c r="AU2583" i="1" s="1"/>
  <c r="AR2591" i="1"/>
  <c r="AS2591" i="1" s="1"/>
  <c r="AU2591" i="1" s="1"/>
  <c r="AR2599" i="1"/>
  <c r="AS2599" i="1" s="1"/>
  <c r="AU2599" i="1" s="1"/>
  <c r="AR2607" i="1"/>
  <c r="AS2607" i="1" s="1"/>
  <c r="AU2607" i="1" s="1"/>
  <c r="AR2615" i="1"/>
  <c r="AS2615" i="1" s="1"/>
  <c r="AU2615" i="1" s="1"/>
  <c r="AR2623" i="1"/>
  <c r="AS2623" i="1" s="1"/>
  <c r="AU2623" i="1" s="1"/>
  <c r="AR2631" i="1"/>
  <c r="AS2631" i="1" s="1"/>
  <c r="AU2631" i="1" s="1"/>
  <c r="AR2639" i="1"/>
  <c r="AS2639" i="1" s="1"/>
  <c r="AU2639" i="1" s="1"/>
  <c r="AR2647" i="1"/>
  <c r="AS2647" i="1" s="1"/>
  <c r="AU2647" i="1" s="1"/>
  <c r="AR2655" i="1"/>
  <c r="AS2655" i="1" s="1"/>
  <c r="AU2655" i="1" s="1"/>
  <c r="AR2663" i="1"/>
  <c r="AS2663" i="1" s="1"/>
  <c r="AU2663" i="1" s="1"/>
  <c r="AR2671" i="1"/>
  <c r="AS2671" i="1" s="1"/>
  <c r="AU2671" i="1" s="1"/>
  <c r="AR2679" i="1"/>
  <c r="AS2679" i="1" s="1"/>
  <c r="AU2679" i="1" s="1"/>
  <c r="AR2687" i="1"/>
  <c r="AS2687" i="1" s="1"/>
  <c r="AU2687" i="1" s="1"/>
  <c r="AR2695" i="1"/>
  <c r="AS2695" i="1" s="1"/>
  <c r="AU2695" i="1" s="1"/>
  <c r="AR2703" i="1"/>
  <c r="AS2703" i="1" s="1"/>
  <c r="AU2703" i="1" s="1"/>
  <c r="AR2711" i="1"/>
  <c r="AS2711" i="1" s="1"/>
  <c r="AU2711" i="1" s="1"/>
  <c r="AR2719" i="1"/>
  <c r="AS2719" i="1" s="1"/>
  <c r="AU2719" i="1" s="1"/>
  <c r="AR2727" i="1"/>
  <c r="AS2727" i="1" s="1"/>
  <c r="AU2727" i="1" s="1"/>
  <c r="AR2735" i="1"/>
  <c r="AS2735" i="1" s="1"/>
  <c r="AU2735" i="1" s="1"/>
  <c r="AR2743" i="1"/>
  <c r="AS2743" i="1" s="1"/>
  <c r="AU2743" i="1" s="1"/>
  <c r="AR2751" i="1"/>
  <c r="AS2751" i="1" s="1"/>
  <c r="AU2751" i="1" s="1"/>
  <c r="AR2759" i="1"/>
  <c r="AS2759" i="1" s="1"/>
  <c r="AU2759" i="1" s="1"/>
  <c r="AR2767" i="1"/>
  <c r="AS2767" i="1" s="1"/>
  <c r="AU2767" i="1" s="1"/>
  <c r="AS2666" i="1"/>
  <c r="AU2666" i="1" s="1"/>
  <c r="AS2682" i="1"/>
  <c r="AU2682" i="1" s="1"/>
  <c r="AS2690" i="1"/>
  <c r="AU2690" i="1" s="1"/>
  <c r="AS2714" i="1"/>
  <c r="AU2714" i="1" s="1"/>
  <c r="AS2722" i="1"/>
  <c r="AU2722" i="1" s="1"/>
  <c r="AS2730" i="1"/>
  <c r="AU2730" i="1" s="1"/>
  <c r="AS2738" i="1"/>
  <c r="AU2738" i="1" s="1"/>
  <c r="AS2746" i="1"/>
  <c r="AU2746" i="1" s="1"/>
  <c r="AS2754" i="1"/>
  <c r="AU2754" i="1" s="1"/>
  <c r="AS2762" i="1"/>
  <c r="AU2762" i="1" s="1"/>
  <c r="AR2880" i="1"/>
  <c r="AR3036" i="1"/>
  <c r="AS3036" i="1" s="1"/>
  <c r="AU3036" i="1" s="1"/>
  <c r="AR3236" i="1"/>
  <c r="AR3284" i="1"/>
  <c r="AR2879" i="1"/>
  <c r="AS2879" i="1" s="1"/>
  <c r="AU2879" i="1" s="1"/>
  <c r="AR2887" i="1"/>
  <c r="AS2887" i="1" s="1"/>
  <c r="AU2887" i="1" s="1"/>
  <c r="AR2895" i="1"/>
  <c r="AS2895" i="1" s="1"/>
  <c r="AU2895" i="1" s="1"/>
  <c r="AR2922" i="1"/>
  <c r="AS2922" i="1" s="1"/>
  <c r="AU2922" i="1" s="1"/>
  <c r="AR2930" i="1"/>
  <c r="AS2930" i="1" s="1"/>
  <c r="AU2930" i="1" s="1"/>
  <c r="AR2938" i="1"/>
  <c r="AS2938" i="1" s="1"/>
  <c r="AU2938" i="1" s="1"/>
  <c r="AR2946" i="1"/>
  <c r="AS2946" i="1" s="1"/>
  <c r="AU2946" i="1" s="1"/>
  <c r="AR2954" i="1"/>
  <c r="AS2954" i="1" s="1"/>
  <c r="AU2954" i="1" s="1"/>
  <c r="AR2962" i="1"/>
  <c r="AS2962" i="1" s="1"/>
  <c r="AU2962" i="1" s="1"/>
  <c r="AR2970" i="1"/>
  <c r="AS2970" i="1" s="1"/>
  <c r="AU2970" i="1" s="1"/>
  <c r="AR2978" i="1"/>
  <c r="AS2978" i="1" s="1"/>
  <c r="AU2978" i="1" s="1"/>
  <c r="AR2986" i="1"/>
  <c r="AS2986" i="1" s="1"/>
  <c r="AU2986" i="1" s="1"/>
  <c r="AR2994" i="1"/>
  <c r="AS2994" i="1" s="1"/>
  <c r="AU2994" i="1" s="1"/>
  <c r="AR3002" i="1"/>
  <c r="AS3002" i="1" s="1"/>
  <c r="AU3002" i="1" s="1"/>
  <c r="AR3010" i="1"/>
  <c r="AS3010" i="1" s="1"/>
  <c r="AU3010" i="1" s="1"/>
  <c r="AR3018" i="1"/>
  <c r="AS3018" i="1" s="1"/>
  <c r="AU3018" i="1" s="1"/>
  <c r="AR3026" i="1"/>
  <c r="AS3026" i="1" s="1"/>
  <c r="AU3026" i="1" s="1"/>
  <c r="AR3034" i="1"/>
  <c r="AS3034" i="1" s="1"/>
  <c r="AU3034" i="1" s="1"/>
  <c r="AR3042" i="1"/>
  <c r="AS3042" i="1" s="1"/>
  <c r="AU3042" i="1" s="1"/>
  <c r="AR3050" i="1"/>
  <c r="AS3050" i="1" s="1"/>
  <c r="AU3050" i="1" s="1"/>
  <c r="AR3058" i="1"/>
  <c r="AS3058" i="1" s="1"/>
  <c r="AU3058" i="1" s="1"/>
  <c r="AR3066" i="1"/>
  <c r="AS3066" i="1" s="1"/>
  <c r="AU3066" i="1" s="1"/>
  <c r="AR3074" i="1"/>
  <c r="AS3074" i="1" s="1"/>
  <c r="AU3074" i="1" s="1"/>
  <c r="AR3082" i="1"/>
  <c r="AS3082" i="1" s="1"/>
  <c r="AU3082" i="1" s="1"/>
  <c r="AR3090" i="1"/>
  <c r="AS3090" i="1" s="1"/>
  <c r="AU3090" i="1" s="1"/>
  <c r="AR3098" i="1"/>
  <c r="AS3098" i="1" s="1"/>
  <c r="AU3098" i="1" s="1"/>
  <c r="AR3106" i="1"/>
  <c r="AS3106" i="1" s="1"/>
  <c r="AU3106" i="1" s="1"/>
  <c r="AR3114" i="1"/>
  <c r="AS3114" i="1" s="1"/>
  <c r="AU3114" i="1" s="1"/>
  <c r="AR3122" i="1"/>
  <c r="AS3122" i="1" s="1"/>
  <c r="AU3122" i="1" s="1"/>
  <c r="AR3130" i="1"/>
  <c r="AS3130" i="1" s="1"/>
  <c r="AU3130" i="1" s="1"/>
  <c r="AR3138" i="1"/>
  <c r="AS3138" i="1" s="1"/>
  <c r="AU3138" i="1" s="1"/>
  <c r="AR3146" i="1"/>
  <c r="AS3146" i="1" s="1"/>
  <c r="AU3146" i="1" s="1"/>
  <c r="AR3154" i="1"/>
  <c r="AS3154" i="1" s="1"/>
  <c r="AU3154" i="1" s="1"/>
  <c r="AR3162" i="1"/>
  <c r="AS3162" i="1" s="1"/>
  <c r="AU3162" i="1" s="1"/>
  <c r="AR3170" i="1"/>
  <c r="AS3170" i="1" s="1"/>
  <c r="AU3170" i="1" s="1"/>
  <c r="AR3178" i="1"/>
  <c r="AS3178" i="1" s="1"/>
  <c r="AU3178" i="1" s="1"/>
  <c r="AR3186" i="1"/>
  <c r="AS3186" i="1" s="1"/>
  <c r="AU3186" i="1" s="1"/>
  <c r="AR3194" i="1"/>
  <c r="AS3194" i="1" s="1"/>
  <c r="AU3194" i="1" s="1"/>
  <c r="AR3202" i="1"/>
  <c r="AS3202" i="1" s="1"/>
  <c r="AU3202" i="1" s="1"/>
  <c r="AR3210" i="1"/>
  <c r="AS3210" i="1" s="1"/>
  <c r="AU3210" i="1" s="1"/>
  <c r="AR3218" i="1"/>
  <c r="AS3218" i="1" s="1"/>
  <c r="AU3218" i="1" s="1"/>
  <c r="AR3226" i="1"/>
  <c r="AS3226" i="1" s="1"/>
  <c r="AU3226" i="1" s="1"/>
  <c r="AR3234" i="1"/>
  <c r="AS3234" i="1" s="1"/>
  <c r="AU3234" i="1" s="1"/>
  <c r="AR3242" i="1"/>
  <c r="AS3242" i="1" s="1"/>
  <c r="AU3242" i="1" s="1"/>
  <c r="AR3250" i="1"/>
  <c r="AS3250" i="1" s="1"/>
  <c r="AU3250" i="1" s="1"/>
  <c r="AR3258" i="1"/>
  <c r="AS3258" i="1" s="1"/>
  <c r="AU3258" i="1" s="1"/>
  <c r="AR3266" i="1"/>
  <c r="AS3266" i="1" s="1"/>
  <c r="AU3266" i="1" s="1"/>
  <c r="AR3274" i="1"/>
  <c r="AS3274" i="1" s="1"/>
  <c r="AU3274" i="1" s="1"/>
  <c r="AR3282" i="1"/>
  <c r="AS3282" i="1" s="1"/>
  <c r="AU3282" i="1" s="1"/>
  <c r="AR3290" i="1"/>
  <c r="AS3290" i="1" s="1"/>
  <c r="AU3290" i="1" s="1"/>
  <c r="AR3298" i="1"/>
  <c r="AS3298" i="1" s="1"/>
  <c r="AU3298" i="1" s="1"/>
  <c r="AR3306" i="1"/>
  <c r="AS3306" i="1" s="1"/>
  <c r="AU3306" i="1" s="1"/>
  <c r="AR3314" i="1"/>
  <c r="AS3314" i="1" s="1"/>
  <c r="AU3314" i="1" s="1"/>
  <c r="AR3322" i="1"/>
  <c r="AS3322" i="1" s="1"/>
  <c r="AU3322" i="1" s="1"/>
  <c r="AR3330" i="1"/>
  <c r="AS3330" i="1" s="1"/>
  <c r="AU3330" i="1" s="1"/>
  <c r="AR3338" i="1"/>
  <c r="AS3338" i="1" s="1"/>
  <c r="AU3338" i="1" s="1"/>
  <c r="AR3346" i="1"/>
  <c r="AS3346" i="1" s="1"/>
  <c r="AU3346" i="1" s="1"/>
  <c r="AR3354" i="1"/>
  <c r="AS3354" i="1" s="1"/>
  <c r="AU3354" i="1" s="1"/>
  <c r="AR3362" i="1"/>
  <c r="AS3362" i="1" s="1"/>
  <c r="AU3362" i="1" s="1"/>
  <c r="AR3370" i="1"/>
  <c r="AS3370" i="1" s="1"/>
  <c r="AU3370" i="1" s="1"/>
  <c r="AR3378" i="1"/>
  <c r="AS3378" i="1" s="1"/>
  <c r="AU3378" i="1" s="1"/>
  <c r="AR3386" i="1"/>
  <c r="AS3386" i="1" s="1"/>
  <c r="AU3386" i="1" s="1"/>
  <c r="AR3394" i="1"/>
  <c r="AS3394" i="1" s="1"/>
  <c r="AU3394" i="1" s="1"/>
  <c r="AR3402" i="1"/>
  <c r="AS3402" i="1" s="1"/>
  <c r="AU3402" i="1" s="1"/>
  <c r="AR3410" i="1"/>
  <c r="AS3410" i="1" s="1"/>
  <c r="AU3410" i="1" s="1"/>
  <c r="AR3418" i="1"/>
  <c r="AS3418" i="1" s="1"/>
  <c r="AU3418" i="1" s="1"/>
  <c r="AR3426" i="1"/>
  <c r="AS3426" i="1" s="1"/>
  <c r="AU3426" i="1" s="1"/>
  <c r="AR3434" i="1"/>
  <c r="AS3434" i="1" s="1"/>
  <c r="AU3434" i="1" s="1"/>
  <c r="AR3442" i="1"/>
  <c r="AS3442" i="1" s="1"/>
  <c r="AU3442" i="1" s="1"/>
  <c r="AR2771" i="1"/>
  <c r="AS2771" i="1" s="1"/>
  <c r="AU2771" i="1" s="1"/>
  <c r="AR2779" i="1"/>
  <c r="AS2779" i="1" s="1"/>
  <c r="AU2779" i="1" s="1"/>
  <c r="AR2787" i="1"/>
  <c r="AS2787" i="1" s="1"/>
  <c r="AU2787" i="1" s="1"/>
  <c r="AR2795" i="1"/>
  <c r="AS2795" i="1" s="1"/>
  <c r="AU2795" i="1" s="1"/>
  <c r="AR2803" i="1"/>
  <c r="AS2803" i="1" s="1"/>
  <c r="AU2803" i="1" s="1"/>
  <c r="AR2811" i="1"/>
  <c r="AS2811" i="1" s="1"/>
  <c r="AU2811" i="1" s="1"/>
  <c r="AR2819" i="1"/>
  <c r="AS2819" i="1" s="1"/>
  <c r="AU2819" i="1" s="1"/>
  <c r="AR2827" i="1"/>
  <c r="AS2827" i="1" s="1"/>
  <c r="AU2827" i="1" s="1"/>
  <c r="AR2835" i="1"/>
  <c r="AS2835" i="1" s="1"/>
  <c r="AU2835" i="1" s="1"/>
  <c r="AR2843" i="1"/>
  <c r="AS2843" i="1" s="1"/>
  <c r="AU2843" i="1" s="1"/>
  <c r="AR2851" i="1"/>
  <c r="AS2851" i="1" s="1"/>
  <c r="AU2851" i="1" s="1"/>
  <c r="AR2859" i="1"/>
  <c r="AS2859" i="1" s="1"/>
  <c r="AU2859" i="1" s="1"/>
  <c r="AR2867" i="1"/>
  <c r="AS2867" i="1" s="1"/>
  <c r="AU2867" i="1" s="1"/>
  <c r="AR2875" i="1"/>
  <c r="AS2875" i="1" s="1"/>
  <c r="AU2875" i="1" s="1"/>
  <c r="AR2883" i="1"/>
  <c r="AS2883" i="1" s="1"/>
  <c r="AU2883" i="1" s="1"/>
  <c r="AR2891" i="1"/>
  <c r="AS2891" i="1" s="1"/>
  <c r="AU2891" i="1" s="1"/>
  <c r="AR2899" i="1"/>
  <c r="AS2899" i="1" s="1"/>
  <c r="AU2899" i="1" s="1"/>
  <c r="AR2907" i="1"/>
  <c r="AS2907" i="1" s="1"/>
  <c r="AU2907" i="1" s="1"/>
  <c r="AR2915" i="1"/>
  <c r="AS2915" i="1" s="1"/>
  <c r="AU2915" i="1" s="1"/>
  <c r="AR2923" i="1"/>
  <c r="AS2923" i="1" s="1"/>
  <c r="AU2923" i="1" s="1"/>
  <c r="AR2931" i="1"/>
  <c r="AS2931" i="1" s="1"/>
  <c r="AU2931" i="1" s="1"/>
  <c r="AR2939" i="1"/>
  <c r="AS2939" i="1" s="1"/>
  <c r="AU2939" i="1" s="1"/>
  <c r="AR2947" i="1"/>
  <c r="AS2947" i="1" s="1"/>
  <c r="AU2947" i="1" s="1"/>
  <c r="AR2955" i="1"/>
  <c r="AS2955" i="1" s="1"/>
  <c r="AU2955" i="1" s="1"/>
  <c r="AR2963" i="1"/>
  <c r="AS2963" i="1" s="1"/>
  <c r="AU2963" i="1" s="1"/>
  <c r="AR2971" i="1"/>
  <c r="AS2971" i="1" s="1"/>
  <c r="AU2971" i="1" s="1"/>
  <c r="AR2979" i="1"/>
  <c r="AS2979" i="1" s="1"/>
  <c r="AU2979" i="1" s="1"/>
  <c r="AR2987" i="1"/>
  <c r="AS2987" i="1" s="1"/>
  <c r="AU2987" i="1" s="1"/>
  <c r="AR2995" i="1"/>
  <c r="AS2995" i="1" s="1"/>
  <c r="AU2995" i="1" s="1"/>
  <c r="AR3003" i="1"/>
  <c r="AS3003" i="1" s="1"/>
  <c r="AU3003" i="1" s="1"/>
  <c r="AR3011" i="1"/>
  <c r="AS3011" i="1" s="1"/>
  <c r="AU3011" i="1" s="1"/>
  <c r="AR3019" i="1"/>
  <c r="AS3019" i="1" s="1"/>
  <c r="AU3019" i="1" s="1"/>
  <c r="AR3027" i="1"/>
  <c r="AS3027" i="1" s="1"/>
  <c r="AU3027" i="1" s="1"/>
  <c r="AR3035" i="1"/>
  <c r="AS3035" i="1" s="1"/>
  <c r="AU3035" i="1" s="1"/>
  <c r="AR3043" i="1"/>
  <c r="AS3043" i="1" s="1"/>
  <c r="AU3043" i="1" s="1"/>
  <c r="AR3051" i="1"/>
  <c r="AS3051" i="1" s="1"/>
  <c r="AU3051" i="1" s="1"/>
  <c r="AR3059" i="1"/>
  <c r="AS3059" i="1" s="1"/>
  <c r="AU3059" i="1" s="1"/>
  <c r="AR3067" i="1"/>
  <c r="AS3067" i="1" s="1"/>
  <c r="AU3067" i="1" s="1"/>
  <c r="AR3075" i="1"/>
  <c r="AS3075" i="1" s="1"/>
  <c r="AU3075" i="1" s="1"/>
  <c r="AR3083" i="1"/>
  <c r="AS3083" i="1" s="1"/>
  <c r="AU3083" i="1" s="1"/>
  <c r="AR3091" i="1"/>
  <c r="AS3091" i="1" s="1"/>
  <c r="AU3091" i="1" s="1"/>
  <c r="AR3099" i="1"/>
  <c r="AS3099" i="1" s="1"/>
  <c r="AU3099" i="1" s="1"/>
  <c r="AR3107" i="1"/>
  <c r="AS3107" i="1" s="1"/>
  <c r="AU3107" i="1" s="1"/>
  <c r="AR3115" i="1"/>
  <c r="AS3115" i="1" s="1"/>
  <c r="AU3115" i="1" s="1"/>
  <c r="AR3123" i="1"/>
  <c r="AS3123" i="1" s="1"/>
  <c r="AU3123" i="1" s="1"/>
  <c r="AR3131" i="1"/>
  <c r="AS3131" i="1" s="1"/>
  <c r="AU3131" i="1" s="1"/>
  <c r="AR3139" i="1"/>
  <c r="AS3139" i="1" s="1"/>
  <c r="AU3139" i="1" s="1"/>
  <c r="AR3147" i="1"/>
  <c r="AS3147" i="1" s="1"/>
  <c r="AU3147" i="1" s="1"/>
  <c r="AR3155" i="1"/>
  <c r="AS3155" i="1" s="1"/>
  <c r="AU3155" i="1" s="1"/>
  <c r="AR3163" i="1"/>
  <c r="AS3163" i="1" s="1"/>
  <c r="AU3163" i="1" s="1"/>
  <c r="AR3171" i="1"/>
  <c r="AS3171" i="1" s="1"/>
  <c r="AU3171" i="1" s="1"/>
  <c r="AR3179" i="1"/>
  <c r="AS3179" i="1" s="1"/>
  <c r="AU3179" i="1" s="1"/>
  <c r="AR3187" i="1"/>
  <c r="AS3187" i="1" s="1"/>
  <c r="AU3187" i="1" s="1"/>
  <c r="AR3195" i="1"/>
  <c r="AS3195" i="1" s="1"/>
  <c r="AU3195" i="1" s="1"/>
  <c r="AR3203" i="1"/>
  <c r="AS3203" i="1" s="1"/>
  <c r="AU3203" i="1" s="1"/>
  <c r="AR3211" i="1"/>
  <c r="AS3211" i="1" s="1"/>
  <c r="AU3211" i="1" s="1"/>
  <c r="AR3219" i="1"/>
  <c r="AS3219" i="1" s="1"/>
  <c r="AU3219" i="1" s="1"/>
  <c r="AR3227" i="1"/>
  <c r="AS3227" i="1" s="1"/>
  <c r="AU3227" i="1" s="1"/>
  <c r="AR3235" i="1"/>
  <c r="AS3235" i="1" s="1"/>
  <c r="AU3235" i="1" s="1"/>
  <c r="AR3243" i="1"/>
  <c r="AS3243" i="1" s="1"/>
  <c r="AU3243" i="1" s="1"/>
  <c r="AR3251" i="1"/>
  <c r="AS3251" i="1" s="1"/>
  <c r="AU3251" i="1" s="1"/>
  <c r="AR3259" i="1"/>
  <c r="AS3259" i="1" s="1"/>
  <c r="AU3259" i="1" s="1"/>
  <c r="AR3267" i="1"/>
  <c r="AS3267" i="1" s="1"/>
  <c r="AU3267" i="1" s="1"/>
  <c r="AR3275" i="1"/>
  <c r="AS3275" i="1" s="1"/>
  <c r="AU3275" i="1" s="1"/>
  <c r="AR3283" i="1"/>
  <c r="AS3283" i="1" s="1"/>
  <c r="AU3283" i="1" s="1"/>
  <c r="AR3291" i="1"/>
  <c r="AS3291" i="1" s="1"/>
  <c r="AU3291" i="1" s="1"/>
  <c r="AR3299" i="1"/>
  <c r="AS3299" i="1" s="1"/>
  <c r="AU3299" i="1" s="1"/>
  <c r="AR3307" i="1"/>
  <c r="AS3307" i="1" s="1"/>
  <c r="AU3307" i="1" s="1"/>
  <c r="AR3315" i="1"/>
  <c r="AS3315" i="1" s="1"/>
  <c r="AU3315" i="1" s="1"/>
  <c r="AR3323" i="1"/>
  <c r="AS3323" i="1" s="1"/>
  <c r="AU3323" i="1" s="1"/>
  <c r="AR3331" i="1"/>
  <c r="AS3331" i="1" s="1"/>
  <c r="AU3331" i="1" s="1"/>
  <c r="AR3339" i="1"/>
  <c r="AS3339" i="1" s="1"/>
  <c r="AU3339" i="1" s="1"/>
  <c r="AR3347" i="1"/>
  <c r="AS3347" i="1" s="1"/>
  <c r="AU3347" i="1" s="1"/>
  <c r="AR3355" i="1"/>
  <c r="AS3355" i="1" s="1"/>
  <c r="AU3355" i="1" s="1"/>
  <c r="AR3363" i="1"/>
  <c r="AS3363" i="1" s="1"/>
  <c r="AU3363" i="1" s="1"/>
  <c r="AR3371" i="1"/>
  <c r="AS3371" i="1" s="1"/>
  <c r="AU3371" i="1" s="1"/>
  <c r="AR3379" i="1"/>
  <c r="AS3379" i="1" s="1"/>
  <c r="AU3379" i="1" s="1"/>
  <c r="AR3387" i="1"/>
  <c r="AS3387" i="1" s="1"/>
  <c r="AU3387" i="1" s="1"/>
  <c r="AR3395" i="1"/>
  <c r="AS3395" i="1" s="1"/>
  <c r="AU3395" i="1" s="1"/>
  <c r="AR3403" i="1"/>
  <c r="AS3403" i="1" s="1"/>
  <c r="AU3403" i="1" s="1"/>
  <c r="AR3411" i="1"/>
  <c r="AS3411" i="1" s="1"/>
  <c r="AU3411" i="1" s="1"/>
  <c r="AR3419" i="1"/>
  <c r="AS3419" i="1" s="1"/>
  <c r="AU3419" i="1" s="1"/>
  <c r="AR3427" i="1"/>
  <c r="AS3427" i="1" s="1"/>
  <c r="AU3427" i="1" s="1"/>
  <c r="AR3435" i="1"/>
  <c r="AS3435" i="1" s="1"/>
  <c r="AU3435" i="1" s="1"/>
  <c r="AR3443" i="1"/>
  <c r="AS3443" i="1" s="1"/>
  <c r="AU3443" i="1" s="1"/>
  <c r="AR9" i="1"/>
  <c r="AS9" i="1" s="1"/>
  <c r="AU9" i="1" s="1"/>
  <c r="AR17" i="1"/>
  <c r="AS17" i="1" s="1"/>
  <c r="AU17" i="1" s="1"/>
  <c r="AR25" i="1"/>
  <c r="AS25" i="1" s="1"/>
  <c r="AU25" i="1" s="1"/>
  <c r="AR33" i="1"/>
  <c r="AS33" i="1" s="1"/>
  <c r="AU33" i="1" s="1"/>
  <c r="AR41" i="1"/>
  <c r="AS41" i="1" s="1"/>
  <c r="AU41" i="1" s="1"/>
  <c r="AR49" i="1"/>
  <c r="AS49" i="1" s="1"/>
  <c r="AU49" i="1" s="1"/>
  <c r="AR57" i="1"/>
  <c r="AS57" i="1" s="1"/>
  <c r="AU57" i="1" s="1"/>
  <c r="AR65" i="1"/>
  <c r="AS65" i="1" s="1"/>
  <c r="AU65" i="1" s="1"/>
  <c r="AR73" i="1"/>
  <c r="AS73" i="1" s="1"/>
  <c r="AU73" i="1" s="1"/>
  <c r="AR81" i="1"/>
  <c r="AS81" i="1" s="1"/>
  <c r="AU81" i="1" s="1"/>
  <c r="AR89" i="1"/>
  <c r="AS89" i="1" s="1"/>
  <c r="AU89" i="1" s="1"/>
  <c r="AR97" i="1"/>
  <c r="AS97" i="1" s="1"/>
  <c r="AU97" i="1" s="1"/>
  <c r="AR105" i="1"/>
  <c r="AS105" i="1" s="1"/>
  <c r="AU105" i="1" s="1"/>
  <c r="AR113" i="1"/>
  <c r="AS113" i="1" s="1"/>
  <c r="AU113" i="1" s="1"/>
  <c r="AR121" i="1"/>
  <c r="AS121" i="1" s="1"/>
  <c r="AU121" i="1" s="1"/>
  <c r="AR129" i="1"/>
  <c r="AS129" i="1" s="1"/>
  <c r="AU129" i="1" s="1"/>
  <c r="AR137" i="1"/>
  <c r="AS137" i="1" s="1"/>
  <c r="AU137" i="1" s="1"/>
  <c r="AR145" i="1"/>
  <c r="AS145" i="1" s="1"/>
  <c r="AU145" i="1" s="1"/>
  <c r="AR153" i="1"/>
  <c r="AS153" i="1" s="1"/>
  <c r="AU153" i="1" s="1"/>
  <c r="AR161" i="1"/>
  <c r="AS161" i="1" s="1"/>
  <c r="AU161" i="1" s="1"/>
  <c r="AR169" i="1"/>
  <c r="AS169" i="1" s="1"/>
  <c r="AU169" i="1" s="1"/>
  <c r="AR177" i="1"/>
  <c r="AS177" i="1" s="1"/>
  <c r="AU177" i="1" s="1"/>
  <c r="AR185" i="1"/>
  <c r="AS185" i="1" s="1"/>
  <c r="AU185" i="1" s="1"/>
  <c r="AR193" i="1"/>
  <c r="AS193" i="1" s="1"/>
  <c r="AU193" i="1" s="1"/>
  <c r="AR201" i="1"/>
  <c r="AS201" i="1" s="1"/>
  <c r="AU201" i="1" s="1"/>
  <c r="AR209" i="1"/>
  <c r="AS209" i="1" s="1"/>
  <c r="AU209" i="1" s="1"/>
  <c r="AR217" i="1"/>
  <c r="AS217" i="1" s="1"/>
  <c r="AU217" i="1" s="1"/>
  <c r="AR225" i="1"/>
  <c r="AS225" i="1" s="1"/>
  <c r="AU225" i="1" s="1"/>
  <c r="AR233" i="1"/>
  <c r="AS233" i="1" s="1"/>
  <c r="AU233" i="1" s="1"/>
  <c r="AR241" i="1"/>
  <c r="AS241" i="1" s="1"/>
  <c r="AU241" i="1" s="1"/>
  <c r="AR249" i="1"/>
  <c r="AS249" i="1" s="1"/>
  <c r="AU249" i="1" s="1"/>
  <c r="AR257" i="1"/>
  <c r="AS257" i="1" s="1"/>
  <c r="AU257" i="1" s="1"/>
  <c r="AR265" i="1"/>
  <c r="AS265" i="1" s="1"/>
  <c r="AU265" i="1" s="1"/>
  <c r="AR273" i="1"/>
  <c r="AS273" i="1" s="1"/>
  <c r="AU273" i="1" s="1"/>
  <c r="AR281" i="1"/>
  <c r="AS281" i="1" s="1"/>
  <c r="AU281" i="1" s="1"/>
  <c r="AR289" i="1"/>
  <c r="AS289" i="1" s="1"/>
  <c r="AU289" i="1" s="1"/>
  <c r="AR297" i="1"/>
  <c r="AS297" i="1" s="1"/>
  <c r="AU297" i="1" s="1"/>
  <c r="AR305" i="1"/>
  <c r="AS305" i="1" s="1"/>
  <c r="AU305" i="1" s="1"/>
  <c r="AR313" i="1"/>
  <c r="AS313" i="1" s="1"/>
  <c r="AU313" i="1" s="1"/>
  <c r="AR321" i="1"/>
  <c r="AS321" i="1" s="1"/>
  <c r="AU321" i="1" s="1"/>
  <c r="AR329" i="1"/>
  <c r="AS329" i="1" s="1"/>
  <c r="AU329" i="1" s="1"/>
  <c r="AR337" i="1"/>
  <c r="AS337" i="1" s="1"/>
  <c r="AU337" i="1" s="1"/>
  <c r="AR345" i="1"/>
  <c r="AS345" i="1" s="1"/>
  <c r="AU345" i="1" s="1"/>
  <c r="AR353" i="1"/>
  <c r="AS353" i="1" s="1"/>
  <c r="AU353" i="1" s="1"/>
  <c r="AR361" i="1"/>
  <c r="AS361" i="1" s="1"/>
  <c r="AU361" i="1" s="1"/>
  <c r="AR369" i="1"/>
  <c r="AS369" i="1" s="1"/>
  <c r="AU369" i="1" s="1"/>
  <c r="AR377" i="1"/>
  <c r="AS377" i="1" s="1"/>
  <c r="AU377" i="1" s="1"/>
  <c r="AR385" i="1"/>
  <c r="AS385" i="1" s="1"/>
  <c r="AU385" i="1" s="1"/>
  <c r="AR393" i="1"/>
  <c r="AS393" i="1" s="1"/>
  <c r="AU393" i="1" s="1"/>
  <c r="AR401" i="1"/>
  <c r="AS401" i="1" s="1"/>
  <c r="AU401" i="1" s="1"/>
  <c r="AR409" i="1"/>
  <c r="AS409" i="1" s="1"/>
  <c r="AU409" i="1" s="1"/>
  <c r="AR417" i="1"/>
  <c r="AS417" i="1" s="1"/>
  <c r="AU417" i="1" s="1"/>
  <c r="AR425" i="1"/>
  <c r="AS425" i="1" s="1"/>
  <c r="AU425" i="1" s="1"/>
  <c r="AR433" i="1"/>
  <c r="AS433" i="1" s="1"/>
  <c r="AU433" i="1" s="1"/>
  <c r="AR441" i="1"/>
  <c r="AS441" i="1" s="1"/>
  <c r="AU441" i="1" s="1"/>
  <c r="AR449" i="1"/>
  <c r="AS449" i="1" s="1"/>
  <c r="AU449" i="1" s="1"/>
  <c r="AR457" i="1"/>
  <c r="AS457" i="1" s="1"/>
  <c r="AU457" i="1" s="1"/>
  <c r="AR465" i="1"/>
  <c r="AS465" i="1" s="1"/>
  <c r="AU465" i="1" s="1"/>
  <c r="AR473" i="1"/>
  <c r="AS473" i="1" s="1"/>
  <c r="AU473" i="1" s="1"/>
  <c r="AR481" i="1"/>
  <c r="AS481" i="1" s="1"/>
  <c r="AU481" i="1" s="1"/>
  <c r="AR489" i="1"/>
  <c r="AS489" i="1" s="1"/>
  <c r="AU489" i="1" s="1"/>
  <c r="AR497" i="1"/>
  <c r="AS497" i="1" s="1"/>
  <c r="AU497" i="1" s="1"/>
  <c r="AR505" i="1"/>
  <c r="AS505" i="1" s="1"/>
  <c r="AU505" i="1" s="1"/>
  <c r="AR513" i="1"/>
  <c r="AS513" i="1" s="1"/>
  <c r="AU513" i="1" s="1"/>
  <c r="AR521" i="1"/>
  <c r="AS521" i="1" s="1"/>
  <c r="AU521" i="1" s="1"/>
  <c r="AR529" i="1"/>
  <c r="AS529" i="1" s="1"/>
  <c r="AU529" i="1" s="1"/>
  <c r="AR537" i="1"/>
  <c r="AS537" i="1" s="1"/>
  <c r="AU537" i="1" s="1"/>
  <c r="AR545" i="1"/>
  <c r="AS545" i="1" s="1"/>
  <c r="AU545" i="1" s="1"/>
  <c r="AR553" i="1"/>
  <c r="AS553" i="1" s="1"/>
  <c r="AU553" i="1" s="1"/>
  <c r="AR561" i="1"/>
  <c r="AS561" i="1" s="1"/>
  <c r="AU561" i="1" s="1"/>
  <c r="AR569" i="1"/>
  <c r="AS569" i="1" s="1"/>
  <c r="AU569" i="1" s="1"/>
  <c r="AR577" i="1"/>
  <c r="AS577" i="1" s="1"/>
  <c r="AU577" i="1" s="1"/>
  <c r="AR585" i="1"/>
  <c r="AS585" i="1" s="1"/>
  <c r="AU585" i="1" s="1"/>
  <c r="AR593" i="1"/>
  <c r="AS593" i="1" s="1"/>
  <c r="AU593" i="1" s="1"/>
  <c r="AR601" i="1"/>
  <c r="AS601" i="1" s="1"/>
  <c r="AU601" i="1" s="1"/>
  <c r="AR609" i="1"/>
  <c r="AS609" i="1" s="1"/>
  <c r="AU609" i="1" s="1"/>
  <c r="AR617" i="1"/>
  <c r="AS617" i="1" s="1"/>
  <c r="AU617" i="1" s="1"/>
  <c r="AR625" i="1"/>
  <c r="AS625" i="1" s="1"/>
  <c r="AU625" i="1" s="1"/>
  <c r="AR633" i="1"/>
  <c r="AS633" i="1" s="1"/>
  <c r="AU633" i="1" s="1"/>
  <c r="AR641" i="1"/>
  <c r="AS641" i="1" s="1"/>
  <c r="AU641" i="1" s="1"/>
  <c r="AR649" i="1"/>
  <c r="AS649" i="1" s="1"/>
  <c r="AU649" i="1" s="1"/>
  <c r="AR657" i="1"/>
  <c r="AS657" i="1" s="1"/>
  <c r="AU657" i="1" s="1"/>
  <c r="AR665" i="1"/>
  <c r="AS665" i="1" s="1"/>
  <c r="AU665" i="1" s="1"/>
  <c r="AR673" i="1"/>
  <c r="AS673" i="1" s="1"/>
  <c r="AU673" i="1" s="1"/>
  <c r="AR681" i="1"/>
  <c r="AS681" i="1" s="1"/>
  <c r="AU681" i="1" s="1"/>
  <c r="AR689" i="1"/>
  <c r="AS689" i="1" s="1"/>
  <c r="AU689" i="1" s="1"/>
  <c r="AR697" i="1"/>
  <c r="AS697" i="1" s="1"/>
  <c r="AU697" i="1" s="1"/>
  <c r="AR705" i="1"/>
  <c r="AS705" i="1" s="1"/>
  <c r="AU705" i="1" s="1"/>
  <c r="AR713" i="1"/>
  <c r="AS713" i="1" s="1"/>
  <c r="AU713" i="1" s="1"/>
  <c r="AR721" i="1"/>
  <c r="AS721" i="1" s="1"/>
  <c r="AU721" i="1" s="1"/>
  <c r="AR729" i="1"/>
  <c r="AS729" i="1" s="1"/>
  <c r="AU729" i="1" s="1"/>
  <c r="AR737" i="1"/>
  <c r="AS737" i="1" s="1"/>
  <c r="AU737" i="1" s="1"/>
  <c r="AR745" i="1"/>
  <c r="AS745" i="1" s="1"/>
  <c r="AU745" i="1" s="1"/>
  <c r="AR753" i="1"/>
  <c r="AS753" i="1" s="1"/>
  <c r="AU753" i="1" s="1"/>
  <c r="AR761" i="1"/>
  <c r="AS761" i="1" s="1"/>
  <c r="AU761" i="1" s="1"/>
  <c r="AR769" i="1"/>
  <c r="AS769" i="1" s="1"/>
  <c r="AU769" i="1" s="1"/>
  <c r="AR777" i="1"/>
  <c r="AS777" i="1" s="1"/>
  <c r="AU777" i="1" s="1"/>
  <c r="AR785" i="1"/>
  <c r="AS785" i="1" s="1"/>
  <c r="AU785" i="1" s="1"/>
  <c r="AR793" i="1"/>
  <c r="AS793" i="1" s="1"/>
  <c r="AU793" i="1" s="1"/>
  <c r="AR801" i="1"/>
  <c r="AS801" i="1" s="1"/>
  <c r="AU801" i="1" s="1"/>
  <c r="AR809" i="1"/>
  <c r="AS809" i="1" s="1"/>
  <c r="AU809" i="1" s="1"/>
  <c r="AR817" i="1"/>
  <c r="AS817" i="1" s="1"/>
  <c r="AU817" i="1" s="1"/>
  <c r="AR825" i="1"/>
  <c r="AS825" i="1" s="1"/>
  <c r="AU825" i="1" s="1"/>
  <c r="AR833" i="1"/>
  <c r="AS833" i="1" s="1"/>
  <c r="AU833" i="1" s="1"/>
  <c r="AR841" i="1"/>
  <c r="AS841" i="1" s="1"/>
  <c r="AU841" i="1" s="1"/>
  <c r="AR849" i="1"/>
  <c r="AS849" i="1" s="1"/>
  <c r="AU849" i="1" s="1"/>
  <c r="AR857" i="1"/>
  <c r="AS857" i="1" s="1"/>
  <c r="AU857" i="1" s="1"/>
  <c r="AR865" i="1"/>
  <c r="AS865" i="1" s="1"/>
  <c r="AU865" i="1" s="1"/>
  <c r="AR873" i="1"/>
  <c r="AS873" i="1" s="1"/>
  <c r="AU873" i="1" s="1"/>
  <c r="AR881" i="1"/>
  <c r="AS881" i="1" s="1"/>
  <c r="AU881" i="1" s="1"/>
  <c r="AR889" i="1"/>
  <c r="AS889" i="1" s="1"/>
  <c r="AU889" i="1" s="1"/>
  <c r="AR897" i="1"/>
  <c r="AS897" i="1" s="1"/>
  <c r="AU897" i="1" s="1"/>
  <c r="AR905" i="1"/>
  <c r="AS905" i="1" s="1"/>
  <c r="AU905" i="1" s="1"/>
  <c r="AR913" i="1"/>
  <c r="AS913" i="1" s="1"/>
  <c r="AU913" i="1" s="1"/>
  <c r="AR921" i="1"/>
  <c r="AS921" i="1" s="1"/>
  <c r="AU921" i="1" s="1"/>
  <c r="AR929" i="1"/>
  <c r="AS929" i="1" s="1"/>
  <c r="AU929" i="1" s="1"/>
  <c r="AR937" i="1"/>
  <c r="AS937" i="1" s="1"/>
  <c r="AU937" i="1" s="1"/>
  <c r="AR945" i="1"/>
  <c r="AS945" i="1" s="1"/>
  <c r="AU945" i="1" s="1"/>
  <c r="AR953" i="1"/>
  <c r="AS953" i="1" s="1"/>
  <c r="AU953" i="1" s="1"/>
  <c r="AR961" i="1"/>
  <c r="AS961" i="1" s="1"/>
  <c r="AU961" i="1" s="1"/>
  <c r="AR969" i="1"/>
  <c r="AS969" i="1" s="1"/>
  <c r="AU969" i="1" s="1"/>
  <c r="AR977" i="1"/>
  <c r="AS977" i="1" s="1"/>
  <c r="AU977" i="1" s="1"/>
  <c r="AR985" i="1"/>
  <c r="AS985" i="1" s="1"/>
  <c r="AU985" i="1" s="1"/>
  <c r="AR993" i="1"/>
  <c r="AS993" i="1" s="1"/>
  <c r="AU993" i="1" s="1"/>
  <c r="AR1001" i="1"/>
  <c r="AS1001" i="1" s="1"/>
  <c r="AU1001" i="1" s="1"/>
  <c r="AR1009" i="1"/>
  <c r="AS1009" i="1" s="1"/>
  <c r="AU1009" i="1" s="1"/>
  <c r="AR1017" i="1"/>
  <c r="AS1017" i="1" s="1"/>
  <c r="AU1017" i="1" s="1"/>
  <c r="AR1025" i="1"/>
  <c r="AS1025" i="1" s="1"/>
  <c r="AU1025" i="1" s="1"/>
  <c r="AR1033" i="1"/>
  <c r="AS1033" i="1" s="1"/>
  <c r="AU1033" i="1" s="1"/>
  <c r="AR1041" i="1"/>
  <c r="AS1041" i="1" s="1"/>
  <c r="AU1041" i="1" s="1"/>
  <c r="AR1049" i="1"/>
  <c r="AS1049" i="1" s="1"/>
  <c r="AU1049" i="1" s="1"/>
  <c r="AR1057" i="1"/>
  <c r="AS1057" i="1" s="1"/>
  <c r="AU1057" i="1" s="1"/>
  <c r="AR1065" i="1"/>
  <c r="AS1065" i="1" s="1"/>
  <c r="AU1065" i="1" s="1"/>
  <c r="AR1073" i="1"/>
  <c r="AS1073" i="1" s="1"/>
  <c r="AU1073" i="1" s="1"/>
  <c r="AR1081" i="1"/>
  <c r="AS1081" i="1" s="1"/>
  <c r="AU1081" i="1" s="1"/>
  <c r="AR1089" i="1"/>
  <c r="AS1089" i="1" s="1"/>
  <c r="AU1089" i="1" s="1"/>
  <c r="AR1097" i="1"/>
  <c r="AS1097" i="1" s="1"/>
  <c r="AU1097" i="1" s="1"/>
  <c r="AR1105" i="1"/>
  <c r="AS1105" i="1" s="1"/>
  <c r="AU1105" i="1" s="1"/>
  <c r="AR1113" i="1"/>
  <c r="AS1113" i="1" s="1"/>
  <c r="AU1113" i="1" s="1"/>
  <c r="AR1121" i="1"/>
  <c r="AS1121" i="1" s="1"/>
  <c r="AU1121" i="1" s="1"/>
  <c r="AR1129" i="1"/>
  <c r="AS1129" i="1" s="1"/>
  <c r="AU1129" i="1" s="1"/>
  <c r="AR1137" i="1"/>
  <c r="AS1137" i="1" s="1"/>
  <c r="AU1137" i="1" s="1"/>
  <c r="AR1145" i="1"/>
  <c r="AS1145" i="1" s="1"/>
  <c r="AU1145" i="1" s="1"/>
  <c r="AR1153" i="1"/>
  <c r="AS1153" i="1" s="1"/>
  <c r="AU1153" i="1" s="1"/>
  <c r="AR1161" i="1"/>
  <c r="AS1161" i="1" s="1"/>
  <c r="AU1161" i="1" s="1"/>
  <c r="AR1169" i="1"/>
  <c r="AS1169" i="1" s="1"/>
  <c r="AU1169" i="1" s="1"/>
  <c r="AR1177" i="1"/>
  <c r="AS1177" i="1" s="1"/>
  <c r="AU1177" i="1" s="1"/>
  <c r="AR1185" i="1"/>
  <c r="AS1185" i="1" s="1"/>
  <c r="AU1185" i="1" s="1"/>
  <c r="AR1193" i="1"/>
  <c r="AS1193" i="1" s="1"/>
  <c r="AU1193" i="1" s="1"/>
  <c r="AR1201" i="1"/>
  <c r="AS1201" i="1" s="1"/>
  <c r="AU1201" i="1" s="1"/>
  <c r="AR1209" i="1"/>
  <c r="AS1209" i="1" s="1"/>
  <c r="AU1209" i="1" s="1"/>
  <c r="AR1217" i="1"/>
  <c r="AS1217" i="1" s="1"/>
  <c r="AU1217" i="1" s="1"/>
  <c r="AR1225" i="1"/>
  <c r="AS1225" i="1" s="1"/>
  <c r="AU1225" i="1" s="1"/>
  <c r="AR1233" i="1"/>
  <c r="AS1233" i="1" s="1"/>
  <c r="AU1233" i="1" s="1"/>
  <c r="AR1241" i="1"/>
  <c r="AS1241" i="1" s="1"/>
  <c r="AU1241" i="1" s="1"/>
  <c r="AR1249" i="1"/>
  <c r="AS1249" i="1" s="1"/>
  <c r="AU1249" i="1" s="1"/>
  <c r="AR1257" i="1"/>
  <c r="AS1257" i="1" s="1"/>
  <c r="AU1257" i="1" s="1"/>
  <c r="AR1265" i="1"/>
  <c r="AS1265" i="1" s="1"/>
  <c r="AU1265" i="1" s="1"/>
  <c r="AR1273" i="1"/>
  <c r="AS1273" i="1" s="1"/>
  <c r="AU1273" i="1" s="1"/>
  <c r="AR1281" i="1"/>
  <c r="AS1281" i="1" s="1"/>
  <c r="AU1281" i="1" s="1"/>
  <c r="AR1289" i="1"/>
  <c r="AS1289" i="1" s="1"/>
  <c r="AU1289" i="1" s="1"/>
  <c r="AR1297" i="1"/>
  <c r="AS1297" i="1" s="1"/>
  <c r="AU1297" i="1" s="1"/>
  <c r="AR1305" i="1"/>
  <c r="AS1305" i="1" s="1"/>
  <c r="AU1305" i="1" s="1"/>
  <c r="AR1313" i="1"/>
  <c r="AS1313" i="1" s="1"/>
  <c r="AU1313" i="1" s="1"/>
  <c r="AR1321" i="1"/>
  <c r="AS1321" i="1" s="1"/>
  <c r="AU1321" i="1" s="1"/>
  <c r="AR1329" i="1"/>
  <c r="AS1329" i="1" s="1"/>
  <c r="AU1329" i="1" s="1"/>
  <c r="AR1337" i="1"/>
  <c r="AS1337" i="1" s="1"/>
  <c r="AU1337" i="1" s="1"/>
  <c r="AR1345" i="1"/>
  <c r="AS1345" i="1" s="1"/>
  <c r="AU1345" i="1" s="1"/>
  <c r="AR1353" i="1"/>
  <c r="AS1353" i="1" s="1"/>
  <c r="AU1353" i="1" s="1"/>
  <c r="AR1361" i="1"/>
  <c r="AS1361" i="1" s="1"/>
  <c r="AU1361" i="1" s="1"/>
  <c r="AR1369" i="1"/>
  <c r="AS1369" i="1" s="1"/>
  <c r="AU1369" i="1" s="1"/>
  <c r="AR1377" i="1"/>
  <c r="AS1377" i="1" s="1"/>
  <c r="AU1377" i="1" s="1"/>
  <c r="AR1385" i="1"/>
  <c r="AS1385" i="1" s="1"/>
  <c r="AU1385" i="1" s="1"/>
  <c r="AR1393" i="1"/>
  <c r="AS1393" i="1" s="1"/>
  <c r="AU1393" i="1" s="1"/>
  <c r="AR1401" i="1"/>
  <c r="AS1401" i="1" s="1"/>
  <c r="AU1401" i="1" s="1"/>
  <c r="AR1409" i="1"/>
  <c r="AS1409" i="1" s="1"/>
  <c r="AU1409" i="1" s="1"/>
  <c r="AR1417" i="1"/>
  <c r="AS1417" i="1" s="1"/>
  <c r="AU1417" i="1" s="1"/>
  <c r="AR1425" i="1"/>
  <c r="AS1425" i="1" s="1"/>
  <c r="AU1425" i="1" s="1"/>
  <c r="AR1433" i="1"/>
  <c r="AS1433" i="1" s="1"/>
  <c r="AU1433" i="1" s="1"/>
  <c r="AR1441" i="1"/>
  <c r="AS1441" i="1" s="1"/>
  <c r="AU1441" i="1" s="1"/>
  <c r="AR1449" i="1"/>
  <c r="AS1449" i="1" s="1"/>
  <c r="AU1449" i="1" s="1"/>
  <c r="AR1457" i="1"/>
  <c r="AS1457" i="1" s="1"/>
  <c r="AU1457" i="1" s="1"/>
  <c r="AR1465" i="1"/>
  <c r="AS1465" i="1" s="1"/>
  <c r="AU1465" i="1" s="1"/>
  <c r="AR1473" i="1"/>
  <c r="AS1473" i="1" s="1"/>
  <c r="AU1473" i="1" s="1"/>
  <c r="AR1481" i="1"/>
  <c r="AS1481" i="1" s="1"/>
  <c r="AU1481" i="1" s="1"/>
  <c r="AR1489" i="1"/>
  <c r="AS1489" i="1" s="1"/>
  <c r="AU1489" i="1" s="1"/>
  <c r="AR1497" i="1"/>
  <c r="AS1497" i="1" s="1"/>
  <c r="AU1497" i="1" s="1"/>
  <c r="AR1505" i="1"/>
  <c r="AS1505" i="1" s="1"/>
  <c r="AU1505" i="1" s="1"/>
  <c r="AR1513" i="1"/>
  <c r="AS1513" i="1" s="1"/>
  <c r="AU1513" i="1" s="1"/>
  <c r="AR1521" i="1"/>
  <c r="AS1521" i="1" s="1"/>
  <c r="AU1521" i="1" s="1"/>
  <c r="AR1529" i="1"/>
  <c r="AS1529" i="1" s="1"/>
  <c r="AU1529" i="1" s="1"/>
  <c r="AR1537" i="1"/>
  <c r="AS1537" i="1" s="1"/>
  <c r="AU1537" i="1" s="1"/>
  <c r="AR1545" i="1"/>
  <c r="AS1545" i="1" s="1"/>
  <c r="AU1545" i="1" s="1"/>
  <c r="AR1553" i="1"/>
  <c r="AS1553" i="1" s="1"/>
  <c r="AU1553" i="1" s="1"/>
  <c r="AR1561" i="1"/>
  <c r="AS1561" i="1" s="1"/>
  <c r="AU1561" i="1" s="1"/>
  <c r="AR1569" i="1"/>
  <c r="AS1569" i="1" s="1"/>
  <c r="AU1569" i="1" s="1"/>
  <c r="AR1577" i="1"/>
  <c r="AS1577" i="1" s="1"/>
  <c r="AU1577" i="1" s="1"/>
  <c r="AR1585" i="1"/>
  <c r="AS1585" i="1" s="1"/>
  <c r="AU1585" i="1" s="1"/>
  <c r="AR1593" i="1"/>
  <c r="AS1593" i="1" s="1"/>
  <c r="AU1593" i="1" s="1"/>
  <c r="AR1601" i="1"/>
  <c r="AS1601" i="1" s="1"/>
  <c r="AU1601" i="1" s="1"/>
  <c r="AR1609" i="1"/>
  <c r="AS1609" i="1" s="1"/>
  <c r="AU1609" i="1" s="1"/>
  <c r="AR1617" i="1"/>
  <c r="AS1617" i="1" s="1"/>
  <c r="AU1617" i="1" s="1"/>
  <c r="AR1625" i="1"/>
  <c r="AS1625" i="1" s="1"/>
  <c r="AU1625" i="1" s="1"/>
  <c r="AR1633" i="1"/>
  <c r="AS1633" i="1" s="1"/>
  <c r="AU1633" i="1" s="1"/>
  <c r="AR1641" i="1"/>
  <c r="AS1641" i="1" s="1"/>
  <c r="AU1641" i="1" s="1"/>
  <c r="AR1649" i="1"/>
  <c r="AS1649" i="1" s="1"/>
  <c r="AU1649" i="1" s="1"/>
  <c r="AR1657" i="1"/>
  <c r="AS1657" i="1" s="1"/>
  <c r="AU1657" i="1" s="1"/>
  <c r="AR1665" i="1"/>
  <c r="AS1665" i="1" s="1"/>
  <c r="AU1665" i="1" s="1"/>
  <c r="AR1673" i="1"/>
  <c r="AS1673" i="1" s="1"/>
  <c r="AU1673" i="1" s="1"/>
  <c r="AR1681" i="1"/>
  <c r="AS1681" i="1" s="1"/>
  <c r="AU1681" i="1" s="1"/>
  <c r="AR1689" i="1"/>
  <c r="AS1689" i="1" s="1"/>
  <c r="AU1689" i="1" s="1"/>
  <c r="AR1697" i="1"/>
  <c r="AS1697" i="1" s="1"/>
  <c r="AU1697" i="1" s="1"/>
  <c r="AR1705" i="1"/>
  <c r="AS1705" i="1" s="1"/>
  <c r="AU1705" i="1" s="1"/>
  <c r="AR1713" i="1"/>
  <c r="AS1713" i="1" s="1"/>
  <c r="AU1713" i="1" s="1"/>
  <c r="AR1721" i="1"/>
  <c r="AS1721" i="1" s="1"/>
  <c r="AU1721" i="1" s="1"/>
  <c r="AR1729" i="1"/>
  <c r="AS1729" i="1" s="1"/>
  <c r="AU1729" i="1" s="1"/>
  <c r="AR1737" i="1"/>
  <c r="AS1737" i="1" s="1"/>
  <c r="AU1737" i="1" s="1"/>
  <c r="AR1745" i="1"/>
  <c r="AS1745" i="1" s="1"/>
  <c r="AU1745" i="1" s="1"/>
  <c r="AR1753" i="1"/>
  <c r="AS1753" i="1" s="1"/>
  <c r="AU1753" i="1" s="1"/>
  <c r="AR1761" i="1"/>
  <c r="AS1761" i="1" s="1"/>
  <c r="AU1761" i="1" s="1"/>
  <c r="AR1769" i="1"/>
  <c r="AS1769" i="1" s="1"/>
  <c r="AU1769" i="1" s="1"/>
  <c r="AR1777" i="1"/>
  <c r="AS1777" i="1" s="1"/>
  <c r="AU1777" i="1" s="1"/>
  <c r="AR1785" i="1"/>
  <c r="AS1785" i="1" s="1"/>
  <c r="AU1785" i="1" s="1"/>
  <c r="AR1793" i="1"/>
  <c r="AS1793" i="1" s="1"/>
  <c r="AU1793" i="1" s="1"/>
  <c r="AR1801" i="1"/>
  <c r="AS1801" i="1" s="1"/>
  <c r="AU1801" i="1" s="1"/>
  <c r="AR1809" i="1"/>
  <c r="AS1809" i="1" s="1"/>
  <c r="AU1809" i="1" s="1"/>
  <c r="AR1817" i="1"/>
  <c r="AS1817" i="1" s="1"/>
  <c r="AU1817" i="1" s="1"/>
  <c r="AR1825" i="1"/>
  <c r="AS1825" i="1" s="1"/>
  <c r="AU1825" i="1" s="1"/>
  <c r="AR1833" i="1"/>
  <c r="AS1833" i="1" s="1"/>
  <c r="AU1833" i="1" s="1"/>
  <c r="AR1841" i="1"/>
  <c r="AS1841" i="1" s="1"/>
  <c r="AU1841" i="1" s="1"/>
  <c r="AR1849" i="1"/>
  <c r="AS1849" i="1" s="1"/>
  <c r="AU1849" i="1" s="1"/>
  <c r="AR1857" i="1"/>
  <c r="AS1857" i="1" s="1"/>
  <c r="AU1857" i="1" s="1"/>
  <c r="AR1865" i="1"/>
  <c r="AS1865" i="1" s="1"/>
  <c r="AU1865" i="1" s="1"/>
  <c r="AR1873" i="1"/>
  <c r="AS1873" i="1" s="1"/>
  <c r="AU1873" i="1" s="1"/>
  <c r="AR1881" i="1"/>
  <c r="AS1881" i="1" s="1"/>
  <c r="AU1881" i="1" s="1"/>
  <c r="AR1889" i="1"/>
  <c r="AS1889" i="1" s="1"/>
  <c r="AU1889" i="1" s="1"/>
  <c r="AR1897" i="1"/>
  <c r="AS1897" i="1" s="1"/>
  <c r="AU1897" i="1" s="1"/>
  <c r="AR1905" i="1"/>
  <c r="AS1905" i="1" s="1"/>
  <c r="AU1905" i="1" s="1"/>
  <c r="AR1913" i="1"/>
  <c r="AS1913" i="1" s="1"/>
  <c r="AU1913" i="1" s="1"/>
  <c r="AR1921" i="1"/>
  <c r="AS1921" i="1" s="1"/>
  <c r="AU1921" i="1" s="1"/>
  <c r="AR1929" i="1"/>
  <c r="AS1929" i="1" s="1"/>
  <c r="AU1929" i="1" s="1"/>
  <c r="AR1937" i="1"/>
  <c r="AS1937" i="1" s="1"/>
  <c r="AU1937" i="1" s="1"/>
  <c r="AR1945" i="1"/>
  <c r="AS1945" i="1" s="1"/>
  <c r="AU1945" i="1" s="1"/>
  <c r="AR1953" i="1"/>
  <c r="AS1953" i="1" s="1"/>
  <c r="AU1953" i="1" s="1"/>
  <c r="AR1961" i="1"/>
  <c r="AS1961" i="1" s="1"/>
  <c r="AU1961" i="1" s="1"/>
  <c r="AR1969" i="1"/>
  <c r="AS1969" i="1" s="1"/>
  <c r="AU1969" i="1" s="1"/>
  <c r="AR1977" i="1"/>
  <c r="AS1977" i="1" s="1"/>
  <c r="AU1977" i="1" s="1"/>
  <c r="AR1985" i="1"/>
  <c r="AS1985" i="1" s="1"/>
  <c r="AU1985" i="1" s="1"/>
  <c r="AR1993" i="1"/>
  <c r="AS1993" i="1" s="1"/>
  <c r="AU1993" i="1" s="1"/>
  <c r="AR2001" i="1"/>
  <c r="AS2001" i="1" s="1"/>
  <c r="AU2001" i="1" s="1"/>
  <c r="AR2009" i="1"/>
  <c r="AS2009" i="1" s="1"/>
  <c r="AU2009" i="1" s="1"/>
  <c r="AR2017" i="1"/>
  <c r="AS2017" i="1" s="1"/>
  <c r="AU2017" i="1" s="1"/>
  <c r="AR2025" i="1"/>
  <c r="AS2025" i="1" s="1"/>
  <c r="AU2025" i="1" s="1"/>
  <c r="AR2033" i="1"/>
  <c r="AS2033" i="1" s="1"/>
  <c r="AU2033" i="1" s="1"/>
  <c r="AR2041" i="1"/>
  <c r="AS2041" i="1" s="1"/>
  <c r="AU2041" i="1" s="1"/>
  <c r="AR2049" i="1"/>
  <c r="AS2049" i="1" s="1"/>
  <c r="AU2049" i="1" s="1"/>
  <c r="AR2057" i="1"/>
  <c r="AS2057" i="1" s="1"/>
  <c r="AU2057" i="1" s="1"/>
  <c r="AR2065" i="1"/>
  <c r="AS2065" i="1" s="1"/>
  <c r="AU2065" i="1" s="1"/>
  <c r="AS60" i="1"/>
  <c r="AU60" i="1" s="1"/>
  <c r="AS76" i="1"/>
  <c r="AU76" i="1" s="1"/>
  <c r="AS116" i="1"/>
  <c r="AU116" i="1" s="1"/>
  <c r="AS132" i="1"/>
  <c r="AU132" i="1" s="1"/>
  <c r="AS148" i="1"/>
  <c r="AU148" i="1" s="1"/>
  <c r="AS180" i="1"/>
  <c r="AU180" i="1" s="1"/>
  <c r="AS196" i="1"/>
  <c r="AU196" i="1" s="1"/>
  <c r="AS212" i="1"/>
  <c r="AU212" i="1" s="1"/>
  <c r="AS252" i="1"/>
  <c r="AU252" i="1" s="1"/>
  <c r="AS276" i="1"/>
  <c r="AU276" i="1" s="1"/>
  <c r="AS428" i="1"/>
  <c r="AU428" i="1" s="1"/>
  <c r="AS444" i="1"/>
  <c r="AU444" i="1" s="1"/>
  <c r="AS460" i="1"/>
  <c r="AU460" i="1" s="1"/>
  <c r="AS476" i="1"/>
  <c r="AU476" i="1" s="1"/>
  <c r="AS516" i="1"/>
  <c r="AU516" i="1" s="1"/>
  <c r="AS604" i="1"/>
  <c r="AU604" i="1" s="1"/>
  <c r="AS620" i="1"/>
  <c r="AU620" i="1" s="1"/>
  <c r="AS636" i="1"/>
  <c r="AU636" i="1" s="1"/>
  <c r="AS652" i="1"/>
  <c r="AU652" i="1" s="1"/>
  <c r="AS668" i="1"/>
  <c r="AU668" i="1" s="1"/>
  <c r="AS684" i="1"/>
  <c r="AU684" i="1" s="1"/>
  <c r="AS716" i="1"/>
  <c r="AU716" i="1" s="1"/>
  <c r="AS732" i="1"/>
  <c r="AU732" i="1" s="1"/>
  <c r="AS748" i="1"/>
  <c r="AU748" i="1" s="1"/>
  <c r="AS780" i="1"/>
  <c r="AU780" i="1" s="1"/>
  <c r="AS796" i="1"/>
  <c r="AU796" i="1" s="1"/>
  <c r="AS812" i="1"/>
  <c r="AU812" i="1" s="1"/>
  <c r="AS828" i="1"/>
  <c r="AU828" i="1" s="1"/>
  <c r="AS844" i="1"/>
  <c r="AU844" i="1" s="1"/>
  <c r="AS860" i="1"/>
  <c r="AU860" i="1" s="1"/>
  <c r="AS876" i="1"/>
  <c r="AU876" i="1" s="1"/>
  <c r="AS892" i="1"/>
  <c r="AU892" i="1" s="1"/>
  <c r="AS908" i="1"/>
  <c r="AU908" i="1" s="1"/>
  <c r="AS924" i="1"/>
  <c r="AU924" i="1" s="1"/>
  <c r="AS940" i="1"/>
  <c r="AU940" i="1" s="1"/>
  <c r="AS956" i="1"/>
  <c r="AU956" i="1" s="1"/>
  <c r="AS972" i="1"/>
  <c r="AU972" i="1" s="1"/>
  <c r="AS988" i="1"/>
  <c r="AU988" i="1" s="1"/>
  <c r="AS1004" i="1"/>
  <c r="AU1004" i="1" s="1"/>
  <c r="AS1020" i="1"/>
  <c r="AU1020" i="1" s="1"/>
  <c r="AS1036" i="1"/>
  <c r="AU1036" i="1" s="1"/>
  <c r="AS1052" i="1"/>
  <c r="AU1052" i="1" s="1"/>
  <c r="AS1068" i="1"/>
  <c r="AU1068" i="1" s="1"/>
  <c r="AS1084" i="1"/>
  <c r="AU1084" i="1" s="1"/>
  <c r="AS1100" i="1"/>
  <c r="AU1100" i="1" s="1"/>
  <c r="AS1116" i="1"/>
  <c r="AU1116" i="1" s="1"/>
  <c r="AS1132" i="1"/>
  <c r="AU1132" i="1" s="1"/>
  <c r="AS1148" i="1"/>
  <c r="AU1148" i="1" s="1"/>
  <c r="AS1164" i="1"/>
  <c r="AU1164" i="1" s="1"/>
  <c r="AS1180" i="1"/>
  <c r="AU1180" i="1" s="1"/>
  <c r="AS1196" i="1"/>
  <c r="AU1196" i="1" s="1"/>
  <c r="AS1204" i="1"/>
  <c r="AU1204" i="1" s="1"/>
  <c r="AS1212" i="1"/>
  <c r="AU1212" i="1" s="1"/>
  <c r="AS1228" i="1"/>
  <c r="AU1228" i="1" s="1"/>
  <c r="AS1236" i="1"/>
  <c r="AU1236" i="1" s="1"/>
  <c r="AS1244" i="1"/>
  <c r="AU1244" i="1" s="1"/>
  <c r="AS1260" i="1"/>
  <c r="AU1260" i="1" s="1"/>
  <c r="AS1268" i="1"/>
  <c r="AU1268" i="1" s="1"/>
  <c r="AS1276" i="1"/>
  <c r="AU1276" i="1" s="1"/>
  <c r="AS1284" i="1"/>
  <c r="AU1284" i="1" s="1"/>
  <c r="AS1292" i="1"/>
  <c r="AU1292" i="1" s="1"/>
  <c r="AS1300" i="1"/>
  <c r="AU1300" i="1" s="1"/>
  <c r="AS1308" i="1"/>
  <c r="AU1308" i="1" s="1"/>
  <c r="AS1316" i="1"/>
  <c r="AU1316" i="1" s="1"/>
  <c r="AS1324" i="1"/>
  <c r="AU1324" i="1" s="1"/>
  <c r="AS1332" i="1"/>
  <c r="AU1332" i="1" s="1"/>
  <c r="AS1340" i="1"/>
  <c r="AU1340" i="1" s="1"/>
  <c r="AS1348" i="1"/>
  <c r="AU1348" i="1" s="1"/>
  <c r="AS1356" i="1"/>
  <c r="AU1356" i="1" s="1"/>
  <c r="AS1364" i="1"/>
  <c r="AU1364" i="1" s="1"/>
  <c r="AS1372" i="1"/>
  <c r="AU1372" i="1" s="1"/>
  <c r="AS1380" i="1"/>
  <c r="AU1380" i="1" s="1"/>
  <c r="AS1388" i="1"/>
  <c r="AU1388" i="1" s="1"/>
  <c r="AS1396" i="1"/>
  <c r="AU1396" i="1" s="1"/>
  <c r="AS1404" i="1"/>
  <c r="AU1404" i="1" s="1"/>
  <c r="AS1412" i="1"/>
  <c r="AU1412" i="1" s="1"/>
  <c r="AS1420" i="1"/>
  <c r="AU1420" i="1" s="1"/>
  <c r="AS1428" i="1"/>
  <c r="AU1428" i="1" s="1"/>
  <c r="AS1444" i="1"/>
  <c r="AU1444" i="1" s="1"/>
  <c r="AS1452" i="1"/>
  <c r="AU1452" i="1" s="1"/>
  <c r="AS1460" i="1"/>
  <c r="AU1460" i="1" s="1"/>
  <c r="AS1468" i="1"/>
  <c r="AU1468" i="1" s="1"/>
  <c r="AS1476" i="1"/>
  <c r="AU1476" i="1" s="1"/>
  <c r="AS1484" i="1"/>
  <c r="AU1484" i="1" s="1"/>
  <c r="AS1492" i="1"/>
  <c r="AU1492" i="1" s="1"/>
  <c r="AS1500" i="1"/>
  <c r="AU1500" i="1" s="1"/>
  <c r="AS1508" i="1"/>
  <c r="AU1508" i="1" s="1"/>
  <c r="AS1516" i="1"/>
  <c r="AU1516" i="1" s="1"/>
  <c r="AS1524" i="1"/>
  <c r="AU1524" i="1" s="1"/>
  <c r="AS1532" i="1"/>
  <c r="AU1532" i="1" s="1"/>
  <c r="AS1540" i="1"/>
  <c r="AU1540" i="1" s="1"/>
  <c r="AS1548" i="1"/>
  <c r="AU1548" i="1" s="1"/>
  <c r="AS1556" i="1"/>
  <c r="AU1556" i="1" s="1"/>
  <c r="AS1564" i="1"/>
  <c r="AU1564" i="1" s="1"/>
  <c r="AS1572" i="1"/>
  <c r="AU1572" i="1" s="1"/>
  <c r="AS1588" i="1"/>
  <c r="AU1588" i="1" s="1"/>
  <c r="AS1596" i="1"/>
  <c r="AU1596" i="1" s="1"/>
  <c r="AS1604" i="1"/>
  <c r="AU1604" i="1" s="1"/>
  <c r="AS1612" i="1"/>
  <c r="AU1612" i="1" s="1"/>
  <c r="AS1620" i="1"/>
  <c r="AU1620" i="1" s="1"/>
  <c r="AS1636" i="1"/>
  <c r="AU1636" i="1" s="1"/>
  <c r="AS1644" i="1"/>
  <c r="AU1644" i="1" s="1"/>
  <c r="AS1652" i="1"/>
  <c r="AU1652" i="1" s="1"/>
  <c r="AS1660" i="1"/>
  <c r="AU1660" i="1" s="1"/>
  <c r="AS1668" i="1"/>
  <c r="AU1668" i="1" s="1"/>
  <c r="AS1676" i="1"/>
  <c r="AU1676" i="1" s="1"/>
  <c r="AS1684" i="1"/>
  <c r="AU1684" i="1" s="1"/>
  <c r="AS1692" i="1"/>
  <c r="AU1692" i="1" s="1"/>
  <c r="AS1700" i="1"/>
  <c r="AU1700" i="1" s="1"/>
  <c r="AS1708" i="1"/>
  <c r="AU1708" i="1" s="1"/>
  <c r="AS1716" i="1"/>
  <c r="AU1716" i="1" s="1"/>
  <c r="AS1724" i="1"/>
  <c r="AU1724" i="1" s="1"/>
  <c r="AS1732" i="1"/>
  <c r="AU1732" i="1" s="1"/>
  <c r="AS1740" i="1"/>
  <c r="AU1740" i="1" s="1"/>
  <c r="AS1748" i="1"/>
  <c r="AU1748" i="1" s="1"/>
  <c r="AS1756" i="1"/>
  <c r="AU1756" i="1" s="1"/>
  <c r="AS1764" i="1"/>
  <c r="AU1764" i="1" s="1"/>
  <c r="AS1772" i="1"/>
  <c r="AU1772" i="1" s="1"/>
  <c r="AS1780" i="1"/>
  <c r="AU1780" i="1" s="1"/>
  <c r="AS1788" i="1"/>
  <c r="AU1788" i="1" s="1"/>
  <c r="AS1796" i="1"/>
  <c r="AU1796" i="1" s="1"/>
  <c r="AS1804" i="1"/>
  <c r="AU1804" i="1" s="1"/>
  <c r="AS1812" i="1"/>
  <c r="AU1812" i="1" s="1"/>
  <c r="AS1820" i="1"/>
  <c r="AU1820" i="1" s="1"/>
  <c r="AS1828" i="1"/>
  <c r="AU1828" i="1" s="1"/>
  <c r="AS1836" i="1"/>
  <c r="AU1836" i="1" s="1"/>
  <c r="AS1844" i="1"/>
  <c r="AU1844" i="1" s="1"/>
  <c r="AS1852" i="1"/>
  <c r="AU1852" i="1" s="1"/>
  <c r="AS1860" i="1"/>
  <c r="AU1860" i="1" s="1"/>
  <c r="AS1868" i="1"/>
  <c r="AU1868" i="1" s="1"/>
  <c r="AS1876" i="1"/>
  <c r="AU1876" i="1" s="1"/>
  <c r="AS1884" i="1"/>
  <c r="AU1884" i="1" s="1"/>
  <c r="AS1892" i="1"/>
  <c r="AU1892" i="1" s="1"/>
  <c r="AS1900" i="1"/>
  <c r="AU1900" i="1" s="1"/>
  <c r="AS1908" i="1"/>
  <c r="AU1908" i="1" s="1"/>
  <c r="AS1916" i="1"/>
  <c r="AU1916" i="1" s="1"/>
  <c r="AS1924" i="1"/>
  <c r="AU1924" i="1" s="1"/>
  <c r="AS1932" i="1"/>
  <c r="AU1932" i="1" s="1"/>
  <c r="AS1940" i="1"/>
  <c r="AU1940" i="1" s="1"/>
  <c r="AS1956" i="1"/>
  <c r="AU1956" i="1" s="1"/>
  <c r="AS1964" i="1"/>
  <c r="AU1964" i="1" s="1"/>
  <c r="AS1972" i="1"/>
  <c r="AU1972" i="1" s="1"/>
  <c r="AS1980" i="1"/>
  <c r="AU1980" i="1" s="1"/>
  <c r="AS1988" i="1"/>
  <c r="AU1988" i="1" s="1"/>
  <c r="AS1996" i="1"/>
  <c r="AU1996" i="1" s="1"/>
  <c r="AS2004" i="1"/>
  <c r="AU2004" i="1" s="1"/>
  <c r="AS2012" i="1"/>
  <c r="AU2012" i="1" s="1"/>
  <c r="AS2020" i="1"/>
  <c r="AU2020" i="1" s="1"/>
  <c r="AS2028" i="1"/>
  <c r="AU2028" i="1" s="1"/>
  <c r="AS2036" i="1"/>
  <c r="AU2036" i="1" s="1"/>
  <c r="AS2044" i="1"/>
  <c r="AU2044" i="1" s="1"/>
  <c r="AS2052" i="1"/>
  <c r="AU2052" i="1" s="1"/>
  <c r="AS2060" i="1"/>
  <c r="AU2060" i="1" s="1"/>
  <c r="AS2068" i="1"/>
  <c r="AU2068" i="1" s="1"/>
  <c r="AS2076" i="1"/>
  <c r="AU2076" i="1" s="1"/>
  <c r="AS12" i="1"/>
  <c r="AU12" i="1" s="1"/>
  <c r="AS44" i="1"/>
  <c r="AU44" i="1" s="1"/>
  <c r="AS52" i="1"/>
  <c r="AU52" i="1" s="1"/>
  <c r="AS68" i="1"/>
  <c r="AU68" i="1" s="1"/>
  <c r="AS84" i="1"/>
  <c r="AU84" i="1" s="1"/>
  <c r="AS100" i="1"/>
  <c r="AU100" i="1" s="1"/>
  <c r="AS108" i="1"/>
  <c r="AU108" i="1" s="1"/>
  <c r="AS140" i="1"/>
  <c r="AU140" i="1" s="1"/>
  <c r="AS164" i="1"/>
  <c r="AU164" i="1" s="1"/>
  <c r="AS228" i="1"/>
  <c r="AU228" i="1" s="1"/>
  <c r="AS260" i="1"/>
  <c r="AU260" i="1" s="1"/>
  <c r="AS364" i="1"/>
  <c r="AU364" i="1" s="1"/>
  <c r="AS380" i="1"/>
  <c r="AU380" i="1" s="1"/>
  <c r="AS396" i="1"/>
  <c r="AU396" i="1" s="1"/>
  <c r="AS412" i="1"/>
  <c r="AU412" i="1" s="1"/>
  <c r="AS452" i="1"/>
  <c r="AU452" i="1" s="1"/>
  <c r="AS508" i="1"/>
  <c r="AU508" i="1" s="1"/>
  <c r="AS540" i="1"/>
  <c r="AU540" i="1" s="1"/>
  <c r="AS588" i="1"/>
  <c r="AU588" i="1" s="1"/>
  <c r="AS660" i="1"/>
  <c r="AU660" i="1" s="1"/>
  <c r="AS700" i="1"/>
  <c r="AU700" i="1" s="1"/>
  <c r="AS764" i="1"/>
  <c r="AU764" i="1" s="1"/>
  <c r="AR7" i="1"/>
  <c r="AS7" i="1" s="1"/>
  <c r="AU7" i="1" s="1"/>
  <c r="AR15" i="1"/>
  <c r="AS15" i="1" s="1"/>
  <c r="AU15" i="1" s="1"/>
  <c r="AR23" i="1"/>
  <c r="AS23" i="1" s="1"/>
  <c r="AU23" i="1" s="1"/>
  <c r="AR31" i="1"/>
  <c r="AS31" i="1" s="1"/>
  <c r="AU31" i="1" s="1"/>
  <c r="AR39" i="1"/>
  <c r="AS39" i="1" s="1"/>
  <c r="AU39" i="1" s="1"/>
  <c r="AR47" i="1"/>
  <c r="AS47" i="1" s="1"/>
  <c r="AU47" i="1" s="1"/>
  <c r="AR55" i="1"/>
  <c r="AS55" i="1" s="1"/>
  <c r="AU55" i="1" s="1"/>
  <c r="AR63" i="1"/>
  <c r="AS63" i="1" s="1"/>
  <c r="AU63" i="1" s="1"/>
  <c r="AR71" i="1"/>
  <c r="AS71" i="1" s="1"/>
  <c r="AU71" i="1" s="1"/>
  <c r="AR79" i="1"/>
  <c r="AS79" i="1" s="1"/>
  <c r="AU79" i="1" s="1"/>
  <c r="AR87" i="1"/>
  <c r="AS87" i="1" s="1"/>
  <c r="AU87" i="1" s="1"/>
  <c r="AR95" i="1"/>
  <c r="AS95" i="1" s="1"/>
  <c r="AU95" i="1" s="1"/>
  <c r="AR103" i="1"/>
  <c r="AS103" i="1" s="1"/>
  <c r="AU103" i="1" s="1"/>
  <c r="AR111" i="1"/>
  <c r="AS111" i="1" s="1"/>
  <c r="AU111" i="1" s="1"/>
  <c r="AR119" i="1"/>
  <c r="AS119" i="1" s="1"/>
  <c r="AU119" i="1" s="1"/>
  <c r="AR127" i="1"/>
  <c r="AS127" i="1" s="1"/>
  <c r="AU127" i="1" s="1"/>
  <c r="AR135" i="1"/>
  <c r="AS135" i="1" s="1"/>
  <c r="AU135" i="1" s="1"/>
  <c r="AR143" i="1"/>
  <c r="AS143" i="1" s="1"/>
  <c r="AU143" i="1" s="1"/>
  <c r="AR151" i="1"/>
  <c r="AS151" i="1" s="1"/>
  <c r="AU151" i="1" s="1"/>
  <c r="AR159" i="1"/>
  <c r="AS159" i="1" s="1"/>
  <c r="AU159" i="1" s="1"/>
  <c r="AR167" i="1"/>
  <c r="AS167" i="1" s="1"/>
  <c r="AU167" i="1" s="1"/>
  <c r="AR175" i="1"/>
  <c r="AS175" i="1" s="1"/>
  <c r="AU175" i="1" s="1"/>
  <c r="AR183" i="1"/>
  <c r="AS183" i="1" s="1"/>
  <c r="AU183" i="1" s="1"/>
  <c r="AR191" i="1"/>
  <c r="AS191" i="1" s="1"/>
  <c r="AU191" i="1" s="1"/>
  <c r="AR199" i="1"/>
  <c r="AS199" i="1" s="1"/>
  <c r="AU199" i="1" s="1"/>
  <c r="AR207" i="1"/>
  <c r="AS207" i="1" s="1"/>
  <c r="AU207" i="1" s="1"/>
  <c r="AR215" i="1"/>
  <c r="AS215" i="1" s="1"/>
  <c r="AU215" i="1" s="1"/>
  <c r="AR223" i="1"/>
  <c r="AS223" i="1" s="1"/>
  <c r="AU223" i="1" s="1"/>
  <c r="AR231" i="1"/>
  <c r="AS231" i="1" s="1"/>
  <c r="AU231" i="1" s="1"/>
  <c r="AR239" i="1"/>
  <c r="AS239" i="1" s="1"/>
  <c r="AU239" i="1" s="1"/>
  <c r="AR247" i="1"/>
  <c r="AS247" i="1" s="1"/>
  <c r="AU247" i="1" s="1"/>
  <c r="AR255" i="1"/>
  <c r="AS255" i="1" s="1"/>
  <c r="AU255" i="1" s="1"/>
  <c r="AR263" i="1"/>
  <c r="AS263" i="1" s="1"/>
  <c r="AU263" i="1" s="1"/>
  <c r="AR271" i="1"/>
  <c r="AS271" i="1" s="1"/>
  <c r="AU271" i="1" s="1"/>
  <c r="AR279" i="1"/>
  <c r="AS279" i="1" s="1"/>
  <c r="AU279" i="1" s="1"/>
  <c r="AR287" i="1"/>
  <c r="AS287" i="1" s="1"/>
  <c r="AU287" i="1" s="1"/>
  <c r="AR295" i="1"/>
  <c r="AS295" i="1" s="1"/>
  <c r="AU295" i="1" s="1"/>
  <c r="AR303" i="1"/>
  <c r="AS303" i="1" s="1"/>
  <c r="AU303" i="1" s="1"/>
  <c r="AR311" i="1"/>
  <c r="AS311" i="1" s="1"/>
  <c r="AU311" i="1" s="1"/>
  <c r="AR319" i="1"/>
  <c r="AS319" i="1" s="1"/>
  <c r="AU319" i="1" s="1"/>
  <c r="AR327" i="1"/>
  <c r="AS327" i="1" s="1"/>
  <c r="AU327" i="1" s="1"/>
  <c r="AR335" i="1"/>
  <c r="AS335" i="1" s="1"/>
  <c r="AU335" i="1" s="1"/>
  <c r="AR343" i="1"/>
  <c r="AS343" i="1" s="1"/>
  <c r="AU343" i="1" s="1"/>
  <c r="AR351" i="1"/>
  <c r="AS351" i="1" s="1"/>
  <c r="AU351" i="1" s="1"/>
  <c r="AR359" i="1"/>
  <c r="AS359" i="1" s="1"/>
  <c r="AU359" i="1" s="1"/>
  <c r="AR367" i="1"/>
  <c r="AS367" i="1" s="1"/>
  <c r="AU367" i="1" s="1"/>
  <c r="AR375" i="1"/>
  <c r="AS375" i="1" s="1"/>
  <c r="AU375" i="1" s="1"/>
  <c r="AR383" i="1"/>
  <c r="AS383" i="1" s="1"/>
  <c r="AU383" i="1" s="1"/>
  <c r="AR391" i="1"/>
  <c r="AS391" i="1" s="1"/>
  <c r="AU391" i="1" s="1"/>
  <c r="AR399" i="1"/>
  <c r="AS399" i="1" s="1"/>
  <c r="AU399" i="1" s="1"/>
  <c r="AR407" i="1"/>
  <c r="AS407" i="1" s="1"/>
  <c r="AU407" i="1" s="1"/>
  <c r="AR415" i="1"/>
  <c r="AS415" i="1" s="1"/>
  <c r="AU415" i="1" s="1"/>
  <c r="AR423" i="1"/>
  <c r="AS423" i="1" s="1"/>
  <c r="AU423" i="1" s="1"/>
  <c r="AR431" i="1"/>
  <c r="AS431" i="1" s="1"/>
  <c r="AU431" i="1" s="1"/>
  <c r="AR439" i="1"/>
  <c r="AS439" i="1" s="1"/>
  <c r="AU439" i="1" s="1"/>
  <c r="AR447" i="1"/>
  <c r="AS447" i="1" s="1"/>
  <c r="AU447" i="1" s="1"/>
  <c r="AR455" i="1"/>
  <c r="AS455" i="1" s="1"/>
  <c r="AU455" i="1" s="1"/>
  <c r="AR463" i="1"/>
  <c r="AS463" i="1" s="1"/>
  <c r="AU463" i="1" s="1"/>
  <c r="AR471" i="1"/>
  <c r="AS471" i="1" s="1"/>
  <c r="AU471" i="1" s="1"/>
  <c r="AR479" i="1"/>
  <c r="AS479" i="1" s="1"/>
  <c r="AU479" i="1" s="1"/>
  <c r="AR487" i="1"/>
  <c r="AS487" i="1" s="1"/>
  <c r="AU487" i="1" s="1"/>
  <c r="AR495" i="1"/>
  <c r="AS495" i="1" s="1"/>
  <c r="AU495" i="1" s="1"/>
  <c r="AR503" i="1"/>
  <c r="AS503" i="1" s="1"/>
  <c r="AU503" i="1" s="1"/>
  <c r="AR511" i="1"/>
  <c r="AS511" i="1" s="1"/>
  <c r="AU511" i="1" s="1"/>
  <c r="AR519" i="1"/>
  <c r="AS519" i="1" s="1"/>
  <c r="AU519" i="1" s="1"/>
  <c r="AR527" i="1"/>
  <c r="AS527" i="1" s="1"/>
  <c r="AU527" i="1" s="1"/>
  <c r="AR535" i="1"/>
  <c r="AS535" i="1" s="1"/>
  <c r="AU535" i="1" s="1"/>
  <c r="AR543" i="1"/>
  <c r="AS543" i="1" s="1"/>
  <c r="AU543" i="1" s="1"/>
  <c r="AR551" i="1"/>
  <c r="AS551" i="1" s="1"/>
  <c r="AU551" i="1" s="1"/>
  <c r="AR559" i="1"/>
  <c r="AS559" i="1" s="1"/>
  <c r="AU559" i="1" s="1"/>
  <c r="AR567" i="1"/>
  <c r="AS567" i="1" s="1"/>
  <c r="AU567" i="1" s="1"/>
  <c r="AR575" i="1"/>
  <c r="AS575" i="1" s="1"/>
  <c r="AU575" i="1" s="1"/>
  <c r="AR583" i="1"/>
  <c r="AS583" i="1" s="1"/>
  <c r="AU583" i="1" s="1"/>
  <c r="AR591" i="1"/>
  <c r="AS591" i="1" s="1"/>
  <c r="AU591" i="1" s="1"/>
  <c r="AR599" i="1"/>
  <c r="AS599" i="1" s="1"/>
  <c r="AU599" i="1" s="1"/>
  <c r="AR607" i="1"/>
  <c r="AS607" i="1" s="1"/>
  <c r="AU607" i="1" s="1"/>
  <c r="AR615" i="1"/>
  <c r="AS615" i="1" s="1"/>
  <c r="AU615" i="1" s="1"/>
  <c r="AR623" i="1"/>
  <c r="AS623" i="1" s="1"/>
  <c r="AU623" i="1" s="1"/>
  <c r="AR631" i="1"/>
  <c r="AS631" i="1" s="1"/>
  <c r="AU631" i="1" s="1"/>
  <c r="AR639" i="1"/>
  <c r="AS639" i="1" s="1"/>
  <c r="AU639" i="1" s="1"/>
  <c r="AR647" i="1"/>
  <c r="AS647" i="1" s="1"/>
  <c r="AU647" i="1" s="1"/>
  <c r="AR655" i="1"/>
  <c r="AS655" i="1" s="1"/>
  <c r="AU655" i="1" s="1"/>
  <c r="AR663" i="1"/>
  <c r="AS663" i="1" s="1"/>
  <c r="AU663" i="1" s="1"/>
  <c r="AR671" i="1"/>
  <c r="AS671" i="1" s="1"/>
  <c r="AU671" i="1" s="1"/>
  <c r="AR679" i="1"/>
  <c r="AS679" i="1" s="1"/>
  <c r="AU679" i="1" s="1"/>
  <c r="AR687" i="1"/>
  <c r="AS687" i="1" s="1"/>
  <c r="AU687" i="1" s="1"/>
  <c r="AR695" i="1"/>
  <c r="AS695" i="1" s="1"/>
  <c r="AU695" i="1" s="1"/>
  <c r="AR703" i="1"/>
  <c r="AS703" i="1" s="1"/>
  <c r="AU703" i="1" s="1"/>
  <c r="AR711" i="1"/>
  <c r="AS711" i="1" s="1"/>
  <c r="AU711" i="1" s="1"/>
  <c r="AR719" i="1"/>
  <c r="AS719" i="1" s="1"/>
  <c r="AU719" i="1" s="1"/>
  <c r="AR727" i="1"/>
  <c r="AS727" i="1" s="1"/>
  <c r="AU727" i="1" s="1"/>
  <c r="AR735" i="1"/>
  <c r="AS735" i="1" s="1"/>
  <c r="AU735" i="1" s="1"/>
  <c r="AR743" i="1"/>
  <c r="AS743" i="1" s="1"/>
  <c r="AU743" i="1" s="1"/>
  <c r="AR751" i="1"/>
  <c r="AS751" i="1" s="1"/>
  <c r="AU751" i="1" s="1"/>
  <c r="AR759" i="1"/>
  <c r="AS759" i="1" s="1"/>
  <c r="AU759" i="1" s="1"/>
  <c r="AR767" i="1"/>
  <c r="AS767" i="1" s="1"/>
  <c r="AU767" i="1" s="1"/>
  <c r="AR775" i="1"/>
  <c r="AS775" i="1" s="1"/>
  <c r="AU775" i="1" s="1"/>
  <c r="AR783" i="1"/>
  <c r="AS783" i="1" s="1"/>
  <c r="AU783" i="1" s="1"/>
  <c r="AR791" i="1"/>
  <c r="AS791" i="1" s="1"/>
  <c r="AU791" i="1" s="1"/>
  <c r="AR799" i="1"/>
  <c r="AS799" i="1" s="1"/>
  <c r="AU799" i="1" s="1"/>
  <c r="AR807" i="1"/>
  <c r="AS807" i="1" s="1"/>
  <c r="AU807" i="1" s="1"/>
  <c r="AR815" i="1"/>
  <c r="AS815" i="1" s="1"/>
  <c r="AU815" i="1" s="1"/>
  <c r="AR823" i="1"/>
  <c r="AS823" i="1" s="1"/>
  <c r="AU823" i="1" s="1"/>
  <c r="AR831" i="1"/>
  <c r="AS831" i="1" s="1"/>
  <c r="AU831" i="1" s="1"/>
  <c r="AR839" i="1"/>
  <c r="AS839" i="1" s="1"/>
  <c r="AU839" i="1" s="1"/>
  <c r="AR847" i="1"/>
  <c r="AS847" i="1" s="1"/>
  <c r="AU847" i="1" s="1"/>
  <c r="AR855" i="1"/>
  <c r="AS855" i="1" s="1"/>
  <c r="AU855" i="1" s="1"/>
  <c r="AR863" i="1"/>
  <c r="AS863" i="1" s="1"/>
  <c r="AU863" i="1" s="1"/>
  <c r="AR871" i="1"/>
  <c r="AS871" i="1" s="1"/>
  <c r="AU871" i="1" s="1"/>
  <c r="AR879" i="1"/>
  <c r="AS879" i="1" s="1"/>
  <c r="AU879" i="1" s="1"/>
  <c r="AR887" i="1"/>
  <c r="AS887" i="1" s="1"/>
  <c r="AU887" i="1" s="1"/>
  <c r="AR895" i="1"/>
  <c r="AS895" i="1" s="1"/>
  <c r="AU895" i="1" s="1"/>
  <c r="AR903" i="1"/>
  <c r="AS903" i="1" s="1"/>
  <c r="AU903" i="1" s="1"/>
  <c r="AR911" i="1"/>
  <c r="AS911" i="1" s="1"/>
  <c r="AU911" i="1" s="1"/>
  <c r="AR919" i="1"/>
  <c r="AS919" i="1" s="1"/>
  <c r="AU919" i="1" s="1"/>
  <c r="AR927" i="1"/>
  <c r="AS927" i="1" s="1"/>
  <c r="AU927" i="1" s="1"/>
  <c r="AR935" i="1"/>
  <c r="AS935" i="1" s="1"/>
  <c r="AU935" i="1" s="1"/>
  <c r="AR943" i="1"/>
  <c r="AS943" i="1" s="1"/>
  <c r="AU943" i="1" s="1"/>
  <c r="AR951" i="1"/>
  <c r="AS951" i="1" s="1"/>
  <c r="AU951" i="1" s="1"/>
  <c r="AR959" i="1"/>
  <c r="AS959" i="1" s="1"/>
  <c r="AU959" i="1" s="1"/>
  <c r="AR967" i="1"/>
  <c r="AS967" i="1" s="1"/>
  <c r="AU967" i="1" s="1"/>
  <c r="AR975" i="1"/>
  <c r="AS975" i="1" s="1"/>
  <c r="AU975" i="1" s="1"/>
  <c r="AR983" i="1"/>
  <c r="AS983" i="1" s="1"/>
  <c r="AU983" i="1" s="1"/>
  <c r="AR991" i="1"/>
  <c r="AS991" i="1" s="1"/>
  <c r="AU991" i="1" s="1"/>
  <c r="AR999" i="1"/>
  <c r="AS999" i="1" s="1"/>
  <c r="AU999" i="1" s="1"/>
  <c r="AR1007" i="1"/>
  <c r="AS1007" i="1" s="1"/>
  <c r="AU1007" i="1" s="1"/>
  <c r="AR1015" i="1"/>
  <c r="AS1015" i="1" s="1"/>
  <c r="AU1015" i="1" s="1"/>
  <c r="AR1023" i="1"/>
  <c r="AS1023" i="1" s="1"/>
  <c r="AU1023" i="1" s="1"/>
  <c r="AR1031" i="1"/>
  <c r="AS1031" i="1" s="1"/>
  <c r="AU1031" i="1" s="1"/>
  <c r="AR1039" i="1"/>
  <c r="AS1039" i="1" s="1"/>
  <c r="AU1039" i="1" s="1"/>
  <c r="AR1047" i="1"/>
  <c r="AS1047" i="1" s="1"/>
  <c r="AU1047" i="1" s="1"/>
  <c r="AR1055" i="1"/>
  <c r="AS1055" i="1" s="1"/>
  <c r="AU1055" i="1" s="1"/>
  <c r="AR1063" i="1"/>
  <c r="AS1063" i="1" s="1"/>
  <c r="AU1063" i="1" s="1"/>
  <c r="AR1071" i="1"/>
  <c r="AS1071" i="1" s="1"/>
  <c r="AU1071" i="1" s="1"/>
  <c r="AR1079" i="1"/>
  <c r="AS1079" i="1" s="1"/>
  <c r="AU1079" i="1" s="1"/>
  <c r="AR1087" i="1"/>
  <c r="AS1087" i="1" s="1"/>
  <c r="AU1087" i="1" s="1"/>
  <c r="AR1095" i="1"/>
  <c r="AS1095" i="1" s="1"/>
  <c r="AU1095" i="1" s="1"/>
  <c r="AR1103" i="1"/>
  <c r="AS1103" i="1" s="1"/>
  <c r="AU1103" i="1" s="1"/>
  <c r="AR1111" i="1"/>
  <c r="AS1111" i="1" s="1"/>
  <c r="AU1111" i="1" s="1"/>
  <c r="AR1119" i="1"/>
  <c r="AS1119" i="1" s="1"/>
  <c r="AU1119" i="1" s="1"/>
  <c r="AR1127" i="1"/>
  <c r="AS1127" i="1" s="1"/>
  <c r="AU1127" i="1" s="1"/>
  <c r="AR1135" i="1"/>
  <c r="AS1135" i="1" s="1"/>
  <c r="AU1135" i="1" s="1"/>
  <c r="AR1143" i="1"/>
  <c r="AS1143" i="1" s="1"/>
  <c r="AU1143" i="1" s="1"/>
  <c r="AR1151" i="1"/>
  <c r="AS1151" i="1" s="1"/>
  <c r="AU1151" i="1" s="1"/>
  <c r="AR1159" i="1"/>
  <c r="AS1159" i="1" s="1"/>
  <c r="AU1159" i="1" s="1"/>
  <c r="AR1167" i="1"/>
  <c r="AS1167" i="1" s="1"/>
  <c r="AU1167" i="1" s="1"/>
  <c r="AR1175" i="1"/>
  <c r="AS1175" i="1" s="1"/>
  <c r="AU1175" i="1" s="1"/>
  <c r="AR1183" i="1"/>
  <c r="AS1183" i="1" s="1"/>
  <c r="AU1183" i="1" s="1"/>
  <c r="AR1191" i="1"/>
  <c r="AS1191" i="1" s="1"/>
  <c r="AU1191" i="1" s="1"/>
  <c r="AR1199" i="1"/>
  <c r="AS1199" i="1" s="1"/>
  <c r="AU1199" i="1" s="1"/>
  <c r="AR1207" i="1"/>
  <c r="AS1207" i="1" s="1"/>
  <c r="AU1207" i="1" s="1"/>
  <c r="AR1215" i="1"/>
  <c r="AS1215" i="1" s="1"/>
  <c r="AU1215" i="1" s="1"/>
  <c r="AR1223" i="1"/>
  <c r="AS1223" i="1" s="1"/>
  <c r="AU1223" i="1" s="1"/>
  <c r="AR1231" i="1"/>
  <c r="AS1231" i="1" s="1"/>
  <c r="AU1231" i="1" s="1"/>
  <c r="AR1239" i="1"/>
  <c r="AS1239" i="1" s="1"/>
  <c r="AU1239" i="1" s="1"/>
  <c r="AR1247" i="1"/>
  <c r="AS1247" i="1" s="1"/>
  <c r="AU1247" i="1" s="1"/>
  <c r="AR1255" i="1"/>
  <c r="AS1255" i="1" s="1"/>
  <c r="AU1255" i="1" s="1"/>
  <c r="AR1263" i="1"/>
  <c r="AS1263" i="1" s="1"/>
  <c r="AU1263" i="1" s="1"/>
  <c r="AR1271" i="1"/>
  <c r="AS1271" i="1" s="1"/>
  <c r="AU1271" i="1" s="1"/>
  <c r="AR1279" i="1"/>
  <c r="AS1279" i="1" s="1"/>
  <c r="AU1279" i="1" s="1"/>
  <c r="AR1287" i="1"/>
  <c r="AS1287" i="1" s="1"/>
  <c r="AU1287" i="1" s="1"/>
  <c r="AR1295" i="1"/>
  <c r="AS1295" i="1" s="1"/>
  <c r="AU1295" i="1" s="1"/>
  <c r="AR1303" i="1"/>
  <c r="AS1303" i="1" s="1"/>
  <c r="AU1303" i="1" s="1"/>
  <c r="AR1311" i="1"/>
  <c r="AS1311" i="1" s="1"/>
  <c r="AU1311" i="1" s="1"/>
  <c r="AR1319" i="1"/>
  <c r="AS1319" i="1" s="1"/>
  <c r="AU1319" i="1" s="1"/>
  <c r="AR1327" i="1"/>
  <c r="AS1327" i="1" s="1"/>
  <c r="AU1327" i="1" s="1"/>
  <c r="AR1335" i="1"/>
  <c r="AS1335" i="1" s="1"/>
  <c r="AU1335" i="1" s="1"/>
  <c r="AR1343" i="1"/>
  <c r="AS1343" i="1" s="1"/>
  <c r="AU1343" i="1" s="1"/>
  <c r="AR1351" i="1"/>
  <c r="AS1351" i="1" s="1"/>
  <c r="AU1351" i="1" s="1"/>
  <c r="AR1359" i="1"/>
  <c r="AS1359" i="1" s="1"/>
  <c r="AU1359" i="1" s="1"/>
  <c r="AR1367" i="1"/>
  <c r="AS1367" i="1" s="1"/>
  <c r="AU1367" i="1" s="1"/>
  <c r="AR1375" i="1"/>
  <c r="AS1375" i="1" s="1"/>
  <c r="AU1375" i="1" s="1"/>
  <c r="AR1383" i="1"/>
  <c r="AS1383" i="1" s="1"/>
  <c r="AU1383" i="1" s="1"/>
  <c r="AR1391" i="1"/>
  <c r="AS1391" i="1" s="1"/>
  <c r="AU1391" i="1" s="1"/>
  <c r="AR1399" i="1"/>
  <c r="AS1399" i="1" s="1"/>
  <c r="AU1399" i="1" s="1"/>
  <c r="AR1407" i="1"/>
  <c r="AS1407" i="1" s="1"/>
  <c r="AU1407" i="1" s="1"/>
  <c r="AR1415" i="1"/>
  <c r="AS1415" i="1" s="1"/>
  <c r="AU1415" i="1" s="1"/>
  <c r="AR1423" i="1"/>
  <c r="AS1423" i="1" s="1"/>
  <c r="AU1423" i="1" s="1"/>
  <c r="AR1431" i="1"/>
  <c r="AS1431" i="1" s="1"/>
  <c r="AU1431" i="1" s="1"/>
  <c r="AR1439" i="1"/>
  <c r="AS1439" i="1" s="1"/>
  <c r="AU1439" i="1" s="1"/>
  <c r="AR1447" i="1"/>
  <c r="AS1447" i="1" s="1"/>
  <c r="AU1447" i="1" s="1"/>
  <c r="AR1455" i="1"/>
  <c r="AS1455" i="1" s="1"/>
  <c r="AU1455" i="1" s="1"/>
  <c r="AR1463" i="1"/>
  <c r="AS1463" i="1" s="1"/>
  <c r="AU1463" i="1" s="1"/>
  <c r="AR1471" i="1"/>
  <c r="AS1471" i="1" s="1"/>
  <c r="AU1471" i="1" s="1"/>
  <c r="AR1479" i="1"/>
  <c r="AS1479" i="1" s="1"/>
  <c r="AU1479" i="1" s="1"/>
  <c r="AR1487" i="1"/>
  <c r="AS1487" i="1" s="1"/>
  <c r="AU1487" i="1" s="1"/>
  <c r="AR1495" i="1"/>
  <c r="AS1495" i="1" s="1"/>
  <c r="AU1495" i="1" s="1"/>
  <c r="AR1503" i="1"/>
  <c r="AS1503" i="1" s="1"/>
  <c r="AU1503" i="1" s="1"/>
  <c r="AR1511" i="1"/>
  <c r="AS1511" i="1" s="1"/>
  <c r="AU1511" i="1" s="1"/>
  <c r="AR1519" i="1"/>
  <c r="AS1519" i="1" s="1"/>
  <c r="AU1519" i="1" s="1"/>
  <c r="AR1527" i="1"/>
  <c r="AS1527" i="1" s="1"/>
  <c r="AU1527" i="1" s="1"/>
  <c r="AR1535" i="1"/>
  <c r="AS1535" i="1" s="1"/>
  <c r="AU1535" i="1" s="1"/>
  <c r="AR1543" i="1"/>
  <c r="AS1543" i="1" s="1"/>
  <c r="AU1543" i="1" s="1"/>
  <c r="AR1551" i="1"/>
  <c r="AS1551" i="1" s="1"/>
  <c r="AU1551" i="1" s="1"/>
  <c r="AR1559" i="1"/>
  <c r="AS1559" i="1" s="1"/>
  <c r="AU1559" i="1" s="1"/>
  <c r="AR1567" i="1"/>
  <c r="AS1567" i="1" s="1"/>
  <c r="AU1567" i="1" s="1"/>
  <c r="AR1575" i="1"/>
  <c r="AS1575" i="1" s="1"/>
  <c r="AU1575" i="1" s="1"/>
  <c r="AR1583" i="1"/>
  <c r="AS1583" i="1" s="1"/>
  <c r="AU1583" i="1" s="1"/>
  <c r="AR1591" i="1"/>
  <c r="AS1591" i="1" s="1"/>
  <c r="AU1591" i="1" s="1"/>
  <c r="AR1599" i="1"/>
  <c r="AS1599" i="1" s="1"/>
  <c r="AU1599" i="1" s="1"/>
  <c r="AR1607" i="1"/>
  <c r="AS1607" i="1" s="1"/>
  <c r="AU1607" i="1" s="1"/>
  <c r="AR1615" i="1"/>
  <c r="AS1615" i="1" s="1"/>
  <c r="AU1615" i="1" s="1"/>
  <c r="AR1623" i="1"/>
  <c r="AS1623" i="1" s="1"/>
  <c r="AU1623" i="1" s="1"/>
  <c r="AR1631" i="1"/>
  <c r="AS1631" i="1" s="1"/>
  <c r="AU1631" i="1" s="1"/>
  <c r="AR1639" i="1"/>
  <c r="AS1639" i="1" s="1"/>
  <c r="AU1639" i="1" s="1"/>
  <c r="AR1647" i="1"/>
  <c r="AS1647" i="1" s="1"/>
  <c r="AU1647" i="1" s="1"/>
  <c r="AR1655" i="1"/>
  <c r="AS1655" i="1" s="1"/>
  <c r="AU1655" i="1" s="1"/>
  <c r="AR1663" i="1"/>
  <c r="AS1663" i="1" s="1"/>
  <c r="AU1663" i="1" s="1"/>
  <c r="AR1671" i="1"/>
  <c r="AS1671" i="1" s="1"/>
  <c r="AU1671" i="1" s="1"/>
  <c r="AR1679" i="1"/>
  <c r="AS1679" i="1" s="1"/>
  <c r="AU1679" i="1" s="1"/>
  <c r="AR1687" i="1"/>
  <c r="AS1687" i="1" s="1"/>
  <c r="AU1687" i="1" s="1"/>
  <c r="AR1695" i="1"/>
  <c r="AS1695" i="1" s="1"/>
  <c r="AU1695" i="1" s="1"/>
  <c r="AR1703" i="1"/>
  <c r="AS1703" i="1" s="1"/>
  <c r="AU1703" i="1" s="1"/>
  <c r="AR1711" i="1"/>
  <c r="AS1711" i="1" s="1"/>
  <c r="AU1711" i="1" s="1"/>
  <c r="AR1719" i="1"/>
  <c r="AS1719" i="1" s="1"/>
  <c r="AU1719" i="1" s="1"/>
  <c r="AR1727" i="1"/>
  <c r="AS1727" i="1" s="1"/>
  <c r="AU1727" i="1" s="1"/>
  <c r="AR1735" i="1"/>
  <c r="AS1735" i="1" s="1"/>
  <c r="AU1735" i="1" s="1"/>
  <c r="AR1743" i="1"/>
  <c r="AS1743" i="1" s="1"/>
  <c r="AU1743" i="1" s="1"/>
  <c r="AR1751" i="1"/>
  <c r="AS1751" i="1" s="1"/>
  <c r="AU1751" i="1" s="1"/>
  <c r="AR1759" i="1"/>
  <c r="AS1759" i="1" s="1"/>
  <c r="AU1759" i="1" s="1"/>
  <c r="AR1767" i="1"/>
  <c r="AS1767" i="1" s="1"/>
  <c r="AU1767" i="1" s="1"/>
  <c r="AR1775" i="1"/>
  <c r="AS1775" i="1" s="1"/>
  <c r="AU1775" i="1" s="1"/>
  <c r="AR1783" i="1"/>
  <c r="AS1783" i="1" s="1"/>
  <c r="AU1783" i="1" s="1"/>
  <c r="AR1791" i="1"/>
  <c r="AS1791" i="1" s="1"/>
  <c r="AU1791" i="1" s="1"/>
  <c r="AR1799" i="1"/>
  <c r="AS1799" i="1" s="1"/>
  <c r="AU1799" i="1" s="1"/>
  <c r="AR1807" i="1"/>
  <c r="AS1807" i="1" s="1"/>
  <c r="AU1807" i="1" s="1"/>
  <c r="AR1815" i="1"/>
  <c r="AS1815" i="1" s="1"/>
  <c r="AU1815" i="1" s="1"/>
  <c r="AR1823" i="1"/>
  <c r="AS1823" i="1" s="1"/>
  <c r="AU1823" i="1" s="1"/>
  <c r="AR1831" i="1"/>
  <c r="AS1831" i="1" s="1"/>
  <c r="AU1831" i="1" s="1"/>
  <c r="AR1839" i="1"/>
  <c r="AS1839" i="1" s="1"/>
  <c r="AU1839" i="1" s="1"/>
  <c r="AR1847" i="1"/>
  <c r="AS1847" i="1" s="1"/>
  <c r="AU1847" i="1" s="1"/>
  <c r="AR1855" i="1"/>
  <c r="AS1855" i="1" s="1"/>
  <c r="AU1855" i="1" s="1"/>
  <c r="AR1863" i="1"/>
  <c r="AS1863" i="1" s="1"/>
  <c r="AU1863" i="1" s="1"/>
  <c r="AR1871" i="1"/>
  <c r="AS1871" i="1" s="1"/>
  <c r="AU1871" i="1" s="1"/>
  <c r="AR1879" i="1"/>
  <c r="AS1879" i="1" s="1"/>
  <c r="AU1879" i="1" s="1"/>
  <c r="AR1887" i="1"/>
  <c r="AS1887" i="1" s="1"/>
  <c r="AU1887" i="1" s="1"/>
  <c r="AR1895" i="1"/>
  <c r="AS1895" i="1" s="1"/>
  <c r="AU1895" i="1" s="1"/>
  <c r="AR1903" i="1"/>
  <c r="AS1903" i="1" s="1"/>
  <c r="AU1903" i="1" s="1"/>
  <c r="AR1911" i="1"/>
  <c r="AS1911" i="1" s="1"/>
  <c r="AU1911" i="1" s="1"/>
  <c r="AR1919" i="1"/>
  <c r="AS1919" i="1" s="1"/>
  <c r="AU1919" i="1" s="1"/>
  <c r="AR1927" i="1"/>
  <c r="AS1927" i="1" s="1"/>
  <c r="AU1927" i="1" s="1"/>
  <c r="AR1935" i="1"/>
  <c r="AS1935" i="1" s="1"/>
  <c r="AU1935" i="1" s="1"/>
  <c r="AR1943" i="1"/>
  <c r="AS1943" i="1" s="1"/>
  <c r="AU1943" i="1" s="1"/>
  <c r="AR1951" i="1"/>
  <c r="AS1951" i="1" s="1"/>
  <c r="AU1951" i="1" s="1"/>
  <c r="AR1959" i="1"/>
  <c r="AS1959" i="1" s="1"/>
  <c r="AU1959" i="1" s="1"/>
  <c r="AR1967" i="1"/>
  <c r="AS1967" i="1" s="1"/>
  <c r="AU1967" i="1" s="1"/>
  <c r="AR1975" i="1"/>
  <c r="AS1975" i="1" s="1"/>
  <c r="AU1975" i="1" s="1"/>
  <c r="AR1983" i="1"/>
  <c r="AS1983" i="1" s="1"/>
  <c r="AU1983" i="1" s="1"/>
  <c r="AR1991" i="1"/>
  <c r="AS1991" i="1" s="1"/>
  <c r="AU1991" i="1" s="1"/>
  <c r="AR1999" i="1"/>
  <c r="AS1999" i="1" s="1"/>
  <c r="AU1999" i="1" s="1"/>
  <c r="AR2007" i="1"/>
  <c r="AS2007" i="1" s="1"/>
  <c r="AU2007" i="1" s="1"/>
  <c r="AR2015" i="1"/>
  <c r="AS2015" i="1" s="1"/>
  <c r="AU2015" i="1" s="1"/>
  <c r="AR2023" i="1"/>
  <c r="AS2023" i="1" s="1"/>
  <c r="AU2023" i="1" s="1"/>
  <c r="AR2031" i="1"/>
  <c r="AS2031" i="1" s="1"/>
  <c r="AU2031" i="1" s="1"/>
  <c r="AR2039" i="1"/>
  <c r="AS2039" i="1" s="1"/>
  <c r="AU2039" i="1" s="1"/>
  <c r="AR2047" i="1"/>
  <c r="AS2047" i="1" s="1"/>
  <c r="AU2047" i="1" s="1"/>
  <c r="AR2055" i="1"/>
  <c r="AS2055" i="1" s="1"/>
  <c r="AU2055" i="1" s="1"/>
  <c r="AR2063" i="1"/>
  <c r="AS2063" i="1" s="1"/>
  <c r="AU2063" i="1" s="1"/>
  <c r="AR2071" i="1"/>
  <c r="AS2071" i="1" s="1"/>
  <c r="AU2071" i="1" s="1"/>
  <c r="AR2079" i="1"/>
  <c r="AS2079" i="1" s="1"/>
  <c r="AU2079" i="1" s="1"/>
  <c r="AS4" i="1"/>
  <c r="AU4" i="1" s="1"/>
  <c r="AS28" i="1"/>
  <c r="AU28" i="1" s="1"/>
  <c r="AS36" i="1"/>
  <c r="AU36" i="1" s="1"/>
  <c r="AS92" i="1"/>
  <c r="AU92" i="1" s="1"/>
  <c r="AS124" i="1"/>
  <c r="AU124" i="1" s="1"/>
  <c r="AS172" i="1"/>
  <c r="AU172" i="1" s="1"/>
  <c r="AS244" i="1"/>
  <c r="AU244" i="1" s="1"/>
  <c r="AS292" i="1"/>
  <c r="AU292" i="1" s="1"/>
  <c r="AS308" i="1"/>
  <c r="AU308" i="1" s="1"/>
  <c r="AS324" i="1"/>
  <c r="AU324" i="1" s="1"/>
  <c r="AS340" i="1"/>
  <c r="AU340" i="1" s="1"/>
  <c r="AS372" i="1"/>
  <c r="AU372" i="1" s="1"/>
  <c r="AS388" i="1"/>
  <c r="AU388" i="1" s="1"/>
  <c r="AS404" i="1"/>
  <c r="AU404" i="1" s="1"/>
  <c r="AS420" i="1"/>
  <c r="AU420" i="1" s="1"/>
  <c r="AS436" i="1"/>
  <c r="AU436" i="1" s="1"/>
  <c r="AS556" i="1"/>
  <c r="AU556" i="1" s="1"/>
  <c r="AS596" i="1"/>
  <c r="AU596" i="1" s="1"/>
  <c r="AS756" i="1"/>
  <c r="AU756" i="1" s="1"/>
  <c r="AS10" i="1"/>
  <c r="AU10" i="1" s="1"/>
  <c r="AS18" i="1"/>
  <c r="AU18" i="1" s="1"/>
  <c r="AR26" i="1"/>
  <c r="AS26" i="1" s="1"/>
  <c r="AU26" i="1" s="1"/>
  <c r="AS34" i="1"/>
  <c r="AU34" i="1" s="1"/>
  <c r="AR42" i="1"/>
  <c r="AS42" i="1" s="1"/>
  <c r="AU42" i="1" s="1"/>
  <c r="AS58" i="1"/>
  <c r="AU58" i="1" s="1"/>
  <c r="AS66" i="1"/>
  <c r="AU66" i="1" s="1"/>
  <c r="AS74" i="1"/>
  <c r="AU74" i="1" s="1"/>
  <c r="AR82" i="1"/>
  <c r="AS82" i="1" s="1"/>
  <c r="AU82" i="1" s="1"/>
  <c r="AS90" i="1"/>
  <c r="AU90" i="1" s="1"/>
  <c r="AR98" i="1"/>
  <c r="AS98" i="1" s="1"/>
  <c r="AU98" i="1" s="1"/>
  <c r="AS106" i="1"/>
  <c r="AU106" i="1" s="1"/>
  <c r="AR114" i="1"/>
  <c r="AS114" i="1" s="1"/>
  <c r="AU114" i="1" s="1"/>
  <c r="AS122" i="1"/>
  <c r="AU122" i="1" s="1"/>
  <c r="AR130" i="1"/>
  <c r="AS130" i="1" s="1"/>
  <c r="AU130" i="1" s="1"/>
  <c r="AR138" i="1"/>
  <c r="AS138" i="1" s="1"/>
  <c r="AU138" i="1" s="1"/>
  <c r="AR146" i="1"/>
  <c r="AS146" i="1" s="1"/>
  <c r="AU146" i="1" s="1"/>
  <c r="AR154" i="1"/>
  <c r="AS154" i="1" s="1"/>
  <c r="AU154" i="1" s="1"/>
  <c r="AR162" i="1"/>
  <c r="AS162" i="1" s="1"/>
  <c r="AU162" i="1" s="1"/>
  <c r="AR170" i="1"/>
  <c r="AS170" i="1" s="1"/>
  <c r="AU170" i="1" s="1"/>
  <c r="AR178" i="1"/>
  <c r="AS178" i="1" s="1"/>
  <c r="AU178" i="1" s="1"/>
  <c r="AR186" i="1"/>
  <c r="AS186" i="1" s="1"/>
  <c r="AU186" i="1" s="1"/>
  <c r="AR194" i="1"/>
  <c r="AS194" i="1" s="1"/>
  <c r="AU194" i="1" s="1"/>
  <c r="AR202" i="1"/>
  <c r="AS202" i="1" s="1"/>
  <c r="AU202" i="1" s="1"/>
  <c r="AR210" i="1"/>
  <c r="AS210" i="1" s="1"/>
  <c r="AU210" i="1" s="1"/>
  <c r="AR218" i="1"/>
  <c r="AS218" i="1" s="1"/>
  <c r="AU218" i="1" s="1"/>
  <c r="AR226" i="1"/>
  <c r="AS226" i="1" s="1"/>
  <c r="AU226" i="1" s="1"/>
  <c r="AR234" i="1"/>
  <c r="AS234" i="1" s="1"/>
  <c r="AU234" i="1" s="1"/>
  <c r="AR242" i="1"/>
  <c r="AS242" i="1" s="1"/>
  <c r="AU242" i="1" s="1"/>
  <c r="AR250" i="1"/>
  <c r="AS250" i="1" s="1"/>
  <c r="AU250" i="1" s="1"/>
  <c r="AR258" i="1"/>
  <c r="AS258" i="1" s="1"/>
  <c r="AU258" i="1" s="1"/>
  <c r="AR266" i="1"/>
  <c r="AS266" i="1" s="1"/>
  <c r="AU266" i="1" s="1"/>
  <c r="AR274" i="1"/>
  <c r="AS274" i="1" s="1"/>
  <c r="AU274" i="1" s="1"/>
  <c r="AR282" i="1"/>
  <c r="AS282" i="1" s="1"/>
  <c r="AU282" i="1" s="1"/>
  <c r="AR290" i="1"/>
  <c r="AS290" i="1" s="1"/>
  <c r="AU290" i="1" s="1"/>
  <c r="AR298" i="1"/>
  <c r="AS298" i="1" s="1"/>
  <c r="AU298" i="1" s="1"/>
  <c r="AR306" i="1"/>
  <c r="AS306" i="1" s="1"/>
  <c r="AU306" i="1" s="1"/>
  <c r="AR314" i="1"/>
  <c r="AS314" i="1" s="1"/>
  <c r="AU314" i="1" s="1"/>
  <c r="AR322" i="1"/>
  <c r="AS322" i="1" s="1"/>
  <c r="AU322" i="1" s="1"/>
  <c r="AR330" i="1"/>
  <c r="AS330" i="1" s="1"/>
  <c r="AU330" i="1" s="1"/>
  <c r="AR338" i="1"/>
  <c r="AS338" i="1" s="1"/>
  <c r="AU338" i="1" s="1"/>
  <c r="AR346" i="1"/>
  <c r="AS346" i="1" s="1"/>
  <c r="AU346" i="1" s="1"/>
  <c r="AR354" i="1"/>
  <c r="AS354" i="1" s="1"/>
  <c r="AU354" i="1" s="1"/>
  <c r="AR362" i="1"/>
  <c r="AS362" i="1" s="1"/>
  <c r="AU362" i="1" s="1"/>
  <c r="AR370" i="1"/>
  <c r="AS370" i="1" s="1"/>
  <c r="AU370" i="1" s="1"/>
  <c r="AR378" i="1"/>
  <c r="AS378" i="1" s="1"/>
  <c r="AU378" i="1" s="1"/>
  <c r="AR386" i="1"/>
  <c r="AS386" i="1" s="1"/>
  <c r="AU386" i="1" s="1"/>
  <c r="AR394" i="1"/>
  <c r="AS394" i="1" s="1"/>
  <c r="AU394" i="1" s="1"/>
  <c r="AR402" i="1"/>
  <c r="AS402" i="1" s="1"/>
  <c r="AU402" i="1" s="1"/>
  <c r="AR410" i="1"/>
  <c r="AS410" i="1" s="1"/>
  <c r="AU410" i="1" s="1"/>
  <c r="AR418" i="1"/>
  <c r="AS418" i="1" s="1"/>
  <c r="AU418" i="1" s="1"/>
  <c r="AR426" i="1"/>
  <c r="AS426" i="1" s="1"/>
  <c r="AU426" i="1" s="1"/>
  <c r="AR434" i="1"/>
  <c r="AS434" i="1" s="1"/>
  <c r="AU434" i="1" s="1"/>
  <c r="AR442" i="1"/>
  <c r="AS442" i="1" s="1"/>
  <c r="AU442" i="1" s="1"/>
  <c r="AR450" i="1"/>
  <c r="AS450" i="1" s="1"/>
  <c r="AU450" i="1" s="1"/>
  <c r="AR458" i="1"/>
  <c r="AS458" i="1" s="1"/>
  <c r="AU458" i="1" s="1"/>
  <c r="AR466" i="1"/>
  <c r="AS466" i="1" s="1"/>
  <c r="AU466" i="1" s="1"/>
  <c r="AR474" i="1"/>
  <c r="AS474" i="1" s="1"/>
  <c r="AU474" i="1" s="1"/>
  <c r="AR482" i="1"/>
  <c r="AS482" i="1" s="1"/>
  <c r="AU482" i="1" s="1"/>
  <c r="AR490" i="1"/>
  <c r="AS490" i="1" s="1"/>
  <c r="AU490" i="1" s="1"/>
  <c r="AR498" i="1"/>
  <c r="AS498" i="1" s="1"/>
  <c r="AU498" i="1" s="1"/>
  <c r="AR506" i="1"/>
  <c r="AS506" i="1" s="1"/>
  <c r="AU506" i="1" s="1"/>
  <c r="AR514" i="1"/>
  <c r="AS514" i="1" s="1"/>
  <c r="AU514" i="1" s="1"/>
  <c r="AR522" i="1"/>
  <c r="AS522" i="1" s="1"/>
  <c r="AU522" i="1" s="1"/>
  <c r="AR530" i="1"/>
  <c r="AS530" i="1" s="1"/>
  <c r="AU530" i="1" s="1"/>
  <c r="AR538" i="1"/>
  <c r="AS538" i="1" s="1"/>
  <c r="AU538" i="1" s="1"/>
  <c r="AR546" i="1"/>
  <c r="AS546" i="1" s="1"/>
  <c r="AU546" i="1" s="1"/>
  <c r="AR554" i="1"/>
  <c r="AS554" i="1" s="1"/>
  <c r="AU554" i="1" s="1"/>
  <c r="AR562" i="1"/>
  <c r="AS562" i="1" s="1"/>
  <c r="AU562" i="1" s="1"/>
  <c r="AR570" i="1"/>
  <c r="AS570" i="1" s="1"/>
  <c r="AU570" i="1" s="1"/>
  <c r="AR578" i="1"/>
  <c r="AS578" i="1" s="1"/>
  <c r="AU578" i="1" s="1"/>
  <c r="AR586" i="1"/>
  <c r="AS586" i="1" s="1"/>
  <c r="AU586" i="1" s="1"/>
  <c r="AR594" i="1"/>
  <c r="AS594" i="1" s="1"/>
  <c r="AU594" i="1" s="1"/>
  <c r="AR602" i="1"/>
  <c r="AS602" i="1" s="1"/>
  <c r="AU602" i="1" s="1"/>
  <c r="AR610" i="1"/>
  <c r="AS610" i="1" s="1"/>
  <c r="AU610" i="1" s="1"/>
  <c r="AR618" i="1"/>
  <c r="AS618" i="1" s="1"/>
  <c r="AU618" i="1" s="1"/>
  <c r="AR626" i="1"/>
  <c r="AS626" i="1" s="1"/>
  <c r="AU626" i="1" s="1"/>
  <c r="AR634" i="1"/>
  <c r="AS634" i="1" s="1"/>
  <c r="AU634" i="1" s="1"/>
  <c r="AR642" i="1"/>
  <c r="AS642" i="1" s="1"/>
  <c r="AU642" i="1" s="1"/>
  <c r="AR650" i="1"/>
  <c r="AS650" i="1" s="1"/>
  <c r="AU650" i="1" s="1"/>
  <c r="AR658" i="1"/>
  <c r="AS658" i="1" s="1"/>
  <c r="AU658" i="1" s="1"/>
  <c r="AR666" i="1"/>
  <c r="AS666" i="1" s="1"/>
  <c r="AU666" i="1" s="1"/>
  <c r="AR674" i="1"/>
  <c r="AS674" i="1" s="1"/>
  <c r="AU674" i="1" s="1"/>
  <c r="AR682" i="1"/>
  <c r="AS682" i="1" s="1"/>
  <c r="AU682" i="1" s="1"/>
  <c r="AR690" i="1"/>
  <c r="AS690" i="1" s="1"/>
  <c r="AU690" i="1" s="1"/>
  <c r="AR698" i="1"/>
  <c r="AS698" i="1" s="1"/>
  <c r="AU698" i="1" s="1"/>
  <c r="AR706" i="1"/>
  <c r="AS706" i="1" s="1"/>
  <c r="AU706" i="1" s="1"/>
  <c r="AR714" i="1"/>
  <c r="AS714" i="1" s="1"/>
  <c r="AU714" i="1" s="1"/>
  <c r="AR722" i="1"/>
  <c r="AS722" i="1" s="1"/>
  <c r="AU722" i="1" s="1"/>
  <c r="AR730" i="1"/>
  <c r="AS730" i="1" s="1"/>
  <c r="AU730" i="1" s="1"/>
  <c r="AR738" i="1"/>
  <c r="AS738" i="1" s="1"/>
  <c r="AU738" i="1" s="1"/>
  <c r="AR746" i="1"/>
  <c r="AS746" i="1" s="1"/>
  <c r="AU746" i="1" s="1"/>
  <c r="AR754" i="1"/>
  <c r="AS754" i="1" s="1"/>
  <c r="AU754" i="1" s="1"/>
  <c r="AR762" i="1"/>
  <c r="AS762" i="1" s="1"/>
  <c r="AU762" i="1" s="1"/>
  <c r="AR770" i="1"/>
  <c r="AS770" i="1" s="1"/>
  <c r="AU770" i="1" s="1"/>
  <c r="AR778" i="1"/>
  <c r="AS778" i="1" s="1"/>
  <c r="AU778" i="1" s="1"/>
  <c r="AR786" i="1"/>
  <c r="AS786" i="1" s="1"/>
  <c r="AU786" i="1" s="1"/>
  <c r="AR794" i="1"/>
  <c r="AS794" i="1" s="1"/>
  <c r="AU794" i="1" s="1"/>
  <c r="AR802" i="1"/>
  <c r="AS802" i="1" s="1"/>
  <c r="AU802" i="1" s="1"/>
  <c r="AR810" i="1"/>
  <c r="AS810" i="1" s="1"/>
  <c r="AU810" i="1" s="1"/>
  <c r="AR818" i="1"/>
  <c r="AS818" i="1" s="1"/>
  <c r="AU818" i="1" s="1"/>
  <c r="AR826" i="1"/>
  <c r="AS826" i="1" s="1"/>
  <c r="AU826" i="1" s="1"/>
  <c r="AR834" i="1"/>
  <c r="AS834" i="1" s="1"/>
  <c r="AU834" i="1" s="1"/>
  <c r="AR842" i="1"/>
  <c r="AS842" i="1" s="1"/>
  <c r="AU842" i="1" s="1"/>
  <c r="AR850" i="1"/>
  <c r="AS850" i="1" s="1"/>
  <c r="AU850" i="1" s="1"/>
  <c r="AR858" i="1"/>
  <c r="AS858" i="1" s="1"/>
  <c r="AU858" i="1" s="1"/>
  <c r="AR866" i="1"/>
  <c r="AS866" i="1" s="1"/>
  <c r="AU866" i="1" s="1"/>
  <c r="AR874" i="1"/>
  <c r="AS874" i="1" s="1"/>
  <c r="AU874" i="1" s="1"/>
  <c r="AR882" i="1"/>
  <c r="AS882" i="1" s="1"/>
  <c r="AU882" i="1" s="1"/>
  <c r="AR890" i="1"/>
  <c r="AS890" i="1" s="1"/>
  <c r="AU890" i="1" s="1"/>
  <c r="AR898" i="1"/>
  <c r="AS898" i="1" s="1"/>
  <c r="AU898" i="1" s="1"/>
  <c r="AR906" i="1"/>
  <c r="AS906" i="1" s="1"/>
  <c r="AU906" i="1" s="1"/>
  <c r="AR914" i="1"/>
  <c r="AS914" i="1" s="1"/>
  <c r="AU914" i="1" s="1"/>
  <c r="AR922" i="1"/>
  <c r="AS922" i="1" s="1"/>
  <c r="AU922" i="1" s="1"/>
  <c r="AR930" i="1"/>
  <c r="AS930" i="1" s="1"/>
  <c r="AU930" i="1" s="1"/>
  <c r="AR938" i="1"/>
  <c r="AS938" i="1" s="1"/>
  <c r="AU938" i="1" s="1"/>
  <c r="AR946" i="1"/>
  <c r="AS946" i="1" s="1"/>
  <c r="AU946" i="1" s="1"/>
  <c r="AR954" i="1"/>
  <c r="AS954" i="1" s="1"/>
  <c r="AU954" i="1" s="1"/>
  <c r="AR962" i="1"/>
  <c r="AS962" i="1" s="1"/>
  <c r="AU962" i="1" s="1"/>
  <c r="AR970" i="1"/>
  <c r="AS970" i="1" s="1"/>
  <c r="AU970" i="1" s="1"/>
  <c r="AR978" i="1"/>
  <c r="AS978" i="1" s="1"/>
  <c r="AU978" i="1" s="1"/>
  <c r="AR986" i="1"/>
  <c r="AS986" i="1" s="1"/>
  <c r="AU986" i="1" s="1"/>
  <c r="AR994" i="1"/>
  <c r="AS994" i="1" s="1"/>
  <c r="AU994" i="1" s="1"/>
  <c r="AR1002" i="1"/>
  <c r="AS1002" i="1" s="1"/>
  <c r="AU1002" i="1" s="1"/>
  <c r="AR1010" i="1"/>
  <c r="AS1010" i="1" s="1"/>
  <c r="AU1010" i="1" s="1"/>
  <c r="AR1018" i="1"/>
  <c r="AS1018" i="1" s="1"/>
  <c r="AU1018" i="1" s="1"/>
  <c r="AR1026" i="1"/>
  <c r="AS1026" i="1" s="1"/>
  <c r="AU1026" i="1" s="1"/>
  <c r="AR1034" i="1"/>
  <c r="AS1034" i="1" s="1"/>
  <c r="AU1034" i="1" s="1"/>
  <c r="AR1042" i="1"/>
  <c r="AS1042" i="1" s="1"/>
  <c r="AU1042" i="1" s="1"/>
  <c r="AR1050" i="1"/>
  <c r="AS1050" i="1" s="1"/>
  <c r="AU1050" i="1" s="1"/>
  <c r="AR1058" i="1"/>
  <c r="AS1058" i="1" s="1"/>
  <c r="AU1058" i="1" s="1"/>
  <c r="AR1066" i="1"/>
  <c r="AS1066" i="1" s="1"/>
  <c r="AU1066" i="1" s="1"/>
  <c r="AR1074" i="1"/>
  <c r="AS1074" i="1" s="1"/>
  <c r="AU1074" i="1" s="1"/>
  <c r="AR1082" i="1"/>
  <c r="AS1082" i="1" s="1"/>
  <c r="AU1082" i="1" s="1"/>
  <c r="AR1090" i="1"/>
  <c r="AS1090" i="1" s="1"/>
  <c r="AU1090" i="1" s="1"/>
  <c r="AR1098" i="1"/>
  <c r="AS1098" i="1" s="1"/>
  <c r="AU1098" i="1" s="1"/>
  <c r="AR1106" i="1"/>
  <c r="AS1106" i="1" s="1"/>
  <c r="AU1106" i="1" s="1"/>
  <c r="AR1114" i="1"/>
  <c r="AS1114" i="1" s="1"/>
  <c r="AU1114" i="1" s="1"/>
  <c r="AR1122" i="1"/>
  <c r="AS1122" i="1" s="1"/>
  <c r="AU1122" i="1" s="1"/>
  <c r="AR1130" i="1"/>
  <c r="AS1130" i="1" s="1"/>
  <c r="AU1130" i="1" s="1"/>
  <c r="AR1138" i="1"/>
  <c r="AS1138" i="1" s="1"/>
  <c r="AU1138" i="1" s="1"/>
  <c r="AR1146" i="1"/>
  <c r="AS1146" i="1" s="1"/>
  <c r="AU1146" i="1" s="1"/>
  <c r="AR1154" i="1"/>
  <c r="AS1154" i="1" s="1"/>
  <c r="AU1154" i="1" s="1"/>
  <c r="AR1162" i="1"/>
  <c r="AS1162" i="1" s="1"/>
  <c r="AU1162" i="1" s="1"/>
  <c r="AR1170" i="1"/>
  <c r="AS1170" i="1" s="1"/>
  <c r="AU1170" i="1" s="1"/>
  <c r="AR1178" i="1"/>
  <c r="AS1178" i="1" s="1"/>
  <c r="AU1178" i="1" s="1"/>
  <c r="AR1186" i="1"/>
  <c r="AS1186" i="1" s="1"/>
  <c r="AU1186" i="1" s="1"/>
  <c r="AR1194" i="1"/>
  <c r="AS1194" i="1" s="1"/>
  <c r="AU1194" i="1" s="1"/>
  <c r="AR1202" i="1"/>
  <c r="AS1202" i="1" s="1"/>
  <c r="AU1202" i="1" s="1"/>
  <c r="AR1210" i="1"/>
  <c r="AS1210" i="1" s="1"/>
  <c r="AU1210" i="1" s="1"/>
  <c r="AR1218" i="1"/>
  <c r="AS1218" i="1" s="1"/>
  <c r="AU1218" i="1" s="1"/>
  <c r="AR1226" i="1"/>
  <c r="AS1226" i="1" s="1"/>
  <c r="AU1226" i="1" s="1"/>
  <c r="AR1234" i="1"/>
  <c r="AS1234" i="1" s="1"/>
  <c r="AU1234" i="1" s="1"/>
  <c r="AR1242" i="1"/>
  <c r="AS1242" i="1" s="1"/>
  <c r="AU1242" i="1" s="1"/>
  <c r="AR1250" i="1"/>
  <c r="AS1250" i="1" s="1"/>
  <c r="AU1250" i="1" s="1"/>
  <c r="AR1258" i="1"/>
  <c r="AS1258" i="1" s="1"/>
  <c r="AU1258" i="1" s="1"/>
  <c r="AR1266" i="1"/>
  <c r="AS1266" i="1" s="1"/>
  <c r="AU1266" i="1" s="1"/>
  <c r="AR1274" i="1"/>
  <c r="AS1274" i="1" s="1"/>
  <c r="AU1274" i="1" s="1"/>
  <c r="AR1282" i="1"/>
  <c r="AS1282" i="1" s="1"/>
  <c r="AU1282" i="1" s="1"/>
  <c r="AR1290" i="1"/>
  <c r="AS1290" i="1" s="1"/>
  <c r="AU1290" i="1" s="1"/>
  <c r="AR1298" i="1"/>
  <c r="AS1298" i="1" s="1"/>
  <c r="AU1298" i="1" s="1"/>
  <c r="AR1306" i="1"/>
  <c r="AS1306" i="1" s="1"/>
  <c r="AU1306" i="1" s="1"/>
  <c r="AR1314" i="1"/>
  <c r="AS1314" i="1" s="1"/>
  <c r="AU1314" i="1" s="1"/>
  <c r="AR1322" i="1"/>
  <c r="AS1322" i="1" s="1"/>
  <c r="AU1322" i="1" s="1"/>
  <c r="AR1330" i="1"/>
  <c r="AS1330" i="1" s="1"/>
  <c r="AU1330" i="1" s="1"/>
  <c r="AR1338" i="1"/>
  <c r="AS1338" i="1" s="1"/>
  <c r="AU1338" i="1" s="1"/>
  <c r="AR1346" i="1"/>
  <c r="AS1346" i="1" s="1"/>
  <c r="AU1346" i="1" s="1"/>
  <c r="AR1354" i="1"/>
  <c r="AS1354" i="1" s="1"/>
  <c r="AU1354" i="1" s="1"/>
  <c r="AR1362" i="1"/>
  <c r="AS1362" i="1" s="1"/>
  <c r="AU1362" i="1" s="1"/>
  <c r="AR1370" i="1"/>
  <c r="AS1370" i="1" s="1"/>
  <c r="AU1370" i="1" s="1"/>
  <c r="AR1378" i="1"/>
  <c r="AS1378" i="1" s="1"/>
  <c r="AU1378" i="1" s="1"/>
  <c r="AR1386" i="1"/>
  <c r="AS1386" i="1" s="1"/>
  <c r="AU1386" i="1" s="1"/>
  <c r="AR1394" i="1"/>
  <c r="AS1394" i="1" s="1"/>
  <c r="AU1394" i="1" s="1"/>
  <c r="AR1402" i="1"/>
  <c r="AS1402" i="1" s="1"/>
  <c r="AU1402" i="1" s="1"/>
  <c r="AR1410" i="1"/>
  <c r="AS1410" i="1" s="1"/>
  <c r="AU1410" i="1" s="1"/>
  <c r="AR1418" i="1"/>
  <c r="AS1418" i="1" s="1"/>
  <c r="AU1418" i="1" s="1"/>
  <c r="AR1426" i="1"/>
  <c r="AS1426" i="1" s="1"/>
  <c r="AU1426" i="1" s="1"/>
  <c r="AR1434" i="1"/>
  <c r="AS1434" i="1" s="1"/>
  <c r="AU1434" i="1" s="1"/>
  <c r="AR1442" i="1"/>
  <c r="AS1442" i="1" s="1"/>
  <c r="AU1442" i="1" s="1"/>
  <c r="AR1450" i="1"/>
  <c r="AS1450" i="1" s="1"/>
  <c r="AU1450" i="1" s="1"/>
  <c r="AR1458" i="1"/>
  <c r="AS1458" i="1" s="1"/>
  <c r="AU1458" i="1" s="1"/>
  <c r="AR1466" i="1"/>
  <c r="AS1466" i="1" s="1"/>
  <c r="AU1466" i="1" s="1"/>
  <c r="AR1474" i="1"/>
  <c r="AS1474" i="1" s="1"/>
  <c r="AU1474" i="1" s="1"/>
  <c r="AR1482" i="1"/>
  <c r="AS1482" i="1" s="1"/>
  <c r="AU1482" i="1" s="1"/>
  <c r="AR1490" i="1"/>
  <c r="AS1490" i="1" s="1"/>
  <c r="AU1490" i="1" s="1"/>
  <c r="AR1498" i="1"/>
  <c r="AS1498" i="1" s="1"/>
  <c r="AU1498" i="1" s="1"/>
  <c r="AR1506" i="1"/>
  <c r="AS1506" i="1" s="1"/>
  <c r="AU1506" i="1" s="1"/>
  <c r="AR1514" i="1"/>
  <c r="AS1514" i="1" s="1"/>
  <c r="AU1514" i="1" s="1"/>
  <c r="AR1522" i="1"/>
  <c r="AS1522" i="1" s="1"/>
  <c r="AU1522" i="1" s="1"/>
  <c r="AR1530" i="1"/>
  <c r="AS1530" i="1" s="1"/>
  <c r="AU1530" i="1" s="1"/>
  <c r="AR1538" i="1"/>
  <c r="AS1538" i="1" s="1"/>
  <c r="AU1538" i="1" s="1"/>
  <c r="AR1546" i="1"/>
  <c r="AS1546" i="1" s="1"/>
  <c r="AU1546" i="1" s="1"/>
  <c r="AR1554" i="1"/>
  <c r="AS1554" i="1" s="1"/>
  <c r="AU1554" i="1" s="1"/>
  <c r="AR1562" i="1"/>
  <c r="AS1562" i="1" s="1"/>
  <c r="AU1562" i="1" s="1"/>
  <c r="AR1570" i="1"/>
  <c r="AS1570" i="1" s="1"/>
  <c r="AU1570" i="1" s="1"/>
  <c r="AR1578" i="1"/>
  <c r="AS1578" i="1" s="1"/>
  <c r="AU1578" i="1" s="1"/>
  <c r="AR1586" i="1"/>
  <c r="AS1586" i="1" s="1"/>
  <c r="AU1586" i="1" s="1"/>
  <c r="AR1594" i="1"/>
  <c r="AS1594" i="1" s="1"/>
  <c r="AU1594" i="1" s="1"/>
  <c r="AR1602" i="1"/>
  <c r="AS1602" i="1" s="1"/>
  <c r="AU1602" i="1" s="1"/>
  <c r="AR1610" i="1"/>
  <c r="AS1610" i="1" s="1"/>
  <c r="AU1610" i="1" s="1"/>
  <c r="AR1618" i="1"/>
  <c r="AS1618" i="1" s="1"/>
  <c r="AU1618" i="1" s="1"/>
  <c r="AR1626" i="1"/>
  <c r="AS1626" i="1" s="1"/>
  <c r="AU1626" i="1" s="1"/>
  <c r="AR1634" i="1"/>
  <c r="AS1634" i="1" s="1"/>
  <c r="AU1634" i="1" s="1"/>
  <c r="AR1642" i="1"/>
  <c r="AS1642" i="1" s="1"/>
  <c r="AU1642" i="1" s="1"/>
  <c r="AR1650" i="1"/>
  <c r="AS1650" i="1" s="1"/>
  <c r="AU1650" i="1" s="1"/>
  <c r="AR1658" i="1"/>
  <c r="AS1658" i="1" s="1"/>
  <c r="AU1658" i="1" s="1"/>
  <c r="AR1666" i="1"/>
  <c r="AS1666" i="1" s="1"/>
  <c r="AU1666" i="1" s="1"/>
  <c r="AR1674" i="1"/>
  <c r="AS1674" i="1" s="1"/>
  <c r="AU1674" i="1" s="1"/>
  <c r="AR1682" i="1"/>
  <c r="AS1682" i="1" s="1"/>
  <c r="AU1682" i="1" s="1"/>
  <c r="AR1690" i="1"/>
  <c r="AS1690" i="1" s="1"/>
  <c r="AU1690" i="1" s="1"/>
  <c r="AR1698" i="1"/>
  <c r="AS1698" i="1" s="1"/>
  <c r="AU1698" i="1" s="1"/>
  <c r="AR1706" i="1"/>
  <c r="AS1706" i="1" s="1"/>
  <c r="AU1706" i="1" s="1"/>
  <c r="AR1714" i="1"/>
  <c r="AS1714" i="1" s="1"/>
  <c r="AU1714" i="1" s="1"/>
  <c r="AR1722" i="1"/>
  <c r="AS1722" i="1" s="1"/>
  <c r="AU1722" i="1" s="1"/>
  <c r="AR1730" i="1"/>
  <c r="AS1730" i="1" s="1"/>
  <c r="AU1730" i="1" s="1"/>
  <c r="AR1738" i="1"/>
  <c r="AS1738" i="1" s="1"/>
  <c r="AU1738" i="1" s="1"/>
  <c r="AR1746" i="1"/>
  <c r="AS1746" i="1" s="1"/>
  <c r="AU1746" i="1" s="1"/>
  <c r="AR1754" i="1"/>
  <c r="AS1754" i="1" s="1"/>
  <c r="AU1754" i="1" s="1"/>
  <c r="AR1762" i="1"/>
  <c r="AS1762" i="1" s="1"/>
  <c r="AU1762" i="1" s="1"/>
  <c r="AR1770" i="1"/>
  <c r="AS1770" i="1" s="1"/>
  <c r="AU1770" i="1" s="1"/>
  <c r="AR1778" i="1"/>
  <c r="AS1778" i="1" s="1"/>
  <c r="AU1778" i="1" s="1"/>
  <c r="AR1786" i="1"/>
  <c r="AS1786" i="1" s="1"/>
  <c r="AU1786" i="1" s="1"/>
  <c r="AR1794" i="1"/>
  <c r="AS1794" i="1" s="1"/>
  <c r="AU1794" i="1" s="1"/>
  <c r="AR1802" i="1"/>
  <c r="AS1802" i="1" s="1"/>
  <c r="AU1802" i="1" s="1"/>
  <c r="AR1810" i="1"/>
  <c r="AS1810" i="1" s="1"/>
  <c r="AU1810" i="1" s="1"/>
  <c r="AR1818" i="1"/>
  <c r="AS1818" i="1" s="1"/>
  <c r="AU1818" i="1" s="1"/>
  <c r="AR1826" i="1"/>
  <c r="AS1826" i="1" s="1"/>
  <c r="AU1826" i="1" s="1"/>
  <c r="AR1834" i="1"/>
  <c r="AS1834" i="1" s="1"/>
  <c r="AU1834" i="1" s="1"/>
  <c r="AR1842" i="1"/>
  <c r="AS1842" i="1" s="1"/>
  <c r="AU1842" i="1" s="1"/>
  <c r="AR1850" i="1"/>
  <c r="AS1850" i="1" s="1"/>
  <c r="AU1850" i="1" s="1"/>
  <c r="AR1858" i="1"/>
  <c r="AS1858" i="1" s="1"/>
  <c r="AU1858" i="1" s="1"/>
  <c r="AR1866" i="1"/>
  <c r="AS1866" i="1" s="1"/>
  <c r="AU1866" i="1" s="1"/>
  <c r="AR1874" i="1"/>
  <c r="AS1874" i="1" s="1"/>
  <c r="AU1874" i="1" s="1"/>
  <c r="AR1882" i="1"/>
  <c r="AS1882" i="1" s="1"/>
  <c r="AU1882" i="1" s="1"/>
  <c r="AR1890" i="1"/>
  <c r="AS1890" i="1" s="1"/>
  <c r="AU1890" i="1" s="1"/>
  <c r="AR1898" i="1"/>
  <c r="AS1898" i="1" s="1"/>
  <c r="AU1898" i="1" s="1"/>
  <c r="AR1906" i="1"/>
  <c r="AS1906" i="1" s="1"/>
  <c r="AU1906" i="1" s="1"/>
  <c r="AR1914" i="1"/>
  <c r="AS1914" i="1" s="1"/>
  <c r="AU1914" i="1" s="1"/>
  <c r="AR1922" i="1"/>
  <c r="AS1922" i="1" s="1"/>
  <c r="AU1922" i="1" s="1"/>
  <c r="AR1930" i="1"/>
  <c r="AS1930" i="1" s="1"/>
  <c r="AU1930" i="1" s="1"/>
  <c r="AR1938" i="1"/>
  <c r="AS1938" i="1" s="1"/>
  <c r="AU1938" i="1" s="1"/>
  <c r="AR1946" i="1"/>
  <c r="AS1946" i="1" s="1"/>
  <c r="AU1946" i="1" s="1"/>
  <c r="AR1954" i="1"/>
  <c r="AS1954" i="1" s="1"/>
  <c r="AU1954" i="1" s="1"/>
  <c r="AR1962" i="1"/>
  <c r="AS1962" i="1" s="1"/>
  <c r="AU1962" i="1" s="1"/>
  <c r="AR1970" i="1"/>
  <c r="AS1970" i="1" s="1"/>
  <c r="AU1970" i="1" s="1"/>
  <c r="AR1978" i="1"/>
  <c r="AS1978" i="1" s="1"/>
  <c r="AU1978" i="1" s="1"/>
  <c r="AR1986" i="1"/>
  <c r="AS1986" i="1" s="1"/>
  <c r="AU1986" i="1" s="1"/>
  <c r="AR1994" i="1"/>
  <c r="AS1994" i="1" s="1"/>
  <c r="AU1994" i="1" s="1"/>
  <c r="AR2002" i="1"/>
  <c r="AS2002" i="1" s="1"/>
  <c r="AU2002" i="1" s="1"/>
  <c r="AR2010" i="1"/>
  <c r="AS2010" i="1" s="1"/>
  <c r="AU2010" i="1" s="1"/>
  <c r="AR2018" i="1"/>
  <c r="AS2018" i="1" s="1"/>
  <c r="AU2018" i="1" s="1"/>
  <c r="AR2026" i="1"/>
  <c r="AS2026" i="1" s="1"/>
  <c r="AU2026" i="1" s="1"/>
  <c r="AR2034" i="1"/>
  <c r="AS2034" i="1" s="1"/>
  <c r="AU2034" i="1" s="1"/>
  <c r="AR2042" i="1"/>
  <c r="AS2042" i="1" s="1"/>
  <c r="AU2042" i="1" s="1"/>
  <c r="AR2050" i="1"/>
  <c r="AS2050" i="1" s="1"/>
  <c r="AU2050" i="1" s="1"/>
  <c r="AR2058" i="1"/>
  <c r="AS2058" i="1" s="1"/>
  <c r="AU2058" i="1" s="1"/>
  <c r="AR2066" i="1"/>
  <c r="AS2066" i="1" s="1"/>
  <c r="AU2066" i="1" s="1"/>
  <c r="AR2074" i="1"/>
  <c r="AS2074" i="1" s="1"/>
  <c r="AU2074" i="1" s="1"/>
  <c r="AR2082" i="1"/>
  <c r="AS2082" i="1" s="1"/>
  <c r="AU2082" i="1" s="1"/>
  <c r="AR2090" i="1"/>
  <c r="AS2090" i="1" s="1"/>
  <c r="AU2090" i="1" s="1"/>
  <c r="AR2098" i="1"/>
  <c r="AS2098" i="1" s="1"/>
  <c r="AU2098" i="1" s="1"/>
  <c r="AR2106" i="1"/>
  <c r="AS2106" i="1" s="1"/>
  <c r="AU2106" i="1" s="1"/>
  <c r="AR2114" i="1"/>
  <c r="AS2114" i="1" s="1"/>
  <c r="AU2114" i="1" s="1"/>
  <c r="AR2122" i="1"/>
  <c r="AS2122" i="1" s="1"/>
  <c r="AU2122" i="1" s="1"/>
  <c r="AR2130" i="1"/>
  <c r="AS2130" i="1" s="1"/>
  <c r="AU2130" i="1" s="1"/>
  <c r="AR2138" i="1"/>
  <c r="AS2138" i="1" s="1"/>
  <c r="AU2138" i="1" s="1"/>
  <c r="AR2146" i="1"/>
  <c r="AS2146" i="1" s="1"/>
  <c r="AU2146" i="1" s="1"/>
  <c r="AR2154" i="1"/>
  <c r="AS2154" i="1" s="1"/>
  <c r="AU2154" i="1" s="1"/>
  <c r="AR2162" i="1"/>
  <c r="AS2162" i="1" s="1"/>
  <c r="AU2162" i="1" s="1"/>
  <c r="AR2170" i="1"/>
  <c r="AS2170" i="1" s="1"/>
  <c r="AU2170" i="1" s="1"/>
  <c r="AR2178" i="1"/>
  <c r="AS2178" i="1" s="1"/>
  <c r="AU2178" i="1" s="1"/>
  <c r="AR2186" i="1"/>
  <c r="AS2186" i="1" s="1"/>
  <c r="AU2186" i="1" s="1"/>
  <c r="AR2194" i="1"/>
  <c r="AS2194" i="1" s="1"/>
  <c r="AU2194" i="1" s="1"/>
  <c r="AR2202" i="1"/>
  <c r="AS2202" i="1" s="1"/>
  <c r="AU2202" i="1" s="1"/>
  <c r="AR2210" i="1"/>
  <c r="AS2210" i="1" s="1"/>
  <c r="AU2210" i="1" s="1"/>
  <c r="AR2218" i="1"/>
  <c r="AS2218" i="1" s="1"/>
  <c r="AU2218" i="1" s="1"/>
  <c r="AR2226" i="1"/>
  <c r="AS2226" i="1" s="1"/>
  <c r="AU2226" i="1" s="1"/>
  <c r="AR2234" i="1"/>
  <c r="AS2234" i="1" s="1"/>
  <c r="AU2234" i="1" s="1"/>
  <c r="AR2242" i="1"/>
  <c r="AS2242" i="1" s="1"/>
  <c r="AU2242" i="1" s="1"/>
  <c r="AR2250" i="1"/>
  <c r="AS2250" i="1" s="1"/>
  <c r="AU2250" i="1" s="1"/>
  <c r="AR2258" i="1"/>
  <c r="AS2258" i="1" s="1"/>
  <c r="AU2258" i="1" s="1"/>
  <c r="AR2266" i="1"/>
  <c r="AS2266" i="1" s="1"/>
  <c r="AU2266" i="1" s="1"/>
  <c r="AR2274" i="1"/>
  <c r="AS2274" i="1" s="1"/>
  <c r="AU2274" i="1" s="1"/>
  <c r="AR2282" i="1"/>
  <c r="AS2282" i="1" s="1"/>
  <c r="AU2282" i="1" s="1"/>
  <c r="AR2290" i="1"/>
  <c r="AS2290" i="1" s="1"/>
  <c r="AU2290" i="1" s="1"/>
  <c r="AR2298" i="1"/>
  <c r="AS2298" i="1" s="1"/>
  <c r="AU2298" i="1" s="1"/>
  <c r="AR2306" i="1"/>
  <c r="AS2306" i="1" s="1"/>
  <c r="AU2306" i="1" s="1"/>
  <c r="AR2314" i="1"/>
  <c r="AS2314" i="1" s="1"/>
  <c r="AU2314" i="1" s="1"/>
  <c r="AR2322" i="1"/>
  <c r="AS2322" i="1" s="1"/>
  <c r="AU2322" i="1" s="1"/>
  <c r="AR2330" i="1"/>
  <c r="AS2330" i="1" s="1"/>
  <c r="AU2330" i="1" s="1"/>
  <c r="AR2338" i="1"/>
  <c r="AS2338" i="1" s="1"/>
  <c r="AU2338" i="1" s="1"/>
  <c r="AR2346" i="1"/>
  <c r="AS2346" i="1" s="1"/>
  <c r="AU2346" i="1" s="1"/>
  <c r="AR2354" i="1"/>
  <c r="AS2354" i="1" s="1"/>
  <c r="AU2354" i="1" s="1"/>
  <c r="AR2362" i="1"/>
  <c r="AS2362" i="1" s="1"/>
  <c r="AU2362" i="1" s="1"/>
  <c r="AR2370" i="1"/>
  <c r="AS2370" i="1" s="1"/>
  <c r="AU2370" i="1" s="1"/>
  <c r="AR2378" i="1"/>
  <c r="AS2378" i="1" s="1"/>
  <c r="AU2378" i="1" s="1"/>
  <c r="AR2386" i="1"/>
  <c r="AS2386" i="1" s="1"/>
  <c r="AU2386" i="1" s="1"/>
  <c r="AR2394" i="1"/>
  <c r="AS2394" i="1" s="1"/>
  <c r="AU2394" i="1" s="1"/>
  <c r="AS284" i="1"/>
  <c r="AU284" i="1" s="1"/>
  <c r="AS492" i="1"/>
  <c r="AU492" i="1" s="1"/>
  <c r="AS524" i="1"/>
  <c r="AU524" i="1" s="1"/>
  <c r="AS572" i="1"/>
  <c r="AU572" i="1" s="1"/>
  <c r="AS708" i="1"/>
  <c r="AU708" i="1" s="1"/>
  <c r="AR117" i="1"/>
  <c r="AS117" i="1" s="1"/>
  <c r="AU117" i="1" s="1"/>
  <c r="AR125" i="1"/>
  <c r="AS125" i="1" s="1"/>
  <c r="AU125" i="1" s="1"/>
  <c r="AS141" i="1"/>
  <c r="AU141" i="1" s="1"/>
  <c r="AS149" i="1"/>
  <c r="AU149" i="1" s="1"/>
  <c r="AS157" i="1"/>
  <c r="AU157" i="1" s="1"/>
  <c r="AS173" i="1"/>
  <c r="AU173" i="1" s="1"/>
  <c r="AS181" i="1"/>
  <c r="AU181" i="1" s="1"/>
  <c r="AS189" i="1"/>
  <c r="AU189" i="1" s="1"/>
  <c r="AS205" i="1"/>
  <c r="AU205" i="1" s="1"/>
  <c r="AS213" i="1"/>
  <c r="AU213" i="1" s="1"/>
  <c r="AS221" i="1"/>
  <c r="AU221" i="1" s="1"/>
  <c r="AS237" i="1"/>
  <c r="AU237" i="1" s="1"/>
  <c r="AS245" i="1"/>
  <c r="AU245" i="1" s="1"/>
  <c r="AS253" i="1"/>
  <c r="AU253" i="1" s="1"/>
  <c r="AS261" i="1"/>
  <c r="AU261" i="1" s="1"/>
  <c r="AS277" i="1"/>
  <c r="AU277" i="1" s="1"/>
  <c r="AS285" i="1"/>
  <c r="AU285" i="1" s="1"/>
  <c r="AS293" i="1"/>
  <c r="AU293" i="1" s="1"/>
  <c r="AS309" i="1"/>
  <c r="AU309" i="1" s="1"/>
  <c r="AS317" i="1"/>
  <c r="AU317" i="1" s="1"/>
  <c r="AS325" i="1"/>
  <c r="AU325" i="1" s="1"/>
  <c r="AS333" i="1"/>
  <c r="AU333" i="1" s="1"/>
  <c r="AS341" i="1"/>
  <c r="AU341" i="1" s="1"/>
  <c r="AS349" i="1"/>
  <c r="AU349" i="1" s="1"/>
  <c r="AS357" i="1"/>
  <c r="AU357" i="1" s="1"/>
  <c r="AS365" i="1"/>
  <c r="AU365" i="1" s="1"/>
  <c r="AR373" i="1"/>
  <c r="AS373" i="1" s="1"/>
  <c r="AU373" i="1" s="1"/>
  <c r="AS389" i="1"/>
  <c r="AU389" i="1" s="1"/>
  <c r="AS397" i="1"/>
  <c r="AU397" i="1" s="1"/>
  <c r="AS405" i="1"/>
  <c r="AU405" i="1" s="1"/>
  <c r="AS413" i="1"/>
  <c r="AU413" i="1" s="1"/>
  <c r="AS421" i="1"/>
  <c r="AU421" i="1" s="1"/>
  <c r="AS429" i="1"/>
  <c r="AU429" i="1" s="1"/>
  <c r="AS437" i="1"/>
  <c r="AU437" i="1" s="1"/>
  <c r="AS445" i="1"/>
  <c r="AU445" i="1" s="1"/>
  <c r="AS453" i="1"/>
  <c r="AU453" i="1" s="1"/>
  <c r="AS461" i="1"/>
  <c r="AU461" i="1" s="1"/>
  <c r="AS469" i="1"/>
  <c r="AU469" i="1" s="1"/>
  <c r="AS477" i="1"/>
  <c r="AU477" i="1" s="1"/>
  <c r="AS485" i="1"/>
  <c r="AU485" i="1" s="1"/>
  <c r="AS501" i="1"/>
  <c r="AU501" i="1" s="1"/>
  <c r="AS509" i="1"/>
  <c r="AU509" i="1" s="1"/>
  <c r="AS517" i="1"/>
  <c r="AU517" i="1" s="1"/>
  <c r="AS525" i="1"/>
  <c r="AU525" i="1" s="1"/>
  <c r="AS533" i="1"/>
  <c r="AU533" i="1" s="1"/>
  <c r="AS541" i="1"/>
  <c r="AU541" i="1" s="1"/>
  <c r="AS549" i="1"/>
  <c r="AU549" i="1" s="1"/>
  <c r="AS565" i="1"/>
  <c r="AU565" i="1" s="1"/>
  <c r="AS573" i="1"/>
  <c r="AU573" i="1" s="1"/>
  <c r="AS581" i="1"/>
  <c r="AU581" i="1" s="1"/>
  <c r="AS589" i="1"/>
  <c r="AU589" i="1" s="1"/>
  <c r="AS597" i="1"/>
  <c r="AU597" i="1" s="1"/>
  <c r="AS605" i="1"/>
  <c r="AU605" i="1" s="1"/>
  <c r="AS613" i="1"/>
  <c r="AU613" i="1" s="1"/>
  <c r="AS621" i="1"/>
  <c r="AU621" i="1" s="1"/>
  <c r="AS629" i="1"/>
  <c r="AU629" i="1" s="1"/>
  <c r="AS637" i="1"/>
  <c r="AU637" i="1" s="1"/>
  <c r="AS645" i="1"/>
  <c r="AU645" i="1" s="1"/>
  <c r="AS653" i="1"/>
  <c r="AU653" i="1" s="1"/>
  <c r="AS661" i="1"/>
  <c r="AU661" i="1" s="1"/>
  <c r="AS669" i="1"/>
  <c r="AU669" i="1" s="1"/>
  <c r="AS677" i="1"/>
  <c r="AU677" i="1" s="1"/>
  <c r="AS685" i="1"/>
  <c r="AU685" i="1" s="1"/>
  <c r="AS693" i="1"/>
  <c r="AU693" i="1" s="1"/>
  <c r="AR701" i="1"/>
  <c r="AS701" i="1" s="1"/>
  <c r="AU701" i="1" s="1"/>
  <c r="AS709" i="1"/>
  <c r="AU709" i="1" s="1"/>
  <c r="AS717" i="1"/>
  <c r="AU717" i="1" s="1"/>
  <c r="AS725" i="1"/>
  <c r="AU725" i="1" s="1"/>
  <c r="AS733" i="1"/>
  <c r="AU733" i="1" s="1"/>
  <c r="AS741" i="1"/>
  <c r="AU741" i="1" s="1"/>
  <c r="AS757" i="1"/>
  <c r="AU757" i="1" s="1"/>
  <c r="AS765" i="1"/>
  <c r="AU765" i="1" s="1"/>
  <c r="AS773" i="1"/>
  <c r="AU773" i="1" s="1"/>
  <c r="AS781" i="1"/>
  <c r="AU781" i="1" s="1"/>
  <c r="AS789" i="1"/>
  <c r="AU789" i="1" s="1"/>
  <c r="AR797" i="1"/>
  <c r="AS797" i="1" s="1"/>
  <c r="AU797" i="1" s="1"/>
  <c r="AS805" i="1"/>
  <c r="AU805" i="1" s="1"/>
  <c r="AS821" i="1"/>
  <c r="AU821" i="1" s="1"/>
  <c r="AS829" i="1"/>
  <c r="AU829" i="1" s="1"/>
  <c r="AS837" i="1"/>
  <c r="AU837" i="1" s="1"/>
  <c r="AS845" i="1"/>
  <c r="AU845" i="1" s="1"/>
  <c r="AS853" i="1"/>
  <c r="AU853" i="1" s="1"/>
  <c r="AS861" i="1"/>
  <c r="AU861" i="1" s="1"/>
  <c r="AS869" i="1"/>
  <c r="AU869" i="1" s="1"/>
  <c r="AS877" i="1"/>
  <c r="AU877" i="1" s="1"/>
  <c r="AS893" i="1"/>
  <c r="AU893" i="1" s="1"/>
  <c r="AS901" i="1"/>
  <c r="AU901" i="1" s="1"/>
  <c r="AS909" i="1"/>
  <c r="AU909" i="1" s="1"/>
  <c r="AS917" i="1"/>
  <c r="AU917" i="1" s="1"/>
  <c r="AS925" i="1"/>
  <c r="AU925" i="1" s="1"/>
  <c r="AS933" i="1"/>
  <c r="AU933" i="1" s="1"/>
  <c r="AS941" i="1"/>
  <c r="AU941" i="1" s="1"/>
  <c r="AS949" i="1"/>
  <c r="AU949" i="1" s="1"/>
  <c r="AS957" i="1"/>
  <c r="AU957" i="1" s="1"/>
  <c r="AS965" i="1"/>
  <c r="AU965" i="1" s="1"/>
  <c r="AS973" i="1"/>
  <c r="AU973" i="1" s="1"/>
  <c r="AS981" i="1"/>
  <c r="AU981" i="1" s="1"/>
  <c r="AS989" i="1"/>
  <c r="AU989" i="1" s="1"/>
  <c r="AS997" i="1"/>
  <c r="AU997" i="1" s="1"/>
  <c r="AS1005" i="1"/>
  <c r="AU1005" i="1" s="1"/>
  <c r="AS1013" i="1"/>
  <c r="AU1013" i="1" s="1"/>
  <c r="AS1021" i="1"/>
  <c r="AU1021" i="1" s="1"/>
  <c r="AS1037" i="1"/>
  <c r="AU1037" i="1" s="1"/>
  <c r="AS1045" i="1"/>
  <c r="AU1045" i="1" s="1"/>
  <c r="AS1053" i="1"/>
  <c r="AU1053" i="1" s="1"/>
  <c r="AS1061" i="1"/>
  <c r="AU1061" i="1" s="1"/>
  <c r="AS1069" i="1"/>
  <c r="AU1069" i="1" s="1"/>
  <c r="AS1077" i="1"/>
  <c r="AU1077" i="1" s="1"/>
  <c r="AS1085" i="1"/>
  <c r="AU1085" i="1" s="1"/>
  <c r="AS1093" i="1"/>
  <c r="AU1093" i="1" s="1"/>
  <c r="AS1101" i="1"/>
  <c r="AU1101" i="1" s="1"/>
  <c r="AS1109" i="1"/>
  <c r="AU1109" i="1" s="1"/>
  <c r="AS1117" i="1"/>
  <c r="AU1117" i="1" s="1"/>
  <c r="AS1125" i="1"/>
  <c r="AU1125" i="1" s="1"/>
  <c r="AS1133" i="1"/>
  <c r="AU1133" i="1" s="1"/>
  <c r="AS1141" i="1"/>
  <c r="AU1141" i="1" s="1"/>
  <c r="AS1149" i="1"/>
  <c r="AU1149" i="1" s="1"/>
  <c r="AS1165" i="1"/>
  <c r="AU1165" i="1" s="1"/>
  <c r="AS1173" i="1"/>
  <c r="AU1173" i="1" s="1"/>
  <c r="AS1181" i="1"/>
  <c r="AU1181" i="1" s="1"/>
  <c r="AS1189" i="1"/>
  <c r="AU1189" i="1" s="1"/>
  <c r="AS1197" i="1"/>
  <c r="AU1197" i="1" s="1"/>
  <c r="AS1205" i="1"/>
  <c r="AU1205" i="1" s="1"/>
  <c r="AS1213" i="1"/>
  <c r="AU1213" i="1" s="1"/>
  <c r="AS1229" i="1"/>
  <c r="AU1229" i="1" s="1"/>
  <c r="AS1237" i="1"/>
  <c r="AU1237" i="1" s="1"/>
  <c r="AS1253" i="1"/>
  <c r="AU1253" i="1" s="1"/>
  <c r="AS1261" i="1"/>
  <c r="AU1261" i="1" s="1"/>
  <c r="AS1269" i="1"/>
  <c r="AU1269" i="1" s="1"/>
  <c r="AS1285" i="1"/>
  <c r="AU1285" i="1" s="1"/>
  <c r="AS1293" i="1"/>
  <c r="AU1293" i="1" s="1"/>
  <c r="AS1309" i="1"/>
  <c r="AU1309" i="1" s="1"/>
  <c r="AS1317" i="1"/>
  <c r="AU1317" i="1" s="1"/>
  <c r="AS1333" i="1"/>
  <c r="AU1333" i="1" s="1"/>
  <c r="AS1341" i="1"/>
  <c r="AU1341" i="1" s="1"/>
  <c r="AS1349" i="1"/>
  <c r="AU1349" i="1" s="1"/>
  <c r="AS1365" i="1"/>
  <c r="AU1365" i="1" s="1"/>
  <c r="AS1373" i="1"/>
  <c r="AU1373" i="1" s="1"/>
  <c r="AS1381" i="1"/>
  <c r="AU1381" i="1" s="1"/>
  <c r="AS1397" i="1"/>
  <c r="AU1397" i="1" s="1"/>
  <c r="AS1405" i="1"/>
  <c r="AU1405" i="1" s="1"/>
  <c r="AS1413" i="1"/>
  <c r="AU1413" i="1" s="1"/>
  <c r="AS1429" i="1"/>
  <c r="AU1429" i="1" s="1"/>
  <c r="AS1437" i="1"/>
  <c r="AU1437" i="1" s="1"/>
  <c r="AS1445" i="1"/>
  <c r="AU1445" i="1" s="1"/>
  <c r="AS1461" i="1"/>
  <c r="AU1461" i="1" s="1"/>
  <c r="AS1469" i="1"/>
  <c r="AU1469" i="1" s="1"/>
  <c r="AS1477" i="1"/>
  <c r="AU1477" i="1" s="1"/>
  <c r="AS1493" i="1"/>
  <c r="AU1493" i="1" s="1"/>
  <c r="AS1501" i="1"/>
  <c r="AU1501" i="1" s="1"/>
  <c r="AS1509" i="1"/>
  <c r="AU1509" i="1" s="1"/>
  <c r="AS1525" i="1"/>
  <c r="AU1525" i="1" s="1"/>
  <c r="AS1533" i="1"/>
  <c r="AU1533" i="1" s="1"/>
  <c r="AS1541" i="1"/>
  <c r="AU1541" i="1" s="1"/>
  <c r="AS1549" i="1"/>
  <c r="AU1549" i="1" s="1"/>
  <c r="AS1565" i="1"/>
  <c r="AU1565" i="1" s="1"/>
  <c r="AS1573" i="1"/>
  <c r="AU1573" i="1" s="1"/>
  <c r="AS1581" i="1"/>
  <c r="AU1581" i="1" s="1"/>
  <c r="AR1597" i="1"/>
  <c r="AS1597" i="1" s="1"/>
  <c r="AU1597" i="1" s="1"/>
  <c r="AR1605" i="1"/>
  <c r="AS1605" i="1" s="1"/>
  <c r="AU1605" i="1" s="1"/>
  <c r="AR1613" i="1"/>
  <c r="AS1613" i="1" s="1"/>
  <c r="AU1613" i="1" s="1"/>
  <c r="AR1621" i="1"/>
  <c r="AS1621" i="1" s="1"/>
  <c r="AU1621" i="1" s="1"/>
  <c r="AR1629" i="1"/>
  <c r="AS1629" i="1" s="1"/>
  <c r="AU1629" i="1" s="1"/>
  <c r="AR1637" i="1"/>
  <c r="AS1637" i="1" s="1"/>
  <c r="AU1637" i="1" s="1"/>
  <c r="AR1645" i="1"/>
  <c r="AS1645" i="1" s="1"/>
  <c r="AU1645" i="1" s="1"/>
  <c r="AR1653" i="1"/>
  <c r="AS1653" i="1" s="1"/>
  <c r="AU1653" i="1" s="1"/>
  <c r="AR1661" i="1"/>
  <c r="AS1661" i="1" s="1"/>
  <c r="AU1661" i="1" s="1"/>
  <c r="AR1669" i="1"/>
  <c r="AS1669" i="1" s="1"/>
  <c r="AU1669" i="1" s="1"/>
  <c r="AR1677" i="1"/>
  <c r="AS1677" i="1" s="1"/>
  <c r="AU1677" i="1" s="1"/>
  <c r="AR1685" i="1"/>
  <c r="AS1685" i="1" s="1"/>
  <c r="AU1685" i="1" s="1"/>
  <c r="AR1693" i="1"/>
  <c r="AS1693" i="1" s="1"/>
  <c r="AU1693" i="1" s="1"/>
  <c r="AR1701" i="1"/>
  <c r="AS1701" i="1" s="1"/>
  <c r="AU1701" i="1" s="1"/>
  <c r="AR1709" i="1"/>
  <c r="AS1709" i="1" s="1"/>
  <c r="AU1709" i="1" s="1"/>
  <c r="AR1717" i="1"/>
  <c r="AS1717" i="1" s="1"/>
  <c r="AU1717" i="1" s="1"/>
  <c r="AR1725" i="1"/>
  <c r="AS1725" i="1" s="1"/>
  <c r="AU1725" i="1" s="1"/>
  <c r="AR1733" i="1"/>
  <c r="AS1733" i="1" s="1"/>
  <c r="AU1733" i="1" s="1"/>
  <c r="AR1741" i="1"/>
  <c r="AS1741" i="1" s="1"/>
  <c r="AU1741" i="1" s="1"/>
  <c r="AR1749" i="1"/>
  <c r="AS1749" i="1" s="1"/>
  <c r="AU1749" i="1" s="1"/>
  <c r="AR1757" i="1"/>
  <c r="AS1757" i="1" s="1"/>
  <c r="AU1757" i="1" s="1"/>
  <c r="AR1765" i="1"/>
  <c r="AS1765" i="1" s="1"/>
  <c r="AU1765" i="1" s="1"/>
  <c r="AR1773" i="1"/>
  <c r="AS1773" i="1" s="1"/>
  <c r="AU1773" i="1" s="1"/>
  <c r="AR1781" i="1"/>
  <c r="AS1781" i="1" s="1"/>
  <c r="AU1781" i="1" s="1"/>
  <c r="AR1789" i="1"/>
  <c r="AS1789" i="1" s="1"/>
  <c r="AU1789" i="1" s="1"/>
  <c r="AR1797" i="1"/>
  <c r="AS1797" i="1" s="1"/>
  <c r="AU1797" i="1" s="1"/>
  <c r="AR1805" i="1"/>
  <c r="AS1805" i="1" s="1"/>
  <c r="AU1805" i="1" s="1"/>
  <c r="AR1813" i="1"/>
  <c r="AS1813" i="1" s="1"/>
  <c r="AU1813" i="1" s="1"/>
  <c r="AR1821" i="1"/>
  <c r="AS1821" i="1" s="1"/>
  <c r="AU1821" i="1" s="1"/>
  <c r="AR1829" i="1"/>
  <c r="AS1829" i="1" s="1"/>
  <c r="AU1829" i="1" s="1"/>
  <c r="AR1837" i="1"/>
  <c r="AS1837" i="1" s="1"/>
  <c r="AU1837" i="1" s="1"/>
  <c r="AR1845" i="1"/>
  <c r="AS1845" i="1" s="1"/>
  <c r="AU1845" i="1" s="1"/>
  <c r="AR1853" i="1"/>
  <c r="AS1853" i="1" s="1"/>
  <c r="AU1853" i="1" s="1"/>
  <c r="AR1861" i="1"/>
  <c r="AS1861" i="1" s="1"/>
  <c r="AU1861" i="1" s="1"/>
  <c r="AR1869" i="1"/>
  <c r="AS1869" i="1" s="1"/>
  <c r="AU1869" i="1" s="1"/>
  <c r="AR1877" i="1"/>
  <c r="AS1877" i="1" s="1"/>
  <c r="AU1877" i="1" s="1"/>
  <c r="AR1885" i="1"/>
  <c r="AS1885" i="1" s="1"/>
  <c r="AU1885" i="1" s="1"/>
  <c r="AR1893" i="1"/>
  <c r="AS1893" i="1" s="1"/>
  <c r="AU1893" i="1" s="1"/>
  <c r="AR1901" i="1"/>
  <c r="AS1901" i="1" s="1"/>
  <c r="AU1901" i="1" s="1"/>
  <c r="AR1909" i="1"/>
  <c r="AS1909" i="1" s="1"/>
  <c r="AU1909" i="1" s="1"/>
  <c r="AR1917" i="1"/>
  <c r="AS1917" i="1" s="1"/>
  <c r="AU1917" i="1" s="1"/>
  <c r="AR1925" i="1"/>
  <c r="AS1925" i="1" s="1"/>
  <c r="AU1925" i="1" s="1"/>
  <c r="AR1933" i="1"/>
  <c r="AS1933" i="1" s="1"/>
  <c r="AU1933" i="1" s="1"/>
  <c r="AR1941" i="1"/>
  <c r="AS1941" i="1" s="1"/>
  <c r="AU1941" i="1" s="1"/>
  <c r="AR1949" i="1"/>
  <c r="AS1949" i="1" s="1"/>
  <c r="AU1949" i="1" s="1"/>
  <c r="AR1957" i="1"/>
  <c r="AS1957" i="1" s="1"/>
  <c r="AU1957" i="1" s="1"/>
  <c r="AR1965" i="1"/>
  <c r="AS1965" i="1" s="1"/>
  <c r="AU1965" i="1" s="1"/>
  <c r="AR1973" i="1"/>
  <c r="AS1973" i="1" s="1"/>
  <c r="AU1973" i="1" s="1"/>
  <c r="AR1981" i="1"/>
  <c r="AS1981" i="1" s="1"/>
  <c r="AU1981" i="1" s="1"/>
  <c r="AR1989" i="1"/>
  <c r="AS1989" i="1" s="1"/>
  <c r="AU1989" i="1" s="1"/>
  <c r="AR1997" i="1"/>
  <c r="AS1997" i="1" s="1"/>
  <c r="AU1997" i="1" s="1"/>
  <c r="AR2005" i="1"/>
  <c r="AS2005" i="1" s="1"/>
  <c r="AU2005" i="1" s="1"/>
  <c r="AR2013" i="1"/>
  <c r="AS2013" i="1" s="1"/>
  <c r="AU2013" i="1" s="1"/>
  <c r="AR2021" i="1"/>
  <c r="AS2021" i="1" s="1"/>
  <c r="AU2021" i="1" s="1"/>
  <c r="AR2029" i="1"/>
  <c r="AS2029" i="1" s="1"/>
  <c r="AU2029" i="1" s="1"/>
  <c r="AR2037" i="1"/>
  <c r="AS2037" i="1" s="1"/>
  <c r="AU2037" i="1" s="1"/>
  <c r="AR2045" i="1"/>
  <c r="AS2045" i="1" s="1"/>
  <c r="AU2045" i="1" s="1"/>
  <c r="AR2053" i="1"/>
  <c r="AS2053" i="1" s="1"/>
  <c r="AU2053" i="1" s="1"/>
  <c r="AR2061" i="1"/>
  <c r="AS2061" i="1" s="1"/>
  <c r="AU2061" i="1" s="1"/>
  <c r="AS20" i="1"/>
  <c r="AU20" i="1" s="1"/>
  <c r="AS1600" i="1"/>
  <c r="AU1600" i="1" s="1"/>
  <c r="AR1608" i="1"/>
  <c r="AS1608" i="1" s="1"/>
  <c r="AU1608" i="1" s="1"/>
  <c r="AS1616" i="1"/>
  <c r="AU1616" i="1" s="1"/>
  <c r="AS1624" i="1"/>
  <c r="AU1624" i="1" s="1"/>
  <c r="AS1632" i="1"/>
  <c r="AU1632" i="1" s="1"/>
  <c r="AS1640" i="1"/>
  <c r="AU1640" i="1" s="1"/>
  <c r="AR1648" i="1"/>
  <c r="AS1648" i="1" s="1"/>
  <c r="AU1648" i="1" s="1"/>
  <c r="AR1656" i="1"/>
  <c r="AS1656" i="1" s="1"/>
  <c r="AU1656" i="1" s="1"/>
  <c r="AR1664" i="1"/>
  <c r="AS1664" i="1" s="1"/>
  <c r="AU1664" i="1" s="1"/>
  <c r="AR1672" i="1"/>
  <c r="AS1672" i="1" s="1"/>
  <c r="AU1672" i="1" s="1"/>
  <c r="AR1688" i="1"/>
  <c r="AS1688" i="1" s="1"/>
  <c r="AU1688" i="1" s="1"/>
  <c r="AS1696" i="1"/>
  <c r="AU1696" i="1" s="1"/>
  <c r="AR1704" i="1"/>
  <c r="AS1704" i="1" s="1"/>
  <c r="AU1704" i="1" s="1"/>
  <c r="AS1712" i="1"/>
  <c r="AU1712" i="1" s="1"/>
  <c r="AS1720" i="1"/>
  <c r="AU1720" i="1" s="1"/>
  <c r="AR1728" i="1"/>
  <c r="AS1728" i="1" s="1"/>
  <c r="AU1728" i="1" s="1"/>
  <c r="AS1736" i="1"/>
  <c r="AU1736" i="1" s="1"/>
  <c r="AS1744" i="1"/>
  <c r="AU1744" i="1" s="1"/>
  <c r="AR1752" i="1"/>
  <c r="AS1752" i="1" s="1"/>
  <c r="AU1752" i="1" s="1"/>
  <c r="AS1760" i="1"/>
  <c r="AU1760" i="1" s="1"/>
  <c r="AR1768" i="1"/>
  <c r="AS1768" i="1" s="1"/>
  <c r="AU1768" i="1" s="1"/>
  <c r="AS1776" i="1"/>
  <c r="AU1776" i="1" s="1"/>
  <c r="AS1784" i="1"/>
  <c r="AU1784" i="1" s="1"/>
  <c r="AS1792" i="1"/>
  <c r="AU1792" i="1" s="1"/>
  <c r="AR1800" i="1"/>
  <c r="AS1800" i="1" s="1"/>
  <c r="AU1800" i="1" s="1"/>
  <c r="AS1808" i="1"/>
  <c r="AU1808" i="1" s="1"/>
  <c r="AS1816" i="1"/>
  <c r="AU1816" i="1" s="1"/>
  <c r="AS1824" i="1"/>
  <c r="AU1824" i="1" s="1"/>
  <c r="AR1832" i="1"/>
  <c r="AS1832" i="1" s="1"/>
  <c r="AU1832" i="1" s="1"/>
  <c r="AS1840" i="1"/>
  <c r="AU1840" i="1" s="1"/>
  <c r="AS1848" i="1"/>
  <c r="AU1848" i="1" s="1"/>
  <c r="AR1856" i="1"/>
  <c r="AS1856" i="1" s="1"/>
  <c r="AU1856" i="1" s="1"/>
  <c r="AS1864" i="1"/>
  <c r="AU1864" i="1" s="1"/>
  <c r="AS1872" i="1"/>
  <c r="AU1872" i="1" s="1"/>
  <c r="AS1880" i="1"/>
  <c r="AU1880" i="1" s="1"/>
  <c r="AR1888" i="1"/>
  <c r="AS1888" i="1" s="1"/>
  <c r="AU1888" i="1" s="1"/>
  <c r="AR1896" i="1"/>
  <c r="AS1896" i="1" s="1"/>
  <c r="AU1896" i="1" s="1"/>
  <c r="AS1904" i="1"/>
  <c r="AU1904" i="1" s="1"/>
  <c r="AS1912" i="1"/>
  <c r="AU1912" i="1" s="1"/>
  <c r="AR1920" i="1"/>
  <c r="AS1920" i="1" s="1"/>
  <c r="AU1920" i="1" s="1"/>
  <c r="AR1928" i="1"/>
  <c r="AS1928" i="1" s="1"/>
  <c r="AU1928" i="1" s="1"/>
  <c r="AR1936" i="1"/>
  <c r="AS1936" i="1" s="1"/>
  <c r="AU1936" i="1" s="1"/>
  <c r="AR1944" i="1"/>
  <c r="AS1944" i="1" s="1"/>
  <c r="AU1944" i="1" s="1"/>
  <c r="AR1952" i="1"/>
  <c r="AS1952" i="1" s="1"/>
  <c r="AU1952" i="1" s="1"/>
  <c r="AR1960" i="1"/>
  <c r="AS1960" i="1" s="1"/>
  <c r="AU1960" i="1" s="1"/>
  <c r="AR1968" i="1"/>
  <c r="AS1968" i="1" s="1"/>
  <c r="AU1968" i="1" s="1"/>
  <c r="AR1976" i="1"/>
  <c r="AS1976" i="1" s="1"/>
  <c r="AU1976" i="1" s="1"/>
  <c r="AR1984" i="1"/>
  <c r="AS1984" i="1" s="1"/>
  <c r="AU1984" i="1" s="1"/>
  <c r="AR1992" i="1"/>
  <c r="AS1992" i="1" s="1"/>
  <c r="AU1992" i="1" s="1"/>
  <c r="AR2000" i="1"/>
  <c r="AS2000" i="1" s="1"/>
  <c r="AU2000" i="1" s="1"/>
  <c r="AR2008" i="1"/>
  <c r="AS2008" i="1" s="1"/>
  <c r="AU2008" i="1" s="1"/>
  <c r="AR2016" i="1"/>
  <c r="AS2016" i="1" s="1"/>
  <c r="AU2016" i="1" s="1"/>
  <c r="AR2024" i="1"/>
  <c r="AS2024" i="1" s="1"/>
  <c r="AU2024" i="1" s="1"/>
  <c r="AR2032" i="1"/>
  <c r="AS2032" i="1" s="1"/>
  <c r="AU2032" i="1" s="1"/>
  <c r="AR2040" i="1"/>
  <c r="AS2040" i="1" s="1"/>
  <c r="AU2040" i="1" s="1"/>
  <c r="AR2048" i="1"/>
  <c r="AS2048" i="1" s="1"/>
  <c r="AU2048" i="1" s="1"/>
  <c r="AR2056" i="1"/>
  <c r="AS2056" i="1" s="1"/>
  <c r="AU2056" i="1" s="1"/>
  <c r="AR2064" i="1"/>
  <c r="AS2064" i="1" s="1"/>
  <c r="AU2064" i="1" s="1"/>
  <c r="AS2072" i="1"/>
  <c r="AU2072" i="1" s="1"/>
  <c r="AR2073" i="1"/>
  <c r="AS2073" i="1" s="1"/>
  <c r="AU2073" i="1" s="1"/>
  <c r="AR2081" i="1"/>
  <c r="AS2081" i="1" s="1"/>
  <c r="AU2081" i="1" s="1"/>
  <c r="AR2089" i="1"/>
  <c r="AS2089" i="1" s="1"/>
  <c r="AU2089" i="1" s="1"/>
  <c r="AR2097" i="1"/>
  <c r="AS2097" i="1" s="1"/>
  <c r="AU2097" i="1" s="1"/>
  <c r="AR2105" i="1"/>
  <c r="AS2105" i="1" s="1"/>
  <c r="AU2105" i="1" s="1"/>
  <c r="AR2113" i="1"/>
  <c r="AS2113" i="1" s="1"/>
  <c r="AU2113" i="1" s="1"/>
  <c r="AR2121" i="1"/>
  <c r="AS2121" i="1" s="1"/>
  <c r="AU2121" i="1" s="1"/>
  <c r="AR2129" i="1"/>
  <c r="AS2129" i="1" s="1"/>
  <c r="AU2129" i="1" s="1"/>
  <c r="AR2137" i="1"/>
  <c r="AS2137" i="1" s="1"/>
  <c r="AU2137" i="1" s="1"/>
  <c r="AR2145" i="1"/>
  <c r="AS2145" i="1" s="1"/>
  <c r="AU2145" i="1" s="1"/>
  <c r="AR2153" i="1"/>
  <c r="AS2153" i="1" s="1"/>
  <c r="AU2153" i="1" s="1"/>
  <c r="AR2161" i="1"/>
  <c r="AS2161" i="1" s="1"/>
  <c r="AU2161" i="1" s="1"/>
  <c r="AR2169" i="1"/>
  <c r="AS2169" i="1" s="1"/>
  <c r="AU2169" i="1" s="1"/>
  <c r="AR2177" i="1"/>
  <c r="AS2177" i="1" s="1"/>
  <c r="AU2177" i="1" s="1"/>
  <c r="AR2185" i="1"/>
  <c r="AS2185" i="1" s="1"/>
  <c r="AU2185" i="1" s="1"/>
  <c r="AR2193" i="1"/>
  <c r="AS2193" i="1" s="1"/>
  <c r="AU2193" i="1" s="1"/>
  <c r="AR2201" i="1"/>
  <c r="AS2201" i="1" s="1"/>
  <c r="AU2201" i="1" s="1"/>
  <c r="AR2209" i="1"/>
  <c r="AS2209" i="1" s="1"/>
  <c r="AU2209" i="1" s="1"/>
  <c r="AR2217" i="1"/>
  <c r="AS2217" i="1" s="1"/>
  <c r="AU2217" i="1" s="1"/>
  <c r="AR2225" i="1"/>
  <c r="AS2225" i="1" s="1"/>
  <c r="AU2225" i="1" s="1"/>
  <c r="AR2233" i="1"/>
  <c r="AS2233" i="1" s="1"/>
  <c r="AU2233" i="1" s="1"/>
  <c r="AR2241" i="1"/>
  <c r="AS2241" i="1" s="1"/>
  <c r="AU2241" i="1" s="1"/>
  <c r="AR2249" i="1"/>
  <c r="AS2249" i="1" s="1"/>
  <c r="AU2249" i="1" s="1"/>
  <c r="AR2257" i="1"/>
  <c r="AS2257" i="1" s="1"/>
  <c r="AU2257" i="1" s="1"/>
  <c r="AR2265" i="1"/>
  <c r="AS2265" i="1" s="1"/>
  <c r="AU2265" i="1" s="1"/>
  <c r="AR2273" i="1"/>
  <c r="AS2273" i="1" s="1"/>
  <c r="AU2273" i="1" s="1"/>
  <c r="AR2281" i="1"/>
  <c r="AS2281" i="1" s="1"/>
  <c r="AU2281" i="1" s="1"/>
  <c r="AR2289" i="1"/>
  <c r="AS2289" i="1" s="1"/>
  <c r="AU2289" i="1" s="1"/>
  <c r="AR2297" i="1"/>
  <c r="AS2297" i="1" s="1"/>
  <c r="AU2297" i="1" s="1"/>
  <c r="AR2305" i="1"/>
  <c r="AS2305" i="1" s="1"/>
  <c r="AU2305" i="1" s="1"/>
  <c r="AR2313" i="1"/>
  <c r="AS2313" i="1" s="1"/>
  <c r="AU2313" i="1" s="1"/>
  <c r="AR2321" i="1"/>
  <c r="AS2321" i="1" s="1"/>
  <c r="AU2321" i="1" s="1"/>
  <c r="AR2329" i="1"/>
  <c r="AS2329" i="1" s="1"/>
  <c r="AU2329" i="1" s="1"/>
  <c r="AR2337" i="1"/>
  <c r="AS2337" i="1" s="1"/>
  <c r="AU2337" i="1" s="1"/>
  <c r="AR2345" i="1"/>
  <c r="AS2345" i="1" s="1"/>
  <c r="AU2345" i="1" s="1"/>
  <c r="AR2353" i="1"/>
  <c r="AS2353" i="1" s="1"/>
  <c r="AU2353" i="1" s="1"/>
  <c r="AR2361" i="1"/>
  <c r="AS2361" i="1" s="1"/>
  <c r="AU2361" i="1" s="1"/>
  <c r="AR2369" i="1"/>
  <c r="AS2369" i="1" s="1"/>
  <c r="AU2369" i="1" s="1"/>
  <c r="AR2377" i="1"/>
  <c r="AS2377" i="1" s="1"/>
  <c r="AU2377" i="1" s="1"/>
  <c r="AR2385" i="1"/>
  <c r="AS2385" i="1" s="1"/>
  <c r="AU2385" i="1" s="1"/>
  <c r="AR2393" i="1"/>
  <c r="AS2393" i="1" s="1"/>
  <c r="AU2393" i="1" s="1"/>
  <c r="AR2401" i="1"/>
  <c r="AS2401" i="1" s="1"/>
  <c r="AU2401" i="1" s="1"/>
  <c r="AR2409" i="1"/>
  <c r="AS2409" i="1" s="1"/>
  <c r="AU2409" i="1" s="1"/>
  <c r="AR2417" i="1"/>
  <c r="AS2417" i="1" s="1"/>
  <c r="AU2417" i="1" s="1"/>
  <c r="AR2425" i="1"/>
  <c r="AS2425" i="1" s="1"/>
  <c r="AU2425" i="1" s="1"/>
  <c r="AR2433" i="1"/>
  <c r="AS2433" i="1" s="1"/>
  <c r="AU2433" i="1" s="1"/>
  <c r="AR2441" i="1"/>
  <c r="AS2441" i="1" s="1"/>
  <c r="AU2441" i="1" s="1"/>
  <c r="AR2449" i="1"/>
  <c r="AS2449" i="1" s="1"/>
  <c r="AU2449" i="1" s="1"/>
  <c r="AR2457" i="1"/>
  <c r="AS2457" i="1" s="1"/>
  <c r="AU2457" i="1" s="1"/>
  <c r="AR2465" i="1"/>
  <c r="AS2465" i="1" s="1"/>
  <c r="AU2465" i="1" s="1"/>
  <c r="AR2473" i="1"/>
  <c r="AS2473" i="1" s="1"/>
  <c r="AU2473" i="1" s="1"/>
  <c r="AR2481" i="1"/>
  <c r="AS2481" i="1" s="1"/>
  <c r="AU2481" i="1" s="1"/>
  <c r="AR2489" i="1"/>
  <c r="AS2489" i="1" s="1"/>
  <c r="AU2489" i="1" s="1"/>
  <c r="AR2497" i="1"/>
  <c r="AS2497" i="1" s="1"/>
  <c r="AU2497" i="1" s="1"/>
  <c r="AR2505" i="1"/>
  <c r="AS2505" i="1" s="1"/>
  <c r="AU2505" i="1" s="1"/>
  <c r="AR2513" i="1"/>
  <c r="AS2513" i="1" s="1"/>
  <c r="AU2513" i="1" s="1"/>
  <c r="AR2521" i="1"/>
  <c r="AS2521" i="1" s="1"/>
  <c r="AU2521" i="1" s="1"/>
  <c r="AR2529" i="1"/>
  <c r="AS2529" i="1" s="1"/>
  <c r="AU2529" i="1" s="1"/>
  <c r="AR2537" i="1"/>
  <c r="AS2537" i="1" s="1"/>
  <c r="AU2537" i="1" s="1"/>
  <c r="AR2545" i="1"/>
  <c r="AS2545" i="1" s="1"/>
  <c r="AU2545" i="1" s="1"/>
  <c r="AR2553" i="1"/>
  <c r="AS2553" i="1" s="1"/>
  <c r="AU2553" i="1" s="1"/>
  <c r="AR2561" i="1"/>
  <c r="AS2561" i="1" s="1"/>
  <c r="AU2561" i="1" s="1"/>
  <c r="AR2569" i="1"/>
  <c r="AS2569" i="1" s="1"/>
  <c r="AU2569" i="1" s="1"/>
  <c r="AR2577" i="1"/>
  <c r="AS2577" i="1" s="1"/>
  <c r="AU2577" i="1" s="1"/>
  <c r="AR2585" i="1"/>
  <c r="AS2585" i="1" s="1"/>
  <c r="AU2585" i="1" s="1"/>
  <c r="AR2593" i="1"/>
  <c r="AS2593" i="1" s="1"/>
  <c r="AU2593" i="1" s="1"/>
  <c r="AR2601" i="1"/>
  <c r="AS2601" i="1" s="1"/>
  <c r="AU2601" i="1" s="1"/>
  <c r="AR2609" i="1"/>
  <c r="AS2609" i="1" s="1"/>
  <c r="AU2609" i="1" s="1"/>
  <c r="AR2617" i="1"/>
  <c r="AS2617" i="1" s="1"/>
  <c r="AU2617" i="1" s="1"/>
  <c r="AR2625" i="1"/>
  <c r="AS2625" i="1" s="1"/>
  <c r="AU2625" i="1" s="1"/>
  <c r="AR2633" i="1"/>
  <c r="AS2633" i="1" s="1"/>
  <c r="AU2633" i="1" s="1"/>
  <c r="AR2641" i="1"/>
  <c r="AS2641" i="1" s="1"/>
  <c r="AU2641" i="1" s="1"/>
  <c r="AR2649" i="1"/>
  <c r="AS2649" i="1" s="1"/>
  <c r="AU2649" i="1" s="1"/>
  <c r="AR2657" i="1"/>
  <c r="AS2657" i="1" s="1"/>
  <c r="AU2657" i="1" s="1"/>
  <c r="AR2665" i="1"/>
  <c r="AS2665" i="1" s="1"/>
  <c r="AU2665" i="1" s="1"/>
  <c r="AR2673" i="1"/>
  <c r="AS2673" i="1" s="1"/>
  <c r="AU2673" i="1" s="1"/>
  <c r="AR2681" i="1"/>
  <c r="AS2681" i="1" s="1"/>
  <c r="AU2681" i="1" s="1"/>
  <c r="AR2689" i="1"/>
  <c r="AS2689" i="1" s="1"/>
  <c r="AU2689" i="1" s="1"/>
  <c r="AR2697" i="1"/>
  <c r="AS2697" i="1" s="1"/>
  <c r="AU2697" i="1" s="1"/>
  <c r="AR2705" i="1"/>
  <c r="AS2705" i="1" s="1"/>
  <c r="AU2705" i="1" s="1"/>
  <c r="AR2713" i="1"/>
  <c r="AS2713" i="1" s="1"/>
  <c r="AU2713" i="1" s="1"/>
  <c r="AR2721" i="1"/>
  <c r="AS2721" i="1" s="1"/>
  <c r="AU2721" i="1" s="1"/>
  <c r="AR2729" i="1"/>
  <c r="AS2729" i="1" s="1"/>
  <c r="AU2729" i="1" s="1"/>
  <c r="AR2737" i="1"/>
  <c r="AS2737" i="1" s="1"/>
  <c r="AU2737" i="1" s="1"/>
  <c r="AR2745" i="1"/>
  <c r="AS2745" i="1" s="1"/>
  <c r="AU2745" i="1" s="1"/>
  <c r="AR2753" i="1"/>
  <c r="AS2753" i="1" s="1"/>
  <c r="AU2753" i="1" s="1"/>
  <c r="AR2761" i="1"/>
  <c r="AS2761" i="1" s="1"/>
  <c r="AU2761" i="1" s="1"/>
  <c r="AR2769" i="1"/>
  <c r="AS2769" i="1" s="1"/>
  <c r="AU2769" i="1" s="1"/>
  <c r="AR2777" i="1"/>
  <c r="AS2777" i="1" s="1"/>
  <c r="AU2777" i="1" s="1"/>
  <c r="AR2785" i="1"/>
  <c r="AS2785" i="1" s="1"/>
  <c r="AU2785" i="1" s="1"/>
  <c r="AR2793" i="1"/>
  <c r="AS2793" i="1" s="1"/>
  <c r="AU2793" i="1" s="1"/>
  <c r="AR2801" i="1"/>
  <c r="AS2801" i="1" s="1"/>
  <c r="AU2801" i="1" s="1"/>
  <c r="AR2809" i="1"/>
  <c r="AS2809" i="1" s="1"/>
  <c r="AU2809" i="1" s="1"/>
  <c r="AR2817" i="1"/>
  <c r="AS2817" i="1" s="1"/>
  <c r="AU2817" i="1" s="1"/>
  <c r="AR2825" i="1"/>
  <c r="AS2825" i="1" s="1"/>
  <c r="AU2825" i="1" s="1"/>
  <c r="AR2833" i="1"/>
  <c r="AS2833" i="1" s="1"/>
  <c r="AU2833" i="1" s="1"/>
  <c r="AR2841" i="1"/>
  <c r="AS2841" i="1" s="1"/>
  <c r="AU2841" i="1" s="1"/>
  <c r="AR2849" i="1"/>
  <c r="AS2849" i="1" s="1"/>
  <c r="AU2849" i="1" s="1"/>
  <c r="AR2857" i="1"/>
  <c r="AS2857" i="1" s="1"/>
  <c r="AU2857" i="1" s="1"/>
  <c r="AR2865" i="1"/>
  <c r="AS2865" i="1" s="1"/>
  <c r="AU2865" i="1" s="1"/>
  <c r="AR2873" i="1"/>
  <c r="AS2873" i="1" s="1"/>
  <c r="AU2873" i="1" s="1"/>
  <c r="AR2881" i="1"/>
  <c r="AS2881" i="1" s="1"/>
  <c r="AU2881" i="1" s="1"/>
  <c r="AR2889" i="1"/>
  <c r="AS2889" i="1" s="1"/>
  <c r="AU2889" i="1" s="1"/>
  <c r="AR2897" i="1"/>
  <c r="AS2897" i="1" s="1"/>
  <c r="AU2897" i="1" s="1"/>
  <c r="AR2905" i="1"/>
  <c r="AS2905" i="1" s="1"/>
  <c r="AU2905" i="1" s="1"/>
  <c r="AR2913" i="1"/>
  <c r="AS2913" i="1" s="1"/>
  <c r="AU2913" i="1" s="1"/>
  <c r="AR2921" i="1"/>
  <c r="AS2921" i="1" s="1"/>
  <c r="AU2921" i="1" s="1"/>
  <c r="AR2929" i="1"/>
  <c r="AS2929" i="1" s="1"/>
  <c r="AU2929" i="1" s="1"/>
  <c r="AR2937" i="1"/>
  <c r="AS2937" i="1" s="1"/>
  <c r="AU2937" i="1" s="1"/>
  <c r="AR2945" i="1"/>
  <c r="AS2945" i="1" s="1"/>
  <c r="AU2945" i="1" s="1"/>
  <c r="AR2953" i="1"/>
  <c r="AS2953" i="1" s="1"/>
  <c r="AU2953" i="1" s="1"/>
  <c r="AR2961" i="1"/>
  <c r="AS2961" i="1" s="1"/>
  <c r="AU2961" i="1" s="1"/>
  <c r="AR2969" i="1"/>
  <c r="AS2969" i="1" s="1"/>
  <c r="AU2969" i="1" s="1"/>
  <c r="AR2977" i="1"/>
  <c r="AS2977" i="1" s="1"/>
  <c r="AU2977" i="1" s="1"/>
  <c r="AR2985" i="1"/>
  <c r="AS2985" i="1" s="1"/>
  <c r="AU2985" i="1" s="1"/>
  <c r="AR2993" i="1"/>
  <c r="AS2993" i="1" s="1"/>
  <c r="AU2993" i="1" s="1"/>
  <c r="AR3001" i="1"/>
  <c r="AS3001" i="1" s="1"/>
  <c r="AU3001" i="1" s="1"/>
  <c r="AR3009" i="1"/>
  <c r="AS3009" i="1" s="1"/>
  <c r="AU3009" i="1" s="1"/>
  <c r="AR3017" i="1"/>
  <c r="AS3017" i="1" s="1"/>
  <c r="AU3017" i="1" s="1"/>
  <c r="AR3025" i="1"/>
  <c r="AS3025" i="1" s="1"/>
  <c r="AU3025" i="1" s="1"/>
  <c r="AR3033" i="1"/>
  <c r="AS3033" i="1" s="1"/>
  <c r="AU3033" i="1" s="1"/>
  <c r="AR3041" i="1"/>
  <c r="AS3041" i="1" s="1"/>
  <c r="AU3041" i="1" s="1"/>
  <c r="AR3049" i="1"/>
  <c r="AS3049" i="1" s="1"/>
  <c r="AU3049" i="1" s="1"/>
  <c r="AR3057" i="1"/>
  <c r="AS3057" i="1" s="1"/>
  <c r="AU3057" i="1" s="1"/>
  <c r="AR3065" i="1"/>
  <c r="AS3065" i="1" s="1"/>
  <c r="AU3065" i="1" s="1"/>
  <c r="AR3073" i="1"/>
  <c r="AS3073" i="1" s="1"/>
  <c r="AU3073" i="1" s="1"/>
  <c r="AR3081" i="1"/>
  <c r="AS3081" i="1" s="1"/>
  <c r="AU3081" i="1" s="1"/>
  <c r="AR3089" i="1"/>
  <c r="AS3089" i="1" s="1"/>
  <c r="AU3089" i="1" s="1"/>
  <c r="AR3097" i="1"/>
  <c r="AS3097" i="1" s="1"/>
  <c r="AU3097" i="1" s="1"/>
  <c r="AR3105" i="1"/>
  <c r="AS3105" i="1" s="1"/>
  <c r="AU3105" i="1" s="1"/>
  <c r="AR3113" i="1"/>
  <c r="AS3113" i="1" s="1"/>
  <c r="AU3113" i="1" s="1"/>
  <c r="AR3121" i="1"/>
  <c r="AS3121" i="1" s="1"/>
  <c r="AU3121" i="1" s="1"/>
  <c r="AR3129" i="1"/>
  <c r="AS3129" i="1" s="1"/>
  <c r="AU3129" i="1" s="1"/>
  <c r="AR3137" i="1"/>
  <c r="AS3137" i="1" s="1"/>
  <c r="AU3137" i="1" s="1"/>
  <c r="AR3145" i="1"/>
  <c r="AS3145" i="1" s="1"/>
  <c r="AU3145" i="1" s="1"/>
  <c r="AR3153" i="1"/>
  <c r="AS3153" i="1" s="1"/>
  <c r="AU3153" i="1" s="1"/>
  <c r="AR3161" i="1"/>
  <c r="AS3161" i="1" s="1"/>
  <c r="AU3161" i="1" s="1"/>
  <c r="AR3169" i="1"/>
  <c r="AS3169" i="1" s="1"/>
  <c r="AU3169" i="1" s="1"/>
  <c r="AR3177" i="1"/>
  <c r="AS3177" i="1" s="1"/>
  <c r="AU3177" i="1" s="1"/>
  <c r="AR3185" i="1"/>
  <c r="AS3185" i="1" s="1"/>
  <c r="AU3185" i="1" s="1"/>
  <c r="AR3193" i="1"/>
  <c r="AS3193" i="1" s="1"/>
  <c r="AU3193" i="1" s="1"/>
  <c r="AR3201" i="1"/>
  <c r="AS3201" i="1" s="1"/>
  <c r="AU3201" i="1" s="1"/>
  <c r="AR3209" i="1"/>
  <c r="AS3209" i="1" s="1"/>
  <c r="AU3209" i="1" s="1"/>
  <c r="AR3217" i="1"/>
  <c r="AS3217" i="1" s="1"/>
  <c r="AU3217" i="1" s="1"/>
  <c r="AR3225" i="1"/>
  <c r="AS3225" i="1" s="1"/>
  <c r="AU3225" i="1" s="1"/>
  <c r="AR3233" i="1"/>
  <c r="AS3233" i="1" s="1"/>
  <c r="AU3233" i="1" s="1"/>
  <c r="AR3241" i="1"/>
  <c r="AS3241" i="1" s="1"/>
  <c r="AU3241" i="1" s="1"/>
  <c r="AR3249" i="1"/>
  <c r="AS3249" i="1" s="1"/>
  <c r="AU3249" i="1" s="1"/>
  <c r="AR3257" i="1"/>
  <c r="AS3257" i="1" s="1"/>
  <c r="AU3257" i="1" s="1"/>
  <c r="AR3265" i="1"/>
  <c r="AS3265" i="1" s="1"/>
  <c r="AU3265" i="1" s="1"/>
  <c r="AR3273" i="1"/>
  <c r="AS3273" i="1" s="1"/>
  <c r="AU3273" i="1" s="1"/>
  <c r="AR3281" i="1"/>
  <c r="AS3281" i="1" s="1"/>
  <c r="AU3281" i="1" s="1"/>
  <c r="AR3289" i="1"/>
  <c r="AS3289" i="1" s="1"/>
  <c r="AU3289" i="1" s="1"/>
  <c r="AR3297" i="1"/>
  <c r="AS3297" i="1" s="1"/>
  <c r="AU3297" i="1" s="1"/>
  <c r="AR3305" i="1"/>
  <c r="AS3305" i="1" s="1"/>
  <c r="AU3305" i="1" s="1"/>
  <c r="AR3313" i="1"/>
  <c r="AS3313" i="1" s="1"/>
  <c r="AU3313" i="1" s="1"/>
  <c r="AR3321" i="1"/>
  <c r="AS3321" i="1" s="1"/>
  <c r="AU3321" i="1" s="1"/>
  <c r="AR3329" i="1"/>
  <c r="AS3329" i="1" s="1"/>
  <c r="AU3329" i="1" s="1"/>
  <c r="AR3337" i="1"/>
  <c r="AS3337" i="1" s="1"/>
  <c r="AU3337" i="1" s="1"/>
  <c r="AR3345" i="1"/>
  <c r="AS3345" i="1" s="1"/>
  <c r="AU3345" i="1" s="1"/>
  <c r="AR3353" i="1"/>
  <c r="AS3353" i="1" s="1"/>
  <c r="AU3353" i="1" s="1"/>
  <c r="AR3361" i="1"/>
  <c r="AS3361" i="1" s="1"/>
  <c r="AU3361" i="1" s="1"/>
  <c r="AR3369" i="1"/>
  <c r="AS3369" i="1" s="1"/>
  <c r="AU3369" i="1" s="1"/>
  <c r="AR3377" i="1"/>
  <c r="AS3377" i="1" s="1"/>
  <c r="AU3377" i="1" s="1"/>
  <c r="AR3385" i="1"/>
  <c r="AS3385" i="1" s="1"/>
  <c r="AU3385" i="1" s="1"/>
  <c r="AR3393" i="1"/>
  <c r="AS3393" i="1" s="1"/>
  <c r="AU3393" i="1" s="1"/>
  <c r="AR3401" i="1"/>
  <c r="AS3401" i="1" s="1"/>
  <c r="AU3401" i="1" s="1"/>
  <c r="AR3409" i="1"/>
  <c r="AS3409" i="1" s="1"/>
  <c r="AU3409" i="1" s="1"/>
  <c r="AR3417" i="1"/>
  <c r="AS3417" i="1" s="1"/>
  <c r="AU3417" i="1" s="1"/>
  <c r="AR3425" i="1"/>
  <c r="AS3425" i="1" s="1"/>
  <c r="AU3425" i="1" s="1"/>
  <c r="AR3433" i="1"/>
  <c r="AS3433" i="1" s="1"/>
  <c r="AU3433" i="1" s="1"/>
  <c r="AR3441" i="1"/>
  <c r="AS3441" i="1" s="1"/>
  <c r="AU3441" i="1" s="1"/>
  <c r="AS2084" i="1"/>
  <c r="AU2084" i="1" s="1"/>
  <c r="AS2092" i="1"/>
  <c r="AU2092" i="1" s="1"/>
  <c r="AS2100" i="1"/>
  <c r="AU2100" i="1" s="1"/>
  <c r="AS2108" i="1"/>
  <c r="AU2108" i="1" s="1"/>
  <c r="AS2116" i="1"/>
  <c r="AU2116" i="1" s="1"/>
  <c r="AS2124" i="1"/>
  <c r="AU2124" i="1" s="1"/>
  <c r="AS2132" i="1"/>
  <c r="AU2132" i="1" s="1"/>
  <c r="AS2140" i="1"/>
  <c r="AU2140" i="1" s="1"/>
  <c r="AS2148" i="1"/>
  <c r="AU2148" i="1" s="1"/>
  <c r="AS2156" i="1"/>
  <c r="AU2156" i="1" s="1"/>
  <c r="AS2164" i="1"/>
  <c r="AU2164" i="1" s="1"/>
  <c r="AS2172" i="1"/>
  <c r="AU2172" i="1" s="1"/>
  <c r="AS2180" i="1"/>
  <c r="AU2180" i="1" s="1"/>
  <c r="AS2188" i="1"/>
  <c r="AU2188" i="1" s="1"/>
  <c r="AS2196" i="1"/>
  <c r="AU2196" i="1" s="1"/>
  <c r="AS2204" i="1"/>
  <c r="AU2204" i="1" s="1"/>
  <c r="AS2212" i="1"/>
  <c r="AU2212" i="1" s="1"/>
  <c r="AS2220" i="1"/>
  <c r="AU2220" i="1" s="1"/>
  <c r="AS2228" i="1"/>
  <c r="AU2228" i="1" s="1"/>
  <c r="AS2236" i="1"/>
  <c r="AU2236" i="1" s="1"/>
  <c r="AS2244" i="1"/>
  <c r="AU2244" i="1" s="1"/>
  <c r="AS2252" i="1"/>
  <c r="AU2252" i="1" s="1"/>
  <c r="AS2260" i="1"/>
  <c r="AU2260" i="1" s="1"/>
  <c r="AS2268" i="1"/>
  <c r="AU2268" i="1" s="1"/>
  <c r="AS2276" i="1"/>
  <c r="AU2276" i="1" s="1"/>
  <c r="AS2284" i="1"/>
  <c r="AU2284" i="1" s="1"/>
  <c r="AS2292" i="1"/>
  <c r="AU2292" i="1" s="1"/>
  <c r="AS2300" i="1"/>
  <c r="AU2300" i="1" s="1"/>
  <c r="AS2308" i="1"/>
  <c r="AU2308" i="1" s="1"/>
  <c r="AS2316" i="1"/>
  <c r="AU2316" i="1" s="1"/>
  <c r="AS2324" i="1"/>
  <c r="AU2324" i="1" s="1"/>
  <c r="AS2332" i="1"/>
  <c r="AU2332" i="1" s="1"/>
  <c r="AS2340" i="1"/>
  <c r="AU2340" i="1" s="1"/>
  <c r="AS2348" i="1"/>
  <c r="AU2348" i="1" s="1"/>
  <c r="AS2356" i="1"/>
  <c r="AU2356" i="1" s="1"/>
  <c r="AS2364" i="1"/>
  <c r="AU2364" i="1" s="1"/>
  <c r="AS2372" i="1"/>
  <c r="AU2372" i="1" s="1"/>
  <c r="AS2380" i="1"/>
  <c r="AU2380" i="1" s="1"/>
  <c r="AS2388" i="1"/>
  <c r="AU2388" i="1" s="1"/>
  <c r="AS2396" i="1"/>
  <c r="AU2396" i="1" s="1"/>
  <c r="AS2404" i="1"/>
  <c r="AU2404" i="1" s="1"/>
  <c r="AS2412" i="1"/>
  <c r="AU2412" i="1" s="1"/>
  <c r="AS2420" i="1"/>
  <c r="AU2420" i="1" s="1"/>
  <c r="AS2428" i="1"/>
  <c r="AU2428" i="1" s="1"/>
  <c r="AS2436" i="1"/>
  <c r="AU2436" i="1" s="1"/>
  <c r="AS2444" i="1"/>
  <c r="AU2444" i="1" s="1"/>
  <c r="AS2452" i="1"/>
  <c r="AU2452" i="1" s="1"/>
  <c r="AS2468" i="1"/>
  <c r="AU2468" i="1" s="1"/>
  <c r="AS2476" i="1"/>
  <c r="AU2476" i="1" s="1"/>
  <c r="AS2484" i="1"/>
  <c r="AU2484" i="1" s="1"/>
  <c r="AS2492" i="1"/>
  <c r="AU2492" i="1" s="1"/>
  <c r="AS2500" i="1"/>
  <c r="AU2500" i="1" s="1"/>
  <c r="AS2508" i="1"/>
  <c r="AU2508" i="1" s="1"/>
  <c r="AS2516" i="1"/>
  <c r="AU2516" i="1" s="1"/>
  <c r="AS2524" i="1"/>
  <c r="AU2524" i="1" s="1"/>
  <c r="AS2532" i="1"/>
  <c r="AU2532" i="1" s="1"/>
  <c r="AS2540" i="1"/>
  <c r="AU2540" i="1" s="1"/>
  <c r="AS2548" i="1"/>
  <c r="AU2548" i="1" s="1"/>
  <c r="AS2556" i="1"/>
  <c r="AU2556" i="1" s="1"/>
  <c r="AS2564" i="1"/>
  <c r="AU2564" i="1" s="1"/>
  <c r="AS2572" i="1"/>
  <c r="AU2572" i="1" s="1"/>
  <c r="AS2580" i="1"/>
  <c r="AU2580" i="1" s="1"/>
  <c r="AS2588" i="1"/>
  <c r="AU2588" i="1" s="1"/>
  <c r="AS2596" i="1"/>
  <c r="AU2596" i="1" s="1"/>
  <c r="AS2604" i="1"/>
  <c r="AU2604" i="1" s="1"/>
  <c r="AS2612" i="1"/>
  <c r="AU2612" i="1" s="1"/>
  <c r="AS2620" i="1"/>
  <c r="AU2620" i="1" s="1"/>
  <c r="AS2628" i="1"/>
  <c r="AU2628" i="1" s="1"/>
  <c r="AS2636" i="1"/>
  <c r="AU2636" i="1" s="1"/>
  <c r="AS2644" i="1"/>
  <c r="AU2644" i="1" s="1"/>
  <c r="AS2652" i="1"/>
  <c r="AU2652" i="1" s="1"/>
  <c r="AS2660" i="1"/>
  <c r="AU2660" i="1" s="1"/>
  <c r="AS2668" i="1"/>
  <c r="AU2668" i="1" s="1"/>
  <c r="AS2676" i="1"/>
  <c r="AU2676" i="1" s="1"/>
  <c r="AS2684" i="1"/>
  <c r="AU2684" i="1" s="1"/>
  <c r="AS2692" i="1"/>
  <c r="AU2692" i="1" s="1"/>
  <c r="AS2700" i="1"/>
  <c r="AU2700" i="1" s="1"/>
  <c r="AS2708" i="1"/>
  <c r="AU2708" i="1" s="1"/>
  <c r="AS2716" i="1"/>
  <c r="AU2716" i="1" s="1"/>
  <c r="AS2724" i="1"/>
  <c r="AU2724" i="1" s="1"/>
  <c r="AS2732" i="1"/>
  <c r="AU2732" i="1" s="1"/>
  <c r="AS2740" i="1"/>
  <c r="AU2740" i="1" s="1"/>
  <c r="AS2748" i="1"/>
  <c r="AU2748" i="1" s="1"/>
  <c r="AS2756" i="1"/>
  <c r="AU2756" i="1" s="1"/>
  <c r="AS2764" i="1"/>
  <c r="AU2764" i="1" s="1"/>
  <c r="AR2772" i="1"/>
  <c r="AS2772" i="1" s="1"/>
  <c r="AU2772" i="1" s="1"/>
  <c r="AS2780" i="1"/>
  <c r="AU2780" i="1" s="1"/>
  <c r="AS2788" i="1"/>
  <c r="AU2788" i="1" s="1"/>
  <c r="AS2796" i="1"/>
  <c r="AU2796" i="1" s="1"/>
  <c r="AS2804" i="1"/>
  <c r="AU2804" i="1" s="1"/>
  <c r="AS2812" i="1"/>
  <c r="AU2812" i="1" s="1"/>
  <c r="AS2820" i="1"/>
  <c r="AU2820" i="1" s="1"/>
  <c r="AS2828" i="1"/>
  <c r="AU2828" i="1" s="1"/>
  <c r="AS2836" i="1"/>
  <c r="AU2836" i="1" s="1"/>
  <c r="AS2844" i="1"/>
  <c r="AU2844" i="1" s="1"/>
  <c r="AS2852" i="1"/>
  <c r="AU2852" i="1" s="1"/>
  <c r="AS2860" i="1"/>
  <c r="AU2860" i="1" s="1"/>
  <c r="AS2868" i="1"/>
  <c r="AU2868" i="1" s="1"/>
  <c r="AS2876" i="1"/>
  <c r="AU2876" i="1" s="1"/>
  <c r="AS2884" i="1"/>
  <c r="AU2884" i="1" s="1"/>
  <c r="AS2892" i="1"/>
  <c r="AU2892" i="1" s="1"/>
  <c r="AS2900" i="1"/>
  <c r="AU2900" i="1" s="1"/>
  <c r="AS2908" i="1"/>
  <c r="AU2908" i="1" s="1"/>
  <c r="AS2916" i="1"/>
  <c r="AU2916" i="1" s="1"/>
  <c r="AS2924" i="1"/>
  <c r="AU2924" i="1" s="1"/>
  <c r="AS2932" i="1"/>
  <c r="AU2932" i="1" s="1"/>
  <c r="AS2940" i="1"/>
  <c r="AU2940" i="1" s="1"/>
  <c r="AS2948" i="1"/>
  <c r="AU2948" i="1" s="1"/>
  <c r="AS2956" i="1"/>
  <c r="AU2956" i="1" s="1"/>
  <c r="AS2964" i="1"/>
  <c r="AU2964" i="1" s="1"/>
  <c r="AS2972" i="1"/>
  <c r="AU2972" i="1" s="1"/>
  <c r="AS2980" i="1"/>
  <c r="AU2980" i="1" s="1"/>
  <c r="AS2988" i="1"/>
  <c r="AU2988" i="1" s="1"/>
  <c r="AS2996" i="1"/>
  <c r="AU2996" i="1" s="1"/>
  <c r="AS3004" i="1"/>
  <c r="AU3004" i="1" s="1"/>
  <c r="AS3012" i="1"/>
  <c r="AU3012" i="1" s="1"/>
  <c r="AS3020" i="1"/>
  <c r="AU3020" i="1" s="1"/>
  <c r="AS3028" i="1"/>
  <c r="AU3028" i="1" s="1"/>
  <c r="AS3044" i="1"/>
  <c r="AU3044" i="1" s="1"/>
  <c r="AS3052" i="1"/>
  <c r="AU3052" i="1" s="1"/>
  <c r="AS3060" i="1"/>
  <c r="AU3060" i="1" s="1"/>
  <c r="AS3068" i="1"/>
  <c r="AU3068" i="1" s="1"/>
  <c r="AS3076" i="1"/>
  <c r="AU3076" i="1" s="1"/>
  <c r="AS3084" i="1"/>
  <c r="AU3084" i="1" s="1"/>
  <c r="AS3092" i="1"/>
  <c r="AU3092" i="1" s="1"/>
  <c r="AS3100" i="1"/>
  <c r="AU3100" i="1" s="1"/>
  <c r="AS3108" i="1"/>
  <c r="AU3108" i="1" s="1"/>
  <c r="AS3116" i="1"/>
  <c r="AU3116" i="1" s="1"/>
  <c r="AS3124" i="1"/>
  <c r="AU3124" i="1" s="1"/>
  <c r="AS3132" i="1"/>
  <c r="AU3132" i="1" s="1"/>
  <c r="AS3140" i="1"/>
  <c r="AU3140" i="1" s="1"/>
  <c r="AS3148" i="1"/>
  <c r="AU3148" i="1" s="1"/>
  <c r="AS3156" i="1"/>
  <c r="AU3156" i="1" s="1"/>
  <c r="AS3164" i="1"/>
  <c r="AU3164" i="1" s="1"/>
  <c r="AS3172" i="1"/>
  <c r="AU3172" i="1" s="1"/>
  <c r="AS3180" i="1"/>
  <c r="AU3180" i="1" s="1"/>
  <c r="AS3188" i="1"/>
  <c r="AU3188" i="1" s="1"/>
  <c r="AS3196" i="1"/>
  <c r="AU3196" i="1" s="1"/>
  <c r="AS3204" i="1"/>
  <c r="AU3204" i="1" s="1"/>
  <c r="AS3212" i="1"/>
  <c r="AU3212" i="1" s="1"/>
  <c r="AS3220" i="1"/>
  <c r="AU3220" i="1" s="1"/>
  <c r="AS3228" i="1"/>
  <c r="AU3228" i="1" s="1"/>
  <c r="AS3236" i="1"/>
  <c r="AU3236" i="1" s="1"/>
  <c r="AS3244" i="1"/>
  <c r="AU3244" i="1" s="1"/>
  <c r="AS3252" i="1"/>
  <c r="AU3252" i="1" s="1"/>
  <c r="AS3260" i="1"/>
  <c r="AU3260" i="1" s="1"/>
  <c r="AS3268" i="1"/>
  <c r="AU3268" i="1" s="1"/>
  <c r="AS3276" i="1"/>
  <c r="AU3276" i="1" s="1"/>
  <c r="AS3284" i="1"/>
  <c r="AU3284" i="1" s="1"/>
  <c r="AS3292" i="1"/>
  <c r="AU3292" i="1" s="1"/>
  <c r="AS3300" i="1"/>
  <c r="AU3300" i="1" s="1"/>
  <c r="AS3308" i="1"/>
  <c r="AU3308" i="1" s="1"/>
  <c r="AS3316" i="1"/>
  <c r="AU3316" i="1" s="1"/>
  <c r="AS3324" i="1"/>
  <c r="AU3324" i="1" s="1"/>
  <c r="AS3332" i="1"/>
  <c r="AU3332" i="1" s="1"/>
  <c r="AS3340" i="1"/>
  <c r="AU3340" i="1" s="1"/>
  <c r="AS3348" i="1"/>
  <c r="AU3348" i="1" s="1"/>
  <c r="AS3356" i="1"/>
  <c r="AU3356" i="1" s="1"/>
  <c r="AS3364" i="1"/>
  <c r="AU3364" i="1" s="1"/>
  <c r="AS3372" i="1"/>
  <c r="AU3372" i="1" s="1"/>
  <c r="AS3380" i="1"/>
  <c r="AU3380" i="1" s="1"/>
  <c r="AS3388" i="1"/>
  <c r="AU3388" i="1" s="1"/>
  <c r="AS3396" i="1"/>
  <c r="AU3396" i="1" s="1"/>
  <c r="AS3404" i="1"/>
  <c r="AU3404" i="1" s="1"/>
  <c r="AS3412" i="1"/>
  <c r="AU3412" i="1" s="1"/>
  <c r="AS3420" i="1"/>
  <c r="AU3420" i="1" s="1"/>
  <c r="AS3428" i="1"/>
  <c r="AU3428" i="1" s="1"/>
  <c r="AS3436" i="1"/>
  <c r="AU3436" i="1" s="1"/>
  <c r="AR2903" i="1"/>
  <c r="AS2903" i="1" s="1"/>
  <c r="AU2903" i="1" s="1"/>
  <c r="AR2911" i="1"/>
  <c r="AS2911" i="1" s="1"/>
  <c r="AU2911" i="1" s="1"/>
  <c r="AR2919" i="1"/>
  <c r="AS2919" i="1" s="1"/>
  <c r="AU2919" i="1" s="1"/>
  <c r="AR2927" i="1"/>
  <c r="AS2927" i="1" s="1"/>
  <c r="AU2927" i="1" s="1"/>
  <c r="AR2935" i="1"/>
  <c r="AS2935" i="1" s="1"/>
  <c r="AU2935" i="1" s="1"/>
  <c r="AR2943" i="1"/>
  <c r="AS2943" i="1" s="1"/>
  <c r="AU2943" i="1" s="1"/>
  <c r="AR2951" i="1"/>
  <c r="AS2951" i="1" s="1"/>
  <c r="AU2951" i="1" s="1"/>
  <c r="AR2959" i="1"/>
  <c r="AS2959" i="1" s="1"/>
  <c r="AU2959" i="1" s="1"/>
  <c r="AR2967" i="1"/>
  <c r="AS2967" i="1" s="1"/>
  <c r="AU2967" i="1" s="1"/>
  <c r="AR2975" i="1"/>
  <c r="AS2975" i="1" s="1"/>
  <c r="AU2975" i="1" s="1"/>
  <c r="AR2983" i="1"/>
  <c r="AS2983" i="1" s="1"/>
  <c r="AU2983" i="1" s="1"/>
  <c r="AR2991" i="1"/>
  <c r="AS2991" i="1" s="1"/>
  <c r="AU2991" i="1" s="1"/>
  <c r="AR2999" i="1"/>
  <c r="AS2999" i="1" s="1"/>
  <c r="AU2999" i="1" s="1"/>
  <c r="AR3007" i="1"/>
  <c r="AS3007" i="1" s="1"/>
  <c r="AU3007" i="1" s="1"/>
  <c r="AR3015" i="1"/>
  <c r="AS3015" i="1" s="1"/>
  <c r="AU3015" i="1" s="1"/>
  <c r="AR3023" i="1"/>
  <c r="AS3023" i="1" s="1"/>
  <c r="AU3023" i="1" s="1"/>
  <c r="AR3031" i="1"/>
  <c r="AS3031" i="1" s="1"/>
  <c r="AU3031" i="1" s="1"/>
  <c r="AR3039" i="1"/>
  <c r="AS3039" i="1" s="1"/>
  <c r="AU3039" i="1" s="1"/>
  <c r="AR3047" i="1"/>
  <c r="AS3047" i="1" s="1"/>
  <c r="AU3047" i="1" s="1"/>
  <c r="AR3055" i="1"/>
  <c r="AS3055" i="1" s="1"/>
  <c r="AU3055" i="1" s="1"/>
  <c r="AR3063" i="1"/>
  <c r="AS3063" i="1" s="1"/>
  <c r="AU3063" i="1" s="1"/>
  <c r="AR3071" i="1"/>
  <c r="AS3071" i="1" s="1"/>
  <c r="AU3071" i="1" s="1"/>
  <c r="AR3079" i="1"/>
  <c r="AS3079" i="1" s="1"/>
  <c r="AU3079" i="1" s="1"/>
  <c r="AR3087" i="1"/>
  <c r="AS3087" i="1" s="1"/>
  <c r="AU3087" i="1" s="1"/>
  <c r="AR3095" i="1"/>
  <c r="AS3095" i="1" s="1"/>
  <c r="AU3095" i="1" s="1"/>
  <c r="AR3103" i="1"/>
  <c r="AS3103" i="1" s="1"/>
  <c r="AU3103" i="1" s="1"/>
  <c r="AR3111" i="1"/>
  <c r="AS3111" i="1" s="1"/>
  <c r="AU3111" i="1" s="1"/>
  <c r="AR3119" i="1"/>
  <c r="AS3119" i="1" s="1"/>
  <c r="AU3119" i="1" s="1"/>
  <c r="AR3127" i="1"/>
  <c r="AS3127" i="1" s="1"/>
  <c r="AU3127" i="1" s="1"/>
  <c r="AR3135" i="1"/>
  <c r="AS3135" i="1" s="1"/>
  <c r="AU3135" i="1" s="1"/>
  <c r="AR3143" i="1"/>
  <c r="AS3143" i="1" s="1"/>
  <c r="AU3143" i="1" s="1"/>
  <c r="AR3151" i="1"/>
  <c r="AS3151" i="1" s="1"/>
  <c r="AU3151" i="1" s="1"/>
  <c r="AR3159" i="1"/>
  <c r="AS3159" i="1" s="1"/>
  <c r="AU3159" i="1" s="1"/>
  <c r="AR3167" i="1"/>
  <c r="AS3167" i="1" s="1"/>
  <c r="AU3167" i="1" s="1"/>
  <c r="AR3175" i="1"/>
  <c r="AS3175" i="1" s="1"/>
  <c r="AU3175" i="1" s="1"/>
  <c r="AR3183" i="1"/>
  <c r="AS3183" i="1" s="1"/>
  <c r="AU3183" i="1" s="1"/>
  <c r="AR3191" i="1"/>
  <c r="AS3191" i="1" s="1"/>
  <c r="AU3191" i="1" s="1"/>
  <c r="AR3199" i="1"/>
  <c r="AS3199" i="1" s="1"/>
  <c r="AU3199" i="1" s="1"/>
  <c r="AR3207" i="1"/>
  <c r="AS3207" i="1" s="1"/>
  <c r="AU3207" i="1" s="1"/>
  <c r="AR3215" i="1"/>
  <c r="AS3215" i="1" s="1"/>
  <c r="AU3215" i="1" s="1"/>
  <c r="AR3223" i="1"/>
  <c r="AS3223" i="1" s="1"/>
  <c r="AU3223" i="1" s="1"/>
  <c r="AR3231" i="1"/>
  <c r="AS3231" i="1" s="1"/>
  <c r="AU3231" i="1" s="1"/>
  <c r="AR3239" i="1"/>
  <c r="AS3239" i="1" s="1"/>
  <c r="AU3239" i="1" s="1"/>
  <c r="AR3247" i="1"/>
  <c r="AS3247" i="1" s="1"/>
  <c r="AU3247" i="1" s="1"/>
  <c r="AR3255" i="1"/>
  <c r="AS3255" i="1" s="1"/>
  <c r="AU3255" i="1" s="1"/>
  <c r="AR3263" i="1"/>
  <c r="AS3263" i="1" s="1"/>
  <c r="AU3263" i="1" s="1"/>
  <c r="AR3271" i="1"/>
  <c r="AS3271" i="1" s="1"/>
  <c r="AU3271" i="1" s="1"/>
  <c r="AR3279" i="1"/>
  <c r="AS3279" i="1" s="1"/>
  <c r="AU3279" i="1" s="1"/>
  <c r="AR3287" i="1"/>
  <c r="AS3287" i="1" s="1"/>
  <c r="AU3287" i="1" s="1"/>
  <c r="AR3295" i="1"/>
  <c r="AS3295" i="1" s="1"/>
  <c r="AU3295" i="1" s="1"/>
  <c r="AR3303" i="1"/>
  <c r="AS3303" i="1" s="1"/>
  <c r="AU3303" i="1" s="1"/>
  <c r="AR3311" i="1"/>
  <c r="AS3311" i="1" s="1"/>
  <c r="AU3311" i="1" s="1"/>
  <c r="AR3319" i="1"/>
  <c r="AS3319" i="1" s="1"/>
  <c r="AU3319" i="1" s="1"/>
  <c r="AR3327" i="1"/>
  <c r="AS3327" i="1" s="1"/>
  <c r="AU3327" i="1" s="1"/>
  <c r="AR3335" i="1"/>
  <c r="AS3335" i="1" s="1"/>
  <c r="AU3335" i="1" s="1"/>
  <c r="AR3343" i="1"/>
  <c r="AS3343" i="1" s="1"/>
  <c r="AU3343" i="1" s="1"/>
  <c r="AR3351" i="1"/>
  <c r="AS3351" i="1" s="1"/>
  <c r="AU3351" i="1" s="1"/>
  <c r="AR3359" i="1"/>
  <c r="AS3359" i="1" s="1"/>
  <c r="AU3359" i="1" s="1"/>
  <c r="AR3367" i="1"/>
  <c r="AS3367" i="1" s="1"/>
  <c r="AU3367" i="1" s="1"/>
  <c r="AR3375" i="1"/>
  <c r="AS3375" i="1" s="1"/>
  <c r="AU3375" i="1" s="1"/>
  <c r="AR3383" i="1"/>
  <c r="AS3383" i="1" s="1"/>
  <c r="AU3383" i="1" s="1"/>
  <c r="AR3391" i="1"/>
  <c r="AS3391" i="1" s="1"/>
  <c r="AU3391" i="1" s="1"/>
  <c r="AR3399" i="1"/>
  <c r="AS3399" i="1" s="1"/>
  <c r="AU3399" i="1" s="1"/>
  <c r="AR3407" i="1"/>
  <c r="AS3407" i="1" s="1"/>
  <c r="AU3407" i="1" s="1"/>
  <c r="AR3415" i="1"/>
  <c r="AS3415" i="1" s="1"/>
  <c r="AU3415" i="1" s="1"/>
  <c r="AR3423" i="1"/>
  <c r="AS3423" i="1" s="1"/>
  <c r="AU3423" i="1" s="1"/>
  <c r="AR3431" i="1"/>
  <c r="AS3431" i="1" s="1"/>
  <c r="AU3431" i="1" s="1"/>
  <c r="AR3439" i="1"/>
  <c r="AS3439" i="1" s="1"/>
  <c r="AU3439" i="1" s="1"/>
  <c r="AR2402" i="1"/>
  <c r="AS2402" i="1" s="1"/>
  <c r="AU2402" i="1" s="1"/>
  <c r="AR2410" i="1"/>
  <c r="AS2410" i="1" s="1"/>
  <c r="AU2410" i="1" s="1"/>
  <c r="AR2418" i="1"/>
  <c r="AS2418" i="1" s="1"/>
  <c r="AU2418" i="1" s="1"/>
  <c r="AR2426" i="1"/>
  <c r="AS2426" i="1" s="1"/>
  <c r="AU2426" i="1" s="1"/>
  <c r="AR2434" i="1"/>
  <c r="AS2434" i="1" s="1"/>
  <c r="AU2434" i="1" s="1"/>
  <c r="AR2442" i="1"/>
  <c r="AS2442" i="1" s="1"/>
  <c r="AU2442" i="1" s="1"/>
  <c r="AR2450" i="1"/>
  <c r="AS2450" i="1" s="1"/>
  <c r="AU2450" i="1" s="1"/>
  <c r="AR2458" i="1"/>
  <c r="AS2458" i="1" s="1"/>
  <c r="AU2458" i="1" s="1"/>
  <c r="AR2466" i="1"/>
  <c r="AS2466" i="1" s="1"/>
  <c r="AU2466" i="1" s="1"/>
  <c r="AR2474" i="1"/>
  <c r="AS2474" i="1" s="1"/>
  <c r="AU2474" i="1" s="1"/>
  <c r="AR2482" i="1"/>
  <c r="AS2482" i="1" s="1"/>
  <c r="AU2482" i="1" s="1"/>
  <c r="AR2490" i="1"/>
  <c r="AS2490" i="1" s="1"/>
  <c r="AU2490" i="1" s="1"/>
  <c r="AR2498" i="1"/>
  <c r="AS2498" i="1" s="1"/>
  <c r="AU2498" i="1" s="1"/>
  <c r="AR2506" i="1"/>
  <c r="AS2506" i="1" s="1"/>
  <c r="AU2506" i="1" s="1"/>
  <c r="AR2514" i="1"/>
  <c r="AS2514" i="1" s="1"/>
  <c r="AU2514" i="1" s="1"/>
  <c r="AR2522" i="1"/>
  <c r="AS2522" i="1" s="1"/>
  <c r="AU2522" i="1" s="1"/>
  <c r="AR2530" i="1"/>
  <c r="AS2530" i="1" s="1"/>
  <c r="AU2530" i="1" s="1"/>
  <c r="AR2538" i="1"/>
  <c r="AS2538" i="1" s="1"/>
  <c r="AU2538" i="1" s="1"/>
  <c r="AR2546" i="1"/>
  <c r="AS2546" i="1" s="1"/>
  <c r="AU2546" i="1" s="1"/>
  <c r="AR2554" i="1"/>
  <c r="AS2554" i="1" s="1"/>
  <c r="AU2554" i="1" s="1"/>
  <c r="AR2562" i="1"/>
  <c r="AS2562" i="1" s="1"/>
  <c r="AU2562" i="1" s="1"/>
  <c r="AR2570" i="1"/>
  <c r="AS2570" i="1" s="1"/>
  <c r="AU2570" i="1" s="1"/>
  <c r="AR2578" i="1"/>
  <c r="AS2578" i="1" s="1"/>
  <c r="AU2578" i="1" s="1"/>
  <c r="AR2586" i="1"/>
  <c r="AS2586" i="1" s="1"/>
  <c r="AU2586" i="1" s="1"/>
  <c r="AR2594" i="1"/>
  <c r="AS2594" i="1" s="1"/>
  <c r="AU2594" i="1" s="1"/>
  <c r="AR2602" i="1"/>
  <c r="AS2602" i="1" s="1"/>
  <c r="AU2602" i="1" s="1"/>
  <c r="AR2610" i="1"/>
  <c r="AS2610" i="1" s="1"/>
  <c r="AU2610" i="1" s="1"/>
  <c r="AR2618" i="1"/>
  <c r="AS2618" i="1" s="1"/>
  <c r="AU2618" i="1" s="1"/>
  <c r="AR2626" i="1"/>
  <c r="AS2626" i="1" s="1"/>
  <c r="AU2626" i="1" s="1"/>
  <c r="AR2634" i="1"/>
  <c r="AS2634" i="1" s="1"/>
  <c r="AU2634" i="1" s="1"/>
  <c r="AR2642" i="1"/>
  <c r="AS2642" i="1" s="1"/>
  <c r="AU2642" i="1" s="1"/>
  <c r="AR2069" i="1"/>
  <c r="AS2069" i="1" s="1"/>
  <c r="AU2069" i="1" s="1"/>
  <c r="AR2077" i="1"/>
  <c r="AS2077" i="1" s="1"/>
  <c r="AU2077" i="1" s="1"/>
  <c r="AR2085" i="1"/>
  <c r="AS2085" i="1" s="1"/>
  <c r="AU2085" i="1" s="1"/>
  <c r="AR2093" i="1"/>
  <c r="AS2093" i="1" s="1"/>
  <c r="AU2093" i="1" s="1"/>
  <c r="AR2101" i="1"/>
  <c r="AS2101" i="1" s="1"/>
  <c r="AU2101" i="1" s="1"/>
  <c r="AR2109" i="1"/>
  <c r="AS2109" i="1" s="1"/>
  <c r="AU2109" i="1" s="1"/>
  <c r="AR2117" i="1"/>
  <c r="AS2117" i="1" s="1"/>
  <c r="AU2117" i="1" s="1"/>
  <c r="AR2125" i="1"/>
  <c r="AS2125" i="1" s="1"/>
  <c r="AU2125" i="1" s="1"/>
  <c r="AR2133" i="1"/>
  <c r="AS2133" i="1" s="1"/>
  <c r="AU2133" i="1" s="1"/>
  <c r="AR2141" i="1"/>
  <c r="AS2141" i="1" s="1"/>
  <c r="AU2141" i="1" s="1"/>
  <c r="AR2149" i="1"/>
  <c r="AS2149" i="1" s="1"/>
  <c r="AU2149" i="1" s="1"/>
  <c r="AR2157" i="1"/>
  <c r="AS2157" i="1" s="1"/>
  <c r="AU2157" i="1" s="1"/>
  <c r="AR2165" i="1"/>
  <c r="AS2165" i="1" s="1"/>
  <c r="AU2165" i="1" s="1"/>
  <c r="AR2173" i="1"/>
  <c r="AS2173" i="1" s="1"/>
  <c r="AU2173" i="1" s="1"/>
  <c r="AR2181" i="1"/>
  <c r="AS2181" i="1" s="1"/>
  <c r="AU2181" i="1" s="1"/>
  <c r="AR2189" i="1"/>
  <c r="AS2189" i="1" s="1"/>
  <c r="AU2189" i="1" s="1"/>
  <c r="AR2197" i="1"/>
  <c r="AS2197" i="1" s="1"/>
  <c r="AU2197" i="1" s="1"/>
  <c r="AR2205" i="1"/>
  <c r="AS2205" i="1" s="1"/>
  <c r="AU2205" i="1" s="1"/>
  <c r="AR2213" i="1"/>
  <c r="AS2213" i="1" s="1"/>
  <c r="AU2213" i="1" s="1"/>
  <c r="AR2221" i="1"/>
  <c r="AS2221" i="1" s="1"/>
  <c r="AU2221" i="1" s="1"/>
  <c r="AR2229" i="1"/>
  <c r="AS2229" i="1" s="1"/>
  <c r="AU2229" i="1" s="1"/>
  <c r="AR2237" i="1"/>
  <c r="AS2237" i="1" s="1"/>
  <c r="AU2237" i="1" s="1"/>
  <c r="AR2245" i="1"/>
  <c r="AS2245" i="1" s="1"/>
  <c r="AU2245" i="1" s="1"/>
  <c r="AR2253" i="1"/>
  <c r="AS2253" i="1" s="1"/>
  <c r="AU2253" i="1" s="1"/>
  <c r="AR2261" i="1"/>
  <c r="AS2261" i="1" s="1"/>
  <c r="AU2261" i="1" s="1"/>
  <c r="AR2269" i="1"/>
  <c r="AS2269" i="1" s="1"/>
  <c r="AU2269" i="1" s="1"/>
  <c r="AR2277" i="1"/>
  <c r="AS2277" i="1" s="1"/>
  <c r="AU2277" i="1" s="1"/>
  <c r="AR2285" i="1"/>
  <c r="AS2285" i="1" s="1"/>
  <c r="AU2285" i="1" s="1"/>
  <c r="AR2293" i="1"/>
  <c r="AS2293" i="1" s="1"/>
  <c r="AU2293" i="1" s="1"/>
  <c r="AR2301" i="1"/>
  <c r="AS2301" i="1" s="1"/>
  <c r="AU2301" i="1" s="1"/>
  <c r="AR2309" i="1"/>
  <c r="AS2309" i="1" s="1"/>
  <c r="AU2309" i="1" s="1"/>
  <c r="AR2317" i="1"/>
  <c r="AS2317" i="1" s="1"/>
  <c r="AU2317" i="1" s="1"/>
  <c r="AR2325" i="1"/>
  <c r="AS2325" i="1" s="1"/>
  <c r="AU2325" i="1" s="1"/>
  <c r="AR2333" i="1"/>
  <c r="AS2333" i="1" s="1"/>
  <c r="AU2333" i="1" s="1"/>
  <c r="AR2341" i="1"/>
  <c r="AS2341" i="1" s="1"/>
  <c r="AU2341" i="1" s="1"/>
  <c r="AR2349" i="1"/>
  <c r="AS2349" i="1" s="1"/>
  <c r="AU2349" i="1" s="1"/>
  <c r="AR2357" i="1"/>
  <c r="AS2357" i="1" s="1"/>
  <c r="AU2357" i="1" s="1"/>
  <c r="AR2365" i="1"/>
  <c r="AS2365" i="1" s="1"/>
  <c r="AU2365" i="1" s="1"/>
  <c r="AR2373" i="1"/>
  <c r="AS2373" i="1" s="1"/>
  <c r="AU2373" i="1" s="1"/>
  <c r="AR2381" i="1"/>
  <c r="AS2381" i="1" s="1"/>
  <c r="AU2381" i="1" s="1"/>
  <c r="AR2389" i="1"/>
  <c r="AS2389" i="1" s="1"/>
  <c r="AU2389" i="1" s="1"/>
  <c r="AR2397" i="1"/>
  <c r="AS2397" i="1" s="1"/>
  <c r="AU2397" i="1" s="1"/>
  <c r="AR2405" i="1"/>
  <c r="AS2405" i="1" s="1"/>
  <c r="AU2405" i="1" s="1"/>
  <c r="AR2413" i="1"/>
  <c r="AS2413" i="1" s="1"/>
  <c r="AU2413" i="1" s="1"/>
  <c r="AR2421" i="1"/>
  <c r="AS2421" i="1" s="1"/>
  <c r="AU2421" i="1" s="1"/>
  <c r="AR2429" i="1"/>
  <c r="AS2429" i="1" s="1"/>
  <c r="AU2429" i="1" s="1"/>
  <c r="AR2437" i="1"/>
  <c r="AS2437" i="1" s="1"/>
  <c r="AU2437" i="1" s="1"/>
  <c r="AR2445" i="1"/>
  <c r="AS2445" i="1" s="1"/>
  <c r="AU2445" i="1" s="1"/>
  <c r="AR2453" i="1"/>
  <c r="AS2453" i="1" s="1"/>
  <c r="AU2453" i="1" s="1"/>
  <c r="AR2461" i="1"/>
  <c r="AS2461" i="1" s="1"/>
  <c r="AU2461" i="1" s="1"/>
  <c r="AR2469" i="1"/>
  <c r="AS2469" i="1" s="1"/>
  <c r="AU2469" i="1" s="1"/>
  <c r="AR2477" i="1"/>
  <c r="AS2477" i="1" s="1"/>
  <c r="AU2477" i="1" s="1"/>
  <c r="AR2485" i="1"/>
  <c r="AS2485" i="1" s="1"/>
  <c r="AU2485" i="1" s="1"/>
  <c r="AR2493" i="1"/>
  <c r="AS2493" i="1" s="1"/>
  <c r="AU2493" i="1" s="1"/>
  <c r="AR2501" i="1"/>
  <c r="AS2501" i="1" s="1"/>
  <c r="AU2501" i="1" s="1"/>
  <c r="AR2509" i="1"/>
  <c r="AS2509" i="1" s="1"/>
  <c r="AU2509" i="1" s="1"/>
  <c r="AR2517" i="1"/>
  <c r="AS2517" i="1" s="1"/>
  <c r="AU2517" i="1" s="1"/>
  <c r="AR2525" i="1"/>
  <c r="AS2525" i="1" s="1"/>
  <c r="AU2525" i="1" s="1"/>
  <c r="AR2533" i="1"/>
  <c r="AS2533" i="1" s="1"/>
  <c r="AU2533" i="1" s="1"/>
  <c r="AR2541" i="1"/>
  <c r="AS2541" i="1" s="1"/>
  <c r="AU2541" i="1" s="1"/>
  <c r="AR2549" i="1"/>
  <c r="AS2549" i="1" s="1"/>
  <c r="AU2549" i="1" s="1"/>
  <c r="AR2557" i="1"/>
  <c r="AS2557" i="1" s="1"/>
  <c r="AU2557" i="1" s="1"/>
  <c r="AR2565" i="1"/>
  <c r="AS2565" i="1" s="1"/>
  <c r="AU2565" i="1" s="1"/>
  <c r="AR2573" i="1"/>
  <c r="AS2573" i="1" s="1"/>
  <c r="AU2573" i="1" s="1"/>
  <c r="AR2581" i="1"/>
  <c r="AS2581" i="1" s="1"/>
  <c r="AU2581" i="1" s="1"/>
  <c r="AR2589" i="1"/>
  <c r="AS2589" i="1" s="1"/>
  <c r="AU2589" i="1" s="1"/>
  <c r="AR2597" i="1"/>
  <c r="AS2597" i="1" s="1"/>
  <c r="AU2597" i="1" s="1"/>
  <c r="AR2605" i="1"/>
  <c r="AS2605" i="1" s="1"/>
  <c r="AU2605" i="1" s="1"/>
  <c r="AR2613" i="1"/>
  <c r="AS2613" i="1" s="1"/>
  <c r="AU2613" i="1" s="1"/>
  <c r="AR2621" i="1"/>
  <c r="AS2621" i="1" s="1"/>
  <c r="AU2621" i="1" s="1"/>
  <c r="AR2629" i="1"/>
  <c r="AS2629" i="1" s="1"/>
  <c r="AU2629" i="1" s="1"/>
  <c r="AR2637" i="1"/>
  <c r="AS2637" i="1" s="1"/>
  <c r="AU2637" i="1" s="1"/>
  <c r="AR2645" i="1"/>
  <c r="AS2645" i="1" s="1"/>
  <c r="AU2645" i="1" s="1"/>
  <c r="AR2653" i="1"/>
  <c r="AS2653" i="1" s="1"/>
  <c r="AU2653" i="1" s="1"/>
  <c r="AR2661" i="1"/>
  <c r="AS2661" i="1" s="1"/>
  <c r="AU2661" i="1" s="1"/>
  <c r="AR2669" i="1"/>
  <c r="AS2669" i="1" s="1"/>
  <c r="AU2669" i="1" s="1"/>
  <c r="AR2677" i="1"/>
  <c r="AS2677" i="1" s="1"/>
  <c r="AU2677" i="1" s="1"/>
  <c r="AR2685" i="1"/>
  <c r="AS2685" i="1" s="1"/>
  <c r="AU2685" i="1" s="1"/>
  <c r="AR2693" i="1"/>
  <c r="AS2693" i="1" s="1"/>
  <c r="AU2693" i="1" s="1"/>
  <c r="AR2701" i="1"/>
  <c r="AS2701" i="1" s="1"/>
  <c r="AU2701" i="1" s="1"/>
  <c r="AR2709" i="1"/>
  <c r="AS2709" i="1" s="1"/>
  <c r="AU2709" i="1" s="1"/>
  <c r="AR2717" i="1"/>
  <c r="AS2717" i="1" s="1"/>
  <c r="AU2717" i="1" s="1"/>
  <c r="AR2725" i="1"/>
  <c r="AS2725" i="1" s="1"/>
  <c r="AU2725" i="1" s="1"/>
  <c r="AR2733" i="1"/>
  <c r="AS2733" i="1" s="1"/>
  <c r="AU2733" i="1" s="1"/>
  <c r="AR2741" i="1"/>
  <c r="AS2741" i="1" s="1"/>
  <c r="AU2741" i="1" s="1"/>
  <c r="AR2749" i="1"/>
  <c r="AS2749" i="1" s="1"/>
  <c r="AU2749" i="1" s="1"/>
  <c r="AR2757" i="1"/>
  <c r="AS2757" i="1" s="1"/>
  <c r="AU2757" i="1" s="1"/>
  <c r="AR2765" i="1"/>
  <c r="AS2765" i="1" s="1"/>
  <c r="AU2765" i="1" s="1"/>
  <c r="AR2773" i="1"/>
  <c r="AS2773" i="1" s="1"/>
  <c r="AU2773" i="1" s="1"/>
  <c r="AR2781" i="1"/>
  <c r="AS2781" i="1" s="1"/>
  <c r="AU2781" i="1" s="1"/>
  <c r="AR2789" i="1"/>
  <c r="AS2789" i="1" s="1"/>
  <c r="AU2789" i="1" s="1"/>
  <c r="AR2797" i="1"/>
  <c r="AS2797" i="1" s="1"/>
  <c r="AU2797" i="1" s="1"/>
  <c r="AR2805" i="1"/>
  <c r="AS2805" i="1" s="1"/>
  <c r="AU2805" i="1" s="1"/>
  <c r="AR2813" i="1"/>
  <c r="AS2813" i="1" s="1"/>
  <c r="AU2813" i="1" s="1"/>
  <c r="AR2821" i="1"/>
  <c r="AS2821" i="1" s="1"/>
  <c r="AU2821" i="1" s="1"/>
  <c r="AR2829" i="1"/>
  <c r="AS2829" i="1" s="1"/>
  <c r="AU2829" i="1" s="1"/>
  <c r="AR2837" i="1"/>
  <c r="AS2837" i="1" s="1"/>
  <c r="AU2837" i="1" s="1"/>
  <c r="AR2845" i="1"/>
  <c r="AS2845" i="1" s="1"/>
  <c r="AU2845" i="1" s="1"/>
  <c r="AR2853" i="1"/>
  <c r="AS2853" i="1" s="1"/>
  <c r="AU2853" i="1" s="1"/>
  <c r="AR2861" i="1"/>
  <c r="AS2861" i="1" s="1"/>
  <c r="AU2861" i="1" s="1"/>
  <c r="AR2869" i="1"/>
  <c r="AS2869" i="1" s="1"/>
  <c r="AU2869" i="1" s="1"/>
  <c r="AR2877" i="1"/>
  <c r="AS2877" i="1" s="1"/>
  <c r="AU2877" i="1" s="1"/>
  <c r="AR2885" i="1"/>
  <c r="AS2885" i="1" s="1"/>
  <c r="AU2885" i="1" s="1"/>
  <c r="AR2893" i="1"/>
  <c r="AS2893" i="1" s="1"/>
  <c r="AU2893" i="1" s="1"/>
  <c r="AR2901" i="1"/>
  <c r="AS2901" i="1" s="1"/>
  <c r="AU2901" i="1" s="1"/>
  <c r="AR2909" i="1"/>
  <c r="AS2909" i="1" s="1"/>
  <c r="AU2909" i="1" s="1"/>
  <c r="AR2917" i="1"/>
  <c r="AS2917" i="1" s="1"/>
  <c r="AU2917" i="1" s="1"/>
  <c r="AR2925" i="1"/>
  <c r="AS2925" i="1" s="1"/>
  <c r="AU2925" i="1" s="1"/>
  <c r="AR2933" i="1"/>
  <c r="AS2933" i="1" s="1"/>
  <c r="AU2933" i="1" s="1"/>
  <c r="AR2941" i="1"/>
  <c r="AS2941" i="1" s="1"/>
  <c r="AU2941" i="1" s="1"/>
  <c r="AR2949" i="1"/>
  <c r="AS2949" i="1" s="1"/>
  <c r="AU2949" i="1" s="1"/>
  <c r="AR2957" i="1"/>
  <c r="AS2957" i="1" s="1"/>
  <c r="AU2957" i="1" s="1"/>
  <c r="AR2965" i="1"/>
  <c r="AS2965" i="1" s="1"/>
  <c r="AU2965" i="1" s="1"/>
  <c r="AR2973" i="1"/>
  <c r="AS2973" i="1" s="1"/>
  <c r="AU2973" i="1" s="1"/>
  <c r="AR2981" i="1"/>
  <c r="AS2981" i="1" s="1"/>
  <c r="AU2981" i="1" s="1"/>
  <c r="AR2989" i="1"/>
  <c r="AS2989" i="1" s="1"/>
  <c r="AU2989" i="1" s="1"/>
  <c r="AR2997" i="1"/>
  <c r="AS2997" i="1" s="1"/>
  <c r="AU2997" i="1" s="1"/>
  <c r="AR3005" i="1"/>
  <c r="AS3005" i="1" s="1"/>
  <c r="AU3005" i="1" s="1"/>
  <c r="AR3013" i="1"/>
  <c r="AS3013" i="1" s="1"/>
  <c r="AU3013" i="1" s="1"/>
  <c r="AR3021" i="1"/>
  <c r="AS3021" i="1" s="1"/>
  <c r="AU3021" i="1" s="1"/>
  <c r="AR3029" i="1"/>
  <c r="AS3029" i="1" s="1"/>
  <c r="AU3029" i="1" s="1"/>
  <c r="AR3037" i="1"/>
  <c r="AS3037" i="1" s="1"/>
  <c r="AU3037" i="1" s="1"/>
  <c r="AR3045" i="1"/>
  <c r="AS3045" i="1" s="1"/>
  <c r="AU3045" i="1" s="1"/>
  <c r="AR3053" i="1"/>
  <c r="AS3053" i="1" s="1"/>
  <c r="AU3053" i="1" s="1"/>
  <c r="AR3061" i="1"/>
  <c r="AS3061" i="1" s="1"/>
  <c r="AU3061" i="1" s="1"/>
  <c r="AR3069" i="1"/>
  <c r="AS3069" i="1" s="1"/>
  <c r="AU3069" i="1" s="1"/>
  <c r="AR3077" i="1"/>
  <c r="AS3077" i="1" s="1"/>
  <c r="AU3077" i="1" s="1"/>
  <c r="AR3085" i="1"/>
  <c r="AS3085" i="1" s="1"/>
  <c r="AU3085" i="1" s="1"/>
  <c r="AR3093" i="1"/>
  <c r="AS3093" i="1" s="1"/>
  <c r="AU3093" i="1" s="1"/>
  <c r="AR3101" i="1"/>
  <c r="AS3101" i="1" s="1"/>
  <c r="AU3101" i="1" s="1"/>
  <c r="AR3109" i="1"/>
  <c r="AS3109" i="1" s="1"/>
  <c r="AU3109" i="1" s="1"/>
  <c r="AR3117" i="1"/>
  <c r="AS3117" i="1" s="1"/>
  <c r="AU3117" i="1" s="1"/>
  <c r="AR3125" i="1"/>
  <c r="AS3125" i="1" s="1"/>
  <c r="AU3125" i="1" s="1"/>
  <c r="AR3133" i="1"/>
  <c r="AS3133" i="1" s="1"/>
  <c r="AU3133" i="1" s="1"/>
  <c r="AR3141" i="1"/>
  <c r="AS3141" i="1" s="1"/>
  <c r="AU3141" i="1" s="1"/>
  <c r="AR3149" i="1"/>
  <c r="AS3149" i="1" s="1"/>
  <c r="AU3149" i="1" s="1"/>
  <c r="AR3157" i="1"/>
  <c r="AS3157" i="1" s="1"/>
  <c r="AU3157" i="1" s="1"/>
  <c r="AR3165" i="1"/>
  <c r="AS3165" i="1" s="1"/>
  <c r="AU3165" i="1" s="1"/>
  <c r="AR3173" i="1"/>
  <c r="AS3173" i="1" s="1"/>
  <c r="AU3173" i="1" s="1"/>
  <c r="AR3181" i="1"/>
  <c r="AS3181" i="1" s="1"/>
  <c r="AU3181" i="1" s="1"/>
  <c r="AR3189" i="1"/>
  <c r="AS3189" i="1" s="1"/>
  <c r="AU3189" i="1" s="1"/>
  <c r="AR3197" i="1"/>
  <c r="AS3197" i="1" s="1"/>
  <c r="AU3197" i="1" s="1"/>
  <c r="AR3205" i="1"/>
  <c r="AS3205" i="1" s="1"/>
  <c r="AU3205" i="1" s="1"/>
  <c r="AR3213" i="1"/>
  <c r="AS3213" i="1" s="1"/>
  <c r="AU3213" i="1" s="1"/>
  <c r="AR3221" i="1"/>
  <c r="AS3221" i="1" s="1"/>
  <c r="AU3221" i="1" s="1"/>
  <c r="AR3229" i="1"/>
  <c r="AS3229" i="1" s="1"/>
  <c r="AU3229" i="1" s="1"/>
  <c r="AR3237" i="1"/>
  <c r="AS3237" i="1" s="1"/>
  <c r="AU3237" i="1" s="1"/>
  <c r="AR3245" i="1"/>
  <c r="AS3245" i="1" s="1"/>
  <c r="AU3245" i="1" s="1"/>
  <c r="AR3253" i="1"/>
  <c r="AS3253" i="1" s="1"/>
  <c r="AU3253" i="1" s="1"/>
  <c r="AR3261" i="1"/>
  <c r="AS3261" i="1" s="1"/>
  <c r="AU3261" i="1" s="1"/>
  <c r="AR3269" i="1"/>
  <c r="AS3269" i="1" s="1"/>
  <c r="AU3269" i="1" s="1"/>
  <c r="AR3277" i="1"/>
  <c r="AS3277" i="1" s="1"/>
  <c r="AU3277" i="1" s="1"/>
  <c r="AR3285" i="1"/>
  <c r="AS3285" i="1" s="1"/>
  <c r="AU3285" i="1" s="1"/>
  <c r="AR3293" i="1"/>
  <c r="AS3293" i="1" s="1"/>
  <c r="AU3293" i="1" s="1"/>
  <c r="AR3301" i="1"/>
  <c r="AS3301" i="1" s="1"/>
  <c r="AU3301" i="1" s="1"/>
  <c r="AR3309" i="1"/>
  <c r="AS3309" i="1" s="1"/>
  <c r="AU3309" i="1" s="1"/>
  <c r="AR3317" i="1"/>
  <c r="AS3317" i="1" s="1"/>
  <c r="AU3317" i="1" s="1"/>
  <c r="AR3325" i="1"/>
  <c r="AS3325" i="1" s="1"/>
  <c r="AU3325" i="1" s="1"/>
  <c r="AR3333" i="1"/>
  <c r="AS3333" i="1" s="1"/>
  <c r="AU3333" i="1" s="1"/>
  <c r="AR3341" i="1"/>
  <c r="AS3341" i="1" s="1"/>
  <c r="AU3341" i="1" s="1"/>
  <c r="AR3349" i="1"/>
  <c r="AS3349" i="1" s="1"/>
  <c r="AU3349" i="1" s="1"/>
  <c r="AR3357" i="1"/>
  <c r="AS3357" i="1" s="1"/>
  <c r="AU3357" i="1" s="1"/>
  <c r="AR3365" i="1"/>
  <c r="AS3365" i="1" s="1"/>
  <c r="AU3365" i="1" s="1"/>
  <c r="AR3373" i="1"/>
  <c r="AS3373" i="1" s="1"/>
  <c r="AU3373" i="1" s="1"/>
  <c r="AR3381" i="1"/>
  <c r="AS3381" i="1" s="1"/>
  <c r="AU3381" i="1" s="1"/>
  <c r="AR3389" i="1"/>
  <c r="AS3389" i="1" s="1"/>
  <c r="AU3389" i="1" s="1"/>
  <c r="AR3397" i="1"/>
  <c r="AS3397" i="1" s="1"/>
  <c r="AU3397" i="1" s="1"/>
  <c r="AR3405" i="1"/>
  <c r="AS3405" i="1" s="1"/>
  <c r="AU3405" i="1" s="1"/>
  <c r="AR3413" i="1"/>
  <c r="AS3413" i="1" s="1"/>
  <c r="AU3413" i="1" s="1"/>
  <c r="AR3421" i="1"/>
  <c r="AS3421" i="1" s="1"/>
  <c r="AU3421" i="1" s="1"/>
  <c r="AR3429" i="1"/>
  <c r="AS3429" i="1" s="1"/>
  <c r="AU3429" i="1" s="1"/>
  <c r="AR3437" i="1"/>
  <c r="AS3437" i="1" s="1"/>
  <c r="AU3437" i="1" s="1"/>
  <c r="AS2080" i="1"/>
  <c r="AU2080" i="1" s="1"/>
  <c r="AS2088" i="1"/>
  <c r="AU2088" i="1" s="1"/>
  <c r="AS2096" i="1"/>
  <c r="AU2096" i="1" s="1"/>
  <c r="AS2104" i="1"/>
  <c r="AU2104" i="1" s="1"/>
  <c r="AS2112" i="1"/>
  <c r="AU2112" i="1" s="1"/>
  <c r="AS2120" i="1"/>
  <c r="AU2120" i="1" s="1"/>
  <c r="AS2128" i="1"/>
  <c r="AU2128" i="1" s="1"/>
  <c r="AS2136" i="1"/>
  <c r="AU2136" i="1" s="1"/>
  <c r="AS2144" i="1"/>
  <c r="AU2144" i="1" s="1"/>
  <c r="AS2160" i="1"/>
  <c r="AU2160" i="1" s="1"/>
  <c r="AS2168" i="1"/>
  <c r="AU2168" i="1" s="1"/>
  <c r="AS2176" i="1"/>
  <c r="AU2176" i="1" s="1"/>
  <c r="AS2184" i="1"/>
  <c r="AU2184" i="1" s="1"/>
  <c r="AS2192" i="1"/>
  <c r="AU2192" i="1" s="1"/>
  <c r="AS2200" i="1"/>
  <c r="AU2200" i="1" s="1"/>
  <c r="AS2208" i="1"/>
  <c r="AU2208" i="1" s="1"/>
  <c r="AS2216" i="1"/>
  <c r="AU2216" i="1" s="1"/>
  <c r="AS2224" i="1"/>
  <c r="AU2224" i="1" s="1"/>
  <c r="AS2232" i="1"/>
  <c r="AU2232" i="1" s="1"/>
  <c r="AS2240" i="1"/>
  <c r="AU2240" i="1" s="1"/>
  <c r="AS2248" i="1"/>
  <c r="AU2248" i="1" s="1"/>
  <c r="AS2256" i="1"/>
  <c r="AU2256" i="1" s="1"/>
  <c r="AS2264" i="1"/>
  <c r="AU2264" i="1" s="1"/>
  <c r="AS2272" i="1"/>
  <c r="AU2272" i="1" s="1"/>
  <c r="AS2280" i="1"/>
  <c r="AU2280" i="1" s="1"/>
  <c r="AS2288" i="1"/>
  <c r="AU2288" i="1" s="1"/>
  <c r="AS2296" i="1"/>
  <c r="AU2296" i="1" s="1"/>
  <c r="AS2304" i="1"/>
  <c r="AU2304" i="1" s="1"/>
  <c r="AS2312" i="1"/>
  <c r="AU2312" i="1" s="1"/>
  <c r="AS2320" i="1"/>
  <c r="AU2320" i="1" s="1"/>
  <c r="AS2328" i="1"/>
  <c r="AU2328" i="1" s="1"/>
  <c r="AS2336" i="1"/>
  <c r="AU2336" i="1" s="1"/>
  <c r="AS2344" i="1"/>
  <c r="AU2344" i="1" s="1"/>
  <c r="AS2352" i="1"/>
  <c r="AU2352" i="1" s="1"/>
  <c r="AS2360" i="1"/>
  <c r="AU2360" i="1" s="1"/>
  <c r="AS2368" i="1"/>
  <c r="AU2368" i="1" s="1"/>
  <c r="AS2376" i="1"/>
  <c r="AU2376" i="1" s="1"/>
  <c r="AS2384" i="1"/>
  <c r="AU2384" i="1" s="1"/>
  <c r="AS2392" i="1"/>
  <c r="AU2392" i="1" s="1"/>
  <c r="AS2400" i="1"/>
  <c r="AU2400" i="1" s="1"/>
  <c r="AS2408" i="1"/>
  <c r="AU2408" i="1" s="1"/>
  <c r="AS2416" i="1"/>
  <c r="AU2416" i="1" s="1"/>
  <c r="AS2424" i="1"/>
  <c r="AU2424" i="1" s="1"/>
  <c r="AS2432" i="1"/>
  <c r="AU2432" i="1" s="1"/>
  <c r="AS2440" i="1"/>
  <c r="AU2440" i="1" s="1"/>
  <c r="AS2448" i="1"/>
  <c r="AU2448" i="1" s="1"/>
  <c r="AS2456" i="1"/>
  <c r="AU2456" i="1" s="1"/>
  <c r="AS2464" i="1"/>
  <c r="AU2464" i="1" s="1"/>
  <c r="AS2472" i="1"/>
  <c r="AU2472" i="1" s="1"/>
  <c r="AS2480" i="1"/>
  <c r="AU2480" i="1" s="1"/>
  <c r="AS2488" i="1"/>
  <c r="AU2488" i="1" s="1"/>
  <c r="AS2496" i="1"/>
  <c r="AU2496" i="1" s="1"/>
  <c r="AS2504" i="1"/>
  <c r="AU2504" i="1" s="1"/>
  <c r="AS2512" i="1"/>
  <c r="AU2512" i="1" s="1"/>
  <c r="AS2520" i="1"/>
  <c r="AU2520" i="1" s="1"/>
  <c r="AS2528" i="1"/>
  <c r="AU2528" i="1" s="1"/>
  <c r="AS2536" i="1"/>
  <c r="AU2536" i="1" s="1"/>
  <c r="AS2544" i="1"/>
  <c r="AU2544" i="1" s="1"/>
  <c r="AS2552" i="1"/>
  <c r="AU2552" i="1" s="1"/>
  <c r="AS2560" i="1"/>
  <c r="AU2560" i="1" s="1"/>
  <c r="AS2568" i="1"/>
  <c r="AU2568" i="1" s="1"/>
  <c r="AS2576" i="1"/>
  <c r="AU2576" i="1" s="1"/>
  <c r="AS2584" i="1"/>
  <c r="AU2584" i="1" s="1"/>
  <c r="AS2592" i="1"/>
  <c r="AU2592" i="1" s="1"/>
  <c r="AS2600" i="1"/>
  <c r="AU2600" i="1" s="1"/>
  <c r="AS2608" i="1"/>
  <c r="AU2608" i="1" s="1"/>
  <c r="AS2616" i="1"/>
  <c r="AU2616" i="1" s="1"/>
  <c r="AS2624" i="1"/>
  <c r="AU2624" i="1" s="1"/>
  <c r="AS2632" i="1"/>
  <c r="AU2632" i="1" s="1"/>
  <c r="AS2640" i="1"/>
  <c r="AU2640" i="1" s="1"/>
  <c r="AS2648" i="1"/>
  <c r="AU2648" i="1" s="1"/>
  <c r="AS2656" i="1"/>
  <c r="AU2656" i="1" s="1"/>
  <c r="AS2664" i="1"/>
  <c r="AU2664" i="1" s="1"/>
  <c r="AS2672" i="1"/>
  <c r="AU2672" i="1" s="1"/>
  <c r="AS2680" i="1"/>
  <c r="AU2680" i="1" s="1"/>
  <c r="AS2688" i="1"/>
  <c r="AU2688" i="1" s="1"/>
  <c r="AS2696" i="1"/>
  <c r="AU2696" i="1" s="1"/>
  <c r="AS2704" i="1"/>
  <c r="AU2704" i="1" s="1"/>
  <c r="AS2712" i="1"/>
  <c r="AU2712" i="1" s="1"/>
  <c r="AS2720" i="1"/>
  <c r="AU2720" i="1" s="1"/>
  <c r="AS2728" i="1"/>
  <c r="AU2728" i="1" s="1"/>
  <c r="AS2736" i="1"/>
  <c r="AU2736" i="1" s="1"/>
  <c r="AS2744" i="1"/>
  <c r="AU2744" i="1" s="1"/>
  <c r="AS2752" i="1"/>
  <c r="AU2752" i="1" s="1"/>
  <c r="AS2760" i="1"/>
  <c r="AU2760" i="1" s="1"/>
  <c r="AS2768" i="1"/>
  <c r="AU2768" i="1" s="1"/>
  <c r="AS2776" i="1"/>
  <c r="AU2776" i="1" s="1"/>
  <c r="AS2784" i="1"/>
  <c r="AU2784" i="1" s="1"/>
  <c r="AS2792" i="1"/>
  <c r="AU2792" i="1" s="1"/>
  <c r="AS2800" i="1"/>
  <c r="AU2800" i="1" s="1"/>
  <c r="AS2808" i="1"/>
  <c r="AU2808" i="1" s="1"/>
  <c r="AS2816" i="1"/>
  <c r="AU2816" i="1" s="1"/>
  <c r="AS2824" i="1"/>
  <c r="AU2824" i="1" s="1"/>
  <c r="AS2832" i="1"/>
  <c r="AU2832" i="1" s="1"/>
  <c r="AS2848" i="1"/>
  <c r="AU2848" i="1" s="1"/>
  <c r="AS2856" i="1"/>
  <c r="AU2856" i="1" s="1"/>
  <c r="AS2864" i="1"/>
  <c r="AU2864" i="1" s="1"/>
  <c r="AS2872" i="1"/>
  <c r="AU2872" i="1" s="1"/>
  <c r="AS2880" i="1"/>
  <c r="AU2880" i="1" s="1"/>
  <c r="AS2888" i="1"/>
  <c r="AU2888" i="1" s="1"/>
  <c r="AS2896" i="1"/>
  <c r="AU2896" i="1" s="1"/>
  <c r="AS2904" i="1"/>
  <c r="AU2904" i="1" s="1"/>
  <c r="AS2912" i="1"/>
  <c r="AU2912" i="1" s="1"/>
  <c r="AS2920" i="1"/>
  <c r="AU2920" i="1" s="1"/>
  <c r="AS2928" i="1"/>
  <c r="AU2928" i="1" s="1"/>
  <c r="AS2936" i="1"/>
  <c r="AU2936" i="1" s="1"/>
  <c r="AS2944" i="1"/>
  <c r="AU2944" i="1" s="1"/>
  <c r="AS2952" i="1"/>
  <c r="AU2952" i="1" s="1"/>
  <c r="AS2960" i="1"/>
  <c r="AU2960" i="1" s="1"/>
  <c r="AS2968" i="1"/>
  <c r="AU2968" i="1" s="1"/>
  <c r="AS2976" i="1"/>
  <c r="AU2976" i="1" s="1"/>
  <c r="AS2984" i="1"/>
  <c r="AU2984" i="1" s="1"/>
  <c r="AS2992" i="1"/>
  <c r="AU2992" i="1" s="1"/>
  <c r="AS3000" i="1"/>
  <c r="AU3000" i="1" s="1"/>
  <c r="AS3008" i="1"/>
  <c r="AU3008" i="1" s="1"/>
  <c r="AS3016" i="1"/>
  <c r="AU3016" i="1" s="1"/>
  <c r="AS3024" i="1"/>
  <c r="AU3024" i="1" s="1"/>
  <c r="AS3032" i="1"/>
  <c r="AU3032" i="1" s="1"/>
  <c r="AS3040" i="1"/>
  <c r="AU3040" i="1" s="1"/>
  <c r="AS3048" i="1"/>
  <c r="AU3048" i="1" s="1"/>
  <c r="AS3056" i="1"/>
  <c r="AU3056" i="1" s="1"/>
  <c r="AS3064" i="1"/>
  <c r="AU3064" i="1" s="1"/>
  <c r="AS3072" i="1"/>
  <c r="AU3072" i="1" s="1"/>
  <c r="AS3080" i="1"/>
  <c r="AU3080" i="1" s="1"/>
  <c r="AS3088" i="1"/>
  <c r="AU3088" i="1" s="1"/>
  <c r="AS3096" i="1"/>
  <c r="AU3096" i="1" s="1"/>
  <c r="AS3104" i="1"/>
  <c r="AU3104" i="1" s="1"/>
  <c r="AS3112" i="1"/>
  <c r="AU3112" i="1" s="1"/>
  <c r="AS3120" i="1"/>
  <c r="AU3120" i="1" s="1"/>
  <c r="AS3128" i="1"/>
  <c r="AU3128" i="1" s="1"/>
  <c r="AS3136" i="1"/>
  <c r="AU3136" i="1" s="1"/>
  <c r="AS3144" i="1"/>
  <c r="AU3144" i="1" s="1"/>
  <c r="AS3152" i="1"/>
  <c r="AU3152" i="1" s="1"/>
  <c r="AS3160" i="1"/>
  <c r="AU3160" i="1" s="1"/>
  <c r="AS3168" i="1"/>
  <c r="AU3168" i="1" s="1"/>
  <c r="AS3176" i="1"/>
  <c r="AU3176" i="1" s="1"/>
  <c r="AS3184" i="1"/>
  <c r="AU3184" i="1" s="1"/>
  <c r="AS3192" i="1"/>
  <c r="AU3192" i="1" s="1"/>
  <c r="AS3200" i="1"/>
  <c r="AU3200" i="1" s="1"/>
  <c r="AS3208" i="1"/>
  <c r="AU3208" i="1" s="1"/>
  <c r="AS3216" i="1"/>
  <c r="AU3216" i="1" s="1"/>
  <c r="AS3224" i="1"/>
  <c r="AU3224" i="1" s="1"/>
  <c r="AS3232" i="1"/>
  <c r="AU3232" i="1" s="1"/>
  <c r="AS3240" i="1"/>
  <c r="AU3240" i="1" s="1"/>
  <c r="AS3248" i="1"/>
  <c r="AU3248" i="1" s="1"/>
  <c r="AS3256" i="1"/>
  <c r="AU3256" i="1" s="1"/>
  <c r="AS3264" i="1"/>
  <c r="AU3264" i="1" s="1"/>
  <c r="AS3272" i="1"/>
  <c r="AU3272" i="1" s="1"/>
  <c r="AS3280" i="1"/>
  <c r="AU3280" i="1" s="1"/>
  <c r="AS3288" i="1"/>
  <c r="AU3288" i="1" s="1"/>
  <c r="AS3296" i="1"/>
  <c r="AU3296" i="1" s="1"/>
  <c r="AS3304" i="1"/>
  <c r="AU3304" i="1" s="1"/>
  <c r="AS3312" i="1"/>
  <c r="AU3312" i="1" s="1"/>
  <c r="AS3320" i="1"/>
  <c r="AU3320" i="1" s="1"/>
  <c r="AS3328" i="1"/>
  <c r="AU3328" i="1" s="1"/>
  <c r="AS3336" i="1"/>
  <c r="AU3336" i="1" s="1"/>
  <c r="AS3344" i="1"/>
  <c r="AU3344" i="1" s="1"/>
  <c r="AS3352" i="1"/>
  <c r="AU3352" i="1" s="1"/>
  <c r="AS3360" i="1"/>
  <c r="AU3360" i="1" s="1"/>
  <c r="AS3368" i="1"/>
  <c r="AU3368" i="1" s="1"/>
  <c r="AS3376" i="1"/>
  <c r="AU3376" i="1" s="1"/>
  <c r="AS3384" i="1"/>
  <c r="AU3384" i="1" s="1"/>
  <c r="AS3392" i="1"/>
  <c r="AU3392" i="1" s="1"/>
  <c r="AS3400" i="1"/>
  <c r="AU3400" i="1" s="1"/>
  <c r="AS3408" i="1"/>
  <c r="AU3408" i="1" s="1"/>
  <c r="AS3416" i="1"/>
  <c r="AU3416" i="1" s="1"/>
  <c r="AS3424" i="1"/>
  <c r="AU3424" i="1" s="1"/>
  <c r="AS3432" i="1"/>
  <c r="AU3432" i="1" s="1"/>
  <c r="AS3440" i="1"/>
  <c r="AU3440" i="1" s="1"/>
  <c r="AJ28" i="1"/>
  <c r="AL28" i="1" s="1"/>
  <c r="AE28" i="1"/>
  <c r="AJ100" i="1"/>
  <c r="AL100" i="1" s="1"/>
  <c r="AE100" i="1"/>
  <c r="AJ164" i="1"/>
  <c r="AL164" i="1" s="1"/>
  <c r="AE164" i="1"/>
  <c r="AJ212" i="1"/>
  <c r="AL212" i="1" s="1"/>
  <c r="AE212" i="1"/>
  <c r="AJ260" i="1"/>
  <c r="AL260" i="1" s="1"/>
  <c r="AE260" i="1"/>
  <c r="AJ316" i="1"/>
  <c r="AL316" i="1" s="1"/>
  <c r="AE316" i="1"/>
  <c r="AJ372" i="1"/>
  <c r="AL372" i="1" s="1"/>
  <c r="AE372" i="1"/>
  <c r="AJ444" i="1"/>
  <c r="AL444" i="1" s="1"/>
  <c r="AE444" i="1"/>
  <c r="AJ516" i="1"/>
  <c r="AL516" i="1" s="1"/>
  <c r="AE516" i="1"/>
  <c r="AJ588" i="1"/>
  <c r="AL588" i="1" s="1"/>
  <c r="AE588" i="1"/>
  <c r="AJ668" i="1"/>
  <c r="AL668" i="1" s="1"/>
  <c r="AE668" i="1"/>
  <c r="AJ740" i="1"/>
  <c r="AL740" i="1" s="1"/>
  <c r="AE740" i="1"/>
  <c r="AJ828" i="1"/>
  <c r="AL828" i="1" s="1"/>
  <c r="AE828" i="1"/>
  <c r="AJ892" i="1"/>
  <c r="AL892" i="1" s="1"/>
  <c r="AE892" i="1"/>
  <c r="AJ956" i="1"/>
  <c r="AL956" i="1" s="1"/>
  <c r="AE956" i="1"/>
  <c r="AJ1012" i="1"/>
  <c r="AL1012" i="1" s="1"/>
  <c r="AE1012" i="1"/>
  <c r="AJ1084" i="1"/>
  <c r="AL1084" i="1" s="1"/>
  <c r="AE1084" i="1"/>
  <c r="AJ1140" i="1"/>
  <c r="AL1140" i="1" s="1"/>
  <c r="AE1140" i="1"/>
  <c r="AJ1188" i="1"/>
  <c r="AL1188" i="1" s="1"/>
  <c r="AE1188" i="1"/>
  <c r="AJ1244" i="1"/>
  <c r="AL1244" i="1" s="1"/>
  <c r="AE1244" i="1"/>
  <c r="AJ1300" i="1"/>
  <c r="AL1300" i="1" s="1"/>
  <c r="AE1300" i="1"/>
  <c r="AJ1332" i="1"/>
  <c r="AL1332" i="1" s="1"/>
  <c r="AE1332" i="1"/>
  <c r="AJ1396" i="1"/>
  <c r="AL1396" i="1" s="1"/>
  <c r="AE1396" i="1"/>
  <c r="AJ1452" i="1"/>
  <c r="AL1452" i="1" s="1"/>
  <c r="AE1452" i="1"/>
  <c r="AJ1500" i="1"/>
  <c r="AL1500" i="1" s="1"/>
  <c r="AE1500" i="1"/>
  <c r="AJ1564" i="1"/>
  <c r="AL1564" i="1" s="1"/>
  <c r="AE1564" i="1"/>
  <c r="AJ1612" i="1"/>
  <c r="AL1612" i="1" s="1"/>
  <c r="AE1612" i="1"/>
  <c r="AJ1668" i="1"/>
  <c r="AL1668" i="1" s="1"/>
  <c r="AE1668" i="1"/>
  <c r="AJ1716" i="1"/>
  <c r="AL1716" i="1" s="1"/>
  <c r="AE1716" i="1"/>
  <c r="AJ1756" i="1"/>
  <c r="AL1756" i="1" s="1"/>
  <c r="AE1756" i="1"/>
  <c r="AJ1804" i="1"/>
  <c r="AL1804" i="1" s="1"/>
  <c r="AE1804" i="1"/>
  <c r="AJ1852" i="1"/>
  <c r="AL1852" i="1" s="1"/>
  <c r="AE1852" i="1"/>
  <c r="AJ1900" i="1"/>
  <c r="AL1900" i="1" s="1"/>
  <c r="AE1900" i="1"/>
  <c r="AJ1964" i="1"/>
  <c r="AL1964" i="1" s="1"/>
  <c r="AE1964" i="1"/>
  <c r="AJ2020" i="1"/>
  <c r="AL2020" i="1" s="1"/>
  <c r="AE2020" i="1"/>
  <c r="AJ2068" i="1"/>
  <c r="AL2068" i="1" s="1"/>
  <c r="AE2068" i="1"/>
  <c r="AJ2124" i="1"/>
  <c r="AL2124" i="1" s="1"/>
  <c r="AE2124" i="1"/>
  <c r="AJ2180" i="1"/>
  <c r="AL2180" i="1" s="1"/>
  <c r="AE2180" i="1"/>
  <c r="AJ2236" i="1"/>
  <c r="AL2236" i="1" s="1"/>
  <c r="AE2236" i="1"/>
  <c r="AJ2292" i="1"/>
  <c r="AL2292" i="1" s="1"/>
  <c r="AE2292" i="1"/>
  <c r="AJ2348" i="1"/>
  <c r="AL2348" i="1" s="1"/>
  <c r="AE2348" i="1"/>
  <c r="AJ2396" i="1"/>
  <c r="AL2396" i="1" s="1"/>
  <c r="AE2396" i="1"/>
  <c r="AJ2436" i="1"/>
  <c r="AL2436" i="1" s="1"/>
  <c r="AE2436" i="1"/>
  <c r="AJ2484" i="1"/>
  <c r="AL2484" i="1" s="1"/>
  <c r="AE2484" i="1"/>
  <c r="AJ2532" i="1"/>
  <c r="AL2532" i="1" s="1"/>
  <c r="AE2532" i="1"/>
  <c r="AJ2580" i="1"/>
  <c r="AL2580" i="1" s="1"/>
  <c r="AE2580" i="1"/>
  <c r="AJ2620" i="1"/>
  <c r="AL2620" i="1" s="1"/>
  <c r="AE2620" i="1"/>
  <c r="AJ2660" i="1"/>
  <c r="AL2660" i="1" s="1"/>
  <c r="AE2660" i="1"/>
  <c r="AJ2700" i="1"/>
  <c r="AL2700" i="1" s="1"/>
  <c r="AE2700" i="1"/>
  <c r="AJ2748" i="1"/>
  <c r="AL2748" i="1" s="1"/>
  <c r="AE2748" i="1"/>
  <c r="AJ2804" i="1"/>
  <c r="AL2804" i="1" s="1"/>
  <c r="AE2804" i="1"/>
  <c r="AJ2852" i="1"/>
  <c r="AL2852" i="1" s="1"/>
  <c r="AE2852" i="1"/>
  <c r="AJ2892" i="1"/>
  <c r="AL2892" i="1" s="1"/>
  <c r="AE2892" i="1"/>
  <c r="AJ2940" i="1"/>
  <c r="AL2940" i="1" s="1"/>
  <c r="AE2940" i="1"/>
  <c r="AJ2996" i="1"/>
  <c r="AL2996" i="1" s="1"/>
  <c r="AE2996" i="1"/>
  <c r="AJ3052" i="1"/>
  <c r="AL3052" i="1" s="1"/>
  <c r="AE3052" i="1"/>
  <c r="AJ3100" i="1"/>
  <c r="AL3100" i="1" s="1"/>
  <c r="AE3100" i="1"/>
  <c r="AJ3140" i="1"/>
  <c r="AL3140" i="1" s="1"/>
  <c r="AE3140" i="1"/>
  <c r="AJ3180" i="1"/>
  <c r="AL3180" i="1" s="1"/>
  <c r="AE3180" i="1"/>
  <c r="AJ3228" i="1"/>
  <c r="AL3228" i="1" s="1"/>
  <c r="AE3228" i="1"/>
  <c r="AJ3268" i="1"/>
  <c r="AL3268" i="1" s="1"/>
  <c r="AE3268" i="1"/>
  <c r="AJ3324" i="1"/>
  <c r="AL3324" i="1" s="1"/>
  <c r="AE3324" i="1"/>
  <c r="AJ3380" i="1"/>
  <c r="AL3380" i="1" s="1"/>
  <c r="AE3380" i="1"/>
  <c r="AJ3428" i="1"/>
  <c r="AL3428" i="1" s="1"/>
  <c r="AE3428" i="1"/>
  <c r="AN28" i="1"/>
  <c r="AP28" i="1" s="1"/>
  <c r="AQ28" i="1" s="1"/>
  <c r="AI28" i="1"/>
  <c r="AN52" i="1"/>
  <c r="AP52" i="1" s="1"/>
  <c r="AQ52" i="1" s="1"/>
  <c r="AI52" i="1"/>
  <c r="AN76" i="1"/>
  <c r="AP76" i="1" s="1"/>
  <c r="AQ76" i="1" s="1"/>
  <c r="AI76" i="1"/>
  <c r="AN116" i="1"/>
  <c r="AP116" i="1" s="1"/>
  <c r="AQ116" i="1" s="1"/>
  <c r="AI116" i="1"/>
  <c r="AN140" i="1"/>
  <c r="AP140" i="1" s="1"/>
  <c r="AQ140" i="1" s="1"/>
  <c r="AI140" i="1"/>
  <c r="AN196" i="1"/>
  <c r="AP196" i="1" s="1"/>
  <c r="AQ196" i="1" s="1"/>
  <c r="AI196" i="1"/>
  <c r="AN244" i="1"/>
  <c r="AP244" i="1" s="1"/>
  <c r="AQ244" i="1" s="1"/>
  <c r="AI244" i="1"/>
  <c r="AN284" i="1"/>
  <c r="AP284" i="1" s="1"/>
  <c r="AQ284" i="1" s="1"/>
  <c r="AI284" i="1"/>
  <c r="AN324" i="1"/>
  <c r="AP324" i="1" s="1"/>
  <c r="AQ324" i="1" s="1"/>
  <c r="AI324" i="1"/>
  <c r="AN348" i="1"/>
  <c r="AP348" i="1" s="1"/>
  <c r="AQ348" i="1" s="1"/>
  <c r="AI348" i="1"/>
  <c r="AN372" i="1"/>
  <c r="AP372" i="1" s="1"/>
  <c r="AQ372" i="1" s="1"/>
  <c r="AI372" i="1"/>
  <c r="AN452" i="1"/>
  <c r="AP452" i="1" s="1"/>
  <c r="AQ452" i="1" s="1"/>
  <c r="AI452" i="1"/>
  <c r="AN572" i="1"/>
  <c r="AP572" i="1" s="1"/>
  <c r="AQ572" i="1" s="1"/>
  <c r="AI572" i="1"/>
  <c r="AN596" i="1"/>
  <c r="AP596" i="1" s="1"/>
  <c r="AQ596" i="1" s="1"/>
  <c r="AI596" i="1"/>
  <c r="AN620" i="1"/>
  <c r="AP620" i="1" s="1"/>
  <c r="AQ620" i="1" s="1"/>
  <c r="AI620" i="1"/>
  <c r="AN644" i="1"/>
  <c r="AP644" i="1" s="1"/>
  <c r="AQ644" i="1" s="1"/>
  <c r="AI644" i="1"/>
  <c r="AN668" i="1"/>
  <c r="AP668" i="1" s="1"/>
  <c r="AQ668" i="1" s="1"/>
  <c r="AI668" i="1"/>
  <c r="AN692" i="1"/>
  <c r="AP692" i="1" s="1"/>
  <c r="AQ692" i="1" s="1"/>
  <c r="AI692" i="1"/>
  <c r="AN764" i="1"/>
  <c r="AP764" i="1" s="1"/>
  <c r="AQ764" i="1" s="1"/>
  <c r="AI764" i="1"/>
  <c r="AN788" i="1"/>
  <c r="AP788" i="1" s="1"/>
  <c r="AQ788" i="1" s="1"/>
  <c r="AI788" i="1"/>
  <c r="AN940" i="1"/>
  <c r="AP940" i="1" s="1"/>
  <c r="AQ940" i="1" s="1"/>
  <c r="AI940" i="1"/>
  <c r="AN988" i="1"/>
  <c r="AP988" i="1" s="1"/>
  <c r="AQ988" i="1" s="1"/>
  <c r="AI988" i="1"/>
  <c r="AN1100" i="1"/>
  <c r="AP1100" i="1" s="1"/>
  <c r="AQ1100" i="1" s="1"/>
  <c r="AI1100" i="1"/>
  <c r="AN1132" i="1"/>
  <c r="AP1132" i="1" s="1"/>
  <c r="AQ1132" i="1" s="1"/>
  <c r="AI1132" i="1"/>
  <c r="AN1156" i="1"/>
  <c r="AP1156" i="1" s="1"/>
  <c r="AQ1156" i="1" s="1"/>
  <c r="AI1156" i="1"/>
  <c r="AN1188" i="1"/>
  <c r="AP1188" i="1" s="1"/>
  <c r="AQ1188" i="1" s="1"/>
  <c r="AI1188" i="1"/>
  <c r="AN1204" i="1"/>
  <c r="AP1204" i="1" s="1"/>
  <c r="AQ1204" i="1" s="1"/>
  <c r="AI1204" i="1"/>
  <c r="AN1220" i="1"/>
  <c r="AP1220" i="1" s="1"/>
  <c r="AQ1220" i="1" s="1"/>
  <c r="AI1220" i="1"/>
  <c r="AN1244" i="1"/>
  <c r="AP1244" i="1" s="1"/>
  <c r="AQ1244" i="1" s="1"/>
  <c r="AI1244" i="1"/>
  <c r="AN1260" i="1"/>
  <c r="AP1260" i="1" s="1"/>
  <c r="AQ1260" i="1" s="1"/>
  <c r="AI1260" i="1"/>
  <c r="AN1292" i="1"/>
  <c r="AP1292" i="1" s="1"/>
  <c r="AQ1292" i="1" s="1"/>
  <c r="AI1292" i="1"/>
  <c r="AN1308" i="1"/>
  <c r="AP1308" i="1" s="1"/>
  <c r="AQ1308" i="1" s="1"/>
  <c r="AI1308" i="1"/>
  <c r="AN1324" i="1"/>
  <c r="AP1324" i="1" s="1"/>
  <c r="AQ1324" i="1" s="1"/>
  <c r="AI1324" i="1"/>
  <c r="AN1348" i="1"/>
  <c r="AP1348" i="1" s="1"/>
  <c r="AQ1348" i="1" s="1"/>
  <c r="AI1348" i="1"/>
  <c r="AN1412" i="1"/>
  <c r="AP1412" i="1" s="1"/>
  <c r="AQ1412" i="1" s="1"/>
  <c r="AI1412" i="1"/>
  <c r="AN1428" i="1"/>
  <c r="AP1428" i="1" s="1"/>
  <c r="AQ1428" i="1" s="1"/>
  <c r="AI1428" i="1"/>
  <c r="AN1444" i="1"/>
  <c r="AP1444" i="1" s="1"/>
  <c r="AQ1444" i="1" s="1"/>
  <c r="AI1444" i="1"/>
  <c r="AN1460" i="1"/>
  <c r="AP1460" i="1" s="1"/>
  <c r="AQ1460" i="1" s="1"/>
  <c r="AI1460" i="1"/>
  <c r="AN1484" i="1"/>
  <c r="AP1484" i="1" s="1"/>
  <c r="AQ1484" i="1" s="1"/>
  <c r="AI1484" i="1"/>
  <c r="AN1492" i="1"/>
  <c r="AP1492" i="1" s="1"/>
  <c r="AQ1492" i="1" s="1"/>
  <c r="AI1492" i="1"/>
  <c r="AN1508" i="1"/>
  <c r="AP1508" i="1" s="1"/>
  <c r="AQ1508" i="1" s="1"/>
  <c r="AI1508" i="1"/>
  <c r="AN1524" i="1"/>
  <c r="AP1524" i="1" s="1"/>
  <c r="AQ1524" i="1" s="1"/>
  <c r="AI1524" i="1"/>
  <c r="AN1532" i="1"/>
  <c r="AP1532" i="1" s="1"/>
  <c r="AQ1532" i="1" s="1"/>
  <c r="AI1532" i="1"/>
  <c r="AN1540" i="1"/>
  <c r="AP1540" i="1" s="1"/>
  <c r="AQ1540" i="1" s="1"/>
  <c r="AI1540" i="1"/>
  <c r="AN1548" i="1"/>
  <c r="AP1548" i="1" s="1"/>
  <c r="AQ1548" i="1" s="1"/>
  <c r="AI1548" i="1"/>
  <c r="AN1556" i="1"/>
  <c r="AP1556" i="1" s="1"/>
  <c r="AQ1556" i="1" s="1"/>
  <c r="AI1556" i="1"/>
  <c r="AN1564" i="1"/>
  <c r="AP1564" i="1" s="1"/>
  <c r="AQ1564" i="1" s="1"/>
  <c r="AI1564" i="1"/>
  <c r="AN1572" i="1"/>
  <c r="AP1572" i="1" s="1"/>
  <c r="AQ1572" i="1" s="1"/>
  <c r="AI1572" i="1"/>
  <c r="AN1588" i="1"/>
  <c r="AP1588" i="1" s="1"/>
  <c r="AQ1588" i="1" s="1"/>
  <c r="AI1588" i="1"/>
  <c r="AN1604" i="1"/>
  <c r="AP1604" i="1" s="1"/>
  <c r="AQ1604" i="1" s="1"/>
  <c r="AI1604" i="1"/>
  <c r="AN1612" i="1"/>
  <c r="AP1612" i="1" s="1"/>
  <c r="AQ1612" i="1" s="1"/>
  <c r="AI1612" i="1"/>
  <c r="AN1620" i="1"/>
  <c r="AP1620" i="1" s="1"/>
  <c r="AQ1620" i="1" s="1"/>
  <c r="AI1620" i="1"/>
  <c r="AN1628" i="1"/>
  <c r="AP1628" i="1" s="1"/>
  <c r="AQ1628" i="1" s="1"/>
  <c r="AI1628" i="1"/>
  <c r="AN1636" i="1"/>
  <c r="AP1636" i="1" s="1"/>
  <c r="AQ1636" i="1" s="1"/>
  <c r="AI1636" i="1"/>
  <c r="AN1644" i="1"/>
  <c r="AP1644" i="1" s="1"/>
  <c r="AQ1644" i="1" s="1"/>
  <c r="AI1644" i="1"/>
  <c r="AN1652" i="1"/>
  <c r="AP1652" i="1" s="1"/>
  <c r="AQ1652" i="1" s="1"/>
  <c r="AI1652" i="1"/>
  <c r="AN1660" i="1"/>
  <c r="AP1660" i="1" s="1"/>
  <c r="AQ1660" i="1" s="1"/>
  <c r="AI1660" i="1"/>
  <c r="AN1668" i="1"/>
  <c r="AP1668" i="1" s="1"/>
  <c r="AQ1668" i="1" s="1"/>
  <c r="AI1668" i="1"/>
  <c r="AN1676" i="1"/>
  <c r="AP1676" i="1" s="1"/>
  <c r="AQ1676" i="1" s="1"/>
  <c r="AI1676" i="1"/>
  <c r="AN1684" i="1"/>
  <c r="AP1684" i="1" s="1"/>
  <c r="AQ1684" i="1" s="1"/>
  <c r="AI1684" i="1"/>
  <c r="AN1692" i="1"/>
  <c r="AP1692" i="1" s="1"/>
  <c r="AQ1692" i="1" s="1"/>
  <c r="AI1692" i="1"/>
  <c r="AN1700" i="1"/>
  <c r="AP1700" i="1" s="1"/>
  <c r="AQ1700" i="1" s="1"/>
  <c r="AI1700" i="1"/>
  <c r="AN1708" i="1"/>
  <c r="AP1708" i="1" s="1"/>
  <c r="AQ1708" i="1" s="1"/>
  <c r="AI1708" i="1"/>
  <c r="AN1716" i="1"/>
  <c r="AP1716" i="1" s="1"/>
  <c r="AQ1716" i="1" s="1"/>
  <c r="AI1716" i="1"/>
  <c r="AN1724" i="1"/>
  <c r="AP1724" i="1" s="1"/>
  <c r="AQ1724" i="1" s="1"/>
  <c r="AI1724" i="1"/>
  <c r="AN1732" i="1"/>
  <c r="AP1732" i="1" s="1"/>
  <c r="AQ1732" i="1" s="1"/>
  <c r="AI1732" i="1"/>
  <c r="AN1740" i="1"/>
  <c r="AP1740" i="1" s="1"/>
  <c r="AQ1740" i="1" s="1"/>
  <c r="AI1740" i="1"/>
  <c r="AN1748" i="1"/>
  <c r="AP1748" i="1" s="1"/>
  <c r="AQ1748" i="1" s="1"/>
  <c r="AI1748" i="1"/>
  <c r="AN1756" i="1"/>
  <c r="AP1756" i="1" s="1"/>
  <c r="AQ1756" i="1" s="1"/>
  <c r="AI1756" i="1"/>
  <c r="AN1764" i="1"/>
  <c r="AP1764" i="1" s="1"/>
  <c r="AQ1764" i="1" s="1"/>
  <c r="AI1764" i="1"/>
  <c r="AN1772" i="1"/>
  <c r="AP1772" i="1" s="1"/>
  <c r="AQ1772" i="1" s="1"/>
  <c r="AI1772" i="1"/>
  <c r="AN1780" i="1"/>
  <c r="AP1780" i="1" s="1"/>
  <c r="AQ1780" i="1" s="1"/>
  <c r="AI1780" i="1"/>
  <c r="AN1788" i="1"/>
  <c r="AP1788" i="1" s="1"/>
  <c r="AQ1788" i="1" s="1"/>
  <c r="AI1788" i="1"/>
  <c r="AN1796" i="1"/>
  <c r="AP1796" i="1" s="1"/>
  <c r="AQ1796" i="1" s="1"/>
  <c r="AI1796" i="1"/>
  <c r="AN1804" i="1"/>
  <c r="AP1804" i="1" s="1"/>
  <c r="AQ1804" i="1" s="1"/>
  <c r="AI1804" i="1"/>
  <c r="AN1812" i="1"/>
  <c r="AP1812" i="1" s="1"/>
  <c r="AQ1812" i="1" s="1"/>
  <c r="AI1812" i="1"/>
  <c r="AN1820" i="1"/>
  <c r="AP1820" i="1" s="1"/>
  <c r="AQ1820" i="1" s="1"/>
  <c r="AI1820" i="1"/>
  <c r="AN1828" i="1"/>
  <c r="AP1828" i="1" s="1"/>
  <c r="AQ1828" i="1" s="1"/>
  <c r="AI1828" i="1"/>
  <c r="AN1836" i="1"/>
  <c r="AP1836" i="1" s="1"/>
  <c r="AQ1836" i="1" s="1"/>
  <c r="AI1836" i="1"/>
  <c r="AN1844" i="1"/>
  <c r="AP1844" i="1" s="1"/>
  <c r="AQ1844" i="1" s="1"/>
  <c r="AI1844" i="1"/>
  <c r="AN1852" i="1"/>
  <c r="AP1852" i="1" s="1"/>
  <c r="AQ1852" i="1" s="1"/>
  <c r="AI1852" i="1"/>
  <c r="AN1860" i="1"/>
  <c r="AP1860" i="1" s="1"/>
  <c r="AQ1860" i="1" s="1"/>
  <c r="AI1860" i="1"/>
  <c r="AN1868" i="1"/>
  <c r="AP1868" i="1" s="1"/>
  <c r="AQ1868" i="1" s="1"/>
  <c r="AI1868" i="1"/>
  <c r="AN1876" i="1"/>
  <c r="AP1876" i="1" s="1"/>
  <c r="AQ1876" i="1" s="1"/>
  <c r="AI1876" i="1"/>
  <c r="AN1884" i="1"/>
  <c r="AP1884" i="1" s="1"/>
  <c r="AQ1884" i="1" s="1"/>
  <c r="AI1884" i="1"/>
  <c r="AN1892" i="1"/>
  <c r="AP1892" i="1" s="1"/>
  <c r="AQ1892" i="1" s="1"/>
  <c r="AI1892" i="1"/>
  <c r="AN1900" i="1"/>
  <c r="AP1900" i="1" s="1"/>
  <c r="AQ1900" i="1" s="1"/>
  <c r="AI1900" i="1"/>
  <c r="AN1908" i="1"/>
  <c r="AP1908" i="1" s="1"/>
  <c r="AQ1908" i="1" s="1"/>
  <c r="AI1908" i="1"/>
  <c r="AN1916" i="1"/>
  <c r="AP1916" i="1" s="1"/>
  <c r="AQ1916" i="1" s="1"/>
  <c r="AI1916" i="1"/>
  <c r="AN1924" i="1"/>
  <c r="AP1924" i="1" s="1"/>
  <c r="AQ1924" i="1" s="1"/>
  <c r="AI1924" i="1"/>
  <c r="AN1932" i="1"/>
  <c r="AP1932" i="1" s="1"/>
  <c r="AQ1932" i="1" s="1"/>
  <c r="AI1932" i="1"/>
  <c r="AN1940" i="1"/>
  <c r="AP1940" i="1" s="1"/>
  <c r="AQ1940" i="1" s="1"/>
  <c r="AI1940" i="1"/>
  <c r="AN1948" i="1"/>
  <c r="AP1948" i="1" s="1"/>
  <c r="AQ1948" i="1" s="1"/>
  <c r="AI1948" i="1"/>
  <c r="AN1956" i="1"/>
  <c r="AP1956" i="1" s="1"/>
  <c r="AQ1956" i="1" s="1"/>
  <c r="AI1956" i="1"/>
  <c r="AN1964" i="1"/>
  <c r="AP1964" i="1" s="1"/>
  <c r="AQ1964" i="1" s="1"/>
  <c r="AI1964" i="1"/>
  <c r="AN1972" i="1"/>
  <c r="AP1972" i="1" s="1"/>
  <c r="AQ1972" i="1" s="1"/>
  <c r="AI1972" i="1"/>
  <c r="AN1980" i="1"/>
  <c r="AP1980" i="1" s="1"/>
  <c r="AQ1980" i="1" s="1"/>
  <c r="AI1980" i="1"/>
  <c r="AN1988" i="1"/>
  <c r="AP1988" i="1" s="1"/>
  <c r="AQ1988" i="1" s="1"/>
  <c r="AI1988" i="1"/>
  <c r="AN1996" i="1"/>
  <c r="AP1996" i="1" s="1"/>
  <c r="AQ1996" i="1" s="1"/>
  <c r="AI1996" i="1"/>
  <c r="AN2004" i="1"/>
  <c r="AP2004" i="1" s="1"/>
  <c r="AQ2004" i="1" s="1"/>
  <c r="AI2004" i="1"/>
  <c r="AN2012" i="1"/>
  <c r="AP2012" i="1" s="1"/>
  <c r="AQ2012" i="1" s="1"/>
  <c r="AI2012" i="1"/>
  <c r="AN2020" i="1"/>
  <c r="AP2020" i="1" s="1"/>
  <c r="AQ2020" i="1" s="1"/>
  <c r="AI2020" i="1"/>
  <c r="AN2036" i="1"/>
  <c r="AP2036" i="1" s="1"/>
  <c r="AQ2036" i="1" s="1"/>
  <c r="AI2036" i="1"/>
  <c r="AN2044" i="1"/>
  <c r="AP2044" i="1" s="1"/>
  <c r="AQ2044" i="1" s="1"/>
  <c r="AI2044" i="1"/>
  <c r="AN2052" i="1"/>
  <c r="AP2052" i="1" s="1"/>
  <c r="AQ2052" i="1" s="1"/>
  <c r="AI2052" i="1"/>
  <c r="AN2060" i="1"/>
  <c r="AP2060" i="1" s="1"/>
  <c r="AQ2060" i="1" s="1"/>
  <c r="AI2060" i="1"/>
  <c r="AN2068" i="1"/>
  <c r="AP2068" i="1" s="1"/>
  <c r="AQ2068" i="1" s="1"/>
  <c r="AI2068" i="1"/>
  <c r="AN2076" i="1"/>
  <c r="AP2076" i="1" s="1"/>
  <c r="AQ2076" i="1" s="1"/>
  <c r="AI2076" i="1"/>
  <c r="AN2084" i="1"/>
  <c r="AP2084" i="1" s="1"/>
  <c r="AQ2084" i="1" s="1"/>
  <c r="AI2084" i="1"/>
  <c r="AN2092" i="1"/>
  <c r="AP2092" i="1" s="1"/>
  <c r="AQ2092" i="1" s="1"/>
  <c r="AI2092" i="1"/>
  <c r="AN2100" i="1"/>
  <c r="AP2100" i="1" s="1"/>
  <c r="AQ2100" i="1" s="1"/>
  <c r="AI2100" i="1"/>
  <c r="AN2108" i="1"/>
  <c r="AP2108" i="1" s="1"/>
  <c r="AQ2108" i="1" s="1"/>
  <c r="AI2108" i="1"/>
  <c r="AN2116" i="1"/>
  <c r="AP2116" i="1" s="1"/>
  <c r="AQ2116" i="1" s="1"/>
  <c r="AI2116" i="1"/>
  <c r="AN2124" i="1"/>
  <c r="AP2124" i="1" s="1"/>
  <c r="AQ2124" i="1" s="1"/>
  <c r="AI2124" i="1"/>
  <c r="AN2132" i="1"/>
  <c r="AP2132" i="1" s="1"/>
  <c r="AQ2132" i="1" s="1"/>
  <c r="AI2132" i="1"/>
  <c r="AN2140" i="1"/>
  <c r="AP2140" i="1" s="1"/>
  <c r="AQ2140" i="1" s="1"/>
  <c r="AI2140" i="1"/>
  <c r="AN2148" i="1"/>
  <c r="AP2148" i="1" s="1"/>
  <c r="AQ2148" i="1" s="1"/>
  <c r="AI2148" i="1"/>
  <c r="AN2156" i="1"/>
  <c r="AP2156" i="1" s="1"/>
  <c r="AQ2156" i="1" s="1"/>
  <c r="AI2156" i="1"/>
  <c r="AN2164" i="1"/>
  <c r="AP2164" i="1" s="1"/>
  <c r="AQ2164" i="1" s="1"/>
  <c r="AI2164" i="1"/>
  <c r="AN2172" i="1"/>
  <c r="AP2172" i="1" s="1"/>
  <c r="AQ2172" i="1" s="1"/>
  <c r="AI2172" i="1"/>
  <c r="AN2180" i="1"/>
  <c r="AP2180" i="1" s="1"/>
  <c r="AQ2180" i="1" s="1"/>
  <c r="AI2180" i="1"/>
  <c r="AN2196" i="1"/>
  <c r="AP2196" i="1" s="1"/>
  <c r="AQ2196" i="1" s="1"/>
  <c r="AI2196" i="1"/>
  <c r="AN2204" i="1"/>
  <c r="AP2204" i="1" s="1"/>
  <c r="AQ2204" i="1" s="1"/>
  <c r="AI2204" i="1"/>
  <c r="AN2212" i="1"/>
  <c r="AP2212" i="1" s="1"/>
  <c r="AQ2212" i="1" s="1"/>
  <c r="AI2212" i="1"/>
  <c r="AN2220" i="1"/>
  <c r="AP2220" i="1" s="1"/>
  <c r="AQ2220" i="1" s="1"/>
  <c r="AI2220" i="1"/>
  <c r="AN2228" i="1"/>
  <c r="AP2228" i="1" s="1"/>
  <c r="AQ2228" i="1" s="1"/>
  <c r="AI2228" i="1"/>
  <c r="AN2236" i="1"/>
  <c r="AP2236" i="1" s="1"/>
  <c r="AQ2236" i="1" s="1"/>
  <c r="AI2236" i="1"/>
  <c r="AN2244" i="1"/>
  <c r="AP2244" i="1" s="1"/>
  <c r="AQ2244" i="1" s="1"/>
  <c r="AI2244" i="1"/>
  <c r="AN2252" i="1"/>
  <c r="AP2252" i="1" s="1"/>
  <c r="AQ2252" i="1" s="1"/>
  <c r="AI2252" i="1"/>
  <c r="AN2260" i="1"/>
  <c r="AP2260" i="1" s="1"/>
  <c r="AQ2260" i="1" s="1"/>
  <c r="AI2260" i="1"/>
  <c r="AN2268" i="1"/>
  <c r="AP2268" i="1" s="1"/>
  <c r="AQ2268" i="1" s="1"/>
  <c r="AI2268" i="1"/>
  <c r="AN2276" i="1"/>
  <c r="AP2276" i="1" s="1"/>
  <c r="AQ2276" i="1" s="1"/>
  <c r="AI2276" i="1"/>
  <c r="AN2284" i="1"/>
  <c r="AP2284" i="1" s="1"/>
  <c r="AQ2284" i="1" s="1"/>
  <c r="AI2284" i="1"/>
  <c r="AN2292" i="1"/>
  <c r="AP2292" i="1" s="1"/>
  <c r="AQ2292" i="1" s="1"/>
  <c r="AI2292" i="1"/>
  <c r="AN2300" i="1"/>
  <c r="AP2300" i="1" s="1"/>
  <c r="AQ2300" i="1" s="1"/>
  <c r="AI2300" i="1"/>
  <c r="AN2308" i="1"/>
  <c r="AP2308" i="1" s="1"/>
  <c r="AQ2308" i="1" s="1"/>
  <c r="AI2308" i="1"/>
  <c r="AN2316" i="1"/>
  <c r="AP2316" i="1" s="1"/>
  <c r="AQ2316" i="1" s="1"/>
  <c r="AI2316" i="1"/>
  <c r="AN2324" i="1"/>
  <c r="AP2324" i="1" s="1"/>
  <c r="AQ2324" i="1" s="1"/>
  <c r="AI2324" i="1"/>
  <c r="AN2332" i="1"/>
  <c r="AP2332" i="1" s="1"/>
  <c r="AQ2332" i="1" s="1"/>
  <c r="AI2332" i="1"/>
  <c r="AN2340" i="1"/>
  <c r="AP2340" i="1" s="1"/>
  <c r="AQ2340" i="1" s="1"/>
  <c r="AI2340" i="1"/>
  <c r="AN2348" i="1"/>
  <c r="AP2348" i="1" s="1"/>
  <c r="AQ2348" i="1" s="1"/>
  <c r="AI2348" i="1"/>
  <c r="AN2356" i="1"/>
  <c r="AP2356" i="1" s="1"/>
  <c r="AQ2356" i="1" s="1"/>
  <c r="AI2356" i="1"/>
  <c r="AN2372" i="1"/>
  <c r="AP2372" i="1" s="1"/>
  <c r="AQ2372" i="1" s="1"/>
  <c r="AI2372" i="1"/>
  <c r="AN2380" i="1"/>
  <c r="AP2380" i="1" s="1"/>
  <c r="AQ2380" i="1" s="1"/>
  <c r="AI2380" i="1"/>
  <c r="AN2388" i="1"/>
  <c r="AP2388" i="1" s="1"/>
  <c r="AQ2388" i="1" s="1"/>
  <c r="AI2388" i="1"/>
  <c r="AN2396" i="1"/>
  <c r="AP2396" i="1" s="1"/>
  <c r="AQ2396" i="1" s="1"/>
  <c r="AI2396" i="1"/>
  <c r="AN2404" i="1"/>
  <c r="AP2404" i="1" s="1"/>
  <c r="AQ2404" i="1" s="1"/>
  <c r="AI2404" i="1"/>
  <c r="AN2412" i="1"/>
  <c r="AP2412" i="1" s="1"/>
  <c r="AQ2412" i="1" s="1"/>
  <c r="AI2412" i="1"/>
  <c r="AN2420" i="1"/>
  <c r="AP2420" i="1" s="1"/>
  <c r="AQ2420" i="1" s="1"/>
  <c r="AI2420" i="1"/>
  <c r="AN2428" i="1"/>
  <c r="AP2428" i="1" s="1"/>
  <c r="AQ2428" i="1" s="1"/>
  <c r="AI2428" i="1"/>
  <c r="AN2436" i="1"/>
  <c r="AP2436" i="1" s="1"/>
  <c r="AQ2436" i="1" s="1"/>
  <c r="AI2436" i="1"/>
  <c r="AN2444" i="1"/>
  <c r="AP2444" i="1" s="1"/>
  <c r="AQ2444" i="1" s="1"/>
  <c r="AI2444" i="1"/>
  <c r="AN2452" i="1"/>
  <c r="AP2452" i="1" s="1"/>
  <c r="AQ2452" i="1" s="1"/>
  <c r="AI2452" i="1"/>
  <c r="AN2460" i="1"/>
  <c r="AP2460" i="1" s="1"/>
  <c r="AQ2460" i="1" s="1"/>
  <c r="AI2460" i="1"/>
  <c r="AN2468" i="1"/>
  <c r="AP2468" i="1" s="1"/>
  <c r="AQ2468" i="1" s="1"/>
  <c r="AI2468" i="1"/>
  <c r="AN2476" i="1"/>
  <c r="AP2476" i="1" s="1"/>
  <c r="AQ2476" i="1" s="1"/>
  <c r="AI2476" i="1"/>
  <c r="AN2484" i="1"/>
  <c r="AP2484" i="1" s="1"/>
  <c r="AQ2484" i="1" s="1"/>
  <c r="AI2484" i="1"/>
  <c r="AN2492" i="1"/>
  <c r="AP2492" i="1" s="1"/>
  <c r="AQ2492" i="1" s="1"/>
  <c r="AI2492" i="1"/>
  <c r="AN2500" i="1"/>
  <c r="AP2500" i="1" s="1"/>
  <c r="AQ2500" i="1" s="1"/>
  <c r="AI2500" i="1"/>
  <c r="AN2508" i="1"/>
  <c r="AP2508" i="1" s="1"/>
  <c r="AQ2508" i="1" s="1"/>
  <c r="AI2508" i="1"/>
  <c r="AN2516" i="1"/>
  <c r="AP2516" i="1" s="1"/>
  <c r="AQ2516" i="1" s="1"/>
  <c r="AI2516" i="1"/>
  <c r="AN2524" i="1"/>
  <c r="AP2524" i="1" s="1"/>
  <c r="AQ2524" i="1" s="1"/>
  <c r="AI2524" i="1"/>
  <c r="AN2532" i="1"/>
  <c r="AP2532" i="1" s="1"/>
  <c r="AQ2532" i="1" s="1"/>
  <c r="AI2532" i="1"/>
  <c r="AN2540" i="1"/>
  <c r="AP2540" i="1" s="1"/>
  <c r="AQ2540" i="1" s="1"/>
  <c r="AI2540" i="1"/>
  <c r="AN2548" i="1"/>
  <c r="AP2548" i="1" s="1"/>
  <c r="AQ2548" i="1" s="1"/>
  <c r="AI2548" i="1"/>
  <c r="AN2556" i="1"/>
  <c r="AP2556" i="1" s="1"/>
  <c r="AQ2556" i="1" s="1"/>
  <c r="AI2556" i="1"/>
  <c r="AN2564" i="1"/>
  <c r="AP2564" i="1" s="1"/>
  <c r="AQ2564" i="1" s="1"/>
  <c r="AI2564" i="1"/>
  <c r="AN2572" i="1"/>
  <c r="AP2572" i="1" s="1"/>
  <c r="AQ2572" i="1" s="1"/>
  <c r="AI2572" i="1"/>
  <c r="AN2580" i="1"/>
  <c r="AP2580" i="1" s="1"/>
  <c r="AQ2580" i="1" s="1"/>
  <c r="AI2580" i="1"/>
  <c r="AN2588" i="1"/>
  <c r="AP2588" i="1" s="1"/>
  <c r="AQ2588" i="1" s="1"/>
  <c r="AI2588" i="1"/>
  <c r="AN2596" i="1"/>
  <c r="AP2596" i="1" s="1"/>
  <c r="AQ2596" i="1" s="1"/>
  <c r="AI2596" i="1"/>
  <c r="AN2604" i="1"/>
  <c r="AP2604" i="1" s="1"/>
  <c r="AQ2604" i="1" s="1"/>
  <c r="AI2604" i="1"/>
  <c r="AN2612" i="1"/>
  <c r="AP2612" i="1" s="1"/>
  <c r="AQ2612" i="1" s="1"/>
  <c r="AI2612" i="1"/>
  <c r="AN2620" i="1"/>
  <c r="AP2620" i="1" s="1"/>
  <c r="AQ2620" i="1" s="1"/>
  <c r="AI2620" i="1"/>
  <c r="AN2628" i="1"/>
  <c r="AP2628" i="1" s="1"/>
  <c r="AQ2628" i="1" s="1"/>
  <c r="AI2628" i="1"/>
  <c r="AN2636" i="1"/>
  <c r="AP2636" i="1" s="1"/>
  <c r="AQ2636" i="1" s="1"/>
  <c r="AI2636" i="1"/>
  <c r="AN2644" i="1"/>
  <c r="AP2644" i="1" s="1"/>
  <c r="AQ2644" i="1" s="1"/>
  <c r="AI2644" i="1"/>
  <c r="AN2652" i="1"/>
  <c r="AP2652" i="1" s="1"/>
  <c r="AQ2652" i="1" s="1"/>
  <c r="AI2652" i="1"/>
  <c r="AN2660" i="1"/>
  <c r="AP2660" i="1" s="1"/>
  <c r="AQ2660" i="1" s="1"/>
  <c r="AI2660" i="1"/>
  <c r="AN2668" i="1"/>
  <c r="AP2668" i="1" s="1"/>
  <c r="AQ2668" i="1" s="1"/>
  <c r="AI2668" i="1"/>
  <c r="AN2676" i="1"/>
  <c r="AP2676" i="1" s="1"/>
  <c r="AQ2676" i="1" s="1"/>
  <c r="AI2676" i="1"/>
  <c r="AN2684" i="1"/>
  <c r="AP2684" i="1" s="1"/>
  <c r="AQ2684" i="1" s="1"/>
  <c r="AI2684" i="1"/>
  <c r="AN2692" i="1"/>
  <c r="AP2692" i="1" s="1"/>
  <c r="AQ2692" i="1" s="1"/>
  <c r="AI2692" i="1"/>
  <c r="AN2700" i="1"/>
  <c r="AP2700" i="1" s="1"/>
  <c r="AQ2700" i="1" s="1"/>
  <c r="AI2700" i="1"/>
  <c r="AN2708" i="1"/>
  <c r="AP2708" i="1" s="1"/>
  <c r="AQ2708" i="1" s="1"/>
  <c r="AI2708" i="1"/>
  <c r="AN2716" i="1"/>
  <c r="AP2716" i="1" s="1"/>
  <c r="AQ2716" i="1" s="1"/>
  <c r="AI2716" i="1"/>
  <c r="AN2724" i="1"/>
  <c r="AP2724" i="1" s="1"/>
  <c r="AQ2724" i="1" s="1"/>
  <c r="AI2724" i="1"/>
  <c r="AN2732" i="1"/>
  <c r="AP2732" i="1" s="1"/>
  <c r="AQ2732" i="1" s="1"/>
  <c r="AI2732" i="1"/>
  <c r="AN2740" i="1"/>
  <c r="AP2740" i="1" s="1"/>
  <c r="AQ2740" i="1" s="1"/>
  <c r="AI2740" i="1"/>
  <c r="AN2748" i="1"/>
  <c r="AP2748" i="1" s="1"/>
  <c r="AQ2748" i="1" s="1"/>
  <c r="AI2748" i="1"/>
  <c r="AN2756" i="1"/>
  <c r="AP2756" i="1" s="1"/>
  <c r="AQ2756" i="1" s="1"/>
  <c r="AI2756" i="1"/>
  <c r="AN2764" i="1"/>
  <c r="AP2764" i="1" s="1"/>
  <c r="AQ2764" i="1" s="1"/>
  <c r="AI2764" i="1"/>
  <c r="AN2772" i="1"/>
  <c r="AP2772" i="1" s="1"/>
  <c r="AQ2772" i="1" s="1"/>
  <c r="AI2772" i="1"/>
  <c r="AN2780" i="1"/>
  <c r="AP2780" i="1" s="1"/>
  <c r="AQ2780" i="1" s="1"/>
  <c r="AI2780" i="1"/>
  <c r="AN2788" i="1"/>
  <c r="AP2788" i="1" s="1"/>
  <c r="AQ2788" i="1" s="1"/>
  <c r="AI2788" i="1"/>
  <c r="AN2796" i="1"/>
  <c r="AP2796" i="1" s="1"/>
  <c r="AQ2796" i="1" s="1"/>
  <c r="AI2796" i="1"/>
  <c r="AN2804" i="1"/>
  <c r="AP2804" i="1" s="1"/>
  <c r="AQ2804" i="1" s="1"/>
  <c r="AI2804" i="1"/>
  <c r="AN2812" i="1"/>
  <c r="AP2812" i="1" s="1"/>
  <c r="AQ2812" i="1" s="1"/>
  <c r="AI2812" i="1"/>
  <c r="AN2820" i="1"/>
  <c r="AP2820" i="1" s="1"/>
  <c r="AQ2820" i="1" s="1"/>
  <c r="AI2820" i="1"/>
  <c r="AN2828" i="1"/>
  <c r="AP2828" i="1" s="1"/>
  <c r="AQ2828" i="1" s="1"/>
  <c r="AI2828" i="1"/>
  <c r="AN2836" i="1"/>
  <c r="AP2836" i="1" s="1"/>
  <c r="AQ2836" i="1" s="1"/>
  <c r="AI2836" i="1"/>
  <c r="AN2844" i="1"/>
  <c r="AP2844" i="1" s="1"/>
  <c r="AQ2844" i="1" s="1"/>
  <c r="AI2844" i="1"/>
  <c r="AN2852" i="1"/>
  <c r="AP2852" i="1" s="1"/>
  <c r="AQ2852" i="1" s="1"/>
  <c r="AI2852" i="1"/>
  <c r="AN2860" i="1"/>
  <c r="AP2860" i="1" s="1"/>
  <c r="AQ2860" i="1" s="1"/>
  <c r="AI2860" i="1"/>
  <c r="AN2868" i="1"/>
  <c r="AP2868" i="1" s="1"/>
  <c r="AQ2868" i="1" s="1"/>
  <c r="AI2868" i="1"/>
  <c r="AN2876" i="1"/>
  <c r="AP2876" i="1" s="1"/>
  <c r="AQ2876" i="1" s="1"/>
  <c r="AI2876" i="1"/>
  <c r="AN2884" i="1"/>
  <c r="AP2884" i="1" s="1"/>
  <c r="AQ2884" i="1" s="1"/>
  <c r="AI2884" i="1"/>
  <c r="AN2892" i="1"/>
  <c r="AP2892" i="1" s="1"/>
  <c r="AQ2892" i="1" s="1"/>
  <c r="AI2892" i="1"/>
  <c r="AN2900" i="1"/>
  <c r="AP2900" i="1" s="1"/>
  <c r="AQ2900" i="1" s="1"/>
  <c r="AI2900" i="1"/>
  <c r="AN2908" i="1"/>
  <c r="AP2908" i="1" s="1"/>
  <c r="AQ2908" i="1" s="1"/>
  <c r="AI2908" i="1"/>
  <c r="AN2916" i="1"/>
  <c r="AP2916" i="1" s="1"/>
  <c r="AQ2916" i="1" s="1"/>
  <c r="AI2916" i="1"/>
  <c r="AN2924" i="1"/>
  <c r="AP2924" i="1" s="1"/>
  <c r="AQ2924" i="1" s="1"/>
  <c r="AI2924" i="1"/>
  <c r="AN2932" i="1"/>
  <c r="AP2932" i="1" s="1"/>
  <c r="AQ2932" i="1" s="1"/>
  <c r="AI2932" i="1"/>
  <c r="AN2940" i="1"/>
  <c r="AP2940" i="1" s="1"/>
  <c r="AQ2940" i="1" s="1"/>
  <c r="AI2940" i="1"/>
  <c r="AN2948" i="1"/>
  <c r="AP2948" i="1" s="1"/>
  <c r="AQ2948" i="1" s="1"/>
  <c r="AI2948" i="1"/>
  <c r="AN2956" i="1"/>
  <c r="AP2956" i="1" s="1"/>
  <c r="AQ2956" i="1" s="1"/>
  <c r="AI2956" i="1"/>
  <c r="AN2964" i="1"/>
  <c r="AP2964" i="1" s="1"/>
  <c r="AQ2964" i="1" s="1"/>
  <c r="AI2964" i="1"/>
  <c r="AN2972" i="1"/>
  <c r="AP2972" i="1" s="1"/>
  <c r="AQ2972" i="1" s="1"/>
  <c r="AI2972" i="1"/>
  <c r="AN2980" i="1"/>
  <c r="AP2980" i="1" s="1"/>
  <c r="AQ2980" i="1" s="1"/>
  <c r="AI2980" i="1"/>
  <c r="AN2988" i="1"/>
  <c r="AP2988" i="1" s="1"/>
  <c r="AQ2988" i="1" s="1"/>
  <c r="AI2988" i="1"/>
  <c r="AN2996" i="1"/>
  <c r="AP2996" i="1" s="1"/>
  <c r="AQ2996" i="1" s="1"/>
  <c r="AI2996" i="1"/>
  <c r="AN3004" i="1"/>
  <c r="AP3004" i="1" s="1"/>
  <c r="AQ3004" i="1" s="1"/>
  <c r="AI3004" i="1"/>
  <c r="AN3012" i="1"/>
  <c r="AP3012" i="1" s="1"/>
  <c r="AQ3012" i="1" s="1"/>
  <c r="AI3012" i="1"/>
  <c r="AN3020" i="1"/>
  <c r="AP3020" i="1" s="1"/>
  <c r="AQ3020" i="1" s="1"/>
  <c r="AI3020" i="1"/>
  <c r="AN3028" i="1"/>
  <c r="AP3028" i="1" s="1"/>
  <c r="AQ3028" i="1" s="1"/>
  <c r="AI3028" i="1"/>
  <c r="AN3036" i="1"/>
  <c r="AP3036" i="1" s="1"/>
  <c r="AQ3036" i="1" s="1"/>
  <c r="AI3036" i="1"/>
  <c r="AN3044" i="1"/>
  <c r="AP3044" i="1" s="1"/>
  <c r="AQ3044" i="1" s="1"/>
  <c r="AI3044" i="1"/>
  <c r="AN3052" i="1"/>
  <c r="AP3052" i="1" s="1"/>
  <c r="AQ3052" i="1" s="1"/>
  <c r="AI3052" i="1"/>
  <c r="AN3060" i="1"/>
  <c r="AP3060" i="1" s="1"/>
  <c r="AQ3060" i="1" s="1"/>
  <c r="AI3060" i="1"/>
  <c r="AN3068" i="1"/>
  <c r="AP3068" i="1" s="1"/>
  <c r="AQ3068" i="1" s="1"/>
  <c r="AI3068" i="1"/>
  <c r="AN3076" i="1"/>
  <c r="AP3076" i="1" s="1"/>
  <c r="AQ3076" i="1" s="1"/>
  <c r="AI3076" i="1"/>
  <c r="AN3084" i="1"/>
  <c r="AP3084" i="1" s="1"/>
  <c r="AQ3084" i="1" s="1"/>
  <c r="AI3084" i="1"/>
  <c r="AN3092" i="1"/>
  <c r="AP3092" i="1" s="1"/>
  <c r="AQ3092" i="1" s="1"/>
  <c r="AI3092" i="1"/>
  <c r="AN3100" i="1"/>
  <c r="AP3100" i="1" s="1"/>
  <c r="AQ3100" i="1" s="1"/>
  <c r="AI3100" i="1"/>
  <c r="AN3108" i="1"/>
  <c r="AP3108" i="1" s="1"/>
  <c r="AQ3108" i="1" s="1"/>
  <c r="AI3108" i="1"/>
  <c r="AN3116" i="1"/>
  <c r="AP3116" i="1" s="1"/>
  <c r="AQ3116" i="1" s="1"/>
  <c r="AI3116" i="1"/>
  <c r="AN3124" i="1"/>
  <c r="AP3124" i="1" s="1"/>
  <c r="AQ3124" i="1" s="1"/>
  <c r="AI3124" i="1"/>
  <c r="AN3132" i="1"/>
  <c r="AP3132" i="1" s="1"/>
  <c r="AQ3132" i="1" s="1"/>
  <c r="AI3132" i="1"/>
  <c r="AN3140" i="1"/>
  <c r="AP3140" i="1" s="1"/>
  <c r="AQ3140" i="1" s="1"/>
  <c r="AI3140" i="1"/>
  <c r="AN3148" i="1"/>
  <c r="AP3148" i="1" s="1"/>
  <c r="AQ3148" i="1" s="1"/>
  <c r="AI3148" i="1"/>
  <c r="AN3156" i="1"/>
  <c r="AP3156" i="1" s="1"/>
  <c r="AQ3156" i="1" s="1"/>
  <c r="AI3156" i="1"/>
  <c r="AN3164" i="1"/>
  <c r="AP3164" i="1" s="1"/>
  <c r="AQ3164" i="1" s="1"/>
  <c r="AI3164" i="1"/>
  <c r="AN3172" i="1"/>
  <c r="AP3172" i="1" s="1"/>
  <c r="AQ3172" i="1" s="1"/>
  <c r="AI3172" i="1"/>
  <c r="AN3180" i="1"/>
  <c r="AP3180" i="1" s="1"/>
  <c r="AQ3180" i="1" s="1"/>
  <c r="AI3180" i="1"/>
  <c r="AN3188" i="1"/>
  <c r="AP3188" i="1" s="1"/>
  <c r="AQ3188" i="1" s="1"/>
  <c r="AI3188" i="1"/>
  <c r="AN3196" i="1"/>
  <c r="AP3196" i="1" s="1"/>
  <c r="AQ3196" i="1" s="1"/>
  <c r="AI3196" i="1"/>
  <c r="AN3204" i="1"/>
  <c r="AP3204" i="1" s="1"/>
  <c r="AQ3204" i="1" s="1"/>
  <c r="AI3204" i="1"/>
  <c r="AN3212" i="1"/>
  <c r="AP3212" i="1" s="1"/>
  <c r="AQ3212" i="1" s="1"/>
  <c r="AI3212" i="1"/>
  <c r="AN3220" i="1"/>
  <c r="AP3220" i="1" s="1"/>
  <c r="AQ3220" i="1" s="1"/>
  <c r="AI3220" i="1"/>
  <c r="AN3228" i="1"/>
  <c r="AP3228" i="1" s="1"/>
  <c r="AQ3228" i="1" s="1"/>
  <c r="AI3228" i="1"/>
  <c r="AN3236" i="1"/>
  <c r="AP3236" i="1" s="1"/>
  <c r="AQ3236" i="1" s="1"/>
  <c r="AI3236" i="1"/>
  <c r="AN3244" i="1"/>
  <c r="AP3244" i="1" s="1"/>
  <c r="AQ3244" i="1" s="1"/>
  <c r="AI3244" i="1"/>
  <c r="AN3252" i="1"/>
  <c r="AP3252" i="1" s="1"/>
  <c r="AQ3252" i="1" s="1"/>
  <c r="AI3252" i="1"/>
  <c r="AN3260" i="1"/>
  <c r="AP3260" i="1" s="1"/>
  <c r="AQ3260" i="1" s="1"/>
  <c r="AI3260" i="1"/>
  <c r="AN3268" i="1"/>
  <c r="AP3268" i="1" s="1"/>
  <c r="AQ3268" i="1" s="1"/>
  <c r="AI3268" i="1"/>
  <c r="AN3276" i="1"/>
  <c r="AP3276" i="1" s="1"/>
  <c r="AQ3276" i="1" s="1"/>
  <c r="AI3276" i="1"/>
  <c r="AN3284" i="1"/>
  <c r="AP3284" i="1" s="1"/>
  <c r="AQ3284" i="1" s="1"/>
  <c r="AI3284" i="1"/>
  <c r="AN3292" i="1"/>
  <c r="AP3292" i="1" s="1"/>
  <c r="AQ3292" i="1" s="1"/>
  <c r="AI3292" i="1"/>
  <c r="AN3300" i="1"/>
  <c r="AP3300" i="1" s="1"/>
  <c r="AQ3300" i="1" s="1"/>
  <c r="AI3300" i="1"/>
  <c r="AN3308" i="1"/>
  <c r="AP3308" i="1" s="1"/>
  <c r="AQ3308" i="1" s="1"/>
  <c r="AI3308" i="1"/>
  <c r="AN3316" i="1"/>
  <c r="AP3316" i="1" s="1"/>
  <c r="AQ3316" i="1" s="1"/>
  <c r="AI3316" i="1"/>
  <c r="AN3324" i="1"/>
  <c r="AP3324" i="1" s="1"/>
  <c r="AQ3324" i="1" s="1"/>
  <c r="AI3324" i="1"/>
  <c r="AN3332" i="1"/>
  <c r="AP3332" i="1" s="1"/>
  <c r="AQ3332" i="1" s="1"/>
  <c r="AI3332" i="1"/>
  <c r="AN3340" i="1"/>
  <c r="AP3340" i="1" s="1"/>
  <c r="AQ3340" i="1" s="1"/>
  <c r="AI3340" i="1"/>
  <c r="AN3348" i="1"/>
  <c r="AP3348" i="1" s="1"/>
  <c r="AQ3348" i="1" s="1"/>
  <c r="AI3348" i="1"/>
  <c r="AN3356" i="1"/>
  <c r="AP3356" i="1" s="1"/>
  <c r="AQ3356" i="1" s="1"/>
  <c r="AI3356" i="1"/>
  <c r="AN3364" i="1"/>
  <c r="AP3364" i="1" s="1"/>
  <c r="AQ3364" i="1" s="1"/>
  <c r="AI3364" i="1"/>
  <c r="AN3372" i="1"/>
  <c r="AP3372" i="1" s="1"/>
  <c r="AQ3372" i="1" s="1"/>
  <c r="AI3372" i="1"/>
  <c r="AN3380" i="1"/>
  <c r="AP3380" i="1" s="1"/>
  <c r="AQ3380" i="1" s="1"/>
  <c r="AI3380" i="1"/>
  <c r="AN3388" i="1"/>
  <c r="AP3388" i="1" s="1"/>
  <c r="AQ3388" i="1" s="1"/>
  <c r="AI3388" i="1"/>
  <c r="AN3396" i="1"/>
  <c r="AP3396" i="1" s="1"/>
  <c r="AQ3396" i="1" s="1"/>
  <c r="AI3396" i="1"/>
  <c r="AN3404" i="1"/>
  <c r="AP3404" i="1" s="1"/>
  <c r="AQ3404" i="1" s="1"/>
  <c r="AI3404" i="1"/>
  <c r="AN3412" i="1"/>
  <c r="AP3412" i="1" s="1"/>
  <c r="AQ3412" i="1" s="1"/>
  <c r="AI3412" i="1"/>
  <c r="AN3420" i="1"/>
  <c r="AP3420" i="1" s="1"/>
  <c r="AQ3420" i="1" s="1"/>
  <c r="AI3420" i="1"/>
  <c r="AN3428" i="1"/>
  <c r="AP3428" i="1" s="1"/>
  <c r="AQ3428" i="1" s="1"/>
  <c r="AI3428" i="1"/>
  <c r="AN3436" i="1"/>
  <c r="AP3436" i="1" s="1"/>
  <c r="AQ3436" i="1" s="1"/>
  <c r="AI3436" i="1"/>
  <c r="AJ12" i="1"/>
  <c r="AL12" i="1" s="1"/>
  <c r="AE12" i="1"/>
  <c r="AJ68" i="1"/>
  <c r="AL68" i="1" s="1"/>
  <c r="AE68" i="1"/>
  <c r="AJ108" i="1"/>
  <c r="AL108" i="1" s="1"/>
  <c r="AE108" i="1"/>
  <c r="AJ148" i="1"/>
  <c r="AL148" i="1" s="1"/>
  <c r="AE148" i="1"/>
  <c r="AJ188" i="1"/>
  <c r="AL188" i="1" s="1"/>
  <c r="AE188" i="1"/>
  <c r="AJ236" i="1"/>
  <c r="AL236" i="1" s="1"/>
  <c r="AE236" i="1"/>
  <c r="AJ292" i="1"/>
  <c r="AL292" i="1" s="1"/>
  <c r="AE292" i="1"/>
  <c r="AJ348" i="1"/>
  <c r="AL348" i="1" s="1"/>
  <c r="AE348" i="1"/>
  <c r="AJ396" i="1"/>
  <c r="AL396" i="1" s="1"/>
  <c r="AE396" i="1"/>
  <c r="AJ452" i="1"/>
  <c r="AL452" i="1" s="1"/>
  <c r="AE452" i="1"/>
  <c r="AJ500" i="1"/>
  <c r="AL500" i="1" s="1"/>
  <c r="AE500" i="1"/>
  <c r="AJ548" i="1"/>
  <c r="AL548" i="1" s="1"/>
  <c r="AE548" i="1"/>
  <c r="AJ596" i="1"/>
  <c r="AL596" i="1" s="1"/>
  <c r="AE596" i="1"/>
  <c r="AJ644" i="1"/>
  <c r="AL644" i="1" s="1"/>
  <c r="AE644" i="1"/>
  <c r="AJ692" i="1"/>
  <c r="AL692" i="1" s="1"/>
  <c r="AE692" i="1"/>
  <c r="AJ732" i="1"/>
  <c r="AL732" i="1" s="1"/>
  <c r="AE732" i="1"/>
  <c r="AJ796" i="1"/>
  <c r="AL796" i="1" s="1"/>
  <c r="AE796" i="1"/>
  <c r="AJ860" i="1"/>
  <c r="AL860" i="1" s="1"/>
  <c r="AE860" i="1"/>
  <c r="AJ916" i="1"/>
  <c r="AL916" i="1" s="1"/>
  <c r="AE916" i="1"/>
  <c r="AJ988" i="1"/>
  <c r="AL988" i="1" s="1"/>
  <c r="AE988" i="1"/>
  <c r="AJ1036" i="1"/>
  <c r="AL1036" i="1" s="1"/>
  <c r="AE1036" i="1"/>
  <c r="AJ1092" i="1"/>
  <c r="AL1092" i="1" s="1"/>
  <c r="AE1092" i="1"/>
  <c r="AJ1148" i="1"/>
  <c r="AL1148" i="1" s="1"/>
  <c r="AE1148" i="1"/>
  <c r="AJ1204" i="1"/>
  <c r="AL1204" i="1" s="1"/>
  <c r="AE1204" i="1"/>
  <c r="AJ1252" i="1"/>
  <c r="AL1252" i="1" s="1"/>
  <c r="AE1252" i="1"/>
  <c r="AJ1308" i="1"/>
  <c r="AL1308" i="1" s="1"/>
  <c r="AE1308" i="1"/>
  <c r="AJ1364" i="1"/>
  <c r="AL1364" i="1" s="1"/>
  <c r="AE1364" i="1"/>
  <c r="AJ1412" i="1"/>
  <c r="AL1412" i="1" s="1"/>
  <c r="AE1412" i="1"/>
  <c r="AJ1468" i="1"/>
  <c r="AL1468" i="1" s="1"/>
  <c r="AE1468" i="1"/>
  <c r="AJ1516" i="1"/>
  <c r="AL1516" i="1" s="1"/>
  <c r="AE1516" i="1"/>
  <c r="AJ1572" i="1"/>
  <c r="AL1572" i="1" s="1"/>
  <c r="AE1572" i="1"/>
  <c r="AJ1628" i="1"/>
  <c r="AL1628" i="1" s="1"/>
  <c r="AE1628" i="1"/>
  <c r="AJ1676" i="1"/>
  <c r="AL1676" i="1" s="1"/>
  <c r="AE1676" i="1"/>
  <c r="AJ1732" i="1"/>
  <c r="AL1732" i="1" s="1"/>
  <c r="AE1732" i="1"/>
  <c r="AJ1796" i="1"/>
  <c r="AL1796" i="1" s="1"/>
  <c r="AE1796" i="1"/>
  <c r="AJ1860" i="1"/>
  <c r="AL1860" i="1" s="1"/>
  <c r="AE1860" i="1"/>
  <c r="AJ1916" i="1"/>
  <c r="AL1916" i="1" s="1"/>
  <c r="AE1916" i="1"/>
  <c r="AJ1972" i="1"/>
  <c r="AL1972" i="1" s="1"/>
  <c r="AE1972" i="1"/>
  <c r="AJ2028" i="1"/>
  <c r="AL2028" i="1" s="1"/>
  <c r="AE2028" i="1"/>
  <c r="AJ2084" i="1"/>
  <c r="AL2084" i="1" s="1"/>
  <c r="AE2084" i="1"/>
  <c r="AJ2140" i="1"/>
  <c r="AL2140" i="1" s="1"/>
  <c r="AE2140" i="1"/>
  <c r="AJ2204" i="1"/>
  <c r="AL2204" i="1" s="1"/>
  <c r="AE2204" i="1"/>
  <c r="AJ2260" i="1"/>
  <c r="AL2260" i="1" s="1"/>
  <c r="AE2260" i="1"/>
  <c r="AJ2316" i="1"/>
  <c r="AL2316" i="1" s="1"/>
  <c r="AE2316" i="1"/>
  <c r="AJ2364" i="1"/>
  <c r="AL2364" i="1" s="1"/>
  <c r="AE2364" i="1"/>
  <c r="AJ2428" i="1"/>
  <c r="AL2428" i="1" s="1"/>
  <c r="AE2428" i="1"/>
  <c r="AJ2492" i="1"/>
  <c r="AL2492" i="1" s="1"/>
  <c r="AE2492" i="1"/>
  <c r="AJ2548" i="1"/>
  <c r="AL2548" i="1" s="1"/>
  <c r="AE2548" i="1"/>
  <c r="AJ2612" i="1"/>
  <c r="AL2612" i="1" s="1"/>
  <c r="AE2612" i="1"/>
  <c r="AJ2676" i="1"/>
  <c r="AL2676" i="1" s="1"/>
  <c r="AE2676" i="1"/>
  <c r="AJ2732" i="1"/>
  <c r="AL2732" i="1" s="1"/>
  <c r="AE2732" i="1"/>
  <c r="AJ2788" i="1"/>
  <c r="AL2788" i="1" s="1"/>
  <c r="AE2788" i="1"/>
  <c r="AJ2828" i="1"/>
  <c r="AL2828" i="1" s="1"/>
  <c r="AE2828" i="1"/>
  <c r="AJ2876" i="1"/>
  <c r="AL2876" i="1" s="1"/>
  <c r="AE2876" i="1"/>
  <c r="AJ2932" i="1"/>
  <c r="AL2932" i="1" s="1"/>
  <c r="AE2932" i="1"/>
  <c r="AJ2988" i="1"/>
  <c r="AL2988" i="1" s="1"/>
  <c r="AE2988" i="1"/>
  <c r="AJ3036" i="1"/>
  <c r="AL3036" i="1" s="1"/>
  <c r="AE3036" i="1"/>
  <c r="AJ3076" i="1"/>
  <c r="AL3076" i="1" s="1"/>
  <c r="AE3076" i="1"/>
  <c r="AJ3132" i="1"/>
  <c r="AL3132" i="1" s="1"/>
  <c r="AE3132" i="1"/>
  <c r="AJ3204" i="1"/>
  <c r="AL3204" i="1" s="1"/>
  <c r="AE3204" i="1"/>
  <c r="AJ3260" i="1"/>
  <c r="AL3260" i="1" s="1"/>
  <c r="AE3260" i="1"/>
  <c r="AJ3316" i="1"/>
  <c r="AL3316" i="1" s="1"/>
  <c r="AE3316" i="1"/>
  <c r="AJ3372" i="1"/>
  <c r="AL3372" i="1" s="1"/>
  <c r="AE3372" i="1"/>
  <c r="AJ3420" i="1"/>
  <c r="AL3420" i="1" s="1"/>
  <c r="AE3420" i="1"/>
  <c r="AN20" i="1"/>
  <c r="AP20" i="1" s="1"/>
  <c r="AQ20" i="1" s="1"/>
  <c r="AI20" i="1"/>
  <c r="AN68" i="1"/>
  <c r="AP68" i="1" s="1"/>
  <c r="AQ68" i="1" s="1"/>
  <c r="AI68" i="1"/>
  <c r="AN124" i="1"/>
  <c r="AP124" i="1" s="1"/>
  <c r="AQ124" i="1" s="1"/>
  <c r="AI124" i="1"/>
  <c r="AN148" i="1"/>
  <c r="AP148" i="1" s="1"/>
  <c r="AQ148" i="1" s="1"/>
  <c r="AI148" i="1"/>
  <c r="AN172" i="1"/>
  <c r="AP172" i="1" s="1"/>
  <c r="AQ172" i="1" s="1"/>
  <c r="AI172" i="1"/>
  <c r="AN204" i="1"/>
  <c r="AP204" i="1" s="1"/>
  <c r="AQ204" i="1" s="1"/>
  <c r="AI204" i="1"/>
  <c r="AN292" i="1"/>
  <c r="AP292" i="1" s="1"/>
  <c r="AQ292" i="1" s="1"/>
  <c r="AI292" i="1"/>
  <c r="AN396" i="1"/>
  <c r="AP396" i="1" s="1"/>
  <c r="AQ396" i="1" s="1"/>
  <c r="AI396" i="1"/>
  <c r="AN428" i="1"/>
  <c r="AP428" i="1" s="1"/>
  <c r="AQ428" i="1" s="1"/>
  <c r="AI428" i="1"/>
  <c r="AN476" i="1"/>
  <c r="AP476" i="1" s="1"/>
  <c r="AQ476" i="1" s="1"/>
  <c r="AI476" i="1"/>
  <c r="AN524" i="1"/>
  <c r="AP524" i="1" s="1"/>
  <c r="AQ524" i="1" s="1"/>
  <c r="AI524" i="1"/>
  <c r="AN548" i="1"/>
  <c r="AP548" i="1" s="1"/>
  <c r="AQ548" i="1" s="1"/>
  <c r="AI548" i="1"/>
  <c r="AN660" i="1"/>
  <c r="AP660" i="1" s="1"/>
  <c r="AQ660" i="1" s="1"/>
  <c r="AI660" i="1"/>
  <c r="AN716" i="1"/>
  <c r="AP716" i="1" s="1"/>
  <c r="AQ716" i="1" s="1"/>
  <c r="AI716" i="1"/>
  <c r="AN748" i="1"/>
  <c r="AP748" i="1" s="1"/>
  <c r="AQ748" i="1" s="1"/>
  <c r="AI748" i="1"/>
  <c r="AN796" i="1"/>
  <c r="AP796" i="1" s="1"/>
  <c r="AQ796" i="1" s="1"/>
  <c r="AI796" i="1"/>
  <c r="AN812" i="1"/>
  <c r="AP812" i="1" s="1"/>
  <c r="AQ812" i="1" s="1"/>
  <c r="AI812" i="1"/>
  <c r="AN844" i="1"/>
  <c r="AP844" i="1" s="1"/>
  <c r="AQ844" i="1" s="1"/>
  <c r="AI844" i="1"/>
  <c r="AN932" i="1"/>
  <c r="AP932" i="1" s="1"/>
  <c r="AQ932" i="1" s="1"/>
  <c r="AI932" i="1"/>
  <c r="AN1004" i="1"/>
  <c r="AP1004" i="1" s="1"/>
  <c r="AQ1004" i="1" s="1"/>
  <c r="AI1004" i="1"/>
  <c r="AN1036" i="1"/>
  <c r="AP1036" i="1" s="1"/>
  <c r="AQ1036" i="1" s="1"/>
  <c r="AI1036" i="1"/>
  <c r="AN1052" i="1"/>
  <c r="AP1052" i="1" s="1"/>
  <c r="AQ1052" i="1" s="1"/>
  <c r="AI1052" i="1"/>
  <c r="AN1068" i="1"/>
  <c r="AP1068" i="1" s="1"/>
  <c r="AQ1068" i="1" s="1"/>
  <c r="AI1068" i="1"/>
  <c r="AN1084" i="1"/>
  <c r="AP1084" i="1" s="1"/>
  <c r="AQ1084" i="1" s="1"/>
  <c r="AI1084" i="1"/>
  <c r="AN1124" i="1"/>
  <c r="AP1124" i="1" s="1"/>
  <c r="AQ1124" i="1" s="1"/>
  <c r="AI1124" i="1"/>
  <c r="AN1140" i="1"/>
  <c r="AP1140" i="1" s="1"/>
  <c r="AQ1140" i="1" s="1"/>
  <c r="AI1140" i="1"/>
  <c r="AN1164" i="1"/>
  <c r="AP1164" i="1" s="1"/>
  <c r="AQ1164" i="1" s="1"/>
  <c r="AI1164" i="1"/>
  <c r="AN1196" i="1"/>
  <c r="AP1196" i="1" s="1"/>
  <c r="AQ1196" i="1" s="1"/>
  <c r="AI1196" i="1"/>
  <c r="AN1212" i="1"/>
  <c r="AP1212" i="1" s="1"/>
  <c r="AQ1212" i="1" s="1"/>
  <c r="AI1212" i="1"/>
  <c r="AN1236" i="1"/>
  <c r="AP1236" i="1" s="1"/>
  <c r="AQ1236" i="1" s="1"/>
  <c r="AI1236" i="1"/>
  <c r="AN1252" i="1"/>
  <c r="AP1252" i="1" s="1"/>
  <c r="AQ1252" i="1" s="1"/>
  <c r="AI1252" i="1"/>
  <c r="AN1268" i="1"/>
  <c r="AP1268" i="1" s="1"/>
  <c r="AQ1268" i="1" s="1"/>
  <c r="AI1268" i="1"/>
  <c r="AN1276" i="1"/>
  <c r="AP1276" i="1" s="1"/>
  <c r="AQ1276" i="1" s="1"/>
  <c r="AI1276" i="1"/>
  <c r="AN1332" i="1"/>
  <c r="AP1332" i="1" s="1"/>
  <c r="AQ1332" i="1" s="1"/>
  <c r="AI1332" i="1"/>
  <c r="AN1356" i="1"/>
  <c r="AP1356" i="1" s="1"/>
  <c r="AQ1356" i="1" s="1"/>
  <c r="AI1356" i="1"/>
  <c r="AN1396" i="1"/>
  <c r="AP1396" i="1" s="1"/>
  <c r="AQ1396" i="1" s="1"/>
  <c r="AI1396" i="1"/>
  <c r="AN1436" i="1"/>
  <c r="AP1436" i="1" s="1"/>
  <c r="AQ1436" i="1" s="1"/>
  <c r="AI1436" i="1"/>
  <c r="AN1468" i="1"/>
  <c r="AP1468" i="1" s="1"/>
  <c r="AQ1468" i="1" s="1"/>
  <c r="AI1468" i="1"/>
  <c r="AN1476" i="1"/>
  <c r="AP1476" i="1" s="1"/>
  <c r="AQ1476" i="1" s="1"/>
  <c r="AI1476" i="1"/>
  <c r="AN1516" i="1"/>
  <c r="AP1516" i="1" s="1"/>
  <c r="AQ1516" i="1" s="1"/>
  <c r="AI1516" i="1"/>
  <c r="AN1596" i="1"/>
  <c r="AP1596" i="1" s="1"/>
  <c r="AQ1596" i="1" s="1"/>
  <c r="AI1596" i="1"/>
  <c r="AN2188" i="1"/>
  <c r="AP2188" i="1" s="1"/>
  <c r="AQ2188" i="1" s="1"/>
  <c r="AI2188" i="1"/>
  <c r="AJ5" i="1"/>
  <c r="AL5" i="1" s="1"/>
  <c r="AE5" i="1"/>
  <c r="AJ13" i="1"/>
  <c r="AL13" i="1" s="1"/>
  <c r="AE13" i="1"/>
  <c r="AJ21" i="1"/>
  <c r="AL21" i="1" s="1"/>
  <c r="AE21" i="1"/>
  <c r="AJ29" i="1"/>
  <c r="AL29" i="1" s="1"/>
  <c r="AE29" i="1"/>
  <c r="AJ37" i="1"/>
  <c r="AL37" i="1" s="1"/>
  <c r="AE37" i="1"/>
  <c r="AJ45" i="1"/>
  <c r="AL45" i="1" s="1"/>
  <c r="AE45" i="1"/>
  <c r="AJ53" i="1"/>
  <c r="AL53" i="1" s="1"/>
  <c r="AE53" i="1"/>
  <c r="AJ61" i="1"/>
  <c r="AL61" i="1" s="1"/>
  <c r="AE61" i="1"/>
  <c r="AJ69" i="1"/>
  <c r="AL69" i="1" s="1"/>
  <c r="AE69" i="1"/>
  <c r="AJ77" i="1"/>
  <c r="AL77" i="1" s="1"/>
  <c r="AE77" i="1"/>
  <c r="AJ85" i="1"/>
  <c r="AL85" i="1" s="1"/>
  <c r="AE85" i="1"/>
  <c r="AJ93" i="1"/>
  <c r="AL93" i="1" s="1"/>
  <c r="AE93" i="1"/>
  <c r="AJ101" i="1"/>
  <c r="AL101" i="1" s="1"/>
  <c r="AE101" i="1"/>
  <c r="AJ109" i="1"/>
  <c r="AL109" i="1" s="1"/>
  <c r="AE109" i="1"/>
  <c r="AJ117" i="1"/>
  <c r="AL117" i="1" s="1"/>
  <c r="AE117" i="1"/>
  <c r="AJ125" i="1"/>
  <c r="AL125" i="1" s="1"/>
  <c r="AE125" i="1"/>
  <c r="AJ133" i="1"/>
  <c r="AL133" i="1" s="1"/>
  <c r="AE133" i="1"/>
  <c r="AJ141" i="1"/>
  <c r="AL141" i="1" s="1"/>
  <c r="AE141" i="1"/>
  <c r="AJ149" i="1"/>
  <c r="AL149" i="1" s="1"/>
  <c r="AE149" i="1"/>
  <c r="AJ157" i="1"/>
  <c r="AL157" i="1" s="1"/>
  <c r="AE157" i="1"/>
  <c r="AJ165" i="1"/>
  <c r="AL165" i="1" s="1"/>
  <c r="AE165" i="1"/>
  <c r="AJ173" i="1"/>
  <c r="AL173" i="1" s="1"/>
  <c r="AE173" i="1"/>
  <c r="AJ181" i="1"/>
  <c r="AL181" i="1" s="1"/>
  <c r="AE181" i="1"/>
  <c r="AJ189" i="1"/>
  <c r="AL189" i="1" s="1"/>
  <c r="AE189" i="1"/>
  <c r="AJ197" i="1"/>
  <c r="AL197" i="1" s="1"/>
  <c r="AE197" i="1"/>
  <c r="AJ205" i="1"/>
  <c r="AL205" i="1" s="1"/>
  <c r="AE205" i="1"/>
  <c r="AJ213" i="1"/>
  <c r="AL213" i="1" s="1"/>
  <c r="AE213" i="1"/>
  <c r="AJ221" i="1"/>
  <c r="AL221" i="1" s="1"/>
  <c r="AE221" i="1"/>
  <c r="AJ229" i="1"/>
  <c r="AL229" i="1" s="1"/>
  <c r="AE229" i="1"/>
  <c r="AJ237" i="1"/>
  <c r="AL237" i="1" s="1"/>
  <c r="AE237" i="1"/>
  <c r="AJ245" i="1"/>
  <c r="AL245" i="1" s="1"/>
  <c r="AE245" i="1"/>
  <c r="AJ253" i="1"/>
  <c r="AL253" i="1" s="1"/>
  <c r="AE253" i="1"/>
  <c r="AJ261" i="1"/>
  <c r="AL261" i="1" s="1"/>
  <c r="AE261" i="1"/>
  <c r="AJ269" i="1"/>
  <c r="AL269" i="1" s="1"/>
  <c r="AE269" i="1"/>
  <c r="AJ277" i="1"/>
  <c r="AL277" i="1" s="1"/>
  <c r="AE277" i="1"/>
  <c r="AJ285" i="1"/>
  <c r="AL285" i="1" s="1"/>
  <c r="AE285" i="1"/>
  <c r="AJ293" i="1"/>
  <c r="AL293" i="1" s="1"/>
  <c r="AE293" i="1"/>
  <c r="AJ301" i="1"/>
  <c r="AL301" i="1" s="1"/>
  <c r="AE301" i="1"/>
  <c r="AJ309" i="1"/>
  <c r="AL309" i="1" s="1"/>
  <c r="AE309" i="1"/>
  <c r="AJ317" i="1"/>
  <c r="AL317" i="1" s="1"/>
  <c r="AE317" i="1"/>
  <c r="AJ325" i="1"/>
  <c r="AL325" i="1" s="1"/>
  <c r="AE325" i="1"/>
  <c r="AJ333" i="1"/>
  <c r="AL333" i="1" s="1"/>
  <c r="AE333" i="1"/>
  <c r="AJ341" i="1"/>
  <c r="AL341" i="1" s="1"/>
  <c r="AE341" i="1"/>
  <c r="AJ349" i="1"/>
  <c r="AL349" i="1" s="1"/>
  <c r="AE349" i="1"/>
  <c r="AJ357" i="1"/>
  <c r="AL357" i="1" s="1"/>
  <c r="AE357" i="1"/>
  <c r="AJ365" i="1"/>
  <c r="AL365" i="1" s="1"/>
  <c r="AE365" i="1"/>
  <c r="AJ373" i="1"/>
  <c r="AL373" i="1" s="1"/>
  <c r="AE373" i="1"/>
  <c r="AJ381" i="1"/>
  <c r="AL381" i="1" s="1"/>
  <c r="AE381" i="1"/>
  <c r="AJ389" i="1"/>
  <c r="AL389" i="1" s="1"/>
  <c r="AE389" i="1"/>
  <c r="AJ397" i="1"/>
  <c r="AL397" i="1" s="1"/>
  <c r="AE397" i="1"/>
  <c r="AJ405" i="1"/>
  <c r="AL405" i="1" s="1"/>
  <c r="AE405" i="1"/>
  <c r="AJ413" i="1"/>
  <c r="AL413" i="1" s="1"/>
  <c r="AE413" i="1"/>
  <c r="AJ421" i="1"/>
  <c r="AL421" i="1" s="1"/>
  <c r="AE421" i="1"/>
  <c r="AJ429" i="1"/>
  <c r="AL429" i="1" s="1"/>
  <c r="AE429" i="1"/>
  <c r="AJ437" i="1"/>
  <c r="AL437" i="1" s="1"/>
  <c r="AE437" i="1"/>
  <c r="AJ445" i="1"/>
  <c r="AL445" i="1" s="1"/>
  <c r="AE445" i="1"/>
  <c r="AJ453" i="1"/>
  <c r="AL453" i="1" s="1"/>
  <c r="AE453" i="1"/>
  <c r="AJ461" i="1"/>
  <c r="AL461" i="1" s="1"/>
  <c r="AE461" i="1"/>
  <c r="AJ469" i="1"/>
  <c r="AL469" i="1" s="1"/>
  <c r="AE469" i="1"/>
  <c r="AJ477" i="1"/>
  <c r="AL477" i="1" s="1"/>
  <c r="AE477" i="1"/>
  <c r="AJ485" i="1"/>
  <c r="AL485" i="1" s="1"/>
  <c r="AE485" i="1"/>
  <c r="AJ493" i="1"/>
  <c r="AL493" i="1" s="1"/>
  <c r="AE493" i="1"/>
  <c r="AJ501" i="1"/>
  <c r="AL501" i="1" s="1"/>
  <c r="AE501" i="1"/>
  <c r="AJ509" i="1"/>
  <c r="AL509" i="1" s="1"/>
  <c r="AE509" i="1"/>
  <c r="AJ517" i="1"/>
  <c r="AL517" i="1" s="1"/>
  <c r="AE517" i="1"/>
  <c r="AJ525" i="1"/>
  <c r="AL525" i="1" s="1"/>
  <c r="AE525" i="1"/>
  <c r="AJ533" i="1"/>
  <c r="AL533" i="1" s="1"/>
  <c r="AE533" i="1"/>
  <c r="AJ541" i="1"/>
  <c r="AL541" i="1" s="1"/>
  <c r="AE541" i="1"/>
  <c r="AJ549" i="1"/>
  <c r="AL549" i="1" s="1"/>
  <c r="AE549" i="1"/>
  <c r="AJ557" i="1"/>
  <c r="AL557" i="1" s="1"/>
  <c r="AE557" i="1"/>
  <c r="AJ565" i="1"/>
  <c r="AL565" i="1" s="1"/>
  <c r="AE565" i="1"/>
  <c r="AJ573" i="1"/>
  <c r="AL573" i="1" s="1"/>
  <c r="AE573" i="1"/>
  <c r="AJ581" i="1"/>
  <c r="AL581" i="1" s="1"/>
  <c r="AE581" i="1"/>
  <c r="AJ589" i="1"/>
  <c r="AL589" i="1" s="1"/>
  <c r="AE589" i="1"/>
  <c r="AJ597" i="1"/>
  <c r="AL597" i="1" s="1"/>
  <c r="AE597" i="1"/>
  <c r="AJ605" i="1"/>
  <c r="AL605" i="1" s="1"/>
  <c r="AE605" i="1"/>
  <c r="AJ613" i="1"/>
  <c r="AL613" i="1" s="1"/>
  <c r="AE613" i="1"/>
  <c r="AJ621" i="1"/>
  <c r="AL621" i="1" s="1"/>
  <c r="AE621" i="1"/>
  <c r="AJ629" i="1"/>
  <c r="AL629" i="1" s="1"/>
  <c r="AE629" i="1"/>
  <c r="AJ637" i="1"/>
  <c r="AL637" i="1" s="1"/>
  <c r="AE637" i="1"/>
  <c r="AJ645" i="1"/>
  <c r="AL645" i="1" s="1"/>
  <c r="AE645" i="1"/>
  <c r="AJ653" i="1"/>
  <c r="AL653" i="1" s="1"/>
  <c r="AE653" i="1"/>
  <c r="AJ661" i="1"/>
  <c r="AL661" i="1" s="1"/>
  <c r="AE661" i="1"/>
  <c r="AJ669" i="1"/>
  <c r="AL669" i="1" s="1"/>
  <c r="AE669" i="1"/>
  <c r="AJ677" i="1"/>
  <c r="AL677" i="1" s="1"/>
  <c r="AE677" i="1"/>
  <c r="AJ685" i="1"/>
  <c r="AL685" i="1" s="1"/>
  <c r="AE685" i="1"/>
  <c r="AJ693" i="1"/>
  <c r="AL693" i="1" s="1"/>
  <c r="AE693" i="1"/>
  <c r="AJ701" i="1"/>
  <c r="AL701" i="1" s="1"/>
  <c r="AE701" i="1"/>
  <c r="AJ709" i="1"/>
  <c r="AL709" i="1" s="1"/>
  <c r="AE709" i="1"/>
  <c r="AJ717" i="1"/>
  <c r="AL717" i="1" s="1"/>
  <c r="AE717" i="1"/>
  <c r="AJ725" i="1"/>
  <c r="AL725" i="1" s="1"/>
  <c r="AE725" i="1"/>
  <c r="AJ733" i="1"/>
  <c r="AL733" i="1" s="1"/>
  <c r="AE733" i="1"/>
  <c r="AJ741" i="1"/>
  <c r="AL741" i="1" s="1"/>
  <c r="AE741" i="1"/>
  <c r="AJ749" i="1"/>
  <c r="AL749" i="1" s="1"/>
  <c r="AE749" i="1"/>
  <c r="AJ757" i="1"/>
  <c r="AL757" i="1" s="1"/>
  <c r="AE757" i="1"/>
  <c r="AJ765" i="1"/>
  <c r="AL765" i="1" s="1"/>
  <c r="AE765" i="1"/>
  <c r="AJ773" i="1"/>
  <c r="AL773" i="1" s="1"/>
  <c r="AE773" i="1"/>
  <c r="AJ781" i="1"/>
  <c r="AL781" i="1" s="1"/>
  <c r="AE781" i="1"/>
  <c r="AJ789" i="1"/>
  <c r="AL789" i="1" s="1"/>
  <c r="AE789" i="1"/>
  <c r="AJ797" i="1"/>
  <c r="AL797" i="1" s="1"/>
  <c r="AE797" i="1"/>
  <c r="AJ805" i="1"/>
  <c r="AL805" i="1" s="1"/>
  <c r="AE805" i="1"/>
  <c r="AJ813" i="1"/>
  <c r="AL813" i="1" s="1"/>
  <c r="AE813" i="1"/>
  <c r="AJ821" i="1"/>
  <c r="AL821" i="1" s="1"/>
  <c r="AE821" i="1"/>
  <c r="AJ829" i="1"/>
  <c r="AL829" i="1" s="1"/>
  <c r="AE829" i="1"/>
  <c r="AJ837" i="1"/>
  <c r="AL837" i="1" s="1"/>
  <c r="AE837" i="1"/>
  <c r="AJ845" i="1"/>
  <c r="AL845" i="1" s="1"/>
  <c r="AE845" i="1"/>
  <c r="AJ853" i="1"/>
  <c r="AL853" i="1" s="1"/>
  <c r="AE853" i="1"/>
  <c r="AJ861" i="1"/>
  <c r="AL861" i="1" s="1"/>
  <c r="AE861" i="1"/>
  <c r="AJ869" i="1"/>
  <c r="AL869" i="1" s="1"/>
  <c r="AE869" i="1"/>
  <c r="AJ877" i="1"/>
  <c r="AL877" i="1" s="1"/>
  <c r="AE877" i="1"/>
  <c r="AJ885" i="1"/>
  <c r="AL885" i="1" s="1"/>
  <c r="AE885" i="1"/>
  <c r="AJ893" i="1"/>
  <c r="AL893" i="1" s="1"/>
  <c r="AE893" i="1"/>
  <c r="AJ901" i="1"/>
  <c r="AL901" i="1" s="1"/>
  <c r="AE901" i="1"/>
  <c r="AJ909" i="1"/>
  <c r="AL909" i="1" s="1"/>
  <c r="AE909" i="1"/>
  <c r="AJ917" i="1"/>
  <c r="AL917" i="1" s="1"/>
  <c r="AE917" i="1"/>
  <c r="AJ925" i="1"/>
  <c r="AL925" i="1" s="1"/>
  <c r="AE925" i="1"/>
  <c r="AJ933" i="1"/>
  <c r="AL933" i="1" s="1"/>
  <c r="AE933" i="1"/>
  <c r="AJ941" i="1"/>
  <c r="AL941" i="1" s="1"/>
  <c r="AE941" i="1"/>
  <c r="AJ949" i="1"/>
  <c r="AL949" i="1" s="1"/>
  <c r="AE949" i="1"/>
  <c r="AJ957" i="1"/>
  <c r="AL957" i="1" s="1"/>
  <c r="AE957" i="1"/>
  <c r="AJ965" i="1"/>
  <c r="AL965" i="1" s="1"/>
  <c r="AE965" i="1"/>
  <c r="AJ973" i="1"/>
  <c r="AL973" i="1" s="1"/>
  <c r="AE973" i="1"/>
  <c r="AJ981" i="1"/>
  <c r="AL981" i="1" s="1"/>
  <c r="AE981" i="1"/>
  <c r="AJ989" i="1"/>
  <c r="AL989" i="1" s="1"/>
  <c r="AE989" i="1"/>
  <c r="AJ997" i="1"/>
  <c r="AL997" i="1" s="1"/>
  <c r="AE997" i="1"/>
  <c r="AJ1005" i="1"/>
  <c r="AL1005" i="1" s="1"/>
  <c r="AE1005" i="1"/>
  <c r="AJ1013" i="1"/>
  <c r="AL1013" i="1" s="1"/>
  <c r="AE1013" i="1"/>
  <c r="AJ1021" i="1"/>
  <c r="AL1021" i="1" s="1"/>
  <c r="AE1021" i="1"/>
  <c r="AJ1029" i="1"/>
  <c r="AL1029" i="1" s="1"/>
  <c r="AE1029" i="1"/>
  <c r="AJ1037" i="1"/>
  <c r="AL1037" i="1" s="1"/>
  <c r="AE1037" i="1"/>
  <c r="AJ1045" i="1"/>
  <c r="AL1045" i="1" s="1"/>
  <c r="AE1045" i="1"/>
  <c r="AJ1053" i="1"/>
  <c r="AL1053" i="1" s="1"/>
  <c r="AE1053" i="1"/>
  <c r="AJ1061" i="1"/>
  <c r="AL1061" i="1" s="1"/>
  <c r="AE1061" i="1"/>
  <c r="AJ1069" i="1"/>
  <c r="AL1069" i="1" s="1"/>
  <c r="AE1069" i="1"/>
  <c r="AJ1077" i="1"/>
  <c r="AL1077" i="1" s="1"/>
  <c r="AE1077" i="1"/>
  <c r="AJ1085" i="1"/>
  <c r="AL1085" i="1" s="1"/>
  <c r="AE1085" i="1"/>
  <c r="AJ1093" i="1"/>
  <c r="AL1093" i="1" s="1"/>
  <c r="AE1093" i="1"/>
  <c r="AJ1101" i="1"/>
  <c r="AL1101" i="1" s="1"/>
  <c r="AE1101" i="1"/>
  <c r="AJ1109" i="1"/>
  <c r="AL1109" i="1" s="1"/>
  <c r="AE1109" i="1"/>
  <c r="AJ1117" i="1"/>
  <c r="AL1117" i="1" s="1"/>
  <c r="AE1117" i="1"/>
  <c r="AJ1125" i="1"/>
  <c r="AL1125" i="1" s="1"/>
  <c r="AE1125" i="1"/>
  <c r="AJ1133" i="1"/>
  <c r="AL1133" i="1" s="1"/>
  <c r="AE1133" i="1"/>
  <c r="AJ1141" i="1"/>
  <c r="AL1141" i="1" s="1"/>
  <c r="AE1141" i="1"/>
  <c r="AJ1149" i="1"/>
  <c r="AL1149" i="1" s="1"/>
  <c r="AE1149" i="1"/>
  <c r="AJ1157" i="1"/>
  <c r="AL1157" i="1" s="1"/>
  <c r="AE1157" i="1"/>
  <c r="AJ1165" i="1"/>
  <c r="AL1165" i="1" s="1"/>
  <c r="AE1165" i="1"/>
  <c r="AJ1173" i="1"/>
  <c r="AL1173" i="1" s="1"/>
  <c r="AE1173" i="1"/>
  <c r="AJ1181" i="1"/>
  <c r="AL1181" i="1" s="1"/>
  <c r="AE1181" i="1"/>
  <c r="AJ1189" i="1"/>
  <c r="AL1189" i="1" s="1"/>
  <c r="AE1189" i="1"/>
  <c r="AJ1197" i="1"/>
  <c r="AL1197" i="1" s="1"/>
  <c r="AE1197" i="1"/>
  <c r="AJ1205" i="1"/>
  <c r="AL1205" i="1" s="1"/>
  <c r="AE1205" i="1"/>
  <c r="AJ1213" i="1"/>
  <c r="AL1213" i="1" s="1"/>
  <c r="AE1213" i="1"/>
  <c r="AJ1221" i="1"/>
  <c r="AL1221" i="1" s="1"/>
  <c r="AE1221" i="1"/>
  <c r="AJ1229" i="1"/>
  <c r="AL1229" i="1" s="1"/>
  <c r="AE1229" i="1"/>
  <c r="AJ1237" i="1"/>
  <c r="AL1237" i="1" s="1"/>
  <c r="AE1237" i="1"/>
  <c r="AJ1245" i="1"/>
  <c r="AL1245" i="1" s="1"/>
  <c r="AE1245" i="1"/>
  <c r="AJ1253" i="1"/>
  <c r="AL1253" i="1" s="1"/>
  <c r="AE1253" i="1"/>
  <c r="AJ1261" i="1"/>
  <c r="AL1261" i="1" s="1"/>
  <c r="AE1261" i="1"/>
  <c r="AJ1269" i="1"/>
  <c r="AL1269" i="1" s="1"/>
  <c r="AE1269" i="1"/>
  <c r="AJ1277" i="1"/>
  <c r="AL1277" i="1" s="1"/>
  <c r="AE1277" i="1"/>
  <c r="AJ1285" i="1"/>
  <c r="AL1285" i="1" s="1"/>
  <c r="AE1285" i="1"/>
  <c r="AJ1293" i="1"/>
  <c r="AL1293" i="1" s="1"/>
  <c r="AE1293" i="1"/>
  <c r="AJ1301" i="1"/>
  <c r="AL1301" i="1" s="1"/>
  <c r="AE1301" i="1"/>
  <c r="AJ1309" i="1"/>
  <c r="AL1309" i="1" s="1"/>
  <c r="AE1309" i="1"/>
  <c r="AJ1317" i="1"/>
  <c r="AL1317" i="1" s="1"/>
  <c r="AE1317" i="1"/>
  <c r="AJ1325" i="1"/>
  <c r="AL1325" i="1" s="1"/>
  <c r="AE1325" i="1"/>
  <c r="AJ1333" i="1"/>
  <c r="AL1333" i="1" s="1"/>
  <c r="AE1333" i="1"/>
  <c r="AJ1341" i="1"/>
  <c r="AL1341" i="1" s="1"/>
  <c r="AE1341" i="1"/>
  <c r="AJ1349" i="1"/>
  <c r="AL1349" i="1" s="1"/>
  <c r="AE1349" i="1"/>
  <c r="AJ1357" i="1"/>
  <c r="AL1357" i="1" s="1"/>
  <c r="AE1357" i="1"/>
  <c r="AJ1365" i="1"/>
  <c r="AL1365" i="1" s="1"/>
  <c r="AE1365" i="1"/>
  <c r="AJ1373" i="1"/>
  <c r="AL1373" i="1" s="1"/>
  <c r="AE1373" i="1"/>
  <c r="AJ1381" i="1"/>
  <c r="AL1381" i="1" s="1"/>
  <c r="AE1381" i="1"/>
  <c r="AJ1389" i="1"/>
  <c r="AL1389" i="1" s="1"/>
  <c r="AE1389" i="1"/>
  <c r="AJ1397" i="1"/>
  <c r="AL1397" i="1" s="1"/>
  <c r="AE1397" i="1"/>
  <c r="AJ1405" i="1"/>
  <c r="AL1405" i="1" s="1"/>
  <c r="AE1405" i="1"/>
  <c r="AJ1413" i="1"/>
  <c r="AL1413" i="1" s="1"/>
  <c r="AE1413" i="1"/>
  <c r="AJ1421" i="1"/>
  <c r="AL1421" i="1" s="1"/>
  <c r="AE1421" i="1"/>
  <c r="AJ1429" i="1"/>
  <c r="AL1429" i="1" s="1"/>
  <c r="AE1429" i="1"/>
  <c r="AJ1437" i="1"/>
  <c r="AL1437" i="1" s="1"/>
  <c r="AE1437" i="1"/>
  <c r="AJ1445" i="1"/>
  <c r="AL1445" i="1" s="1"/>
  <c r="AE1445" i="1"/>
  <c r="AJ1453" i="1"/>
  <c r="AL1453" i="1" s="1"/>
  <c r="AE1453" i="1"/>
  <c r="AJ1461" i="1"/>
  <c r="AL1461" i="1" s="1"/>
  <c r="AE1461" i="1"/>
  <c r="AJ1469" i="1"/>
  <c r="AL1469" i="1" s="1"/>
  <c r="AE1469" i="1"/>
  <c r="AJ1477" i="1"/>
  <c r="AL1477" i="1" s="1"/>
  <c r="AE1477" i="1"/>
  <c r="AJ1485" i="1"/>
  <c r="AL1485" i="1" s="1"/>
  <c r="AE1485" i="1"/>
  <c r="AJ1493" i="1"/>
  <c r="AL1493" i="1" s="1"/>
  <c r="AE1493" i="1"/>
  <c r="AJ1501" i="1"/>
  <c r="AL1501" i="1" s="1"/>
  <c r="AE1501" i="1"/>
  <c r="AJ1509" i="1"/>
  <c r="AL1509" i="1" s="1"/>
  <c r="AE1509" i="1"/>
  <c r="AJ1517" i="1"/>
  <c r="AL1517" i="1" s="1"/>
  <c r="AE1517" i="1"/>
  <c r="AJ1525" i="1"/>
  <c r="AL1525" i="1" s="1"/>
  <c r="AE1525" i="1"/>
  <c r="AJ1533" i="1"/>
  <c r="AL1533" i="1" s="1"/>
  <c r="AE1533" i="1"/>
  <c r="AJ1541" i="1"/>
  <c r="AL1541" i="1" s="1"/>
  <c r="AE1541" i="1"/>
  <c r="AJ1549" i="1"/>
  <c r="AL1549" i="1" s="1"/>
  <c r="AE1549" i="1"/>
  <c r="AJ1557" i="1"/>
  <c r="AL1557" i="1" s="1"/>
  <c r="AE1557" i="1"/>
  <c r="AJ1565" i="1"/>
  <c r="AL1565" i="1" s="1"/>
  <c r="AE1565" i="1"/>
  <c r="AJ1573" i="1"/>
  <c r="AL1573" i="1" s="1"/>
  <c r="AE1573" i="1"/>
  <c r="AJ1581" i="1"/>
  <c r="AL1581" i="1" s="1"/>
  <c r="AE1581" i="1"/>
  <c r="AJ1589" i="1"/>
  <c r="AL1589" i="1" s="1"/>
  <c r="AE1589" i="1"/>
  <c r="AJ1597" i="1"/>
  <c r="AL1597" i="1" s="1"/>
  <c r="AE1597" i="1"/>
  <c r="AJ1605" i="1"/>
  <c r="AL1605" i="1" s="1"/>
  <c r="AE1605" i="1"/>
  <c r="AJ1613" i="1"/>
  <c r="AL1613" i="1" s="1"/>
  <c r="AE1613" i="1"/>
  <c r="AJ1621" i="1"/>
  <c r="AL1621" i="1" s="1"/>
  <c r="AE1621" i="1"/>
  <c r="AJ1629" i="1"/>
  <c r="AL1629" i="1" s="1"/>
  <c r="AE1629" i="1"/>
  <c r="AJ1637" i="1"/>
  <c r="AL1637" i="1" s="1"/>
  <c r="AE1637" i="1"/>
  <c r="AJ1645" i="1"/>
  <c r="AL1645" i="1" s="1"/>
  <c r="AE1645" i="1"/>
  <c r="AJ1653" i="1"/>
  <c r="AL1653" i="1" s="1"/>
  <c r="AE1653" i="1"/>
  <c r="AJ1661" i="1"/>
  <c r="AL1661" i="1" s="1"/>
  <c r="AE1661" i="1"/>
  <c r="AJ1669" i="1"/>
  <c r="AL1669" i="1" s="1"/>
  <c r="AE1669" i="1"/>
  <c r="AJ1677" i="1"/>
  <c r="AL1677" i="1" s="1"/>
  <c r="AE1677" i="1"/>
  <c r="AJ1685" i="1"/>
  <c r="AL1685" i="1" s="1"/>
  <c r="AE1685" i="1"/>
  <c r="AJ1693" i="1"/>
  <c r="AL1693" i="1" s="1"/>
  <c r="AE1693" i="1"/>
  <c r="AJ1701" i="1"/>
  <c r="AL1701" i="1" s="1"/>
  <c r="AE1701" i="1"/>
  <c r="AJ1709" i="1"/>
  <c r="AL1709" i="1" s="1"/>
  <c r="AE1709" i="1"/>
  <c r="AJ1717" i="1"/>
  <c r="AL1717" i="1" s="1"/>
  <c r="AE1717" i="1"/>
  <c r="AJ1725" i="1"/>
  <c r="AL1725" i="1" s="1"/>
  <c r="AE1725" i="1"/>
  <c r="AJ1733" i="1"/>
  <c r="AL1733" i="1" s="1"/>
  <c r="AE1733" i="1"/>
  <c r="AJ1741" i="1"/>
  <c r="AL1741" i="1" s="1"/>
  <c r="AE1741" i="1"/>
  <c r="AJ1749" i="1"/>
  <c r="AL1749" i="1" s="1"/>
  <c r="AE1749" i="1"/>
  <c r="AJ1757" i="1"/>
  <c r="AL1757" i="1" s="1"/>
  <c r="AE1757" i="1"/>
  <c r="AJ1765" i="1"/>
  <c r="AL1765" i="1" s="1"/>
  <c r="AE1765" i="1"/>
  <c r="AJ1773" i="1"/>
  <c r="AL1773" i="1" s="1"/>
  <c r="AE1773" i="1"/>
  <c r="AJ1781" i="1"/>
  <c r="AL1781" i="1" s="1"/>
  <c r="AE1781" i="1"/>
  <c r="AJ1789" i="1"/>
  <c r="AL1789" i="1" s="1"/>
  <c r="AE1789" i="1"/>
  <c r="AJ1797" i="1"/>
  <c r="AL1797" i="1" s="1"/>
  <c r="AE1797" i="1"/>
  <c r="AJ1805" i="1"/>
  <c r="AL1805" i="1" s="1"/>
  <c r="AE1805" i="1"/>
  <c r="AJ1813" i="1"/>
  <c r="AL1813" i="1" s="1"/>
  <c r="AE1813" i="1"/>
  <c r="AJ1821" i="1"/>
  <c r="AL1821" i="1" s="1"/>
  <c r="AE1821" i="1"/>
  <c r="AJ1829" i="1"/>
  <c r="AL1829" i="1" s="1"/>
  <c r="AE1829" i="1"/>
  <c r="AJ1837" i="1"/>
  <c r="AL1837" i="1" s="1"/>
  <c r="AE1837" i="1"/>
  <c r="AJ1845" i="1"/>
  <c r="AL1845" i="1" s="1"/>
  <c r="AE1845" i="1"/>
  <c r="AJ1853" i="1"/>
  <c r="AL1853" i="1" s="1"/>
  <c r="AE1853" i="1"/>
  <c r="AJ1861" i="1"/>
  <c r="AL1861" i="1" s="1"/>
  <c r="AE1861" i="1"/>
  <c r="AJ1869" i="1"/>
  <c r="AL1869" i="1" s="1"/>
  <c r="AE1869" i="1"/>
  <c r="AJ1877" i="1"/>
  <c r="AL1877" i="1" s="1"/>
  <c r="AE1877" i="1"/>
  <c r="AJ1885" i="1"/>
  <c r="AL1885" i="1" s="1"/>
  <c r="AE1885" i="1"/>
  <c r="AJ1893" i="1"/>
  <c r="AL1893" i="1" s="1"/>
  <c r="AE1893" i="1"/>
  <c r="AJ1901" i="1"/>
  <c r="AL1901" i="1" s="1"/>
  <c r="AE1901" i="1"/>
  <c r="AJ1909" i="1"/>
  <c r="AL1909" i="1" s="1"/>
  <c r="AE1909" i="1"/>
  <c r="AJ1917" i="1"/>
  <c r="AL1917" i="1" s="1"/>
  <c r="AE1917" i="1"/>
  <c r="AJ1925" i="1"/>
  <c r="AL1925" i="1" s="1"/>
  <c r="AE1925" i="1"/>
  <c r="AJ1933" i="1"/>
  <c r="AL1933" i="1" s="1"/>
  <c r="AE1933" i="1"/>
  <c r="AJ1941" i="1"/>
  <c r="AL1941" i="1" s="1"/>
  <c r="AE1941" i="1"/>
  <c r="AJ1949" i="1"/>
  <c r="AL1949" i="1" s="1"/>
  <c r="AE1949" i="1"/>
  <c r="AJ1957" i="1"/>
  <c r="AL1957" i="1" s="1"/>
  <c r="AE1957" i="1"/>
  <c r="AJ1965" i="1"/>
  <c r="AL1965" i="1" s="1"/>
  <c r="AE1965" i="1"/>
  <c r="AJ1973" i="1"/>
  <c r="AL1973" i="1" s="1"/>
  <c r="AE1973" i="1"/>
  <c r="AJ1981" i="1"/>
  <c r="AL1981" i="1" s="1"/>
  <c r="AE1981" i="1"/>
  <c r="AJ1989" i="1"/>
  <c r="AL1989" i="1" s="1"/>
  <c r="AE1989" i="1"/>
  <c r="AJ1997" i="1"/>
  <c r="AL1997" i="1" s="1"/>
  <c r="AE1997" i="1"/>
  <c r="AJ2005" i="1"/>
  <c r="AL2005" i="1" s="1"/>
  <c r="AE2005" i="1"/>
  <c r="AJ2013" i="1"/>
  <c r="AL2013" i="1" s="1"/>
  <c r="AE2013" i="1"/>
  <c r="AJ2021" i="1"/>
  <c r="AL2021" i="1" s="1"/>
  <c r="AE2021" i="1"/>
  <c r="AJ2029" i="1"/>
  <c r="AL2029" i="1" s="1"/>
  <c r="AE2029" i="1"/>
  <c r="AJ2037" i="1"/>
  <c r="AL2037" i="1" s="1"/>
  <c r="AE2037" i="1"/>
  <c r="AJ2045" i="1"/>
  <c r="AL2045" i="1" s="1"/>
  <c r="AE2045" i="1"/>
  <c r="AJ2053" i="1"/>
  <c r="AL2053" i="1" s="1"/>
  <c r="AE2053" i="1"/>
  <c r="AJ2061" i="1"/>
  <c r="AL2061" i="1" s="1"/>
  <c r="AE2061" i="1"/>
  <c r="AJ2069" i="1"/>
  <c r="AL2069" i="1" s="1"/>
  <c r="AE2069" i="1"/>
  <c r="AJ2077" i="1"/>
  <c r="AL2077" i="1" s="1"/>
  <c r="AE2077" i="1"/>
  <c r="AJ2085" i="1"/>
  <c r="AL2085" i="1" s="1"/>
  <c r="AE2085" i="1"/>
  <c r="AJ2093" i="1"/>
  <c r="AL2093" i="1" s="1"/>
  <c r="AE2093" i="1"/>
  <c r="AJ2101" i="1"/>
  <c r="AL2101" i="1" s="1"/>
  <c r="AE2101" i="1"/>
  <c r="AJ2109" i="1"/>
  <c r="AL2109" i="1" s="1"/>
  <c r="AE2109" i="1"/>
  <c r="AJ2117" i="1"/>
  <c r="AL2117" i="1" s="1"/>
  <c r="AE2117" i="1"/>
  <c r="AJ2125" i="1"/>
  <c r="AL2125" i="1" s="1"/>
  <c r="AE2125" i="1"/>
  <c r="AJ2133" i="1"/>
  <c r="AL2133" i="1" s="1"/>
  <c r="AE2133" i="1"/>
  <c r="AJ2141" i="1"/>
  <c r="AL2141" i="1" s="1"/>
  <c r="AE2141" i="1"/>
  <c r="AJ2149" i="1"/>
  <c r="AL2149" i="1" s="1"/>
  <c r="AE2149" i="1"/>
  <c r="AJ2157" i="1"/>
  <c r="AL2157" i="1" s="1"/>
  <c r="AE2157" i="1"/>
  <c r="AJ2165" i="1"/>
  <c r="AL2165" i="1" s="1"/>
  <c r="AE2165" i="1"/>
  <c r="AJ2173" i="1"/>
  <c r="AL2173" i="1" s="1"/>
  <c r="AE2173" i="1"/>
  <c r="AJ2181" i="1"/>
  <c r="AL2181" i="1" s="1"/>
  <c r="AE2181" i="1"/>
  <c r="AJ2189" i="1"/>
  <c r="AL2189" i="1" s="1"/>
  <c r="AE2189" i="1"/>
  <c r="AJ2197" i="1"/>
  <c r="AL2197" i="1" s="1"/>
  <c r="AE2197" i="1"/>
  <c r="AJ2205" i="1"/>
  <c r="AL2205" i="1" s="1"/>
  <c r="AE2205" i="1"/>
  <c r="AJ2213" i="1"/>
  <c r="AL2213" i="1" s="1"/>
  <c r="AE2213" i="1"/>
  <c r="AJ2221" i="1"/>
  <c r="AL2221" i="1" s="1"/>
  <c r="AE2221" i="1"/>
  <c r="AJ2229" i="1"/>
  <c r="AL2229" i="1" s="1"/>
  <c r="AE2229" i="1"/>
  <c r="AJ2237" i="1"/>
  <c r="AL2237" i="1" s="1"/>
  <c r="AE2237" i="1"/>
  <c r="AJ2245" i="1"/>
  <c r="AL2245" i="1" s="1"/>
  <c r="AE2245" i="1"/>
  <c r="AJ2253" i="1"/>
  <c r="AL2253" i="1" s="1"/>
  <c r="AE2253" i="1"/>
  <c r="AJ2261" i="1"/>
  <c r="AL2261" i="1" s="1"/>
  <c r="AE2261" i="1"/>
  <c r="AJ2269" i="1"/>
  <c r="AL2269" i="1" s="1"/>
  <c r="AE2269" i="1"/>
  <c r="AJ2277" i="1"/>
  <c r="AL2277" i="1" s="1"/>
  <c r="AE2277" i="1"/>
  <c r="AJ2285" i="1"/>
  <c r="AL2285" i="1" s="1"/>
  <c r="AE2285" i="1"/>
  <c r="AJ2293" i="1"/>
  <c r="AL2293" i="1" s="1"/>
  <c r="AE2293" i="1"/>
  <c r="AJ2301" i="1"/>
  <c r="AL2301" i="1" s="1"/>
  <c r="AE2301" i="1"/>
  <c r="AJ2309" i="1"/>
  <c r="AL2309" i="1" s="1"/>
  <c r="AE2309" i="1"/>
  <c r="AJ2317" i="1"/>
  <c r="AL2317" i="1" s="1"/>
  <c r="AE2317" i="1"/>
  <c r="AJ2325" i="1"/>
  <c r="AL2325" i="1" s="1"/>
  <c r="AE2325" i="1"/>
  <c r="AJ2333" i="1"/>
  <c r="AL2333" i="1" s="1"/>
  <c r="AE2333" i="1"/>
  <c r="AJ2341" i="1"/>
  <c r="AL2341" i="1" s="1"/>
  <c r="AE2341" i="1"/>
  <c r="AJ2349" i="1"/>
  <c r="AL2349" i="1" s="1"/>
  <c r="AE2349" i="1"/>
  <c r="AJ2357" i="1"/>
  <c r="AL2357" i="1" s="1"/>
  <c r="AE2357" i="1"/>
  <c r="AJ2365" i="1"/>
  <c r="AL2365" i="1" s="1"/>
  <c r="AE2365" i="1"/>
  <c r="AJ2373" i="1"/>
  <c r="AL2373" i="1" s="1"/>
  <c r="AE2373" i="1"/>
  <c r="AJ2381" i="1"/>
  <c r="AL2381" i="1" s="1"/>
  <c r="AE2381" i="1"/>
  <c r="AJ2389" i="1"/>
  <c r="AL2389" i="1" s="1"/>
  <c r="AE2389" i="1"/>
  <c r="AJ2397" i="1"/>
  <c r="AL2397" i="1" s="1"/>
  <c r="AE2397" i="1"/>
  <c r="AJ2405" i="1"/>
  <c r="AL2405" i="1" s="1"/>
  <c r="AE2405" i="1"/>
  <c r="AJ2413" i="1"/>
  <c r="AL2413" i="1" s="1"/>
  <c r="AE2413" i="1"/>
  <c r="AJ2421" i="1"/>
  <c r="AL2421" i="1" s="1"/>
  <c r="AE2421" i="1"/>
  <c r="AJ2429" i="1"/>
  <c r="AL2429" i="1" s="1"/>
  <c r="AE2429" i="1"/>
  <c r="AJ2437" i="1"/>
  <c r="AL2437" i="1" s="1"/>
  <c r="AE2437" i="1"/>
  <c r="AJ2445" i="1"/>
  <c r="AL2445" i="1" s="1"/>
  <c r="AE2445" i="1"/>
  <c r="AJ2453" i="1"/>
  <c r="AL2453" i="1" s="1"/>
  <c r="AE2453" i="1"/>
  <c r="AJ2461" i="1"/>
  <c r="AL2461" i="1" s="1"/>
  <c r="AE2461" i="1"/>
  <c r="AJ2469" i="1"/>
  <c r="AL2469" i="1" s="1"/>
  <c r="AE2469" i="1"/>
  <c r="AJ2477" i="1"/>
  <c r="AL2477" i="1" s="1"/>
  <c r="AE2477" i="1"/>
  <c r="AJ2485" i="1"/>
  <c r="AL2485" i="1" s="1"/>
  <c r="AE2485" i="1"/>
  <c r="AJ2493" i="1"/>
  <c r="AL2493" i="1" s="1"/>
  <c r="AE2493" i="1"/>
  <c r="AJ2501" i="1"/>
  <c r="AL2501" i="1" s="1"/>
  <c r="AE2501" i="1"/>
  <c r="AJ2509" i="1"/>
  <c r="AL2509" i="1" s="1"/>
  <c r="AE2509" i="1"/>
  <c r="AJ2517" i="1"/>
  <c r="AL2517" i="1" s="1"/>
  <c r="AE2517" i="1"/>
  <c r="AJ2525" i="1"/>
  <c r="AL2525" i="1" s="1"/>
  <c r="AE2525" i="1"/>
  <c r="AJ2533" i="1"/>
  <c r="AL2533" i="1" s="1"/>
  <c r="AE2533" i="1"/>
  <c r="AJ2541" i="1"/>
  <c r="AL2541" i="1" s="1"/>
  <c r="AE2541" i="1"/>
  <c r="AJ2549" i="1"/>
  <c r="AL2549" i="1" s="1"/>
  <c r="AE2549" i="1"/>
  <c r="AJ2557" i="1"/>
  <c r="AL2557" i="1" s="1"/>
  <c r="AE2557" i="1"/>
  <c r="AJ2565" i="1"/>
  <c r="AL2565" i="1" s="1"/>
  <c r="AE2565" i="1"/>
  <c r="AJ2573" i="1"/>
  <c r="AL2573" i="1" s="1"/>
  <c r="AE2573" i="1"/>
  <c r="AJ2581" i="1"/>
  <c r="AL2581" i="1" s="1"/>
  <c r="AE2581" i="1"/>
  <c r="AJ2589" i="1"/>
  <c r="AL2589" i="1" s="1"/>
  <c r="AE2589" i="1"/>
  <c r="AJ2597" i="1"/>
  <c r="AL2597" i="1" s="1"/>
  <c r="AE2597" i="1"/>
  <c r="AJ2605" i="1"/>
  <c r="AL2605" i="1" s="1"/>
  <c r="AE2605" i="1"/>
  <c r="AJ2613" i="1"/>
  <c r="AL2613" i="1" s="1"/>
  <c r="AE2613" i="1"/>
  <c r="AJ2621" i="1"/>
  <c r="AL2621" i="1" s="1"/>
  <c r="AE2621" i="1"/>
  <c r="AJ2629" i="1"/>
  <c r="AL2629" i="1" s="1"/>
  <c r="AE2629" i="1"/>
  <c r="AJ2637" i="1"/>
  <c r="AL2637" i="1" s="1"/>
  <c r="AE2637" i="1"/>
  <c r="AJ2645" i="1"/>
  <c r="AL2645" i="1" s="1"/>
  <c r="AE2645" i="1"/>
  <c r="AJ2653" i="1"/>
  <c r="AL2653" i="1" s="1"/>
  <c r="AE2653" i="1"/>
  <c r="AJ2661" i="1"/>
  <c r="AL2661" i="1" s="1"/>
  <c r="AE2661" i="1"/>
  <c r="AJ2669" i="1"/>
  <c r="AL2669" i="1" s="1"/>
  <c r="AE2669" i="1"/>
  <c r="AJ2677" i="1"/>
  <c r="AL2677" i="1" s="1"/>
  <c r="AE2677" i="1"/>
  <c r="AJ2685" i="1"/>
  <c r="AL2685" i="1" s="1"/>
  <c r="AE2685" i="1"/>
  <c r="AJ2693" i="1"/>
  <c r="AL2693" i="1" s="1"/>
  <c r="AE2693" i="1"/>
  <c r="AJ2701" i="1"/>
  <c r="AL2701" i="1" s="1"/>
  <c r="AE2701" i="1"/>
  <c r="AJ2709" i="1"/>
  <c r="AL2709" i="1" s="1"/>
  <c r="AE2709" i="1"/>
  <c r="AJ2717" i="1"/>
  <c r="AL2717" i="1" s="1"/>
  <c r="AE2717" i="1"/>
  <c r="AJ2725" i="1"/>
  <c r="AL2725" i="1" s="1"/>
  <c r="AE2725" i="1"/>
  <c r="AJ2733" i="1"/>
  <c r="AL2733" i="1" s="1"/>
  <c r="AE2733" i="1"/>
  <c r="AJ2741" i="1"/>
  <c r="AL2741" i="1" s="1"/>
  <c r="AE2741" i="1"/>
  <c r="AJ2749" i="1"/>
  <c r="AL2749" i="1" s="1"/>
  <c r="AE2749" i="1"/>
  <c r="AJ2757" i="1"/>
  <c r="AL2757" i="1" s="1"/>
  <c r="AE2757" i="1"/>
  <c r="AJ2765" i="1"/>
  <c r="AL2765" i="1" s="1"/>
  <c r="AE2765" i="1"/>
  <c r="AJ2773" i="1"/>
  <c r="AL2773" i="1" s="1"/>
  <c r="AE2773" i="1"/>
  <c r="AJ2781" i="1"/>
  <c r="AL2781" i="1" s="1"/>
  <c r="AE2781" i="1"/>
  <c r="AJ2789" i="1"/>
  <c r="AL2789" i="1" s="1"/>
  <c r="AE2789" i="1"/>
  <c r="AJ2797" i="1"/>
  <c r="AL2797" i="1" s="1"/>
  <c r="AE2797" i="1"/>
  <c r="AJ2805" i="1"/>
  <c r="AL2805" i="1" s="1"/>
  <c r="AE2805" i="1"/>
  <c r="AJ2813" i="1"/>
  <c r="AL2813" i="1" s="1"/>
  <c r="AE2813" i="1"/>
  <c r="AJ2821" i="1"/>
  <c r="AL2821" i="1" s="1"/>
  <c r="AE2821" i="1"/>
  <c r="AJ2829" i="1"/>
  <c r="AL2829" i="1" s="1"/>
  <c r="AE2829" i="1"/>
  <c r="AJ2837" i="1"/>
  <c r="AL2837" i="1" s="1"/>
  <c r="AE2837" i="1"/>
  <c r="AJ2845" i="1"/>
  <c r="AL2845" i="1" s="1"/>
  <c r="AE2845" i="1"/>
  <c r="AJ2853" i="1"/>
  <c r="AL2853" i="1" s="1"/>
  <c r="AE2853" i="1"/>
  <c r="AJ2861" i="1"/>
  <c r="AL2861" i="1" s="1"/>
  <c r="AE2861" i="1"/>
  <c r="AJ2869" i="1"/>
  <c r="AL2869" i="1" s="1"/>
  <c r="AE2869" i="1"/>
  <c r="AJ2877" i="1"/>
  <c r="AL2877" i="1" s="1"/>
  <c r="AE2877" i="1"/>
  <c r="AJ2885" i="1"/>
  <c r="AL2885" i="1" s="1"/>
  <c r="AE2885" i="1"/>
  <c r="AJ2893" i="1"/>
  <c r="AL2893" i="1" s="1"/>
  <c r="AE2893" i="1"/>
  <c r="AJ2901" i="1"/>
  <c r="AL2901" i="1" s="1"/>
  <c r="AE2901" i="1"/>
  <c r="AJ2909" i="1"/>
  <c r="AL2909" i="1" s="1"/>
  <c r="AE2909" i="1"/>
  <c r="AJ2917" i="1"/>
  <c r="AL2917" i="1" s="1"/>
  <c r="AE2917" i="1"/>
  <c r="AJ2925" i="1"/>
  <c r="AL2925" i="1" s="1"/>
  <c r="AE2925" i="1"/>
  <c r="AJ2933" i="1"/>
  <c r="AL2933" i="1" s="1"/>
  <c r="AE2933" i="1"/>
  <c r="AJ2941" i="1"/>
  <c r="AL2941" i="1" s="1"/>
  <c r="AE2941" i="1"/>
  <c r="AJ2949" i="1"/>
  <c r="AL2949" i="1" s="1"/>
  <c r="AE2949" i="1"/>
  <c r="AJ2957" i="1"/>
  <c r="AL2957" i="1" s="1"/>
  <c r="AE2957" i="1"/>
  <c r="AJ2965" i="1"/>
  <c r="AL2965" i="1" s="1"/>
  <c r="AE2965" i="1"/>
  <c r="AJ2973" i="1"/>
  <c r="AL2973" i="1" s="1"/>
  <c r="AE2973" i="1"/>
  <c r="AJ2981" i="1"/>
  <c r="AL2981" i="1" s="1"/>
  <c r="AE2981" i="1"/>
  <c r="AJ2989" i="1"/>
  <c r="AL2989" i="1" s="1"/>
  <c r="AE2989" i="1"/>
  <c r="AJ2997" i="1"/>
  <c r="AL2997" i="1" s="1"/>
  <c r="AE2997" i="1"/>
  <c r="AJ3005" i="1"/>
  <c r="AL3005" i="1" s="1"/>
  <c r="AE3005" i="1"/>
  <c r="AJ3013" i="1"/>
  <c r="AL3013" i="1" s="1"/>
  <c r="AE3013" i="1"/>
  <c r="AJ3021" i="1"/>
  <c r="AL3021" i="1" s="1"/>
  <c r="AE3021" i="1"/>
  <c r="AJ3029" i="1"/>
  <c r="AL3029" i="1" s="1"/>
  <c r="AE3029" i="1"/>
  <c r="AJ3037" i="1"/>
  <c r="AL3037" i="1" s="1"/>
  <c r="AE3037" i="1"/>
  <c r="AJ3045" i="1"/>
  <c r="AL3045" i="1" s="1"/>
  <c r="AE3045" i="1"/>
  <c r="AJ3053" i="1"/>
  <c r="AL3053" i="1" s="1"/>
  <c r="AE3053" i="1"/>
  <c r="AJ3061" i="1"/>
  <c r="AL3061" i="1" s="1"/>
  <c r="AE3061" i="1"/>
  <c r="AJ3069" i="1"/>
  <c r="AL3069" i="1" s="1"/>
  <c r="AE3069" i="1"/>
  <c r="AJ3077" i="1"/>
  <c r="AL3077" i="1" s="1"/>
  <c r="AE3077" i="1"/>
  <c r="AJ3085" i="1"/>
  <c r="AL3085" i="1" s="1"/>
  <c r="AE3085" i="1"/>
  <c r="AJ3093" i="1"/>
  <c r="AL3093" i="1" s="1"/>
  <c r="AE3093" i="1"/>
  <c r="AJ3101" i="1"/>
  <c r="AL3101" i="1" s="1"/>
  <c r="AE3101" i="1"/>
  <c r="AJ3109" i="1"/>
  <c r="AL3109" i="1" s="1"/>
  <c r="AE3109" i="1"/>
  <c r="AJ3117" i="1"/>
  <c r="AL3117" i="1" s="1"/>
  <c r="AE3117" i="1"/>
  <c r="AJ3125" i="1"/>
  <c r="AL3125" i="1" s="1"/>
  <c r="AE3125" i="1"/>
  <c r="AJ3133" i="1"/>
  <c r="AL3133" i="1" s="1"/>
  <c r="AE3133" i="1"/>
  <c r="AJ3141" i="1"/>
  <c r="AL3141" i="1" s="1"/>
  <c r="AE3141" i="1"/>
  <c r="AJ3149" i="1"/>
  <c r="AL3149" i="1" s="1"/>
  <c r="AE3149" i="1"/>
  <c r="AJ3157" i="1"/>
  <c r="AL3157" i="1" s="1"/>
  <c r="AE3157" i="1"/>
  <c r="AJ3165" i="1"/>
  <c r="AL3165" i="1" s="1"/>
  <c r="AE3165" i="1"/>
  <c r="AJ3173" i="1"/>
  <c r="AL3173" i="1" s="1"/>
  <c r="AE3173" i="1"/>
  <c r="AJ3181" i="1"/>
  <c r="AL3181" i="1" s="1"/>
  <c r="AE3181" i="1"/>
  <c r="AJ3189" i="1"/>
  <c r="AL3189" i="1" s="1"/>
  <c r="AE3189" i="1"/>
  <c r="AJ3197" i="1"/>
  <c r="AL3197" i="1" s="1"/>
  <c r="AE3197" i="1"/>
  <c r="AJ3205" i="1"/>
  <c r="AL3205" i="1" s="1"/>
  <c r="AE3205" i="1"/>
  <c r="AJ3213" i="1"/>
  <c r="AL3213" i="1" s="1"/>
  <c r="AE3213" i="1"/>
  <c r="AJ3221" i="1"/>
  <c r="AL3221" i="1" s="1"/>
  <c r="AE3221" i="1"/>
  <c r="AJ3229" i="1"/>
  <c r="AL3229" i="1" s="1"/>
  <c r="AE3229" i="1"/>
  <c r="AJ3237" i="1"/>
  <c r="AL3237" i="1" s="1"/>
  <c r="AE3237" i="1"/>
  <c r="AJ3245" i="1"/>
  <c r="AL3245" i="1" s="1"/>
  <c r="AE3245" i="1"/>
  <c r="AJ3253" i="1"/>
  <c r="AL3253" i="1" s="1"/>
  <c r="AE3253" i="1"/>
  <c r="AJ3261" i="1"/>
  <c r="AL3261" i="1" s="1"/>
  <c r="AE3261" i="1"/>
  <c r="AJ3269" i="1"/>
  <c r="AL3269" i="1" s="1"/>
  <c r="AE3269" i="1"/>
  <c r="AJ3277" i="1"/>
  <c r="AL3277" i="1" s="1"/>
  <c r="AE3277" i="1"/>
  <c r="AJ3285" i="1"/>
  <c r="AL3285" i="1" s="1"/>
  <c r="AE3285" i="1"/>
  <c r="AJ3293" i="1"/>
  <c r="AL3293" i="1" s="1"/>
  <c r="AE3293" i="1"/>
  <c r="AJ3301" i="1"/>
  <c r="AL3301" i="1" s="1"/>
  <c r="AE3301" i="1"/>
  <c r="AJ3309" i="1"/>
  <c r="AL3309" i="1" s="1"/>
  <c r="AE3309" i="1"/>
  <c r="AJ3317" i="1"/>
  <c r="AL3317" i="1" s="1"/>
  <c r="AE3317" i="1"/>
  <c r="AJ3325" i="1"/>
  <c r="AL3325" i="1" s="1"/>
  <c r="AE3325" i="1"/>
  <c r="AJ3333" i="1"/>
  <c r="AL3333" i="1" s="1"/>
  <c r="AE3333" i="1"/>
  <c r="AJ3341" i="1"/>
  <c r="AL3341" i="1" s="1"/>
  <c r="AE3341" i="1"/>
  <c r="AJ3349" i="1"/>
  <c r="AL3349" i="1" s="1"/>
  <c r="AE3349" i="1"/>
  <c r="AJ3357" i="1"/>
  <c r="AL3357" i="1" s="1"/>
  <c r="AE3357" i="1"/>
  <c r="AJ3365" i="1"/>
  <c r="AL3365" i="1" s="1"/>
  <c r="AE3365" i="1"/>
  <c r="AJ3373" i="1"/>
  <c r="AL3373" i="1" s="1"/>
  <c r="AE3373" i="1"/>
  <c r="AJ3381" i="1"/>
  <c r="AL3381" i="1" s="1"/>
  <c r="AE3381" i="1"/>
  <c r="AJ3389" i="1"/>
  <c r="AL3389" i="1" s="1"/>
  <c r="AE3389" i="1"/>
  <c r="AJ3397" i="1"/>
  <c r="AL3397" i="1" s="1"/>
  <c r="AE3397" i="1"/>
  <c r="AJ3405" i="1"/>
  <c r="AL3405" i="1" s="1"/>
  <c r="AE3405" i="1"/>
  <c r="AJ3413" i="1"/>
  <c r="AL3413" i="1" s="1"/>
  <c r="AE3413" i="1"/>
  <c r="AJ3421" i="1"/>
  <c r="AL3421" i="1" s="1"/>
  <c r="AE3421" i="1"/>
  <c r="AJ3429" i="1"/>
  <c r="AL3429" i="1" s="1"/>
  <c r="AE3429" i="1"/>
  <c r="AJ3437" i="1"/>
  <c r="AL3437" i="1" s="1"/>
  <c r="AE3437" i="1"/>
  <c r="AN7" i="1"/>
  <c r="AP7" i="1" s="1"/>
  <c r="AQ7" i="1" s="1"/>
  <c r="AI7" i="1"/>
  <c r="AN15" i="1"/>
  <c r="AP15" i="1" s="1"/>
  <c r="AQ15" i="1" s="1"/>
  <c r="AI15" i="1"/>
  <c r="AN23" i="1"/>
  <c r="AP23" i="1" s="1"/>
  <c r="AQ23" i="1" s="1"/>
  <c r="AI23" i="1"/>
  <c r="AN31" i="1"/>
  <c r="AP31" i="1" s="1"/>
  <c r="AQ31" i="1" s="1"/>
  <c r="AI31" i="1"/>
  <c r="AN39" i="1"/>
  <c r="AP39" i="1" s="1"/>
  <c r="AQ39" i="1" s="1"/>
  <c r="AI39" i="1"/>
  <c r="AN47" i="1"/>
  <c r="AP47" i="1" s="1"/>
  <c r="AQ47" i="1" s="1"/>
  <c r="AI47" i="1"/>
  <c r="AN55" i="1"/>
  <c r="AP55" i="1" s="1"/>
  <c r="AQ55" i="1" s="1"/>
  <c r="AI55" i="1"/>
  <c r="AN63" i="1"/>
  <c r="AP63" i="1" s="1"/>
  <c r="AQ63" i="1" s="1"/>
  <c r="AI63" i="1"/>
  <c r="AN71" i="1"/>
  <c r="AP71" i="1" s="1"/>
  <c r="AQ71" i="1" s="1"/>
  <c r="AI71" i="1"/>
  <c r="AN79" i="1"/>
  <c r="AP79" i="1" s="1"/>
  <c r="AQ79" i="1" s="1"/>
  <c r="AI79" i="1"/>
  <c r="AN87" i="1"/>
  <c r="AP87" i="1" s="1"/>
  <c r="AQ87" i="1" s="1"/>
  <c r="AI87" i="1"/>
  <c r="AN95" i="1"/>
  <c r="AP95" i="1" s="1"/>
  <c r="AQ95" i="1" s="1"/>
  <c r="AI95" i="1"/>
  <c r="AN103" i="1"/>
  <c r="AP103" i="1" s="1"/>
  <c r="AQ103" i="1" s="1"/>
  <c r="AI103" i="1"/>
  <c r="AN111" i="1"/>
  <c r="AP111" i="1" s="1"/>
  <c r="AQ111" i="1" s="1"/>
  <c r="AI111" i="1"/>
  <c r="AN119" i="1"/>
  <c r="AP119" i="1" s="1"/>
  <c r="AQ119" i="1" s="1"/>
  <c r="AI119" i="1"/>
  <c r="AN127" i="1"/>
  <c r="AP127" i="1" s="1"/>
  <c r="AQ127" i="1" s="1"/>
  <c r="AI127" i="1"/>
  <c r="AN135" i="1"/>
  <c r="AP135" i="1" s="1"/>
  <c r="AQ135" i="1" s="1"/>
  <c r="AI135" i="1"/>
  <c r="AN143" i="1"/>
  <c r="AP143" i="1" s="1"/>
  <c r="AQ143" i="1" s="1"/>
  <c r="AI143" i="1"/>
  <c r="AN151" i="1"/>
  <c r="AP151" i="1" s="1"/>
  <c r="AQ151" i="1" s="1"/>
  <c r="AI151" i="1"/>
  <c r="AN159" i="1"/>
  <c r="AP159" i="1" s="1"/>
  <c r="AQ159" i="1" s="1"/>
  <c r="AI159" i="1"/>
  <c r="AN167" i="1"/>
  <c r="AP167" i="1" s="1"/>
  <c r="AQ167" i="1" s="1"/>
  <c r="AI167" i="1"/>
  <c r="AN175" i="1"/>
  <c r="AP175" i="1" s="1"/>
  <c r="AQ175" i="1" s="1"/>
  <c r="AI175" i="1"/>
  <c r="AN183" i="1"/>
  <c r="AP183" i="1" s="1"/>
  <c r="AQ183" i="1" s="1"/>
  <c r="AI183" i="1"/>
  <c r="AN191" i="1"/>
  <c r="AP191" i="1" s="1"/>
  <c r="AQ191" i="1" s="1"/>
  <c r="AI191" i="1"/>
  <c r="AN199" i="1"/>
  <c r="AP199" i="1" s="1"/>
  <c r="AQ199" i="1" s="1"/>
  <c r="AI199" i="1"/>
  <c r="AN207" i="1"/>
  <c r="AP207" i="1" s="1"/>
  <c r="AQ207" i="1" s="1"/>
  <c r="AI207" i="1"/>
  <c r="AN215" i="1"/>
  <c r="AP215" i="1" s="1"/>
  <c r="AQ215" i="1" s="1"/>
  <c r="AI215" i="1"/>
  <c r="AN223" i="1"/>
  <c r="AP223" i="1" s="1"/>
  <c r="AQ223" i="1" s="1"/>
  <c r="AI223" i="1"/>
  <c r="AN231" i="1"/>
  <c r="AP231" i="1" s="1"/>
  <c r="AQ231" i="1" s="1"/>
  <c r="AI231" i="1"/>
  <c r="AN239" i="1"/>
  <c r="AP239" i="1" s="1"/>
  <c r="AQ239" i="1" s="1"/>
  <c r="AI239" i="1"/>
  <c r="AN247" i="1"/>
  <c r="AP247" i="1" s="1"/>
  <c r="AQ247" i="1" s="1"/>
  <c r="AI247" i="1"/>
  <c r="AN255" i="1"/>
  <c r="AP255" i="1" s="1"/>
  <c r="AQ255" i="1" s="1"/>
  <c r="AI255" i="1"/>
  <c r="AN263" i="1"/>
  <c r="AP263" i="1" s="1"/>
  <c r="AQ263" i="1" s="1"/>
  <c r="AI263" i="1"/>
  <c r="AN271" i="1"/>
  <c r="AP271" i="1" s="1"/>
  <c r="AQ271" i="1" s="1"/>
  <c r="AI271" i="1"/>
  <c r="AN279" i="1"/>
  <c r="AP279" i="1" s="1"/>
  <c r="AQ279" i="1" s="1"/>
  <c r="AI279" i="1"/>
  <c r="AN287" i="1"/>
  <c r="AP287" i="1" s="1"/>
  <c r="AQ287" i="1" s="1"/>
  <c r="AI287" i="1"/>
  <c r="AN295" i="1"/>
  <c r="AP295" i="1" s="1"/>
  <c r="AQ295" i="1" s="1"/>
  <c r="AI295" i="1"/>
  <c r="AN303" i="1"/>
  <c r="AP303" i="1" s="1"/>
  <c r="AQ303" i="1" s="1"/>
  <c r="AI303" i="1"/>
  <c r="AN311" i="1"/>
  <c r="AP311" i="1" s="1"/>
  <c r="AQ311" i="1" s="1"/>
  <c r="AI311" i="1"/>
  <c r="AN319" i="1"/>
  <c r="AP319" i="1" s="1"/>
  <c r="AQ319" i="1" s="1"/>
  <c r="AI319" i="1"/>
  <c r="AN327" i="1"/>
  <c r="AP327" i="1" s="1"/>
  <c r="AQ327" i="1" s="1"/>
  <c r="AI327" i="1"/>
  <c r="AN335" i="1"/>
  <c r="AP335" i="1" s="1"/>
  <c r="AQ335" i="1" s="1"/>
  <c r="AI335" i="1"/>
  <c r="AN343" i="1"/>
  <c r="AP343" i="1" s="1"/>
  <c r="AQ343" i="1" s="1"/>
  <c r="AI343" i="1"/>
  <c r="AN351" i="1"/>
  <c r="AP351" i="1" s="1"/>
  <c r="AQ351" i="1" s="1"/>
  <c r="AI351" i="1"/>
  <c r="AN359" i="1"/>
  <c r="AP359" i="1" s="1"/>
  <c r="AQ359" i="1" s="1"/>
  <c r="AI359" i="1"/>
  <c r="AN367" i="1"/>
  <c r="AP367" i="1" s="1"/>
  <c r="AQ367" i="1" s="1"/>
  <c r="AI367" i="1"/>
  <c r="AN375" i="1"/>
  <c r="AP375" i="1" s="1"/>
  <c r="AQ375" i="1" s="1"/>
  <c r="AI375" i="1"/>
  <c r="AN383" i="1"/>
  <c r="AP383" i="1" s="1"/>
  <c r="AQ383" i="1" s="1"/>
  <c r="AI383" i="1"/>
  <c r="AN391" i="1"/>
  <c r="AP391" i="1" s="1"/>
  <c r="AQ391" i="1" s="1"/>
  <c r="AI391" i="1"/>
  <c r="AN399" i="1"/>
  <c r="AP399" i="1" s="1"/>
  <c r="AQ399" i="1" s="1"/>
  <c r="AI399" i="1"/>
  <c r="AN407" i="1"/>
  <c r="AP407" i="1" s="1"/>
  <c r="AQ407" i="1" s="1"/>
  <c r="AI407" i="1"/>
  <c r="AN415" i="1"/>
  <c r="AP415" i="1" s="1"/>
  <c r="AQ415" i="1" s="1"/>
  <c r="AI415" i="1"/>
  <c r="AN423" i="1"/>
  <c r="AP423" i="1" s="1"/>
  <c r="AQ423" i="1" s="1"/>
  <c r="AI423" i="1"/>
  <c r="AN431" i="1"/>
  <c r="AP431" i="1" s="1"/>
  <c r="AQ431" i="1" s="1"/>
  <c r="AI431" i="1"/>
  <c r="AN439" i="1"/>
  <c r="AP439" i="1" s="1"/>
  <c r="AQ439" i="1" s="1"/>
  <c r="AI439" i="1"/>
  <c r="AN447" i="1"/>
  <c r="AP447" i="1" s="1"/>
  <c r="AQ447" i="1" s="1"/>
  <c r="AI447" i="1"/>
  <c r="AN455" i="1"/>
  <c r="AP455" i="1" s="1"/>
  <c r="AQ455" i="1" s="1"/>
  <c r="AI455" i="1"/>
  <c r="AN463" i="1"/>
  <c r="AP463" i="1" s="1"/>
  <c r="AQ463" i="1" s="1"/>
  <c r="AI463" i="1"/>
  <c r="AN471" i="1"/>
  <c r="AP471" i="1" s="1"/>
  <c r="AQ471" i="1" s="1"/>
  <c r="AI471" i="1"/>
  <c r="AN479" i="1"/>
  <c r="AP479" i="1" s="1"/>
  <c r="AQ479" i="1" s="1"/>
  <c r="AI479" i="1"/>
  <c r="AN487" i="1"/>
  <c r="AP487" i="1" s="1"/>
  <c r="AQ487" i="1" s="1"/>
  <c r="AI487" i="1"/>
  <c r="AN495" i="1"/>
  <c r="AP495" i="1" s="1"/>
  <c r="AQ495" i="1" s="1"/>
  <c r="AI495" i="1"/>
  <c r="AN503" i="1"/>
  <c r="AP503" i="1" s="1"/>
  <c r="AQ503" i="1" s="1"/>
  <c r="AI503" i="1"/>
  <c r="AN511" i="1"/>
  <c r="AP511" i="1" s="1"/>
  <c r="AQ511" i="1" s="1"/>
  <c r="AI511" i="1"/>
  <c r="AN519" i="1"/>
  <c r="AP519" i="1" s="1"/>
  <c r="AQ519" i="1" s="1"/>
  <c r="AI519" i="1"/>
  <c r="AN527" i="1"/>
  <c r="AP527" i="1" s="1"/>
  <c r="AQ527" i="1" s="1"/>
  <c r="AI527" i="1"/>
  <c r="AN535" i="1"/>
  <c r="AP535" i="1" s="1"/>
  <c r="AQ535" i="1" s="1"/>
  <c r="AI535" i="1"/>
  <c r="AN543" i="1"/>
  <c r="AP543" i="1" s="1"/>
  <c r="AQ543" i="1" s="1"/>
  <c r="AI543" i="1"/>
  <c r="AN551" i="1"/>
  <c r="AP551" i="1" s="1"/>
  <c r="AQ551" i="1" s="1"/>
  <c r="AI551" i="1"/>
  <c r="AN559" i="1"/>
  <c r="AP559" i="1" s="1"/>
  <c r="AQ559" i="1" s="1"/>
  <c r="AI559" i="1"/>
  <c r="AN567" i="1"/>
  <c r="AP567" i="1" s="1"/>
  <c r="AQ567" i="1" s="1"/>
  <c r="AI567" i="1"/>
  <c r="AN575" i="1"/>
  <c r="AP575" i="1" s="1"/>
  <c r="AQ575" i="1" s="1"/>
  <c r="AI575" i="1"/>
  <c r="AN583" i="1"/>
  <c r="AP583" i="1" s="1"/>
  <c r="AQ583" i="1" s="1"/>
  <c r="AI583" i="1"/>
  <c r="AN591" i="1"/>
  <c r="AP591" i="1" s="1"/>
  <c r="AQ591" i="1" s="1"/>
  <c r="AI591" i="1"/>
  <c r="AN599" i="1"/>
  <c r="AP599" i="1" s="1"/>
  <c r="AQ599" i="1" s="1"/>
  <c r="AI599" i="1"/>
  <c r="AN607" i="1"/>
  <c r="AP607" i="1" s="1"/>
  <c r="AQ607" i="1" s="1"/>
  <c r="AI607" i="1"/>
  <c r="AN615" i="1"/>
  <c r="AP615" i="1" s="1"/>
  <c r="AQ615" i="1" s="1"/>
  <c r="AI615" i="1"/>
  <c r="AN623" i="1"/>
  <c r="AP623" i="1" s="1"/>
  <c r="AQ623" i="1" s="1"/>
  <c r="AI623" i="1"/>
  <c r="AN631" i="1"/>
  <c r="AP631" i="1" s="1"/>
  <c r="AQ631" i="1" s="1"/>
  <c r="AI631" i="1"/>
  <c r="AN639" i="1"/>
  <c r="AP639" i="1" s="1"/>
  <c r="AQ639" i="1" s="1"/>
  <c r="AI639" i="1"/>
  <c r="AN647" i="1"/>
  <c r="AP647" i="1" s="1"/>
  <c r="AQ647" i="1" s="1"/>
  <c r="AI647" i="1"/>
  <c r="AN655" i="1"/>
  <c r="AP655" i="1" s="1"/>
  <c r="AQ655" i="1" s="1"/>
  <c r="AI655" i="1"/>
  <c r="AN663" i="1"/>
  <c r="AP663" i="1" s="1"/>
  <c r="AQ663" i="1" s="1"/>
  <c r="AI663" i="1"/>
  <c r="AN671" i="1"/>
  <c r="AP671" i="1" s="1"/>
  <c r="AQ671" i="1" s="1"/>
  <c r="AI671" i="1"/>
  <c r="AN679" i="1"/>
  <c r="AP679" i="1" s="1"/>
  <c r="AQ679" i="1" s="1"/>
  <c r="AI679" i="1"/>
  <c r="AN687" i="1"/>
  <c r="AP687" i="1" s="1"/>
  <c r="AQ687" i="1" s="1"/>
  <c r="AI687" i="1"/>
  <c r="AN695" i="1"/>
  <c r="AP695" i="1" s="1"/>
  <c r="AQ695" i="1" s="1"/>
  <c r="AI695" i="1"/>
  <c r="AN703" i="1"/>
  <c r="AP703" i="1" s="1"/>
  <c r="AQ703" i="1" s="1"/>
  <c r="AI703" i="1"/>
  <c r="AN711" i="1"/>
  <c r="AP711" i="1" s="1"/>
  <c r="AQ711" i="1" s="1"/>
  <c r="AI711" i="1"/>
  <c r="AN719" i="1"/>
  <c r="AP719" i="1" s="1"/>
  <c r="AQ719" i="1" s="1"/>
  <c r="AI719" i="1"/>
  <c r="AN727" i="1"/>
  <c r="AP727" i="1" s="1"/>
  <c r="AQ727" i="1" s="1"/>
  <c r="AI727" i="1"/>
  <c r="AN735" i="1"/>
  <c r="AP735" i="1" s="1"/>
  <c r="AQ735" i="1" s="1"/>
  <c r="AI735" i="1"/>
  <c r="AN743" i="1"/>
  <c r="AP743" i="1" s="1"/>
  <c r="AQ743" i="1" s="1"/>
  <c r="AI743" i="1"/>
  <c r="AN751" i="1"/>
  <c r="AP751" i="1" s="1"/>
  <c r="AQ751" i="1" s="1"/>
  <c r="AI751" i="1"/>
  <c r="AN759" i="1"/>
  <c r="AP759" i="1" s="1"/>
  <c r="AQ759" i="1" s="1"/>
  <c r="AI759" i="1"/>
  <c r="AN767" i="1"/>
  <c r="AP767" i="1" s="1"/>
  <c r="AQ767" i="1" s="1"/>
  <c r="AI767" i="1"/>
  <c r="AN775" i="1"/>
  <c r="AP775" i="1" s="1"/>
  <c r="AQ775" i="1" s="1"/>
  <c r="AI775" i="1"/>
  <c r="AN783" i="1"/>
  <c r="AP783" i="1" s="1"/>
  <c r="AQ783" i="1" s="1"/>
  <c r="AI783" i="1"/>
  <c r="AN791" i="1"/>
  <c r="AP791" i="1" s="1"/>
  <c r="AQ791" i="1" s="1"/>
  <c r="AI791" i="1"/>
  <c r="AN799" i="1"/>
  <c r="AP799" i="1" s="1"/>
  <c r="AQ799" i="1" s="1"/>
  <c r="AI799" i="1"/>
  <c r="AN807" i="1"/>
  <c r="AP807" i="1" s="1"/>
  <c r="AQ807" i="1" s="1"/>
  <c r="AI807" i="1"/>
  <c r="AN815" i="1"/>
  <c r="AP815" i="1" s="1"/>
  <c r="AQ815" i="1" s="1"/>
  <c r="AI815" i="1"/>
  <c r="AN823" i="1"/>
  <c r="AP823" i="1" s="1"/>
  <c r="AQ823" i="1" s="1"/>
  <c r="AI823" i="1"/>
  <c r="AN831" i="1"/>
  <c r="AP831" i="1" s="1"/>
  <c r="AQ831" i="1" s="1"/>
  <c r="AI831" i="1"/>
  <c r="AN839" i="1"/>
  <c r="AP839" i="1" s="1"/>
  <c r="AQ839" i="1" s="1"/>
  <c r="AI839" i="1"/>
  <c r="AN847" i="1"/>
  <c r="AP847" i="1" s="1"/>
  <c r="AQ847" i="1" s="1"/>
  <c r="AI847" i="1"/>
  <c r="AN855" i="1"/>
  <c r="AP855" i="1" s="1"/>
  <c r="AQ855" i="1" s="1"/>
  <c r="AI855" i="1"/>
  <c r="AN863" i="1"/>
  <c r="AP863" i="1" s="1"/>
  <c r="AQ863" i="1" s="1"/>
  <c r="AI863" i="1"/>
  <c r="AN871" i="1"/>
  <c r="AP871" i="1" s="1"/>
  <c r="AQ871" i="1" s="1"/>
  <c r="AI871" i="1"/>
  <c r="AN879" i="1"/>
  <c r="AP879" i="1" s="1"/>
  <c r="AQ879" i="1" s="1"/>
  <c r="AI879" i="1"/>
  <c r="AN887" i="1"/>
  <c r="AP887" i="1" s="1"/>
  <c r="AQ887" i="1" s="1"/>
  <c r="AI887" i="1"/>
  <c r="AN895" i="1"/>
  <c r="AP895" i="1" s="1"/>
  <c r="AQ895" i="1" s="1"/>
  <c r="AI895" i="1"/>
  <c r="AN903" i="1"/>
  <c r="AP903" i="1" s="1"/>
  <c r="AQ903" i="1" s="1"/>
  <c r="AI903" i="1"/>
  <c r="AN911" i="1"/>
  <c r="AP911" i="1" s="1"/>
  <c r="AQ911" i="1" s="1"/>
  <c r="AI911" i="1"/>
  <c r="AN919" i="1"/>
  <c r="AP919" i="1" s="1"/>
  <c r="AQ919" i="1" s="1"/>
  <c r="AI919" i="1"/>
  <c r="AN927" i="1"/>
  <c r="AP927" i="1" s="1"/>
  <c r="AQ927" i="1" s="1"/>
  <c r="AI927" i="1"/>
  <c r="AN935" i="1"/>
  <c r="AP935" i="1" s="1"/>
  <c r="AQ935" i="1" s="1"/>
  <c r="AI935" i="1"/>
  <c r="AN943" i="1"/>
  <c r="AP943" i="1" s="1"/>
  <c r="AQ943" i="1" s="1"/>
  <c r="AI943" i="1"/>
  <c r="AN951" i="1"/>
  <c r="AP951" i="1" s="1"/>
  <c r="AQ951" i="1" s="1"/>
  <c r="AI951" i="1"/>
  <c r="AN959" i="1"/>
  <c r="AP959" i="1" s="1"/>
  <c r="AQ959" i="1" s="1"/>
  <c r="AI959" i="1"/>
  <c r="AN967" i="1"/>
  <c r="AP967" i="1" s="1"/>
  <c r="AQ967" i="1" s="1"/>
  <c r="AI967" i="1"/>
  <c r="AN975" i="1"/>
  <c r="AP975" i="1" s="1"/>
  <c r="AQ975" i="1" s="1"/>
  <c r="AI975" i="1"/>
  <c r="AN983" i="1"/>
  <c r="AP983" i="1" s="1"/>
  <c r="AQ983" i="1" s="1"/>
  <c r="AI983" i="1"/>
  <c r="AN991" i="1"/>
  <c r="AP991" i="1" s="1"/>
  <c r="AQ991" i="1" s="1"/>
  <c r="AI991" i="1"/>
  <c r="AN999" i="1"/>
  <c r="AP999" i="1" s="1"/>
  <c r="AQ999" i="1" s="1"/>
  <c r="AI999" i="1"/>
  <c r="AN1007" i="1"/>
  <c r="AP1007" i="1" s="1"/>
  <c r="AQ1007" i="1" s="1"/>
  <c r="AI1007" i="1"/>
  <c r="AN1015" i="1"/>
  <c r="AP1015" i="1" s="1"/>
  <c r="AQ1015" i="1" s="1"/>
  <c r="AI1015" i="1"/>
  <c r="AN1023" i="1"/>
  <c r="AP1023" i="1" s="1"/>
  <c r="AQ1023" i="1" s="1"/>
  <c r="AI1023" i="1"/>
  <c r="AN1031" i="1"/>
  <c r="AP1031" i="1" s="1"/>
  <c r="AQ1031" i="1" s="1"/>
  <c r="AI1031" i="1"/>
  <c r="AN1039" i="1"/>
  <c r="AP1039" i="1" s="1"/>
  <c r="AQ1039" i="1" s="1"/>
  <c r="AI1039" i="1"/>
  <c r="AN1047" i="1"/>
  <c r="AP1047" i="1" s="1"/>
  <c r="AQ1047" i="1" s="1"/>
  <c r="AI1047" i="1"/>
  <c r="AN1055" i="1"/>
  <c r="AP1055" i="1" s="1"/>
  <c r="AQ1055" i="1" s="1"/>
  <c r="AI1055" i="1"/>
  <c r="AN1063" i="1"/>
  <c r="AP1063" i="1" s="1"/>
  <c r="AQ1063" i="1" s="1"/>
  <c r="AI1063" i="1"/>
  <c r="AN1071" i="1"/>
  <c r="AP1071" i="1" s="1"/>
  <c r="AQ1071" i="1" s="1"/>
  <c r="AI1071" i="1"/>
  <c r="AN1079" i="1"/>
  <c r="AP1079" i="1" s="1"/>
  <c r="AQ1079" i="1" s="1"/>
  <c r="AI1079" i="1"/>
  <c r="AN1087" i="1"/>
  <c r="AP1087" i="1" s="1"/>
  <c r="AQ1087" i="1" s="1"/>
  <c r="AI1087" i="1"/>
  <c r="AN1095" i="1"/>
  <c r="AP1095" i="1" s="1"/>
  <c r="AQ1095" i="1" s="1"/>
  <c r="AI1095" i="1"/>
  <c r="AN1103" i="1"/>
  <c r="AP1103" i="1" s="1"/>
  <c r="AQ1103" i="1" s="1"/>
  <c r="AI1103" i="1"/>
  <c r="AN1111" i="1"/>
  <c r="AP1111" i="1" s="1"/>
  <c r="AQ1111" i="1" s="1"/>
  <c r="AI1111" i="1"/>
  <c r="AN1119" i="1"/>
  <c r="AP1119" i="1" s="1"/>
  <c r="AQ1119" i="1" s="1"/>
  <c r="AI1119" i="1"/>
  <c r="AN1127" i="1"/>
  <c r="AP1127" i="1" s="1"/>
  <c r="AQ1127" i="1" s="1"/>
  <c r="AI1127" i="1"/>
  <c r="AN1135" i="1"/>
  <c r="AP1135" i="1" s="1"/>
  <c r="AQ1135" i="1" s="1"/>
  <c r="AI1135" i="1"/>
  <c r="AN1143" i="1"/>
  <c r="AP1143" i="1" s="1"/>
  <c r="AQ1143" i="1" s="1"/>
  <c r="AI1143" i="1"/>
  <c r="AN1151" i="1"/>
  <c r="AP1151" i="1" s="1"/>
  <c r="AQ1151" i="1" s="1"/>
  <c r="AI1151" i="1"/>
  <c r="AN1159" i="1"/>
  <c r="AP1159" i="1" s="1"/>
  <c r="AQ1159" i="1" s="1"/>
  <c r="AI1159" i="1"/>
  <c r="AN1167" i="1"/>
  <c r="AP1167" i="1" s="1"/>
  <c r="AQ1167" i="1" s="1"/>
  <c r="AI1167" i="1"/>
  <c r="AN1175" i="1"/>
  <c r="AP1175" i="1" s="1"/>
  <c r="AQ1175" i="1" s="1"/>
  <c r="AI1175" i="1"/>
  <c r="AN1183" i="1"/>
  <c r="AP1183" i="1" s="1"/>
  <c r="AQ1183" i="1" s="1"/>
  <c r="AI1183" i="1"/>
  <c r="AN1191" i="1"/>
  <c r="AP1191" i="1" s="1"/>
  <c r="AQ1191" i="1" s="1"/>
  <c r="AI1191" i="1"/>
  <c r="AN1199" i="1"/>
  <c r="AP1199" i="1" s="1"/>
  <c r="AQ1199" i="1" s="1"/>
  <c r="AI1199" i="1"/>
  <c r="AN1207" i="1"/>
  <c r="AP1207" i="1" s="1"/>
  <c r="AQ1207" i="1" s="1"/>
  <c r="AI1207" i="1"/>
  <c r="AN1215" i="1"/>
  <c r="AP1215" i="1" s="1"/>
  <c r="AQ1215" i="1" s="1"/>
  <c r="AI1215" i="1"/>
  <c r="AN1223" i="1"/>
  <c r="AP1223" i="1" s="1"/>
  <c r="AQ1223" i="1" s="1"/>
  <c r="AI1223" i="1"/>
  <c r="AN1231" i="1"/>
  <c r="AP1231" i="1" s="1"/>
  <c r="AQ1231" i="1" s="1"/>
  <c r="AI1231" i="1"/>
  <c r="AN1239" i="1"/>
  <c r="AP1239" i="1" s="1"/>
  <c r="AQ1239" i="1" s="1"/>
  <c r="AI1239" i="1"/>
  <c r="AN1247" i="1"/>
  <c r="AP1247" i="1" s="1"/>
  <c r="AQ1247" i="1" s="1"/>
  <c r="AI1247" i="1"/>
  <c r="AN1255" i="1"/>
  <c r="AP1255" i="1" s="1"/>
  <c r="AQ1255" i="1" s="1"/>
  <c r="AI1255" i="1"/>
  <c r="AN1263" i="1"/>
  <c r="AP1263" i="1" s="1"/>
  <c r="AQ1263" i="1" s="1"/>
  <c r="AI1263" i="1"/>
  <c r="AN1271" i="1"/>
  <c r="AP1271" i="1" s="1"/>
  <c r="AQ1271" i="1" s="1"/>
  <c r="AI1271" i="1"/>
  <c r="AN1279" i="1"/>
  <c r="AP1279" i="1" s="1"/>
  <c r="AQ1279" i="1" s="1"/>
  <c r="AI1279" i="1"/>
  <c r="AN1287" i="1"/>
  <c r="AP1287" i="1" s="1"/>
  <c r="AQ1287" i="1" s="1"/>
  <c r="AI1287" i="1"/>
  <c r="AN1295" i="1"/>
  <c r="AP1295" i="1" s="1"/>
  <c r="AQ1295" i="1" s="1"/>
  <c r="AI1295" i="1"/>
  <c r="AN1303" i="1"/>
  <c r="AP1303" i="1" s="1"/>
  <c r="AQ1303" i="1" s="1"/>
  <c r="AI1303" i="1"/>
  <c r="AN1311" i="1"/>
  <c r="AP1311" i="1" s="1"/>
  <c r="AQ1311" i="1" s="1"/>
  <c r="AI1311" i="1"/>
  <c r="AN1319" i="1"/>
  <c r="AP1319" i="1" s="1"/>
  <c r="AQ1319" i="1" s="1"/>
  <c r="AI1319" i="1"/>
  <c r="AN1327" i="1"/>
  <c r="AP1327" i="1" s="1"/>
  <c r="AQ1327" i="1" s="1"/>
  <c r="AI1327" i="1"/>
  <c r="AN1335" i="1"/>
  <c r="AP1335" i="1" s="1"/>
  <c r="AQ1335" i="1" s="1"/>
  <c r="AI1335" i="1"/>
  <c r="AN1343" i="1"/>
  <c r="AP1343" i="1" s="1"/>
  <c r="AQ1343" i="1" s="1"/>
  <c r="AI1343" i="1"/>
  <c r="AN1351" i="1"/>
  <c r="AP1351" i="1" s="1"/>
  <c r="AQ1351" i="1" s="1"/>
  <c r="AI1351" i="1"/>
  <c r="AN1359" i="1"/>
  <c r="AP1359" i="1" s="1"/>
  <c r="AQ1359" i="1" s="1"/>
  <c r="AI1359" i="1"/>
  <c r="AN1367" i="1"/>
  <c r="AP1367" i="1" s="1"/>
  <c r="AQ1367" i="1" s="1"/>
  <c r="AI1367" i="1"/>
  <c r="AN1375" i="1"/>
  <c r="AP1375" i="1" s="1"/>
  <c r="AQ1375" i="1" s="1"/>
  <c r="AI1375" i="1"/>
  <c r="AN1383" i="1"/>
  <c r="AP1383" i="1" s="1"/>
  <c r="AQ1383" i="1" s="1"/>
  <c r="AI1383" i="1"/>
  <c r="AN1391" i="1"/>
  <c r="AP1391" i="1" s="1"/>
  <c r="AQ1391" i="1" s="1"/>
  <c r="AI1391" i="1"/>
  <c r="AN1399" i="1"/>
  <c r="AP1399" i="1" s="1"/>
  <c r="AQ1399" i="1" s="1"/>
  <c r="AI1399" i="1"/>
  <c r="AN1407" i="1"/>
  <c r="AP1407" i="1" s="1"/>
  <c r="AQ1407" i="1" s="1"/>
  <c r="AI1407" i="1"/>
  <c r="AN1415" i="1"/>
  <c r="AP1415" i="1" s="1"/>
  <c r="AQ1415" i="1" s="1"/>
  <c r="AI1415" i="1"/>
  <c r="AN1423" i="1"/>
  <c r="AP1423" i="1" s="1"/>
  <c r="AQ1423" i="1" s="1"/>
  <c r="AI1423" i="1"/>
  <c r="AN1431" i="1"/>
  <c r="AP1431" i="1" s="1"/>
  <c r="AQ1431" i="1" s="1"/>
  <c r="AI1431" i="1"/>
  <c r="AN1439" i="1"/>
  <c r="AP1439" i="1" s="1"/>
  <c r="AQ1439" i="1" s="1"/>
  <c r="AI1439" i="1"/>
  <c r="AN1447" i="1"/>
  <c r="AP1447" i="1" s="1"/>
  <c r="AQ1447" i="1" s="1"/>
  <c r="AI1447" i="1"/>
  <c r="AN1455" i="1"/>
  <c r="AP1455" i="1" s="1"/>
  <c r="AQ1455" i="1" s="1"/>
  <c r="AI1455" i="1"/>
  <c r="AN1463" i="1"/>
  <c r="AP1463" i="1" s="1"/>
  <c r="AQ1463" i="1" s="1"/>
  <c r="AI1463" i="1"/>
  <c r="AN1471" i="1"/>
  <c r="AP1471" i="1" s="1"/>
  <c r="AQ1471" i="1" s="1"/>
  <c r="AI1471" i="1"/>
  <c r="AN1479" i="1"/>
  <c r="AP1479" i="1" s="1"/>
  <c r="AQ1479" i="1" s="1"/>
  <c r="AI1479" i="1"/>
  <c r="AN1487" i="1"/>
  <c r="AP1487" i="1" s="1"/>
  <c r="AQ1487" i="1" s="1"/>
  <c r="AI1487" i="1"/>
  <c r="AN1495" i="1"/>
  <c r="AP1495" i="1" s="1"/>
  <c r="AQ1495" i="1" s="1"/>
  <c r="AI1495" i="1"/>
  <c r="AN1503" i="1"/>
  <c r="AP1503" i="1" s="1"/>
  <c r="AQ1503" i="1" s="1"/>
  <c r="AI1503" i="1"/>
  <c r="AN1511" i="1"/>
  <c r="AP1511" i="1" s="1"/>
  <c r="AQ1511" i="1" s="1"/>
  <c r="AI1511" i="1"/>
  <c r="AN1519" i="1"/>
  <c r="AP1519" i="1" s="1"/>
  <c r="AQ1519" i="1" s="1"/>
  <c r="AI1519" i="1"/>
  <c r="AN1527" i="1"/>
  <c r="AP1527" i="1" s="1"/>
  <c r="AQ1527" i="1" s="1"/>
  <c r="AI1527" i="1"/>
  <c r="AN1535" i="1"/>
  <c r="AP1535" i="1" s="1"/>
  <c r="AQ1535" i="1" s="1"/>
  <c r="AI1535" i="1"/>
  <c r="AN1543" i="1"/>
  <c r="AP1543" i="1" s="1"/>
  <c r="AQ1543" i="1" s="1"/>
  <c r="AI1543" i="1"/>
  <c r="AN1551" i="1"/>
  <c r="AP1551" i="1" s="1"/>
  <c r="AQ1551" i="1" s="1"/>
  <c r="AI1551" i="1"/>
  <c r="AN1559" i="1"/>
  <c r="AP1559" i="1" s="1"/>
  <c r="AQ1559" i="1" s="1"/>
  <c r="AI1559" i="1"/>
  <c r="AN1567" i="1"/>
  <c r="AP1567" i="1" s="1"/>
  <c r="AQ1567" i="1" s="1"/>
  <c r="AI1567" i="1"/>
  <c r="AN1575" i="1"/>
  <c r="AP1575" i="1" s="1"/>
  <c r="AQ1575" i="1" s="1"/>
  <c r="AI1575" i="1"/>
  <c r="AN1583" i="1"/>
  <c r="AP1583" i="1" s="1"/>
  <c r="AQ1583" i="1" s="1"/>
  <c r="AI1583" i="1"/>
  <c r="AN1591" i="1"/>
  <c r="AP1591" i="1" s="1"/>
  <c r="AQ1591" i="1" s="1"/>
  <c r="AI1591" i="1"/>
  <c r="AN1599" i="1"/>
  <c r="AP1599" i="1" s="1"/>
  <c r="AQ1599" i="1" s="1"/>
  <c r="AI1599" i="1"/>
  <c r="AN1607" i="1"/>
  <c r="AP1607" i="1" s="1"/>
  <c r="AQ1607" i="1" s="1"/>
  <c r="AI1607" i="1"/>
  <c r="AN1615" i="1"/>
  <c r="AP1615" i="1" s="1"/>
  <c r="AQ1615" i="1" s="1"/>
  <c r="AI1615" i="1"/>
  <c r="AN1623" i="1"/>
  <c r="AP1623" i="1" s="1"/>
  <c r="AQ1623" i="1" s="1"/>
  <c r="AI1623" i="1"/>
  <c r="AN1631" i="1"/>
  <c r="AP1631" i="1" s="1"/>
  <c r="AQ1631" i="1" s="1"/>
  <c r="AI1631" i="1"/>
  <c r="AN1639" i="1"/>
  <c r="AP1639" i="1" s="1"/>
  <c r="AQ1639" i="1" s="1"/>
  <c r="AI1639" i="1"/>
  <c r="AN1647" i="1"/>
  <c r="AP1647" i="1" s="1"/>
  <c r="AQ1647" i="1" s="1"/>
  <c r="AI1647" i="1"/>
  <c r="AN1655" i="1"/>
  <c r="AP1655" i="1" s="1"/>
  <c r="AQ1655" i="1" s="1"/>
  <c r="AI1655" i="1"/>
  <c r="AN1663" i="1"/>
  <c r="AP1663" i="1" s="1"/>
  <c r="AQ1663" i="1" s="1"/>
  <c r="AI1663" i="1"/>
  <c r="AN1671" i="1"/>
  <c r="AP1671" i="1" s="1"/>
  <c r="AQ1671" i="1" s="1"/>
  <c r="AI1671" i="1"/>
  <c r="AN1679" i="1"/>
  <c r="AP1679" i="1" s="1"/>
  <c r="AQ1679" i="1" s="1"/>
  <c r="AI1679" i="1"/>
  <c r="AN1687" i="1"/>
  <c r="AP1687" i="1" s="1"/>
  <c r="AQ1687" i="1" s="1"/>
  <c r="AI1687" i="1"/>
  <c r="AN1695" i="1"/>
  <c r="AP1695" i="1" s="1"/>
  <c r="AQ1695" i="1" s="1"/>
  <c r="AI1695" i="1"/>
  <c r="AN1703" i="1"/>
  <c r="AP1703" i="1" s="1"/>
  <c r="AQ1703" i="1" s="1"/>
  <c r="AI1703" i="1"/>
  <c r="AN1711" i="1"/>
  <c r="AP1711" i="1" s="1"/>
  <c r="AQ1711" i="1" s="1"/>
  <c r="AI1711" i="1"/>
  <c r="AN1719" i="1"/>
  <c r="AP1719" i="1" s="1"/>
  <c r="AQ1719" i="1" s="1"/>
  <c r="AI1719" i="1"/>
  <c r="AN1727" i="1"/>
  <c r="AP1727" i="1" s="1"/>
  <c r="AQ1727" i="1" s="1"/>
  <c r="AI1727" i="1"/>
  <c r="AN1735" i="1"/>
  <c r="AP1735" i="1" s="1"/>
  <c r="AQ1735" i="1" s="1"/>
  <c r="AI1735" i="1"/>
  <c r="AN1743" i="1"/>
  <c r="AP1743" i="1" s="1"/>
  <c r="AQ1743" i="1" s="1"/>
  <c r="AI1743" i="1"/>
  <c r="AN1751" i="1"/>
  <c r="AP1751" i="1" s="1"/>
  <c r="AQ1751" i="1" s="1"/>
  <c r="AI1751" i="1"/>
  <c r="AN1759" i="1"/>
  <c r="AP1759" i="1" s="1"/>
  <c r="AQ1759" i="1" s="1"/>
  <c r="AI1759" i="1"/>
  <c r="AN1767" i="1"/>
  <c r="AP1767" i="1" s="1"/>
  <c r="AQ1767" i="1" s="1"/>
  <c r="AI1767" i="1"/>
  <c r="AN1775" i="1"/>
  <c r="AP1775" i="1" s="1"/>
  <c r="AQ1775" i="1" s="1"/>
  <c r="AI1775" i="1"/>
  <c r="AN1783" i="1"/>
  <c r="AP1783" i="1" s="1"/>
  <c r="AQ1783" i="1" s="1"/>
  <c r="AI1783" i="1"/>
  <c r="AN1791" i="1"/>
  <c r="AP1791" i="1" s="1"/>
  <c r="AQ1791" i="1" s="1"/>
  <c r="AI1791" i="1"/>
  <c r="AN1799" i="1"/>
  <c r="AP1799" i="1" s="1"/>
  <c r="AQ1799" i="1" s="1"/>
  <c r="AI1799" i="1"/>
  <c r="AN1807" i="1"/>
  <c r="AP1807" i="1" s="1"/>
  <c r="AQ1807" i="1" s="1"/>
  <c r="AI1807" i="1"/>
  <c r="AN1815" i="1"/>
  <c r="AP1815" i="1" s="1"/>
  <c r="AQ1815" i="1" s="1"/>
  <c r="AI1815" i="1"/>
  <c r="AN1823" i="1"/>
  <c r="AP1823" i="1" s="1"/>
  <c r="AQ1823" i="1" s="1"/>
  <c r="AI1823" i="1"/>
  <c r="AN1831" i="1"/>
  <c r="AP1831" i="1" s="1"/>
  <c r="AQ1831" i="1" s="1"/>
  <c r="AI1831" i="1"/>
  <c r="AN1839" i="1"/>
  <c r="AP1839" i="1" s="1"/>
  <c r="AQ1839" i="1" s="1"/>
  <c r="AI1839" i="1"/>
  <c r="AN1847" i="1"/>
  <c r="AP1847" i="1" s="1"/>
  <c r="AQ1847" i="1" s="1"/>
  <c r="AI1847" i="1"/>
  <c r="AN1855" i="1"/>
  <c r="AP1855" i="1" s="1"/>
  <c r="AQ1855" i="1" s="1"/>
  <c r="AI1855" i="1"/>
  <c r="AN1863" i="1"/>
  <c r="AP1863" i="1" s="1"/>
  <c r="AQ1863" i="1" s="1"/>
  <c r="AI1863" i="1"/>
  <c r="AN1871" i="1"/>
  <c r="AP1871" i="1" s="1"/>
  <c r="AQ1871" i="1" s="1"/>
  <c r="AI1871" i="1"/>
  <c r="AN1879" i="1"/>
  <c r="AP1879" i="1" s="1"/>
  <c r="AQ1879" i="1" s="1"/>
  <c r="AI1879" i="1"/>
  <c r="AN1887" i="1"/>
  <c r="AP1887" i="1" s="1"/>
  <c r="AQ1887" i="1" s="1"/>
  <c r="AI1887" i="1"/>
  <c r="AN1895" i="1"/>
  <c r="AP1895" i="1" s="1"/>
  <c r="AQ1895" i="1" s="1"/>
  <c r="AI1895" i="1"/>
  <c r="AN1903" i="1"/>
  <c r="AP1903" i="1" s="1"/>
  <c r="AQ1903" i="1" s="1"/>
  <c r="AI1903" i="1"/>
  <c r="AN1911" i="1"/>
  <c r="AP1911" i="1" s="1"/>
  <c r="AQ1911" i="1" s="1"/>
  <c r="AI1911" i="1"/>
  <c r="AN1919" i="1"/>
  <c r="AP1919" i="1" s="1"/>
  <c r="AQ1919" i="1" s="1"/>
  <c r="AI1919" i="1"/>
  <c r="AN1927" i="1"/>
  <c r="AP1927" i="1" s="1"/>
  <c r="AQ1927" i="1" s="1"/>
  <c r="AI1927" i="1"/>
  <c r="AN1935" i="1"/>
  <c r="AP1935" i="1" s="1"/>
  <c r="AQ1935" i="1" s="1"/>
  <c r="AI1935" i="1"/>
  <c r="AN1943" i="1"/>
  <c r="AP1943" i="1" s="1"/>
  <c r="AQ1943" i="1" s="1"/>
  <c r="AI1943" i="1"/>
  <c r="AN1951" i="1"/>
  <c r="AP1951" i="1" s="1"/>
  <c r="AQ1951" i="1" s="1"/>
  <c r="AI1951" i="1"/>
  <c r="AN1959" i="1"/>
  <c r="AP1959" i="1" s="1"/>
  <c r="AQ1959" i="1" s="1"/>
  <c r="AI1959" i="1"/>
  <c r="AN1967" i="1"/>
  <c r="AP1967" i="1" s="1"/>
  <c r="AQ1967" i="1" s="1"/>
  <c r="AI1967" i="1"/>
  <c r="AN1975" i="1"/>
  <c r="AP1975" i="1" s="1"/>
  <c r="AQ1975" i="1" s="1"/>
  <c r="AI1975" i="1"/>
  <c r="AN1983" i="1"/>
  <c r="AP1983" i="1" s="1"/>
  <c r="AQ1983" i="1" s="1"/>
  <c r="AI1983" i="1"/>
  <c r="AN1991" i="1"/>
  <c r="AP1991" i="1" s="1"/>
  <c r="AQ1991" i="1" s="1"/>
  <c r="AI1991" i="1"/>
  <c r="AN1999" i="1"/>
  <c r="AP1999" i="1" s="1"/>
  <c r="AQ1999" i="1" s="1"/>
  <c r="AI1999" i="1"/>
  <c r="AN2007" i="1"/>
  <c r="AP2007" i="1" s="1"/>
  <c r="AQ2007" i="1" s="1"/>
  <c r="AI2007" i="1"/>
  <c r="AN2015" i="1"/>
  <c r="AP2015" i="1" s="1"/>
  <c r="AQ2015" i="1" s="1"/>
  <c r="AI2015" i="1"/>
  <c r="AN2023" i="1"/>
  <c r="AP2023" i="1" s="1"/>
  <c r="AQ2023" i="1" s="1"/>
  <c r="AI2023" i="1"/>
  <c r="AN2031" i="1"/>
  <c r="AP2031" i="1" s="1"/>
  <c r="AQ2031" i="1" s="1"/>
  <c r="AI2031" i="1"/>
  <c r="AN2039" i="1"/>
  <c r="AP2039" i="1" s="1"/>
  <c r="AQ2039" i="1" s="1"/>
  <c r="AI2039" i="1"/>
  <c r="AN2047" i="1"/>
  <c r="AP2047" i="1" s="1"/>
  <c r="AQ2047" i="1" s="1"/>
  <c r="AI2047" i="1"/>
  <c r="AN2055" i="1"/>
  <c r="AP2055" i="1" s="1"/>
  <c r="AQ2055" i="1" s="1"/>
  <c r="AI2055" i="1"/>
  <c r="AN2063" i="1"/>
  <c r="AP2063" i="1" s="1"/>
  <c r="AQ2063" i="1" s="1"/>
  <c r="AI2063" i="1"/>
  <c r="AN2071" i="1"/>
  <c r="AP2071" i="1" s="1"/>
  <c r="AQ2071" i="1" s="1"/>
  <c r="AI2071" i="1"/>
  <c r="AN2079" i="1"/>
  <c r="AP2079" i="1" s="1"/>
  <c r="AQ2079" i="1" s="1"/>
  <c r="AI2079" i="1"/>
  <c r="AN2087" i="1"/>
  <c r="AP2087" i="1" s="1"/>
  <c r="AQ2087" i="1" s="1"/>
  <c r="AI2087" i="1"/>
  <c r="AN2095" i="1"/>
  <c r="AP2095" i="1" s="1"/>
  <c r="AQ2095" i="1" s="1"/>
  <c r="AI2095" i="1"/>
  <c r="AN2103" i="1"/>
  <c r="AP2103" i="1" s="1"/>
  <c r="AQ2103" i="1" s="1"/>
  <c r="AI2103" i="1"/>
  <c r="AN2111" i="1"/>
  <c r="AP2111" i="1" s="1"/>
  <c r="AQ2111" i="1" s="1"/>
  <c r="AI2111" i="1"/>
  <c r="AN2119" i="1"/>
  <c r="AP2119" i="1" s="1"/>
  <c r="AQ2119" i="1" s="1"/>
  <c r="AI2119" i="1"/>
  <c r="AN2127" i="1"/>
  <c r="AP2127" i="1" s="1"/>
  <c r="AQ2127" i="1" s="1"/>
  <c r="AI2127" i="1"/>
  <c r="AN2135" i="1"/>
  <c r="AP2135" i="1" s="1"/>
  <c r="AQ2135" i="1" s="1"/>
  <c r="AI2135" i="1"/>
  <c r="AN2143" i="1"/>
  <c r="AP2143" i="1" s="1"/>
  <c r="AQ2143" i="1" s="1"/>
  <c r="AI2143" i="1"/>
  <c r="AN2151" i="1"/>
  <c r="AP2151" i="1" s="1"/>
  <c r="AQ2151" i="1" s="1"/>
  <c r="AI2151" i="1"/>
  <c r="AN2159" i="1"/>
  <c r="AP2159" i="1" s="1"/>
  <c r="AQ2159" i="1" s="1"/>
  <c r="AI2159" i="1"/>
  <c r="AN2167" i="1"/>
  <c r="AP2167" i="1" s="1"/>
  <c r="AQ2167" i="1" s="1"/>
  <c r="AI2167" i="1"/>
  <c r="AN2175" i="1"/>
  <c r="AP2175" i="1" s="1"/>
  <c r="AQ2175" i="1" s="1"/>
  <c r="AI2175" i="1"/>
  <c r="AN2183" i="1"/>
  <c r="AP2183" i="1" s="1"/>
  <c r="AQ2183" i="1" s="1"/>
  <c r="AI2183" i="1"/>
  <c r="AN2191" i="1"/>
  <c r="AP2191" i="1" s="1"/>
  <c r="AQ2191" i="1" s="1"/>
  <c r="AI2191" i="1"/>
  <c r="AN2199" i="1"/>
  <c r="AP2199" i="1" s="1"/>
  <c r="AQ2199" i="1" s="1"/>
  <c r="AI2199" i="1"/>
  <c r="AN2207" i="1"/>
  <c r="AP2207" i="1" s="1"/>
  <c r="AQ2207" i="1" s="1"/>
  <c r="AI2207" i="1"/>
  <c r="AN2215" i="1"/>
  <c r="AP2215" i="1" s="1"/>
  <c r="AQ2215" i="1" s="1"/>
  <c r="AI2215" i="1"/>
  <c r="AN2223" i="1"/>
  <c r="AP2223" i="1" s="1"/>
  <c r="AQ2223" i="1" s="1"/>
  <c r="AI2223" i="1"/>
  <c r="AN2231" i="1"/>
  <c r="AP2231" i="1" s="1"/>
  <c r="AQ2231" i="1" s="1"/>
  <c r="AI2231" i="1"/>
  <c r="AN2239" i="1"/>
  <c r="AP2239" i="1" s="1"/>
  <c r="AQ2239" i="1" s="1"/>
  <c r="AI2239" i="1"/>
  <c r="AN2247" i="1"/>
  <c r="AP2247" i="1" s="1"/>
  <c r="AQ2247" i="1" s="1"/>
  <c r="AI2247" i="1"/>
  <c r="AN2255" i="1"/>
  <c r="AP2255" i="1" s="1"/>
  <c r="AQ2255" i="1" s="1"/>
  <c r="AI2255" i="1"/>
  <c r="AN2263" i="1"/>
  <c r="AP2263" i="1" s="1"/>
  <c r="AQ2263" i="1" s="1"/>
  <c r="AI2263" i="1"/>
  <c r="AN2271" i="1"/>
  <c r="AP2271" i="1" s="1"/>
  <c r="AQ2271" i="1" s="1"/>
  <c r="AI2271" i="1"/>
  <c r="AN2279" i="1"/>
  <c r="AP2279" i="1" s="1"/>
  <c r="AQ2279" i="1" s="1"/>
  <c r="AI2279" i="1"/>
  <c r="AN2287" i="1"/>
  <c r="AP2287" i="1" s="1"/>
  <c r="AQ2287" i="1" s="1"/>
  <c r="AI2287" i="1"/>
  <c r="AN2295" i="1"/>
  <c r="AP2295" i="1" s="1"/>
  <c r="AQ2295" i="1" s="1"/>
  <c r="AI2295" i="1"/>
  <c r="AN2303" i="1"/>
  <c r="AP2303" i="1" s="1"/>
  <c r="AQ2303" i="1" s="1"/>
  <c r="AI2303" i="1"/>
  <c r="AN2311" i="1"/>
  <c r="AP2311" i="1" s="1"/>
  <c r="AQ2311" i="1" s="1"/>
  <c r="AI2311" i="1"/>
  <c r="AN2319" i="1"/>
  <c r="AP2319" i="1" s="1"/>
  <c r="AQ2319" i="1" s="1"/>
  <c r="AI2319" i="1"/>
  <c r="AN2327" i="1"/>
  <c r="AP2327" i="1" s="1"/>
  <c r="AQ2327" i="1" s="1"/>
  <c r="AI2327" i="1"/>
  <c r="AN2335" i="1"/>
  <c r="AP2335" i="1" s="1"/>
  <c r="AQ2335" i="1" s="1"/>
  <c r="AI2335" i="1"/>
  <c r="AN2343" i="1"/>
  <c r="AP2343" i="1" s="1"/>
  <c r="AQ2343" i="1" s="1"/>
  <c r="AI2343" i="1"/>
  <c r="AN2351" i="1"/>
  <c r="AP2351" i="1" s="1"/>
  <c r="AQ2351" i="1" s="1"/>
  <c r="AI2351" i="1"/>
  <c r="AN2359" i="1"/>
  <c r="AP2359" i="1" s="1"/>
  <c r="AQ2359" i="1" s="1"/>
  <c r="AI2359" i="1"/>
  <c r="AN2367" i="1"/>
  <c r="AP2367" i="1" s="1"/>
  <c r="AQ2367" i="1" s="1"/>
  <c r="AI2367" i="1"/>
  <c r="AN2375" i="1"/>
  <c r="AP2375" i="1" s="1"/>
  <c r="AQ2375" i="1" s="1"/>
  <c r="AI2375" i="1"/>
  <c r="AN2383" i="1"/>
  <c r="AP2383" i="1" s="1"/>
  <c r="AQ2383" i="1" s="1"/>
  <c r="AI2383" i="1"/>
  <c r="AN2391" i="1"/>
  <c r="AP2391" i="1" s="1"/>
  <c r="AQ2391" i="1" s="1"/>
  <c r="AI2391" i="1"/>
  <c r="AN2399" i="1"/>
  <c r="AP2399" i="1" s="1"/>
  <c r="AQ2399" i="1" s="1"/>
  <c r="AI2399" i="1"/>
  <c r="AN2407" i="1"/>
  <c r="AP2407" i="1" s="1"/>
  <c r="AQ2407" i="1" s="1"/>
  <c r="AI2407" i="1"/>
  <c r="AN2415" i="1"/>
  <c r="AP2415" i="1" s="1"/>
  <c r="AQ2415" i="1" s="1"/>
  <c r="AI2415" i="1"/>
  <c r="AN2423" i="1"/>
  <c r="AP2423" i="1" s="1"/>
  <c r="AQ2423" i="1" s="1"/>
  <c r="AI2423" i="1"/>
  <c r="AN2431" i="1"/>
  <c r="AP2431" i="1" s="1"/>
  <c r="AQ2431" i="1" s="1"/>
  <c r="AI2431" i="1"/>
  <c r="AN2439" i="1"/>
  <c r="AP2439" i="1" s="1"/>
  <c r="AQ2439" i="1" s="1"/>
  <c r="AI2439" i="1"/>
  <c r="AN2447" i="1"/>
  <c r="AP2447" i="1" s="1"/>
  <c r="AQ2447" i="1" s="1"/>
  <c r="AI2447" i="1"/>
  <c r="AN2455" i="1"/>
  <c r="AP2455" i="1" s="1"/>
  <c r="AQ2455" i="1" s="1"/>
  <c r="AI2455" i="1"/>
  <c r="AN2463" i="1"/>
  <c r="AP2463" i="1" s="1"/>
  <c r="AQ2463" i="1" s="1"/>
  <c r="AI2463" i="1"/>
  <c r="AN2471" i="1"/>
  <c r="AP2471" i="1" s="1"/>
  <c r="AQ2471" i="1" s="1"/>
  <c r="AI2471" i="1"/>
  <c r="AN2479" i="1"/>
  <c r="AP2479" i="1" s="1"/>
  <c r="AQ2479" i="1" s="1"/>
  <c r="AI2479" i="1"/>
  <c r="AN2487" i="1"/>
  <c r="AP2487" i="1" s="1"/>
  <c r="AQ2487" i="1" s="1"/>
  <c r="AI2487" i="1"/>
  <c r="AN2495" i="1"/>
  <c r="AP2495" i="1" s="1"/>
  <c r="AQ2495" i="1" s="1"/>
  <c r="AI2495" i="1"/>
  <c r="AN2503" i="1"/>
  <c r="AP2503" i="1" s="1"/>
  <c r="AQ2503" i="1" s="1"/>
  <c r="AI2503" i="1"/>
  <c r="AN2511" i="1"/>
  <c r="AP2511" i="1" s="1"/>
  <c r="AQ2511" i="1" s="1"/>
  <c r="AI2511" i="1"/>
  <c r="AN2519" i="1"/>
  <c r="AP2519" i="1" s="1"/>
  <c r="AQ2519" i="1" s="1"/>
  <c r="AI2519" i="1"/>
  <c r="AN2527" i="1"/>
  <c r="AP2527" i="1" s="1"/>
  <c r="AQ2527" i="1" s="1"/>
  <c r="AI2527" i="1"/>
  <c r="AN2535" i="1"/>
  <c r="AP2535" i="1" s="1"/>
  <c r="AQ2535" i="1" s="1"/>
  <c r="AI2535" i="1"/>
  <c r="AN2543" i="1"/>
  <c r="AP2543" i="1" s="1"/>
  <c r="AQ2543" i="1" s="1"/>
  <c r="AI2543" i="1"/>
  <c r="AN2551" i="1"/>
  <c r="AP2551" i="1" s="1"/>
  <c r="AQ2551" i="1" s="1"/>
  <c r="AI2551" i="1"/>
  <c r="AN2559" i="1"/>
  <c r="AP2559" i="1" s="1"/>
  <c r="AQ2559" i="1" s="1"/>
  <c r="AI2559" i="1"/>
  <c r="AN2567" i="1"/>
  <c r="AP2567" i="1" s="1"/>
  <c r="AQ2567" i="1" s="1"/>
  <c r="AI2567" i="1"/>
  <c r="AN2575" i="1"/>
  <c r="AP2575" i="1" s="1"/>
  <c r="AQ2575" i="1" s="1"/>
  <c r="AI2575" i="1"/>
  <c r="AN2583" i="1"/>
  <c r="AP2583" i="1" s="1"/>
  <c r="AQ2583" i="1" s="1"/>
  <c r="AI2583" i="1"/>
  <c r="AN2591" i="1"/>
  <c r="AP2591" i="1" s="1"/>
  <c r="AQ2591" i="1" s="1"/>
  <c r="AI2591" i="1"/>
  <c r="AN2599" i="1"/>
  <c r="AP2599" i="1" s="1"/>
  <c r="AQ2599" i="1" s="1"/>
  <c r="AI2599" i="1"/>
  <c r="AN2607" i="1"/>
  <c r="AP2607" i="1" s="1"/>
  <c r="AQ2607" i="1" s="1"/>
  <c r="AI2607" i="1"/>
  <c r="AN2615" i="1"/>
  <c r="AP2615" i="1" s="1"/>
  <c r="AQ2615" i="1" s="1"/>
  <c r="AI2615" i="1"/>
  <c r="AN2623" i="1"/>
  <c r="AP2623" i="1" s="1"/>
  <c r="AQ2623" i="1" s="1"/>
  <c r="AI2623" i="1"/>
  <c r="AN2631" i="1"/>
  <c r="AP2631" i="1" s="1"/>
  <c r="AQ2631" i="1" s="1"/>
  <c r="AI2631" i="1"/>
  <c r="AN2639" i="1"/>
  <c r="AP2639" i="1" s="1"/>
  <c r="AQ2639" i="1" s="1"/>
  <c r="AI2639" i="1"/>
  <c r="AN2647" i="1"/>
  <c r="AP2647" i="1" s="1"/>
  <c r="AQ2647" i="1" s="1"/>
  <c r="AI2647" i="1"/>
  <c r="AN2655" i="1"/>
  <c r="AP2655" i="1" s="1"/>
  <c r="AQ2655" i="1" s="1"/>
  <c r="AI2655" i="1"/>
  <c r="AN2663" i="1"/>
  <c r="AP2663" i="1" s="1"/>
  <c r="AQ2663" i="1" s="1"/>
  <c r="AI2663" i="1"/>
  <c r="AN2671" i="1"/>
  <c r="AP2671" i="1" s="1"/>
  <c r="AQ2671" i="1" s="1"/>
  <c r="AI2671" i="1"/>
  <c r="AN2679" i="1"/>
  <c r="AP2679" i="1" s="1"/>
  <c r="AQ2679" i="1" s="1"/>
  <c r="AI2679" i="1"/>
  <c r="AN2687" i="1"/>
  <c r="AP2687" i="1" s="1"/>
  <c r="AQ2687" i="1" s="1"/>
  <c r="AI2687" i="1"/>
  <c r="AN2695" i="1"/>
  <c r="AP2695" i="1" s="1"/>
  <c r="AQ2695" i="1" s="1"/>
  <c r="AI2695" i="1"/>
  <c r="AN2703" i="1"/>
  <c r="AP2703" i="1" s="1"/>
  <c r="AQ2703" i="1" s="1"/>
  <c r="AI2703" i="1"/>
  <c r="AN2711" i="1"/>
  <c r="AP2711" i="1" s="1"/>
  <c r="AQ2711" i="1" s="1"/>
  <c r="AI2711" i="1"/>
  <c r="AN2719" i="1"/>
  <c r="AP2719" i="1" s="1"/>
  <c r="AQ2719" i="1" s="1"/>
  <c r="AI2719" i="1"/>
  <c r="AN2727" i="1"/>
  <c r="AP2727" i="1" s="1"/>
  <c r="AQ2727" i="1" s="1"/>
  <c r="AI2727" i="1"/>
  <c r="AN2735" i="1"/>
  <c r="AP2735" i="1" s="1"/>
  <c r="AQ2735" i="1" s="1"/>
  <c r="AI2735" i="1"/>
  <c r="AN2743" i="1"/>
  <c r="AP2743" i="1" s="1"/>
  <c r="AQ2743" i="1" s="1"/>
  <c r="AI2743" i="1"/>
  <c r="AN2751" i="1"/>
  <c r="AP2751" i="1" s="1"/>
  <c r="AQ2751" i="1" s="1"/>
  <c r="AI2751" i="1"/>
  <c r="AN2759" i="1"/>
  <c r="AP2759" i="1" s="1"/>
  <c r="AQ2759" i="1" s="1"/>
  <c r="AI2759" i="1"/>
  <c r="AN2767" i="1"/>
  <c r="AP2767" i="1" s="1"/>
  <c r="AQ2767" i="1" s="1"/>
  <c r="AI2767" i="1"/>
  <c r="AN2775" i="1"/>
  <c r="AP2775" i="1" s="1"/>
  <c r="AQ2775" i="1" s="1"/>
  <c r="AI2775" i="1"/>
  <c r="AN2783" i="1"/>
  <c r="AP2783" i="1" s="1"/>
  <c r="AQ2783" i="1" s="1"/>
  <c r="AI2783" i="1"/>
  <c r="AN2791" i="1"/>
  <c r="AP2791" i="1" s="1"/>
  <c r="AQ2791" i="1" s="1"/>
  <c r="AI2791" i="1"/>
  <c r="AN2799" i="1"/>
  <c r="AP2799" i="1" s="1"/>
  <c r="AQ2799" i="1" s="1"/>
  <c r="AI2799" i="1"/>
  <c r="AN2807" i="1"/>
  <c r="AP2807" i="1" s="1"/>
  <c r="AQ2807" i="1" s="1"/>
  <c r="AI2807" i="1"/>
  <c r="AN2815" i="1"/>
  <c r="AP2815" i="1" s="1"/>
  <c r="AQ2815" i="1" s="1"/>
  <c r="AI2815" i="1"/>
  <c r="AN2823" i="1"/>
  <c r="AP2823" i="1" s="1"/>
  <c r="AQ2823" i="1" s="1"/>
  <c r="AI2823" i="1"/>
  <c r="AN2831" i="1"/>
  <c r="AP2831" i="1" s="1"/>
  <c r="AQ2831" i="1" s="1"/>
  <c r="AI2831" i="1"/>
  <c r="AN2839" i="1"/>
  <c r="AP2839" i="1" s="1"/>
  <c r="AQ2839" i="1" s="1"/>
  <c r="AI2839" i="1"/>
  <c r="AN2847" i="1"/>
  <c r="AP2847" i="1" s="1"/>
  <c r="AQ2847" i="1" s="1"/>
  <c r="AI2847" i="1"/>
  <c r="AN2855" i="1"/>
  <c r="AP2855" i="1" s="1"/>
  <c r="AQ2855" i="1" s="1"/>
  <c r="AI2855" i="1"/>
  <c r="AN2863" i="1"/>
  <c r="AP2863" i="1" s="1"/>
  <c r="AQ2863" i="1" s="1"/>
  <c r="AI2863" i="1"/>
  <c r="AN2871" i="1"/>
  <c r="AP2871" i="1" s="1"/>
  <c r="AQ2871" i="1" s="1"/>
  <c r="AI2871" i="1"/>
  <c r="AN2879" i="1"/>
  <c r="AP2879" i="1" s="1"/>
  <c r="AQ2879" i="1" s="1"/>
  <c r="AI2879" i="1"/>
  <c r="AN2887" i="1"/>
  <c r="AP2887" i="1" s="1"/>
  <c r="AQ2887" i="1" s="1"/>
  <c r="AI2887" i="1"/>
  <c r="AN2895" i="1"/>
  <c r="AP2895" i="1" s="1"/>
  <c r="AQ2895" i="1" s="1"/>
  <c r="AI2895" i="1"/>
  <c r="AN2903" i="1"/>
  <c r="AP2903" i="1" s="1"/>
  <c r="AQ2903" i="1" s="1"/>
  <c r="AI2903" i="1"/>
  <c r="AN2911" i="1"/>
  <c r="AP2911" i="1" s="1"/>
  <c r="AQ2911" i="1" s="1"/>
  <c r="AI2911" i="1"/>
  <c r="AN2919" i="1"/>
  <c r="AP2919" i="1" s="1"/>
  <c r="AQ2919" i="1" s="1"/>
  <c r="AI2919" i="1"/>
  <c r="AN2927" i="1"/>
  <c r="AP2927" i="1" s="1"/>
  <c r="AQ2927" i="1" s="1"/>
  <c r="AI2927" i="1"/>
  <c r="AN2935" i="1"/>
  <c r="AP2935" i="1" s="1"/>
  <c r="AQ2935" i="1" s="1"/>
  <c r="AI2935" i="1"/>
  <c r="AN2943" i="1"/>
  <c r="AP2943" i="1" s="1"/>
  <c r="AQ2943" i="1" s="1"/>
  <c r="AI2943" i="1"/>
  <c r="AN2951" i="1"/>
  <c r="AP2951" i="1" s="1"/>
  <c r="AQ2951" i="1" s="1"/>
  <c r="AI2951" i="1"/>
  <c r="AN2959" i="1"/>
  <c r="AP2959" i="1" s="1"/>
  <c r="AQ2959" i="1" s="1"/>
  <c r="AI2959" i="1"/>
  <c r="AN2967" i="1"/>
  <c r="AP2967" i="1" s="1"/>
  <c r="AQ2967" i="1" s="1"/>
  <c r="AI2967" i="1"/>
  <c r="AN2975" i="1"/>
  <c r="AI2975" i="1"/>
  <c r="AN2983" i="1"/>
  <c r="AP2983" i="1" s="1"/>
  <c r="AQ2983" i="1" s="1"/>
  <c r="AI2983" i="1"/>
  <c r="AN2991" i="1"/>
  <c r="AP2991" i="1" s="1"/>
  <c r="AQ2991" i="1" s="1"/>
  <c r="AI2991" i="1"/>
  <c r="AN2999" i="1"/>
  <c r="AP2999" i="1" s="1"/>
  <c r="AQ2999" i="1" s="1"/>
  <c r="AI2999" i="1"/>
  <c r="AN3007" i="1"/>
  <c r="AP3007" i="1" s="1"/>
  <c r="AQ3007" i="1" s="1"/>
  <c r="AI3007" i="1"/>
  <c r="AN3015" i="1"/>
  <c r="AP3015" i="1" s="1"/>
  <c r="AQ3015" i="1" s="1"/>
  <c r="AI3015" i="1"/>
  <c r="AN3023" i="1"/>
  <c r="AP3023" i="1" s="1"/>
  <c r="AQ3023" i="1" s="1"/>
  <c r="AI3023" i="1"/>
  <c r="AN3031" i="1"/>
  <c r="AP3031" i="1" s="1"/>
  <c r="AQ3031" i="1" s="1"/>
  <c r="AI3031" i="1"/>
  <c r="AN3039" i="1"/>
  <c r="AP3039" i="1" s="1"/>
  <c r="AQ3039" i="1" s="1"/>
  <c r="AI3039" i="1"/>
  <c r="AN3047" i="1"/>
  <c r="AP3047" i="1" s="1"/>
  <c r="AQ3047" i="1" s="1"/>
  <c r="AI3047" i="1"/>
  <c r="AN3055" i="1"/>
  <c r="AI3055" i="1"/>
  <c r="AN3063" i="1"/>
  <c r="AP3063" i="1" s="1"/>
  <c r="AQ3063" i="1" s="1"/>
  <c r="AI3063" i="1"/>
  <c r="AN3071" i="1"/>
  <c r="AP3071" i="1" s="1"/>
  <c r="AQ3071" i="1" s="1"/>
  <c r="AI3071" i="1"/>
  <c r="AN3079" i="1"/>
  <c r="AP3079" i="1" s="1"/>
  <c r="AQ3079" i="1" s="1"/>
  <c r="AI3079" i="1"/>
  <c r="AN3087" i="1"/>
  <c r="AI3087" i="1"/>
  <c r="AN3095" i="1"/>
  <c r="AP3095" i="1" s="1"/>
  <c r="AQ3095" i="1" s="1"/>
  <c r="AI3095" i="1"/>
  <c r="AN3103" i="1"/>
  <c r="AP3103" i="1" s="1"/>
  <c r="AQ3103" i="1" s="1"/>
  <c r="AI3103" i="1"/>
  <c r="AN3111" i="1"/>
  <c r="AP3111" i="1" s="1"/>
  <c r="AQ3111" i="1" s="1"/>
  <c r="AI3111" i="1"/>
  <c r="AN3119" i="1"/>
  <c r="AI3119" i="1"/>
  <c r="AN3127" i="1"/>
  <c r="AP3127" i="1" s="1"/>
  <c r="AQ3127" i="1" s="1"/>
  <c r="AI3127" i="1"/>
  <c r="AN3135" i="1"/>
  <c r="AP3135" i="1" s="1"/>
  <c r="AQ3135" i="1" s="1"/>
  <c r="AI3135" i="1"/>
  <c r="AN3143" i="1"/>
  <c r="AP3143" i="1" s="1"/>
  <c r="AQ3143" i="1" s="1"/>
  <c r="AI3143" i="1"/>
  <c r="AN3151" i="1"/>
  <c r="AI3151" i="1"/>
  <c r="AN3159" i="1"/>
  <c r="AP3159" i="1" s="1"/>
  <c r="AQ3159" i="1" s="1"/>
  <c r="AI3159" i="1"/>
  <c r="AN3167" i="1"/>
  <c r="AP3167" i="1" s="1"/>
  <c r="AQ3167" i="1" s="1"/>
  <c r="AI3167" i="1"/>
  <c r="AN3175" i="1"/>
  <c r="AP3175" i="1" s="1"/>
  <c r="AQ3175" i="1" s="1"/>
  <c r="AI3175" i="1"/>
  <c r="AN3183" i="1"/>
  <c r="AI3183" i="1"/>
  <c r="AN3191" i="1"/>
  <c r="AP3191" i="1" s="1"/>
  <c r="AQ3191" i="1" s="1"/>
  <c r="AI3191" i="1"/>
  <c r="AN3199" i="1"/>
  <c r="AP3199" i="1" s="1"/>
  <c r="AQ3199" i="1" s="1"/>
  <c r="AI3199" i="1"/>
  <c r="AN3207" i="1"/>
  <c r="AP3207" i="1" s="1"/>
  <c r="AQ3207" i="1" s="1"/>
  <c r="AI3207" i="1"/>
  <c r="AN3215" i="1"/>
  <c r="AI3215" i="1"/>
  <c r="AN3223" i="1"/>
  <c r="AP3223" i="1" s="1"/>
  <c r="AQ3223" i="1" s="1"/>
  <c r="AI3223" i="1"/>
  <c r="AN3231" i="1"/>
  <c r="AP3231" i="1" s="1"/>
  <c r="AQ3231" i="1" s="1"/>
  <c r="AI3231" i="1"/>
  <c r="AN3239" i="1"/>
  <c r="AP3239" i="1" s="1"/>
  <c r="AQ3239" i="1" s="1"/>
  <c r="AI3239" i="1"/>
  <c r="AN3247" i="1"/>
  <c r="AP3247" i="1" s="1"/>
  <c r="AQ3247" i="1" s="1"/>
  <c r="AI3247" i="1"/>
  <c r="AN3255" i="1"/>
  <c r="AP3255" i="1" s="1"/>
  <c r="AQ3255" i="1" s="1"/>
  <c r="AI3255" i="1"/>
  <c r="AN3263" i="1"/>
  <c r="AP3263" i="1" s="1"/>
  <c r="AQ3263" i="1" s="1"/>
  <c r="AI3263" i="1"/>
  <c r="AN3271" i="1"/>
  <c r="AP3271" i="1" s="1"/>
  <c r="AQ3271" i="1" s="1"/>
  <c r="AI3271" i="1"/>
  <c r="AN3279" i="1"/>
  <c r="AI3279" i="1"/>
  <c r="AN3287" i="1"/>
  <c r="AP3287" i="1" s="1"/>
  <c r="AQ3287" i="1" s="1"/>
  <c r="AI3287" i="1"/>
  <c r="AN3295" i="1"/>
  <c r="AP3295" i="1" s="1"/>
  <c r="AQ3295" i="1" s="1"/>
  <c r="AI3295" i="1"/>
  <c r="AN3303" i="1"/>
  <c r="AP3303" i="1" s="1"/>
  <c r="AQ3303" i="1" s="1"/>
  <c r="AI3303" i="1"/>
  <c r="AN3311" i="1"/>
  <c r="AP3311" i="1" s="1"/>
  <c r="AQ3311" i="1" s="1"/>
  <c r="AI3311" i="1"/>
  <c r="AN3319" i="1"/>
  <c r="AP3319" i="1" s="1"/>
  <c r="AQ3319" i="1" s="1"/>
  <c r="AI3319" i="1"/>
  <c r="AN3327" i="1"/>
  <c r="AP3327" i="1" s="1"/>
  <c r="AQ3327" i="1" s="1"/>
  <c r="AI3327" i="1"/>
  <c r="AN3335" i="1"/>
  <c r="AP3335" i="1" s="1"/>
  <c r="AQ3335" i="1" s="1"/>
  <c r="AI3335" i="1"/>
  <c r="AN3343" i="1"/>
  <c r="AI3343" i="1"/>
  <c r="AN3351" i="1"/>
  <c r="AP3351" i="1" s="1"/>
  <c r="AQ3351" i="1" s="1"/>
  <c r="AI3351" i="1"/>
  <c r="AN3359" i="1"/>
  <c r="AP3359" i="1" s="1"/>
  <c r="AQ3359" i="1" s="1"/>
  <c r="AI3359" i="1"/>
  <c r="AN3367" i="1"/>
  <c r="AP3367" i="1" s="1"/>
  <c r="AQ3367" i="1" s="1"/>
  <c r="AI3367" i="1"/>
  <c r="AN3375" i="1"/>
  <c r="AP3375" i="1" s="1"/>
  <c r="AQ3375" i="1" s="1"/>
  <c r="AI3375" i="1"/>
  <c r="AN3383" i="1"/>
  <c r="AP3383" i="1" s="1"/>
  <c r="AQ3383" i="1" s="1"/>
  <c r="AI3383" i="1"/>
  <c r="AN3391" i="1"/>
  <c r="AP3391" i="1" s="1"/>
  <c r="AQ3391" i="1" s="1"/>
  <c r="AI3391" i="1"/>
  <c r="AN3399" i="1"/>
  <c r="AP3399" i="1" s="1"/>
  <c r="AQ3399" i="1" s="1"/>
  <c r="AI3399" i="1"/>
  <c r="AN3407" i="1"/>
  <c r="AP3407" i="1" s="1"/>
  <c r="AQ3407" i="1" s="1"/>
  <c r="AI3407" i="1"/>
  <c r="AN3415" i="1"/>
  <c r="AP3415" i="1" s="1"/>
  <c r="AQ3415" i="1" s="1"/>
  <c r="AI3415" i="1"/>
  <c r="AN3423" i="1"/>
  <c r="AP3423" i="1" s="1"/>
  <c r="AQ3423" i="1" s="1"/>
  <c r="AI3423" i="1"/>
  <c r="AN3431" i="1"/>
  <c r="AP3431" i="1" s="1"/>
  <c r="AQ3431" i="1" s="1"/>
  <c r="AI3431" i="1"/>
  <c r="AN3439" i="1"/>
  <c r="AI3439" i="1"/>
  <c r="AJ20" i="1"/>
  <c r="AL20" i="1" s="1"/>
  <c r="AE20" i="1"/>
  <c r="AJ76" i="1"/>
  <c r="AL76" i="1" s="1"/>
  <c r="AE76" i="1"/>
  <c r="AJ116" i="1"/>
  <c r="AL116" i="1" s="1"/>
  <c r="AE116" i="1"/>
  <c r="AJ156" i="1"/>
  <c r="AL156" i="1" s="1"/>
  <c r="AE156" i="1"/>
  <c r="AJ204" i="1"/>
  <c r="AL204" i="1" s="1"/>
  <c r="AE204" i="1"/>
  <c r="AJ252" i="1"/>
  <c r="AL252" i="1" s="1"/>
  <c r="AE252" i="1"/>
  <c r="AJ308" i="1"/>
  <c r="AL308" i="1" s="1"/>
  <c r="AE308" i="1"/>
  <c r="AJ364" i="1"/>
  <c r="AL364" i="1" s="1"/>
  <c r="AE364" i="1"/>
  <c r="AJ420" i="1"/>
  <c r="AL420" i="1" s="1"/>
  <c r="AE420" i="1"/>
  <c r="AJ460" i="1"/>
  <c r="AL460" i="1" s="1"/>
  <c r="AE460" i="1"/>
  <c r="AJ508" i="1"/>
  <c r="AL508" i="1" s="1"/>
  <c r="AE508" i="1"/>
  <c r="AJ564" i="1"/>
  <c r="AL564" i="1" s="1"/>
  <c r="AE564" i="1"/>
  <c r="AJ612" i="1"/>
  <c r="AL612" i="1" s="1"/>
  <c r="AE612" i="1"/>
  <c r="AJ652" i="1"/>
  <c r="AL652" i="1" s="1"/>
  <c r="AE652" i="1"/>
  <c r="AJ716" i="1"/>
  <c r="AL716" i="1" s="1"/>
  <c r="AE716" i="1"/>
  <c r="AJ764" i="1"/>
  <c r="AL764" i="1" s="1"/>
  <c r="AE764" i="1"/>
  <c r="AJ812" i="1"/>
  <c r="AL812" i="1" s="1"/>
  <c r="AE812" i="1"/>
  <c r="AJ868" i="1"/>
  <c r="AL868" i="1" s="1"/>
  <c r="AE868" i="1"/>
  <c r="AJ932" i="1"/>
  <c r="AL932" i="1" s="1"/>
  <c r="AE932" i="1"/>
  <c r="AJ996" i="1"/>
  <c r="AL996" i="1" s="1"/>
  <c r="AE996" i="1"/>
  <c r="AJ1052" i="1"/>
  <c r="AL1052" i="1" s="1"/>
  <c r="AE1052" i="1"/>
  <c r="AJ1100" i="1"/>
  <c r="AL1100" i="1" s="1"/>
  <c r="AE1100" i="1"/>
  <c r="AJ1156" i="1"/>
  <c r="AL1156" i="1" s="1"/>
  <c r="AE1156" i="1"/>
  <c r="AJ1212" i="1"/>
  <c r="AL1212" i="1" s="1"/>
  <c r="AE1212" i="1"/>
  <c r="AJ1260" i="1"/>
  <c r="AL1260" i="1" s="1"/>
  <c r="AE1260" i="1"/>
  <c r="AJ1316" i="1"/>
  <c r="AL1316" i="1" s="1"/>
  <c r="AE1316" i="1"/>
  <c r="AJ1372" i="1"/>
  <c r="AL1372" i="1" s="1"/>
  <c r="AE1372" i="1"/>
  <c r="AJ1420" i="1"/>
  <c r="AL1420" i="1" s="1"/>
  <c r="AE1420" i="1"/>
  <c r="AJ1476" i="1"/>
  <c r="AL1476" i="1" s="1"/>
  <c r="AE1476" i="1"/>
  <c r="AJ1524" i="1"/>
  <c r="AL1524" i="1" s="1"/>
  <c r="AE1524" i="1"/>
  <c r="AJ1580" i="1"/>
  <c r="AL1580" i="1" s="1"/>
  <c r="AE1580" i="1"/>
  <c r="AJ1636" i="1"/>
  <c r="AL1636" i="1" s="1"/>
  <c r="AE1636" i="1"/>
  <c r="AJ1684" i="1"/>
  <c r="AL1684" i="1" s="1"/>
  <c r="AE1684" i="1"/>
  <c r="AJ1748" i="1"/>
  <c r="AL1748" i="1" s="1"/>
  <c r="AE1748" i="1"/>
  <c r="AJ1812" i="1"/>
  <c r="AL1812" i="1" s="1"/>
  <c r="AE1812" i="1"/>
  <c r="AJ1876" i="1"/>
  <c r="AL1876" i="1" s="1"/>
  <c r="AE1876" i="1"/>
  <c r="AJ1924" i="1"/>
  <c r="AL1924" i="1" s="1"/>
  <c r="AE1924" i="1"/>
  <c r="AJ1980" i="1"/>
  <c r="AL1980" i="1" s="1"/>
  <c r="AE1980" i="1"/>
  <c r="AJ2036" i="1"/>
  <c r="AL2036" i="1" s="1"/>
  <c r="AE2036" i="1"/>
  <c r="AJ2100" i="1"/>
  <c r="AL2100" i="1" s="1"/>
  <c r="AE2100" i="1"/>
  <c r="AJ2148" i="1"/>
  <c r="AL2148" i="1" s="1"/>
  <c r="AE2148" i="1"/>
  <c r="AJ2196" i="1"/>
  <c r="AL2196" i="1" s="1"/>
  <c r="AE2196" i="1"/>
  <c r="AJ2252" i="1"/>
  <c r="AL2252" i="1" s="1"/>
  <c r="AE2252" i="1"/>
  <c r="AJ2308" i="1"/>
  <c r="AL2308" i="1" s="1"/>
  <c r="AE2308" i="1"/>
  <c r="AJ2356" i="1"/>
  <c r="AL2356" i="1" s="1"/>
  <c r="AE2356" i="1"/>
  <c r="AJ2412" i="1"/>
  <c r="AL2412" i="1" s="1"/>
  <c r="AE2412" i="1"/>
  <c r="AJ2468" i="1"/>
  <c r="AL2468" i="1" s="1"/>
  <c r="AE2468" i="1"/>
  <c r="AJ2540" i="1"/>
  <c r="AL2540" i="1" s="1"/>
  <c r="AE2540" i="1"/>
  <c r="AJ2596" i="1"/>
  <c r="AL2596" i="1" s="1"/>
  <c r="AE2596" i="1"/>
  <c r="AJ2652" i="1"/>
  <c r="AL2652" i="1" s="1"/>
  <c r="AE2652" i="1"/>
  <c r="AJ2716" i="1"/>
  <c r="AL2716" i="1" s="1"/>
  <c r="AE2716" i="1"/>
  <c r="AJ2772" i="1"/>
  <c r="AL2772" i="1" s="1"/>
  <c r="AE2772" i="1"/>
  <c r="AJ2820" i="1"/>
  <c r="AL2820" i="1" s="1"/>
  <c r="AE2820" i="1"/>
  <c r="AJ2868" i="1"/>
  <c r="AL2868" i="1" s="1"/>
  <c r="AE2868" i="1"/>
  <c r="AJ2924" i="1"/>
  <c r="AL2924" i="1" s="1"/>
  <c r="AE2924" i="1"/>
  <c r="AJ2980" i="1"/>
  <c r="AL2980" i="1" s="1"/>
  <c r="AE2980" i="1"/>
  <c r="AJ3012" i="1"/>
  <c r="AL3012" i="1" s="1"/>
  <c r="AE3012" i="1"/>
  <c r="AJ3068" i="1"/>
  <c r="AL3068" i="1" s="1"/>
  <c r="AE3068" i="1"/>
  <c r="AJ3124" i="1"/>
  <c r="AL3124" i="1" s="1"/>
  <c r="AE3124" i="1"/>
  <c r="AJ3188" i="1"/>
  <c r="AL3188" i="1" s="1"/>
  <c r="AE3188" i="1"/>
  <c r="AJ3252" i="1"/>
  <c r="AL3252" i="1" s="1"/>
  <c r="AE3252" i="1"/>
  <c r="AJ3308" i="1"/>
  <c r="AL3308" i="1" s="1"/>
  <c r="AE3308" i="1"/>
  <c r="AJ3364" i="1"/>
  <c r="AL3364" i="1" s="1"/>
  <c r="AE3364" i="1"/>
  <c r="AJ3436" i="1"/>
  <c r="AL3436" i="1" s="1"/>
  <c r="AE3436" i="1"/>
  <c r="AN36" i="1"/>
  <c r="AP36" i="1" s="1"/>
  <c r="AQ36" i="1" s="1"/>
  <c r="AI36" i="1"/>
  <c r="AN164" i="1"/>
  <c r="AP164" i="1" s="1"/>
  <c r="AQ164" i="1" s="1"/>
  <c r="AI164" i="1"/>
  <c r="AN188" i="1"/>
  <c r="AP188" i="1" s="1"/>
  <c r="AQ188" i="1" s="1"/>
  <c r="AI188" i="1"/>
  <c r="AN220" i="1"/>
  <c r="AP220" i="1" s="1"/>
  <c r="AQ220" i="1" s="1"/>
  <c r="AI220" i="1"/>
  <c r="AN268" i="1"/>
  <c r="AP268" i="1" s="1"/>
  <c r="AQ268" i="1" s="1"/>
  <c r="AI268" i="1"/>
  <c r="AN300" i="1"/>
  <c r="AP300" i="1" s="1"/>
  <c r="AQ300" i="1" s="1"/>
  <c r="AI300" i="1"/>
  <c r="AN316" i="1"/>
  <c r="AP316" i="1" s="1"/>
  <c r="AQ316" i="1" s="1"/>
  <c r="AI316" i="1"/>
  <c r="AN332" i="1"/>
  <c r="AP332" i="1" s="1"/>
  <c r="AQ332" i="1" s="1"/>
  <c r="AI332" i="1"/>
  <c r="AN420" i="1"/>
  <c r="AP420" i="1" s="1"/>
  <c r="AQ420" i="1" s="1"/>
  <c r="AI420" i="1"/>
  <c r="AN564" i="1"/>
  <c r="AP564" i="1" s="1"/>
  <c r="AQ564" i="1" s="1"/>
  <c r="AI564" i="1"/>
  <c r="AN708" i="1"/>
  <c r="AP708" i="1" s="1"/>
  <c r="AQ708" i="1" s="1"/>
  <c r="AI708" i="1"/>
  <c r="AN732" i="1"/>
  <c r="AP732" i="1" s="1"/>
  <c r="AQ732" i="1" s="1"/>
  <c r="AI732" i="1"/>
  <c r="AN868" i="1"/>
  <c r="AP868" i="1" s="1"/>
  <c r="AQ868" i="1" s="1"/>
  <c r="AI868" i="1"/>
  <c r="AN884" i="1"/>
  <c r="AP884" i="1" s="1"/>
  <c r="AQ884" i="1" s="1"/>
  <c r="AI884" i="1"/>
  <c r="AN948" i="1"/>
  <c r="AP948" i="1" s="1"/>
  <c r="AQ948" i="1" s="1"/>
  <c r="AI948" i="1"/>
  <c r="AN980" i="1"/>
  <c r="AP980" i="1" s="1"/>
  <c r="AQ980" i="1" s="1"/>
  <c r="AI980" i="1"/>
  <c r="AN1044" i="1"/>
  <c r="AP1044" i="1" s="1"/>
  <c r="AQ1044" i="1" s="1"/>
  <c r="AI1044" i="1"/>
  <c r="AN1116" i="1"/>
  <c r="AP1116" i="1" s="1"/>
  <c r="AQ1116" i="1" s="1"/>
  <c r="AI1116" i="1"/>
  <c r="AN1364" i="1"/>
  <c r="AP1364" i="1" s="1"/>
  <c r="AQ1364" i="1" s="1"/>
  <c r="AI1364" i="1"/>
  <c r="AN1380" i="1"/>
  <c r="AP1380" i="1" s="1"/>
  <c r="AQ1380" i="1" s="1"/>
  <c r="AI1380" i="1"/>
  <c r="AN1420" i="1"/>
  <c r="AP1420" i="1" s="1"/>
  <c r="AQ1420" i="1" s="1"/>
  <c r="AI1420" i="1"/>
  <c r="AJ6" i="1"/>
  <c r="AL6" i="1" s="1"/>
  <c r="AE6" i="1"/>
  <c r="AJ14" i="1"/>
  <c r="AL14" i="1" s="1"/>
  <c r="AE14" i="1"/>
  <c r="AJ22" i="1"/>
  <c r="AL22" i="1" s="1"/>
  <c r="AE22" i="1"/>
  <c r="AJ30" i="1"/>
  <c r="AL30" i="1" s="1"/>
  <c r="AE30" i="1"/>
  <c r="AJ38" i="1"/>
  <c r="AL38" i="1" s="1"/>
  <c r="AE38" i="1"/>
  <c r="AJ46" i="1"/>
  <c r="AL46" i="1" s="1"/>
  <c r="AE46" i="1"/>
  <c r="AJ54" i="1"/>
  <c r="AL54" i="1" s="1"/>
  <c r="AE54" i="1"/>
  <c r="AJ62" i="1"/>
  <c r="AL62" i="1" s="1"/>
  <c r="AE62" i="1"/>
  <c r="AJ70" i="1"/>
  <c r="AL70" i="1" s="1"/>
  <c r="AE70" i="1"/>
  <c r="AJ78" i="1"/>
  <c r="AL78" i="1" s="1"/>
  <c r="AE78" i="1"/>
  <c r="AJ86" i="1"/>
  <c r="AL86" i="1" s="1"/>
  <c r="AE86" i="1"/>
  <c r="AJ94" i="1"/>
  <c r="AL94" i="1" s="1"/>
  <c r="AE94" i="1"/>
  <c r="AJ102" i="1"/>
  <c r="AL102" i="1" s="1"/>
  <c r="AE102" i="1"/>
  <c r="AJ110" i="1"/>
  <c r="AL110" i="1" s="1"/>
  <c r="AE110" i="1"/>
  <c r="AJ118" i="1"/>
  <c r="AL118" i="1" s="1"/>
  <c r="AE118" i="1"/>
  <c r="AJ126" i="1"/>
  <c r="AL126" i="1" s="1"/>
  <c r="AE126" i="1"/>
  <c r="AJ134" i="1"/>
  <c r="AL134" i="1" s="1"/>
  <c r="AE134" i="1"/>
  <c r="AJ142" i="1"/>
  <c r="AL142" i="1" s="1"/>
  <c r="AE142" i="1"/>
  <c r="AJ150" i="1"/>
  <c r="AL150" i="1" s="1"/>
  <c r="AE150" i="1"/>
  <c r="AJ158" i="1"/>
  <c r="AL158" i="1" s="1"/>
  <c r="AE158" i="1"/>
  <c r="AJ166" i="1"/>
  <c r="AL166" i="1" s="1"/>
  <c r="AE166" i="1"/>
  <c r="AJ174" i="1"/>
  <c r="AL174" i="1" s="1"/>
  <c r="AE174" i="1"/>
  <c r="AJ182" i="1"/>
  <c r="AL182" i="1" s="1"/>
  <c r="AE182" i="1"/>
  <c r="AJ190" i="1"/>
  <c r="AL190" i="1" s="1"/>
  <c r="AE190" i="1"/>
  <c r="AJ198" i="1"/>
  <c r="AL198" i="1" s="1"/>
  <c r="AE198" i="1"/>
  <c r="AJ206" i="1"/>
  <c r="AL206" i="1" s="1"/>
  <c r="AE206" i="1"/>
  <c r="AJ214" i="1"/>
  <c r="AL214" i="1" s="1"/>
  <c r="AE214" i="1"/>
  <c r="AJ222" i="1"/>
  <c r="AL222" i="1" s="1"/>
  <c r="AE222" i="1"/>
  <c r="AJ230" i="1"/>
  <c r="AL230" i="1" s="1"/>
  <c r="AE230" i="1"/>
  <c r="AJ238" i="1"/>
  <c r="AL238" i="1" s="1"/>
  <c r="AE238" i="1"/>
  <c r="AJ246" i="1"/>
  <c r="AL246" i="1" s="1"/>
  <c r="AE246" i="1"/>
  <c r="AJ254" i="1"/>
  <c r="AL254" i="1" s="1"/>
  <c r="AE254" i="1"/>
  <c r="AJ262" i="1"/>
  <c r="AL262" i="1" s="1"/>
  <c r="AE262" i="1"/>
  <c r="AJ270" i="1"/>
  <c r="AL270" i="1" s="1"/>
  <c r="AE270" i="1"/>
  <c r="AJ278" i="1"/>
  <c r="AL278" i="1" s="1"/>
  <c r="AE278" i="1"/>
  <c r="AJ286" i="1"/>
  <c r="AL286" i="1" s="1"/>
  <c r="AE286" i="1"/>
  <c r="AJ294" i="1"/>
  <c r="AL294" i="1" s="1"/>
  <c r="AE294" i="1"/>
  <c r="AJ302" i="1"/>
  <c r="AL302" i="1" s="1"/>
  <c r="AE302" i="1"/>
  <c r="AJ310" i="1"/>
  <c r="AL310" i="1" s="1"/>
  <c r="AE310" i="1"/>
  <c r="AJ318" i="1"/>
  <c r="AL318" i="1" s="1"/>
  <c r="AE318" i="1"/>
  <c r="AJ326" i="1"/>
  <c r="AL326" i="1" s="1"/>
  <c r="AE326" i="1"/>
  <c r="AJ334" i="1"/>
  <c r="AL334" i="1" s="1"/>
  <c r="AE334" i="1"/>
  <c r="AJ342" i="1"/>
  <c r="AL342" i="1" s="1"/>
  <c r="AE342" i="1"/>
  <c r="AJ350" i="1"/>
  <c r="AL350" i="1" s="1"/>
  <c r="AE350" i="1"/>
  <c r="AJ358" i="1"/>
  <c r="AL358" i="1" s="1"/>
  <c r="AE358" i="1"/>
  <c r="AJ366" i="1"/>
  <c r="AL366" i="1" s="1"/>
  <c r="AE366" i="1"/>
  <c r="AJ374" i="1"/>
  <c r="AL374" i="1" s="1"/>
  <c r="AE374" i="1"/>
  <c r="AJ382" i="1"/>
  <c r="AL382" i="1" s="1"/>
  <c r="AE382" i="1"/>
  <c r="AJ390" i="1"/>
  <c r="AL390" i="1" s="1"/>
  <c r="AE390" i="1"/>
  <c r="AJ398" i="1"/>
  <c r="AL398" i="1" s="1"/>
  <c r="AE398" i="1"/>
  <c r="AJ406" i="1"/>
  <c r="AL406" i="1" s="1"/>
  <c r="AE406" i="1"/>
  <c r="AJ414" i="1"/>
  <c r="AL414" i="1" s="1"/>
  <c r="AE414" i="1"/>
  <c r="AJ422" i="1"/>
  <c r="AL422" i="1" s="1"/>
  <c r="AE422" i="1"/>
  <c r="AJ430" i="1"/>
  <c r="AL430" i="1" s="1"/>
  <c r="AE430" i="1"/>
  <c r="AJ438" i="1"/>
  <c r="AL438" i="1" s="1"/>
  <c r="AE438" i="1"/>
  <c r="AJ446" i="1"/>
  <c r="AL446" i="1" s="1"/>
  <c r="AE446" i="1"/>
  <c r="AJ454" i="1"/>
  <c r="AL454" i="1" s="1"/>
  <c r="AE454" i="1"/>
  <c r="AJ462" i="1"/>
  <c r="AL462" i="1" s="1"/>
  <c r="AE462" i="1"/>
  <c r="AJ470" i="1"/>
  <c r="AL470" i="1" s="1"/>
  <c r="AE470" i="1"/>
  <c r="AJ478" i="1"/>
  <c r="AL478" i="1" s="1"/>
  <c r="AE478" i="1"/>
  <c r="AJ486" i="1"/>
  <c r="AL486" i="1" s="1"/>
  <c r="AE486" i="1"/>
  <c r="AJ494" i="1"/>
  <c r="AL494" i="1" s="1"/>
  <c r="AE494" i="1"/>
  <c r="AJ502" i="1"/>
  <c r="AL502" i="1" s="1"/>
  <c r="AE502" i="1"/>
  <c r="AJ510" i="1"/>
  <c r="AL510" i="1" s="1"/>
  <c r="AE510" i="1"/>
  <c r="AJ518" i="1"/>
  <c r="AL518" i="1" s="1"/>
  <c r="AE518" i="1"/>
  <c r="AJ526" i="1"/>
  <c r="AL526" i="1" s="1"/>
  <c r="AE526" i="1"/>
  <c r="AJ534" i="1"/>
  <c r="AL534" i="1" s="1"/>
  <c r="AE534" i="1"/>
  <c r="AJ542" i="1"/>
  <c r="AL542" i="1" s="1"/>
  <c r="AE542" i="1"/>
  <c r="AJ550" i="1"/>
  <c r="AL550" i="1" s="1"/>
  <c r="AE550" i="1"/>
  <c r="AJ558" i="1"/>
  <c r="AL558" i="1" s="1"/>
  <c r="AE558" i="1"/>
  <c r="AJ566" i="1"/>
  <c r="AL566" i="1" s="1"/>
  <c r="AE566" i="1"/>
  <c r="AJ574" i="1"/>
  <c r="AL574" i="1" s="1"/>
  <c r="AE574" i="1"/>
  <c r="AJ582" i="1"/>
  <c r="AL582" i="1" s="1"/>
  <c r="AE582" i="1"/>
  <c r="AJ590" i="1"/>
  <c r="AL590" i="1" s="1"/>
  <c r="AE590" i="1"/>
  <c r="AJ598" i="1"/>
  <c r="AL598" i="1" s="1"/>
  <c r="AE598" i="1"/>
  <c r="AJ606" i="1"/>
  <c r="AL606" i="1" s="1"/>
  <c r="AE606" i="1"/>
  <c r="AJ614" i="1"/>
  <c r="AL614" i="1" s="1"/>
  <c r="AE614" i="1"/>
  <c r="AJ622" i="1"/>
  <c r="AL622" i="1" s="1"/>
  <c r="AE622" i="1"/>
  <c r="AJ630" i="1"/>
  <c r="AL630" i="1" s="1"/>
  <c r="AE630" i="1"/>
  <c r="AJ638" i="1"/>
  <c r="AL638" i="1" s="1"/>
  <c r="AE638" i="1"/>
  <c r="AJ646" i="1"/>
  <c r="AL646" i="1" s="1"/>
  <c r="AE646" i="1"/>
  <c r="AJ654" i="1"/>
  <c r="AL654" i="1" s="1"/>
  <c r="AE654" i="1"/>
  <c r="AJ662" i="1"/>
  <c r="AL662" i="1" s="1"/>
  <c r="AE662" i="1"/>
  <c r="AJ670" i="1"/>
  <c r="AL670" i="1" s="1"/>
  <c r="AE670" i="1"/>
  <c r="AJ678" i="1"/>
  <c r="AL678" i="1" s="1"/>
  <c r="AE678" i="1"/>
  <c r="AJ686" i="1"/>
  <c r="AL686" i="1" s="1"/>
  <c r="AE686" i="1"/>
  <c r="AJ694" i="1"/>
  <c r="AL694" i="1" s="1"/>
  <c r="AE694" i="1"/>
  <c r="AJ702" i="1"/>
  <c r="AL702" i="1" s="1"/>
  <c r="AE702" i="1"/>
  <c r="AJ710" i="1"/>
  <c r="AL710" i="1" s="1"/>
  <c r="AE710" i="1"/>
  <c r="AJ718" i="1"/>
  <c r="AL718" i="1" s="1"/>
  <c r="AE718" i="1"/>
  <c r="AJ726" i="1"/>
  <c r="AL726" i="1" s="1"/>
  <c r="AE726" i="1"/>
  <c r="AJ734" i="1"/>
  <c r="AL734" i="1" s="1"/>
  <c r="AE734" i="1"/>
  <c r="AJ742" i="1"/>
  <c r="AL742" i="1" s="1"/>
  <c r="AE742" i="1"/>
  <c r="AJ750" i="1"/>
  <c r="AL750" i="1" s="1"/>
  <c r="AE750" i="1"/>
  <c r="AJ758" i="1"/>
  <c r="AL758" i="1" s="1"/>
  <c r="AE758" i="1"/>
  <c r="AJ766" i="1"/>
  <c r="AL766" i="1" s="1"/>
  <c r="AE766" i="1"/>
  <c r="AJ774" i="1"/>
  <c r="AL774" i="1" s="1"/>
  <c r="AE774" i="1"/>
  <c r="AJ782" i="1"/>
  <c r="AL782" i="1" s="1"/>
  <c r="AE782" i="1"/>
  <c r="AJ790" i="1"/>
  <c r="AL790" i="1" s="1"/>
  <c r="AE790" i="1"/>
  <c r="AJ798" i="1"/>
  <c r="AL798" i="1" s="1"/>
  <c r="AE798" i="1"/>
  <c r="AJ806" i="1"/>
  <c r="AL806" i="1" s="1"/>
  <c r="AE806" i="1"/>
  <c r="AJ814" i="1"/>
  <c r="AL814" i="1" s="1"/>
  <c r="AE814" i="1"/>
  <c r="AJ822" i="1"/>
  <c r="AL822" i="1" s="1"/>
  <c r="AE822" i="1"/>
  <c r="AJ830" i="1"/>
  <c r="AL830" i="1" s="1"/>
  <c r="AE830" i="1"/>
  <c r="AJ838" i="1"/>
  <c r="AL838" i="1" s="1"/>
  <c r="AE838" i="1"/>
  <c r="AJ846" i="1"/>
  <c r="AL846" i="1" s="1"/>
  <c r="AE846" i="1"/>
  <c r="AJ854" i="1"/>
  <c r="AL854" i="1" s="1"/>
  <c r="AE854" i="1"/>
  <c r="AJ862" i="1"/>
  <c r="AL862" i="1" s="1"/>
  <c r="AE862" i="1"/>
  <c r="AJ870" i="1"/>
  <c r="AL870" i="1" s="1"/>
  <c r="AE870" i="1"/>
  <c r="AJ878" i="1"/>
  <c r="AL878" i="1" s="1"/>
  <c r="AE878" i="1"/>
  <c r="AJ886" i="1"/>
  <c r="AL886" i="1" s="1"/>
  <c r="AE886" i="1"/>
  <c r="AJ894" i="1"/>
  <c r="AL894" i="1" s="1"/>
  <c r="AE894" i="1"/>
  <c r="AJ902" i="1"/>
  <c r="AL902" i="1" s="1"/>
  <c r="AE902" i="1"/>
  <c r="AJ910" i="1"/>
  <c r="AL910" i="1" s="1"/>
  <c r="AE910" i="1"/>
  <c r="AJ918" i="1"/>
  <c r="AL918" i="1" s="1"/>
  <c r="AE918" i="1"/>
  <c r="AJ926" i="1"/>
  <c r="AL926" i="1" s="1"/>
  <c r="AE926" i="1"/>
  <c r="AJ934" i="1"/>
  <c r="AL934" i="1" s="1"/>
  <c r="AE934" i="1"/>
  <c r="AJ942" i="1"/>
  <c r="AL942" i="1" s="1"/>
  <c r="AE942" i="1"/>
  <c r="AJ950" i="1"/>
  <c r="AL950" i="1" s="1"/>
  <c r="AE950" i="1"/>
  <c r="AJ958" i="1"/>
  <c r="AL958" i="1" s="1"/>
  <c r="AE958" i="1"/>
  <c r="AJ966" i="1"/>
  <c r="AL966" i="1" s="1"/>
  <c r="AE966" i="1"/>
  <c r="AJ974" i="1"/>
  <c r="AL974" i="1" s="1"/>
  <c r="AE974" i="1"/>
  <c r="AJ982" i="1"/>
  <c r="AL982" i="1" s="1"/>
  <c r="AE982" i="1"/>
  <c r="AJ990" i="1"/>
  <c r="AL990" i="1" s="1"/>
  <c r="AE990" i="1"/>
  <c r="AJ998" i="1"/>
  <c r="AL998" i="1" s="1"/>
  <c r="AE998" i="1"/>
  <c r="AJ1006" i="1"/>
  <c r="AL1006" i="1" s="1"/>
  <c r="AE1006" i="1"/>
  <c r="AJ1014" i="1"/>
  <c r="AL1014" i="1" s="1"/>
  <c r="AE1014" i="1"/>
  <c r="AJ1022" i="1"/>
  <c r="AL1022" i="1" s="1"/>
  <c r="AE1022" i="1"/>
  <c r="AJ1030" i="1"/>
  <c r="AL1030" i="1" s="1"/>
  <c r="AE1030" i="1"/>
  <c r="AJ1038" i="1"/>
  <c r="AL1038" i="1" s="1"/>
  <c r="AE1038" i="1"/>
  <c r="AJ1046" i="1"/>
  <c r="AL1046" i="1" s="1"/>
  <c r="AE1046" i="1"/>
  <c r="AJ1054" i="1"/>
  <c r="AL1054" i="1" s="1"/>
  <c r="AE1054" i="1"/>
  <c r="AJ1062" i="1"/>
  <c r="AL1062" i="1" s="1"/>
  <c r="AE1062" i="1"/>
  <c r="AJ1070" i="1"/>
  <c r="AL1070" i="1" s="1"/>
  <c r="AE1070" i="1"/>
  <c r="AJ1078" i="1"/>
  <c r="AL1078" i="1" s="1"/>
  <c r="AE1078" i="1"/>
  <c r="AJ1086" i="1"/>
  <c r="AL1086" i="1" s="1"/>
  <c r="AE1086" i="1"/>
  <c r="AJ1094" i="1"/>
  <c r="AL1094" i="1" s="1"/>
  <c r="AE1094" i="1"/>
  <c r="AJ1102" i="1"/>
  <c r="AL1102" i="1" s="1"/>
  <c r="AE1102" i="1"/>
  <c r="AJ1110" i="1"/>
  <c r="AL1110" i="1" s="1"/>
  <c r="AE1110" i="1"/>
  <c r="AJ1118" i="1"/>
  <c r="AL1118" i="1" s="1"/>
  <c r="AE1118" i="1"/>
  <c r="AJ1126" i="1"/>
  <c r="AL1126" i="1" s="1"/>
  <c r="AE1126" i="1"/>
  <c r="AJ1134" i="1"/>
  <c r="AL1134" i="1" s="1"/>
  <c r="AE1134" i="1"/>
  <c r="AJ1142" i="1"/>
  <c r="AL1142" i="1" s="1"/>
  <c r="AE1142" i="1"/>
  <c r="AJ1150" i="1"/>
  <c r="AL1150" i="1" s="1"/>
  <c r="AE1150" i="1"/>
  <c r="AJ1158" i="1"/>
  <c r="AL1158" i="1" s="1"/>
  <c r="AE1158" i="1"/>
  <c r="AJ1166" i="1"/>
  <c r="AL1166" i="1" s="1"/>
  <c r="AE1166" i="1"/>
  <c r="AJ1174" i="1"/>
  <c r="AL1174" i="1" s="1"/>
  <c r="AE1174" i="1"/>
  <c r="AJ1182" i="1"/>
  <c r="AL1182" i="1" s="1"/>
  <c r="AE1182" i="1"/>
  <c r="AJ1190" i="1"/>
  <c r="AL1190" i="1" s="1"/>
  <c r="AE1190" i="1"/>
  <c r="AJ1198" i="1"/>
  <c r="AL1198" i="1" s="1"/>
  <c r="AE1198" i="1"/>
  <c r="AJ1206" i="1"/>
  <c r="AL1206" i="1" s="1"/>
  <c r="AE1206" i="1"/>
  <c r="AJ1214" i="1"/>
  <c r="AL1214" i="1" s="1"/>
  <c r="AE1214" i="1"/>
  <c r="AJ1222" i="1"/>
  <c r="AL1222" i="1" s="1"/>
  <c r="AE1222" i="1"/>
  <c r="AJ1230" i="1"/>
  <c r="AL1230" i="1" s="1"/>
  <c r="AE1230" i="1"/>
  <c r="AJ1238" i="1"/>
  <c r="AL1238" i="1" s="1"/>
  <c r="AE1238" i="1"/>
  <c r="AJ1246" i="1"/>
  <c r="AL1246" i="1" s="1"/>
  <c r="AE1246" i="1"/>
  <c r="AJ1254" i="1"/>
  <c r="AL1254" i="1" s="1"/>
  <c r="AE1254" i="1"/>
  <c r="AJ1262" i="1"/>
  <c r="AL1262" i="1" s="1"/>
  <c r="AE1262" i="1"/>
  <c r="AJ1270" i="1"/>
  <c r="AL1270" i="1" s="1"/>
  <c r="AE1270" i="1"/>
  <c r="AJ1278" i="1"/>
  <c r="AL1278" i="1" s="1"/>
  <c r="AE1278" i="1"/>
  <c r="AJ1286" i="1"/>
  <c r="AL1286" i="1" s="1"/>
  <c r="AE1286" i="1"/>
  <c r="AJ1294" i="1"/>
  <c r="AL1294" i="1" s="1"/>
  <c r="AE1294" i="1"/>
  <c r="AJ1302" i="1"/>
  <c r="AL1302" i="1" s="1"/>
  <c r="AE1302" i="1"/>
  <c r="AJ1310" i="1"/>
  <c r="AL1310" i="1" s="1"/>
  <c r="AE1310" i="1"/>
  <c r="AJ1318" i="1"/>
  <c r="AL1318" i="1" s="1"/>
  <c r="AE1318" i="1"/>
  <c r="AJ1326" i="1"/>
  <c r="AL1326" i="1" s="1"/>
  <c r="AE1326" i="1"/>
  <c r="AJ1334" i="1"/>
  <c r="AL1334" i="1" s="1"/>
  <c r="AE1334" i="1"/>
  <c r="AJ1342" i="1"/>
  <c r="AL1342" i="1" s="1"/>
  <c r="AE1342" i="1"/>
  <c r="AJ1350" i="1"/>
  <c r="AL1350" i="1" s="1"/>
  <c r="AE1350" i="1"/>
  <c r="AJ1358" i="1"/>
  <c r="AL1358" i="1" s="1"/>
  <c r="AE1358" i="1"/>
  <c r="AJ1366" i="1"/>
  <c r="AL1366" i="1" s="1"/>
  <c r="AE1366" i="1"/>
  <c r="AJ1374" i="1"/>
  <c r="AL1374" i="1" s="1"/>
  <c r="AE1374" i="1"/>
  <c r="AJ1382" i="1"/>
  <c r="AL1382" i="1" s="1"/>
  <c r="AE1382" i="1"/>
  <c r="AJ1390" i="1"/>
  <c r="AL1390" i="1" s="1"/>
  <c r="AE1390" i="1"/>
  <c r="AJ1398" i="1"/>
  <c r="AL1398" i="1" s="1"/>
  <c r="AE1398" i="1"/>
  <c r="AJ1406" i="1"/>
  <c r="AL1406" i="1" s="1"/>
  <c r="AE1406" i="1"/>
  <c r="AJ1414" i="1"/>
  <c r="AL1414" i="1" s="1"/>
  <c r="AE1414" i="1"/>
  <c r="AJ1422" i="1"/>
  <c r="AL1422" i="1" s="1"/>
  <c r="AE1422" i="1"/>
  <c r="AJ1430" i="1"/>
  <c r="AL1430" i="1" s="1"/>
  <c r="AE1430" i="1"/>
  <c r="AJ1438" i="1"/>
  <c r="AL1438" i="1" s="1"/>
  <c r="AE1438" i="1"/>
  <c r="AJ1446" i="1"/>
  <c r="AL1446" i="1" s="1"/>
  <c r="AE1446" i="1"/>
  <c r="AJ1454" i="1"/>
  <c r="AL1454" i="1" s="1"/>
  <c r="AE1454" i="1"/>
  <c r="AJ1462" i="1"/>
  <c r="AL1462" i="1" s="1"/>
  <c r="AE1462" i="1"/>
  <c r="AJ1470" i="1"/>
  <c r="AL1470" i="1" s="1"/>
  <c r="AE1470" i="1"/>
  <c r="AJ1478" i="1"/>
  <c r="AL1478" i="1" s="1"/>
  <c r="AE1478" i="1"/>
  <c r="AJ1486" i="1"/>
  <c r="AL1486" i="1" s="1"/>
  <c r="AE1486" i="1"/>
  <c r="AJ1494" i="1"/>
  <c r="AL1494" i="1" s="1"/>
  <c r="AE1494" i="1"/>
  <c r="AJ1502" i="1"/>
  <c r="AL1502" i="1" s="1"/>
  <c r="AE1502" i="1"/>
  <c r="AJ1510" i="1"/>
  <c r="AL1510" i="1" s="1"/>
  <c r="AE1510" i="1"/>
  <c r="AJ1518" i="1"/>
  <c r="AL1518" i="1" s="1"/>
  <c r="AE1518" i="1"/>
  <c r="AJ1526" i="1"/>
  <c r="AL1526" i="1" s="1"/>
  <c r="AE1526" i="1"/>
  <c r="AJ1534" i="1"/>
  <c r="AL1534" i="1" s="1"/>
  <c r="AE1534" i="1"/>
  <c r="AJ1542" i="1"/>
  <c r="AL1542" i="1" s="1"/>
  <c r="AE1542" i="1"/>
  <c r="AJ1550" i="1"/>
  <c r="AL1550" i="1" s="1"/>
  <c r="AE1550" i="1"/>
  <c r="AJ1558" i="1"/>
  <c r="AL1558" i="1" s="1"/>
  <c r="AE1558" i="1"/>
  <c r="AJ1566" i="1"/>
  <c r="AL1566" i="1" s="1"/>
  <c r="AE1566" i="1"/>
  <c r="AJ1574" i="1"/>
  <c r="AL1574" i="1" s="1"/>
  <c r="AE1574" i="1"/>
  <c r="AJ1582" i="1"/>
  <c r="AL1582" i="1" s="1"/>
  <c r="AE1582" i="1"/>
  <c r="AJ1590" i="1"/>
  <c r="AL1590" i="1" s="1"/>
  <c r="AE1590" i="1"/>
  <c r="AJ1598" i="1"/>
  <c r="AL1598" i="1" s="1"/>
  <c r="AE1598" i="1"/>
  <c r="AJ1606" i="1"/>
  <c r="AL1606" i="1" s="1"/>
  <c r="AE1606" i="1"/>
  <c r="AJ1614" i="1"/>
  <c r="AL1614" i="1" s="1"/>
  <c r="AE1614" i="1"/>
  <c r="AJ1622" i="1"/>
  <c r="AL1622" i="1" s="1"/>
  <c r="AE1622" i="1"/>
  <c r="AJ1630" i="1"/>
  <c r="AL1630" i="1" s="1"/>
  <c r="AE1630" i="1"/>
  <c r="AJ1638" i="1"/>
  <c r="AL1638" i="1" s="1"/>
  <c r="AE1638" i="1"/>
  <c r="AJ1646" i="1"/>
  <c r="AL1646" i="1" s="1"/>
  <c r="AE1646" i="1"/>
  <c r="AJ1654" i="1"/>
  <c r="AL1654" i="1" s="1"/>
  <c r="AE1654" i="1"/>
  <c r="AJ1662" i="1"/>
  <c r="AL1662" i="1" s="1"/>
  <c r="AE1662" i="1"/>
  <c r="AJ1670" i="1"/>
  <c r="AL1670" i="1" s="1"/>
  <c r="AE1670" i="1"/>
  <c r="AJ1678" i="1"/>
  <c r="AL1678" i="1" s="1"/>
  <c r="AE1678" i="1"/>
  <c r="AJ1686" i="1"/>
  <c r="AL1686" i="1" s="1"/>
  <c r="AE1686" i="1"/>
  <c r="AJ1694" i="1"/>
  <c r="AL1694" i="1" s="1"/>
  <c r="AE1694" i="1"/>
  <c r="AJ1702" i="1"/>
  <c r="AL1702" i="1" s="1"/>
  <c r="AE1702" i="1"/>
  <c r="AJ1710" i="1"/>
  <c r="AL1710" i="1" s="1"/>
  <c r="AE1710" i="1"/>
  <c r="AJ1718" i="1"/>
  <c r="AL1718" i="1" s="1"/>
  <c r="AE1718" i="1"/>
  <c r="AJ1726" i="1"/>
  <c r="AL1726" i="1" s="1"/>
  <c r="AE1726" i="1"/>
  <c r="AJ1734" i="1"/>
  <c r="AL1734" i="1" s="1"/>
  <c r="AE1734" i="1"/>
  <c r="AJ1742" i="1"/>
  <c r="AL1742" i="1" s="1"/>
  <c r="AE1742" i="1"/>
  <c r="AJ1750" i="1"/>
  <c r="AL1750" i="1" s="1"/>
  <c r="AE1750" i="1"/>
  <c r="AJ1758" i="1"/>
  <c r="AL1758" i="1" s="1"/>
  <c r="AE1758" i="1"/>
  <c r="AJ1766" i="1"/>
  <c r="AL1766" i="1" s="1"/>
  <c r="AE1766" i="1"/>
  <c r="AJ1774" i="1"/>
  <c r="AL1774" i="1" s="1"/>
  <c r="AE1774" i="1"/>
  <c r="AJ1782" i="1"/>
  <c r="AL1782" i="1" s="1"/>
  <c r="AE1782" i="1"/>
  <c r="AJ1790" i="1"/>
  <c r="AL1790" i="1" s="1"/>
  <c r="AE1790" i="1"/>
  <c r="AJ1798" i="1"/>
  <c r="AL1798" i="1" s="1"/>
  <c r="AE1798" i="1"/>
  <c r="AJ1806" i="1"/>
  <c r="AL1806" i="1" s="1"/>
  <c r="AE1806" i="1"/>
  <c r="AJ1814" i="1"/>
  <c r="AL1814" i="1" s="1"/>
  <c r="AE1814" i="1"/>
  <c r="AJ1822" i="1"/>
  <c r="AL1822" i="1" s="1"/>
  <c r="AE1822" i="1"/>
  <c r="AJ1830" i="1"/>
  <c r="AL1830" i="1" s="1"/>
  <c r="AE1830" i="1"/>
  <c r="AJ1838" i="1"/>
  <c r="AL1838" i="1" s="1"/>
  <c r="AE1838" i="1"/>
  <c r="AJ1846" i="1"/>
  <c r="AL1846" i="1" s="1"/>
  <c r="AE1846" i="1"/>
  <c r="AJ1854" i="1"/>
  <c r="AL1854" i="1" s="1"/>
  <c r="AE1854" i="1"/>
  <c r="AJ1862" i="1"/>
  <c r="AL1862" i="1" s="1"/>
  <c r="AE1862" i="1"/>
  <c r="AJ1870" i="1"/>
  <c r="AL1870" i="1" s="1"/>
  <c r="AE1870" i="1"/>
  <c r="AJ1878" i="1"/>
  <c r="AL1878" i="1" s="1"/>
  <c r="AE1878" i="1"/>
  <c r="AJ1886" i="1"/>
  <c r="AL1886" i="1" s="1"/>
  <c r="AE1886" i="1"/>
  <c r="AJ1894" i="1"/>
  <c r="AL1894" i="1" s="1"/>
  <c r="AE1894" i="1"/>
  <c r="AJ1902" i="1"/>
  <c r="AL1902" i="1" s="1"/>
  <c r="AE1902" i="1"/>
  <c r="AJ1910" i="1"/>
  <c r="AL1910" i="1" s="1"/>
  <c r="AE1910" i="1"/>
  <c r="AJ1918" i="1"/>
  <c r="AL1918" i="1" s="1"/>
  <c r="AE1918" i="1"/>
  <c r="AJ1926" i="1"/>
  <c r="AL1926" i="1" s="1"/>
  <c r="AE1926" i="1"/>
  <c r="AJ1934" i="1"/>
  <c r="AL1934" i="1" s="1"/>
  <c r="AE1934" i="1"/>
  <c r="AJ1942" i="1"/>
  <c r="AL1942" i="1" s="1"/>
  <c r="AE1942" i="1"/>
  <c r="AJ1950" i="1"/>
  <c r="AL1950" i="1" s="1"/>
  <c r="AE1950" i="1"/>
  <c r="AJ1958" i="1"/>
  <c r="AL1958" i="1" s="1"/>
  <c r="AE1958" i="1"/>
  <c r="AJ1966" i="1"/>
  <c r="AL1966" i="1" s="1"/>
  <c r="AE1966" i="1"/>
  <c r="AJ1974" i="1"/>
  <c r="AL1974" i="1" s="1"/>
  <c r="AE1974" i="1"/>
  <c r="AJ1982" i="1"/>
  <c r="AL1982" i="1" s="1"/>
  <c r="AE1982" i="1"/>
  <c r="AJ1990" i="1"/>
  <c r="AL1990" i="1" s="1"/>
  <c r="AE1990" i="1"/>
  <c r="AJ1998" i="1"/>
  <c r="AL1998" i="1" s="1"/>
  <c r="AE1998" i="1"/>
  <c r="AJ2006" i="1"/>
  <c r="AL2006" i="1" s="1"/>
  <c r="AE2006" i="1"/>
  <c r="AJ2014" i="1"/>
  <c r="AL2014" i="1" s="1"/>
  <c r="AE2014" i="1"/>
  <c r="AJ2022" i="1"/>
  <c r="AL2022" i="1" s="1"/>
  <c r="AE2022" i="1"/>
  <c r="AJ2030" i="1"/>
  <c r="AL2030" i="1" s="1"/>
  <c r="AE2030" i="1"/>
  <c r="AJ2038" i="1"/>
  <c r="AL2038" i="1" s="1"/>
  <c r="AE2038" i="1"/>
  <c r="AJ2046" i="1"/>
  <c r="AL2046" i="1" s="1"/>
  <c r="AE2046" i="1"/>
  <c r="AJ2054" i="1"/>
  <c r="AL2054" i="1" s="1"/>
  <c r="AE2054" i="1"/>
  <c r="AJ2062" i="1"/>
  <c r="AL2062" i="1" s="1"/>
  <c r="AE2062" i="1"/>
  <c r="AJ2070" i="1"/>
  <c r="AL2070" i="1" s="1"/>
  <c r="AE2070" i="1"/>
  <c r="AJ2078" i="1"/>
  <c r="AL2078" i="1" s="1"/>
  <c r="AE2078" i="1"/>
  <c r="AJ2086" i="1"/>
  <c r="AL2086" i="1" s="1"/>
  <c r="AE2086" i="1"/>
  <c r="AJ2094" i="1"/>
  <c r="AL2094" i="1" s="1"/>
  <c r="AE2094" i="1"/>
  <c r="AJ2102" i="1"/>
  <c r="AL2102" i="1" s="1"/>
  <c r="AE2102" i="1"/>
  <c r="AJ2110" i="1"/>
  <c r="AL2110" i="1" s="1"/>
  <c r="AE2110" i="1"/>
  <c r="AJ2118" i="1"/>
  <c r="AL2118" i="1" s="1"/>
  <c r="AE2118" i="1"/>
  <c r="AJ2126" i="1"/>
  <c r="AL2126" i="1" s="1"/>
  <c r="AE2126" i="1"/>
  <c r="AJ2134" i="1"/>
  <c r="AL2134" i="1" s="1"/>
  <c r="AE2134" i="1"/>
  <c r="AJ2142" i="1"/>
  <c r="AL2142" i="1" s="1"/>
  <c r="AE2142" i="1"/>
  <c r="AJ2150" i="1"/>
  <c r="AL2150" i="1" s="1"/>
  <c r="AE2150" i="1"/>
  <c r="AJ2158" i="1"/>
  <c r="AL2158" i="1" s="1"/>
  <c r="AE2158" i="1"/>
  <c r="AJ2166" i="1"/>
  <c r="AL2166" i="1" s="1"/>
  <c r="AE2166" i="1"/>
  <c r="AJ2174" i="1"/>
  <c r="AL2174" i="1" s="1"/>
  <c r="AE2174" i="1"/>
  <c r="AJ2182" i="1"/>
  <c r="AL2182" i="1" s="1"/>
  <c r="AE2182" i="1"/>
  <c r="AJ2190" i="1"/>
  <c r="AL2190" i="1" s="1"/>
  <c r="AE2190" i="1"/>
  <c r="AJ2198" i="1"/>
  <c r="AL2198" i="1" s="1"/>
  <c r="AE2198" i="1"/>
  <c r="AJ2206" i="1"/>
  <c r="AL2206" i="1" s="1"/>
  <c r="AE2206" i="1"/>
  <c r="AJ2214" i="1"/>
  <c r="AL2214" i="1" s="1"/>
  <c r="AE2214" i="1"/>
  <c r="AJ2222" i="1"/>
  <c r="AL2222" i="1" s="1"/>
  <c r="AE2222" i="1"/>
  <c r="AJ2230" i="1"/>
  <c r="AL2230" i="1" s="1"/>
  <c r="AE2230" i="1"/>
  <c r="AJ2238" i="1"/>
  <c r="AL2238" i="1" s="1"/>
  <c r="AE2238" i="1"/>
  <c r="AJ2246" i="1"/>
  <c r="AL2246" i="1" s="1"/>
  <c r="AE2246" i="1"/>
  <c r="AJ2254" i="1"/>
  <c r="AL2254" i="1" s="1"/>
  <c r="AE2254" i="1"/>
  <c r="AJ2262" i="1"/>
  <c r="AL2262" i="1" s="1"/>
  <c r="AE2262" i="1"/>
  <c r="AJ2270" i="1"/>
  <c r="AL2270" i="1" s="1"/>
  <c r="AE2270" i="1"/>
  <c r="AJ2278" i="1"/>
  <c r="AL2278" i="1" s="1"/>
  <c r="AE2278" i="1"/>
  <c r="AJ2286" i="1"/>
  <c r="AL2286" i="1" s="1"/>
  <c r="AE2286" i="1"/>
  <c r="AJ2294" i="1"/>
  <c r="AL2294" i="1" s="1"/>
  <c r="AE2294" i="1"/>
  <c r="AJ2302" i="1"/>
  <c r="AL2302" i="1" s="1"/>
  <c r="AE2302" i="1"/>
  <c r="AJ2310" i="1"/>
  <c r="AL2310" i="1" s="1"/>
  <c r="AE2310" i="1"/>
  <c r="AJ2318" i="1"/>
  <c r="AL2318" i="1" s="1"/>
  <c r="AE2318" i="1"/>
  <c r="AJ2326" i="1"/>
  <c r="AL2326" i="1" s="1"/>
  <c r="AE2326" i="1"/>
  <c r="AJ2334" i="1"/>
  <c r="AL2334" i="1" s="1"/>
  <c r="AE2334" i="1"/>
  <c r="AJ2342" i="1"/>
  <c r="AL2342" i="1" s="1"/>
  <c r="AE2342" i="1"/>
  <c r="AJ2350" i="1"/>
  <c r="AL2350" i="1" s="1"/>
  <c r="AE2350" i="1"/>
  <c r="AJ2358" i="1"/>
  <c r="AL2358" i="1" s="1"/>
  <c r="AE2358" i="1"/>
  <c r="AJ2366" i="1"/>
  <c r="AL2366" i="1" s="1"/>
  <c r="AE2366" i="1"/>
  <c r="AJ2374" i="1"/>
  <c r="AL2374" i="1" s="1"/>
  <c r="AE2374" i="1"/>
  <c r="AJ2382" i="1"/>
  <c r="AL2382" i="1" s="1"/>
  <c r="AE2382" i="1"/>
  <c r="AJ2390" i="1"/>
  <c r="AL2390" i="1" s="1"/>
  <c r="AE2390" i="1"/>
  <c r="AJ2398" i="1"/>
  <c r="AL2398" i="1" s="1"/>
  <c r="AE2398" i="1"/>
  <c r="AJ2406" i="1"/>
  <c r="AL2406" i="1" s="1"/>
  <c r="AE2406" i="1"/>
  <c r="AJ2414" i="1"/>
  <c r="AL2414" i="1" s="1"/>
  <c r="AE2414" i="1"/>
  <c r="AJ2422" i="1"/>
  <c r="AL2422" i="1" s="1"/>
  <c r="AE2422" i="1"/>
  <c r="AJ2430" i="1"/>
  <c r="AL2430" i="1" s="1"/>
  <c r="AE2430" i="1"/>
  <c r="AJ2438" i="1"/>
  <c r="AL2438" i="1" s="1"/>
  <c r="AE2438" i="1"/>
  <c r="AJ2446" i="1"/>
  <c r="AL2446" i="1" s="1"/>
  <c r="AE2446" i="1"/>
  <c r="AJ2454" i="1"/>
  <c r="AL2454" i="1" s="1"/>
  <c r="AE2454" i="1"/>
  <c r="AJ2462" i="1"/>
  <c r="AL2462" i="1" s="1"/>
  <c r="AE2462" i="1"/>
  <c r="AJ2470" i="1"/>
  <c r="AL2470" i="1" s="1"/>
  <c r="AE2470" i="1"/>
  <c r="AJ2478" i="1"/>
  <c r="AL2478" i="1" s="1"/>
  <c r="AE2478" i="1"/>
  <c r="AJ2486" i="1"/>
  <c r="AL2486" i="1" s="1"/>
  <c r="AE2486" i="1"/>
  <c r="AJ2494" i="1"/>
  <c r="AL2494" i="1" s="1"/>
  <c r="AE2494" i="1"/>
  <c r="AJ2502" i="1"/>
  <c r="AL2502" i="1" s="1"/>
  <c r="AE2502" i="1"/>
  <c r="AJ2510" i="1"/>
  <c r="AL2510" i="1" s="1"/>
  <c r="AE2510" i="1"/>
  <c r="AJ2518" i="1"/>
  <c r="AL2518" i="1" s="1"/>
  <c r="AE2518" i="1"/>
  <c r="AJ2526" i="1"/>
  <c r="AL2526" i="1" s="1"/>
  <c r="AE2526" i="1"/>
  <c r="AJ2534" i="1"/>
  <c r="AL2534" i="1" s="1"/>
  <c r="AE2534" i="1"/>
  <c r="AJ2542" i="1"/>
  <c r="AL2542" i="1" s="1"/>
  <c r="AE2542" i="1"/>
  <c r="AJ2550" i="1"/>
  <c r="AL2550" i="1" s="1"/>
  <c r="AE2550" i="1"/>
  <c r="AJ2558" i="1"/>
  <c r="AL2558" i="1" s="1"/>
  <c r="AE2558" i="1"/>
  <c r="AJ2566" i="1"/>
  <c r="AL2566" i="1" s="1"/>
  <c r="AE2566" i="1"/>
  <c r="AJ2574" i="1"/>
  <c r="AL2574" i="1" s="1"/>
  <c r="AE2574" i="1"/>
  <c r="AJ2582" i="1"/>
  <c r="AL2582" i="1" s="1"/>
  <c r="AE2582" i="1"/>
  <c r="AJ2590" i="1"/>
  <c r="AL2590" i="1" s="1"/>
  <c r="AE2590" i="1"/>
  <c r="AJ2598" i="1"/>
  <c r="AL2598" i="1" s="1"/>
  <c r="AE2598" i="1"/>
  <c r="AJ2606" i="1"/>
  <c r="AL2606" i="1" s="1"/>
  <c r="AE2606" i="1"/>
  <c r="AJ2614" i="1"/>
  <c r="AL2614" i="1" s="1"/>
  <c r="AE2614" i="1"/>
  <c r="AJ2622" i="1"/>
  <c r="AL2622" i="1" s="1"/>
  <c r="AE2622" i="1"/>
  <c r="AJ2630" i="1"/>
  <c r="AL2630" i="1" s="1"/>
  <c r="AE2630" i="1"/>
  <c r="AJ2638" i="1"/>
  <c r="AL2638" i="1" s="1"/>
  <c r="AE2638" i="1"/>
  <c r="AJ2646" i="1"/>
  <c r="AL2646" i="1" s="1"/>
  <c r="AE2646" i="1"/>
  <c r="AJ2654" i="1"/>
  <c r="AL2654" i="1" s="1"/>
  <c r="AE2654" i="1"/>
  <c r="AJ2662" i="1"/>
  <c r="AL2662" i="1" s="1"/>
  <c r="AE2662" i="1"/>
  <c r="AJ2670" i="1"/>
  <c r="AL2670" i="1" s="1"/>
  <c r="AE2670" i="1"/>
  <c r="AJ2678" i="1"/>
  <c r="AL2678" i="1" s="1"/>
  <c r="AE2678" i="1"/>
  <c r="AJ2686" i="1"/>
  <c r="AL2686" i="1" s="1"/>
  <c r="AE2686" i="1"/>
  <c r="AJ2694" i="1"/>
  <c r="AL2694" i="1" s="1"/>
  <c r="AE2694" i="1"/>
  <c r="AJ2702" i="1"/>
  <c r="AL2702" i="1" s="1"/>
  <c r="AE2702" i="1"/>
  <c r="AJ2710" i="1"/>
  <c r="AL2710" i="1" s="1"/>
  <c r="AE2710" i="1"/>
  <c r="AJ2718" i="1"/>
  <c r="AL2718" i="1" s="1"/>
  <c r="AE2718" i="1"/>
  <c r="AJ2726" i="1"/>
  <c r="AL2726" i="1" s="1"/>
  <c r="AE2726" i="1"/>
  <c r="AJ2734" i="1"/>
  <c r="AL2734" i="1" s="1"/>
  <c r="AE2734" i="1"/>
  <c r="AJ2742" i="1"/>
  <c r="AL2742" i="1" s="1"/>
  <c r="AE2742" i="1"/>
  <c r="AJ2750" i="1"/>
  <c r="AL2750" i="1" s="1"/>
  <c r="AE2750" i="1"/>
  <c r="AJ2758" i="1"/>
  <c r="AL2758" i="1" s="1"/>
  <c r="AE2758" i="1"/>
  <c r="AJ2766" i="1"/>
  <c r="AL2766" i="1" s="1"/>
  <c r="AE2766" i="1"/>
  <c r="AJ2774" i="1"/>
  <c r="AL2774" i="1" s="1"/>
  <c r="AE2774" i="1"/>
  <c r="AJ2782" i="1"/>
  <c r="AL2782" i="1" s="1"/>
  <c r="AE2782" i="1"/>
  <c r="AJ2790" i="1"/>
  <c r="AL2790" i="1" s="1"/>
  <c r="AE2790" i="1"/>
  <c r="AJ2798" i="1"/>
  <c r="AL2798" i="1" s="1"/>
  <c r="AE2798" i="1"/>
  <c r="AJ2806" i="1"/>
  <c r="AL2806" i="1" s="1"/>
  <c r="AE2806" i="1"/>
  <c r="AJ2814" i="1"/>
  <c r="AL2814" i="1" s="1"/>
  <c r="AE2814" i="1"/>
  <c r="AJ2822" i="1"/>
  <c r="AL2822" i="1" s="1"/>
  <c r="AE2822" i="1"/>
  <c r="AJ2830" i="1"/>
  <c r="AL2830" i="1" s="1"/>
  <c r="AE2830" i="1"/>
  <c r="AJ2838" i="1"/>
  <c r="AL2838" i="1" s="1"/>
  <c r="AE2838" i="1"/>
  <c r="AJ2846" i="1"/>
  <c r="AL2846" i="1" s="1"/>
  <c r="AE2846" i="1"/>
  <c r="AJ2854" i="1"/>
  <c r="AL2854" i="1" s="1"/>
  <c r="AE2854" i="1"/>
  <c r="AJ2862" i="1"/>
  <c r="AL2862" i="1" s="1"/>
  <c r="AE2862" i="1"/>
  <c r="AJ2870" i="1"/>
  <c r="AL2870" i="1" s="1"/>
  <c r="AE2870" i="1"/>
  <c r="AJ2878" i="1"/>
  <c r="AL2878" i="1" s="1"/>
  <c r="AE2878" i="1"/>
  <c r="AJ2886" i="1"/>
  <c r="AL2886" i="1" s="1"/>
  <c r="AE2886" i="1"/>
  <c r="AJ2894" i="1"/>
  <c r="AL2894" i="1" s="1"/>
  <c r="AE2894" i="1"/>
  <c r="AJ2902" i="1"/>
  <c r="AL2902" i="1" s="1"/>
  <c r="AE2902" i="1"/>
  <c r="AJ2910" i="1"/>
  <c r="AL2910" i="1" s="1"/>
  <c r="AE2910" i="1"/>
  <c r="AJ2918" i="1"/>
  <c r="AL2918" i="1" s="1"/>
  <c r="AE2918" i="1"/>
  <c r="AJ2926" i="1"/>
  <c r="AL2926" i="1" s="1"/>
  <c r="AE2926" i="1"/>
  <c r="AJ2934" i="1"/>
  <c r="AL2934" i="1" s="1"/>
  <c r="AE2934" i="1"/>
  <c r="AJ2942" i="1"/>
  <c r="AL2942" i="1" s="1"/>
  <c r="AE2942" i="1"/>
  <c r="AJ2950" i="1"/>
  <c r="AL2950" i="1" s="1"/>
  <c r="AE2950" i="1"/>
  <c r="AJ2958" i="1"/>
  <c r="AL2958" i="1" s="1"/>
  <c r="AE2958" i="1"/>
  <c r="AJ2966" i="1"/>
  <c r="AL2966" i="1" s="1"/>
  <c r="AE2966" i="1"/>
  <c r="AJ2974" i="1"/>
  <c r="AL2974" i="1" s="1"/>
  <c r="AE2974" i="1"/>
  <c r="AJ2982" i="1"/>
  <c r="AL2982" i="1" s="1"/>
  <c r="AE2982" i="1"/>
  <c r="AJ2990" i="1"/>
  <c r="AL2990" i="1" s="1"/>
  <c r="AE2990" i="1"/>
  <c r="AJ2998" i="1"/>
  <c r="AL2998" i="1" s="1"/>
  <c r="AE2998" i="1"/>
  <c r="AJ3006" i="1"/>
  <c r="AL3006" i="1" s="1"/>
  <c r="AE3006" i="1"/>
  <c r="AJ3014" i="1"/>
  <c r="AL3014" i="1" s="1"/>
  <c r="AE3014" i="1"/>
  <c r="AJ3022" i="1"/>
  <c r="AL3022" i="1" s="1"/>
  <c r="AE3022" i="1"/>
  <c r="AJ3030" i="1"/>
  <c r="AL3030" i="1" s="1"/>
  <c r="AE3030" i="1"/>
  <c r="AJ3038" i="1"/>
  <c r="AL3038" i="1" s="1"/>
  <c r="AE3038" i="1"/>
  <c r="AJ3046" i="1"/>
  <c r="AL3046" i="1" s="1"/>
  <c r="AE3046" i="1"/>
  <c r="AJ3054" i="1"/>
  <c r="AL3054" i="1" s="1"/>
  <c r="AE3054" i="1"/>
  <c r="AJ3062" i="1"/>
  <c r="AL3062" i="1" s="1"/>
  <c r="AE3062" i="1"/>
  <c r="AJ3070" i="1"/>
  <c r="AL3070" i="1" s="1"/>
  <c r="AE3070" i="1"/>
  <c r="AJ3078" i="1"/>
  <c r="AL3078" i="1" s="1"/>
  <c r="AE3078" i="1"/>
  <c r="AJ3086" i="1"/>
  <c r="AL3086" i="1" s="1"/>
  <c r="AE3086" i="1"/>
  <c r="AJ3094" i="1"/>
  <c r="AL3094" i="1" s="1"/>
  <c r="AE3094" i="1"/>
  <c r="AJ3102" i="1"/>
  <c r="AL3102" i="1" s="1"/>
  <c r="AE3102" i="1"/>
  <c r="AJ3110" i="1"/>
  <c r="AL3110" i="1" s="1"/>
  <c r="AE3110" i="1"/>
  <c r="AJ3118" i="1"/>
  <c r="AL3118" i="1" s="1"/>
  <c r="AE3118" i="1"/>
  <c r="AJ3126" i="1"/>
  <c r="AL3126" i="1" s="1"/>
  <c r="AE3126" i="1"/>
  <c r="AJ3134" i="1"/>
  <c r="AL3134" i="1" s="1"/>
  <c r="AE3134" i="1"/>
  <c r="AJ3142" i="1"/>
  <c r="AL3142" i="1" s="1"/>
  <c r="AE3142" i="1"/>
  <c r="AJ3150" i="1"/>
  <c r="AL3150" i="1" s="1"/>
  <c r="AE3150" i="1"/>
  <c r="AJ3158" i="1"/>
  <c r="AL3158" i="1" s="1"/>
  <c r="AE3158" i="1"/>
  <c r="AJ3166" i="1"/>
  <c r="AL3166" i="1" s="1"/>
  <c r="AE3166" i="1"/>
  <c r="AJ3174" i="1"/>
  <c r="AL3174" i="1" s="1"/>
  <c r="AE3174" i="1"/>
  <c r="AJ3182" i="1"/>
  <c r="AL3182" i="1" s="1"/>
  <c r="AE3182" i="1"/>
  <c r="AJ3190" i="1"/>
  <c r="AL3190" i="1" s="1"/>
  <c r="AE3190" i="1"/>
  <c r="AJ3198" i="1"/>
  <c r="AL3198" i="1" s="1"/>
  <c r="AE3198" i="1"/>
  <c r="AJ3206" i="1"/>
  <c r="AL3206" i="1" s="1"/>
  <c r="AE3206" i="1"/>
  <c r="AJ3214" i="1"/>
  <c r="AL3214" i="1" s="1"/>
  <c r="AE3214" i="1"/>
  <c r="AJ3222" i="1"/>
  <c r="AL3222" i="1" s="1"/>
  <c r="AE3222" i="1"/>
  <c r="AJ3230" i="1"/>
  <c r="AL3230" i="1" s="1"/>
  <c r="AE3230" i="1"/>
  <c r="AJ3238" i="1"/>
  <c r="AL3238" i="1" s="1"/>
  <c r="AE3238" i="1"/>
  <c r="AJ3246" i="1"/>
  <c r="AL3246" i="1" s="1"/>
  <c r="AE3246" i="1"/>
  <c r="AJ3254" i="1"/>
  <c r="AL3254" i="1" s="1"/>
  <c r="AE3254" i="1"/>
  <c r="AJ3262" i="1"/>
  <c r="AL3262" i="1" s="1"/>
  <c r="AE3262" i="1"/>
  <c r="AJ3270" i="1"/>
  <c r="AL3270" i="1" s="1"/>
  <c r="AE3270" i="1"/>
  <c r="AJ3278" i="1"/>
  <c r="AL3278" i="1" s="1"/>
  <c r="AE3278" i="1"/>
  <c r="AJ3286" i="1"/>
  <c r="AL3286" i="1" s="1"/>
  <c r="AE3286" i="1"/>
  <c r="AJ3294" i="1"/>
  <c r="AL3294" i="1" s="1"/>
  <c r="AE3294" i="1"/>
  <c r="AJ3302" i="1"/>
  <c r="AL3302" i="1" s="1"/>
  <c r="AE3302" i="1"/>
  <c r="AJ3310" i="1"/>
  <c r="AL3310" i="1" s="1"/>
  <c r="AE3310" i="1"/>
  <c r="AJ3318" i="1"/>
  <c r="AL3318" i="1" s="1"/>
  <c r="AE3318" i="1"/>
  <c r="AJ3326" i="1"/>
  <c r="AL3326" i="1" s="1"/>
  <c r="AE3326" i="1"/>
  <c r="AJ3334" i="1"/>
  <c r="AL3334" i="1" s="1"/>
  <c r="AE3334" i="1"/>
  <c r="AJ3342" i="1"/>
  <c r="AL3342" i="1" s="1"/>
  <c r="AE3342" i="1"/>
  <c r="AJ3350" i="1"/>
  <c r="AL3350" i="1" s="1"/>
  <c r="AE3350" i="1"/>
  <c r="AJ3358" i="1"/>
  <c r="AL3358" i="1" s="1"/>
  <c r="AE3358" i="1"/>
  <c r="AJ3366" i="1"/>
  <c r="AL3366" i="1" s="1"/>
  <c r="AE3366" i="1"/>
  <c r="AJ3374" i="1"/>
  <c r="AL3374" i="1" s="1"/>
  <c r="AE3374" i="1"/>
  <c r="AJ3382" i="1"/>
  <c r="AL3382" i="1" s="1"/>
  <c r="AE3382" i="1"/>
  <c r="AJ3390" i="1"/>
  <c r="AL3390" i="1" s="1"/>
  <c r="AE3390" i="1"/>
  <c r="AJ3398" i="1"/>
  <c r="AL3398" i="1" s="1"/>
  <c r="AE3398" i="1"/>
  <c r="AJ3406" i="1"/>
  <c r="AL3406" i="1" s="1"/>
  <c r="AE3406" i="1"/>
  <c r="AJ3414" i="1"/>
  <c r="AL3414" i="1" s="1"/>
  <c r="AE3414" i="1"/>
  <c r="AJ3422" i="1"/>
  <c r="AL3422" i="1" s="1"/>
  <c r="AE3422" i="1"/>
  <c r="AJ3430" i="1"/>
  <c r="AL3430" i="1" s="1"/>
  <c r="AE3430" i="1"/>
  <c r="AJ3438" i="1"/>
  <c r="AL3438" i="1" s="1"/>
  <c r="AE3438" i="1"/>
  <c r="AN10" i="1"/>
  <c r="AP10" i="1" s="1"/>
  <c r="AQ10" i="1" s="1"/>
  <c r="AI10" i="1"/>
  <c r="AN18" i="1"/>
  <c r="AP18" i="1" s="1"/>
  <c r="AQ18" i="1" s="1"/>
  <c r="AI18" i="1"/>
  <c r="AN26" i="1"/>
  <c r="AP26" i="1" s="1"/>
  <c r="AQ26" i="1" s="1"/>
  <c r="AI26" i="1"/>
  <c r="AN34" i="1"/>
  <c r="AP34" i="1" s="1"/>
  <c r="AQ34" i="1" s="1"/>
  <c r="AI34" i="1"/>
  <c r="AN42" i="1"/>
  <c r="AP42" i="1" s="1"/>
  <c r="AQ42" i="1" s="1"/>
  <c r="AI42" i="1"/>
  <c r="AN50" i="1"/>
  <c r="AP50" i="1" s="1"/>
  <c r="AQ50" i="1" s="1"/>
  <c r="AI50" i="1"/>
  <c r="AN58" i="1"/>
  <c r="AP58" i="1" s="1"/>
  <c r="AQ58" i="1" s="1"/>
  <c r="AI58" i="1"/>
  <c r="AN66" i="1"/>
  <c r="AP66" i="1" s="1"/>
  <c r="AQ66" i="1" s="1"/>
  <c r="AI66" i="1"/>
  <c r="AN74" i="1"/>
  <c r="AP74" i="1" s="1"/>
  <c r="AQ74" i="1" s="1"/>
  <c r="AI74" i="1"/>
  <c r="AN82" i="1"/>
  <c r="AP82" i="1" s="1"/>
  <c r="AQ82" i="1" s="1"/>
  <c r="AI82" i="1"/>
  <c r="AN90" i="1"/>
  <c r="AP90" i="1" s="1"/>
  <c r="AQ90" i="1" s="1"/>
  <c r="AI90" i="1"/>
  <c r="AN98" i="1"/>
  <c r="AP98" i="1" s="1"/>
  <c r="AQ98" i="1" s="1"/>
  <c r="AI98" i="1"/>
  <c r="AN106" i="1"/>
  <c r="AP106" i="1" s="1"/>
  <c r="AQ106" i="1" s="1"/>
  <c r="AI106" i="1"/>
  <c r="AN114" i="1"/>
  <c r="AP114" i="1" s="1"/>
  <c r="AQ114" i="1" s="1"/>
  <c r="AI114" i="1"/>
  <c r="AN122" i="1"/>
  <c r="AP122" i="1" s="1"/>
  <c r="AQ122" i="1" s="1"/>
  <c r="AI122" i="1"/>
  <c r="AN130" i="1"/>
  <c r="AP130" i="1" s="1"/>
  <c r="AQ130" i="1" s="1"/>
  <c r="AI130" i="1"/>
  <c r="AN138" i="1"/>
  <c r="AP138" i="1" s="1"/>
  <c r="AQ138" i="1" s="1"/>
  <c r="AI138" i="1"/>
  <c r="AN146" i="1"/>
  <c r="AP146" i="1" s="1"/>
  <c r="AQ146" i="1" s="1"/>
  <c r="AI146" i="1"/>
  <c r="AN154" i="1"/>
  <c r="AP154" i="1" s="1"/>
  <c r="AQ154" i="1" s="1"/>
  <c r="AI154" i="1"/>
  <c r="AN162" i="1"/>
  <c r="AP162" i="1" s="1"/>
  <c r="AQ162" i="1" s="1"/>
  <c r="AI162" i="1"/>
  <c r="AN170" i="1"/>
  <c r="AP170" i="1" s="1"/>
  <c r="AQ170" i="1" s="1"/>
  <c r="AI170" i="1"/>
  <c r="AN178" i="1"/>
  <c r="AP178" i="1" s="1"/>
  <c r="AQ178" i="1" s="1"/>
  <c r="AI178" i="1"/>
  <c r="AN186" i="1"/>
  <c r="AP186" i="1" s="1"/>
  <c r="AQ186" i="1" s="1"/>
  <c r="AI186" i="1"/>
  <c r="AN194" i="1"/>
  <c r="AP194" i="1" s="1"/>
  <c r="AQ194" i="1" s="1"/>
  <c r="AI194" i="1"/>
  <c r="AN202" i="1"/>
  <c r="AP202" i="1" s="1"/>
  <c r="AQ202" i="1" s="1"/>
  <c r="AI202" i="1"/>
  <c r="AN210" i="1"/>
  <c r="AP210" i="1" s="1"/>
  <c r="AQ210" i="1" s="1"/>
  <c r="AI210" i="1"/>
  <c r="AN218" i="1"/>
  <c r="AP218" i="1" s="1"/>
  <c r="AQ218" i="1" s="1"/>
  <c r="AI218" i="1"/>
  <c r="AN226" i="1"/>
  <c r="AP226" i="1" s="1"/>
  <c r="AQ226" i="1" s="1"/>
  <c r="AI226" i="1"/>
  <c r="AN234" i="1"/>
  <c r="AP234" i="1" s="1"/>
  <c r="AQ234" i="1" s="1"/>
  <c r="AI234" i="1"/>
  <c r="AN242" i="1"/>
  <c r="AP242" i="1" s="1"/>
  <c r="AQ242" i="1" s="1"/>
  <c r="AI242" i="1"/>
  <c r="AN250" i="1"/>
  <c r="AP250" i="1" s="1"/>
  <c r="AQ250" i="1" s="1"/>
  <c r="AI250" i="1"/>
  <c r="AN258" i="1"/>
  <c r="AP258" i="1" s="1"/>
  <c r="AQ258" i="1" s="1"/>
  <c r="AI258" i="1"/>
  <c r="AN266" i="1"/>
  <c r="AP266" i="1" s="1"/>
  <c r="AQ266" i="1" s="1"/>
  <c r="AI266" i="1"/>
  <c r="AN274" i="1"/>
  <c r="AP274" i="1" s="1"/>
  <c r="AQ274" i="1" s="1"/>
  <c r="AI274" i="1"/>
  <c r="AN282" i="1"/>
  <c r="AP282" i="1" s="1"/>
  <c r="AQ282" i="1" s="1"/>
  <c r="AI282" i="1"/>
  <c r="AN290" i="1"/>
  <c r="AP290" i="1" s="1"/>
  <c r="AQ290" i="1" s="1"/>
  <c r="AI290" i="1"/>
  <c r="AN298" i="1"/>
  <c r="AP298" i="1" s="1"/>
  <c r="AQ298" i="1" s="1"/>
  <c r="AI298" i="1"/>
  <c r="AN306" i="1"/>
  <c r="AP306" i="1" s="1"/>
  <c r="AQ306" i="1" s="1"/>
  <c r="AI306" i="1"/>
  <c r="AN314" i="1"/>
  <c r="AP314" i="1" s="1"/>
  <c r="AQ314" i="1" s="1"/>
  <c r="AI314" i="1"/>
  <c r="AN322" i="1"/>
  <c r="AP322" i="1" s="1"/>
  <c r="AQ322" i="1" s="1"/>
  <c r="AI322" i="1"/>
  <c r="AN330" i="1"/>
  <c r="AP330" i="1" s="1"/>
  <c r="AQ330" i="1" s="1"/>
  <c r="AI330" i="1"/>
  <c r="AN338" i="1"/>
  <c r="AP338" i="1" s="1"/>
  <c r="AQ338" i="1" s="1"/>
  <c r="AI338" i="1"/>
  <c r="AN346" i="1"/>
  <c r="AP346" i="1" s="1"/>
  <c r="AQ346" i="1" s="1"/>
  <c r="AI346" i="1"/>
  <c r="AN354" i="1"/>
  <c r="AP354" i="1" s="1"/>
  <c r="AQ354" i="1" s="1"/>
  <c r="AI354" i="1"/>
  <c r="AN362" i="1"/>
  <c r="AP362" i="1" s="1"/>
  <c r="AQ362" i="1" s="1"/>
  <c r="AI362" i="1"/>
  <c r="AN370" i="1"/>
  <c r="AP370" i="1" s="1"/>
  <c r="AQ370" i="1" s="1"/>
  <c r="AI370" i="1"/>
  <c r="AN378" i="1"/>
  <c r="AP378" i="1" s="1"/>
  <c r="AQ378" i="1" s="1"/>
  <c r="AI378" i="1"/>
  <c r="AN386" i="1"/>
  <c r="AP386" i="1" s="1"/>
  <c r="AQ386" i="1" s="1"/>
  <c r="AI386" i="1"/>
  <c r="AN394" i="1"/>
  <c r="AP394" i="1" s="1"/>
  <c r="AQ394" i="1" s="1"/>
  <c r="AI394" i="1"/>
  <c r="AN402" i="1"/>
  <c r="AP402" i="1" s="1"/>
  <c r="AQ402" i="1" s="1"/>
  <c r="AI402" i="1"/>
  <c r="AN410" i="1"/>
  <c r="AP410" i="1" s="1"/>
  <c r="AQ410" i="1" s="1"/>
  <c r="AI410" i="1"/>
  <c r="AN418" i="1"/>
  <c r="AP418" i="1" s="1"/>
  <c r="AQ418" i="1" s="1"/>
  <c r="AI418" i="1"/>
  <c r="AN426" i="1"/>
  <c r="AP426" i="1" s="1"/>
  <c r="AQ426" i="1" s="1"/>
  <c r="AI426" i="1"/>
  <c r="AN434" i="1"/>
  <c r="AP434" i="1" s="1"/>
  <c r="AQ434" i="1" s="1"/>
  <c r="AI434" i="1"/>
  <c r="AN442" i="1"/>
  <c r="AP442" i="1" s="1"/>
  <c r="AQ442" i="1" s="1"/>
  <c r="AI442" i="1"/>
  <c r="AN450" i="1"/>
  <c r="AP450" i="1" s="1"/>
  <c r="AQ450" i="1" s="1"/>
  <c r="AI450" i="1"/>
  <c r="AN458" i="1"/>
  <c r="AP458" i="1" s="1"/>
  <c r="AQ458" i="1" s="1"/>
  <c r="AI458" i="1"/>
  <c r="AN466" i="1"/>
  <c r="AP466" i="1" s="1"/>
  <c r="AQ466" i="1" s="1"/>
  <c r="AI466" i="1"/>
  <c r="AN474" i="1"/>
  <c r="AP474" i="1" s="1"/>
  <c r="AQ474" i="1" s="1"/>
  <c r="AI474" i="1"/>
  <c r="AN482" i="1"/>
  <c r="AP482" i="1" s="1"/>
  <c r="AQ482" i="1" s="1"/>
  <c r="AI482" i="1"/>
  <c r="AN490" i="1"/>
  <c r="AP490" i="1" s="1"/>
  <c r="AQ490" i="1" s="1"/>
  <c r="AI490" i="1"/>
  <c r="AN498" i="1"/>
  <c r="AP498" i="1" s="1"/>
  <c r="AQ498" i="1" s="1"/>
  <c r="AI498" i="1"/>
  <c r="AN506" i="1"/>
  <c r="AP506" i="1" s="1"/>
  <c r="AQ506" i="1" s="1"/>
  <c r="AI506" i="1"/>
  <c r="AN514" i="1"/>
  <c r="AP514" i="1" s="1"/>
  <c r="AQ514" i="1" s="1"/>
  <c r="AI514" i="1"/>
  <c r="AN522" i="1"/>
  <c r="AP522" i="1" s="1"/>
  <c r="AQ522" i="1" s="1"/>
  <c r="AI522" i="1"/>
  <c r="AN530" i="1"/>
  <c r="AP530" i="1" s="1"/>
  <c r="AQ530" i="1" s="1"/>
  <c r="AI530" i="1"/>
  <c r="AN538" i="1"/>
  <c r="AP538" i="1" s="1"/>
  <c r="AQ538" i="1" s="1"/>
  <c r="AI538" i="1"/>
  <c r="AN546" i="1"/>
  <c r="AP546" i="1" s="1"/>
  <c r="AQ546" i="1" s="1"/>
  <c r="AI546" i="1"/>
  <c r="AN554" i="1"/>
  <c r="AP554" i="1" s="1"/>
  <c r="AQ554" i="1" s="1"/>
  <c r="AI554" i="1"/>
  <c r="AN562" i="1"/>
  <c r="AP562" i="1" s="1"/>
  <c r="AQ562" i="1" s="1"/>
  <c r="AI562" i="1"/>
  <c r="AN570" i="1"/>
  <c r="AP570" i="1" s="1"/>
  <c r="AQ570" i="1" s="1"/>
  <c r="AI570" i="1"/>
  <c r="AN578" i="1"/>
  <c r="AP578" i="1" s="1"/>
  <c r="AQ578" i="1" s="1"/>
  <c r="AI578" i="1"/>
  <c r="AN586" i="1"/>
  <c r="AP586" i="1" s="1"/>
  <c r="AQ586" i="1" s="1"/>
  <c r="AI586" i="1"/>
  <c r="AN594" i="1"/>
  <c r="AP594" i="1" s="1"/>
  <c r="AQ594" i="1" s="1"/>
  <c r="AI594" i="1"/>
  <c r="AN602" i="1"/>
  <c r="AP602" i="1" s="1"/>
  <c r="AQ602" i="1" s="1"/>
  <c r="AI602" i="1"/>
  <c r="AN610" i="1"/>
  <c r="AP610" i="1" s="1"/>
  <c r="AQ610" i="1" s="1"/>
  <c r="AI610" i="1"/>
  <c r="AN618" i="1"/>
  <c r="AP618" i="1" s="1"/>
  <c r="AQ618" i="1" s="1"/>
  <c r="AI618" i="1"/>
  <c r="AN626" i="1"/>
  <c r="AP626" i="1" s="1"/>
  <c r="AQ626" i="1" s="1"/>
  <c r="AI626" i="1"/>
  <c r="AN634" i="1"/>
  <c r="AP634" i="1" s="1"/>
  <c r="AQ634" i="1" s="1"/>
  <c r="AI634" i="1"/>
  <c r="AN642" i="1"/>
  <c r="AP642" i="1" s="1"/>
  <c r="AQ642" i="1" s="1"/>
  <c r="AI642" i="1"/>
  <c r="AN650" i="1"/>
  <c r="AP650" i="1" s="1"/>
  <c r="AQ650" i="1" s="1"/>
  <c r="AI650" i="1"/>
  <c r="AN658" i="1"/>
  <c r="AP658" i="1" s="1"/>
  <c r="AQ658" i="1" s="1"/>
  <c r="AI658" i="1"/>
  <c r="AN666" i="1"/>
  <c r="AP666" i="1" s="1"/>
  <c r="AQ666" i="1" s="1"/>
  <c r="AI666" i="1"/>
  <c r="AN674" i="1"/>
  <c r="AP674" i="1" s="1"/>
  <c r="AQ674" i="1" s="1"/>
  <c r="AI674" i="1"/>
  <c r="AN682" i="1"/>
  <c r="AP682" i="1" s="1"/>
  <c r="AQ682" i="1" s="1"/>
  <c r="AI682" i="1"/>
  <c r="AN690" i="1"/>
  <c r="AP690" i="1" s="1"/>
  <c r="AQ690" i="1" s="1"/>
  <c r="AI690" i="1"/>
  <c r="AN698" i="1"/>
  <c r="AP698" i="1" s="1"/>
  <c r="AQ698" i="1" s="1"/>
  <c r="AI698" i="1"/>
  <c r="AN706" i="1"/>
  <c r="AP706" i="1" s="1"/>
  <c r="AQ706" i="1" s="1"/>
  <c r="AI706" i="1"/>
  <c r="AN714" i="1"/>
  <c r="AP714" i="1" s="1"/>
  <c r="AQ714" i="1" s="1"/>
  <c r="AI714" i="1"/>
  <c r="AN722" i="1"/>
  <c r="AP722" i="1" s="1"/>
  <c r="AQ722" i="1" s="1"/>
  <c r="AI722" i="1"/>
  <c r="AN730" i="1"/>
  <c r="AP730" i="1" s="1"/>
  <c r="AQ730" i="1" s="1"/>
  <c r="AI730" i="1"/>
  <c r="AN738" i="1"/>
  <c r="AP738" i="1" s="1"/>
  <c r="AQ738" i="1" s="1"/>
  <c r="AI738" i="1"/>
  <c r="AN746" i="1"/>
  <c r="AP746" i="1" s="1"/>
  <c r="AQ746" i="1" s="1"/>
  <c r="AI746" i="1"/>
  <c r="AN754" i="1"/>
  <c r="AP754" i="1" s="1"/>
  <c r="AQ754" i="1" s="1"/>
  <c r="AI754" i="1"/>
  <c r="AN762" i="1"/>
  <c r="AP762" i="1" s="1"/>
  <c r="AQ762" i="1" s="1"/>
  <c r="AI762" i="1"/>
  <c r="AN770" i="1"/>
  <c r="AP770" i="1" s="1"/>
  <c r="AQ770" i="1" s="1"/>
  <c r="AI770" i="1"/>
  <c r="AN778" i="1"/>
  <c r="AP778" i="1" s="1"/>
  <c r="AQ778" i="1" s="1"/>
  <c r="AI778" i="1"/>
  <c r="AN786" i="1"/>
  <c r="AP786" i="1" s="1"/>
  <c r="AQ786" i="1" s="1"/>
  <c r="AI786" i="1"/>
  <c r="AN794" i="1"/>
  <c r="AP794" i="1" s="1"/>
  <c r="AQ794" i="1" s="1"/>
  <c r="AI794" i="1"/>
  <c r="AN802" i="1"/>
  <c r="AP802" i="1" s="1"/>
  <c r="AQ802" i="1" s="1"/>
  <c r="AI802" i="1"/>
  <c r="AN810" i="1"/>
  <c r="AP810" i="1" s="1"/>
  <c r="AQ810" i="1" s="1"/>
  <c r="AI810" i="1"/>
  <c r="AN818" i="1"/>
  <c r="AP818" i="1" s="1"/>
  <c r="AQ818" i="1" s="1"/>
  <c r="AI818" i="1"/>
  <c r="AN826" i="1"/>
  <c r="AP826" i="1" s="1"/>
  <c r="AQ826" i="1" s="1"/>
  <c r="AI826" i="1"/>
  <c r="AN834" i="1"/>
  <c r="AP834" i="1" s="1"/>
  <c r="AQ834" i="1" s="1"/>
  <c r="AI834" i="1"/>
  <c r="AN842" i="1"/>
  <c r="AP842" i="1" s="1"/>
  <c r="AQ842" i="1" s="1"/>
  <c r="AI842" i="1"/>
  <c r="AN850" i="1"/>
  <c r="AP850" i="1" s="1"/>
  <c r="AQ850" i="1" s="1"/>
  <c r="AI850" i="1"/>
  <c r="AN858" i="1"/>
  <c r="AP858" i="1" s="1"/>
  <c r="AQ858" i="1" s="1"/>
  <c r="AI858" i="1"/>
  <c r="AN866" i="1"/>
  <c r="AP866" i="1" s="1"/>
  <c r="AQ866" i="1" s="1"/>
  <c r="AI866" i="1"/>
  <c r="AN874" i="1"/>
  <c r="AP874" i="1" s="1"/>
  <c r="AQ874" i="1" s="1"/>
  <c r="AI874" i="1"/>
  <c r="AN882" i="1"/>
  <c r="AP882" i="1" s="1"/>
  <c r="AQ882" i="1" s="1"/>
  <c r="AI882" i="1"/>
  <c r="AN890" i="1"/>
  <c r="AP890" i="1" s="1"/>
  <c r="AQ890" i="1" s="1"/>
  <c r="AI890" i="1"/>
  <c r="AN898" i="1"/>
  <c r="AP898" i="1" s="1"/>
  <c r="AQ898" i="1" s="1"/>
  <c r="AI898" i="1"/>
  <c r="AN906" i="1"/>
  <c r="AP906" i="1" s="1"/>
  <c r="AQ906" i="1" s="1"/>
  <c r="AI906" i="1"/>
  <c r="AN914" i="1"/>
  <c r="AP914" i="1" s="1"/>
  <c r="AQ914" i="1" s="1"/>
  <c r="AI914" i="1"/>
  <c r="AN922" i="1"/>
  <c r="AP922" i="1" s="1"/>
  <c r="AQ922" i="1" s="1"/>
  <c r="AI922" i="1"/>
  <c r="AN930" i="1"/>
  <c r="AP930" i="1" s="1"/>
  <c r="AQ930" i="1" s="1"/>
  <c r="AI930" i="1"/>
  <c r="AN938" i="1"/>
  <c r="AP938" i="1" s="1"/>
  <c r="AQ938" i="1" s="1"/>
  <c r="AI938" i="1"/>
  <c r="AN946" i="1"/>
  <c r="AP946" i="1" s="1"/>
  <c r="AQ946" i="1" s="1"/>
  <c r="AI946" i="1"/>
  <c r="AN954" i="1"/>
  <c r="AP954" i="1" s="1"/>
  <c r="AQ954" i="1" s="1"/>
  <c r="AI954" i="1"/>
  <c r="AN962" i="1"/>
  <c r="AP962" i="1" s="1"/>
  <c r="AQ962" i="1" s="1"/>
  <c r="AI962" i="1"/>
  <c r="AN970" i="1"/>
  <c r="AP970" i="1" s="1"/>
  <c r="AQ970" i="1" s="1"/>
  <c r="AI970" i="1"/>
  <c r="AN978" i="1"/>
  <c r="AP978" i="1" s="1"/>
  <c r="AQ978" i="1" s="1"/>
  <c r="AI978" i="1"/>
  <c r="AN986" i="1"/>
  <c r="AP986" i="1" s="1"/>
  <c r="AQ986" i="1" s="1"/>
  <c r="AI986" i="1"/>
  <c r="AN994" i="1"/>
  <c r="AP994" i="1" s="1"/>
  <c r="AQ994" i="1" s="1"/>
  <c r="AI994" i="1"/>
  <c r="AN1002" i="1"/>
  <c r="AP1002" i="1" s="1"/>
  <c r="AQ1002" i="1" s="1"/>
  <c r="AI1002" i="1"/>
  <c r="AN1010" i="1"/>
  <c r="AP1010" i="1" s="1"/>
  <c r="AQ1010" i="1" s="1"/>
  <c r="AI1010" i="1"/>
  <c r="AN1018" i="1"/>
  <c r="AP1018" i="1" s="1"/>
  <c r="AQ1018" i="1" s="1"/>
  <c r="AI1018" i="1"/>
  <c r="AN1026" i="1"/>
  <c r="AP1026" i="1" s="1"/>
  <c r="AQ1026" i="1" s="1"/>
  <c r="AI1026" i="1"/>
  <c r="AN1034" i="1"/>
  <c r="AP1034" i="1" s="1"/>
  <c r="AQ1034" i="1" s="1"/>
  <c r="AI1034" i="1"/>
  <c r="AN1042" i="1"/>
  <c r="AP1042" i="1" s="1"/>
  <c r="AQ1042" i="1" s="1"/>
  <c r="AI1042" i="1"/>
  <c r="AN1050" i="1"/>
  <c r="AP1050" i="1" s="1"/>
  <c r="AQ1050" i="1" s="1"/>
  <c r="AI1050" i="1"/>
  <c r="AN1058" i="1"/>
  <c r="AP1058" i="1" s="1"/>
  <c r="AQ1058" i="1" s="1"/>
  <c r="AI1058" i="1"/>
  <c r="AN1066" i="1"/>
  <c r="AP1066" i="1" s="1"/>
  <c r="AQ1066" i="1" s="1"/>
  <c r="AI1066" i="1"/>
  <c r="AN1074" i="1"/>
  <c r="AP1074" i="1" s="1"/>
  <c r="AQ1074" i="1" s="1"/>
  <c r="AI1074" i="1"/>
  <c r="AN1082" i="1"/>
  <c r="AP1082" i="1" s="1"/>
  <c r="AQ1082" i="1" s="1"/>
  <c r="AI1082" i="1"/>
  <c r="AN1090" i="1"/>
  <c r="AP1090" i="1" s="1"/>
  <c r="AQ1090" i="1" s="1"/>
  <c r="AI1090" i="1"/>
  <c r="AN1098" i="1"/>
  <c r="AP1098" i="1" s="1"/>
  <c r="AQ1098" i="1" s="1"/>
  <c r="AI1098" i="1"/>
  <c r="AN1106" i="1"/>
  <c r="AP1106" i="1" s="1"/>
  <c r="AQ1106" i="1" s="1"/>
  <c r="AI1106" i="1"/>
  <c r="AN1114" i="1"/>
  <c r="AP1114" i="1" s="1"/>
  <c r="AQ1114" i="1" s="1"/>
  <c r="AI1114" i="1"/>
  <c r="AN1122" i="1"/>
  <c r="AP1122" i="1" s="1"/>
  <c r="AQ1122" i="1" s="1"/>
  <c r="AI1122" i="1"/>
  <c r="AN1130" i="1"/>
  <c r="AP1130" i="1" s="1"/>
  <c r="AQ1130" i="1" s="1"/>
  <c r="AI1130" i="1"/>
  <c r="AN1138" i="1"/>
  <c r="AP1138" i="1" s="1"/>
  <c r="AQ1138" i="1" s="1"/>
  <c r="AI1138" i="1"/>
  <c r="AN1146" i="1"/>
  <c r="AP1146" i="1" s="1"/>
  <c r="AQ1146" i="1" s="1"/>
  <c r="AI1146" i="1"/>
  <c r="AN1154" i="1"/>
  <c r="AP1154" i="1" s="1"/>
  <c r="AQ1154" i="1" s="1"/>
  <c r="AI1154" i="1"/>
  <c r="AN1162" i="1"/>
  <c r="AP1162" i="1" s="1"/>
  <c r="AQ1162" i="1" s="1"/>
  <c r="AI1162" i="1"/>
  <c r="AN1170" i="1"/>
  <c r="AP1170" i="1" s="1"/>
  <c r="AQ1170" i="1" s="1"/>
  <c r="AI1170" i="1"/>
  <c r="AN1178" i="1"/>
  <c r="AP1178" i="1" s="1"/>
  <c r="AQ1178" i="1" s="1"/>
  <c r="AI1178" i="1"/>
  <c r="AN1186" i="1"/>
  <c r="AP1186" i="1" s="1"/>
  <c r="AQ1186" i="1" s="1"/>
  <c r="AI1186" i="1"/>
  <c r="AN1194" i="1"/>
  <c r="AP1194" i="1" s="1"/>
  <c r="AQ1194" i="1" s="1"/>
  <c r="AI1194" i="1"/>
  <c r="AN1202" i="1"/>
  <c r="AP1202" i="1" s="1"/>
  <c r="AQ1202" i="1" s="1"/>
  <c r="AI1202" i="1"/>
  <c r="AN1210" i="1"/>
  <c r="AP1210" i="1" s="1"/>
  <c r="AQ1210" i="1" s="1"/>
  <c r="AI1210" i="1"/>
  <c r="AN1218" i="1"/>
  <c r="AP1218" i="1" s="1"/>
  <c r="AQ1218" i="1" s="1"/>
  <c r="AI1218" i="1"/>
  <c r="AN1226" i="1"/>
  <c r="AP1226" i="1" s="1"/>
  <c r="AQ1226" i="1" s="1"/>
  <c r="AI1226" i="1"/>
  <c r="AN1234" i="1"/>
  <c r="AP1234" i="1" s="1"/>
  <c r="AQ1234" i="1" s="1"/>
  <c r="AI1234" i="1"/>
  <c r="AN1242" i="1"/>
  <c r="AP1242" i="1" s="1"/>
  <c r="AQ1242" i="1" s="1"/>
  <c r="AI1242" i="1"/>
  <c r="AN1250" i="1"/>
  <c r="AP1250" i="1" s="1"/>
  <c r="AQ1250" i="1" s="1"/>
  <c r="AI1250" i="1"/>
  <c r="AN1258" i="1"/>
  <c r="AP1258" i="1" s="1"/>
  <c r="AQ1258" i="1" s="1"/>
  <c r="AI1258" i="1"/>
  <c r="AN1266" i="1"/>
  <c r="AP1266" i="1" s="1"/>
  <c r="AQ1266" i="1" s="1"/>
  <c r="AI1266" i="1"/>
  <c r="AN1274" i="1"/>
  <c r="AP1274" i="1" s="1"/>
  <c r="AQ1274" i="1" s="1"/>
  <c r="AI1274" i="1"/>
  <c r="AN1282" i="1"/>
  <c r="AP1282" i="1" s="1"/>
  <c r="AQ1282" i="1" s="1"/>
  <c r="AI1282" i="1"/>
  <c r="AN1290" i="1"/>
  <c r="AP1290" i="1" s="1"/>
  <c r="AQ1290" i="1" s="1"/>
  <c r="AI1290" i="1"/>
  <c r="AN1298" i="1"/>
  <c r="AP1298" i="1" s="1"/>
  <c r="AQ1298" i="1" s="1"/>
  <c r="AI1298" i="1"/>
  <c r="AN1306" i="1"/>
  <c r="AP1306" i="1" s="1"/>
  <c r="AQ1306" i="1" s="1"/>
  <c r="AI1306" i="1"/>
  <c r="AN1314" i="1"/>
  <c r="AP1314" i="1" s="1"/>
  <c r="AQ1314" i="1" s="1"/>
  <c r="AI1314" i="1"/>
  <c r="AN1322" i="1"/>
  <c r="AP1322" i="1" s="1"/>
  <c r="AQ1322" i="1" s="1"/>
  <c r="AI1322" i="1"/>
  <c r="AN1330" i="1"/>
  <c r="AP1330" i="1" s="1"/>
  <c r="AQ1330" i="1" s="1"/>
  <c r="AI1330" i="1"/>
  <c r="AN1338" i="1"/>
  <c r="AP1338" i="1" s="1"/>
  <c r="AQ1338" i="1" s="1"/>
  <c r="AI1338" i="1"/>
  <c r="AN1346" i="1"/>
  <c r="AP1346" i="1" s="1"/>
  <c r="AQ1346" i="1" s="1"/>
  <c r="AI1346" i="1"/>
  <c r="AN1354" i="1"/>
  <c r="AP1354" i="1" s="1"/>
  <c r="AQ1354" i="1" s="1"/>
  <c r="AI1354" i="1"/>
  <c r="AN1362" i="1"/>
  <c r="AP1362" i="1" s="1"/>
  <c r="AQ1362" i="1" s="1"/>
  <c r="AI1362" i="1"/>
  <c r="AN1370" i="1"/>
  <c r="AP1370" i="1" s="1"/>
  <c r="AQ1370" i="1" s="1"/>
  <c r="AI1370" i="1"/>
  <c r="AN1378" i="1"/>
  <c r="AP1378" i="1" s="1"/>
  <c r="AQ1378" i="1" s="1"/>
  <c r="AI1378" i="1"/>
  <c r="AN1386" i="1"/>
  <c r="AP1386" i="1" s="1"/>
  <c r="AQ1386" i="1" s="1"/>
  <c r="AI1386" i="1"/>
  <c r="AN1394" i="1"/>
  <c r="AP1394" i="1" s="1"/>
  <c r="AQ1394" i="1" s="1"/>
  <c r="AI1394" i="1"/>
  <c r="AN1402" i="1"/>
  <c r="AP1402" i="1" s="1"/>
  <c r="AQ1402" i="1" s="1"/>
  <c r="AI1402" i="1"/>
  <c r="AN1410" i="1"/>
  <c r="AP1410" i="1" s="1"/>
  <c r="AQ1410" i="1" s="1"/>
  <c r="AI1410" i="1"/>
  <c r="AN1418" i="1"/>
  <c r="AP1418" i="1" s="1"/>
  <c r="AQ1418" i="1" s="1"/>
  <c r="AI1418" i="1"/>
  <c r="AN1426" i="1"/>
  <c r="AP1426" i="1" s="1"/>
  <c r="AQ1426" i="1" s="1"/>
  <c r="AI1426" i="1"/>
  <c r="AN1434" i="1"/>
  <c r="AP1434" i="1" s="1"/>
  <c r="AQ1434" i="1" s="1"/>
  <c r="AI1434" i="1"/>
  <c r="AN1442" i="1"/>
  <c r="AP1442" i="1" s="1"/>
  <c r="AQ1442" i="1" s="1"/>
  <c r="AI1442" i="1"/>
  <c r="AN1450" i="1"/>
  <c r="AP1450" i="1" s="1"/>
  <c r="AQ1450" i="1" s="1"/>
  <c r="AI1450" i="1"/>
  <c r="AN1458" i="1"/>
  <c r="AP1458" i="1" s="1"/>
  <c r="AQ1458" i="1" s="1"/>
  <c r="AI1458" i="1"/>
  <c r="AN1466" i="1"/>
  <c r="AP1466" i="1" s="1"/>
  <c r="AQ1466" i="1" s="1"/>
  <c r="AI1466" i="1"/>
  <c r="AN1474" i="1"/>
  <c r="AP1474" i="1" s="1"/>
  <c r="AQ1474" i="1" s="1"/>
  <c r="AI1474" i="1"/>
  <c r="AN1482" i="1"/>
  <c r="AP1482" i="1" s="1"/>
  <c r="AQ1482" i="1" s="1"/>
  <c r="AI1482" i="1"/>
  <c r="AN1490" i="1"/>
  <c r="AP1490" i="1" s="1"/>
  <c r="AQ1490" i="1" s="1"/>
  <c r="AI1490" i="1"/>
  <c r="AN1498" i="1"/>
  <c r="AP1498" i="1" s="1"/>
  <c r="AQ1498" i="1" s="1"/>
  <c r="AI1498" i="1"/>
  <c r="AN1506" i="1"/>
  <c r="AP1506" i="1" s="1"/>
  <c r="AQ1506" i="1" s="1"/>
  <c r="AI1506" i="1"/>
  <c r="AN1514" i="1"/>
  <c r="AP1514" i="1" s="1"/>
  <c r="AQ1514" i="1" s="1"/>
  <c r="AI1514" i="1"/>
  <c r="AN1522" i="1"/>
  <c r="AP1522" i="1" s="1"/>
  <c r="AQ1522" i="1" s="1"/>
  <c r="AI1522" i="1"/>
  <c r="AN1530" i="1"/>
  <c r="AP1530" i="1" s="1"/>
  <c r="AQ1530" i="1" s="1"/>
  <c r="AI1530" i="1"/>
  <c r="AN1538" i="1"/>
  <c r="AP1538" i="1" s="1"/>
  <c r="AQ1538" i="1" s="1"/>
  <c r="AI1538" i="1"/>
  <c r="AN1546" i="1"/>
  <c r="AP1546" i="1" s="1"/>
  <c r="AQ1546" i="1" s="1"/>
  <c r="AI1546" i="1"/>
  <c r="AN1554" i="1"/>
  <c r="AP1554" i="1" s="1"/>
  <c r="AQ1554" i="1" s="1"/>
  <c r="AI1554" i="1"/>
  <c r="AN1562" i="1"/>
  <c r="AP1562" i="1" s="1"/>
  <c r="AQ1562" i="1" s="1"/>
  <c r="AI1562" i="1"/>
  <c r="AN1570" i="1"/>
  <c r="AP1570" i="1" s="1"/>
  <c r="AQ1570" i="1" s="1"/>
  <c r="AI1570" i="1"/>
  <c r="AN1578" i="1"/>
  <c r="AP1578" i="1" s="1"/>
  <c r="AQ1578" i="1" s="1"/>
  <c r="AI1578" i="1"/>
  <c r="AN1586" i="1"/>
  <c r="AP1586" i="1" s="1"/>
  <c r="AQ1586" i="1" s="1"/>
  <c r="AI1586" i="1"/>
  <c r="AN1594" i="1"/>
  <c r="AP1594" i="1" s="1"/>
  <c r="AQ1594" i="1" s="1"/>
  <c r="AI1594" i="1"/>
  <c r="AN1602" i="1"/>
  <c r="AP1602" i="1" s="1"/>
  <c r="AQ1602" i="1" s="1"/>
  <c r="AI1602" i="1"/>
  <c r="AN1610" i="1"/>
  <c r="AP1610" i="1" s="1"/>
  <c r="AQ1610" i="1" s="1"/>
  <c r="AI1610" i="1"/>
  <c r="AN1618" i="1"/>
  <c r="AP1618" i="1" s="1"/>
  <c r="AQ1618" i="1" s="1"/>
  <c r="AI1618" i="1"/>
  <c r="AN1626" i="1"/>
  <c r="AP1626" i="1" s="1"/>
  <c r="AQ1626" i="1" s="1"/>
  <c r="AI1626" i="1"/>
  <c r="AN1634" i="1"/>
  <c r="AP1634" i="1" s="1"/>
  <c r="AQ1634" i="1" s="1"/>
  <c r="AI1634" i="1"/>
  <c r="AN1642" i="1"/>
  <c r="AP1642" i="1" s="1"/>
  <c r="AQ1642" i="1" s="1"/>
  <c r="AI1642" i="1"/>
  <c r="AN1650" i="1"/>
  <c r="AP1650" i="1" s="1"/>
  <c r="AQ1650" i="1" s="1"/>
  <c r="AI1650" i="1"/>
  <c r="AN1658" i="1"/>
  <c r="AP1658" i="1" s="1"/>
  <c r="AQ1658" i="1" s="1"/>
  <c r="AI1658" i="1"/>
  <c r="AN1666" i="1"/>
  <c r="AP1666" i="1" s="1"/>
  <c r="AQ1666" i="1" s="1"/>
  <c r="AI1666" i="1"/>
  <c r="AN1674" i="1"/>
  <c r="AP1674" i="1" s="1"/>
  <c r="AQ1674" i="1" s="1"/>
  <c r="AI1674" i="1"/>
  <c r="AN1682" i="1"/>
  <c r="AP1682" i="1" s="1"/>
  <c r="AQ1682" i="1" s="1"/>
  <c r="AI1682" i="1"/>
  <c r="AN1690" i="1"/>
  <c r="AP1690" i="1" s="1"/>
  <c r="AQ1690" i="1" s="1"/>
  <c r="AI1690" i="1"/>
  <c r="AN1698" i="1"/>
  <c r="AP1698" i="1" s="1"/>
  <c r="AQ1698" i="1" s="1"/>
  <c r="AI1698" i="1"/>
  <c r="AN1706" i="1"/>
  <c r="AP1706" i="1" s="1"/>
  <c r="AQ1706" i="1" s="1"/>
  <c r="AI1706" i="1"/>
  <c r="AN1714" i="1"/>
  <c r="AP1714" i="1" s="1"/>
  <c r="AQ1714" i="1" s="1"/>
  <c r="AI1714" i="1"/>
  <c r="AN1722" i="1"/>
  <c r="AP1722" i="1" s="1"/>
  <c r="AQ1722" i="1" s="1"/>
  <c r="AI1722" i="1"/>
  <c r="AN1730" i="1"/>
  <c r="AP1730" i="1" s="1"/>
  <c r="AQ1730" i="1" s="1"/>
  <c r="AI1730" i="1"/>
  <c r="AN1738" i="1"/>
  <c r="AP1738" i="1" s="1"/>
  <c r="AQ1738" i="1" s="1"/>
  <c r="AI1738" i="1"/>
  <c r="AN1746" i="1"/>
  <c r="AP1746" i="1" s="1"/>
  <c r="AQ1746" i="1" s="1"/>
  <c r="AI1746" i="1"/>
  <c r="AN1754" i="1"/>
  <c r="AP1754" i="1" s="1"/>
  <c r="AQ1754" i="1" s="1"/>
  <c r="AI1754" i="1"/>
  <c r="AN1762" i="1"/>
  <c r="AP1762" i="1" s="1"/>
  <c r="AQ1762" i="1" s="1"/>
  <c r="AI1762" i="1"/>
  <c r="AN1770" i="1"/>
  <c r="AP1770" i="1" s="1"/>
  <c r="AQ1770" i="1" s="1"/>
  <c r="AI1770" i="1"/>
  <c r="AN1778" i="1"/>
  <c r="AP1778" i="1" s="1"/>
  <c r="AQ1778" i="1" s="1"/>
  <c r="AI1778" i="1"/>
  <c r="AN1786" i="1"/>
  <c r="AP1786" i="1" s="1"/>
  <c r="AQ1786" i="1" s="1"/>
  <c r="AI1786" i="1"/>
  <c r="AN1794" i="1"/>
  <c r="AP1794" i="1" s="1"/>
  <c r="AQ1794" i="1" s="1"/>
  <c r="AI1794" i="1"/>
  <c r="AN1802" i="1"/>
  <c r="AP1802" i="1" s="1"/>
  <c r="AQ1802" i="1" s="1"/>
  <c r="AI1802" i="1"/>
  <c r="AN1810" i="1"/>
  <c r="AP1810" i="1" s="1"/>
  <c r="AQ1810" i="1" s="1"/>
  <c r="AI1810" i="1"/>
  <c r="AN1818" i="1"/>
  <c r="AP1818" i="1" s="1"/>
  <c r="AQ1818" i="1" s="1"/>
  <c r="AI1818" i="1"/>
  <c r="AN1826" i="1"/>
  <c r="AP1826" i="1" s="1"/>
  <c r="AQ1826" i="1" s="1"/>
  <c r="AI1826" i="1"/>
  <c r="AN1834" i="1"/>
  <c r="AP1834" i="1" s="1"/>
  <c r="AQ1834" i="1" s="1"/>
  <c r="AI1834" i="1"/>
  <c r="AN1842" i="1"/>
  <c r="AP1842" i="1" s="1"/>
  <c r="AQ1842" i="1" s="1"/>
  <c r="AI1842" i="1"/>
  <c r="AN1850" i="1"/>
  <c r="AP1850" i="1" s="1"/>
  <c r="AQ1850" i="1" s="1"/>
  <c r="AI1850" i="1"/>
  <c r="AN1858" i="1"/>
  <c r="AP1858" i="1" s="1"/>
  <c r="AQ1858" i="1" s="1"/>
  <c r="AI1858" i="1"/>
  <c r="AN1866" i="1"/>
  <c r="AP1866" i="1" s="1"/>
  <c r="AQ1866" i="1" s="1"/>
  <c r="AI1866" i="1"/>
  <c r="AN1874" i="1"/>
  <c r="AP1874" i="1" s="1"/>
  <c r="AQ1874" i="1" s="1"/>
  <c r="AI1874" i="1"/>
  <c r="AN1882" i="1"/>
  <c r="AP1882" i="1" s="1"/>
  <c r="AQ1882" i="1" s="1"/>
  <c r="AI1882" i="1"/>
  <c r="AN1890" i="1"/>
  <c r="AP1890" i="1" s="1"/>
  <c r="AQ1890" i="1" s="1"/>
  <c r="AI1890" i="1"/>
  <c r="AN1898" i="1"/>
  <c r="AP1898" i="1" s="1"/>
  <c r="AQ1898" i="1" s="1"/>
  <c r="AI1898" i="1"/>
  <c r="AN1906" i="1"/>
  <c r="AP1906" i="1" s="1"/>
  <c r="AQ1906" i="1" s="1"/>
  <c r="AI1906" i="1"/>
  <c r="AN1914" i="1"/>
  <c r="AP1914" i="1" s="1"/>
  <c r="AQ1914" i="1" s="1"/>
  <c r="AI1914" i="1"/>
  <c r="AN1922" i="1"/>
  <c r="AP1922" i="1" s="1"/>
  <c r="AQ1922" i="1" s="1"/>
  <c r="AI1922" i="1"/>
  <c r="AN1930" i="1"/>
  <c r="AP1930" i="1" s="1"/>
  <c r="AQ1930" i="1" s="1"/>
  <c r="AI1930" i="1"/>
  <c r="AN1938" i="1"/>
  <c r="AP1938" i="1" s="1"/>
  <c r="AQ1938" i="1" s="1"/>
  <c r="AI1938" i="1"/>
  <c r="AN1946" i="1"/>
  <c r="AP1946" i="1" s="1"/>
  <c r="AQ1946" i="1" s="1"/>
  <c r="AI1946" i="1"/>
  <c r="AN1954" i="1"/>
  <c r="AP1954" i="1" s="1"/>
  <c r="AQ1954" i="1" s="1"/>
  <c r="AI1954" i="1"/>
  <c r="AN1962" i="1"/>
  <c r="AP1962" i="1" s="1"/>
  <c r="AQ1962" i="1" s="1"/>
  <c r="AI1962" i="1"/>
  <c r="AN1970" i="1"/>
  <c r="AP1970" i="1" s="1"/>
  <c r="AQ1970" i="1" s="1"/>
  <c r="AI1970" i="1"/>
  <c r="AN1978" i="1"/>
  <c r="AP1978" i="1" s="1"/>
  <c r="AQ1978" i="1" s="1"/>
  <c r="AI1978" i="1"/>
  <c r="AN1986" i="1"/>
  <c r="AP1986" i="1" s="1"/>
  <c r="AQ1986" i="1" s="1"/>
  <c r="AI1986" i="1"/>
  <c r="AN1994" i="1"/>
  <c r="AP1994" i="1" s="1"/>
  <c r="AQ1994" i="1" s="1"/>
  <c r="AI1994" i="1"/>
  <c r="AN2002" i="1"/>
  <c r="AP2002" i="1" s="1"/>
  <c r="AQ2002" i="1" s="1"/>
  <c r="AI2002" i="1"/>
  <c r="AN2010" i="1"/>
  <c r="AP2010" i="1" s="1"/>
  <c r="AQ2010" i="1" s="1"/>
  <c r="AI2010" i="1"/>
  <c r="AN2018" i="1"/>
  <c r="AP2018" i="1" s="1"/>
  <c r="AQ2018" i="1" s="1"/>
  <c r="AI2018" i="1"/>
  <c r="AN2026" i="1"/>
  <c r="AP2026" i="1" s="1"/>
  <c r="AQ2026" i="1" s="1"/>
  <c r="AI2026" i="1"/>
  <c r="AN2034" i="1"/>
  <c r="AP2034" i="1" s="1"/>
  <c r="AQ2034" i="1" s="1"/>
  <c r="AI2034" i="1"/>
  <c r="AN2042" i="1"/>
  <c r="AP2042" i="1" s="1"/>
  <c r="AQ2042" i="1" s="1"/>
  <c r="AI2042" i="1"/>
  <c r="AN2050" i="1"/>
  <c r="AP2050" i="1" s="1"/>
  <c r="AQ2050" i="1" s="1"/>
  <c r="AI2050" i="1"/>
  <c r="AN2058" i="1"/>
  <c r="AP2058" i="1" s="1"/>
  <c r="AQ2058" i="1" s="1"/>
  <c r="AI2058" i="1"/>
  <c r="AN2066" i="1"/>
  <c r="AP2066" i="1" s="1"/>
  <c r="AQ2066" i="1" s="1"/>
  <c r="AI2066" i="1"/>
  <c r="AN2074" i="1"/>
  <c r="AP2074" i="1" s="1"/>
  <c r="AQ2074" i="1" s="1"/>
  <c r="AI2074" i="1"/>
  <c r="AN2082" i="1"/>
  <c r="AP2082" i="1" s="1"/>
  <c r="AQ2082" i="1" s="1"/>
  <c r="AI2082" i="1"/>
  <c r="AN2090" i="1"/>
  <c r="AP2090" i="1" s="1"/>
  <c r="AQ2090" i="1" s="1"/>
  <c r="AI2090" i="1"/>
  <c r="AN2098" i="1"/>
  <c r="AP2098" i="1" s="1"/>
  <c r="AQ2098" i="1" s="1"/>
  <c r="AI2098" i="1"/>
  <c r="AN2106" i="1"/>
  <c r="AP2106" i="1" s="1"/>
  <c r="AQ2106" i="1" s="1"/>
  <c r="AI2106" i="1"/>
  <c r="AN2114" i="1"/>
  <c r="AP2114" i="1" s="1"/>
  <c r="AQ2114" i="1" s="1"/>
  <c r="AI2114" i="1"/>
  <c r="AN2122" i="1"/>
  <c r="AP2122" i="1" s="1"/>
  <c r="AQ2122" i="1" s="1"/>
  <c r="AI2122" i="1"/>
  <c r="AN2130" i="1"/>
  <c r="AP2130" i="1" s="1"/>
  <c r="AQ2130" i="1" s="1"/>
  <c r="AI2130" i="1"/>
  <c r="AN2138" i="1"/>
  <c r="AP2138" i="1" s="1"/>
  <c r="AQ2138" i="1" s="1"/>
  <c r="AI2138" i="1"/>
  <c r="AN2146" i="1"/>
  <c r="AP2146" i="1" s="1"/>
  <c r="AQ2146" i="1" s="1"/>
  <c r="AI2146" i="1"/>
  <c r="AN2154" i="1"/>
  <c r="AP2154" i="1" s="1"/>
  <c r="AQ2154" i="1" s="1"/>
  <c r="AI2154" i="1"/>
  <c r="AN2162" i="1"/>
  <c r="AP2162" i="1" s="1"/>
  <c r="AQ2162" i="1" s="1"/>
  <c r="AI2162" i="1"/>
  <c r="AN2170" i="1"/>
  <c r="AP2170" i="1" s="1"/>
  <c r="AQ2170" i="1" s="1"/>
  <c r="AI2170" i="1"/>
  <c r="AN2178" i="1"/>
  <c r="AP2178" i="1" s="1"/>
  <c r="AQ2178" i="1" s="1"/>
  <c r="AI2178" i="1"/>
  <c r="AN2186" i="1"/>
  <c r="AP2186" i="1" s="1"/>
  <c r="AQ2186" i="1" s="1"/>
  <c r="AI2186" i="1"/>
  <c r="AN2194" i="1"/>
  <c r="AP2194" i="1" s="1"/>
  <c r="AQ2194" i="1" s="1"/>
  <c r="AI2194" i="1"/>
  <c r="AN2202" i="1"/>
  <c r="AP2202" i="1" s="1"/>
  <c r="AQ2202" i="1" s="1"/>
  <c r="AI2202" i="1"/>
  <c r="AN2210" i="1"/>
  <c r="AP2210" i="1" s="1"/>
  <c r="AQ2210" i="1" s="1"/>
  <c r="AI2210" i="1"/>
  <c r="AN2218" i="1"/>
  <c r="AP2218" i="1" s="1"/>
  <c r="AQ2218" i="1" s="1"/>
  <c r="AI2218" i="1"/>
  <c r="AN2226" i="1"/>
  <c r="AP2226" i="1" s="1"/>
  <c r="AQ2226" i="1" s="1"/>
  <c r="AI2226" i="1"/>
  <c r="AN2234" i="1"/>
  <c r="AP2234" i="1" s="1"/>
  <c r="AQ2234" i="1" s="1"/>
  <c r="AI2234" i="1"/>
  <c r="AN2242" i="1"/>
  <c r="AP2242" i="1" s="1"/>
  <c r="AQ2242" i="1" s="1"/>
  <c r="AI2242" i="1"/>
  <c r="AN2250" i="1"/>
  <c r="AP2250" i="1" s="1"/>
  <c r="AQ2250" i="1" s="1"/>
  <c r="AI2250" i="1"/>
  <c r="AN2258" i="1"/>
  <c r="AP2258" i="1" s="1"/>
  <c r="AQ2258" i="1" s="1"/>
  <c r="AI2258" i="1"/>
  <c r="AN2266" i="1"/>
  <c r="AP2266" i="1" s="1"/>
  <c r="AQ2266" i="1" s="1"/>
  <c r="AI2266" i="1"/>
  <c r="AN2274" i="1"/>
  <c r="AP2274" i="1" s="1"/>
  <c r="AQ2274" i="1" s="1"/>
  <c r="AI2274" i="1"/>
  <c r="AN2282" i="1"/>
  <c r="AP2282" i="1" s="1"/>
  <c r="AQ2282" i="1" s="1"/>
  <c r="AI2282" i="1"/>
  <c r="AN2290" i="1"/>
  <c r="AP2290" i="1" s="1"/>
  <c r="AQ2290" i="1" s="1"/>
  <c r="AI2290" i="1"/>
  <c r="AN2298" i="1"/>
  <c r="AP2298" i="1" s="1"/>
  <c r="AQ2298" i="1" s="1"/>
  <c r="AI2298" i="1"/>
  <c r="AN2306" i="1"/>
  <c r="AP2306" i="1" s="1"/>
  <c r="AQ2306" i="1" s="1"/>
  <c r="AI2306" i="1"/>
  <c r="AN2314" i="1"/>
  <c r="AP2314" i="1" s="1"/>
  <c r="AQ2314" i="1" s="1"/>
  <c r="AI2314" i="1"/>
  <c r="AN2322" i="1"/>
  <c r="AP2322" i="1" s="1"/>
  <c r="AQ2322" i="1" s="1"/>
  <c r="AI2322" i="1"/>
  <c r="AN2330" i="1"/>
  <c r="AP2330" i="1" s="1"/>
  <c r="AQ2330" i="1" s="1"/>
  <c r="AI2330" i="1"/>
  <c r="AN2338" i="1"/>
  <c r="AP2338" i="1" s="1"/>
  <c r="AQ2338" i="1" s="1"/>
  <c r="AI2338" i="1"/>
  <c r="AN2346" i="1"/>
  <c r="AP2346" i="1" s="1"/>
  <c r="AQ2346" i="1" s="1"/>
  <c r="AI2346" i="1"/>
  <c r="AN2354" i="1"/>
  <c r="AP2354" i="1" s="1"/>
  <c r="AQ2354" i="1" s="1"/>
  <c r="AI2354" i="1"/>
  <c r="AN2362" i="1"/>
  <c r="AP2362" i="1" s="1"/>
  <c r="AQ2362" i="1" s="1"/>
  <c r="AI2362" i="1"/>
  <c r="AN2370" i="1"/>
  <c r="AP2370" i="1" s="1"/>
  <c r="AQ2370" i="1" s="1"/>
  <c r="AI2370" i="1"/>
  <c r="AN2378" i="1"/>
  <c r="AP2378" i="1" s="1"/>
  <c r="AQ2378" i="1" s="1"/>
  <c r="AI2378" i="1"/>
  <c r="AN2386" i="1"/>
  <c r="AP2386" i="1" s="1"/>
  <c r="AQ2386" i="1" s="1"/>
  <c r="AI2386" i="1"/>
  <c r="AN2394" i="1"/>
  <c r="AP2394" i="1" s="1"/>
  <c r="AQ2394" i="1" s="1"/>
  <c r="AI2394" i="1"/>
  <c r="AN2402" i="1"/>
  <c r="AP2402" i="1" s="1"/>
  <c r="AQ2402" i="1" s="1"/>
  <c r="AI2402" i="1"/>
  <c r="AN2410" i="1"/>
  <c r="AP2410" i="1" s="1"/>
  <c r="AQ2410" i="1" s="1"/>
  <c r="AI2410" i="1"/>
  <c r="AN2418" i="1"/>
  <c r="AP2418" i="1" s="1"/>
  <c r="AQ2418" i="1" s="1"/>
  <c r="AI2418" i="1"/>
  <c r="AN2426" i="1"/>
  <c r="AP2426" i="1" s="1"/>
  <c r="AQ2426" i="1" s="1"/>
  <c r="AI2426" i="1"/>
  <c r="AN2434" i="1"/>
  <c r="AP2434" i="1" s="1"/>
  <c r="AQ2434" i="1" s="1"/>
  <c r="AI2434" i="1"/>
  <c r="AN2442" i="1"/>
  <c r="AP2442" i="1" s="1"/>
  <c r="AQ2442" i="1" s="1"/>
  <c r="AI2442" i="1"/>
  <c r="AN2450" i="1"/>
  <c r="AP2450" i="1" s="1"/>
  <c r="AQ2450" i="1" s="1"/>
  <c r="AI2450" i="1"/>
  <c r="AN2458" i="1"/>
  <c r="AP2458" i="1" s="1"/>
  <c r="AQ2458" i="1" s="1"/>
  <c r="AI2458" i="1"/>
  <c r="AN2466" i="1"/>
  <c r="AP2466" i="1" s="1"/>
  <c r="AQ2466" i="1" s="1"/>
  <c r="AI2466" i="1"/>
  <c r="AN2474" i="1"/>
  <c r="AP2474" i="1" s="1"/>
  <c r="AQ2474" i="1" s="1"/>
  <c r="AI2474" i="1"/>
  <c r="AN2482" i="1"/>
  <c r="AP2482" i="1" s="1"/>
  <c r="AQ2482" i="1" s="1"/>
  <c r="AI2482" i="1"/>
  <c r="AN2490" i="1"/>
  <c r="AP2490" i="1" s="1"/>
  <c r="AQ2490" i="1" s="1"/>
  <c r="AI2490" i="1"/>
  <c r="AN2498" i="1"/>
  <c r="AP2498" i="1" s="1"/>
  <c r="AQ2498" i="1" s="1"/>
  <c r="AI2498" i="1"/>
  <c r="AN2506" i="1"/>
  <c r="AP2506" i="1" s="1"/>
  <c r="AQ2506" i="1" s="1"/>
  <c r="AI2506" i="1"/>
  <c r="AN2514" i="1"/>
  <c r="AP2514" i="1" s="1"/>
  <c r="AQ2514" i="1" s="1"/>
  <c r="AI2514" i="1"/>
  <c r="AN2522" i="1"/>
  <c r="AP2522" i="1" s="1"/>
  <c r="AQ2522" i="1" s="1"/>
  <c r="AI2522" i="1"/>
  <c r="AN2530" i="1"/>
  <c r="AP2530" i="1" s="1"/>
  <c r="AQ2530" i="1" s="1"/>
  <c r="AI2530" i="1"/>
  <c r="AN2538" i="1"/>
  <c r="AP2538" i="1" s="1"/>
  <c r="AQ2538" i="1" s="1"/>
  <c r="AI2538" i="1"/>
  <c r="AN2546" i="1"/>
  <c r="AP2546" i="1" s="1"/>
  <c r="AQ2546" i="1" s="1"/>
  <c r="AI2546" i="1"/>
  <c r="AN2554" i="1"/>
  <c r="AP2554" i="1" s="1"/>
  <c r="AQ2554" i="1" s="1"/>
  <c r="AI2554" i="1"/>
  <c r="AN2562" i="1"/>
  <c r="AP2562" i="1" s="1"/>
  <c r="AQ2562" i="1" s="1"/>
  <c r="AI2562" i="1"/>
  <c r="AN2570" i="1"/>
  <c r="AP2570" i="1" s="1"/>
  <c r="AQ2570" i="1" s="1"/>
  <c r="AI2570" i="1"/>
  <c r="AN2578" i="1"/>
  <c r="AP2578" i="1" s="1"/>
  <c r="AQ2578" i="1" s="1"/>
  <c r="AI2578" i="1"/>
  <c r="AN2586" i="1"/>
  <c r="AP2586" i="1" s="1"/>
  <c r="AQ2586" i="1" s="1"/>
  <c r="AI2586" i="1"/>
  <c r="AN2594" i="1"/>
  <c r="AP2594" i="1" s="1"/>
  <c r="AQ2594" i="1" s="1"/>
  <c r="AI2594" i="1"/>
  <c r="AN2602" i="1"/>
  <c r="AP2602" i="1" s="1"/>
  <c r="AQ2602" i="1" s="1"/>
  <c r="AI2602" i="1"/>
  <c r="AN2610" i="1"/>
  <c r="AP2610" i="1" s="1"/>
  <c r="AQ2610" i="1" s="1"/>
  <c r="AI2610" i="1"/>
  <c r="AN2618" i="1"/>
  <c r="AP2618" i="1" s="1"/>
  <c r="AQ2618" i="1" s="1"/>
  <c r="AI2618" i="1"/>
  <c r="AN2626" i="1"/>
  <c r="AP2626" i="1" s="1"/>
  <c r="AQ2626" i="1" s="1"/>
  <c r="AI2626" i="1"/>
  <c r="AN2634" i="1"/>
  <c r="AP2634" i="1" s="1"/>
  <c r="AQ2634" i="1" s="1"/>
  <c r="AI2634" i="1"/>
  <c r="AN2642" i="1"/>
  <c r="AP2642" i="1" s="1"/>
  <c r="AQ2642" i="1" s="1"/>
  <c r="AI2642" i="1"/>
  <c r="AN2650" i="1"/>
  <c r="AP2650" i="1" s="1"/>
  <c r="AQ2650" i="1" s="1"/>
  <c r="AI2650" i="1"/>
  <c r="AN2658" i="1"/>
  <c r="AP2658" i="1" s="1"/>
  <c r="AQ2658" i="1" s="1"/>
  <c r="AI2658" i="1"/>
  <c r="AN2666" i="1"/>
  <c r="AP2666" i="1" s="1"/>
  <c r="AQ2666" i="1" s="1"/>
  <c r="AI2666" i="1"/>
  <c r="AN2674" i="1"/>
  <c r="AP2674" i="1" s="1"/>
  <c r="AQ2674" i="1" s="1"/>
  <c r="AI2674" i="1"/>
  <c r="AN2682" i="1"/>
  <c r="AP2682" i="1" s="1"/>
  <c r="AQ2682" i="1" s="1"/>
  <c r="AI2682" i="1"/>
  <c r="AN2690" i="1"/>
  <c r="AP2690" i="1" s="1"/>
  <c r="AQ2690" i="1" s="1"/>
  <c r="AI2690" i="1"/>
  <c r="AN2698" i="1"/>
  <c r="AP2698" i="1" s="1"/>
  <c r="AQ2698" i="1" s="1"/>
  <c r="AI2698" i="1"/>
  <c r="AN2706" i="1"/>
  <c r="AP2706" i="1" s="1"/>
  <c r="AQ2706" i="1" s="1"/>
  <c r="AI2706" i="1"/>
  <c r="AN2714" i="1"/>
  <c r="AP2714" i="1" s="1"/>
  <c r="AQ2714" i="1" s="1"/>
  <c r="AI2714" i="1"/>
  <c r="AN2722" i="1"/>
  <c r="AP2722" i="1" s="1"/>
  <c r="AQ2722" i="1" s="1"/>
  <c r="AI2722" i="1"/>
  <c r="AN2730" i="1"/>
  <c r="AP2730" i="1" s="1"/>
  <c r="AQ2730" i="1" s="1"/>
  <c r="AI2730" i="1"/>
  <c r="AN2738" i="1"/>
  <c r="AP2738" i="1" s="1"/>
  <c r="AQ2738" i="1" s="1"/>
  <c r="AI2738" i="1"/>
  <c r="AN2746" i="1"/>
  <c r="AP2746" i="1" s="1"/>
  <c r="AQ2746" i="1" s="1"/>
  <c r="AI2746" i="1"/>
  <c r="AN2754" i="1"/>
  <c r="AP2754" i="1" s="1"/>
  <c r="AQ2754" i="1" s="1"/>
  <c r="AI2754" i="1"/>
  <c r="AN2762" i="1"/>
  <c r="AP2762" i="1" s="1"/>
  <c r="AQ2762" i="1" s="1"/>
  <c r="AI2762" i="1"/>
  <c r="AN2770" i="1"/>
  <c r="AP2770" i="1" s="1"/>
  <c r="AQ2770" i="1" s="1"/>
  <c r="AI2770" i="1"/>
  <c r="AN2778" i="1"/>
  <c r="AP2778" i="1" s="1"/>
  <c r="AQ2778" i="1" s="1"/>
  <c r="AI2778" i="1"/>
  <c r="AN2786" i="1"/>
  <c r="AP2786" i="1" s="1"/>
  <c r="AQ2786" i="1" s="1"/>
  <c r="AI2786" i="1"/>
  <c r="AN2794" i="1"/>
  <c r="AP2794" i="1" s="1"/>
  <c r="AQ2794" i="1" s="1"/>
  <c r="AI2794" i="1"/>
  <c r="AN2802" i="1"/>
  <c r="AP2802" i="1" s="1"/>
  <c r="AQ2802" i="1" s="1"/>
  <c r="AI2802" i="1"/>
  <c r="AN2810" i="1"/>
  <c r="AP2810" i="1" s="1"/>
  <c r="AQ2810" i="1" s="1"/>
  <c r="AI2810" i="1"/>
  <c r="AN2818" i="1"/>
  <c r="AP2818" i="1" s="1"/>
  <c r="AQ2818" i="1" s="1"/>
  <c r="AI2818" i="1"/>
  <c r="AN2826" i="1"/>
  <c r="AP2826" i="1" s="1"/>
  <c r="AQ2826" i="1" s="1"/>
  <c r="AI2826" i="1"/>
  <c r="AN2834" i="1"/>
  <c r="AP2834" i="1" s="1"/>
  <c r="AQ2834" i="1" s="1"/>
  <c r="AI2834" i="1"/>
  <c r="AN2842" i="1"/>
  <c r="AP2842" i="1" s="1"/>
  <c r="AQ2842" i="1" s="1"/>
  <c r="AI2842" i="1"/>
  <c r="AN2850" i="1"/>
  <c r="AP2850" i="1" s="1"/>
  <c r="AQ2850" i="1" s="1"/>
  <c r="AI2850" i="1"/>
  <c r="AN2858" i="1"/>
  <c r="AP2858" i="1" s="1"/>
  <c r="AQ2858" i="1" s="1"/>
  <c r="AI2858" i="1"/>
  <c r="AN2866" i="1"/>
  <c r="AP2866" i="1" s="1"/>
  <c r="AQ2866" i="1" s="1"/>
  <c r="AI2866" i="1"/>
  <c r="AN2874" i="1"/>
  <c r="AP2874" i="1" s="1"/>
  <c r="AQ2874" i="1" s="1"/>
  <c r="AI2874" i="1"/>
  <c r="AN2882" i="1"/>
  <c r="AP2882" i="1" s="1"/>
  <c r="AQ2882" i="1" s="1"/>
  <c r="AI2882" i="1"/>
  <c r="AN2890" i="1"/>
  <c r="AP2890" i="1" s="1"/>
  <c r="AQ2890" i="1" s="1"/>
  <c r="AI2890" i="1"/>
  <c r="AN2898" i="1"/>
  <c r="AP2898" i="1" s="1"/>
  <c r="AQ2898" i="1" s="1"/>
  <c r="AI2898" i="1"/>
  <c r="AN2906" i="1"/>
  <c r="AP2906" i="1" s="1"/>
  <c r="AQ2906" i="1" s="1"/>
  <c r="AI2906" i="1"/>
  <c r="AN2914" i="1"/>
  <c r="AP2914" i="1" s="1"/>
  <c r="AQ2914" i="1" s="1"/>
  <c r="AI2914" i="1"/>
  <c r="AN2922" i="1"/>
  <c r="AP2922" i="1" s="1"/>
  <c r="AQ2922" i="1" s="1"/>
  <c r="AI2922" i="1"/>
  <c r="AN2930" i="1"/>
  <c r="AP2930" i="1" s="1"/>
  <c r="AQ2930" i="1" s="1"/>
  <c r="AI2930" i="1"/>
  <c r="AN2938" i="1"/>
  <c r="AP2938" i="1" s="1"/>
  <c r="AQ2938" i="1" s="1"/>
  <c r="AI2938" i="1"/>
  <c r="AN2946" i="1"/>
  <c r="AP2946" i="1" s="1"/>
  <c r="AQ2946" i="1" s="1"/>
  <c r="AI2946" i="1"/>
  <c r="AN2954" i="1"/>
  <c r="AP2954" i="1" s="1"/>
  <c r="AQ2954" i="1" s="1"/>
  <c r="AI2954" i="1"/>
  <c r="AN2962" i="1"/>
  <c r="AP2962" i="1" s="1"/>
  <c r="AQ2962" i="1" s="1"/>
  <c r="AI2962" i="1"/>
  <c r="AN2970" i="1"/>
  <c r="AP2970" i="1" s="1"/>
  <c r="AQ2970" i="1" s="1"/>
  <c r="AI2970" i="1"/>
  <c r="AN2978" i="1"/>
  <c r="AP2978" i="1" s="1"/>
  <c r="AQ2978" i="1" s="1"/>
  <c r="AI2978" i="1"/>
  <c r="AN2986" i="1"/>
  <c r="AP2986" i="1" s="1"/>
  <c r="AQ2986" i="1" s="1"/>
  <c r="AI2986" i="1"/>
  <c r="AN2994" i="1"/>
  <c r="AP2994" i="1" s="1"/>
  <c r="AQ2994" i="1" s="1"/>
  <c r="AI2994" i="1"/>
  <c r="AN3002" i="1"/>
  <c r="AP3002" i="1" s="1"/>
  <c r="AQ3002" i="1" s="1"/>
  <c r="AI3002" i="1"/>
  <c r="AN3010" i="1"/>
  <c r="AP3010" i="1" s="1"/>
  <c r="AQ3010" i="1" s="1"/>
  <c r="AI3010" i="1"/>
  <c r="AN3018" i="1"/>
  <c r="AP3018" i="1" s="1"/>
  <c r="AQ3018" i="1" s="1"/>
  <c r="AI3018" i="1"/>
  <c r="AN3026" i="1"/>
  <c r="AP3026" i="1" s="1"/>
  <c r="AQ3026" i="1" s="1"/>
  <c r="AI3026" i="1"/>
  <c r="AN3034" i="1"/>
  <c r="AP3034" i="1" s="1"/>
  <c r="AQ3034" i="1" s="1"/>
  <c r="AI3034" i="1"/>
  <c r="AN3042" i="1"/>
  <c r="AP3042" i="1" s="1"/>
  <c r="AQ3042" i="1" s="1"/>
  <c r="AI3042" i="1"/>
  <c r="AN3050" i="1"/>
  <c r="AP3050" i="1" s="1"/>
  <c r="AQ3050" i="1" s="1"/>
  <c r="AI3050" i="1"/>
  <c r="AN3058" i="1"/>
  <c r="AP3058" i="1" s="1"/>
  <c r="AQ3058" i="1" s="1"/>
  <c r="AI3058" i="1"/>
  <c r="AN3066" i="1"/>
  <c r="AP3066" i="1" s="1"/>
  <c r="AQ3066" i="1" s="1"/>
  <c r="AI3066" i="1"/>
  <c r="AN3074" i="1"/>
  <c r="AP3074" i="1" s="1"/>
  <c r="AQ3074" i="1" s="1"/>
  <c r="AI3074" i="1"/>
  <c r="AN3082" i="1"/>
  <c r="AP3082" i="1" s="1"/>
  <c r="AQ3082" i="1" s="1"/>
  <c r="AI3082" i="1"/>
  <c r="AN3090" i="1"/>
  <c r="AP3090" i="1" s="1"/>
  <c r="AQ3090" i="1" s="1"/>
  <c r="AI3090" i="1"/>
  <c r="AN3098" i="1"/>
  <c r="AP3098" i="1" s="1"/>
  <c r="AQ3098" i="1" s="1"/>
  <c r="AI3098" i="1"/>
  <c r="AN3106" i="1"/>
  <c r="AP3106" i="1" s="1"/>
  <c r="AQ3106" i="1" s="1"/>
  <c r="AI3106" i="1"/>
  <c r="AN3114" i="1"/>
  <c r="AP3114" i="1" s="1"/>
  <c r="AQ3114" i="1" s="1"/>
  <c r="AI3114" i="1"/>
  <c r="AN3122" i="1"/>
  <c r="AP3122" i="1" s="1"/>
  <c r="AQ3122" i="1" s="1"/>
  <c r="AI3122" i="1"/>
  <c r="AN3130" i="1"/>
  <c r="AP3130" i="1" s="1"/>
  <c r="AQ3130" i="1" s="1"/>
  <c r="AI3130" i="1"/>
  <c r="AN3138" i="1"/>
  <c r="AP3138" i="1" s="1"/>
  <c r="AQ3138" i="1" s="1"/>
  <c r="AI3138" i="1"/>
  <c r="AN3146" i="1"/>
  <c r="AP3146" i="1" s="1"/>
  <c r="AQ3146" i="1" s="1"/>
  <c r="AI3146" i="1"/>
  <c r="AN3154" i="1"/>
  <c r="AP3154" i="1" s="1"/>
  <c r="AQ3154" i="1" s="1"/>
  <c r="AI3154" i="1"/>
  <c r="AN3162" i="1"/>
  <c r="AP3162" i="1" s="1"/>
  <c r="AQ3162" i="1" s="1"/>
  <c r="AI3162" i="1"/>
  <c r="AN3170" i="1"/>
  <c r="AP3170" i="1" s="1"/>
  <c r="AQ3170" i="1" s="1"/>
  <c r="AI3170" i="1"/>
  <c r="AN3178" i="1"/>
  <c r="AP3178" i="1" s="1"/>
  <c r="AQ3178" i="1" s="1"/>
  <c r="AI3178" i="1"/>
  <c r="AN3186" i="1"/>
  <c r="AP3186" i="1" s="1"/>
  <c r="AQ3186" i="1" s="1"/>
  <c r="AI3186" i="1"/>
  <c r="AN3194" i="1"/>
  <c r="AP3194" i="1" s="1"/>
  <c r="AQ3194" i="1" s="1"/>
  <c r="AI3194" i="1"/>
  <c r="AN3202" i="1"/>
  <c r="AP3202" i="1" s="1"/>
  <c r="AQ3202" i="1" s="1"/>
  <c r="AI3202" i="1"/>
  <c r="AN3210" i="1"/>
  <c r="AP3210" i="1" s="1"/>
  <c r="AQ3210" i="1" s="1"/>
  <c r="AI3210" i="1"/>
  <c r="AN3218" i="1"/>
  <c r="AP3218" i="1" s="1"/>
  <c r="AQ3218" i="1" s="1"/>
  <c r="AI3218" i="1"/>
  <c r="AN3226" i="1"/>
  <c r="AP3226" i="1" s="1"/>
  <c r="AQ3226" i="1" s="1"/>
  <c r="AI3226" i="1"/>
  <c r="AN3234" i="1"/>
  <c r="AP3234" i="1" s="1"/>
  <c r="AQ3234" i="1" s="1"/>
  <c r="AI3234" i="1"/>
  <c r="AN3242" i="1"/>
  <c r="AP3242" i="1" s="1"/>
  <c r="AQ3242" i="1" s="1"/>
  <c r="AI3242" i="1"/>
  <c r="AN3250" i="1"/>
  <c r="AP3250" i="1" s="1"/>
  <c r="AQ3250" i="1" s="1"/>
  <c r="AI3250" i="1"/>
  <c r="AN3258" i="1"/>
  <c r="AP3258" i="1" s="1"/>
  <c r="AQ3258" i="1" s="1"/>
  <c r="AI3258" i="1"/>
  <c r="AN3266" i="1"/>
  <c r="AP3266" i="1" s="1"/>
  <c r="AQ3266" i="1" s="1"/>
  <c r="AI3266" i="1"/>
  <c r="AN3274" i="1"/>
  <c r="AP3274" i="1" s="1"/>
  <c r="AQ3274" i="1" s="1"/>
  <c r="AI3274" i="1"/>
  <c r="AN3282" i="1"/>
  <c r="AP3282" i="1" s="1"/>
  <c r="AQ3282" i="1" s="1"/>
  <c r="AI3282" i="1"/>
  <c r="AN3290" i="1"/>
  <c r="AP3290" i="1" s="1"/>
  <c r="AQ3290" i="1" s="1"/>
  <c r="AI3290" i="1"/>
  <c r="AN3298" i="1"/>
  <c r="AP3298" i="1" s="1"/>
  <c r="AQ3298" i="1" s="1"/>
  <c r="AI3298" i="1"/>
  <c r="AN3306" i="1"/>
  <c r="AP3306" i="1" s="1"/>
  <c r="AQ3306" i="1" s="1"/>
  <c r="AI3306" i="1"/>
  <c r="AN3314" i="1"/>
  <c r="AP3314" i="1" s="1"/>
  <c r="AQ3314" i="1" s="1"/>
  <c r="AI3314" i="1"/>
  <c r="AN3322" i="1"/>
  <c r="AP3322" i="1" s="1"/>
  <c r="AQ3322" i="1" s="1"/>
  <c r="AI3322" i="1"/>
  <c r="AN3330" i="1"/>
  <c r="AP3330" i="1" s="1"/>
  <c r="AQ3330" i="1" s="1"/>
  <c r="AI3330" i="1"/>
  <c r="AN3338" i="1"/>
  <c r="AP3338" i="1" s="1"/>
  <c r="AQ3338" i="1" s="1"/>
  <c r="AI3338" i="1"/>
  <c r="AN3346" i="1"/>
  <c r="AP3346" i="1" s="1"/>
  <c r="AQ3346" i="1" s="1"/>
  <c r="AI3346" i="1"/>
  <c r="AN3354" i="1"/>
  <c r="AP3354" i="1" s="1"/>
  <c r="AQ3354" i="1" s="1"/>
  <c r="AI3354" i="1"/>
  <c r="AN3362" i="1"/>
  <c r="AP3362" i="1" s="1"/>
  <c r="AQ3362" i="1" s="1"/>
  <c r="AI3362" i="1"/>
  <c r="AN3370" i="1"/>
  <c r="AP3370" i="1" s="1"/>
  <c r="AQ3370" i="1" s="1"/>
  <c r="AI3370" i="1"/>
  <c r="AN3378" i="1"/>
  <c r="AP3378" i="1" s="1"/>
  <c r="AQ3378" i="1" s="1"/>
  <c r="AI3378" i="1"/>
  <c r="AN3386" i="1"/>
  <c r="AP3386" i="1" s="1"/>
  <c r="AQ3386" i="1" s="1"/>
  <c r="AI3386" i="1"/>
  <c r="AN3394" i="1"/>
  <c r="AP3394" i="1" s="1"/>
  <c r="AQ3394" i="1" s="1"/>
  <c r="AI3394" i="1"/>
  <c r="AN3402" i="1"/>
  <c r="AP3402" i="1" s="1"/>
  <c r="AQ3402" i="1" s="1"/>
  <c r="AI3402" i="1"/>
  <c r="AN3410" i="1"/>
  <c r="AP3410" i="1" s="1"/>
  <c r="AQ3410" i="1" s="1"/>
  <c r="AI3410" i="1"/>
  <c r="AN3418" i="1"/>
  <c r="AP3418" i="1" s="1"/>
  <c r="AQ3418" i="1" s="1"/>
  <c r="AI3418" i="1"/>
  <c r="AN3426" i="1"/>
  <c r="AP3426" i="1" s="1"/>
  <c r="AQ3426" i="1" s="1"/>
  <c r="AI3426" i="1"/>
  <c r="AN3434" i="1"/>
  <c r="AP3434" i="1" s="1"/>
  <c r="AQ3434" i="1" s="1"/>
  <c r="AI3434" i="1"/>
  <c r="AN3442" i="1"/>
  <c r="AP3442" i="1" s="1"/>
  <c r="AQ3442" i="1" s="1"/>
  <c r="AI3442" i="1"/>
  <c r="AJ7" i="1"/>
  <c r="AL7" i="1" s="1"/>
  <c r="AE7" i="1"/>
  <c r="AJ15" i="1"/>
  <c r="AL15" i="1" s="1"/>
  <c r="AE15" i="1"/>
  <c r="AJ23" i="1"/>
  <c r="AL23" i="1" s="1"/>
  <c r="AE23" i="1"/>
  <c r="AJ31" i="1"/>
  <c r="AL31" i="1" s="1"/>
  <c r="AE31" i="1"/>
  <c r="AJ39" i="1"/>
  <c r="AL39" i="1" s="1"/>
  <c r="AE39" i="1"/>
  <c r="AJ47" i="1"/>
  <c r="AL47" i="1" s="1"/>
  <c r="AE47" i="1"/>
  <c r="AJ55" i="1"/>
  <c r="AL55" i="1" s="1"/>
  <c r="AE55" i="1"/>
  <c r="AJ63" i="1"/>
  <c r="AL63" i="1" s="1"/>
  <c r="AE63" i="1"/>
  <c r="AJ71" i="1"/>
  <c r="AL71" i="1" s="1"/>
  <c r="AE71" i="1"/>
  <c r="AJ79" i="1"/>
  <c r="AL79" i="1" s="1"/>
  <c r="AE79" i="1"/>
  <c r="AJ87" i="1"/>
  <c r="AL87" i="1" s="1"/>
  <c r="AE87" i="1"/>
  <c r="AJ95" i="1"/>
  <c r="AL95" i="1" s="1"/>
  <c r="AE95" i="1"/>
  <c r="AJ103" i="1"/>
  <c r="AL103" i="1" s="1"/>
  <c r="AE103" i="1"/>
  <c r="AJ111" i="1"/>
  <c r="AL111" i="1" s="1"/>
  <c r="AE111" i="1"/>
  <c r="AJ119" i="1"/>
  <c r="AL119" i="1" s="1"/>
  <c r="AE119" i="1"/>
  <c r="AJ127" i="1"/>
  <c r="AL127" i="1" s="1"/>
  <c r="AE127" i="1"/>
  <c r="AJ135" i="1"/>
  <c r="AL135" i="1" s="1"/>
  <c r="AE135" i="1"/>
  <c r="AJ143" i="1"/>
  <c r="AL143" i="1" s="1"/>
  <c r="AE143" i="1"/>
  <c r="AJ151" i="1"/>
  <c r="AL151" i="1" s="1"/>
  <c r="AE151" i="1"/>
  <c r="AJ159" i="1"/>
  <c r="AL159" i="1" s="1"/>
  <c r="AE159" i="1"/>
  <c r="AJ167" i="1"/>
  <c r="AL167" i="1" s="1"/>
  <c r="AE167" i="1"/>
  <c r="AJ175" i="1"/>
  <c r="AL175" i="1" s="1"/>
  <c r="AE175" i="1"/>
  <c r="AJ183" i="1"/>
  <c r="AL183" i="1" s="1"/>
  <c r="AE183" i="1"/>
  <c r="AJ191" i="1"/>
  <c r="AL191" i="1" s="1"/>
  <c r="AE191" i="1"/>
  <c r="AJ199" i="1"/>
  <c r="AL199" i="1" s="1"/>
  <c r="AE199" i="1"/>
  <c r="AJ207" i="1"/>
  <c r="AL207" i="1" s="1"/>
  <c r="AE207" i="1"/>
  <c r="AJ215" i="1"/>
  <c r="AL215" i="1" s="1"/>
  <c r="AE215" i="1"/>
  <c r="AJ223" i="1"/>
  <c r="AL223" i="1" s="1"/>
  <c r="AE223" i="1"/>
  <c r="AJ231" i="1"/>
  <c r="AL231" i="1" s="1"/>
  <c r="AE231" i="1"/>
  <c r="AJ239" i="1"/>
  <c r="AL239" i="1" s="1"/>
  <c r="AE239" i="1"/>
  <c r="AJ247" i="1"/>
  <c r="AL247" i="1" s="1"/>
  <c r="AE247" i="1"/>
  <c r="AJ255" i="1"/>
  <c r="AL255" i="1" s="1"/>
  <c r="AE255" i="1"/>
  <c r="AJ263" i="1"/>
  <c r="AL263" i="1" s="1"/>
  <c r="AE263" i="1"/>
  <c r="AJ271" i="1"/>
  <c r="AL271" i="1" s="1"/>
  <c r="AE271" i="1"/>
  <c r="AJ279" i="1"/>
  <c r="AL279" i="1" s="1"/>
  <c r="AE279" i="1"/>
  <c r="AJ287" i="1"/>
  <c r="AL287" i="1" s="1"/>
  <c r="AE287" i="1"/>
  <c r="AJ295" i="1"/>
  <c r="AL295" i="1" s="1"/>
  <c r="AE295" i="1"/>
  <c r="AJ303" i="1"/>
  <c r="AL303" i="1" s="1"/>
  <c r="AE303" i="1"/>
  <c r="AJ311" i="1"/>
  <c r="AL311" i="1" s="1"/>
  <c r="AE311" i="1"/>
  <c r="AJ319" i="1"/>
  <c r="AL319" i="1" s="1"/>
  <c r="AE319" i="1"/>
  <c r="AJ327" i="1"/>
  <c r="AL327" i="1" s="1"/>
  <c r="AE327" i="1"/>
  <c r="AJ335" i="1"/>
  <c r="AL335" i="1" s="1"/>
  <c r="AE335" i="1"/>
  <c r="AJ343" i="1"/>
  <c r="AL343" i="1" s="1"/>
  <c r="AE343" i="1"/>
  <c r="AJ351" i="1"/>
  <c r="AL351" i="1" s="1"/>
  <c r="AE351" i="1"/>
  <c r="AJ359" i="1"/>
  <c r="AL359" i="1" s="1"/>
  <c r="AE359" i="1"/>
  <c r="AJ367" i="1"/>
  <c r="AL367" i="1" s="1"/>
  <c r="AE367" i="1"/>
  <c r="AJ375" i="1"/>
  <c r="AL375" i="1" s="1"/>
  <c r="AE375" i="1"/>
  <c r="AJ383" i="1"/>
  <c r="AL383" i="1" s="1"/>
  <c r="AE383" i="1"/>
  <c r="AJ391" i="1"/>
  <c r="AL391" i="1" s="1"/>
  <c r="AE391" i="1"/>
  <c r="AJ399" i="1"/>
  <c r="AL399" i="1" s="1"/>
  <c r="AE399" i="1"/>
  <c r="AJ407" i="1"/>
  <c r="AL407" i="1" s="1"/>
  <c r="AE407" i="1"/>
  <c r="AJ415" i="1"/>
  <c r="AL415" i="1" s="1"/>
  <c r="AE415" i="1"/>
  <c r="AJ423" i="1"/>
  <c r="AL423" i="1" s="1"/>
  <c r="AE423" i="1"/>
  <c r="AJ431" i="1"/>
  <c r="AL431" i="1" s="1"/>
  <c r="AE431" i="1"/>
  <c r="AJ439" i="1"/>
  <c r="AL439" i="1" s="1"/>
  <c r="AE439" i="1"/>
  <c r="AJ447" i="1"/>
  <c r="AL447" i="1" s="1"/>
  <c r="AE447" i="1"/>
  <c r="AJ455" i="1"/>
  <c r="AL455" i="1" s="1"/>
  <c r="AE455" i="1"/>
  <c r="AJ463" i="1"/>
  <c r="AL463" i="1" s="1"/>
  <c r="AE463" i="1"/>
  <c r="AJ471" i="1"/>
  <c r="AL471" i="1" s="1"/>
  <c r="AE471" i="1"/>
  <c r="AJ479" i="1"/>
  <c r="AL479" i="1" s="1"/>
  <c r="AE479" i="1"/>
  <c r="AJ487" i="1"/>
  <c r="AL487" i="1" s="1"/>
  <c r="AE487" i="1"/>
  <c r="AJ495" i="1"/>
  <c r="AL495" i="1" s="1"/>
  <c r="AE495" i="1"/>
  <c r="AJ503" i="1"/>
  <c r="AL503" i="1" s="1"/>
  <c r="AE503" i="1"/>
  <c r="AJ511" i="1"/>
  <c r="AL511" i="1" s="1"/>
  <c r="AE511" i="1"/>
  <c r="AJ519" i="1"/>
  <c r="AL519" i="1" s="1"/>
  <c r="AE519" i="1"/>
  <c r="AJ527" i="1"/>
  <c r="AL527" i="1" s="1"/>
  <c r="AE527" i="1"/>
  <c r="AJ535" i="1"/>
  <c r="AL535" i="1" s="1"/>
  <c r="AE535" i="1"/>
  <c r="AJ543" i="1"/>
  <c r="AL543" i="1" s="1"/>
  <c r="AE543" i="1"/>
  <c r="AJ551" i="1"/>
  <c r="AL551" i="1" s="1"/>
  <c r="AE551" i="1"/>
  <c r="AJ559" i="1"/>
  <c r="AL559" i="1" s="1"/>
  <c r="AE559" i="1"/>
  <c r="AJ567" i="1"/>
  <c r="AL567" i="1" s="1"/>
  <c r="AE567" i="1"/>
  <c r="AJ575" i="1"/>
  <c r="AL575" i="1" s="1"/>
  <c r="AE575" i="1"/>
  <c r="AJ583" i="1"/>
  <c r="AL583" i="1" s="1"/>
  <c r="AE583" i="1"/>
  <c r="AJ591" i="1"/>
  <c r="AL591" i="1" s="1"/>
  <c r="AE591" i="1"/>
  <c r="AJ599" i="1"/>
  <c r="AL599" i="1" s="1"/>
  <c r="AE599" i="1"/>
  <c r="AJ607" i="1"/>
  <c r="AL607" i="1" s="1"/>
  <c r="AE607" i="1"/>
  <c r="AJ615" i="1"/>
  <c r="AL615" i="1" s="1"/>
  <c r="AE615" i="1"/>
  <c r="AJ623" i="1"/>
  <c r="AL623" i="1" s="1"/>
  <c r="AE623" i="1"/>
  <c r="AJ631" i="1"/>
  <c r="AL631" i="1" s="1"/>
  <c r="AE631" i="1"/>
  <c r="AJ639" i="1"/>
  <c r="AL639" i="1" s="1"/>
  <c r="AE639" i="1"/>
  <c r="AJ647" i="1"/>
  <c r="AL647" i="1" s="1"/>
  <c r="AE647" i="1"/>
  <c r="AJ655" i="1"/>
  <c r="AL655" i="1" s="1"/>
  <c r="AE655" i="1"/>
  <c r="AJ663" i="1"/>
  <c r="AL663" i="1" s="1"/>
  <c r="AE663" i="1"/>
  <c r="AJ671" i="1"/>
  <c r="AL671" i="1" s="1"/>
  <c r="AE671" i="1"/>
  <c r="AJ679" i="1"/>
  <c r="AL679" i="1" s="1"/>
  <c r="AE679" i="1"/>
  <c r="AJ687" i="1"/>
  <c r="AL687" i="1" s="1"/>
  <c r="AE687" i="1"/>
  <c r="AJ695" i="1"/>
  <c r="AL695" i="1" s="1"/>
  <c r="AE695" i="1"/>
  <c r="AJ703" i="1"/>
  <c r="AL703" i="1" s="1"/>
  <c r="AE703" i="1"/>
  <c r="AJ711" i="1"/>
  <c r="AL711" i="1" s="1"/>
  <c r="AE711" i="1"/>
  <c r="AJ719" i="1"/>
  <c r="AL719" i="1" s="1"/>
  <c r="AE719" i="1"/>
  <c r="AJ727" i="1"/>
  <c r="AL727" i="1" s="1"/>
  <c r="AE727" i="1"/>
  <c r="AJ735" i="1"/>
  <c r="AL735" i="1" s="1"/>
  <c r="AE735" i="1"/>
  <c r="AJ743" i="1"/>
  <c r="AL743" i="1" s="1"/>
  <c r="AE743" i="1"/>
  <c r="AJ751" i="1"/>
  <c r="AL751" i="1" s="1"/>
  <c r="AE751" i="1"/>
  <c r="AJ759" i="1"/>
  <c r="AL759" i="1" s="1"/>
  <c r="AE759" i="1"/>
  <c r="AJ767" i="1"/>
  <c r="AL767" i="1" s="1"/>
  <c r="AE767" i="1"/>
  <c r="AJ775" i="1"/>
  <c r="AL775" i="1" s="1"/>
  <c r="AE775" i="1"/>
  <c r="AJ783" i="1"/>
  <c r="AL783" i="1" s="1"/>
  <c r="AE783" i="1"/>
  <c r="AJ791" i="1"/>
  <c r="AL791" i="1" s="1"/>
  <c r="AE791" i="1"/>
  <c r="AJ799" i="1"/>
  <c r="AL799" i="1" s="1"/>
  <c r="AE799" i="1"/>
  <c r="AJ807" i="1"/>
  <c r="AL807" i="1" s="1"/>
  <c r="AE807" i="1"/>
  <c r="AJ815" i="1"/>
  <c r="AL815" i="1" s="1"/>
  <c r="AE815" i="1"/>
  <c r="AJ823" i="1"/>
  <c r="AL823" i="1" s="1"/>
  <c r="AE823" i="1"/>
  <c r="AJ831" i="1"/>
  <c r="AL831" i="1" s="1"/>
  <c r="AE831" i="1"/>
  <c r="AJ839" i="1"/>
  <c r="AL839" i="1" s="1"/>
  <c r="AE839" i="1"/>
  <c r="AJ847" i="1"/>
  <c r="AL847" i="1" s="1"/>
  <c r="AE847" i="1"/>
  <c r="AJ855" i="1"/>
  <c r="AL855" i="1" s="1"/>
  <c r="AE855" i="1"/>
  <c r="AJ863" i="1"/>
  <c r="AL863" i="1" s="1"/>
  <c r="AE863" i="1"/>
  <c r="AJ871" i="1"/>
  <c r="AL871" i="1" s="1"/>
  <c r="AE871" i="1"/>
  <c r="AJ879" i="1"/>
  <c r="AL879" i="1" s="1"/>
  <c r="AE879" i="1"/>
  <c r="AJ887" i="1"/>
  <c r="AL887" i="1" s="1"/>
  <c r="AE887" i="1"/>
  <c r="AJ895" i="1"/>
  <c r="AL895" i="1" s="1"/>
  <c r="AE895" i="1"/>
  <c r="AJ903" i="1"/>
  <c r="AL903" i="1" s="1"/>
  <c r="AE903" i="1"/>
  <c r="AJ911" i="1"/>
  <c r="AL911" i="1" s="1"/>
  <c r="AE911" i="1"/>
  <c r="AJ919" i="1"/>
  <c r="AL919" i="1" s="1"/>
  <c r="AE919" i="1"/>
  <c r="AJ927" i="1"/>
  <c r="AL927" i="1" s="1"/>
  <c r="AE927" i="1"/>
  <c r="AJ935" i="1"/>
  <c r="AL935" i="1" s="1"/>
  <c r="AE935" i="1"/>
  <c r="AJ943" i="1"/>
  <c r="AL943" i="1" s="1"/>
  <c r="AE943" i="1"/>
  <c r="AJ951" i="1"/>
  <c r="AL951" i="1" s="1"/>
  <c r="AE951" i="1"/>
  <c r="AJ959" i="1"/>
  <c r="AL959" i="1" s="1"/>
  <c r="AE959" i="1"/>
  <c r="AJ967" i="1"/>
  <c r="AL967" i="1" s="1"/>
  <c r="AE967" i="1"/>
  <c r="AJ975" i="1"/>
  <c r="AL975" i="1" s="1"/>
  <c r="AE975" i="1"/>
  <c r="AJ983" i="1"/>
  <c r="AL983" i="1" s="1"/>
  <c r="AE983" i="1"/>
  <c r="AJ991" i="1"/>
  <c r="AL991" i="1" s="1"/>
  <c r="AE991" i="1"/>
  <c r="AJ999" i="1"/>
  <c r="AL999" i="1" s="1"/>
  <c r="AE999" i="1"/>
  <c r="AJ1007" i="1"/>
  <c r="AL1007" i="1" s="1"/>
  <c r="AE1007" i="1"/>
  <c r="AJ1015" i="1"/>
  <c r="AL1015" i="1" s="1"/>
  <c r="AE1015" i="1"/>
  <c r="AJ1023" i="1"/>
  <c r="AL1023" i="1" s="1"/>
  <c r="AE1023" i="1"/>
  <c r="AJ1031" i="1"/>
  <c r="AL1031" i="1" s="1"/>
  <c r="AE1031" i="1"/>
  <c r="AJ1039" i="1"/>
  <c r="AL1039" i="1" s="1"/>
  <c r="AE1039" i="1"/>
  <c r="AJ1047" i="1"/>
  <c r="AL1047" i="1" s="1"/>
  <c r="AE1047" i="1"/>
  <c r="AJ1055" i="1"/>
  <c r="AL1055" i="1" s="1"/>
  <c r="AE1055" i="1"/>
  <c r="AJ1063" i="1"/>
  <c r="AL1063" i="1" s="1"/>
  <c r="AE1063" i="1"/>
  <c r="AJ1071" i="1"/>
  <c r="AL1071" i="1" s="1"/>
  <c r="AE1071" i="1"/>
  <c r="AJ1079" i="1"/>
  <c r="AL1079" i="1" s="1"/>
  <c r="AE1079" i="1"/>
  <c r="AJ1087" i="1"/>
  <c r="AL1087" i="1" s="1"/>
  <c r="AE1087" i="1"/>
  <c r="AJ1095" i="1"/>
  <c r="AL1095" i="1" s="1"/>
  <c r="AE1095" i="1"/>
  <c r="AJ1103" i="1"/>
  <c r="AL1103" i="1" s="1"/>
  <c r="AE1103" i="1"/>
  <c r="AJ1111" i="1"/>
  <c r="AL1111" i="1" s="1"/>
  <c r="AE1111" i="1"/>
  <c r="AJ1119" i="1"/>
  <c r="AL1119" i="1" s="1"/>
  <c r="AE1119" i="1"/>
  <c r="AJ1127" i="1"/>
  <c r="AL1127" i="1" s="1"/>
  <c r="AE1127" i="1"/>
  <c r="AJ1135" i="1"/>
  <c r="AL1135" i="1" s="1"/>
  <c r="AE1135" i="1"/>
  <c r="AJ1143" i="1"/>
  <c r="AL1143" i="1" s="1"/>
  <c r="AE1143" i="1"/>
  <c r="AJ1151" i="1"/>
  <c r="AL1151" i="1" s="1"/>
  <c r="AE1151" i="1"/>
  <c r="AJ1159" i="1"/>
  <c r="AL1159" i="1" s="1"/>
  <c r="AE1159" i="1"/>
  <c r="AJ1167" i="1"/>
  <c r="AL1167" i="1" s="1"/>
  <c r="AE1167" i="1"/>
  <c r="AJ1175" i="1"/>
  <c r="AL1175" i="1" s="1"/>
  <c r="AE1175" i="1"/>
  <c r="AJ1183" i="1"/>
  <c r="AL1183" i="1" s="1"/>
  <c r="AE1183" i="1"/>
  <c r="AJ1191" i="1"/>
  <c r="AL1191" i="1" s="1"/>
  <c r="AE1191" i="1"/>
  <c r="AJ1199" i="1"/>
  <c r="AL1199" i="1" s="1"/>
  <c r="AE1199" i="1"/>
  <c r="AJ1207" i="1"/>
  <c r="AL1207" i="1" s="1"/>
  <c r="AE1207" i="1"/>
  <c r="AJ1215" i="1"/>
  <c r="AL1215" i="1" s="1"/>
  <c r="AE1215" i="1"/>
  <c r="AJ1223" i="1"/>
  <c r="AL1223" i="1" s="1"/>
  <c r="AE1223" i="1"/>
  <c r="AJ1231" i="1"/>
  <c r="AL1231" i="1" s="1"/>
  <c r="AE1231" i="1"/>
  <c r="AJ1239" i="1"/>
  <c r="AL1239" i="1" s="1"/>
  <c r="AE1239" i="1"/>
  <c r="AJ1247" i="1"/>
  <c r="AL1247" i="1" s="1"/>
  <c r="AE1247" i="1"/>
  <c r="AJ1255" i="1"/>
  <c r="AL1255" i="1" s="1"/>
  <c r="AE1255" i="1"/>
  <c r="AJ1263" i="1"/>
  <c r="AL1263" i="1" s="1"/>
  <c r="AE1263" i="1"/>
  <c r="AJ1271" i="1"/>
  <c r="AL1271" i="1" s="1"/>
  <c r="AE1271" i="1"/>
  <c r="AJ1279" i="1"/>
  <c r="AL1279" i="1" s="1"/>
  <c r="AE1279" i="1"/>
  <c r="AJ1287" i="1"/>
  <c r="AL1287" i="1" s="1"/>
  <c r="AE1287" i="1"/>
  <c r="AJ1295" i="1"/>
  <c r="AL1295" i="1" s="1"/>
  <c r="AE1295" i="1"/>
  <c r="AJ1303" i="1"/>
  <c r="AL1303" i="1" s="1"/>
  <c r="AE1303" i="1"/>
  <c r="AJ1311" i="1"/>
  <c r="AL1311" i="1" s="1"/>
  <c r="AE1311" i="1"/>
  <c r="AJ1319" i="1"/>
  <c r="AL1319" i="1" s="1"/>
  <c r="AE1319" i="1"/>
  <c r="AJ1327" i="1"/>
  <c r="AL1327" i="1" s="1"/>
  <c r="AE1327" i="1"/>
  <c r="AJ1335" i="1"/>
  <c r="AL1335" i="1" s="1"/>
  <c r="AE1335" i="1"/>
  <c r="AJ1343" i="1"/>
  <c r="AL1343" i="1" s="1"/>
  <c r="AE1343" i="1"/>
  <c r="AJ1351" i="1"/>
  <c r="AL1351" i="1" s="1"/>
  <c r="AE1351" i="1"/>
  <c r="AJ1359" i="1"/>
  <c r="AL1359" i="1" s="1"/>
  <c r="AE1359" i="1"/>
  <c r="AJ1367" i="1"/>
  <c r="AL1367" i="1" s="1"/>
  <c r="AE1367" i="1"/>
  <c r="AJ1375" i="1"/>
  <c r="AL1375" i="1" s="1"/>
  <c r="AE1375" i="1"/>
  <c r="AJ1383" i="1"/>
  <c r="AL1383" i="1" s="1"/>
  <c r="AE1383" i="1"/>
  <c r="AJ1391" i="1"/>
  <c r="AL1391" i="1" s="1"/>
  <c r="AE1391" i="1"/>
  <c r="AJ1399" i="1"/>
  <c r="AL1399" i="1" s="1"/>
  <c r="AE1399" i="1"/>
  <c r="AJ1407" i="1"/>
  <c r="AL1407" i="1" s="1"/>
  <c r="AE1407" i="1"/>
  <c r="AJ1415" i="1"/>
  <c r="AL1415" i="1" s="1"/>
  <c r="AE1415" i="1"/>
  <c r="AJ1423" i="1"/>
  <c r="AL1423" i="1" s="1"/>
  <c r="AE1423" i="1"/>
  <c r="AJ1431" i="1"/>
  <c r="AL1431" i="1" s="1"/>
  <c r="AE1431" i="1"/>
  <c r="AJ1439" i="1"/>
  <c r="AL1439" i="1" s="1"/>
  <c r="AE1439" i="1"/>
  <c r="AJ1447" i="1"/>
  <c r="AL1447" i="1" s="1"/>
  <c r="AE1447" i="1"/>
  <c r="AJ1455" i="1"/>
  <c r="AL1455" i="1" s="1"/>
  <c r="AE1455" i="1"/>
  <c r="AJ1463" i="1"/>
  <c r="AL1463" i="1" s="1"/>
  <c r="AE1463" i="1"/>
  <c r="AJ1471" i="1"/>
  <c r="AL1471" i="1" s="1"/>
  <c r="AE1471" i="1"/>
  <c r="AJ1479" i="1"/>
  <c r="AL1479" i="1" s="1"/>
  <c r="AE1479" i="1"/>
  <c r="AJ1487" i="1"/>
  <c r="AL1487" i="1" s="1"/>
  <c r="AE1487" i="1"/>
  <c r="AJ1495" i="1"/>
  <c r="AL1495" i="1" s="1"/>
  <c r="AE1495" i="1"/>
  <c r="AJ1503" i="1"/>
  <c r="AL1503" i="1" s="1"/>
  <c r="AE1503" i="1"/>
  <c r="AJ1511" i="1"/>
  <c r="AL1511" i="1" s="1"/>
  <c r="AE1511" i="1"/>
  <c r="AJ1519" i="1"/>
  <c r="AL1519" i="1" s="1"/>
  <c r="AE1519" i="1"/>
  <c r="AJ1527" i="1"/>
  <c r="AL1527" i="1" s="1"/>
  <c r="AE1527" i="1"/>
  <c r="AJ1535" i="1"/>
  <c r="AL1535" i="1" s="1"/>
  <c r="AE1535" i="1"/>
  <c r="AJ1543" i="1"/>
  <c r="AL1543" i="1" s="1"/>
  <c r="AE1543" i="1"/>
  <c r="AJ1551" i="1"/>
  <c r="AL1551" i="1" s="1"/>
  <c r="AE1551" i="1"/>
  <c r="AJ1559" i="1"/>
  <c r="AL1559" i="1" s="1"/>
  <c r="AE1559" i="1"/>
  <c r="AJ1567" i="1"/>
  <c r="AL1567" i="1" s="1"/>
  <c r="AE1567" i="1"/>
  <c r="AJ1575" i="1"/>
  <c r="AL1575" i="1" s="1"/>
  <c r="AE1575" i="1"/>
  <c r="AJ1583" i="1"/>
  <c r="AL1583" i="1" s="1"/>
  <c r="AE1583" i="1"/>
  <c r="AJ1591" i="1"/>
  <c r="AL1591" i="1" s="1"/>
  <c r="AE1591" i="1"/>
  <c r="AJ1599" i="1"/>
  <c r="AL1599" i="1" s="1"/>
  <c r="AE1599" i="1"/>
  <c r="AJ1607" i="1"/>
  <c r="AL1607" i="1" s="1"/>
  <c r="AE1607" i="1"/>
  <c r="AJ1615" i="1"/>
  <c r="AL1615" i="1" s="1"/>
  <c r="AE1615" i="1"/>
  <c r="AJ1623" i="1"/>
  <c r="AL1623" i="1" s="1"/>
  <c r="AE1623" i="1"/>
  <c r="AJ1631" i="1"/>
  <c r="AL1631" i="1" s="1"/>
  <c r="AE1631" i="1"/>
  <c r="AJ1639" i="1"/>
  <c r="AL1639" i="1" s="1"/>
  <c r="AE1639" i="1"/>
  <c r="AJ1647" i="1"/>
  <c r="AL1647" i="1" s="1"/>
  <c r="AE1647" i="1"/>
  <c r="AJ1655" i="1"/>
  <c r="AL1655" i="1" s="1"/>
  <c r="AE1655" i="1"/>
  <c r="AJ1663" i="1"/>
  <c r="AL1663" i="1" s="1"/>
  <c r="AE1663" i="1"/>
  <c r="AJ1671" i="1"/>
  <c r="AL1671" i="1" s="1"/>
  <c r="AE1671" i="1"/>
  <c r="AJ1679" i="1"/>
  <c r="AL1679" i="1" s="1"/>
  <c r="AE1679" i="1"/>
  <c r="AJ1687" i="1"/>
  <c r="AL1687" i="1" s="1"/>
  <c r="AE1687" i="1"/>
  <c r="AJ1695" i="1"/>
  <c r="AL1695" i="1" s="1"/>
  <c r="AE1695" i="1"/>
  <c r="AJ1703" i="1"/>
  <c r="AL1703" i="1" s="1"/>
  <c r="AE1703" i="1"/>
  <c r="AJ1711" i="1"/>
  <c r="AL1711" i="1" s="1"/>
  <c r="AE1711" i="1"/>
  <c r="AJ1719" i="1"/>
  <c r="AL1719" i="1" s="1"/>
  <c r="AE1719" i="1"/>
  <c r="AJ1727" i="1"/>
  <c r="AL1727" i="1" s="1"/>
  <c r="AE1727" i="1"/>
  <c r="AJ1735" i="1"/>
  <c r="AL1735" i="1" s="1"/>
  <c r="AE1735" i="1"/>
  <c r="AJ1743" i="1"/>
  <c r="AL1743" i="1" s="1"/>
  <c r="AE1743" i="1"/>
  <c r="AJ1751" i="1"/>
  <c r="AL1751" i="1" s="1"/>
  <c r="AE1751" i="1"/>
  <c r="AJ1759" i="1"/>
  <c r="AL1759" i="1" s="1"/>
  <c r="AE1759" i="1"/>
  <c r="AJ1767" i="1"/>
  <c r="AL1767" i="1" s="1"/>
  <c r="AE1767" i="1"/>
  <c r="AJ1775" i="1"/>
  <c r="AL1775" i="1" s="1"/>
  <c r="AE1775" i="1"/>
  <c r="AJ1783" i="1"/>
  <c r="AL1783" i="1" s="1"/>
  <c r="AE1783" i="1"/>
  <c r="AJ1791" i="1"/>
  <c r="AL1791" i="1" s="1"/>
  <c r="AE1791" i="1"/>
  <c r="AJ1799" i="1"/>
  <c r="AL1799" i="1" s="1"/>
  <c r="AE1799" i="1"/>
  <c r="AJ1807" i="1"/>
  <c r="AL1807" i="1" s="1"/>
  <c r="AE1807" i="1"/>
  <c r="AJ1815" i="1"/>
  <c r="AL1815" i="1" s="1"/>
  <c r="AE1815" i="1"/>
  <c r="AJ1823" i="1"/>
  <c r="AL1823" i="1" s="1"/>
  <c r="AE1823" i="1"/>
  <c r="AJ1831" i="1"/>
  <c r="AL1831" i="1" s="1"/>
  <c r="AE1831" i="1"/>
  <c r="AJ1839" i="1"/>
  <c r="AL1839" i="1" s="1"/>
  <c r="AE1839" i="1"/>
  <c r="AJ1847" i="1"/>
  <c r="AL1847" i="1" s="1"/>
  <c r="AE1847" i="1"/>
  <c r="AJ1855" i="1"/>
  <c r="AL1855" i="1" s="1"/>
  <c r="AE1855" i="1"/>
  <c r="AJ1863" i="1"/>
  <c r="AL1863" i="1" s="1"/>
  <c r="AE1863" i="1"/>
  <c r="AJ1871" i="1"/>
  <c r="AL1871" i="1" s="1"/>
  <c r="AE1871" i="1"/>
  <c r="AJ1879" i="1"/>
  <c r="AL1879" i="1" s="1"/>
  <c r="AE1879" i="1"/>
  <c r="AJ1887" i="1"/>
  <c r="AL1887" i="1" s="1"/>
  <c r="AE1887" i="1"/>
  <c r="AJ1895" i="1"/>
  <c r="AL1895" i="1" s="1"/>
  <c r="AE1895" i="1"/>
  <c r="AJ1903" i="1"/>
  <c r="AL1903" i="1" s="1"/>
  <c r="AE1903" i="1"/>
  <c r="AJ1911" i="1"/>
  <c r="AL1911" i="1" s="1"/>
  <c r="AE1911" i="1"/>
  <c r="AJ1919" i="1"/>
  <c r="AL1919" i="1" s="1"/>
  <c r="AE1919" i="1"/>
  <c r="AJ1927" i="1"/>
  <c r="AL1927" i="1" s="1"/>
  <c r="AE1927" i="1"/>
  <c r="AJ1935" i="1"/>
  <c r="AL1935" i="1" s="1"/>
  <c r="AE1935" i="1"/>
  <c r="AJ1943" i="1"/>
  <c r="AL1943" i="1" s="1"/>
  <c r="AE1943" i="1"/>
  <c r="AJ1951" i="1"/>
  <c r="AL1951" i="1" s="1"/>
  <c r="AE1951" i="1"/>
  <c r="AJ1959" i="1"/>
  <c r="AL1959" i="1" s="1"/>
  <c r="AE1959" i="1"/>
  <c r="AJ1967" i="1"/>
  <c r="AL1967" i="1" s="1"/>
  <c r="AE1967" i="1"/>
  <c r="AJ1975" i="1"/>
  <c r="AL1975" i="1" s="1"/>
  <c r="AE1975" i="1"/>
  <c r="AJ1983" i="1"/>
  <c r="AL1983" i="1" s="1"/>
  <c r="AE1983" i="1"/>
  <c r="AJ1991" i="1"/>
  <c r="AL1991" i="1" s="1"/>
  <c r="AE1991" i="1"/>
  <c r="AJ1999" i="1"/>
  <c r="AL1999" i="1" s="1"/>
  <c r="AE1999" i="1"/>
  <c r="AJ2007" i="1"/>
  <c r="AL2007" i="1" s="1"/>
  <c r="AE2007" i="1"/>
  <c r="AJ2015" i="1"/>
  <c r="AL2015" i="1" s="1"/>
  <c r="AE2015" i="1"/>
  <c r="AJ2023" i="1"/>
  <c r="AL2023" i="1" s="1"/>
  <c r="AE2023" i="1"/>
  <c r="AJ2031" i="1"/>
  <c r="AL2031" i="1" s="1"/>
  <c r="AE2031" i="1"/>
  <c r="AJ2039" i="1"/>
  <c r="AL2039" i="1" s="1"/>
  <c r="AE2039" i="1"/>
  <c r="AJ2047" i="1"/>
  <c r="AL2047" i="1" s="1"/>
  <c r="AE2047" i="1"/>
  <c r="AJ2055" i="1"/>
  <c r="AL2055" i="1" s="1"/>
  <c r="AE2055" i="1"/>
  <c r="AJ2063" i="1"/>
  <c r="AL2063" i="1" s="1"/>
  <c r="AE2063" i="1"/>
  <c r="AJ2071" i="1"/>
  <c r="AL2071" i="1" s="1"/>
  <c r="AE2071" i="1"/>
  <c r="AJ2079" i="1"/>
  <c r="AL2079" i="1" s="1"/>
  <c r="AE2079" i="1"/>
  <c r="AJ2087" i="1"/>
  <c r="AL2087" i="1" s="1"/>
  <c r="AE2087" i="1"/>
  <c r="AJ2095" i="1"/>
  <c r="AL2095" i="1" s="1"/>
  <c r="AE2095" i="1"/>
  <c r="AJ2103" i="1"/>
  <c r="AL2103" i="1" s="1"/>
  <c r="AE2103" i="1"/>
  <c r="AJ2111" i="1"/>
  <c r="AL2111" i="1" s="1"/>
  <c r="AE2111" i="1"/>
  <c r="AJ2119" i="1"/>
  <c r="AL2119" i="1" s="1"/>
  <c r="AE2119" i="1"/>
  <c r="AJ2127" i="1"/>
  <c r="AL2127" i="1" s="1"/>
  <c r="AE2127" i="1"/>
  <c r="AJ2135" i="1"/>
  <c r="AL2135" i="1" s="1"/>
  <c r="AE2135" i="1"/>
  <c r="AJ2143" i="1"/>
  <c r="AL2143" i="1" s="1"/>
  <c r="AE2143" i="1"/>
  <c r="AJ2151" i="1"/>
  <c r="AL2151" i="1" s="1"/>
  <c r="AE2151" i="1"/>
  <c r="AJ2159" i="1"/>
  <c r="AL2159" i="1" s="1"/>
  <c r="AE2159" i="1"/>
  <c r="AJ2167" i="1"/>
  <c r="AL2167" i="1" s="1"/>
  <c r="AE2167" i="1"/>
  <c r="AJ2175" i="1"/>
  <c r="AL2175" i="1" s="1"/>
  <c r="AE2175" i="1"/>
  <c r="AJ2183" i="1"/>
  <c r="AL2183" i="1" s="1"/>
  <c r="AE2183" i="1"/>
  <c r="AJ2191" i="1"/>
  <c r="AL2191" i="1" s="1"/>
  <c r="AE2191" i="1"/>
  <c r="AJ2199" i="1"/>
  <c r="AL2199" i="1" s="1"/>
  <c r="AE2199" i="1"/>
  <c r="AJ2207" i="1"/>
  <c r="AL2207" i="1" s="1"/>
  <c r="AE2207" i="1"/>
  <c r="AJ2215" i="1"/>
  <c r="AL2215" i="1" s="1"/>
  <c r="AE2215" i="1"/>
  <c r="AJ2223" i="1"/>
  <c r="AL2223" i="1" s="1"/>
  <c r="AE2223" i="1"/>
  <c r="AJ2231" i="1"/>
  <c r="AL2231" i="1" s="1"/>
  <c r="AE2231" i="1"/>
  <c r="AJ2239" i="1"/>
  <c r="AL2239" i="1" s="1"/>
  <c r="AE2239" i="1"/>
  <c r="AJ2247" i="1"/>
  <c r="AL2247" i="1" s="1"/>
  <c r="AE2247" i="1"/>
  <c r="AJ2255" i="1"/>
  <c r="AL2255" i="1" s="1"/>
  <c r="AE2255" i="1"/>
  <c r="AJ2263" i="1"/>
  <c r="AL2263" i="1" s="1"/>
  <c r="AE2263" i="1"/>
  <c r="AJ2271" i="1"/>
  <c r="AL2271" i="1" s="1"/>
  <c r="AE2271" i="1"/>
  <c r="AJ2279" i="1"/>
  <c r="AL2279" i="1" s="1"/>
  <c r="AE2279" i="1"/>
  <c r="AJ2287" i="1"/>
  <c r="AL2287" i="1" s="1"/>
  <c r="AE2287" i="1"/>
  <c r="AJ2295" i="1"/>
  <c r="AL2295" i="1" s="1"/>
  <c r="AE2295" i="1"/>
  <c r="AJ2303" i="1"/>
  <c r="AL2303" i="1" s="1"/>
  <c r="AE2303" i="1"/>
  <c r="AJ2311" i="1"/>
  <c r="AL2311" i="1" s="1"/>
  <c r="AE2311" i="1"/>
  <c r="AJ2319" i="1"/>
  <c r="AL2319" i="1" s="1"/>
  <c r="AE2319" i="1"/>
  <c r="AJ2327" i="1"/>
  <c r="AL2327" i="1" s="1"/>
  <c r="AE2327" i="1"/>
  <c r="AJ2335" i="1"/>
  <c r="AL2335" i="1" s="1"/>
  <c r="AE2335" i="1"/>
  <c r="AJ2343" i="1"/>
  <c r="AL2343" i="1" s="1"/>
  <c r="AE2343" i="1"/>
  <c r="AJ2351" i="1"/>
  <c r="AL2351" i="1" s="1"/>
  <c r="AE2351" i="1"/>
  <c r="AJ2359" i="1"/>
  <c r="AL2359" i="1" s="1"/>
  <c r="AE2359" i="1"/>
  <c r="AJ2367" i="1"/>
  <c r="AL2367" i="1" s="1"/>
  <c r="AE2367" i="1"/>
  <c r="AJ2375" i="1"/>
  <c r="AL2375" i="1" s="1"/>
  <c r="AE2375" i="1"/>
  <c r="AJ2383" i="1"/>
  <c r="AL2383" i="1" s="1"/>
  <c r="AE2383" i="1"/>
  <c r="AJ2391" i="1"/>
  <c r="AL2391" i="1" s="1"/>
  <c r="AE2391" i="1"/>
  <c r="AJ2399" i="1"/>
  <c r="AL2399" i="1" s="1"/>
  <c r="AE2399" i="1"/>
  <c r="AJ2407" i="1"/>
  <c r="AL2407" i="1" s="1"/>
  <c r="AE2407" i="1"/>
  <c r="AJ2415" i="1"/>
  <c r="AL2415" i="1" s="1"/>
  <c r="AE2415" i="1"/>
  <c r="AJ2423" i="1"/>
  <c r="AL2423" i="1" s="1"/>
  <c r="AE2423" i="1"/>
  <c r="AJ2431" i="1"/>
  <c r="AL2431" i="1" s="1"/>
  <c r="AE2431" i="1"/>
  <c r="AJ2439" i="1"/>
  <c r="AL2439" i="1" s="1"/>
  <c r="AE2439" i="1"/>
  <c r="AJ2447" i="1"/>
  <c r="AL2447" i="1" s="1"/>
  <c r="AE2447" i="1"/>
  <c r="AJ2455" i="1"/>
  <c r="AL2455" i="1" s="1"/>
  <c r="AE2455" i="1"/>
  <c r="AJ2463" i="1"/>
  <c r="AL2463" i="1" s="1"/>
  <c r="AE2463" i="1"/>
  <c r="AJ2471" i="1"/>
  <c r="AL2471" i="1" s="1"/>
  <c r="AE2471" i="1"/>
  <c r="AJ2479" i="1"/>
  <c r="AL2479" i="1" s="1"/>
  <c r="AE2479" i="1"/>
  <c r="AJ2487" i="1"/>
  <c r="AL2487" i="1" s="1"/>
  <c r="AE2487" i="1"/>
  <c r="AJ2495" i="1"/>
  <c r="AL2495" i="1" s="1"/>
  <c r="AE2495" i="1"/>
  <c r="AJ2503" i="1"/>
  <c r="AL2503" i="1" s="1"/>
  <c r="AE2503" i="1"/>
  <c r="AJ2511" i="1"/>
  <c r="AL2511" i="1" s="1"/>
  <c r="AE2511" i="1"/>
  <c r="AJ2519" i="1"/>
  <c r="AL2519" i="1" s="1"/>
  <c r="AE2519" i="1"/>
  <c r="AJ2527" i="1"/>
  <c r="AL2527" i="1" s="1"/>
  <c r="AE2527" i="1"/>
  <c r="AJ2535" i="1"/>
  <c r="AL2535" i="1" s="1"/>
  <c r="AE2535" i="1"/>
  <c r="AJ2543" i="1"/>
  <c r="AL2543" i="1" s="1"/>
  <c r="AE2543" i="1"/>
  <c r="AJ2551" i="1"/>
  <c r="AL2551" i="1" s="1"/>
  <c r="AE2551" i="1"/>
  <c r="AJ2559" i="1"/>
  <c r="AL2559" i="1" s="1"/>
  <c r="AE2559" i="1"/>
  <c r="AJ2567" i="1"/>
  <c r="AL2567" i="1" s="1"/>
  <c r="AE2567" i="1"/>
  <c r="AJ2575" i="1"/>
  <c r="AL2575" i="1" s="1"/>
  <c r="AE2575" i="1"/>
  <c r="AJ2583" i="1"/>
  <c r="AL2583" i="1" s="1"/>
  <c r="AE2583" i="1"/>
  <c r="AJ2591" i="1"/>
  <c r="AL2591" i="1" s="1"/>
  <c r="AE2591" i="1"/>
  <c r="AJ2599" i="1"/>
  <c r="AL2599" i="1" s="1"/>
  <c r="AE2599" i="1"/>
  <c r="AJ2607" i="1"/>
  <c r="AL2607" i="1" s="1"/>
  <c r="AE2607" i="1"/>
  <c r="AJ2615" i="1"/>
  <c r="AL2615" i="1" s="1"/>
  <c r="AE2615" i="1"/>
  <c r="AJ2623" i="1"/>
  <c r="AL2623" i="1" s="1"/>
  <c r="AE2623" i="1"/>
  <c r="AJ2631" i="1"/>
  <c r="AL2631" i="1" s="1"/>
  <c r="AE2631" i="1"/>
  <c r="AJ2639" i="1"/>
  <c r="AL2639" i="1" s="1"/>
  <c r="AE2639" i="1"/>
  <c r="AJ2647" i="1"/>
  <c r="AL2647" i="1" s="1"/>
  <c r="AE2647" i="1"/>
  <c r="AJ2655" i="1"/>
  <c r="AL2655" i="1" s="1"/>
  <c r="AE2655" i="1"/>
  <c r="AJ2663" i="1"/>
  <c r="AL2663" i="1" s="1"/>
  <c r="AE2663" i="1"/>
  <c r="AJ2671" i="1"/>
  <c r="AL2671" i="1" s="1"/>
  <c r="AE2671" i="1"/>
  <c r="AJ2679" i="1"/>
  <c r="AL2679" i="1" s="1"/>
  <c r="AE2679" i="1"/>
  <c r="AJ2687" i="1"/>
  <c r="AL2687" i="1" s="1"/>
  <c r="AE2687" i="1"/>
  <c r="AJ2695" i="1"/>
  <c r="AL2695" i="1" s="1"/>
  <c r="AE2695" i="1"/>
  <c r="AJ2703" i="1"/>
  <c r="AL2703" i="1" s="1"/>
  <c r="AE2703" i="1"/>
  <c r="AJ2711" i="1"/>
  <c r="AL2711" i="1" s="1"/>
  <c r="AE2711" i="1"/>
  <c r="AJ2719" i="1"/>
  <c r="AL2719" i="1" s="1"/>
  <c r="AE2719" i="1"/>
  <c r="AJ2727" i="1"/>
  <c r="AL2727" i="1" s="1"/>
  <c r="AE2727" i="1"/>
  <c r="AJ2735" i="1"/>
  <c r="AL2735" i="1" s="1"/>
  <c r="AE2735" i="1"/>
  <c r="AJ2743" i="1"/>
  <c r="AL2743" i="1" s="1"/>
  <c r="AE2743" i="1"/>
  <c r="AJ2751" i="1"/>
  <c r="AL2751" i="1" s="1"/>
  <c r="AE2751" i="1"/>
  <c r="AJ2759" i="1"/>
  <c r="AL2759" i="1" s="1"/>
  <c r="AE2759" i="1"/>
  <c r="AJ2767" i="1"/>
  <c r="AL2767" i="1" s="1"/>
  <c r="AE2767" i="1"/>
  <c r="AJ2775" i="1"/>
  <c r="AL2775" i="1" s="1"/>
  <c r="AE2775" i="1"/>
  <c r="AJ2783" i="1"/>
  <c r="AL2783" i="1" s="1"/>
  <c r="AE2783" i="1"/>
  <c r="AJ2791" i="1"/>
  <c r="AL2791" i="1" s="1"/>
  <c r="AE2791" i="1"/>
  <c r="AJ2799" i="1"/>
  <c r="AL2799" i="1" s="1"/>
  <c r="AE2799" i="1"/>
  <c r="AJ2807" i="1"/>
  <c r="AL2807" i="1" s="1"/>
  <c r="AE2807" i="1"/>
  <c r="AJ2815" i="1"/>
  <c r="AL2815" i="1" s="1"/>
  <c r="AE2815" i="1"/>
  <c r="AJ2823" i="1"/>
  <c r="AL2823" i="1" s="1"/>
  <c r="AE2823" i="1"/>
  <c r="AJ2831" i="1"/>
  <c r="AL2831" i="1" s="1"/>
  <c r="AE2831" i="1"/>
  <c r="AJ2839" i="1"/>
  <c r="AL2839" i="1" s="1"/>
  <c r="AE2839" i="1"/>
  <c r="AJ2847" i="1"/>
  <c r="AL2847" i="1" s="1"/>
  <c r="AE2847" i="1"/>
  <c r="AJ2855" i="1"/>
  <c r="AL2855" i="1" s="1"/>
  <c r="AE2855" i="1"/>
  <c r="AJ2863" i="1"/>
  <c r="AL2863" i="1" s="1"/>
  <c r="AE2863" i="1"/>
  <c r="AJ2871" i="1"/>
  <c r="AL2871" i="1" s="1"/>
  <c r="AE2871" i="1"/>
  <c r="AJ2879" i="1"/>
  <c r="AL2879" i="1" s="1"/>
  <c r="AE2879" i="1"/>
  <c r="AJ2887" i="1"/>
  <c r="AL2887" i="1" s="1"/>
  <c r="AE2887" i="1"/>
  <c r="AJ2895" i="1"/>
  <c r="AL2895" i="1" s="1"/>
  <c r="AE2895" i="1"/>
  <c r="AJ2903" i="1"/>
  <c r="AL2903" i="1" s="1"/>
  <c r="AE2903" i="1"/>
  <c r="AJ2911" i="1"/>
  <c r="AL2911" i="1" s="1"/>
  <c r="AE2911" i="1"/>
  <c r="AJ2919" i="1"/>
  <c r="AL2919" i="1" s="1"/>
  <c r="AE2919" i="1"/>
  <c r="AJ2927" i="1"/>
  <c r="AL2927" i="1" s="1"/>
  <c r="AE2927" i="1"/>
  <c r="AJ2935" i="1"/>
  <c r="AL2935" i="1" s="1"/>
  <c r="AE2935" i="1"/>
  <c r="AJ2943" i="1"/>
  <c r="AL2943" i="1" s="1"/>
  <c r="AE2943" i="1"/>
  <c r="AJ2951" i="1"/>
  <c r="AL2951" i="1" s="1"/>
  <c r="AE2951" i="1"/>
  <c r="AJ2959" i="1"/>
  <c r="AL2959" i="1" s="1"/>
  <c r="AE2959" i="1"/>
  <c r="AJ2967" i="1"/>
  <c r="AL2967" i="1" s="1"/>
  <c r="AE2967" i="1"/>
  <c r="AJ2975" i="1"/>
  <c r="AL2975" i="1" s="1"/>
  <c r="AE2975" i="1"/>
  <c r="AJ2983" i="1"/>
  <c r="AL2983" i="1" s="1"/>
  <c r="AE2983" i="1"/>
  <c r="AJ2991" i="1"/>
  <c r="AL2991" i="1" s="1"/>
  <c r="AE2991" i="1"/>
  <c r="AJ2999" i="1"/>
  <c r="AL2999" i="1" s="1"/>
  <c r="AE2999" i="1"/>
  <c r="AJ3007" i="1"/>
  <c r="AL3007" i="1" s="1"/>
  <c r="AE3007" i="1"/>
  <c r="AJ3015" i="1"/>
  <c r="AL3015" i="1" s="1"/>
  <c r="AE3015" i="1"/>
  <c r="AJ3023" i="1"/>
  <c r="AL3023" i="1" s="1"/>
  <c r="AE3023" i="1"/>
  <c r="AJ3031" i="1"/>
  <c r="AL3031" i="1" s="1"/>
  <c r="AE3031" i="1"/>
  <c r="AJ3039" i="1"/>
  <c r="AL3039" i="1" s="1"/>
  <c r="AE3039" i="1"/>
  <c r="AJ3047" i="1"/>
  <c r="AL3047" i="1" s="1"/>
  <c r="AE3047" i="1"/>
  <c r="AJ3055" i="1"/>
  <c r="AL3055" i="1" s="1"/>
  <c r="AE3055" i="1"/>
  <c r="AJ3063" i="1"/>
  <c r="AL3063" i="1" s="1"/>
  <c r="AE3063" i="1"/>
  <c r="AJ3071" i="1"/>
  <c r="AL3071" i="1" s="1"/>
  <c r="AE3071" i="1"/>
  <c r="AJ3079" i="1"/>
  <c r="AL3079" i="1" s="1"/>
  <c r="AE3079" i="1"/>
  <c r="AJ3087" i="1"/>
  <c r="AL3087" i="1" s="1"/>
  <c r="AE3087" i="1"/>
  <c r="AJ3095" i="1"/>
  <c r="AL3095" i="1" s="1"/>
  <c r="AE3095" i="1"/>
  <c r="AJ3103" i="1"/>
  <c r="AL3103" i="1" s="1"/>
  <c r="AE3103" i="1"/>
  <c r="AJ3111" i="1"/>
  <c r="AL3111" i="1" s="1"/>
  <c r="AE3111" i="1"/>
  <c r="AJ3119" i="1"/>
  <c r="AL3119" i="1" s="1"/>
  <c r="AE3119" i="1"/>
  <c r="AJ3127" i="1"/>
  <c r="AL3127" i="1" s="1"/>
  <c r="AE3127" i="1"/>
  <c r="AJ3135" i="1"/>
  <c r="AL3135" i="1" s="1"/>
  <c r="AE3135" i="1"/>
  <c r="AJ3143" i="1"/>
  <c r="AL3143" i="1" s="1"/>
  <c r="AE3143" i="1"/>
  <c r="AJ3151" i="1"/>
  <c r="AL3151" i="1" s="1"/>
  <c r="AE3151" i="1"/>
  <c r="AJ3159" i="1"/>
  <c r="AL3159" i="1" s="1"/>
  <c r="AE3159" i="1"/>
  <c r="AJ3167" i="1"/>
  <c r="AL3167" i="1" s="1"/>
  <c r="AE3167" i="1"/>
  <c r="AJ3175" i="1"/>
  <c r="AL3175" i="1" s="1"/>
  <c r="AE3175" i="1"/>
  <c r="AJ3183" i="1"/>
  <c r="AL3183" i="1" s="1"/>
  <c r="AE3183" i="1"/>
  <c r="AJ3191" i="1"/>
  <c r="AL3191" i="1" s="1"/>
  <c r="AE3191" i="1"/>
  <c r="AJ3199" i="1"/>
  <c r="AL3199" i="1" s="1"/>
  <c r="AE3199" i="1"/>
  <c r="AJ3207" i="1"/>
  <c r="AL3207" i="1" s="1"/>
  <c r="AE3207" i="1"/>
  <c r="AJ3215" i="1"/>
  <c r="AL3215" i="1" s="1"/>
  <c r="AE3215" i="1"/>
  <c r="AJ3223" i="1"/>
  <c r="AL3223" i="1" s="1"/>
  <c r="AE3223" i="1"/>
  <c r="AJ3231" i="1"/>
  <c r="AL3231" i="1" s="1"/>
  <c r="AE3231" i="1"/>
  <c r="AJ3239" i="1"/>
  <c r="AL3239" i="1" s="1"/>
  <c r="AE3239" i="1"/>
  <c r="AJ3247" i="1"/>
  <c r="AL3247" i="1" s="1"/>
  <c r="AE3247" i="1"/>
  <c r="AJ3255" i="1"/>
  <c r="AL3255" i="1" s="1"/>
  <c r="AE3255" i="1"/>
  <c r="AJ3263" i="1"/>
  <c r="AL3263" i="1" s="1"/>
  <c r="AE3263" i="1"/>
  <c r="AJ3271" i="1"/>
  <c r="AL3271" i="1" s="1"/>
  <c r="AE3271" i="1"/>
  <c r="AJ3279" i="1"/>
  <c r="AL3279" i="1" s="1"/>
  <c r="AE3279" i="1"/>
  <c r="AJ3287" i="1"/>
  <c r="AL3287" i="1" s="1"/>
  <c r="AE3287" i="1"/>
  <c r="AJ3295" i="1"/>
  <c r="AL3295" i="1" s="1"/>
  <c r="AE3295" i="1"/>
  <c r="AJ3303" i="1"/>
  <c r="AL3303" i="1" s="1"/>
  <c r="AE3303" i="1"/>
  <c r="AJ3311" i="1"/>
  <c r="AL3311" i="1" s="1"/>
  <c r="AE3311" i="1"/>
  <c r="AJ3319" i="1"/>
  <c r="AL3319" i="1" s="1"/>
  <c r="AE3319" i="1"/>
  <c r="AJ3327" i="1"/>
  <c r="AL3327" i="1" s="1"/>
  <c r="AE3327" i="1"/>
  <c r="AJ3335" i="1"/>
  <c r="AL3335" i="1" s="1"/>
  <c r="AE3335" i="1"/>
  <c r="AJ3343" i="1"/>
  <c r="AL3343" i="1" s="1"/>
  <c r="AE3343" i="1"/>
  <c r="AJ3351" i="1"/>
  <c r="AL3351" i="1" s="1"/>
  <c r="AE3351" i="1"/>
  <c r="AJ3359" i="1"/>
  <c r="AL3359" i="1" s="1"/>
  <c r="AE3359" i="1"/>
  <c r="AJ3367" i="1"/>
  <c r="AL3367" i="1" s="1"/>
  <c r="AE3367" i="1"/>
  <c r="AJ3375" i="1"/>
  <c r="AL3375" i="1" s="1"/>
  <c r="AE3375" i="1"/>
  <c r="AJ3383" i="1"/>
  <c r="AL3383" i="1" s="1"/>
  <c r="AE3383" i="1"/>
  <c r="AJ3391" i="1"/>
  <c r="AL3391" i="1" s="1"/>
  <c r="AE3391" i="1"/>
  <c r="AJ3399" i="1"/>
  <c r="AL3399" i="1" s="1"/>
  <c r="AE3399" i="1"/>
  <c r="AJ3407" i="1"/>
  <c r="AL3407" i="1" s="1"/>
  <c r="AE3407" i="1"/>
  <c r="AJ3415" i="1"/>
  <c r="AL3415" i="1" s="1"/>
  <c r="AE3415" i="1"/>
  <c r="AJ3423" i="1"/>
  <c r="AL3423" i="1" s="1"/>
  <c r="AE3423" i="1"/>
  <c r="AJ3431" i="1"/>
  <c r="AL3431" i="1" s="1"/>
  <c r="AE3431" i="1"/>
  <c r="AJ3439" i="1"/>
  <c r="AL3439" i="1" s="1"/>
  <c r="AE3439" i="1"/>
  <c r="AN5" i="1"/>
  <c r="AP5" i="1" s="1"/>
  <c r="AQ5" i="1" s="1"/>
  <c r="AI5" i="1"/>
  <c r="AN13" i="1"/>
  <c r="AP13" i="1" s="1"/>
  <c r="AQ13" i="1" s="1"/>
  <c r="AI13" i="1"/>
  <c r="AN21" i="1"/>
  <c r="AP21" i="1" s="1"/>
  <c r="AQ21" i="1" s="1"/>
  <c r="AI21" i="1"/>
  <c r="AN29" i="1"/>
  <c r="AP29" i="1" s="1"/>
  <c r="AQ29" i="1" s="1"/>
  <c r="AI29" i="1"/>
  <c r="AN37" i="1"/>
  <c r="AP37" i="1" s="1"/>
  <c r="AQ37" i="1" s="1"/>
  <c r="AI37" i="1"/>
  <c r="AN45" i="1"/>
  <c r="AP45" i="1" s="1"/>
  <c r="AQ45" i="1" s="1"/>
  <c r="AI45" i="1"/>
  <c r="AN53" i="1"/>
  <c r="AP53" i="1" s="1"/>
  <c r="AQ53" i="1" s="1"/>
  <c r="AI53" i="1"/>
  <c r="AN61" i="1"/>
  <c r="AP61" i="1" s="1"/>
  <c r="AQ61" i="1" s="1"/>
  <c r="AI61" i="1"/>
  <c r="AN69" i="1"/>
  <c r="AP69" i="1" s="1"/>
  <c r="AQ69" i="1" s="1"/>
  <c r="AI69" i="1"/>
  <c r="AN77" i="1"/>
  <c r="AP77" i="1" s="1"/>
  <c r="AQ77" i="1" s="1"/>
  <c r="AI77" i="1"/>
  <c r="AN85" i="1"/>
  <c r="AP85" i="1" s="1"/>
  <c r="AQ85" i="1" s="1"/>
  <c r="AI85" i="1"/>
  <c r="AN93" i="1"/>
  <c r="AP93" i="1" s="1"/>
  <c r="AQ93" i="1" s="1"/>
  <c r="AI93" i="1"/>
  <c r="AN101" i="1"/>
  <c r="AP101" i="1" s="1"/>
  <c r="AQ101" i="1" s="1"/>
  <c r="AI101" i="1"/>
  <c r="AN109" i="1"/>
  <c r="AP109" i="1" s="1"/>
  <c r="AQ109" i="1" s="1"/>
  <c r="AI109" i="1"/>
  <c r="AN117" i="1"/>
  <c r="AP117" i="1" s="1"/>
  <c r="AQ117" i="1" s="1"/>
  <c r="AI117" i="1"/>
  <c r="AN125" i="1"/>
  <c r="AP125" i="1" s="1"/>
  <c r="AQ125" i="1" s="1"/>
  <c r="AI125" i="1"/>
  <c r="AN133" i="1"/>
  <c r="AP133" i="1" s="1"/>
  <c r="AQ133" i="1" s="1"/>
  <c r="AI133" i="1"/>
  <c r="AN141" i="1"/>
  <c r="AP141" i="1" s="1"/>
  <c r="AQ141" i="1" s="1"/>
  <c r="AI141" i="1"/>
  <c r="AN149" i="1"/>
  <c r="AP149" i="1" s="1"/>
  <c r="AQ149" i="1" s="1"/>
  <c r="AI149" i="1"/>
  <c r="AN157" i="1"/>
  <c r="AP157" i="1" s="1"/>
  <c r="AQ157" i="1" s="1"/>
  <c r="AI157" i="1"/>
  <c r="AN165" i="1"/>
  <c r="AP165" i="1" s="1"/>
  <c r="AQ165" i="1" s="1"/>
  <c r="AI165" i="1"/>
  <c r="AN173" i="1"/>
  <c r="AP173" i="1" s="1"/>
  <c r="AQ173" i="1" s="1"/>
  <c r="AI173" i="1"/>
  <c r="AN181" i="1"/>
  <c r="AP181" i="1" s="1"/>
  <c r="AQ181" i="1" s="1"/>
  <c r="AI181" i="1"/>
  <c r="AN189" i="1"/>
  <c r="AP189" i="1" s="1"/>
  <c r="AQ189" i="1" s="1"/>
  <c r="AI189" i="1"/>
  <c r="AN197" i="1"/>
  <c r="AP197" i="1" s="1"/>
  <c r="AQ197" i="1" s="1"/>
  <c r="AI197" i="1"/>
  <c r="AN205" i="1"/>
  <c r="AP205" i="1" s="1"/>
  <c r="AQ205" i="1" s="1"/>
  <c r="AI205" i="1"/>
  <c r="AN213" i="1"/>
  <c r="AP213" i="1" s="1"/>
  <c r="AQ213" i="1" s="1"/>
  <c r="AI213" i="1"/>
  <c r="AN221" i="1"/>
  <c r="AP221" i="1" s="1"/>
  <c r="AQ221" i="1" s="1"/>
  <c r="AI221" i="1"/>
  <c r="AN229" i="1"/>
  <c r="AP229" i="1" s="1"/>
  <c r="AQ229" i="1" s="1"/>
  <c r="AI229" i="1"/>
  <c r="AN237" i="1"/>
  <c r="AP237" i="1" s="1"/>
  <c r="AQ237" i="1" s="1"/>
  <c r="AI237" i="1"/>
  <c r="AN245" i="1"/>
  <c r="AP245" i="1" s="1"/>
  <c r="AQ245" i="1" s="1"/>
  <c r="AI245" i="1"/>
  <c r="AN253" i="1"/>
  <c r="AP253" i="1" s="1"/>
  <c r="AQ253" i="1" s="1"/>
  <c r="AI253" i="1"/>
  <c r="AN261" i="1"/>
  <c r="AP261" i="1" s="1"/>
  <c r="AQ261" i="1" s="1"/>
  <c r="AI261" i="1"/>
  <c r="AN269" i="1"/>
  <c r="AP269" i="1" s="1"/>
  <c r="AQ269" i="1" s="1"/>
  <c r="AI269" i="1"/>
  <c r="AN277" i="1"/>
  <c r="AP277" i="1" s="1"/>
  <c r="AQ277" i="1" s="1"/>
  <c r="AI277" i="1"/>
  <c r="AN285" i="1"/>
  <c r="AP285" i="1" s="1"/>
  <c r="AQ285" i="1" s="1"/>
  <c r="AI285" i="1"/>
  <c r="AN293" i="1"/>
  <c r="AP293" i="1" s="1"/>
  <c r="AQ293" i="1" s="1"/>
  <c r="AI293" i="1"/>
  <c r="AN301" i="1"/>
  <c r="AP301" i="1" s="1"/>
  <c r="AQ301" i="1" s="1"/>
  <c r="AI301" i="1"/>
  <c r="AN309" i="1"/>
  <c r="AP309" i="1" s="1"/>
  <c r="AQ309" i="1" s="1"/>
  <c r="AI309" i="1"/>
  <c r="AN317" i="1"/>
  <c r="AP317" i="1" s="1"/>
  <c r="AQ317" i="1" s="1"/>
  <c r="AI317" i="1"/>
  <c r="AN325" i="1"/>
  <c r="AP325" i="1" s="1"/>
  <c r="AQ325" i="1" s="1"/>
  <c r="AI325" i="1"/>
  <c r="AN333" i="1"/>
  <c r="AP333" i="1" s="1"/>
  <c r="AQ333" i="1" s="1"/>
  <c r="AI333" i="1"/>
  <c r="AN341" i="1"/>
  <c r="AP341" i="1" s="1"/>
  <c r="AQ341" i="1" s="1"/>
  <c r="AI341" i="1"/>
  <c r="AN349" i="1"/>
  <c r="AP349" i="1" s="1"/>
  <c r="AQ349" i="1" s="1"/>
  <c r="AI349" i="1"/>
  <c r="AN357" i="1"/>
  <c r="AP357" i="1" s="1"/>
  <c r="AQ357" i="1" s="1"/>
  <c r="AI357" i="1"/>
  <c r="AN365" i="1"/>
  <c r="AP365" i="1" s="1"/>
  <c r="AQ365" i="1" s="1"/>
  <c r="AI365" i="1"/>
  <c r="AN373" i="1"/>
  <c r="AP373" i="1" s="1"/>
  <c r="AQ373" i="1" s="1"/>
  <c r="AI373" i="1"/>
  <c r="AN381" i="1"/>
  <c r="AP381" i="1" s="1"/>
  <c r="AQ381" i="1" s="1"/>
  <c r="AI381" i="1"/>
  <c r="AN389" i="1"/>
  <c r="AP389" i="1" s="1"/>
  <c r="AQ389" i="1" s="1"/>
  <c r="AI389" i="1"/>
  <c r="AN397" i="1"/>
  <c r="AP397" i="1" s="1"/>
  <c r="AQ397" i="1" s="1"/>
  <c r="AI397" i="1"/>
  <c r="AN405" i="1"/>
  <c r="AP405" i="1" s="1"/>
  <c r="AQ405" i="1" s="1"/>
  <c r="AI405" i="1"/>
  <c r="AN413" i="1"/>
  <c r="AP413" i="1" s="1"/>
  <c r="AQ413" i="1" s="1"/>
  <c r="AI413" i="1"/>
  <c r="AN421" i="1"/>
  <c r="AP421" i="1" s="1"/>
  <c r="AQ421" i="1" s="1"/>
  <c r="AI421" i="1"/>
  <c r="AN429" i="1"/>
  <c r="AP429" i="1" s="1"/>
  <c r="AQ429" i="1" s="1"/>
  <c r="AI429" i="1"/>
  <c r="AN437" i="1"/>
  <c r="AP437" i="1" s="1"/>
  <c r="AQ437" i="1" s="1"/>
  <c r="AI437" i="1"/>
  <c r="AN445" i="1"/>
  <c r="AP445" i="1" s="1"/>
  <c r="AQ445" i="1" s="1"/>
  <c r="AI445" i="1"/>
  <c r="AN453" i="1"/>
  <c r="AP453" i="1" s="1"/>
  <c r="AQ453" i="1" s="1"/>
  <c r="AI453" i="1"/>
  <c r="AN461" i="1"/>
  <c r="AP461" i="1" s="1"/>
  <c r="AQ461" i="1" s="1"/>
  <c r="AI461" i="1"/>
  <c r="AN469" i="1"/>
  <c r="AP469" i="1" s="1"/>
  <c r="AQ469" i="1" s="1"/>
  <c r="AI469" i="1"/>
  <c r="AN477" i="1"/>
  <c r="AP477" i="1" s="1"/>
  <c r="AQ477" i="1" s="1"/>
  <c r="AI477" i="1"/>
  <c r="AN485" i="1"/>
  <c r="AP485" i="1" s="1"/>
  <c r="AQ485" i="1" s="1"/>
  <c r="AI485" i="1"/>
  <c r="AN493" i="1"/>
  <c r="AP493" i="1" s="1"/>
  <c r="AQ493" i="1" s="1"/>
  <c r="AI493" i="1"/>
  <c r="AN501" i="1"/>
  <c r="AP501" i="1" s="1"/>
  <c r="AQ501" i="1" s="1"/>
  <c r="AI501" i="1"/>
  <c r="AN509" i="1"/>
  <c r="AP509" i="1" s="1"/>
  <c r="AQ509" i="1" s="1"/>
  <c r="AI509" i="1"/>
  <c r="AN517" i="1"/>
  <c r="AP517" i="1" s="1"/>
  <c r="AQ517" i="1" s="1"/>
  <c r="AI517" i="1"/>
  <c r="AN525" i="1"/>
  <c r="AP525" i="1" s="1"/>
  <c r="AQ525" i="1" s="1"/>
  <c r="AI525" i="1"/>
  <c r="AN533" i="1"/>
  <c r="AP533" i="1" s="1"/>
  <c r="AQ533" i="1" s="1"/>
  <c r="AI533" i="1"/>
  <c r="AN541" i="1"/>
  <c r="AP541" i="1" s="1"/>
  <c r="AQ541" i="1" s="1"/>
  <c r="AI541" i="1"/>
  <c r="AN549" i="1"/>
  <c r="AP549" i="1" s="1"/>
  <c r="AQ549" i="1" s="1"/>
  <c r="AI549" i="1"/>
  <c r="AN557" i="1"/>
  <c r="AP557" i="1" s="1"/>
  <c r="AQ557" i="1" s="1"/>
  <c r="AI557" i="1"/>
  <c r="AN565" i="1"/>
  <c r="AP565" i="1" s="1"/>
  <c r="AQ565" i="1" s="1"/>
  <c r="AI565" i="1"/>
  <c r="AN573" i="1"/>
  <c r="AP573" i="1" s="1"/>
  <c r="AQ573" i="1" s="1"/>
  <c r="AI573" i="1"/>
  <c r="AN581" i="1"/>
  <c r="AP581" i="1" s="1"/>
  <c r="AQ581" i="1" s="1"/>
  <c r="AI581" i="1"/>
  <c r="AN589" i="1"/>
  <c r="AP589" i="1" s="1"/>
  <c r="AQ589" i="1" s="1"/>
  <c r="AI589" i="1"/>
  <c r="AN597" i="1"/>
  <c r="AP597" i="1" s="1"/>
  <c r="AQ597" i="1" s="1"/>
  <c r="AI597" i="1"/>
  <c r="AN605" i="1"/>
  <c r="AP605" i="1" s="1"/>
  <c r="AQ605" i="1" s="1"/>
  <c r="AI605" i="1"/>
  <c r="AN613" i="1"/>
  <c r="AP613" i="1" s="1"/>
  <c r="AQ613" i="1" s="1"/>
  <c r="AI613" i="1"/>
  <c r="AN621" i="1"/>
  <c r="AP621" i="1" s="1"/>
  <c r="AQ621" i="1" s="1"/>
  <c r="AI621" i="1"/>
  <c r="AN629" i="1"/>
  <c r="AP629" i="1" s="1"/>
  <c r="AQ629" i="1" s="1"/>
  <c r="AI629" i="1"/>
  <c r="AN637" i="1"/>
  <c r="AP637" i="1" s="1"/>
  <c r="AQ637" i="1" s="1"/>
  <c r="AI637" i="1"/>
  <c r="AN645" i="1"/>
  <c r="AP645" i="1" s="1"/>
  <c r="AQ645" i="1" s="1"/>
  <c r="AI645" i="1"/>
  <c r="AN653" i="1"/>
  <c r="AP653" i="1" s="1"/>
  <c r="AQ653" i="1" s="1"/>
  <c r="AI653" i="1"/>
  <c r="AN661" i="1"/>
  <c r="AP661" i="1" s="1"/>
  <c r="AQ661" i="1" s="1"/>
  <c r="AI661" i="1"/>
  <c r="AN669" i="1"/>
  <c r="AP669" i="1" s="1"/>
  <c r="AQ669" i="1" s="1"/>
  <c r="AI669" i="1"/>
  <c r="AN677" i="1"/>
  <c r="AP677" i="1" s="1"/>
  <c r="AQ677" i="1" s="1"/>
  <c r="AI677" i="1"/>
  <c r="AN685" i="1"/>
  <c r="AP685" i="1" s="1"/>
  <c r="AQ685" i="1" s="1"/>
  <c r="AI685" i="1"/>
  <c r="AN693" i="1"/>
  <c r="AP693" i="1" s="1"/>
  <c r="AQ693" i="1" s="1"/>
  <c r="AI693" i="1"/>
  <c r="AN701" i="1"/>
  <c r="AP701" i="1" s="1"/>
  <c r="AQ701" i="1" s="1"/>
  <c r="AI701" i="1"/>
  <c r="AN709" i="1"/>
  <c r="AP709" i="1" s="1"/>
  <c r="AQ709" i="1" s="1"/>
  <c r="AI709" i="1"/>
  <c r="AN717" i="1"/>
  <c r="AP717" i="1" s="1"/>
  <c r="AQ717" i="1" s="1"/>
  <c r="AI717" i="1"/>
  <c r="AN725" i="1"/>
  <c r="AP725" i="1" s="1"/>
  <c r="AQ725" i="1" s="1"/>
  <c r="AI725" i="1"/>
  <c r="AN733" i="1"/>
  <c r="AP733" i="1" s="1"/>
  <c r="AQ733" i="1" s="1"/>
  <c r="AI733" i="1"/>
  <c r="AN741" i="1"/>
  <c r="AP741" i="1" s="1"/>
  <c r="AQ741" i="1" s="1"/>
  <c r="AI741" i="1"/>
  <c r="AN749" i="1"/>
  <c r="AP749" i="1" s="1"/>
  <c r="AQ749" i="1" s="1"/>
  <c r="AI749" i="1"/>
  <c r="AN757" i="1"/>
  <c r="AP757" i="1" s="1"/>
  <c r="AQ757" i="1" s="1"/>
  <c r="AI757" i="1"/>
  <c r="AN765" i="1"/>
  <c r="AP765" i="1" s="1"/>
  <c r="AQ765" i="1" s="1"/>
  <c r="AI765" i="1"/>
  <c r="AN773" i="1"/>
  <c r="AP773" i="1" s="1"/>
  <c r="AQ773" i="1" s="1"/>
  <c r="AI773" i="1"/>
  <c r="AN781" i="1"/>
  <c r="AP781" i="1" s="1"/>
  <c r="AQ781" i="1" s="1"/>
  <c r="AI781" i="1"/>
  <c r="AN789" i="1"/>
  <c r="AP789" i="1" s="1"/>
  <c r="AQ789" i="1" s="1"/>
  <c r="AI789" i="1"/>
  <c r="AN797" i="1"/>
  <c r="AP797" i="1" s="1"/>
  <c r="AQ797" i="1" s="1"/>
  <c r="AI797" i="1"/>
  <c r="AN805" i="1"/>
  <c r="AP805" i="1" s="1"/>
  <c r="AQ805" i="1" s="1"/>
  <c r="AI805" i="1"/>
  <c r="AN813" i="1"/>
  <c r="AP813" i="1" s="1"/>
  <c r="AQ813" i="1" s="1"/>
  <c r="AI813" i="1"/>
  <c r="AN821" i="1"/>
  <c r="AP821" i="1" s="1"/>
  <c r="AQ821" i="1" s="1"/>
  <c r="AI821" i="1"/>
  <c r="AN829" i="1"/>
  <c r="AP829" i="1" s="1"/>
  <c r="AQ829" i="1" s="1"/>
  <c r="AI829" i="1"/>
  <c r="AN837" i="1"/>
  <c r="AP837" i="1" s="1"/>
  <c r="AQ837" i="1" s="1"/>
  <c r="AI837" i="1"/>
  <c r="AN845" i="1"/>
  <c r="AP845" i="1" s="1"/>
  <c r="AQ845" i="1" s="1"/>
  <c r="AI845" i="1"/>
  <c r="AN853" i="1"/>
  <c r="AP853" i="1" s="1"/>
  <c r="AQ853" i="1" s="1"/>
  <c r="AI853" i="1"/>
  <c r="AN861" i="1"/>
  <c r="AP861" i="1" s="1"/>
  <c r="AQ861" i="1" s="1"/>
  <c r="AI861" i="1"/>
  <c r="AN869" i="1"/>
  <c r="AP869" i="1" s="1"/>
  <c r="AQ869" i="1" s="1"/>
  <c r="AI869" i="1"/>
  <c r="AN877" i="1"/>
  <c r="AP877" i="1" s="1"/>
  <c r="AQ877" i="1" s="1"/>
  <c r="AI877" i="1"/>
  <c r="AN885" i="1"/>
  <c r="AP885" i="1" s="1"/>
  <c r="AQ885" i="1" s="1"/>
  <c r="AI885" i="1"/>
  <c r="AN893" i="1"/>
  <c r="AP893" i="1" s="1"/>
  <c r="AQ893" i="1" s="1"/>
  <c r="AI893" i="1"/>
  <c r="AN901" i="1"/>
  <c r="AP901" i="1" s="1"/>
  <c r="AQ901" i="1" s="1"/>
  <c r="AI901" i="1"/>
  <c r="AN909" i="1"/>
  <c r="AP909" i="1" s="1"/>
  <c r="AQ909" i="1" s="1"/>
  <c r="AI909" i="1"/>
  <c r="AN917" i="1"/>
  <c r="AP917" i="1" s="1"/>
  <c r="AQ917" i="1" s="1"/>
  <c r="AI917" i="1"/>
  <c r="AN925" i="1"/>
  <c r="AP925" i="1" s="1"/>
  <c r="AQ925" i="1" s="1"/>
  <c r="AI925" i="1"/>
  <c r="AN933" i="1"/>
  <c r="AP933" i="1" s="1"/>
  <c r="AQ933" i="1" s="1"/>
  <c r="AI933" i="1"/>
  <c r="AN941" i="1"/>
  <c r="AP941" i="1" s="1"/>
  <c r="AQ941" i="1" s="1"/>
  <c r="AI941" i="1"/>
  <c r="AN949" i="1"/>
  <c r="AP949" i="1" s="1"/>
  <c r="AQ949" i="1" s="1"/>
  <c r="AI949" i="1"/>
  <c r="AN957" i="1"/>
  <c r="AP957" i="1" s="1"/>
  <c r="AQ957" i="1" s="1"/>
  <c r="AI957" i="1"/>
  <c r="AN965" i="1"/>
  <c r="AP965" i="1" s="1"/>
  <c r="AQ965" i="1" s="1"/>
  <c r="AI965" i="1"/>
  <c r="AN973" i="1"/>
  <c r="AP973" i="1" s="1"/>
  <c r="AQ973" i="1" s="1"/>
  <c r="AI973" i="1"/>
  <c r="AN981" i="1"/>
  <c r="AP981" i="1" s="1"/>
  <c r="AQ981" i="1" s="1"/>
  <c r="AI981" i="1"/>
  <c r="AN989" i="1"/>
  <c r="AP989" i="1" s="1"/>
  <c r="AQ989" i="1" s="1"/>
  <c r="AI989" i="1"/>
  <c r="AN997" i="1"/>
  <c r="AP997" i="1" s="1"/>
  <c r="AQ997" i="1" s="1"/>
  <c r="AI997" i="1"/>
  <c r="AN1005" i="1"/>
  <c r="AP1005" i="1" s="1"/>
  <c r="AQ1005" i="1" s="1"/>
  <c r="AI1005" i="1"/>
  <c r="AN1013" i="1"/>
  <c r="AP1013" i="1" s="1"/>
  <c r="AQ1013" i="1" s="1"/>
  <c r="AI1013" i="1"/>
  <c r="AN1021" i="1"/>
  <c r="AP1021" i="1" s="1"/>
  <c r="AQ1021" i="1" s="1"/>
  <c r="AI1021" i="1"/>
  <c r="AN1029" i="1"/>
  <c r="AP1029" i="1" s="1"/>
  <c r="AQ1029" i="1" s="1"/>
  <c r="AI1029" i="1"/>
  <c r="AN1037" i="1"/>
  <c r="AP1037" i="1" s="1"/>
  <c r="AQ1037" i="1" s="1"/>
  <c r="AI1037" i="1"/>
  <c r="AN1045" i="1"/>
  <c r="AP1045" i="1" s="1"/>
  <c r="AQ1045" i="1" s="1"/>
  <c r="AI1045" i="1"/>
  <c r="AN1053" i="1"/>
  <c r="AP1053" i="1" s="1"/>
  <c r="AQ1053" i="1" s="1"/>
  <c r="AI1053" i="1"/>
  <c r="AN1061" i="1"/>
  <c r="AP1061" i="1" s="1"/>
  <c r="AQ1061" i="1" s="1"/>
  <c r="AI1061" i="1"/>
  <c r="AN1069" i="1"/>
  <c r="AP1069" i="1" s="1"/>
  <c r="AQ1069" i="1" s="1"/>
  <c r="AI1069" i="1"/>
  <c r="AN1077" i="1"/>
  <c r="AP1077" i="1" s="1"/>
  <c r="AQ1077" i="1" s="1"/>
  <c r="AI1077" i="1"/>
  <c r="AN1085" i="1"/>
  <c r="AP1085" i="1" s="1"/>
  <c r="AQ1085" i="1" s="1"/>
  <c r="AI1085" i="1"/>
  <c r="AN1093" i="1"/>
  <c r="AP1093" i="1" s="1"/>
  <c r="AQ1093" i="1" s="1"/>
  <c r="AI1093" i="1"/>
  <c r="AN1101" i="1"/>
  <c r="AP1101" i="1" s="1"/>
  <c r="AQ1101" i="1" s="1"/>
  <c r="AI1101" i="1"/>
  <c r="AN1109" i="1"/>
  <c r="AP1109" i="1" s="1"/>
  <c r="AQ1109" i="1" s="1"/>
  <c r="AI1109" i="1"/>
  <c r="AN1117" i="1"/>
  <c r="AP1117" i="1" s="1"/>
  <c r="AQ1117" i="1" s="1"/>
  <c r="AI1117" i="1"/>
  <c r="AN1125" i="1"/>
  <c r="AP1125" i="1" s="1"/>
  <c r="AQ1125" i="1" s="1"/>
  <c r="AI1125" i="1"/>
  <c r="AN1133" i="1"/>
  <c r="AP1133" i="1" s="1"/>
  <c r="AQ1133" i="1" s="1"/>
  <c r="AI1133" i="1"/>
  <c r="AN1141" i="1"/>
  <c r="AP1141" i="1" s="1"/>
  <c r="AQ1141" i="1" s="1"/>
  <c r="AI1141" i="1"/>
  <c r="AN1149" i="1"/>
  <c r="AP1149" i="1" s="1"/>
  <c r="AQ1149" i="1" s="1"/>
  <c r="AI1149" i="1"/>
  <c r="AN1157" i="1"/>
  <c r="AP1157" i="1" s="1"/>
  <c r="AQ1157" i="1" s="1"/>
  <c r="AI1157" i="1"/>
  <c r="AN1165" i="1"/>
  <c r="AP1165" i="1" s="1"/>
  <c r="AQ1165" i="1" s="1"/>
  <c r="AI1165" i="1"/>
  <c r="AN1173" i="1"/>
  <c r="AP1173" i="1" s="1"/>
  <c r="AQ1173" i="1" s="1"/>
  <c r="AI1173" i="1"/>
  <c r="AN1181" i="1"/>
  <c r="AP1181" i="1" s="1"/>
  <c r="AQ1181" i="1" s="1"/>
  <c r="AI1181" i="1"/>
  <c r="AN1189" i="1"/>
  <c r="AP1189" i="1" s="1"/>
  <c r="AQ1189" i="1" s="1"/>
  <c r="AI1189" i="1"/>
  <c r="AN1197" i="1"/>
  <c r="AP1197" i="1" s="1"/>
  <c r="AQ1197" i="1" s="1"/>
  <c r="AI1197" i="1"/>
  <c r="AN1205" i="1"/>
  <c r="AP1205" i="1" s="1"/>
  <c r="AQ1205" i="1" s="1"/>
  <c r="AI1205" i="1"/>
  <c r="AN1213" i="1"/>
  <c r="AP1213" i="1" s="1"/>
  <c r="AQ1213" i="1" s="1"/>
  <c r="AI1213" i="1"/>
  <c r="AN1221" i="1"/>
  <c r="AP1221" i="1" s="1"/>
  <c r="AQ1221" i="1" s="1"/>
  <c r="AI1221" i="1"/>
  <c r="AN1229" i="1"/>
  <c r="AP1229" i="1" s="1"/>
  <c r="AQ1229" i="1" s="1"/>
  <c r="AI1229" i="1"/>
  <c r="AN1237" i="1"/>
  <c r="AP1237" i="1" s="1"/>
  <c r="AQ1237" i="1" s="1"/>
  <c r="AI1237" i="1"/>
  <c r="AN1245" i="1"/>
  <c r="AP1245" i="1" s="1"/>
  <c r="AQ1245" i="1" s="1"/>
  <c r="AI1245" i="1"/>
  <c r="AN1253" i="1"/>
  <c r="AP1253" i="1" s="1"/>
  <c r="AQ1253" i="1" s="1"/>
  <c r="AI1253" i="1"/>
  <c r="AN1261" i="1"/>
  <c r="AP1261" i="1" s="1"/>
  <c r="AQ1261" i="1" s="1"/>
  <c r="AI1261" i="1"/>
  <c r="AN1269" i="1"/>
  <c r="AP1269" i="1" s="1"/>
  <c r="AQ1269" i="1" s="1"/>
  <c r="AI1269" i="1"/>
  <c r="AN1277" i="1"/>
  <c r="AP1277" i="1" s="1"/>
  <c r="AQ1277" i="1" s="1"/>
  <c r="AI1277" i="1"/>
  <c r="AN1285" i="1"/>
  <c r="AP1285" i="1" s="1"/>
  <c r="AQ1285" i="1" s="1"/>
  <c r="AI1285" i="1"/>
  <c r="AN1293" i="1"/>
  <c r="AP1293" i="1" s="1"/>
  <c r="AQ1293" i="1" s="1"/>
  <c r="AI1293" i="1"/>
  <c r="AN1301" i="1"/>
  <c r="AP1301" i="1" s="1"/>
  <c r="AQ1301" i="1" s="1"/>
  <c r="AI1301" i="1"/>
  <c r="AN1309" i="1"/>
  <c r="AP1309" i="1" s="1"/>
  <c r="AQ1309" i="1" s="1"/>
  <c r="AI1309" i="1"/>
  <c r="AN1317" i="1"/>
  <c r="AP1317" i="1" s="1"/>
  <c r="AQ1317" i="1" s="1"/>
  <c r="AI1317" i="1"/>
  <c r="AN1325" i="1"/>
  <c r="AP1325" i="1" s="1"/>
  <c r="AQ1325" i="1" s="1"/>
  <c r="AI1325" i="1"/>
  <c r="AN1333" i="1"/>
  <c r="AP1333" i="1" s="1"/>
  <c r="AQ1333" i="1" s="1"/>
  <c r="AI1333" i="1"/>
  <c r="AN1341" i="1"/>
  <c r="AP1341" i="1" s="1"/>
  <c r="AQ1341" i="1" s="1"/>
  <c r="AI1341" i="1"/>
  <c r="AN1349" i="1"/>
  <c r="AP1349" i="1" s="1"/>
  <c r="AQ1349" i="1" s="1"/>
  <c r="AI1349" i="1"/>
  <c r="AN1357" i="1"/>
  <c r="AP1357" i="1" s="1"/>
  <c r="AQ1357" i="1" s="1"/>
  <c r="AI1357" i="1"/>
  <c r="AN1365" i="1"/>
  <c r="AP1365" i="1" s="1"/>
  <c r="AQ1365" i="1" s="1"/>
  <c r="AI1365" i="1"/>
  <c r="AN1373" i="1"/>
  <c r="AP1373" i="1" s="1"/>
  <c r="AQ1373" i="1" s="1"/>
  <c r="AI1373" i="1"/>
  <c r="AN1381" i="1"/>
  <c r="AP1381" i="1" s="1"/>
  <c r="AQ1381" i="1" s="1"/>
  <c r="AI1381" i="1"/>
  <c r="AN1389" i="1"/>
  <c r="AP1389" i="1" s="1"/>
  <c r="AQ1389" i="1" s="1"/>
  <c r="AI1389" i="1"/>
  <c r="AN1397" i="1"/>
  <c r="AP1397" i="1" s="1"/>
  <c r="AQ1397" i="1" s="1"/>
  <c r="AI1397" i="1"/>
  <c r="AN1405" i="1"/>
  <c r="AP1405" i="1" s="1"/>
  <c r="AQ1405" i="1" s="1"/>
  <c r="AI1405" i="1"/>
  <c r="AN1413" i="1"/>
  <c r="AP1413" i="1" s="1"/>
  <c r="AQ1413" i="1" s="1"/>
  <c r="AI1413" i="1"/>
  <c r="AN1421" i="1"/>
  <c r="AP1421" i="1" s="1"/>
  <c r="AQ1421" i="1" s="1"/>
  <c r="AI1421" i="1"/>
  <c r="AN1429" i="1"/>
  <c r="AP1429" i="1" s="1"/>
  <c r="AQ1429" i="1" s="1"/>
  <c r="AI1429" i="1"/>
  <c r="AN1437" i="1"/>
  <c r="AP1437" i="1" s="1"/>
  <c r="AQ1437" i="1" s="1"/>
  <c r="AI1437" i="1"/>
  <c r="AN1445" i="1"/>
  <c r="AP1445" i="1" s="1"/>
  <c r="AQ1445" i="1" s="1"/>
  <c r="AI1445" i="1"/>
  <c r="AN1453" i="1"/>
  <c r="AP1453" i="1" s="1"/>
  <c r="AQ1453" i="1" s="1"/>
  <c r="AI1453" i="1"/>
  <c r="AN1461" i="1"/>
  <c r="AP1461" i="1" s="1"/>
  <c r="AQ1461" i="1" s="1"/>
  <c r="AI1461" i="1"/>
  <c r="AN1469" i="1"/>
  <c r="AP1469" i="1" s="1"/>
  <c r="AQ1469" i="1" s="1"/>
  <c r="AI1469" i="1"/>
  <c r="AN1477" i="1"/>
  <c r="AP1477" i="1" s="1"/>
  <c r="AQ1477" i="1" s="1"/>
  <c r="AI1477" i="1"/>
  <c r="AN1485" i="1"/>
  <c r="AP1485" i="1" s="1"/>
  <c r="AQ1485" i="1" s="1"/>
  <c r="AI1485" i="1"/>
  <c r="AN1493" i="1"/>
  <c r="AP1493" i="1" s="1"/>
  <c r="AQ1493" i="1" s="1"/>
  <c r="AI1493" i="1"/>
  <c r="AN1501" i="1"/>
  <c r="AP1501" i="1" s="1"/>
  <c r="AQ1501" i="1" s="1"/>
  <c r="AI1501" i="1"/>
  <c r="AN1509" i="1"/>
  <c r="AP1509" i="1" s="1"/>
  <c r="AQ1509" i="1" s="1"/>
  <c r="AI1509" i="1"/>
  <c r="AN1517" i="1"/>
  <c r="AP1517" i="1" s="1"/>
  <c r="AQ1517" i="1" s="1"/>
  <c r="AI1517" i="1"/>
  <c r="AN1525" i="1"/>
  <c r="AP1525" i="1" s="1"/>
  <c r="AQ1525" i="1" s="1"/>
  <c r="AI1525" i="1"/>
  <c r="AN1533" i="1"/>
  <c r="AP1533" i="1" s="1"/>
  <c r="AQ1533" i="1" s="1"/>
  <c r="AI1533" i="1"/>
  <c r="AN1541" i="1"/>
  <c r="AP1541" i="1" s="1"/>
  <c r="AQ1541" i="1" s="1"/>
  <c r="AI1541" i="1"/>
  <c r="AN1549" i="1"/>
  <c r="AP1549" i="1" s="1"/>
  <c r="AQ1549" i="1" s="1"/>
  <c r="AI1549" i="1"/>
  <c r="AN1557" i="1"/>
  <c r="AP1557" i="1" s="1"/>
  <c r="AQ1557" i="1" s="1"/>
  <c r="AI1557" i="1"/>
  <c r="AN1565" i="1"/>
  <c r="AP1565" i="1" s="1"/>
  <c r="AQ1565" i="1" s="1"/>
  <c r="AI1565" i="1"/>
  <c r="AN1573" i="1"/>
  <c r="AP1573" i="1" s="1"/>
  <c r="AQ1573" i="1" s="1"/>
  <c r="AI1573" i="1"/>
  <c r="AN1581" i="1"/>
  <c r="AP1581" i="1" s="1"/>
  <c r="AQ1581" i="1" s="1"/>
  <c r="AI1581" i="1"/>
  <c r="AN1589" i="1"/>
  <c r="AP1589" i="1" s="1"/>
  <c r="AQ1589" i="1" s="1"/>
  <c r="AI1589" i="1"/>
  <c r="AN1597" i="1"/>
  <c r="AP1597" i="1" s="1"/>
  <c r="AQ1597" i="1" s="1"/>
  <c r="AI1597" i="1"/>
  <c r="AN1605" i="1"/>
  <c r="AP1605" i="1" s="1"/>
  <c r="AQ1605" i="1" s="1"/>
  <c r="AI1605" i="1"/>
  <c r="AN1613" i="1"/>
  <c r="AP1613" i="1" s="1"/>
  <c r="AQ1613" i="1" s="1"/>
  <c r="AI1613" i="1"/>
  <c r="AN1621" i="1"/>
  <c r="AP1621" i="1" s="1"/>
  <c r="AQ1621" i="1" s="1"/>
  <c r="AI1621" i="1"/>
  <c r="AN1629" i="1"/>
  <c r="AP1629" i="1" s="1"/>
  <c r="AQ1629" i="1" s="1"/>
  <c r="AI1629" i="1"/>
  <c r="AN1637" i="1"/>
  <c r="AP1637" i="1" s="1"/>
  <c r="AQ1637" i="1" s="1"/>
  <c r="AI1637" i="1"/>
  <c r="AN1645" i="1"/>
  <c r="AP1645" i="1" s="1"/>
  <c r="AQ1645" i="1" s="1"/>
  <c r="AI1645" i="1"/>
  <c r="AN1653" i="1"/>
  <c r="AP1653" i="1" s="1"/>
  <c r="AQ1653" i="1" s="1"/>
  <c r="AI1653" i="1"/>
  <c r="AN1661" i="1"/>
  <c r="AP1661" i="1" s="1"/>
  <c r="AQ1661" i="1" s="1"/>
  <c r="AI1661" i="1"/>
  <c r="AN1669" i="1"/>
  <c r="AP1669" i="1" s="1"/>
  <c r="AQ1669" i="1" s="1"/>
  <c r="AI1669" i="1"/>
  <c r="AN1677" i="1"/>
  <c r="AP1677" i="1" s="1"/>
  <c r="AQ1677" i="1" s="1"/>
  <c r="AI1677" i="1"/>
  <c r="AN1685" i="1"/>
  <c r="AP1685" i="1" s="1"/>
  <c r="AQ1685" i="1" s="1"/>
  <c r="AI1685" i="1"/>
  <c r="AN1693" i="1"/>
  <c r="AP1693" i="1" s="1"/>
  <c r="AQ1693" i="1" s="1"/>
  <c r="AI1693" i="1"/>
  <c r="AN1701" i="1"/>
  <c r="AP1701" i="1" s="1"/>
  <c r="AQ1701" i="1" s="1"/>
  <c r="AI1701" i="1"/>
  <c r="AN1709" i="1"/>
  <c r="AP1709" i="1" s="1"/>
  <c r="AQ1709" i="1" s="1"/>
  <c r="AI1709" i="1"/>
  <c r="AN1717" i="1"/>
  <c r="AP1717" i="1" s="1"/>
  <c r="AQ1717" i="1" s="1"/>
  <c r="AI1717" i="1"/>
  <c r="AN1725" i="1"/>
  <c r="AP1725" i="1" s="1"/>
  <c r="AQ1725" i="1" s="1"/>
  <c r="AI1725" i="1"/>
  <c r="AN1733" i="1"/>
  <c r="AP1733" i="1" s="1"/>
  <c r="AQ1733" i="1" s="1"/>
  <c r="AI1733" i="1"/>
  <c r="AN1741" i="1"/>
  <c r="AP1741" i="1" s="1"/>
  <c r="AQ1741" i="1" s="1"/>
  <c r="AI1741" i="1"/>
  <c r="AN1749" i="1"/>
  <c r="AP1749" i="1" s="1"/>
  <c r="AQ1749" i="1" s="1"/>
  <c r="AI1749" i="1"/>
  <c r="AN1757" i="1"/>
  <c r="AP1757" i="1" s="1"/>
  <c r="AQ1757" i="1" s="1"/>
  <c r="AI1757" i="1"/>
  <c r="AN1765" i="1"/>
  <c r="AP1765" i="1" s="1"/>
  <c r="AQ1765" i="1" s="1"/>
  <c r="AI1765" i="1"/>
  <c r="AN1773" i="1"/>
  <c r="AP1773" i="1" s="1"/>
  <c r="AQ1773" i="1" s="1"/>
  <c r="AI1773" i="1"/>
  <c r="AN1781" i="1"/>
  <c r="AP1781" i="1" s="1"/>
  <c r="AQ1781" i="1" s="1"/>
  <c r="AI1781" i="1"/>
  <c r="AN1789" i="1"/>
  <c r="AP1789" i="1" s="1"/>
  <c r="AQ1789" i="1" s="1"/>
  <c r="AI1789" i="1"/>
  <c r="AN1797" i="1"/>
  <c r="AP1797" i="1" s="1"/>
  <c r="AQ1797" i="1" s="1"/>
  <c r="AI1797" i="1"/>
  <c r="AN1805" i="1"/>
  <c r="AP1805" i="1" s="1"/>
  <c r="AQ1805" i="1" s="1"/>
  <c r="AI1805" i="1"/>
  <c r="AN1813" i="1"/>
  <c r="AP1813" i="1" s="1"/>
  <c r="AQ1813" i="1" s="1"/>
  <c r="AI1813" i="1"/>
  <c r="AN1821" i="1"/>
  <c r="AP1821" i="1" s="1"/>
  <c r="AQ1821" i="1" s="1"/>
  <c r="AI1821" i="1"/>
  <c r="AN1829" i="1"/>
  <c r="AP1829" i="1" s="1"/>
  <c r="AQ1829" i="1" s="1"/>
  <c r="AI1829" i="1"/>
  <c r="AN1837" i="1"/>
  <c r="AP1837" i="1" s="1"/>
  <c r="AQ1837" i="1" s="1"/>
  <c r="AI1837" i="1"/>
  <c r="AN1845" i="1"/>
  <c r="AP1845" i="1" s="1"/>
  <c r="AQ1845" i="1" s="1"/>
  <c r="AI1845" i="1"/>
  <c r="AN1853" i="1"/>
  <c r="AP1853" i="1" s="1"/>
  <c r="AQ1853" i="1" s="1"/>
  <c r="AI1853" i="1"/>
  <c r="AN1861" i="1"/>
  <c r="AP1861" i="1" s="1"/>
  <c r="AQ1861" i="1" s="1"/>
  <c r="AI1861" i="1"/>
  <c r="AN1869" i="1"/>
  <c r="AP1869" i="1" s="1"/>
  <c r="AQ1869" i="1" s="1"/>
  <c r="AI1869" i="1"/>
  <c r="AN1877" i="1"/>
  <c r="AP1877" i="1" s="1"/>
  <c r="AQ1877" i="1" s="1"/>
  <c r="AI1877" i="1"/>
  <c r="AN1885" i="1"/>
  <c r="AP1885" i="1" s="1"/>
  <c r="AQ1885" i="1" s="1"/>
  <c r="AI1885" i="1"/>
  <c r="AN1893" i="1"/>
  <c r="AP1893" i="1" s="1"/>
  <c r="AQ1893" i="1" s="1"/>
  <c r="AI1893" i="1"/>
  <c r="AN1901" i="1"/>
  <c r="AP1901" i="1" s="1"/>
  <c r="AQ1901" i="1" s="1"/>
  <c r="AI1901" i="1"/>
  <c r="AN1909" i="1"/>
  <c r="AP1909" i="1" s="1"/>
  <c r="AQ1909" i="1" s="1"/>
  <c r="AI1909" i="1"/>
  <c r="AN1917" i="1"/>
  <c r="AP1917" i="1" s="1"/>
  <c r="AQ1917" i="1" s="1"/>
  <c r="AI1917" i="1"/>
  <c r="AN1925" i="1"/>
  <c r="AP1925" i="1" s="1"/>
  <c r="AQ1925" i="1" s="1"/>
  <c r="AI1925" i="1"/>
  <c r="AN1933" i="1"/>
  <c r="AP1933" i="1" s="1"/>
  <c r="AQ1933" i="1" s="1"/>
  <c r="AI1933" i="1"/>
  <c r="AN1941" i="1"/>
  <c r="AP1941" i="1" s="1"/>
  <c r="AQ1941" i="1" s="1"/>
  <c r="AI1941" i="1"/>
  <c r="AN1949" i="1"/>
  <c r="AP1949" i="1" s="1"/>
  <c r="AQ1949" i="1" s="1"/>
  <c r="AI1949" i="1"/>
  <c r="AN1957" i="1"/>
  <c r="AP1957" i="1" s="1"/>
  <c r="AQ1957" i="1" s="1"/>
  <c r="AI1957" i="1"/>
  <c r="AN1965" i="1"/>
  <c r="AP1965" i="1" s="1"/>
  <c r="AQ1965" i="1" s="1"/>
  <c r="AI1965" i="1"/>
  <c r="AN1973" i="1"/>
  <c r="AP1973" i="1" s="1"/>
  <c r="AQ1973" i="1" s="1"/>
  <c r="AI1973" i="1"/>
  <c r="AN1981" i="1"/>
  <c r="AP1981" i="1" s="1"/>
  <c r="AQ1981" i="1" s="1"/>
  <c r="AI1981" i="1"/>
  <c r="AN1989" i="1"/>
  <c r="AP1989" i="1" s="1"/>
  <c r="AQ1989" i="1" s="1"/>
  <c r="AI1989" i="1"/>
  <c r="AN1997" i="1"/>
  <c r="AP1997" i="1" s="1"/>
  <c r="AQ1997" i="1" s="1"/>
  <c r="AI1997" i="1"/>
  <c r="AN2005" i="1"/>
  <c r="AP2005" i="1" s="1"/>
  <c r="AQ2005" i="1" s="1"/>
  <c r="AI2005" i="1"/>
  <c r="AN2013" i="1"/>
  <c r="AP2013" i="1" s="1"/>
  <c r="AQ2013" i="1" s="1"/>
  <c r="AI2013" i="1"/>
  <c r="AN2021" i="1"/>
  <c r="AP2021" i="1" s="1"/>
  <c r="AQ2021" i="1" s="1"/>
  <c r="AI2021" i="1"/>
  <c r="AN2029" i="1"/>
  <c r="AP2029" i="1" s="1"/>
  <c r="AQ2029" i="1" s="1"/>
  <c r="AI2029" i="1"/>
  <c r="AN2037" i="1"/>
  <c r="AP2037" i="1" s="1"/>
  <c r="AQ2037" i="1" s="1"/>
  <c r="AI2037" i="1"/>
  <c r="AN2045" i="1"/>
  <c r="AP2045" i="1" s="1"/>
  <c r="AQ2045" i="1" s="1"/>
  <c r="AI2045" i="1"/>
  <c r="AN2053" i="1"/>
  <c r="AP2053" i="1" s="1"/>
  <c r="AQ2053" i="1" s="1"/>
  <c r="AI2053" i="1"/>
  <c r="AN2061" i="1"/>
  <c r="AP2061" i="1" s="1"/>
  <c r="AQ2061" i="1" s="1"/>
  <c r="AI2061" i="1"/>
  <c r="AN2069" i="1"/>
  <c r="AP2069" i="1" s="1"/>
  <c r="AQ2069" i="1" s="1"/>
  <c r="AI2069" i="1"/>
  <c r="AN2077" i="1"/>
  <c r="AP2077" i="1" s="1"/>
  <c r="AQ2077" i="1" s="1"/>
  <c r="AI2077" i="1"/>
  <c r="AN2085" i="1"/>
  <c r="AP2085" i="1" s="1"/>
  <c r="AQ2085" i="1" s="1"/>
  <c r="AI2085" i="1"/>
  <c r="AN2093" i="1"/>
  <c r="AP2093" i="1" s="1"/>
  <c r="AQ2093" i="1" s="1"/>
  <c r="AI2093" i="1"/>
  <c r="AN2101" i="1"/>
  <c r="AP2101" i="1" s="1"/>
  <c r="AQ2101" i="1" s="1"/>
  <c r="AI2101" i="1"/>
  <c r="AN2109" i="1"/>
  <c r="AP2109" i="1" s="1"/>
  <c r="AQ2109" i="1" s="1"/>
  <c r="AI2109" i="1"/>
  <c r="AN2117" i="1"/>
  <c r="AP2117" i="1" s="1"/>
  <c r="AQ2117" i="1" s="1"/>
  <c r="AI2117" i="1"/>
  <c r="AN2125" i="1"/>
  <c r="AP2125" i="1" s="1"/>
  <c r="AQ2125" i="1" s="1"/>
  <c r="AI2125" i="1"/>
  <c r="AN2133" i="1"/>
  <c r="AP2133" i="1" s="1"/>
  <c r="AQ2133" i="1" s="1"/>
  <c r="AI2133" i="1"/>
  <c r="AN2141" i="1"/>
  <c r="AP2141" i="1" s="1"/>
  <c r="AQ2141" i="1" s="1"/>
  <c r="AI2141" i="1"/>
  <c r="AN2149" i="1"/>
  <c r="AP2149" i="1" s="1"/>
  <c r="AQ2149" i="1" s="1"/>
  <c r="AI2149" i="1"/>
  <c r="AN2157" i="1"/>
  <c r="AP2157" i="1" s="1"/>
  <c r="AQ2157" i="1" s="1"/>
  <c r="AI2157" i="1"/>
  <c r="AN2165" i="1"/>
  <c r="AP2165" i="1" s="1"/>
  <c r="AQ2165" i="1" s="1"/>
  <c r="AI2165" i="1"/>
  <c r="AN2173" i="1"/>
  <c r="AP2173" i="1" s="1"/>
  <c r="AQ2173" i="1" s="1"/>
  <c r="AI2173" i="1"/>
  <c r="AN2181" i="1"/>
  <c r="AP2181" i="1" s="1"/>
  <c r="AQ2181" i="1" s="1"/>
  <c r="AI2181" i="1"/>
  <c r="AN2189" i="1"/>
  <c r="AP2189" i="1" s="1"/>
  <c r="AQ2189" i="1" s="1"/>
  <c r="AI2189" i="1"/>
  <c r="AN2197" i="1"/>
  <c r="AP2197" i="1" s="1"/>
  <c r="AQ2197" i="1" s="1"/>
  <c r="AI2197" i="1"/>
  <c r="AN2205" i="1"/>
  <c r="AP2205" i="1" s="1"/>
  <c r="AQ2205" i="1" s="1"/>
  <c r="AI2205" i="1"/>
  <c r="AN2213" i="1"/>
  <c r="AP2213" i="1" s="1"/>
  <c r="AQ2213" i="1" s="1"/>
  <c r="AI2213" i="1"/>
  <c r="AN2221" i="1"/>
  <c r="AP2221" i="1" s="1"/>
  <c r="AQ2221" i="1" s="1"/>
  <c r="AI2221" i="1"/>
  <c r="AN2229" i="1"/>
  <c r="AP2229" i="1" s="1"/>
  <c r="AQ2229" i="1" s="1"/>
  <c r="AI2229" i="1"/>
  <c r="AN2237" i="1"/>
  <c r="AP2237" i="1" s="1"/>
  <c r="AQ2237" i="1" s="1"/>
  <c r="AI2237" i="1"/>
  <c r="AN2245" i="1"/>
  <c r="AP2245" i="1" s="1"/>
  <c r="AQ2245" i="1" s="1"/>
  <c r="AI2245" i="1"/>
  <c r="AN2253" i="1"/>
  <c r="AP2253" i="1" s="1"/>
  <c r="AQ2253" i="1" s="1"/>
  <c r="AI2253" i="1"/>
  <c r="AN2261" i="1"/>
  <c r="AP2261" i="1" s="1"/>
  <c r="AQ2261" i="1" s="1"/>
  <c r="AI2261" i="1"/>
  <c r="AN2269" i="1"/>
  <c r="AP2269" i="1" s="1"/>
  <c r="AQ2269" i="1" s="1"/>
  <c r="AI2269" i="1"/>
  <c r="AN2277" i="1"/>
  <c r="AP2277" i="1" s="1"/>
  <c r="AQ2277" i="1" s="1"/>
  <c r="AI2277" i="1"/>
  <c r="AN2285" i="1"/>
  <c r="AP2285" i="1" s="1"/>
  <c r="AQ2285" i="1" s="1"/>
  <c r="AI2285" i="1"/>
  <c r="AN2293" i="1"/>
  <c r="AP2293" i="1" s="1"/>
  <c r="AQ2293" i="1" s="1"/>
  <c r="AI2293" i="1"/>
  <c r="AN2301" i="1"/>
  <c r="AP2301" i="1" s="1"/>
  <c r="AQ2301" i="1" s="1"/>
  <c r="AI2301" i="1"/>
  <c r="AN2309" i="1"/>
  <c r="AP2309" i="1" s="1"/>
  <c r="AQ2309" i="1" s="1"/>
  <c r="AI2309" i="1"/>
  <c r="AN2317" i="1"/>
  <c r="AP2317" i="1" s="1"/>
  <c r="AQ2317" i="1" s="1"/>
  <c r="AI2317" i="1"/>
  <c r="AN2325" i="1"/>
  <c r="AP2325" i="1" s="1"/>
  <c r="AQ2325" i="1" s="1"/>
  <c r="AI2325" i="1"/>
  <c r="AN2333" i="1"/>
  <c r="AP2333" i="1" s="1"/>
  <c r="AQ2333" i="1" s="1"/>
  <c r="AI2333" i="1"/>
  <c r="AN2341" i="1"/>
  <c r="AP2341" i="1" s="1"/>
  <c r="AQ2341" i="1" s="1"/>
  <c r="AI2341" i="1"/>
  <c r="AN2349" i="1"/>
  <c r="AP2349" i="1" s="1"/>
  <c r="AQ2349" i="1" s="1"/>
  <c r="AI2349" i="1"/>
  <c r="AN2357" i="1"/>
  <c r="AP2357" i="1" s="1"/>
  <c r="AQ2357" i="1" s="1"/>
  <c r="AI2357" i="1"/>
  <c r="AN2365" i="1"/>
  <c r="AP2365" i="1" s="1"/>
  <c r="AQ2365" i="1" s="1"/>
  <c r="AI2365" i="1"/>
  <c r="AN2373" i="1"/>
  <c r="AP2373" i="1" s="1"/>
  <c r="AQ2373" i="1" s="1"/>
  <c r="AI2373" i="1"/>
  <c r="AN2381" i="1"/>
  <c r="AP2381" i="1" s="1"/>
  <c r="AQ2381" i="1" s="1"/>
  <c r="AI2381" i="1"/>
  <c r="AN2389" i="1"/>
  <c r="AP2389" i="1" s="1"/>
  <c r="AQ2389" i="1" s="1"/>
  <c r="AI2389" i="1"/>
  <c r="AN2397" i="1"/>
  <c r="AP2397" i="1" s="1"/>
  <c r="AQ2397" i="1" s="1"/>
  <c r="AI2397" i="1"/>
  <c r="AN2405" i="1"/>
  <c r="AP2405" i="1" s="1"/>
  <c r="AQ2405" i="1" s="1"/>
  <c r="AI2405" i="1"/>
  <c r="AN2413" i="1"/>
  <c r="AP2413" i="1" s="1"/>
  <c r="AQ2413" i="1" s="1"/>
  <c r="AI2413" i="1"/>
  <c r="AN2421" i="1"/>
  <c r="AP2421" i="1" s="1"/>
  <c r="AQ2421" i="1" s="1"/>
  <c r="AI2421" i="1"/>
  <c r="AN2429" i="1"/>
  <c r="AP2429" i="1" s="1"/>
  <c r="AQ2429" i="1" s="1"/>
  <c r="AI2429" i="1"/>
  <c r="AN2437" i="1"/>
  <c r="AP2437" i="1" s="1"/>
  <c r="AQ2437" i="1" s="1"/>
  <c r="AI2437" i="1"/>
  <c r="AN2445" i="1"/>
  <c r="AP2445" i="1" s="1"/>
  <c r="AQ2445" i="1" s="1"/>
  <c r="AI2445" i="1"/>
  <c r="AN2453" i="1"/>
  <c r="AP2453" i="1" s="1"/>
  <c r="AQ2453" i="1" s="1"/>
  <c r="AI2453" i="1"/>
  <c r="AN2461" i="1"/>
  <c r="AP2461" i="1" s="1"/>
  <c r="AQ2461" i="1" s="1"/>
  <c r="AI2461" i="1"/>
  <c r="AN2469" i="1"/>
  <c r="AP2469" i="1" s="1"/>
  <c r="AQ2469" i="1" s="1"/>
  <c r="AI2469" i="1"/>
  <c r="AN2477" i="1"/>
  <c r="AP2477" i="1" s="1"/>
  <c r="AQ2477" i="1" s="1"/>
  <c r="AI2477" i="1"/>
  <c r="AN2485" i="1"/>
  <c r="AP2485" i="1" s="1"/>
  <c r="AQ2485" i="1" s="1"/>
  <c r="AI2485" i="1"/>
  <c r="AN2493" i="1"/>
  <c r="AP2493" i="1" s="1"/>
  <c r="AQ2493" i="1" s="1"/>
  <c r="AI2493" i="1"/>
  <c r="AN2501" i="1"/>
  <c r="AP2501" i="1" s="1"/>
  <c r="AQ2501" i="1" s="1"/>
  <c r="AI2501" i="1"/>
  <c r="AN2509" i="1"/>
  <c r="AP2509" i="1" s="1"/>
  <c r="AQ2509" i="1" s="1"/>
  <c r="AI2509" i="1"/>
  <c r="AN2517" i="1"/>
  <c r="AP2517" i="1" s="1"/>
  <c r="AQ2517" i="1" s="1"/>
  <c r="AI2517" i="1"/>
  <c r="AN2525" i="1"/>
  <c r="AP2525" i="1" s="1"/>
  <c r="AQ2525" i="1" s="1"/>
  <c r="AI2525" i="1"/>
  <c r="AN2533" i="1"/>
  <c r="AP2533" i="1" s="1"/>
  <c r="AQ2533" i="1" s="1"/>
  <c r="AI2533" i="1"/>
  <c r="AN2541" i="1"/>
  <c r="AP2541" i="1" s="1"/>
  <c r="AQ2541" i="1" s="1"/>
  <c r="AI2541" i="1"/>
  <c r="AN2549" i="1"/>
  <c r="AP2549" i="1" s="1"/>
  <c r="AQ2549" i="1" s="1"/>
  <c r="AI2549" i="1"/>
  <c r="AN2557" i="1"/>
  <c r="AP2557" i="1" s="1"/>
  <c r="AQ2557" i="1" s="1"/>
  <c r="AI2557" i="1"/>
  <c r="AN2565" i="1"/>
  <c r="AP2565" i="1" s="1"/>
  <c r="AQ2565" i="1" s="1"/>
  <c r="AI2565" i="1"/>
  <c r="AN2573" i="1"/>
  <c r="AP2573" i="1" s="1"/>
  <c r="AQ2573" i="1" s="1"/>
  <c r="AI2573" i="1"/>
  <c r="AN2581" i="1"/>
  <c r="AP2581" i="1" s="1"/>
  <c r="AQ2581" i="1" s="1"/>
  <c r="AI2581" i="1"/>
  <c r="AN2589" i="1"/>
  <c r="AP2589" i="1" s="1"/>
  <c r="AQ2589" i="1" s="1"/>
  <c r="AI2589" i="1"/>
  <c r="AN2597" i="1"/>
  <c r="AP2597" i="1" s="1"/>
  <c r="AQ2597" i="1" s="1"/>
  <c r="AI2597" i="1"/>
  <c r="AN2605" i="1"/>
  <c r="AP2605" i="1" s="1"/>
  <c r="AQ2605" i="1" s="1"/>
  <c r="AI2605" i="1"/>
  <c r="AN2613" i="1"/>
  <c r="AP2613" i="1" s="1"/>
  <c r="AQ2613" i="1" s="1"/>
  <c r="AI2613" i="1"/>
  <c r="AN2621" i="1"/>
  <c r="AP2621" i="1" s="1"/>
  <c r="AQ2621" i="1" s="1"/>
  <c r="AI2621" i="1"/>
  <c r="AN2629" i="1"/>
  <c r="AP2629" i="1" s="1"/>
  <c r="AQ2629" i="1" s="1"/>
  <c r="AI2629" i="1"/>
  <c r="AN2637" i="1"/>
  <c r="AP2637" i="1" s="1"/>
  <c r="AQ2637" i="1" s="1"/>
  <c r="AI2637" i="1"/>
  <c r="AN2645" i="1"/>
  <c r="AP2645" i="1" s="1"/>
  <c r="AQ2645" i="1" s="1"/>
  <c r="AI2645" i="1"/>
  <c r="AN2653" i="1"/>
  <c r="AP2653" i="1" s="1"/>
  <c r="AQ2653" i="1" s="1"/>
  <c r="AI2653" i="1"/>
  <c r="AN2661" i="1"/>
  <c r="AP2661" i="1" s="1"/>
  <c r="AQ2661" i="1" s="1"/>
  <c r="AI2661" i="1"/>
  <c r="AN2669" i="1"/>
  <c r="AP2669" i="1" s="1"/>
  <c r="AQ2669" i="1" s="1"/>
  <c r="AI2669" i="1"/>
  <c r="AN2677" i="1"/>
  <c r="AP2677" i="1" s="1"/>
  <c r="AQ2677" i="1" s="1"/>
  <c r="AI2677" i="1"/>
  <c r="AN2685" i="1"/>
  <c r="AP2685" i="1" s="1"/>
  <c r="AQ2685" i="1" s="1"/>
  <c r="AI2685" i="1"/>
  <c r="AN2693" i="1"/>
  <c r="AP2693" i="1" s="1"/>
  <c r="AQ2693" i="1" s="1"/>
  <c r="AI2693" i="1"/>
  <c r="AN2701" i="1"/>
  <c r="AP2701" i="1" s="1"/>
  <c r="AQ2701" i="1" s="1"/>
  <c r="AI2701" i="1"/>
  <c r="AN2709" i="1"/>
  <c r="AP2709" i="1" s="1"/>
  <c r="AQ2709" i="1" s="1"/>
  <c r="AI2709" i="1"/>
  <c r="AN2717" i="1"/>
  <c r="AP2717" i="1" s="1"/>
  <c r="AQ2717" i="1" s="1"/>
  <c r="AI2717" i="1"/>
  <c r="AN2725" i="1"/>
  <c r="AP2725" i="1" s="1"/>
  <c r="AQ2725" i="1" s="1"/>
  <c r="AI2725" i="1"/>
  <c r="AN2733" i="1"/>
  <c r="AP2733" i="1" s="1"/>
  <c r="AQ2733" i="1" s="1"/>
  <c r="AI2733" i="1"/>
  <c r="AN2741" i="1"/>
  <c r="AP2741" i="1" s="1"/>
  <c r="AQ2741" i="1" s="1"/>
  <c r="AI2741" i="1"/>
  <c r="AN2749" i="1"/>
  <c r="AP2749" i="1" s="1"/>
  <c r="AQ2749" i="1" s="1"/>
  <c r="AI2749" i="1"/>
  <c r="AN2757" i="1"/>
  <c r="AP2757" i="1" s="1"/>
  <c r="AQ2757" i="1" s="1"/>
  <c r="AI2757" i="1"/>
  <c r="AN2765" i="1"/>
  <c r="AP2765" i="1" s="1"/>
  <c r="AQ2765" i="1" s="1"/>
  <c r="AI2765" i="1"/>
  <c r="AN2773" i="1"/>
  <c r="AP2773" i="1" s="1"/>
  <c r="AQ2773" i="1" s="1"/>
  <c r="AI2773" i="1"/>
  <c r="AN2781" i="1"/>
  <c r="AP2781" i="1" s="1"/>
  <c r="AQ2781" i="1" s="1"/>
  <c r="AI2781" i="1"/>
  <c r="AN2789" i="1"/>
  <c r="AP2789" i="1" s="1"/>
  <c r="AQ2789" i="1" s="1"/>
  <c r="AI2789" i="1"/>
  <c r="AN2797" i="1"/>
  <c r="AP2797" i="1" s="1"/>
  <c r="AQ2797" i="1" s="1"/>
  <c r="AI2797" i="1"/>
  <c r="AN2805" i="1"/>
  <c r="AP2805" i="1" s="1"/>
  <c r="AQ2805" i="1" s="1"/>
  <c r="AI2805" i="1"/>
  <c r="AN2813" i="1"/>
  <c r="AP2813" i="1" s="1"/>
  <c r="AQ2813" i="1" s="1"/>
  <c r="AI2813" i="1"/>
  <c r="AN2821" i="1"/>
  <c r="AP2821" i="1" s="1"/>
  <c r="AQ2821" i="1" s="1"/>
  <c r="AI2821" i="1"/>
  <c r="AN2829" i="1"/>
  <c r="AP2829" i="1" s="1"/>
  <c r="AQ2829" i="1" s="1"/>
  <c r="AI2829" i="1"/>
  <c r="AN2837" i="1"/>
  <c r="AI2837" i="1"/>
  <c r="AN2845" i="1"/>
  <c r="AP2845" i="1" s="1"/>
  <c r="AQ2845" i="1" s="1"/>
  <c r="AI2845" i="1"/>
  <c r="AN2853" i="1"/>
  <c r="AP2853" i="1" s="1"/>
  <c r="AQ2853" i="1" s="1"/>
  <c r="AI2853" i="1"/>
  <c r="AN2861" i="1"/>
  <c r="AP2861" i="1" s="1"/>
  <c r="AQ2861" i="1" s="1"/>
  <c r="AI2861" i="1"/>
  <c r="AN2869" i="1"/>
  <c r="AP2869" i="1" s="1"/>
  <c r="AQ2869" i="1" s="1"/>
  <c r="AI2869" i="1"/>
  <c r="AN2877" i="1"/>
  <c r="AP2877" i="1" s="1"/>
  <c r="AQ2877" i="1" s="1"/>
  <c r="AI2877" i="1"/>
  <c r="AN2885" i="1"/>
  <c r="AP2885" i="1" s="1"/>
  <c r="AQ2885" i="1" s="1"/>
  <c r="AI2885" i="1"/>
  <c r="AN2893" i="1"/>
  <c r="AP2893" i="1" s="1"/>
  <c r="AQ2893" i="1" s="1"/>
  <c r="AI2893" i="1"/>
  <c r="AN2901" i="1"/>
  <c r="AP2901" i="1" s="1"/>
  <c r="AQ2901" i="1" s="1"/>
  <c r="AI2901" i="1"/>
  <c r="AN2909" i="1"/>
  <c r="AP2909" i="1" s="1"/>
  <c r="AQ2909" i="1" s="1"/>
  <c r="AI2909" i="1"/>
  <c r="AN2917" i="1"/>
  <c r="AP2917" i="1" s="1"/>
  <c r="AQ2917" i="1" s="1"/>
  <c r="AI2917" i="1"/>
  <c r="AN2925" i="1"/>
  <c r="AP2925" i="1" s="1"/>
  <c r="AQ2925" i="1" s="1"/>
  <c r="AI2925" i="1"/>
  <c r="AN2933" i="1"/>
  <c r="AP2933" i="1" s="1"/>
  <c r="AQ2933" i="1" s="1"/>
  <c r="AI2933" i="1"/>
  <c r="AN2941" i="1"/>
  <c r="AP2941" i="1" s="1"/>
  <c r="AQ2941" i="1" s="1"/>
  <c r="AI2941" i="1"/>
  <c r="AN2949" i="1"/>
  <c r="AP2949" i="1" s="1"/>
  <c r="AQ2949" i="1" s="1"/>
  <c r="AI2949" i="1"/>
  <c r="AN2957" i="1"/>
  <c r="AP2957" i="1" s="1"/>
  <c r="AQ2957" i="1" s="1"/>
  <c r="AI2957" i="1"/>
  <c r="AN2965" i="1"/>
  <c r="AP2965" i="1" s="1"/>
  <c r="AQ2965" i="1" s="1"/>
  <c r="AI2965" i="1"/>
  <c r="AN2973" i="1"/>
  <c r="AP2973" i="1" s="1"/>
  <c r="AQ2973" i="1" s="1"/>
  <c r="AI2973" i="1"/>
  <c r="AN2981" i="1"/>
  <c r="AP2981" i="1" s="1"/>
  <c r="AQ2981" i="1" s="1"/>
  <c r="AI2981" i="1"/>
  <c r="AN2989" i="1"/>
  <c r="AP2989" i="1" s="1"/>
  <c r="AQ2989" i="1" s="1"/>
  <c r="AI2989" i="1"/>
  <c r="AN2997" i="1"/>
  <c r="AI2997" i="1"/>
  <c r="AN3005" i="1"/>
  <c r="AP3005" i="1" s="1"/>
  <c r="AQ3005" i="1" s="1"/>
  <c r="AI3005" i="1"/>
  <c r="AN3013" i="1"/>
  <c r="AP3013" i="1" s="1"/>
  <c r="AQ3013" i="1" s="1"/>
  <c r="AI3013" i="1"/>
  <c r="AN3021" i="1"/>
  <c r="AP3021" i="1" s="1"/>
  <c r="AQ3021" i="1" s="1"/>
  <c r="AI3021" i="1"/>
  <c r="AN3029" i="1"/>
  <c r="AP3029" i="1" s="1"/>
  <c r="AQ3029" i="1" s="1"/>
  <c r="AI3029" i="1"/>
  <c r="AN3037" i="1"/>
  <c r="AP3037" i="1" s="1"/>
  <c r="AQ3037" i="1" s="1"/>
  <c r="AI3037" i="1"/>
  <c r="AN3045" i="1"/>
  <c r="AP3045" i="1" s="1"/>
  <c r="AQ3045" i="1" s="1"/>
  <c r="AI3045" i="1"/>
  <c r="AN3053" i="1"/>
  <c r="AP3053" i="1" s="1"/>
  <c r="AQ3053" i="1" s="1"/>
  <c r="AI3053" i="1"/>
  <c r="AN3061" i="1"/>
  <c r="AP3061" i="1" s="1"/>
  <c r="AQ3061" i="1" s="1"/>
  <c r="AI3061" i="1"/>
  <c r="AN3069" i="1"/>
  <c r="AP3069" i="1" s="1"/>
  <c r="AQ3069" i="1" s="1"/>
  <c r="AI3069" i="1"/>
  <c r="AN3077" i="1"/>
  <c r="AP3077" i="1" s="1"/>
  <c r="AQ3077" i="1" s="1"/>
  <c r="AI3077" i="1"/>
  <c r="AN3085" i="1"/>
  <c r="AP3085" i="1" s="1"/>
  <c r="AQ3085" i="1" s="1"/>
  <c r="AI3085" i="1"/>
  <c r="AN3093" i="1"/>
  <c r="AP3093" i="1" s="1"/>
  <c r="AQ3093" i="1" s="1"/>
  <c r="AI3093" i="1"/>
  <c r="AN3101" i="1"/>
  <c r="AP3101" i="1" s="1"/>
  <c r="AQ3101" i="1" s="1"/>
  <c r="AI3101" i="1"/>
  <c r="AN3109" i="1"/>
  <c r="AP3109" i="1" s="1"/>
  <c r="AQ3109" i="1" s="1"/>
  <c r="AI3109" i="1"/>
  <c r="AN3117" i="1"/>
  <c r="AP3117" i="1" s="1"/>
  <c r="AQ3117" i="1" s="1"/>
  <c r="AI3117" i="1"/>
  <c r="AN3125" i="1"/>
  <c r="AP3125" i="1" s="1"/>
  <c r="AQ3125" i="1" s="1"/>
  <c r="AI3125" i="1"/>
  <c r="AN3133" i="1"/>
  <c r="AP3133" i="1" s="1"/>
  <c r="AQ3133" i="1" s="1"/>
  <c r="AI3133" i="1"/>
  <c r="AN3141" i="1"/>
  <c r="AP3141" i="1" s="1"/>
  <c r="AQ3141" i="1" s="1"/>
  <c r="AI3141" i="1"/>
  <c r="AN3149" i="1"/>
  <c r="AP3149" i="1" s="1"/>
  <c r="AQ3149" i="1" s="1"/>
  <c r="AI3149" i="1"/>
  <c r="AN3157" i="1"/>
  <c r="AP3157" i="1" s="1"/>
  <c r="AQ3157" i="1" s="1"/>
  <c r="AI3157" i="1"/>
  <c r="AN3165" i="1"/>
  <c r="AP3165" i="1" s="1"/>
  <c r="AQ3165" i="1" s="1"/>
  <c r="AI3165" i="1"/>
  <c r="AN3173" i="1"/>
  <c r="AP3173" i="1" s="1"/>
  <c r="AQ3173" i="1" s="1"/>
  <c r="AI3173" i="1"/>
  <c r="AN3181" i="1"/>
  <c r="AP3181" i="1" s="1"/>
  <c r="AQ3181" i="1" s="1"/>
  <c r="AI3181" i="1"/>
  <c r="AN3189" i="1"/>
  <c r="AP3189" i="1" s="1"/>
  <c r="AQ3189" i="1" s="1"/>
  <c r="AI3189" i="1"/>
  <c r="AN3197" i="1"/>
  <c r="AP3197" i="1" s="1"/>
  <c r="AQ3197" i="1" s="1"/>
  <c r="AI3197" i="1"/>
  <c r="AN3205" i="1"/>
  <c r="AP3205" i="1" s="1"/>
  <c r="AQ3205" i="1" s="1"/>
  <c r="AI3205" i="1"/>
  <c r="AN3213" i="1"/>
  <c r="AP3213" i="1" s="1"/>
  <c r="AQ3213" i="1" s="1"/>
  <c r="AI3213" i="1"/>
  <c r="AN3221" i="1"/>
  <c r="AP3221" i="1" s="1"/>
  <c r="AQ3221" i="1" s="1"/>
  <c r="AI3221" i="1"/>
  <c r="AN3229" i="1"/>
  <c r="AP3229" i="1" s="1"/>
  <c r="AQ3229" i="1" s="1"/>
  <c r="AI3229" i="1"/>
  <c r="AN3237" i="1"/>
  <c r="AP3237" i="1" s="1"/>
  <c r="AQ3237" i="1" s="1"/>
  <c r="AI3237" i="1"/>
  <c r="AN3245" i="1"/>
  <c r="AP3245" i="1" s="1"/>
  <c r="AQ3245" i="1" s="1"/>
  <c r="AI3245" i="1"/>
  <c r="AN3253" i="1"/>
  <c r="AP3253" i="1" s="1"/>
  <c r="AQ3253" i="1" s="1"/>
  <c r="AI3253" i="1"/>
  <c r="AN3261" i="1"/>
  <c r="AP3261" i="1" s="1"/>
  <c r="AQ3261" i="1" s="1"/>
  <c r="AI3261" i="1"/>
  <c r="AN3269" i="1"/>
  <c r="AP3269" i="1" s="1"/>
  <c r="AQ3269" i="1" s="1"/>
  <c r="AI3269" i="1"/>
  <c r="AN3277" i="1"/>
  <c r="AP3277" i="1" s="1"/>
  <c r="AQ3277" i="1" s="1"/>
  <c r="AI3277" i="1"/>
  <c r="AN3285" i="1"/>
  <c r="AP3285" i="1" s="1"/>
  <c r="AQ3285" i="1" s="1"/>
  <c r="AI3285" i="1"/>
  <c r="AN3293" i="1"/>
  <c r="AP3293" i="1" s="1"/>
  <c r="AQ3293" i="1" s="1"/>
  <c r="AI3293" i="1"/>
  <c r="AN3301" i="1"/>
  <c r="AP3301" i="1" s="1"/>
  <c r="AQ3301" i="1" s="1"/>
  <c r="AI3301" i="1"/>
  <c r="AN3309" i="1"/>
  <c r="AP3309" i="1" s="1"/>
  <c r="AQ3309" i="1" s="1"/>
  <c r="AI3309" i="1"/>
  <c r="AN3317" i="1"/>
  <c r="AP3317" i="1" s="1"/>
  <c r="AQ3317" i="1" s="1"/>
  <c r="AI3317" i="1"/>
  <c r="AN3325" i="1"/>
  <c r="AP3325" i="1" s="1"/>
  <c r="AQ3325" i="1" s="1"/>
  <c r="AI3325" i="1"/>
  <c r="AN3333" i="1"/>
  <c r="AP3333" i="1" s="1"/>
  <c r="AQ3333" i="1" s="1"/>
  <c r="AI3333" i="1"/>
  <c r="AN3341" i="1"/>
  <c r="AP3341" i="1" s="1"/>
  <c r="AQ3341" i="1" s="1"/>
  <c r="AI3341" i="1"/>
  <c r="AN3349" i="1"/>
  <c r="AP3349" i="1" s="1"/>
  <c r="AQ3349" i="1" s="1"/>
  <c r="AI3349" i="1"/>
  <c r="AN3357" i="1"/>
  <c r="AP3357" i="1" s="1"/>
  <c r="AQ3357" i="1" s="1"/>
  <c r="AI3357" i="1"/>
  <c r="AN3365" i="1"/>
  <c r="AP3365" i="1" s="1"/>
  <c r="AQ3365" i="1" s="1"/>
  <c r="AI3365" i="1"/>
  <c r="AN3373" i="1"/>
  <c r="AP3373" i="1" s="1"/>
  <c r="AQ3373" i="1" s="1"/>
  <c r="AI3373" i="1"/>
  <c r="AN3381" i="1"/>
  <c r="AP3381" i="1" s="1"/>
  <c r="AQ3381" i="1" s="1"/>
  <c r="AI3381" i="1"/>
  <c r="AN3389" i="1"/>
  <c r="AP3389" i="1" s="1"/>
  <c r="AQ3389" i="1" s="1"/>
  <c r="AI3389" i="1"/>
  <c r="AN3397" i="1"/>
  <c r="AP3397" i="1" s="1"/>
  <c r="AQ3397" i="1" s="1"/>
  <c r="AI3397" i="1"/>
  <c r="AN3405" i="1"/>
  <c r="AP3405" i="1" s="1"/>
  <c r="AQ3405" i="1" s="1"/>
  <c r="AI3405" i="1"/>
  <c r="AN3413" i="1"/>
  <c r="AP3413" i="1" s="1"/>
  <c r="AQ3413" i="1" s="1"/>
  <c r="AI3413" i="1"/>
  <c r="AN3421" i="1"/>
  <c r="AP3421" i="1" s="1"/>
  <c r="AQ3421" i="1" s="1"/>
  <c r="AI3421" i="1"/>
  <c r="AN3429" i="1"/>
  <c r="AP3429" i="1" s="1"/>
  <c r="AQ3429" i="1" s="1"/>
  <c r="AI3429" i="1"/>
  <c r="AN3437" i="1"/>
  <c r="AP3437" i="1" s="1"/>
  <c r="AQ3437" i="1" s="1"/>
  <c r="AI3437" i="1"/>
  <c r="AJ60" i="1"/>
  <c r="AL60" i="1" s="1"/>
  <c r="AE60" i="1"/>
  <c r="AJ124" i="1"/>
  <c r="AL124" i="1" s="1"/>
  <c r="AE124" i="1"/>
  <c r="AJ196" i="1"/>
  <c r="AL196" i="1" s="1"/>
  <c r="AE196" i="1"/>
  <c r="AJ268" i="1"/>
  <c r="AL268" i="1" s="1"/>
  <c r="AE268" i="1"/>
  <c r="AJ332" i="1"/>
  <c r="AL332" i="1" s="1"/>
  <c r="AE332" i="1"/>
  <c r="AJ404" i="1"/>
  <c r="AL404" i="1" s="1"/>
  <c r="AE404" i="1"/>
  <c r="AJ484" i="1"/>
  <c r="AL484" i="1" s="1"/>
  <c r="AE484" i="1"/>
  <c r="AJ556" i="1"/>
  <c r="AL556" i="1" s="1"/>
  <c r="AE556" i="1"/>
  <c r="AJ628" i="1"/>
  <c r="AL628" i="1" s="1"/>
  <c r="AE628" i="1"/>
  <c r="AJ700" i="1"/>
  <c r="AL700" i="1" s="1"/>
  <c r="AE700" i="1"/>
  <c r="AJ780" i="1"/>
  <c r="AL780" i="1" s="1"/>
  <c r="AE780" i="1"/>
  <c r="AJ844" i="1"/>
  <c r="AL844" i="1" s="1"/>
  <c r="AE844" i="1"/>
  <c r="AJ908" i="1"/>
  <c r="AL908" i="1" s="1"/>
  <c r="AE908" i="1"/>
  <c r="AJ964" i="1"/>
  <c r="AL964" i="1" s="1"/>
  <c r="AE964" i="1"/>
  <c r="AJ1044" i="1"/>
  <c r="AL1044" i="1" s="1"/>
  <c r="AE1044" i="1"/>
  <c r="AJ1116" i="1"/>
  <c r="AL1116" i="1" s="1"/>
  <c r="AE1116" i="1"/>
  <c r="AJ1196" i="1"/>
  <c r="AL1196" i="1" s="1"/>
  <c r="AE1196" i="1"/>
  <c r="AJ1268" i="1"/>
  <c r="AL1268" i="1" s="1"/>
  <c r="AE1268" i="1"/>
  <c r="AJ1356" i="1"/>
  <c r="AL1356" i="1" s="1"/>
  <c r="AE1356" i="1"/>
  <c r="AJ1444" i="1"/>
  <c r="AL1444" i="1" s="1"/>
  <c r="AE1444" i="1"/>
  <c r="AJ1532" i="1"/>
  <c r="AL1532" i="1" s="1"/>
  <c r="AE1532" i="1"/>
  <c r="AJ1620" i="1"/>
  <c r="AL1620" i="1" s="1"/>
  <c r="AE1620" i="1"/>
  <c r="AJ1692" i="1"/>
  <c r="AL1692" i="1" s="1"/>
  <c r="AE1692" i="1"/>
  <c r="AJ1772" i="1"/>
  <c r="AL1772" i="1" s="1"/>
  <c r="AE1772" i="1"/>
  <c r="AJ1844" i="1"/>
  <c r="AL1844" i="1" s="1"/>
  <c r="AE1844" i="1"/>
  <c r="AJ1932" i="1"/>
  <c r="AL1932" i="1" s="1"/>
  <c r="AE1932" i="1"/>
  <c r="AJ2012" i="1"/>
  <c r="AL2012" i="1" s="1"/>
  <c r="AE2012" i="1"/>
  <c r="AJ2076" i="1"/>
  <c r="AL2076" i="1" s="1"/>
  <c r="AE2076" i="1"/>
  <c r="AJ2156" i="1"/>
  <c r="AL2156" i="1" s="1"/>
  <c r="AE2156" i="1"/>
  <c r="AJ2228" i="1"/>
  <c r="AL2228" i="1" s="1"/>
  <c r="AE2228" i="1"/>
  <c r="AJ2300" i="1"/>
  <c r="AL2300" i="1" s="1"/>
  <c r="AE2300" i="1"/>
  <c r="AJ2380" i="1"/>
  <c r="AL2380" i="1" s="1"/>
  <c r="AE2380" i="1"/>
  <c r="AJ2452" i="1"/>
  <c r="AL2452" i="1" s="1"/>
  <c r="AE2452" i="1"/>
  <c r="AJ2516" i="1"/>
  <c r="AL2516" i="1" s="1"/>
  <c r="AE2516" i="1"/>
  <c r="AJ2588" i="1"/>
  <c r="AL2588" i="1" s="1"/>
  <c r="AE2588" i="1"/>
  <c r="AJ2668" i="1"/>
  <c r="AL2668" i="1" s="1"/>
  <c r="AE2668" i="1"/>
  <c r="AJ2740" i="1"/>
  <c r="AL2740" i="1" s="1"/>
  <c r="AE2740" i="1"/>
  <c r="AJ2796" i="1"/>
  <c r="AL2796" i="1" s="1"/>
  <c r="AE2796" i="1"/>
  <c r="AJ2884" i="1"/>
  <c r="AL2884" i="1" s="1"/>
  <c r="AE2884" i="1"/>
  <c r="AJ2972" i="1"/>
  <c r="AL2972" i="1" s="1"/>
  <c r="AE2972" i="1"/>
  <c r="AJ3044" i="1"/>
  <c r="AL3044" i="1" s="1"/>
  <c r="AE3044" i="1"/>
  <c r="AJ3116" i="1"/>
  <c r="AL3116" i="1" s="1"/>
  <c r="AE3116" i="1"/>
  <c r="AJ3172" i="1"/>
  <c r="AL3172" i="1" s="1"/>
  <c r="AE3172" i="1"/>
  <c r="AJ3244" i="1"/>
  <c r="AL3244" i="1" s="1"/>
  <c r="AE3244" i="1"/>
  <c r="AJ3300" i="1"/>
  <c r="AL3300" i="1" s="1"/>
  <c r="AE3300" i="1"/>
  <c r="AJ3356" i="1"/>
  <c r="AL3356" i="1" s="1"/>
  <c r="AE3356" i="1"/>
  <c r="AJ3404" i="1"/>
  <c r="AL3404" i="1" s="1"/>
  <c r="AE3404" i="1"/>
  <c r="AN84" i="1"/>
  <c r="AP84" i="1" s="1"/>
  <c r="AQ84" i="1" s="1"/>
  <c r="AI84" i="1"/>
  <c r="AN180" i="1"/>
  <c r="AP180" i="1" s="1"/>
  <c r="AQ180" i="1" s="1"/>
  <c r="AI180" i="1"/>
  <c r="AN380" i="1"/>
  <c r="AP380" i="1" s="1"/>
  <c r="AQ380" i="1" s="1"/>
  <c r="AI380" i="1"/>
  <c r="AN412" i="1"/>
  <c r="AP412" i="1" s="1"/>
  <c r="AQ412" i="1" s="1"/>
  <c r="AI412" i="1"/>
  <c r="AN492" i="1"/>
  <c r="AP492" i="1" s="1"/>
  <c r="AQ492" i="1" s="1"/>
  <c r="AI492" i="1"/>
  <c r="AN516" i="1"/>
  <c r="AP516" i="1" s="1"/>
  <c r="AQ516" i="1" s="1"/>
  <c r="AI516" i="1"/>
  <c r="AN588" i="1"/>
  <c r="AP588" i="1" s="1"/>
  <c r="AQ588" i="1" s="1"/>
  <c r="AI588" i="1"/>
  <c r="AN612" i="1"/>
  <c r="AP612" i="1" s="1"/>
  <c r="AQ612" i="1" s="1"/>
  <c r="AI612" i="1"/>
  <c r="AN684" i="1"/>
  <c r="AP684" i="1" s="1"/>
  <c r="AQ684" i="1" s="1"/>
  <c r="AI684" i="1"/>
  <c r="AN820" i="1"/>
  <c r="AP820" i="1" s="1"/>
  <c r="AQ820" i="1" s="1"/>
  <c r="AI820" i="1"/>
  <c r="AN892" i="1"/>
  <c r="AP892" i="1" s="1"/>
  <c r="AQ892" i="1" s="1"/>
  <c r="AI892" i="1"/>
  <c r="AN916" i="1"/>
  <c r="AP916" i="1" s="1"/>
  <c r="AQ916" i="1" s="1"/>
  <c r="AI916" i="1"/>
  <c r="AN1020" i="1"/>
  <c r="AP1020" i="1" s="1"/>
  <c r="AQ1020" i="1" s="1"/>
  <c r="AI1020" i="1"/>
  <c r="AN1060" i="1"/>
  <c r="AP1060" i="1" s="1"/>
  <c r="AQ1060" i="1" s="1"/>
  <c r="AI1060" i="1"/>
  <c r="AN1108" i="1"/>
  <c r="AP1108" i="1" s="1"/>
  <c r="AQ1108" i="1" s="1"/>
  <c r="AI1108" i="1"/>
  <c r="AN1172" i="1"/>
  <c r="AP1172" i="1" s="1"/>
  <c r="AQ1172" i="1" s="1"/>
  <c r="AI1172" i="1"/>
  <c r="AN1388" i="1"/>
  <c r="AP1388" i="1" s="1"/>
  <c r="AQ1388" i="1" s="1"/>
  <c r="AI1388" i="1"/>
  <c r="AN1580" i="1"/>
  <c r="AP1580" i="1" s="1"/>
  <c r="AQ1580" i="1" s="1"/>
  <c r="AI1580" i="1"/>
  <c r="AJ8" i="1"/>
  <c r="AL8" i="1" s="1"/>
  <c r="AE8" i="1"/>
  <c r="AJ16" i="1"/>
  <c r="AL16" i="1" s="1"/>
  <c r="AE16" i="1"/>
  <c r="AJ24" i="1"/>
  <c r="AL24" i="1" s="1"/>
  <c r="AE24" i="1"/>
  <c r="AJ32" i="1"/>
  <c r="AL32" i="1" s="1"/>
  <c r="AE32" i="1"/>
  <c r="AJ40" i="1"/>
  <c r="AL40" i="1" s="1"/>
  <c r="AE40" i="1"/>
  <c r="AJ48" i="1"/>
  <c r="AL48" i="1" s="1"/>
  <c r="AE48" i="1"/>
  <c r="AJ56" i="1"/>
  <c r="AL56" i="1" s="1"/>
  <c r="AE56" i="1"/>
  <c r="AJ64" i="1"/>
  <c r="AL64" i="1" s="1"/>
  <c r="AE64" i="1"/>
  <c r="AJ72" i="1"/>
  <c r="AL72" i="1" s="1"/>
  <c r="AE72" i="1"/>
  <c r="AJ80" i="1"/>
  <c r="AL80" i="1" s="1"/>
  <c r="AE80" i="1"/>
  <c r="AJ88" i="1"/>
  <c r="AL88" i="1" s="1"/>
  <c r="AE88" i="1"/>
  <c r="AJ96" i="1"/>
  <c r="AL96" i="1" s="1"/>
  <c r="AE96" i="1"/>
  <c r="AJ104" i="1"/>
  <c r="AL104" i="1" s="1"/>
  <c r="AE104" i="1"/>
  <c r="AJ112" i="1"/>
  <c r="AL112" i="1" s="1"/>
  <c r="AE112" i="1"/>
  <c r="AJ120" i="1"/>
  <c r="AL120" i="1" s="1"/>
  <c r="AE120" i="1"/>
  <c r="AJ128" i="1"/>
  <c r="AL128" i="1" s="1"/>
  <c r="AE128" i="1"/>
  <c r="AJ136" i="1"/>
  <c r="AL136" i="1" s="1"/>
  <c r="AE136" i="1"/>
  <c r="AJ144" i="1"/>
  <c r="AL144" i="1" s="1"/>
  <c r="AE144" i="1"/>
  <c r="AJ152" i="1"/>
  <c r="AL152" i="1" s="1"/>
  <c r="AE152" i="1"/>
  <c r="AJ160" i="1"/>
  <c r="AL160" i="1" s="1"/>
  <c r="AE160" i="1"/>
  <c r="AJ168" i="1"/>
  <c r="AL168" i="1" s="1"/>
  <c r="AE168" i="1"/>
  <c r="AJ176" i="1"/>
  <c r="AL176" i="1" s="1"/>
  <c r="AE176" i="1"/>
  <c r="AJ184" i="1"/>
  <c r="AL184" i="1" s="1"/>
  <c r="AE184" i="1"/>
  <c r="AJ192" i="1"/>
  <c r="AL192" i="1" s="1"/>
  <c r="AE192" i="1"/>
  <c r="AJ200" i="1"/>
  <c r="AL200" i="1" s="1"/>
  <c r="AE200" i="1"/>
  <c r="AJ208" i="1"/>
  <c r="AL208" i="1" s="1"/>
  <c r="AE208" i="1"/>
  <c r="AJ216" i="1"/>
  <c r="AL216" i="1" s="1"/>
  <c r="AE216" i="1"/>
  <c r="AJ224" i="1"/>
  <c r="AL224" i="1" s="1"/>
  <c r="AE224" i="1"/>
  <c r="AJ232" i="1"/>
  <c r="AL232" i="1" s="1"/>
  <c r="AE232" i="1"/>
  <c r="AJ240" i="1"/>
  <c r="AL240" i="1" s="1"/>
  <c r="AE240" i="1"/>
  <c r="AJ248" i="1"/>
  <c r="AL248" i="1" s="1"/>
  <c r="AE248" i="1"/>
  <c r="AJ256" i="1"/>
  <c r="AL256" i="1" s="1"/>
  <c r="AE256" i="1"/>
  <c r="AJ264" i="1"/>
  <c r="AL264" i="1" s="1"/>
  <c r="AE264" i="1"/>
  <c r="AJ272" i="1"/>
  <c r="AL272" i="1" s="1"/>
  <c r="AE272" i="1"/>
  <c r="AJ280" i="1"/>
  <c r="AL280" i="1" s="1"/>
  <c r="AE280" i="1"/>
  <c r="AJ288" i="1"/>
  <c r="AL288" i="1" s="1"/>
  <c r="AE288" i="1"/>
  <c r="AJ296" i="1"/>
  <c r="AL296" i="1" s="1"/>
  <c r="AE296" i="1"/>
  <c r="AJ304" i="1"/>
  <c r="AL304" i="1" s="1"/>
  <c r="AE304" i="1"/>
  <c r="AJ312" i="1"/>
  <c r="AL312" i="1" s="1"/>
  <c r="AE312" i="1"/>
  <c r="AJ320" i="1"/>
  <c r="AL320" i="1" s="1"/>
  <c r="AE320" i="1"/>
  <c r="AJ328" i="1"/>
  <c r="AL328" i="1" s="1"/>
  <c r="AE328" i="1"/>
  <c r="AJ336" i="1"/>
  <c r="AL336" i="1" s="1"/>
  <c r="AE336" i="1"/>
  <c r="AJ344" i="1"/>
  <c r="AL344" i="1" s="1"/>
  <c r="AE344" i="1"/>
  <c r="AJ352" i="1"/>
  <c r="AL352" i="1" s="1"/>
  <c r="AE352" i="1"/>
  <c r="AJ360" i="1"/>
  <c r="AL360" i="1" s="1"/>
  <c r="AE360" i="1"/>
  <c r="AJ368" i="1"/>
  <c r="AL368" i="1" s="1"/>
  <c r="AE368" i="1"/>
  <c r="AJ376" i="1"/>
  <c r="AL376" i="1" s="1"/>
  <c r="AE376" i="1"/>
  <c r="AJ384" i="1"/>
  <c r="AL384" i="1" s="1"/>
  <c r="AE384" i="1"/>
  <c r="AJ392" i="1"/>
  <c r="AL392" i="1" s="1"/>
  <c r="AE392" i="1"/>
  <c r="AJ400" i="1"/>
  <c r="AL400" i="1" s="1"/>
  <c r="AE400" i="1"/>
  <c r="AJ408" i="1"/>
  <c r="AL408" i="1" s="1"/>
  <c r="AE408" i="1"/>
  <c r="AJ416" i="1"/>
  <c r="AL416" i="1" s="1"/>
  <c r="AE416" i="1"/>
  <c r="AJ424" i="1"/>
  <c r="AL424" i="1" s="1"/>
  <c r="AE424" i="1"/>
  <c r="AJ432" i="1"/>
  <c r="AL432" i="1" s="1"/>
  <c r="AE432" i="1"/>
  <c r="AJ440" i="1"/>
  <c r="AL440" i="1" s="1"/>
  <c r="AE440" i="1"/>
  <c r="AJ448" i="1"/>
  <c r="AL448" i="1" s="1"/>
  <c r="AE448" i="1"/>
  <c r="AJ456" i="1"/>
  <c r="AL456" i="1" s="1"/>
  <c r="AE456" i="1"/>
  <c r="AJ464" i="1"/>
  <c r="AL464" i="1" s="1"/>
  <c r="AE464" i="1"/>
  <c r="AJ472" i="1"/>
  <c r="AL472" i="1" s="1"/>
  <c r="AE472" i="1"/>
  <c r="AJ480" i="1"/>
  <c r="AL480" i="1" s="1"/>
  <c r="AE480" i="1"/>
  <c r="AJ488" i="1"/>
  <c r="AL488" i="1" s="1"/>
  <c r="AE488" i="1"/>
  <c r="AJ496" i="1"/>
  <c r="AL496" i="1" s="1"/>
  <c r="AE496" i="1"/>
  <c r="AJ504" i="1"/>
  <c r="AL504" i="1" s="1"/>
  <c r="AE504" i="1"/>
  <c r="AJ512" i="1"/>
  <c r="AL512" i="1" s="1"/>
  <c r="AE512" i="1"/>
  <c r="AJ520" i="1"/>
  <c r="AL520" i="1" s="1"/>
  <c r="AE520" i="1"/>
  <c r="AJ528" i="1"/>
  <c r="AL528" i="1" s="1"/>
  <c r="AE528" i="1"/>
  <c r="AJ536" i="1"/>
  <c r="AL536" i="1" s="1"/>
  <c r="AE536" i="1"/>
  <c r="AJ544" i="1"/>
  <c r="AL544" i="1" s="1"/>
  <c r="AE544" i="1"/>
  <c r="AJ552" i="1"/>
  <c r="AL552" i="1" s="1"/>
  <c r="AE552" i="1"/>
  <c r="AJ560" i="1"/>
  <c r="AL560" i="1" s="1"/>
  <c r="AE560" i="1"/>
  <c r="AJ568" i="1"/>
  <c r="AL568" i="1" s="1"/>
  <c r="AE568" i="1"/>
  <c r="AJ576" i="1"/>
  <c r="AL576" i="1" s="1"/>
  <c r="AE576" i="1"/>
  <c r="AJ584" i="1"/>
  <c r="AL584" i="1" s="1"/>
  <c r="AE584" i="1"/>
  <c r="AJ592" i="1"/>
  <c r="AL592" i="1" s="1"/>
  <c r="AE592" i="1"/>
  <c r="AJ600" i="1"/>
  <c r="AL600" i="1" s="1"/>
  <c r="AE600" i="1"/>
  <c r="AJ608" i="1"/>
  <c r="AL608" i="1" s="1"/>
  <c r="AE608" i="1"/>
  <c r="AJ616" i="1"/>
  <c r="AL616" i="1" s="1"/>
  <c r="AE616" i="1"/>
  <c r="AJ624" i="1"/>
  <c r="AL624" i="1" s="1"/>
  <c r="AE624" i="1"/>
  <c r="AJ632" i="1"/>
  <c r="AL632" i="1" s="1"/>
  <c r="AE632" i="1"/>
  <c r="AJ640" i="1"/>
  <c r="AL640" i="1" s="1"/>
  <c r="AE640" i="1"/>
  <c r="AJ648" i="1"/>
  <c r="AL648" i="1" s="1"/>
  <c r="AE648" i="1"/>
  <c r="AJ656" i="1"/>
  <c r="AL656" i="1" s="1"/>
  <c r="AE656" i="1"/>
  <c r="AJ664" i="1"/>
  <c r="AL664" i="1" s="1"/>
  <c r="AE664" i="1"/>
  <c r="AJ672" i="1"/>
  <c r="AL672" i="1" s="1"/>
  <c r="AE672" i="1"/>
  <c r="AJ680" i="1"/>
  <c r="AL680" i="1" s="1"/>
  <c r="AE680" i="1"/>
  <c r="AJ688" i="1"/>
  <c r="AL688" i="1" s="1"/>
  <c r="AE688" i="1"/>
  <c r="AJ696" i="1"/>
  <c r="AL696" i="1" s="1"/>
  <c r="AE696" i="1"/>
  <c r="AJ704" i="1"/>
  <c r="AL704" i="1" s="1"/>
  <c r="AE704" i="1"/>
  <c r="AJ712" i="1"/>
  <c r="AL712" i="1" s="1"/>
  <c r="AE712" i="1"/>
  <c r="AJ720" i="1"/>
  <c r="AL720" i="1" s="1"/>
  <c r="AE720" i="1"/>
  <c r="AJ728" i="1"/>
  <c r="AL728" i="1" s="1"/>
  <c r="AE728" i="1"/>
  <c r="AJ736" i="1"/>
  <c r="AL736" i="1" s="1"/>
  <c r="AE736" i="1"/>
  <c r="AJ744" i="1"/>
  <c r="AL744" i="1" s="1"/>
  <c r="AE744" i="1"/>
  <c r="AJ752" i="1"/>
  <c r="AL752" i="1" s="1"/>
  <c r="AE752" i="1"/>
  <c r="AJ760" i="1"/>
  <c r="AL760" i="1" s="1"/>
  <c r="AE760" i="1"/>
  <c r="AJ768" i="1"/>
  <c r="AL768" i="1" s="1"/>
  <c r="AE768" i="1"/>
  <c r="AJ776" i="1"/>
  <c r="AL776" i="1" s="1"/>
  <c r="AE776" i="1"/>
  <c r="AJ784" i="1"/>
  <c r="AL784" i="1" s="1"/>
  <c r="AE784" i="1"/>
  <c r="AJ792" i="1"/>
  <c r="AL792" i="1" s="1"/>
  <c r="AE792" i="1"/>
  <c r="AJ800" i="1"/>
  <c r="AL800" i="1" s="1"/>
  <c r="AE800" i="1"/>
  <c r="AJ808" i="1"/>
  <c r="AL808" i="1" s="1"/>
  <c r="AE808" i="1"/>
  <c r="AJ816" i="1"/>
  <c r="AL816" i="1" s="1"/>
  <c r="AE816" i="1"/>
  <c r="AJ824" i="1"/>
  <c r="AL824" i="1" s="1"/>
  <c r="AE824" i="1"/>
  <c r="AJ832" i="1"/>
  <c r="AL832" i="1" s="1"/>
  <c r="AE832" i="1"/>
  <c r="AJ840" i="1"/>
  <c r="AL840" i="1" s="1"/>
  <c r="AE840" i="1"/>
  <c r="AJ848" i="1"/>
  <c r="AL848" i="1" s="1"/>
  <c r="AE848" i="1"/>
  <c r="AJ856" i="1"/>
  <c r="AL856" i="1" s="1"/>
  <c r="AE856" i="1"/>
  <c r="AJ864" i="1"/>
  <c r="AL864" i="1" s="1"/>
  <c r="AE864" i="1"/>
  <c r="AJ872" i="1"/>
  <c r="AL872" i="1" s="1"/>
  <c r="AE872" i="1"/>
  <c r="AJ880" i="1"/>
  <c r="AL880" i="1" s="1"/>
  <c r="AE880" i="1"/>
  <c r="AJ888" i="1"/>
  <c r="AL888" i="1" s="1"/>
  <c r="AE888" i="1"/>
  <c r="AJ896" i="1"/>
  <c r="AL896" i="1" s="1"/>
  <c r="AE896" i="1"/>
  <c r="AJ904" i="1"/>
  <c r="AL904" i="1" s="1"/>
  <c r="AE904" i="1"/>
  <c r="AJ912" i="1"/>
  <c r="AL912" i="1" s="1"/>
  <c r="AE912" i="1"/>
  <c r="AJ920" i="1"/>
  <c r="AL920" i="1" s="1"/>
  <c r="AE920" i="1"/>
  <c r="AJ928" i="1"/>
  <c r="AL928" i="1" s="1"/>
  <c r="AE928" i="1"/>
  <c r="AJ936" i="1"/>
  <c r="AL936" i="1" s="1"/>
  <c r="AE936" i="1"/>
  <c r="AJ944" i="1"/>
  <c r="AL944" i="1" s="1"/>
  <c r="AE944" i="1"/>
  <c r="AJ952" i="1"/>
  <c r="AL952" i="1" s="1"/>
  <c r="AE952" i="1"/>
  <c r="AJ960" i="1"/>
  <c r="AL960" i="1" s="1"/>
  <c r="AE960" i="1"/>
  <c r="AJ968" i="1"/>
  <c r="AL968" i="1" s="1"/>
  <c r="AE968" i="1"/>
  <c r="AJ976" i="1"/>
  <c r="AL976" i="1" s="1"/>
  <c r="AE976" i="1"/>
  <c r="AJ984" i="1"/>
  <c r="AL984" i="1" s="1"/>
  <c r="AE984" i="1"/>
  <c r="AJ992" i="1"/>
  <c r="AL992" i="1" s="1"/>
  <c r="AE992" i="1"/>
  <c r="AJ1000" i="1"/>
  <c r="AL1000" i="1" s="1"/>
  <c r="AE1000" i="1"/>
  <c r="AJ1008" i="1"/>
  <c r="AL1008" i="1" s="1"/>
  <c r="AE1008" i="1"/>
  <c r="AJ1016" i="1"/>
  <c r="AL1016" i="1" s="1"/>
  <c r="AE1016" i="1"/>
  <c r="AJ1024" i="1"/>
  <c r="AL1024" i="1" s="1"/>
  <c r="AE1024" i="1"/>
  <c r="AJ1032" i="1"/>
  <c r="AL1032" i="1" s="1"/>
  <c r="AE1032" i="1"/>
  <c r="AJ1040" i="1"/>
  <c r="AL1040" i="1" s="1"/>
  <c r="AE1040" i="1"/>
  <c r="AJ1048" i="1"/>
  <c r="AL1048" i="1" s="1"/>
  <c r="AE1048" i="1"/>
  <c r="AJ1056" i="1"/>
  <c r="AL1056" i="1" s="1"/>
  <c r="AE1056" i="1"/>
  <c r="AJ1064" i="1"/>
  <c r="AL1064" i="1" s="1"/>
  <c r="AE1064" i="1"/>
  <c r="AJ1072" i="1"/>
  <c r="AL1072" i="1" s="1"/>
  <c r="AE1072" i="1"/>
  <c r="AJ1080" i="1"/>
  <c r="AL1080" i="1" s="1"/>
  <c r="AE1080" i="1"/>
  <c r="AJ1088" i="1"/>
  <c r="AL1088" i="1" s="1"/>
  <c r="AE1088" i="1"/>
  <c r="AJ1096" i="1"/>
  <c r="AL1096" i="1" s="1"/>
  <c r="AE1096" i="1"/>
  <c r="AJ1104" i="1"/>
  <c r="AL1104" i="1" s="1"/>
  <c r="AE1104" i="1"/>
  <c r="AJ1112" i="1"/>
  <c r="AL1112" i="1" s="1"/>
  <c r="AE1112" i="1"/>
  <c r="AJ1120" i="1"/>
  <c r="AL1120" i="1" s="1"/>
  <c r="AE1120" i="1"/>
  <c r="AJ1128" i="1"/>
  <c r="AL1128" i="1" s="1"/>
  <c r="AE1128" i="1"/>
  <c r="AJ1136" i="1"/>
  <c r="AL1136" i="1" s="1"/>
  <c r="AE1136" i="1"/>
  <c r="AJ1144" i="1"/>
  <c r="AL1144" i="1" s="1"/>
  <c r="AE1144" i="1"/>
  <c r="AJ1152" i="1"/>
  <c r="AL1152" i="1" s="1"/>
  <c r="AE1152" i="1"/>
  <c r="AJ1160" i="1"/>
  <c r="AL1160" i="1" s="1"/>
  <c r="AE1160" i="1"/>
  <c r="AJ1168" i="1"/>
  <c r="AL1168" i="1" s="1"/>
  <c r="AE1168" i="1"/>
  <c r="AJ1176" i="1"/>
  <c r="AL1176" i="1" s="1"/>
  <c r="AE1176" i="1"/>
  <c r="AJ1184" i="1"/>
  <c r="AL1184" i="1" s="1"/>
  <c r="AE1184" i="1"/>
  <c r="AJ1192" i="1"/>
  <c r="AL1192" i="1" s="1"/>
  <c r="AE1192" i="1"/>
  <c r="AJ1200" i="1"/>
  <c r="AL1200" i="1" s="1"/>
  <c r="AE1200" i="1"/>
  <c r="AJ1208" i="1"/>
  <c r="AL1208" i="1" s="1"/>
  <c r="AE1208" i="1"/>
  <c r="AJ1216" i="1"/>
  <c r="AL1216" i="1" s="1"/>
  <c r="AE1216" i="1"/>
  <c r="AJ1224" i="1"/>
  <c r="AL1224" i="1" s="1"/>
  <c r="AE1224" i="1"/>
  <c r="AJ1232" i="1"/>
  <c r="AL1232" i="1" s="1"/>
  <c r="AE1232" i="1"/>
  <c r="AJ1240" i="1"/>
  <c r="AL1240" i="1" s="1"/>
  <c r="AE1240" i="1"/>
  <c r="AJ1248" i="1"/>
  <c r="AL1248" i="1" s="1"/>
  <c r="AE1248" i="1"/>
  <c r="AJ1256" i="1"/>
  <c r="AL1256" i="1" s="1"/>
  <c r="AE1256" i="1"/>
  <c r="AJ1264" i="1"/>
  <c r="AL1264" i="1" s="1"/>
  <c r="AE1264" i="1"/>
  <c r="AJ1272" i="1"/>
  <c r="AL1272" i="1" s="1"/>
  <c r="AE1272" i="1"/>
  <c r="AJ1280" i="1"/>
  <c r="AL1280" i="1" s="1"/>
  <c r="AE1280" i="1"/>
  <c r="AJ1288" i="1"/>
  <c r="AL1288" i="1" s="1"/>
  <c r="AE1288" i="1"/>
  <c r="AJ1296" i="1"/>
  <c r="AL1296" i="1" s="1"/>
  <c r="AE1296" i="1"/>
  <c r="AJ1304" i="1"/>
  <c r="AL1304" i="1" s="1"/>
  <c r="AE1304" i="1"/>
  <c r="AJ1312" i="1"/>
  <c r="AL1312" i="1" s="1"/>
  <c r="AE1312" i="1"/>
  <c r="AJ1320" i="1"/>
  <c r="AL1320" i="1" s="1"/>
  <c r="AE1320" i="1"/>
  <c r="AJ1328" i="1"/>
  <c r="AL1328" i="1" s="1"/>
  <c r="AE1328" i="1"/>
  <c r="AJ1336" i="1"/>
  <c r="AL1336" i="1" s="1"/>
  <c r="AE1336" i="1"/>
  <c r="AJ1344" i="1"/>
  <c r="AL1344" i="1" s="1"/>
  <c r="AE1344" i="1"/>
  <c r="AJ1352" i="1"/>
  <c r="AL1352" i="1" s="1"/>
  <c r="AE1352" i="1"/>
  <c r="AJ1360" i="1"/>
  <c r="AL1360" i="1" s="1"/>
  <c r="AE1360" i="1"/>
  <c r="AJ1368" i="1"/>
  <c r="AL1368" i="1" s="1"/>
  <c r="AE1368" i="1"/>
  <c r="AJ1376" i="1"/>
  <c r="AL1376" i="1" s="1"/>
  <c r="AE1376" i="1"/>
  <c r="AJ1384" i="1"/>
  <c r="AL1384" i="1" s="1"/>
  <c r="AE1384" i="1"/>
  <c r="AJ1392" i="1"/>
  <c r="AL1392" i="1" s="1"/>
  <c r="AE1392" i="1"/>
  <c r="AJ1400" i="1"/>
  <c r="AL1400" i="1" s="1"/>
  <c r="AE1400" i="1"/>
  <c r="AJ1408" i="1"/>
  <c r="AL1408" i="1" s="1"/>
  <c r="AE1408" i="1"/>
  <c r="AJ1416" i="1"/>
  <c r="AL1416" i="1" s="1"/>
  <c r="AE1416" i="1"/>
  <c r="AJ1424" i="1"/>
  <c r="AL1424" i="1" s="1"/>
  <c r="AE1424" i="1"/>
  <c r="AJ1432" i="1"/>
  <c r="AL1432" i="1" s="1"/>
  <c r="AE1432" i="1"/>
  <c r="AJ1440" i="1"/>
  <c r="AL1440" i="1" s="1"/>
  <c r="AE1440" i="1"/>
  <c r="AJ1448" i="1"/>
  <c r="AL1448" i="1" s="1"/>
  <c r="AE1448" i="1"/>
  <c r="AJ1456" i="1"/>
  <c r="AL1456" i="1" s="1"/>
  <c r="AE1456" i="1"/>
  <c r="AJ1464" i="1"/>
  <c r="AL1464" i="1" s="1"/>
  <c r="AE1464" i="1"/>
  <c r="AJ1472" i="1"/>
  <c r="AL1472" i="1" s="1"/>
  <c r="AE1472" i="1"/>
  <c r="AJ1480" i="1"/>
  <c r="AL1480" i="1" s="1"/>
  <c r="AE1480" i="1"/>
  <c r="AJ1488" i="1"/>
  <c r="AL1488" i="1" s="1"/>
  <c r="AE1488" i="1"/>
  <c r="AJ1496" i="1"/>
  <c r="AL1496" i="1" s="1"/>
  <c r="AE1496" i="1"/>
  <c r="AJ1504" i="1"/>
  <c r="AL1504" i="1" s="1"/>
  <c r="AE1504" i="1"/>
  <c r="AJ1512" i="1"/>
  <c r="AL1512" i="1" s="1"/>
  <c r="AE1512" i="1"/>
  <c r="AJ1520" i="1"/>
  <c r="AL1520" i="1" s="1"/>
  <c r="AE1520" i="1"/>
  <c r="AJ1528" i="1"/>
  <c r="AL1528" i="1" s="1"/>
  <c r="AE1528" i="1"/>
  <c r="AJ1536" i="1"/>
  <c r="AL1536" i="1" s="1"/>
  <c r="AE1536" i="1"/>
  <c r="AJ1544" i="1"/>
  <c r="AL1544" i="1" s="1"/>
  <c r="AE1544" i="1"/>
  <c r="AJ1552" i="1"/>
  <c r="AL1552" i="1" s="1"/>
  <c r="AE1552" i="1"/>
  <c r="AJ1560" i="1"/>
  <c r="AL1560" i="1" s="1"/>
  <c r="AE1560" i="1"/>
  <c r="AJ1568" i="1"/>
  <c r="AL1568" i="1" s="1"/>
  <c r="AE1568" i="1"/>
  <c r="AJ1576" i="1"/>
  <c r="AL1576" i="1" s="1"/>
  <c r="AE1576" i="1"/>
  <c r="AJ1584" i="1"/>
  <c r="AL1584" i="1" s="1"/>
  <c r="AE1584" i="1"/>
  <c r="AJ1592" i="1"/>
  <c r="AL1592" i="1" s="1"/>
  <c r="AE1592" i="1"/>
  <c r="AJ1600" i="1"/>
  <c r="AL1600" i="1" s="1"/>
  <c r="AE1600" i="1"/>
  <c r="AJ1608" i="1"/>
  <c r="AL1608" i="1" s="1"/>
  <c r="AE1608" i="1"/>
  <c r="AJ1616" i="1"/>
  <c r="AL1616" i="1" s="1"/>
  <c r="AE1616" i="1"/>
  <c r="AJ1624" i="1"/>
  <c r="AL1624" i="1" s="1"/>
  <c r="AE1624" i="1"/>
  <c r="AJ1632" i="1"/>
  <c r="AL1632" i="1" s="1"/>
  <c r="AE1632" i="1"/>
  <c r="AJ1640" i="1"/>
  <c r="AL1640" i="1" s="1"/>
  <c r="AE1640" i="1"/>
  <c r="AJ1648" i="1"/>
  <c r="AL1648" i="1" s="1"/>
  <c r="AE1648" i="1"/>
  <c r="AJ1656" i="1"/>
  <c r="AL1656" i="1" s="1"/>
  <c r="AE1656" i="1"/>
  <c r="AJ1664" i="1"/>
  <c r="AL1664" i="1" s="1"/>
  <c r="AE1664" i="1"/>
  <c r="AJ1672" i="1"/>
  <c r="AL1672" i="1" s="1"/>
  <c r="AE1672" i="1"/>
  <c r="AJ1680" i="1"/>
  <c r="AL1680" i="1" s="1"/>
  <c r="AE1680" i="1"/>
  <c r="AJ1688" i="1"/>
  <c r="AL1688" i="1" s="1"/>
  <c r="AE1688" i="1"/>
  <c r="AJ1696" i="1"/>
  <c r="AL1696" i="1" s="1"/>
  <c r="AE1696" i="1"/>
  <c r="AJ1704" i="1"/>
  <c r="AL1704" i="1" s="1"/>
  <c r="AE1704" i="1"/>
  <c r="AJ1712" i="1"/>
  <c r="AL1712" i="1" s="1"/>
  <c r="AE1712" i="1"/>
  <c r="AJ1720" i="1"/>
  <c r="AL1720" i="1" s="1"/>
  <c r="AE1720" i="1"/>
  <c r="AJ1728" i="1"/>
  <c r="AL1728" i="1" s="1"/>
  <c r="AE1728" i="1"/>
  <c r="AJ1736" i="1"/>
  <c r="AL1736" i="1" s="1"/>
  <c r="AE1736" i="1"/>
  <c r="AJ1744" i="1"/>
  <c r="AL1744" i="1" s="1"/>
  <c r="AE1744" i="1"/>
  <c r="AJ1752" i="1"/>
  <c r="AL1752" i="1" s="1"/>
  <c r="AE1752" i="1"/>
  <c r="AJ1760" i="1"/>
  <c r="AL1760" i="1" s="1"/>
  <c r="AE1760" i="1"/>
  <c r="AJ1768" i="1"/>
  <c r="AL1768" i="1" s="1"/>
  <c r="AE1768" i="1"/>
  <c r="AJ1776" i="1"/>
  <c r="AL1776" i="1" s="1"/>
  <c r="AE1776" i="1"/>
  <c r="AJ1784" i="1"/>
  <c r="AL1784" i="1" s="1"/>
  <c r="AE1784" i="1"/>
  <c r="AJ1792" i="1"/>
  <c r="AL1792" i="1" s="1"/>
  <c r="AE1792" i="1"/>
  <c r="AJ1800" i="1"/>
  <c r="AL1800" i="1" s="1"/>
  <c r="AE1800" i="1"/>
  <c r="AJ1808" i="1"/>
  <c r="AL1808" i="1" s="1"/>
  <c r="AE1808" i="1"/>
  <c r="AJ1816" i="1"/>
  <c r="AL1816" i="1" s="1"/>
  <c r="AE1816" i="1"/>
  <c r="AJ1824" i="1"/>
  <c r="AL1824" i="1" s="1"/>
  <c r="AE1824" i="1"/>
  <c r="AJ1832" i="1"/>
  <c r="AL1832" i="1" s="1"/>
  <c r="AE1832" i="1"/>
  <c r="AJ1840" i="1"/>
  <c r="AL1840" i="1" s="1"/>
  <c r="AE1840" i="1"/>
  <c r="AJ1848" i="1"/>
  <c r="AL1848" i="1" s="1"/>
  <c r="AE1848" i="1"/>
  <c r="AJ1856" i="1"/>
  <c r="AL1856" i="1" s="1"/>
  <c r="AE1856" i="1"/>
  <c r="AJ1864" i="1"/>
  <c r="AL1864" i="1" s="1"/>
  <c r="AE1864" i="1"/>
  <c r="AJ1872" i="1"/>
  <c r="AL1872" i="1" s="1"/>
  <c r="AE1872" i="1"/>
  <c r="AJ1880" i="1"/>
  <c r="AL1880" i="1" s="1"/>
  <c r="AE1880" i="1"/>
  <c r="AJ1888" i="1"/>
  <c r="AL1888" i="1" s="1"/>
  <c r="AE1888" i="1"/>
  <c r="AJ1896" i="1"/>
  <c r="AL1896" i="1" s="1"/>
  <c r="AE1896" i="1"/>
  <c r="AJ1904" i="1"/>
  <c r="AL1904" i="1" s="1"/>
  <c r="AE1904" i="1"/>
  <c r="AJ1912" i="1"/>
  <c r="AL1912" i="1" s="1"/>
  <c r="AE1912" i="1"/>
  <c r="AJ1920" i="1"/>
  <c r="AL1920" i="1" s="1"/>
  <c r="AE1920" i="1"/>
  <c r="AJ1928" i="1"/>
  <c r="AL1928" i="1" s="1"/>
  <c r="AE1928" i="1"/>
  <c r="AJ1936" i="1"/>
  <c r="AL1936" i="1" s="1"/>
  <c r="AE1936" i="1"/>
  <c r="AJ1944" i="1"/>
  <c r="AL1944" i="1" s="1"/>
  <c r="AE1944" i="1"/>
  <c r="AJ1952" i="1"/>
  <c r="AL1952" i="1" s="1"/>
  <c r="AE1952" i="1"/>
  <c r="AJ1960" i="1"/>
  <c r="AL1960" i="1" s="1"/>
  <c r="AE1960" i="1"/>
  <c r="AJ1968" i="1"/>
  <c r="AL1968" i="1" s="1"/>
  <c r="AE1968" i="1"/>
  <c r="AJ1976" i="1"/>
  <c r="AL1976" i="1" s="1"/>
  <c r="AE1976" i="1"/>
  <c r="AJ1984" i="1"/>
  <c r="AL1984" i="1" s="1"/>
  <c r="AE1984" i="1"/>
  <c r="AJ1992" i="1"/>
  <c r="AL1992" i="1" s="1"/>
  <c r="AE1992" i="1"/>
  <c r="AJ2000" i="1"/>
  <c r="AL2000" i="1" s="1"/>
  <c r="AE2000" i="1"/>
  <c r="AJ2008" i="1"/>
  <c r="AL2008" i="1" s="1"/>
  <c r="AE2008" i="1"/>
  <c r="AJ2016" i="1"/>
  <c r="AL2016" i="1" s="1"/>
  <c r="AE2016" i="1"/>
  <c r="AJ2024" i="1"/>
  <c r="AL2024" i="1" s="1"/>
  <c r="AE2024" i="1"/>
  <c r="AJ2032" i="1"/>
  <c r="AL2032" i="1" s="1"/>
  <c r="AE2032" i="1"/>
  <c r="AJ2040" i="1"/>
  <c r="AL2040" i="1" s="1"/>
  <c r="AE2040" i="1"/>
  <c r="AJ2048" i="1"/>
  <c r="AL2048" i="1" s="1"/>
  <c r="AE2048" i="1"/>
  <c r="AJ2056" i="1"/>
  <c r="AL2056" i="1" s="1"/>
  <c r="AE2056" i="1"/>
  <c r="AJ2064" i="1"/>
  <c r="AL2064" i="1" s="1"/>
  <c r="AE2064" i="1"/>
  <c r="AJ2072" i="1"/>
  <c r="AL2072" i="1" s="1"/>
  <c r="AE2072" i="1"/>
  <c r="AJ2080" i="1"/>
  <c r="AL2080" i="1" s="1"/>
  <c r="AE2080" i="1"/>
  <c r="AJ2088" i="1"/>
  <c r="AL2088" i="1" s="1"/>
  <c r="AE2088" i="1"/>
  <c r="AJ2096" i="1"/>
  <c r="AL2096" i="1" s="1"/>
  <c r="AE2096" i="1"/>
  <c r="AJ2104" i="1"/>
  <c r="AL2104" i="1" s="1"/>
  <c r="AE2104" i="1"/>
  <c r="AJ2112" i="1"/>
  <c r="AL2112" i="1" s="1"/>
  <c r="AE2112" i="1"/>
  <c r="AJ2120" i="1"/>
  <c r="AL2120" i="1" s="1"/>
  <c r="AE2120" i="1"/>
  <c r="AJ2128" i="1"/>
  <c r="AL2128" i="1" s="1"/>
  <c r="AE2128" i="1"/>
  <c r="AJ2136" i="1"/>
  <c r="AL2136" i="1" s="1"/>
  <c r="AE2136" i="1"/>
  <c r="AJ2144" i="1"/>
  <c r="AL2144" i="1" s="1"/>
  <c r="AE2144" i="1"/>
  <c r="AJ2152" i="1"/>
  <c r="AL2152" i="1" s="1"/>
  <c r="AE2152" i="1"/>
  <c r="AJ2160" i="1"/>
  <c r="AL2160" i="1" s="1"/>
  <c r="AE2160" i="1"/>
  <c r="AJ2168" i="1"/>
  <c r="AL2168" i="1" s="1"/>
  <c r="AE2168" i="1"/>
  <c r="AJ2176" i="1"/>
  <c r="AL2176" i="1" s="1"/>
  <c r="AE2176" i="1"/>
  <c r="AJ2184" i="1"/>
  <c r="AL2184" i="1" s="1"/>
  <c r="AE2184" i="1"/>
  <c r="AJ2192" i="1"/>
  <c r="AL2192" i="1" s="1"/>
  <c r="AE2192" i="1"/>
  <c r="AJ2200" i="1"/>
  <c r="AL2200" i="1" s="1"/>
  <c r="AE2200" i="1"/>
  <c r="AJ2208" i="1"/>
  <c r="AL2208" i="1" s="1"/>
  <c r="AE2208" i="1"/>
  <c r="AJ2216" i="1"/>
  <c r="AL2216" i="1" s="1"/>
  <c r="AE2216" i="1"/>
  <c r="AJ2224" i="1"/>
  <c r="AL2224" i="1" s="1"/>
  <c r="AE2224" i="1"/>
  <c r="AJ2232" i="1"/>
  <c r="AL2232" i="1" s="1"/>
  <c r="AE2232" i="1"/>
  <c r="AJ2240" i="1"/>
  <c r="AL2240" i="1" s="1"/>
  <c r="AE2240" i="1"/>
  <c r="AJ2248" i="1"/>
  <c r="AL2248" i="1" s="1"/>
  <c r="AE2248" i="1"/>
  <c r="AJ2256" i="1"/>
  <c r="AL2256" i="1" s="1"/>
  <c r="AE2256" i="1"/>
  <c r="AJ2264" i="1"/>
  <c r="AL2264" i="1" s="1"/>
  <c r="AE2264" i="1"/>
  <c r="AJ2272" i="1"/>
  <c r="AL2272" i="1" s="1"/>
  <c r="AE2272" i="1"/>
  <c r="AJ2280" i="1"/>
  <c r="AL2280" i="1" s="1"/>
  <c r="AE2280" i="1"/>
  <c r="AJ2288" i="1"/>
  <c r="AL2288" i="1" s="1"/>
  <c r="AE2288" i="1"/>
  <c r="AJ2296" i="1"/>
  <c r="AL2296" i="1" s="1"/>
  <c r="AE2296" i="1"/>
  <c r="AJ2304" i="1"/>
  <c r="AL2304" i="1" s="1"/>
  <c r="AE2304" i="1"/>
  <c r="AJ2312" i="1"/>
  <c r="AL2312" i="1" s="1"/>
  <c r="AE2312" i="1"/>
  <c r="AJ2320" i="1"/>
  <c r="AL2320" i="1" s="1"/>
  <c r="AE2320" i="1"/>
  <c r="AJ2328" i="1"/>
  <c r="AL2328" i="1" s="1"/>
  <c r="AE2328" i="1"/>
  <c r="AJ2336" i="1"/>
  <c r="AL2336" i="1" s="1"/>
  <c r="AE2336" i="1"/>
  <c r="AJ2344" i="1"/>
  <c r="AL2344" i="1" s="1"/>
  <c r="AE2344" i="1"/>
  <c r="AJ2352" i="1"/>
  <c r="AL2352" i="1" s="1"/>
  <c r="AE2352" i="1"/>
  <c r="AJ2360" i="1"/>
  <c r="AL2360" i="1" s="1"/>
  <c r="AE2360" i="1"/>
  <c r="AJ2368" i="1"/>
  <c r="AL2368" i="1" s="1"/>
  <c r="AE2368" i="1"/>
  <c r="AJ2376" i="1"/>
  <c r="AL2376" i="1" s="1"/>
  <c r="AE2376" i="1"/>
  <c r="AJ2384" i="1"/>
  <c r="AL2384" i="1" s="1"/>
  <c r="AE2384" i="1"/>
  <c r="AJ2392" i="1"/>
  <c r="AL2392" i="1" s="1"/>
  <c r="AE2392" i="1"/>
  <c r="AJ2400" i="1"/>
  <c r="AL2400" i="1" s="1"/>
  <c r="AE2400" i="1"/>
  <c r="AJ2408" i="1"/>
  <c r="AL2408" i="1" s="1"/>
  <c r="AE2408" i="1"/>
  <c r="AJ2416" i="1"/>
  <c r="AL2416" i="1" s="1"/>
  <c r="AE2416" i="1"/>
  <c r="AJ2424" i="1"/>
  <c r="AL2424" i="1" s="1"/>
  <c r="AE2424" i="1"/>
  <c r="AJ2432" i="1"/>
  <c r="AL2432" i="1" s="1"/>
  <c r="AE2432" i="1"/>
  <c r="AJ2440" i="1"/>
  <c r="AL2440" i="1" s="1"/>
  <c r="AE2440" i="1"/>
  <c r="AJ2448" i="1"/>
  <c r="AL2448" i="1" s="1"/>
  <c r="AE2448" i="1"/>
  <c r="AJ2456" i="1"/>
  <c r="AL2456" i="1" s="1"/>
  <c r="AE2456" i="1"/>
  <c r="AJ2464" i="1"/>
  <c r="AL2464" i="1" s="1"/>
  <c r="AE2464" i="1"/>
  <c r="AJ2472" i="1"/>
  <c r="AL2472" i="1" s="1"/>
  <c r="AE2472" i="1"/>
  <c r="AJ2480" i="1"/>
  <c r="AL2480" i="1" s="1"/>
  <c r="AE2480" i="1"/>
  <c r="AJ2488" i="1"/>
  <c r="AL2488" i="1" s="1"/>
  <c r="AE2488" i="1"/>
  <c r="AJ2496" i="1"/>
  <c r="AL2496" i="1" s="1"/>
  <c r="AE2496" i="1"/>
  <c r="AJ2504" i="1"/>
  <c r="AL2504" i="1" s="1"/>
  <c r="AE2504" i="1"/>
  <c r="AJ2512" i="1"/>
  <c r="AL2512" i="1" s="1"/>
  <c r="AE2512" i="1"/>
  <c r="AJ2520" i="1"/>
  <c r="AL2520" i="1" s="1"/>
  <c r="AE2520" i="1"/>
  <c r="AJ2528" i="1"/>
  <c r="AL2528" i="1" s="1"/>
  <c r="AE2528" i="1"/>
  <c r="AJ2536" i="1"/>
  <c r="AL2536" i="1" s="1"/>
  <c r="AE2536" i="1"/>
  <c r="AJ2544" i="1"/>
  <c r="AL2544" i="1" s="1"/>
  <c r="AE2544" i="1"/>
  <c r="AJ2552" i="1"/>
  <c r="AL2552" i="1" s="1"/>
  <c r="AE2552" i="1"/>
  <c r="AJ2560" i="1"/>
  <c r="AL2560" i="1" s="1"/>
  <c r="AE2560" i="1"/>
  <c r="AJ2568" i="1"/>
  <c r="AL2568" i="1" s="1"/>
  <c r="AE2568" i="1"/>
  <c r="AJ2576" i="1"/>
  <c r="AL2576" i="1" s="1"/>
  <c r="AE2576" i="1"/>
  <c r="AJ2584" i="1"/>
  <c r="AL2584" i="1" s="1"/>
  <c r="AE2584" i="1"/>
  <c r="AJ2592" i="1"/>
  <c r="AL2592" i="1" s="1"/>
  <c r="AE2592" i="1"/>
  <c r="AJ2600" i="1"/>
  <c r="AL2600" i="1" s="1"/>
  <c r="AE2600" i="1"/>
  <c r="AJ2608" i="1"/>
  <c r="AL2608" i="1" s="1"/>
  <c r="AE2608" i="1"/>
  <c r="AJ2616" i="1"/>
  <c r="AL2616" i="1" s="1"/>
  <c r="AE2616" i="1"/>
  <c r="AJ2624" i="1"/>
  <c r="AL2624" i="1" s="1"/>
  <c r="AE2624" i="1"/>
  <c r="AJ2632" i="1"/>
  <c r="AL2632" i="1" s="1"/>
  <c r="AE2632" i="1"/>
  <c r="AJ2640" i="1"/>
  <c r="AL2640" i="1" s="1"/>
  <c r="AE2640" i="1"/>
  <c r="AJ2648" i="1"/>
  <c r="AL2648" i="1" s="1"/>
  <c r="AE2648" i="1"/>
  <c r="AJ2656" i="1"/>
  <c r="AL2656" i="1" s="1"/>
  <c r="AE2656" i="1"/>
  <c r="AJ2664" i="1"/>
  <c r="AL2664" i="1" s="1"/>
  <c r="AE2664" i="1"/>
  <c r="AJ2672" i="1"/>
  <c r="AL2672" i="1" s="1"/>
  <c r="AE2672" i="1"/>
  <c r="AJ2680" i="1"/>
  <c r="AL2680" i="1" s="1"/>
  <c r="AE2680" i="1"/>
  <c r="AJ2688" i="1"/>
  <c r="AL2688" i="1" s="1"/>
  <c r="AE2688" i="1"/>
  <c r="AJ2696" i="1"/>
  <c r="AL2696" i="1" s="1"/>
  <c r="AE2696" i="1"/>
  <c r="AJ2704" i="1"/>
  <c r="AL2704" i="1" s="1"/>
  <c r="AE2704" i="1"/>
  <c r="AJ2712" i="1"/>
  <c r="AL2712" i="1" s="1"/>
  <c r="AE2712" i="1"/>
  <c r="AJ2720" i="1"/>
  <c r="AL2720" i="1" s="1"/>
  <c r="AE2720" i="1"/>
  <c r="AJ2728" i="1"/>
  <c r="AL2728" i="1" s="1"/>
  <c r="AE2728" i="1"/>
  <c r="AJ2736" i="1"/>
  <c r="AL2736" i="1" s="1"/>
  <c r="AE2736" i="1"/>
  <c r="AJ2744" i="1"/>
  <c r="AL2744" i="1" s="1"/>
  <c r="AE2744" i="1"/>
  <c r="AJ2752" i="1"/>
  <c r="AL2752" i="1" s="1"/>
  <c r="AE2752" i="1"/>
  <c r="AJ2760" i="1"/>
  <c r="AL2760" i="1" s="1"/>
  <c r="AE2760" i="1"/>
  <c r="AJ2768" i="1"/>
  <c r="AL2768" i="1" s="1"/>
  <c r="AE2768" i="1"/>
  <c r="AJ2776" i="1"/>
  <c r="AL2776" i="1" s="1"/>
  <c r="AE2776" i="1"/>
  <c r="AJ2784" i="1"/>
  <c r="AL2784" i="1" s="1"/>
  <c r="AE2784" i="1"/>
  <c r="AJ2792" i="1"/>
  <c r="AL2792" i="1" s="1"/>
  <c r="AE2792" i="1"/>
  <c r="AJ2800" i="1"/>
  <c r="AL2800" i="1" s="1"/>
  <c r="AE2800" i="1"/>
  <c r="AJ2808" i="1"/>
  <c r="AL2808" i="1" s="1"/>
  <c r="AE2808" i="1"/>
  <c r="AJ2816" i="1"/>
  <c r="AL2816" i="1" s="1"/>
  <c r="AE2816" i="1"/>
  <c r="AJ2824" i="1"/>
  <c r="AL2824" i="1" s="1"/>
  <c r="AE2824" i="1"/>
  <c r="AJ2832" i="1"/>
  <c r="AL2832" i="1" s="1"/>
  <c r="AE2832" i="1"/>
  <c r="AJ2840" i="1"/>
  <c r="AL2840" i="1" s="1"/>
  <c r="AE2840" i="1"/>
  <c r="AJ2848" i="1"/>
  <c r="AL2848" i="1" s="1"/>
  <c r="AE2848" i="1"/>
  <c r="AJ2856" i="1"/>
  <c r="AL2856" i="1" s="1"/>
  <c r="AE2856" i="1"/>
  <c r="AJ2864" i="1"/>
  <c r="AL2864" i="1" s="1"/>
  <c r="AE2864" i="1"/>
  <c r="AJ2872" i="1"/>
  <c r="AL2872" i="1" s="1"/>
  <c r="AE2872" i="1"/>
  <c r="AJ2880" i="1"/>
  <c r="AL2880" i="1" s="1"/>
  <c r="AE2880" i="1"/>
  <c r="AJ2888" i="1"/>
  <c r="AL2888" i="1" s="1"/>
  <c r="AE2888" i="1"/>
  <c r="AJ2896" i="1"/>
  <c r="AL2896" i="1" s="1"/>
  <c r="AE2896" i="1"/>
  <c r="AJ2904" i="1"/>
  <c r="AL2904" i="1" s="1"/>
  <c r="AE2904" i="1"/>
  <c r="AJ2912" i="1"/>
  <c r="AL2912" i="1" s="1"/>
  <c r="AE2912" i="1"/>
  <c r="AJ2920" i="1"/>
  <c r="AL2920" i="1" s="1"/>
  <c r="AE2920" i="1"/>
  <c r="AJ2928" i="1"/>
  <c r="AL2928" i="1" s="1"/>
  <c r="AE2928" i="1"/>
  <c r="AJ2936" i="1"/>
  <c r="AL2936" i="1" s="1"/>
  <c r="AE2936" i="1"/>
  <c r="AJ2944" i="1"/>
  <c r="AL2944" i="1" s="1"/>
  <c r="AE2944" i="1"/>
  <c r="AJ2952" i="1"/>
  <c r="AL2952" i="1" s="1"/>
  <c r="AE2952" i="1"/>
  <c r="AJ2960" i="1"/>
  <c r="AL2960" i="1" s="1"/>
  <c r="AE2960" i="1"/>
  <c r="AJ2968" i="1"/>
  <c r="AL2968" i="1" s="1"/>
  <c r="AE2968" i="1"/>
  <c r="AJ2976" i="1"/>
  <c r="AL2976" i="1" s="1"/>
  <c r="AE2976" i="1"/>
  <c r="AJ2984" i="1"/>
  <c r="AL2984" i="1" s="1"/>
  <c r="AE2984" i="1"/>
  <c r="AJ2992" i="1"/>
  <c r="AL2992" i="1" s="1"/>
  <c r="AE2992" i="1"/>
  <c r="AJ3000" i="1"/>
  <c r="AL3000" i="1" s="1"/>
  <c r="AE3000" i="1"/>
  <c r="AJ3008" i="1"/>
  <c r="AL3008" i="1" s="1"/>
  <c r="AE3008" i="1"/>
  <c r="AJ3016" i="1"/>
  <c r="AL3016" i="1" s="1"/>
  <c r="AE3016" i="1"/>
  <c r="AJ3024" i="1"/>
  <c r="AL3024" i="1" s="1"/>
  <c r="AE3024" i="1"/>
  <c r="AJ3032" i="1"/>
  <c r="AL3032" i="1" s="1"/>
  <c r="AE3032" i="1"/>
  <c r="AJ3040" i="1"/>
  <c r="AL3040" i="1" s="1"/>
  <c r="AE3040" i="1"/>
  <c r="AJ3048" i="1"/>
  <c r="AL3048" i="1" s="1"/>
  <c r="AE3048" i="1"/>
  <c r="AJ3056" i="1"/>
  <c r="AL3056" i="1" s="1"/>
  <c r="AE3056" i="1"/>
  <c r="AJ3064" i="1"/>
  <c r="AL3064" i="1" s="1"/>
  <c r="AE3064" i="1"/>
  <c r="AJ3072" i="1"/>
  <c r="AL3072" i="1" s="1"/>
  <c r="AE3072" i="1"/>
  <c r="AJ3080" i="1"/>
  <c r="AL3080" i="1" s="1"/>
  <c r="AE3080" i="1"/>
  <c r="AJ3088" i="1"/>
  <c r="AL3088" i="1" s="1"/>
  <c r="AE3088" i="1"/>
  <c r="AJ3096" i="1"/>
  <c r="AL3096" i="1" s="1"/>
  <c r="AE3096" i="1"/>
  <c r="AJ3104" i="1"/>
  <c r="AL3104" i="1" s="1"/>
  <c r="AE3104" i="1"/>
  <c r="AJ3112" i="1"/>
  <c r="AL3112" i="1" s="1"/>
  <c r="AE3112" i="1"/>
  <c r="AJ3120" i="1"/>
  <c r="AL3120" i="1" s="1"/>
  <c r="AE3120" i="1"/>
  <c r="AJ3128" i="1"/>
  <c r="AL3128" i="1" s="1"/>
  <c r="AE3128" i="1"/>
  <c r="AJ3136" i="1"/>
  <c r="AL3136" i="1" s="1"/>
  <c r="AE3136" i="1"/>
  <c r="AJ3144" i="1"/>
  <c r="AL3144" i="1" s="1"/>
  <c r="AE3144" i="1"/>
  <c r="AJ3152" i="1"/>
  <c r="AL3152" i="1" s="1"/>
  <c r="AE3152" i="1"/>
  <c r="AJ3160" i="1"/>
  <c r="AL3160" i="1" s="1"/>
  <c r="AE3160" i="1"/>
  <c r="AJ3168" i="1"/>
  <c r="AL3168" i="1" s="1"/>
  <c r="AE3168" i="1"/>
  <c r="AJ3176" i="1"/>
  <c r="AL3176" i="1" s="1"/>
  <c r="AE3176" i="1"/>
  <c r="AJ3184" i="1"/>
  <c r="AL3184" i="1" s="1"/>
  <c r="AE3184" i="1"/>
  <c r="AJ3192" i="1"/>
  <c r="AL3192" i="1" s="1"/>
  <c r="AE3192" i="1"/>
  <c r="AJ3200" i="1"/>
  <c r="AL3200" i="1" s="1"/>
  <c r="AE3200" i="1"/>
  <c r="AJ3208" i="1"/>
  <c r="AL3208" i="1" s="1"/>
  <c r="AE3208" i="1"/>
  <c r="AJ3216" i="1"/>
  <c r="AL3216" i="1" s="1"/>
  <c r="AE3216" i="1"/>
  <c r="AJ3224" i="1"/>
  <c r="AL3224" i="1" s="1"/>
  <c r="AE3224" i="1"/>
  <c r="AJ3232" i="1"/>
  <c r="AL3232" i="1" s="1"/>
  <c r="AE3232" i="1"/>
  <c r="AJ3240" i="1"/>
  <c r="AL3240" i="1" s="1"/>
  <c r="AE3240" i="1"/>
  <c r="AJ3248" i="1"/>
  <c r="AL3248" i="1" s="1"/>
  <c r="AE3248" i="1"/>
  <c r="AJ3256" i="1"/>
  <c r="AL3256" i="1" s="1"/>
  <c r="AE3256" i="1"/>
  <c r="AJ3264" i="1"/>
  <c r="AL3264" i="1" s="1"/>
  <c r="AE3264" i="1"/>
  <c r="AJ3272" i="1"/>
  <c r="AL3272" i="1" s="1"/>
  <c r="AE3272" i="1"/>
  <c r="AJ3280" i="1"/>
  <c r="AL3280" i="1" s="1"/>
  <c r="AE3280" i="1"/>
  <c r="AJ3288" i="1"/>
  <c r="AL3288" i="1" s="1"/>
  <c r="AE3288" i="1"/>
  <c r="AJ3296" i="1"/>
  <c r="AL3296" i="1" s="1"/>
  <c r="AE3296" i="1"/>
  <c r="AJ3304" i="1"/>
  <c r="AL3304" i="1" s="1"/>
  <c r="AE3304" i="1"/>
  <c r="AJ3312" i="1"/>
  <c r="AL3312" i="1" s="1"/>
  <c r="AE3312" i="1"/>
  <c r="AJ3320" i="1"/>
  <c r="AL3320" i="1" s="1"/>
  <c r="AE3320" i="1"/>
  <c r="AJ3328" i="1"/>
  <c r="AL3328" i="1" s="1"/>
  <c r="AE3328" i="1"/>
  <c r="AJ3336" i="1"/>
  <c r="AL3336" i="1" s="1"/>
  <c r="AE3336" i="1"/>
  <c r="AJ3344" i="1"/>
  <c r="AL3344" i="1" s="1"/>
  <c r="AE3344" i="1"/>
  <c r="AJ3352" i="1"/>
  <c r="AL3352" i="1" s="1"/>
  <c r="AE3352" i="1"/>
  <c r="AJ3360" i="1"/>
  <c r="AL3360" i="1" s="1"/>
  <c r="AE3360" i="1"/>
  <c r="AJ3368" i="1"/>
  <c r="AL3368" i="1" s="1"/>
  <c r="AE3368" i="1"/>
  <c r="AJ3376" i="1"/>
  <c r="AL3376" i="1" s="1"/>
  <c r="AE3376" i="1"/>
  <c r="AJ3384" i="1"/>
  <c r="AL3384" i="1" s="1"/>
  <c r="AE3384" i="1"/>
  <c r="AJ3392" i="1"/>
  <c r="AL3392" i="1" s="1"/>
  <c r="AE3392" i="1"/>
  <c r="AJ3400" i="1"/>
  <c r="AL3400" i="1" s="1"/>
  <c r="AE3400" i="1"/>
  <c r="AJ3408" i="1"/>
  <c r="AL3408" i="1" s="1"/>
  <c r="AE3408" i="1"/>
  <c r="AJ3416" i="1"/>
  <c r="AL3416" i="1" s="1"/>
  <c r="AE3416" i="1"/>
  <c r="AJ3424" i="1"/>
  <c r="AL3424" i="1" s="1"/>
  <c r="AE3424" i="1"/>
  <c r="AJ3432" i="1"/>
  <c r="AL3432" i="1" s="1"/>
  <c r="AE3432" i="1"/>
  <c r="AJ3440" i="1"/>
  <c r="AL3440" i="1" s="1"/>
  <c r="AE3440" i="1"/>
  <c r="AN8" i="1"/>
  <c r="AP8" i="1" s="1"/>
  <c r="AQ8" i="1" s="1"/>
  <c r="AI8" i="1"/>
  <c r="AN16" i="1"/>
  <c r="AP16" i="1" s="1"/>
  <c r="AQ16" i="1" s="1"/>
  <c r="AI16" i="1"/>
  <c r="AN24" i="1"/>
  <c r="AP24" i="1" s="1"/>
  <c r="AQ24" i="1" s="1"/>
  <c r="AI24" i="1"/>
  <c r="AN32" i="1"/>
  <c r="AP32" i="1" s="1"/>
  <c r="AQ32" i="1" s="1"/>
  <c r="AI32" i="1"/>
  <c r="AN40" i="1"/>
  <c r="AP40" i="1" s="1"/>
  <c r="AQ40" i="1" s="1"/>
  <c r="AI40" i="1"/>
  <c r="AN48" i="1"/>
  <c r="AP48" i="1" s="1"/>
  <c r="AQ48" i="1" s="1"/>
  <c r="AI48" i="1"/>
  <c r="AN56" i="1"/>
  <c r="AP56" i="1" s="1"/>
  <c r="AQ56" i="1" s="1"/>
  <c r="AI56" i="1"/>
  <c r="AN64" i="1"/>
  <c r="AP64" i="1" s="1"/>
  <c r="AQ64" i="1" s="1"/>
  <c r="AI64" i="1"/>
  <c r="AN72" i="1"/>
  <c r="AP72" i="1" s="1"/>
  <c r="AQ72" i="1" s="1"/>
  <c r="AI72" i="1"/>
  <c r="AN80" i="1"/>
  <c r="AP80" i="1" s="1"/>
  <c r="AQ80" i="1" s="1"/>
  <c r="AI80" i="1"/>
  <c r="AN88" i="1"/>
  <c r="AP88" i="1" s="1"/>
  <c r="AQ88" i="1" s="1"/>
  <c r="AI88" i="1"/>
  <c r="AN96" i="1"/>
  <c r="AP96" i="1" s="1"/>
  <c r="AQ96" i="1" s="1"/>
  <c r="AI96" i="1"/>
  <c r="AN104" i="1"/>
  <c r="AP104" i="1" s="1"/>
  <c r="AQ104" i="1" s="1"/>
  <c r="AI104" i="1"/>
  <c r="AN112" i="1"/>
  <c r="AP112" i="1" s="1"/>
  <c r="AQ112" i="1" s="1"/>
  <c r="AI112" i="1"/>
  <c r="AN120" i="1"/>
  <c r="AP120" i="1" s="1"/>
  <c r="AQ120" i="1" s="1"/>
  <c r="AI120" i="1"/>
  <c r="AN128" i="1"/>
  <c r="AP128" i="1" s="1"/>
  <c r="AQ128" i="1" s="1"/>
  <c r="AI128" i="1"/>
  <c r="AN136" i="1"/>
  <c r="AP136" i="1" s="1"/>
  <c r="AQ136" i="1" s="1"/>
  <c r="AI136" i="1"/>
  <c r="AN144" i="1"/>
  <c r="AP144" i="1" s="1"/>
  <c r="AQ144" i="1" s="1"/>
  <c r="AI144" i="1"/>
  <c r="AN152" i="1"/>
  <c r="AP152" i="1" s="1"/>
  <c r="AQ152" i="1" s="1"/>
  <c r="AI152" i="1"/>
  <c r="AN160" i="1"/>
  <c r="AP160" i="1" s="1"/>
  <c r="AQ160" i="1" s="1"/>
  <c r="AI160" i="1"/>
  <c r="AN168" i="1"/>
  <c r="AP168" i="1" s="1"/>
  <c r="AQ168" i="1" s="1"/>
  <c r="AI168" i="1"/>
  <c r="AN176" i="1"/>
  <c r="AP176" i="1" s="1"/>
  <c r="AQ176" i="1" s="1"/>
  <c r="AI176" i="1"/>
  <c r="AN184" i="1"/>
  <c r="AP184" i="1" s="1"/>
  <c r="AQ184" i="1" s="1"/>
  <c r="AI184" i="1"/>
  <c r="AN192" i="1"/>
  <c r="AP192" i="1" s="1"/>
  <c r="AQ192" i="1" s="1"/>
  <c r="AI192" i="1"/>
  <c r="AN200" i="1"/>
  <c r="AP200" i="1" s="1"/>
  <c r="AQ200" i="1" s="1"/>
  <c r="AI200" i="1"/>
  <c r="AN208" i="1"/>
  <c r="AP208" i="1" s="1"/>
  <c r="AQ208" i="1" s="1"/>
  <c r="AI208" i="1"/>
  <c r="AN216" i="1"/>
  <c r="AP216" i="1" s="1"/>
  <c r="AQ216" i="1" s="1"/>
  <c r="AI216" i="1"/>
  <c r="AN224" i="1"/>
  <c r="AP224" i="1" s="1"/>
  <c r="AQ224" i="1" s="1"/>
  <c r="AI224" i="1"/>
  <c r="AN232" i="1"/>
  <c r="AP232" i="1" s="1"/>
  <c r="AQ232" i="1" s="1"/>
  <c r="AI232" i="1"/>
  <c r="AN240" i="1"/>
  <c r="AP240" i="1" s="1"/>
  <c r="AQ240" i="1" s="1"/>
  <c r="AI240" i="1"/>
  <c r="AN248" i="1"/>
  <c r="AP248" i="1" s="1"/>
  <c r="AQ248" i="1" s="1"/>
  <c r="AI248" i="1"/>
  <c r="AN256" i="1"/>
  <c r="AP256" i="1" s="1"/>
  <c r="AQ256" i="1" s="1"/>
  <c r="AI256" i="1"/>
  <c r="AN264" i="1"/>
  <c r="AP264" i="1" s="1"/>
  <c r="AQ264" i="1" s="1"/>
  <c r="AI264" i="1"/>
  <c r="AN272" i="1"/>
  <c r="AP272" i="1" s="1"/>
  <c r="AQ272" i="1" s="1"/>
  <c r="AI272" i="1"/>
  <c r="AN280" i="1"/>
  <c r="AP280" i="1" s="1"/>
  <c r="AQ280" i="1" s="1"/>
  <c r="AI280" i="1"/>
  <c r="AN288" i="1"/>
  <c r="AP288" i="1" s="1"/>
  <c r="AQ288" i="1" s="1"/>
  <c r="AI288" i="1"/>
  <c r="AN296" i="1"/>
  <c r="AP296" i="1" s="1"/>
  <c r="AQ296" i="1" s="1"/>
  <c r="AI296" i="1"/>
  <c r="AN304" i="1"/>
  <c r="AP304" i="1" s="1"/>
  <c r="AQ304" i="1" s="1"/>
  <c r="AI304" i="1"/>
  <c r="AN312" i="1"/>
  <c r="AP312" i="1" s="1"/>
  <c r="AQ312" i="1" s="1"/>
  <c r="AI312" i="1"/>
  <c r="AN320" i="1"/>
  <c r="AP320" i="1" s="1"/>
  <c r="AQ320" i="1" s="1"/>
  <c r="AI320" i="1"/>
  <c r="AN328" i="1"/>
  <c r="AP328" i="1" s="1"/>
  <c r="AQ328" i="1" s="1"/>
  <c r="AI328" i="1"/>
  <c r="AN336" i="1"/>
  <c r="AP336" i="1" s="1"/>
  <c r="AQ336" i="1" s="1"/>
  <c r="AI336" i="1"/>
  <c r="AN344" i="1"/>
  <c r="AP344" i="1" s="1"/>
  <c r="AQ344" i="1" s="1"/>
  <c r="AI344" i="1"/>
  <c r="AN352" i="1"/>
  <c r="AP352" i="1" s="1"/>
  <c r="AQ352" i="1" s="1"/>
  <c r="AI352" i="1"/>
  <c r="AN360" i="1"/>
  <c r="AP360" i="1" s="1"/>
  <c r="AQ360" i="1" s="1"/>
  <c r="AI360" i="1"/>
  <c r="AN368" i="1"/>
  <c r="AP368" i="1" s="1"/>
  <c r="AQ368" i="1" s="1"/>
  <c r="AI368" i="1"/>
  <c r="AN376" i="1"/>
  <c r="AP376" i="1" s="1"/>
  <c r="AQ376" i="1" s="1"/>
  <c r="AI376" i="1"/>
  <c r="AN384" i="1"/>
  <c r="AP384" i="1" s="1"/>
  <c r="AQ384" i="1" s="1"/>
  <c r="AI384" i="1"/>
  <c r="AN392" i="1"/>
  <c r="AP392" i="1" s="1"/>
  <c r="AQ392" i="1" s="1"/>
  <c r="AI392" i="1"/>
  <c r="AN400" i="1"/>
  <c r="AP400" i="1" s="1"/>
  <c r="AQ400" i="1" s="1"/>
  <c r="AI400" i="1"/>
  <c r="AN408" i="1"/>
  <c r="AP408" i="1" s="1"/>
  <c r="AQ408" i="1" s="1"/>
  <c r="AI408" i="1"/>
  <c r="AN416" i="1"/>
  <c r="AP416" i="1" s="1"/>
  <c r="AQ416" i="1" s="1"/>
  <c r="AI416" i="1"/>
  <c r="AN424" i="1"/>
  <c r="AP424" i="1" s="1"/>
  <c r="AQ424" i="1" s="1"/>
  <c r="AI424" i="1"/>
  <c r="AN432" i="1"/>
  <c r="AP432" i="1" s="1"/>
  <c r="AQ432" i="1" s="1"/>
  <c r="AI432" i="1"/>
  <c r="AN440" i="1"/>
  <c r="AP440" i="1" s="1"/>
  <c r="AQ440" i="1" s="1"/>
  <c r="AI440" i="1"/>
  <c r="AN448" i="1"/>
  <c r="AP448" i="1" s="1"/>
  <c r="AQ448" i="1" s="1"/>
  <c r="AI448" i="1"/>
  <c r="AN456" i="1"/>
  <c r="AP456" i="1" s="1"/>
  <c r="AQ456" i="1" s="1"/>
  <c r="AI456" i="1"/>
  <c r="AN464" i="1"/>
  <c r="AP464" i="1" s="1"/>
  <c r="AQ464" i="1" s="1"/>
  <c r="AI464" i="1"/>
  <c r="AN472" i="1"/>
  <c r="AP472" i="1" s="1"/>
  <c r="AQ472" i="1" s="1"/>
  <c r="AI472" i="1"/>
  <c r="AN480" i="1"/>
  <c r="AP480" i="1" s="1"/>
  <c r="AQ480" i="1" s="1"/>
  <c r="AI480" i="1"/>
  <c r="AN488" i="1"/>
  <c r="AP488" i="1" s="1"/>
  <c r="AQ488" i="1" s="1"/>
  <c r="AI488" i="1"/>
  <c r="AN496" i="1"/>
  <c r="AP496" i="1" s="1"/>
  <c r="AQ496" i="1" s="1"/>
  <c r="AI496" i="1"/>
  <c r="AN504" i="1"/>
  <c r="AP504" i="1" s="1"/>
  <c r="AQ504" i="1" s="1"/>
  <c r="AI504" i="1"/>
  <c r="AN512" i="1"/>
  <c r="AP512" i="1" s="1"/>
  <c r="AQ512" i="1" s="1"/>
  <c r="AI512" i="1"/>
  <c r="AN520" i="1"/>
  <c r="AP520" i="1" s="1"/>
  <c r="AQ520" i="1" s="1"/>
  <c r="AI520" i="1"/>
  <c r="AN528" i="1"/>
  <c r="AP528" i="1" s="1"/>
  <c r="AQ528" i="1" s="1"/>
  <c r="AI528" i="1"/>
  <c r="AN536" i="1"/>
  <c r="AP536" i="1" s="1"/>
  <c r="AQ536" i="1" s="1"/>
  <c r="AI536" i="1"/>
  <c r="AN544" i="1"/>
  <c r="AP544" i="1" s="1"/>
  <c r="AQ544" i="1" s="1"/>
  <c r="AI544" i="1"/>
  <c r="AN552" i="1"/>
  <c r="AP552" i="1" s="1"/>
  <c r="AQ552" i="1" s="1"/>
  <c r="AI552" i="1"/>
  <c r="AN560" i="1"/>
  <c r="AP560" i="1" s="1"/>
  <c r="AQ560" i="1" s="1"/>
  <c r="AI560" i="1"/>
  <c r="AN568" i="1"/>
  <c r="AP568" i="1" s="1"/>
  <c r="AQ568" i="1" s="1"/>
  <c r="AI568" i="1"/>
  <c r="AN576" i="1"/>
  <c r="AP576" i="1" s="1"/>
  <c r="AQ576" i="1" s="1"/>
  <c r="AI576" i="1"/>
  <c r="AN584" i="1"/>
  <c r="AP584" i="1" s="1"/>
  <c r="AQ584" i="1" s="1"/>
  <c r="AI584" i="1"/>
  <c r="AN592" i="1"/>
  <c r="AP592" i="1" s="1"/>
  <c r="AQ592" i="1" s="1"/>
  <c r="AI592" i="1"/>
  <c r="AN600" i="1"/>
  <c r="AP600" i="1" s="1"/>
  <c r="AQ600" i="1" s="1"/>
  <c r="AI600" i="1"/>
  <c r="AN608" i="1"/>
  <c r="AP608" i="1" s="1"/>
  <c r="AQ608" i="1" s="1"/>
  <c r="AI608" i="1"/>
  <c r="AN616" i="1"/>
  <c r="AP616" i="1" s="1"/>
  <c r="AQ616" i="1" s="1"/>
  <c r="AI616" i="1"/>
  <c r="AN624" i="1"/>
  <c r="AP624" i="1" s="1"/>
  <c r="AQ624" i="1" s="1"/>
  <c r="AI624" i="1"/>
  <c r="AN632" i="1"/>
  <c r="AP632" i="1" s="1"/>
  <c r="AQ632" i="1" s="1"/>
  <c r="AI632" i="1"/>
  <c r="AN640" i="1"/>
  <c r="AP640" i="1" s="1"/>
  <c r="AQ640" i="1" s="1"/>
  <c r="AI640" i="1"/>
  <c r="AN648" i="1"/>
  <c r="AP648" i="1" s="1"/>
  <c r="AQ648" i="1" s="1"/>
  <c r="AI648" i="1"/>
  <c r="AN656" i="1"/>
  <c r="AP656" i="1" s="1"/>
  <c r="AQ656" i="1" s="1"/>
  <c r="AI656" i="1"/>
  <c r="AN664" i="1"/>
  <c r="AP664" i="1" s="1"/>
  <c r="AQ664" i="1" s="1"/>
  <c r="AI664" i="1"/>
  <c r="AN672" i="1"/>
  <c r="AP672" i="1" s="1"/>
  <c r="AQ672" i="1" s="1"/>
  <c r="AI672" i="1"/>
  <c r="AN680" i="1"/>
  <c r="AP680" i="1" s="1"/>
  <c r="AQ680" i="1" s="1"/>
  <c r="AI680" i="1"/>
  <c r="AN688" i="1"/>
  <c r="AP688" i="1" s="1"/>
  <c r="AQ688" i="1" s="1"/>
  <c r="AI688" i="1"/>
  <c r="AN696" i="1"/>
  <c r="AP696" i="1" s="1"/>
  <c r="AQ696" i="1" s="1"/>
  <c r="AI696" i="1"/>
  <c r="AN704" i="1"/>
  <c r="AP704" i="1" s="1"/>
  <c r="AQ704" i="1" s="1"/>
  <c r="AI704" i="1"/>
  <c r="AN712" i="1"/>
  <c r="AP712" i="1" s="1"/>
  <c r="AQ712" i="1" s="1"/>
  <c r="AI712" i="1"/>
  <c r="AN720" i="1"/>
  <c r="AP720" i="1" s="1"/>
  <c r="AQ720" i="1" s="1"/>
  <c r="AI720" i="1"/>
  <c r="AN728" i="1"/>
  <c r="AP728" i="1" s="1"/>
  <c r="AQ728" i="1" s="1"/>
  <c r="AI728" i="1"/>
  <c r="AN736" i="1"/>
  <c r="AP736" i="1" s="1"/>
  <c r="AQ736" i="1" s="1"/>
  <c r="AI736" i="1"/>
  <c r="AN744" i="1"/>
  <c r="AP744" i="1" s="1"/>
  <c r="AQ744" i="1" s="1"/>
  <c r="AI744" i="1"/>
  <c r="AN752" i="1"/>
  <c r="AP752" i="1" s="1"/>
  <c r="AQ752" i="1" s="1"/>
  <c r="AI752" i="1"/>
  <c r="AN760" i="1"/>
  <c r="AP760" i="1" s="1"/>
  <c r="AQ760" i="1" s="1"/>
  <c r="AI760" i="1"/>
  <c r="AN768" i="1"/>
  <c r="AP768" i="1" s="1"/>
  <c r="AQ768" i="1" s="1"/>
  <c r="AI768" i="1"/>
  <c r="AN776" i="1"/>
  <c r="AP776" i="1" s="1"/>
  <c r="AQ776" i="1" s="1"/>
  <c r="AI776" i="1"/>
  <c r="AN784" i="1"/>
  <c r="AP784" i="1" s="1"/>
  <c r="AQ784" i="1" s="1"/>
  <c r="AI784" i="1"/>
  <c r="AN792" i="1"/>
  <c r="AP792" i="1" s="1"/>
  <c r="AQ792" i="1" s="1"/>
  <c r="AI792" i="1"/>
  <c r="AN800" i="1"/>
  <c r="AP800" i="1" s="1"/>
  <c r="AQ800" i="1" s="1"/>
  <c r="AI800" i="1"/>
  <c r="AN808" i="1"/>
  <c r="AP808" i="1" s="1"/>
  <c r="AQ808" i="1" s="1"/>
  <c r="AI808" i="1"/>
  <c r="AN816" i="1"/>
  <c r="AP816" i="1" s="1"/>
  <c r="AQ816" i="1" s="1"/>
  <c r="AI816" i="1"/>
  <c r="AN824" i="1"/>
  <c r="AP824" i="1" s="1"/>
  <c r="AQ824" i="1" s="1"/>
  <c r="AI824" i="1"/>
  <c r="AN832" i="1"/>
  <c r="AP832" i="1" s="1"/>
  <c r="AQ832" i="1" s="1"/>
  <c r="AI832" i="1"/>
  <c r="AN840" i="1"/>
  <c r="AP840" i="1" s="1"/>
  <c r="AQ840" i="1" s="1"/>
  <c r="AI840" i="1"/>
  <c r="AN848" i="1"/>
  <c r="AP848" i="1" s="1"/>
  <c r="AQ848" i="1" s="1"/>
  <c r="AI848" i="1"/>
  <c r="AN856" i="1"/>
  <c r="AP856" i="1" s="1"/>
  <c r="AQ856" i="1" s="1"/>
  <c r="AI856" i="1"/>
  <c r="AN864" i="1"/>
  <c r="AP864" i="1" s="1"/>
  <c r="AQ864" i="1" s="1"/>
  <c r="AI864" i="1"/>
  <c r="AN872" i="1"/>
  <c r="AP872" i="1" s="1"/>
  <c r="AQ872" i="1" s="1"/>
  <c r="AI872" i="1"/>
  <c r="AN880" i="1"/>
  <c r="AP880" i="1" s="1"/>
  <c r="AQ880" i="1" s="1"/>
  <c r="AI880" i="1"/>
  <c r="AN888" i="1"/>
  <c r="AP888" i="1" s="1"/>
  <c r="AQ888" i="1" s="1"/>
  <c r="AI888" i="1"/>
  <c r="AN896" i="1"/>
  <c r="AP896" i="1" s="1"/>
  <c r="AQ896" i="1" s="1"/>
  <c r="AI896" i="1"/>
  <c r="AN904" i="1"/>
  <c r="AP904" i="1" s="1"/>
  <c r="AQ904" i="1" s="1"/>
  <c r="AI904" i="1"/>
  <c r="AN912" i="1"/>
  <c r="AP912" i="1" s="1"/>
  <c r="AQ912" i="1" s="1"/>
  <c r="AI912" i="1"/>
  <c r="AN920" i="1"/>
  <c r="AP920" i="1" s="1"/>
  <c r="AQ920" i="1" s="1"/>
  <c r="AI920" i="1"/>
  <c r="AN928" i="1"/>
  <c r="AP928" i="1" s="1"/>
  <c r="AQ928" i="1" s="1"/>
  <c r="AI928" i="1"/>
  <c r="AN936" i="1"/>
  <c r="AP936" i="1" s="1"/>
  <c r="AQ936" i="1" s="1"/>
  <c r="AI936" i="1"/>
  <c r="AN944" i="1"/>
  <c r="AP944" i="1" s="1"/>
  <c r="AQ944" i="1" s="1"/>
  <c r="AI944" i="1"/>
  <c r="AN952" i="1"/>
  <c r="AP952" i="1" s="1"/>
  <c r="AQ952" i="1" s="1"/>
  <c r="AI952" i="1"/>
  <c r="AN960" i="1"/>
  <c r="AP960" i="1" s="1"/>
  <c r="AQ960" i="1" s="1"/>
  <c r="AI960" i="1"/>
  <c r="AN968" i="1"/>
  <c r="AP968" i="1" s="1"/>
  <c r="AQ968" i="1" s="1"/>
  <c r="AI968" i="1"/>
  <c r="AN976" i="1"/>
  <c r="AP976" i="1" s="1"/>
  <c r="AQ976" i="1" s="1"/>
  <c r="AI976" i="1"/>
  <c r="AN984" i="1"/>
  <c r="AP984" i="1" s="1"/>
  <c r="AQ984" i="1" s="1"/>
  <c r="AI984" i="1"/>
  <c r="AN992" i="1"/>
  <c r="AP992" i="1" s="1"/>
  <c r="AQ992" i="1" s="1"/>
  <c r="AI992" i="1"/>
  <c r="AN1000" i="1"/>
  <c r="AP1000" i="1" s="1"/>
  <c r="AQ1000" i="1" s="1"/>
  <c r="AI1000" i="1"/>
  <c r="AN1008" i="1"/>
  <c r="AP1008" i="1" s="1"/>
  <c r="AQ1008" i="1" s="1"/>
  <c r="AI1008" i="1"/>
  <c r="AN1016" i="1"/>
  <c r="AP1016" i="1" s="1"/>
  <c r="AQ1016" i="1" s="1"/>
  <c r="AI1016" i="1"/>
  <c r="AN1024" i="1"/>
  <c r="AP1024" i="1" s="1"/>
  <c r="AQ1024" i="1" s="1"/>
  <c r="AI1024" i="1"/>
  <c r="AN1032" i="1"/>
  <c r="AP1032" i="1" s="1"/>
  <c r="AQ1032" i="1" s="1"/>
  <c r="AI1032" i="1"/>
  <c r="AN1040" i="1"/>
  <c r="AP1040" i="1" s="1"/>
  <c r="AQ1040" i="1" s="1"/>
  <c r="AI1040" i="1"/>
  <c r="AN1048" i="1"/>
  <c r="AP1048" i="1" s="1"/>
  <c r="AQ1048" i="1" s="1"/>
  <c r="AI1048" i="1"/>
  <c r="AN1056" i="1"/>
  <c r="AP1056" i="1" s="1"/>
  <c r="AQ1056" i="1" s="1"/>
  <c r="AI1056" i="1"/>
  <c r="AN1064" i="1"/>
  <c r="AP1064" i="1" s="1"/>
  <c r="AQ1064" i="1" s="1"/>
  <c r="AI1064" i="1"/>
  <c r="AN1072" i="1"/>
  <c r="AP1072" i="1" s="1"/>
  <c r="AQ1072" i="1" s="1"/>
  <c r="AI1072" i="1"/>
  <c r="AN1080" i="1"/>
  <c r="AP1080" i="1" s="1"/>
  <c r="AQ1080" i="1" s="1"/>
  <c r="AI1080" i="1"/>
  <c r="AN1088" i="1"/>
  <c r="AP1088" i="1" s="1"/>
  <c r="AQ1088" i="1" s="1"/>
  <c r="AI1088" i="1"/>
  <c r="AN1096" i="1"/>
  <c r="AP1096" i="1" s="1"/>
  <c r="AQ1096" i="1" s="1"/>
  <c r="AI1096" i="1"/>
  <c r="AN1104" i="1"/>
  <c r="AP1104" i="1" s="1"/>
  <c r="AQ1104" i="1" s="1"/>
  <c r="AI1104" i="1"/>
  <c r="AN1112" i="1"/>
  <c r="AP1112" i="1" s="1"/>
  <c r="AQ1112" i="1" s="1"/>
  <c r="AI1112" i="1"/>
  <c r="AN1120" i="1"/>
  <c r="AP1120" i="1" s="1"/>
  <c r="AQ1120" i="1" s="1"/>
  <c r="AI1120" i="1"/>
  <c r="AN1128" i="1"/>
  <c r="AP1128" i="1" s="1"/>
  <c r="AQ1128" i="1" s="1"/>
  <c r="AI1128" i="1"/>
  <c r="AN1136" i="1"/>
  <c r="AP1136" i="1" s="1"/>
  <c r="AQ1136" i="1" s="1"/>
  <c r="AI1136" i="1"/>
  <c r="AN1144" i="1"/>
  <c r="AP1144" i="1" s="1"/>
  <c r="AQ1144" i="1" s="1"/>
  <c r="AI1144" i="1"/>
  <c r="AN1152" i="1"/>
  <c r="AP1152" i="1" s="1"/>
  <c r="AQ1152" i="1" s="1"/>
  <c r="AI1152" i="1"/>
  <c r="AN1160" i="1"/>
  <c r="AP1160" i="1" s="1"/>
  <c r="AQ1160" i="1" s="1"/>
  <c r="AI1160" i="1"/>
  <c r="AN1168" i="1"/>
  <c r="AP1168" i="1" s="1"/>
  <c r="AQ1168" i="1" s="1"/>
  <c r="AI1168" i="1"/>
  <c r="AN1176" i="1"/>
  <c r="AP1176" i="1" s="1"/>
  <c r="AQ1176" i="1" s="1"/>
  <c r="AI1176" i="1"/>
  <c r="AN1184" i="1"/>
  <c r="AP1184" i="1" s="1"/>
  <c r="AQ1184" i="1" s="1"/>
  <c r="AI1184" i="1"/>
  <c r="AN1192" i="1"/>
  <c r="AI1192" i="1"/>
  <c r="AN1200" i="1"/>
  <c r="AP1200" i="1" s="1"/>
  <c r="AQ1200" i="1" s="1"/>
  <c r="AI1200" i="1"/>
  <c r="AN1208" i="1"/>
  <c r="AP1208" i="1" s="1"/>
  <c r="AQ1208" i="1" s="1"/>
  <c r="AI1208" i="1"/>
  <c r="AN1216" i="1"/>
  <c r="AP1216" i="1" s="1"/>
  <c r="AQ1216" i="1" s="1"/>
  <c r="AI1216" i="1"/>
  <c r="AN1224" i="1"/>
  <c r="AP1224" i="1" s="1"/>
  <c r="AQ1224" i="1" s="1"/>
  <c r="AI1224" i="1"/>
  <c r="AN1232" i="1"/>
  <c r="AP1232" i="1" s="1"/>
  <c r="AQ1232" i="1" s="1"/>
  <c r="AI1232" i="1"/>
  <c r="AN1240" i="1"/>
  <c r="AP1240" i="1" s="1"/>
  <c r="AQ1240" i="1" s="1"/>
  <c r="AI1240" i="1"/>
  <c r="AN1248" i="1"/>
  <c r="AP1248" i="1" s="1"/>
  <c r="AQ1248" i="1" s="1"/>
  <c r="AI1248" i="1"/>
  <c r="AN1256" i="1"/>
  <c r="AP1256" i="1" s="1"/>
  <c r="AQ1256" i="1" s="1"/>
  <c r="AI1256" i="1"/>
  <c r="AN1264" i="1"/>
  <c r="AP1264" i="1" s="1"/>
  <c r="AQ1264" i="1" s="1"/>
  <c r="AI1264" i="1"/>
  <c r="AN1272" i="1"/>
  <c r="AP1272" i="1" s="1"/>
  <c r="AQ1272" i="1" s="1"/>
  <c r="AI1272" i="1"/>
  <c r="AN1280" i="1"/>
  <c r="AP1280" i="1" s="1"/>
  <c r="AQ1280" i="1" s="1"/>
  <c r="AI1280" i="1"/>
  <c r="AN1288" i="1"/>
  <c r="AP1288" i="1" s="1"/>
  <c r="AQ1288" i="1" s="1"/>
  <c r="AI1288" i="1"/>
  <c r="AN1296" i="1"/>
  <c r="AP1296" i="1" s="1"/>
  <c r="AQ1296" i="1" s="1"/>
  <c r="AI1296" i="1"/>
  <c r="AN1304" i="1"/>
  <c r="AP1304" i="1" s="1"/>
  <c r="AQ1304" i="1" s="1"/>
  <c r="AI1304" i="1"/>
  <c r="AN1312" i="1"/>
  <c r="AP1312" i="1" s="1"/>
  <c r="AQ1312" i="1" s="1"/>
  <c r="AI1312" i="1"/>
  <c r="AN1320" i="1"/>
  <c r="AP1320" i="1" s="1"/>
  <c r="AQ1320" i="1" s="1"/>
  <c r="AI1320" i="1"/>
  <c r="AN1328" i="1"/>
  <c r="AP1328" i="1" s="1"/>
  <c r="AQ1328" i="1" s="1"/>
  <c r="AI1328" i="1"/>
  <c r="AN1336" i="1"/>
  <c r="AP1336" i="1" s="1"/>
  <c r="AQ1336" i="1" s="1"/>
  <c r="AI1336" i="1"/>
  <c r="AN1344" i="1"/>
  <c r="AP1344" i="1" s="1"/>
  <c r="AQ1344" i="1" s="1"/>
  <c r="AI1344" i="1"/>
  <c r="AN1352" i="1"/>
  <c r="AP1352" i="1" s="1"/>
  <c r="AQ1352" i="1" s="1"/>
  <c r="AI1352" i="1"/>
  <c r="AN1360" i="1"/>
  <c r="AP1360" i="1" s="1"/>
  <c r="AQ1360" i="1" s="1"/>
  <c r="AI1360" i="1"/>
  <c r="AN1368" i="1"/>
  <c r="AP1368" i="1" s="1"/>
  <c r="AQ1368" i="1" s="1"/>
  <c r="AI1368" i="1"/>
  <c r="AN1376" i="1"/>
  <c r="AP1376" i="1" s="1"/>
  <c r="AQ1376" i="1" s="1"/>
  <c r="AI1376" i="1"/>
  <c r="AN1384" i="1"/>
  <c r="AP1384" i="1" s="1"/>
  <c r="AQ1384" i="1" s="1"/>
  <c r="AI1384" i="1"/>
  <c r="AN1392" i="1"/>
  <c r="AP1392" i="1" s="1"/>
  <c r="AQ1392" i="1" s="1"/>
  <c r="AI1392" i="1"/>
  <c r="AN1400" i="1"/>
  <c r="AP1400" i="1" s="1"/>
  <c r="AQ1400" i="1" s="1"/>
  <c r="AI1400" i="1"/>
  <c r="AN1408" i="1"/>
  <c r="AP1408" i="1" s="1"/>
  <c r="AQ1408" i="1" s="1"/>
  <c r="AI1408" i="1"/>
  <c r="AN1416" i="1"/>
  <c r="AP1416" i="1" s="1"/>
  <c r="AQ1416" i="1" s="1"/>
  <c r="AI1416" i="1"/>
  <c r="AN1424" i="1"/>
  <c r="AP1424" i="1" s="1"/>
  <c r="AQ1424" i="1" s="1"/>
  <c r="AI1424" i="1"/>
  <c r="AN1432" i="1"/>
  <c r="AP1432" i="1" s="1"/>
  <c r="AQ1432" i="1" s="1"/>
  <c r="AI1432" i="1"/>
  <c r="AN1440" i="1"/>
  <c r="AP1440" i="1" s="1"/>
  <c r="AQ1440" i="1" s="1"/>
  <c r="AI1440" i="1"/>
  <c r="AN1448" i="1"/>
  <c r="AP1448" i="1" s="1"/>
  <c r="AQ1448" i="1" s="1"/>
  <c r="AI1448" i="1"/>
  <c r="AN1456" i="1"/>
  <c r="AP1456" i="1" s="1"/>
  <c r="AQ1456" i="1" s="1"/>
  <c r="AI1456" i="1"/>
  <c r="AN1464" i="1"/>
  <c r="AP1464" i="1" s="1"/>
  <c r="AQ1464" i="1" s="1"/>
  <c r="AI1464" i="1"/>
  <c r="AN1472" i="1"/>
  <c r="AP1472" i="1" s="1"/>
  <c r="AQ1472" i="1" s="1"/>
  <c r="AI1472" i="1"/>
  <c r="AN1480" i="1"/>
  <c r="AP1480" i="1" s="1"/>
  <c r="AQ1480" i="1" s="1"/>
  <c r="AI1480" i="1"/>
  <c r="AN1488" i="1"/>
  <c r="AP1488" i="1" s="1"/>
  <c r="AQ1488" i="1" s="1"/>
  <c r="AI1488" i="1"/>
  <c r="AN1496" i="1"/>
  <c r="AP1496" i="1" s="1"/>
  <c r="AQ1496" i="1" s="1"/>
  <c r="AI1496" i="1"/>
  <c r="AN1504" i="1"/>
  <c r="AP1504" i="1" s="1"/>
  <c r="AQ1504" i="1" s="1"/>
  <c r="AI1504" i="1"/>
  <c r="AN1512" i="1"/>
  <c r="AP1512" i="1" s="1"/>
  <c r="AQ1512" i="1" s="1"/>
  <c r="AI1512" i="1"/>
  <c r="AN1520" i="1"/>
  <c r="AP1520" i="1" s="1"/>
  <c r="AQ1520" i="1" s="1"/>
  <c r="AI1520" i="1"/>
  <c r="AN1528" i="1"/>
  <c r="AP1528" i="1" s="1"/>
  <c r="AQ1528" i="1" s="1"/>
  <c r="AI1528" i="1"/>
  <c r="AN1536" i="1"/>
  <c r="AP1536" i="1" s="1"/>
  <c r="AQ1536" i="1" s="1"/>
  <c r="AI1536" i="1"/>
  <c r="AN1544" i="1"/>
  <c r="AP1544" i="1" s="1"/>
  <c r="AQ1544" i="1" s="1"/>
  <c r="AI1544" i="1"/>
  <c r="AN1552" i="1"/>
  <c r="AP1552" i="1" s="1"/>
  <c r="AQ1552" i="1" s="1"/>
  <c r="AI1552" i="1"/>
  <c r="AN1560" i="1"/>
  <c r="AP1560" i="1" s="1"/>
  <c r="AQ1560" i="1" s="1"/>
  <c r="AI1560" i="1"/>
  <c r="AN1568" i="1"/>
  <c r="AP1568" i="1" s="1"/>
  <c r="AQ1568" i="1" s="1"/>
  <c r="AI1568" i="1"/>
  <c r="AN1576" i="1"/>
  <c r="AP1576" i="1" s="1"/>
  <c r="AQ1576" i="1" s="1"/>
  <c r="AI1576" i="1"/>
  <c r="AN1584" i="1"/>
  <c r="AP1584" i="1" s="1"/>
  <c r="AQ1584" i="1" s="1"/>
  <c r="AI1584" i="1"/>
  <c r="AN1592" i="1"/>
  <c r="AP1592" i="1" s="1"/>
  <c r="AQ1592" i="1" s="1"/>
  <c r="AI1592" i="1"/>
  <c r="AN1600" i="1"/>
  <c r="AP1600" i="1" s="1"/>
  <c r="AQ1600" i="1" s="1"/>
  <c r="AI1600" i="1"/>
  <c r="AN1608" i="1"/>
  <c r="AP1608" i="1" s="1"/>
  <c r="AQ1608" i="1" s="1"/>
  <c r="AI1608" i="1"/>
  <c r="AN1616" i="1"/>
  <c r="AP1616" i="1" s="1"/>
  <c r="AQ1616" i="1" s="1"/>
  <c r="AI1616" i="1"/>
  <c r="AN1624" i="1"/>
  <c r="AP1624" i="1" s="1"/>
  <c r="AQ1624" i="1" s="1"/>
  <c r="AI1624" i="1"/>
  <c r="AN1632" i="1"/>
  <c r="AP1632" i="1" s="1"/>
  <c r="AQ1632" i="1" s="1"/>
  <c r="AI1632" i="1"/>
  <c r="AN1640" i="1"/>
  <c r="AP1640" i="1" s="1"/>
  <c r="AQ1640" i="1" s="1"/>
  <c r="AI1640" i="1"/>
  <c r="AN1648" i="1"/>
  <c r="AP1648" i="1" s="1"/>
  <c r="AQ1648" i="1" s="1"/>
  <c r="AI1648" i="1"/>
  <c r="AN1656" i="1"/>
  <c r="AP1656" i="1" s="1"/>
  <c r="AQ1656" i="1" s="1"/>
  <c r="AI1656" i="1"/>
  <c r="AN1664" i="1"/>
  <c r="AP1664" i="1" s="1"/>
  <c r="AQ1664" i="1" s="1"/>
  <c r="AI1664" i="1"/>
  <c r="AN1672" i="1"/>
  <c r="AP1672" i="1" s="1"/>
  <c r="AQ1672" i="1" s="1"/>
  <c r="AI1672" i="1"/>
  <c r="AN1680" i="1"/>
  <c r="AP1680" i="1" s="1"/>
  <c r="AQ1680" i="1" s="1"/>
  <c r="AI1680" i="1"/>
  <c r="AN1688" i="1"/>
  <c r="AP1688" i="1" s="1"/>
  <c r="AQ1688" i="1" s="1"/>
  <c r="AI1688" i="1"/>
  <c r="AN1696" i="1"/>
  <c r="AP1696" i="1" s="1"/>
  <c r="AQ1696" i="1" s="1"/>
  <c r="AI1696" i="1"/>
  <c r="AN1704" i="1"/>
  <c r="AP1704" i="1" s="1"/>
  <c r="AQ1704" i="1" s="1"/>
  <c r="AI1704" i="1"/>
  <c r="AN1712" i="1"/>
  <c r="AP1712" i="1" s="1"/>
  <c r="AQ1712" i="1" s="1"/>
  <c r="AI1712" i="1"/>
  <c r="AN1720" i="1"/>
  <c r="AP1720" i="1" s="1"/>
  <c r="AQ1720" i="1" s="1"/>
  <c r="AI1720" i="1"/>
  <c r="AN1728" i="1"/>
  <c r="AP1728" i="1" s="1"/>
  <c r="AQ1728" i="1" s="1"/>
  <c r="AI1728" i="1"/>
  <c r="AN1736" i="1"/>
  <c r="AP1736" i="1" s="1"/>
  <c r="AQ1736" i="1" s="1"/>
  <c r="AI1736" i="1"/>
  <c r="AN1744" i="1"/>
  <c r="AP1744" i="1" s="1"/>
  <c r="AQ1744" i="1" s="1"/>
  <c r="AI1744" i="1"/>
  <c r="AN1752" i="1"/>
  <c r="AP1752" i="1" s="1"/>
  <c r="AQ1752" i="1" s="1"/>
  <c r="AI1752" i="1"/>
  <c r="AN1760" i="1"/>
  <c r="AP1760" i="1" s="1"/>
  <c r="AQ1760" i="1" s="1"/>
  <c r="AI1760" i="1"/>
  <c r="AN1768" i="1"/>
  <c r="AP1768" i="1" s="1"/>
  <c r="AQ1768" i="1" s="1"/>
  <c r="AI1768" i="1"/>
  <c r="AN1776" i="1"/>
  <c r="AP1776" i="1" s="1"/>
  <c r="AQ1776" i="1" s="1"/>
  <c r="AI1776" i="1"/>
  <c r="AN1784" i="1"/>
  <c r="AP1784" i="1" s="1"/>
  <c r="AQ1784" i="1" s="1"/>
  <c r="AI1784" i="1"/>
  <c r="AN1792" i="1"/>
  <c r="AP1792" i="1" s="1"/>
  <c r="AQ1792" i="1" s="1"/>
  <c r="AI1792" i="1"/>
  <c r="AN1800" i="1"/>
  <c r="AP1800" i="1" s="1"/>
  <c r="AQ1800" i="1" s="1"/>
  <c r="AI1800" i="1"/>
  <c r="AN1808" i="1"/>
  <c r="AP1808" i="1" s="1"/>
  <c r="AQ1808" i="1" s="1"/>
  <c r="AI1808" i="1"/>
  <c r="AN1816" i="1"/>
  <c r="AP1816" i="1" s="1"/>
  <c r="AQ1816" i="1" s="1"/>
  <c r="AI1816" i="1"/>
  <c r="AN1824" i="1"/>
  <c r="AP1824" i="1" s="1"/>
  <c r="AQ1824" i="1" s="1"/>
  <c r="AI1824" i="1"/>
  <c r="AN1832" i="1"/>
  <c r="AP1832" i="1" s="1"/>
  <c r="AQ1832" i="1" s="1"/>
  <c r="AI1832" i="1"/>
  <c r="AN1840" i="1"/>
  <c r="AP1840" i="1" s="1"/>
  <c r="AQ1840" i="1" s="1"/>
  <c r="AI1840" i="1"/>
  <c r="AN1848" i="1"/>
  <c r="AP1848" i="1" s="1"/>
  <c r="AQ1848" i="1" s="1"/>
  <c r="AI1848" i="1"/>
  <c r="AN1856" i="1"/>
  <c r="AP1856" i="1" s="1"/>
  <c r="AQ1856" i="1" s="1"/>
  <c r="AI1856" i="1"/>
  <c r="AN1864" i="1"/>
  <c r="AI1864" i="1"/>
  <c r="AN1872" i="1"/>
  <c r="AP1872" i="1" s="1"/>
  <c r="AQ1872" i="1" s="1"/>
  <c r="AI1872" i="1"/>
  <c r="AN1880" i="1"/>
  <c r="AP1880" i="1" s="1"/>
  <c r="AQ1880" i="1" s="1"/>
  <c r="AI1880" i="1"/>
  <c r="AN1888" i="1"/>
  <c r="AP1888" i="1" s="1"/>
  <c r="AQ1888" i="1" s="1"/>
  <c r="AI1888" i="1"/>
  <c r="AN1896" i="1"/>
  <c r="AP1896" i="1" s="1"/>
  <c r="AQ1896" i="1" s="1"/>
  <c r="AI1896" i="1"/>
  <c r="AN1904" i="1"/>
  <c r="AP1904" i="1" s="1"/>
  <c r="AQ1904" i="1" s="1"/>
  <c r="AI1904" i="1"/>
  <c r="AN1912" i="1"/>
  <c r="AP1912" i="1" s="1"/>
  <c r="AQ1912" i="1" s="1"/>
  <c r="AI1912" i="1"/>
  <c r="AN1920" i="1"/>
  <c r="AP1920" i="1" s="1"/>
  <c r="AQ1920" i="1" s="1"/>
  <c r="AI1920" i="1"/>
  <c r="AN1928" i="1"/>
  <c r="AP1928" i="1" s="1"/>
  <c r="AQ1928" i="1" s="1"/>
  <c r="AI1928" i="1"/>
  <c r="AN1936" i="1"/>
  <c r="AP1936" i="1" s="1"/>
  <c r="AQ1936" i="1" s="1"/>
  <c r="AI1936" i="1"/>
  <c r="AN1944" i="1"/>
  <c r="AP1944" i="1" s="1"/>
  <c r="AQ1944" i="1" s="1"/>
  <c r="AI1944" i="1"/>
  <c r="AN1952" i="1"/>
  <c r="AP1952" i="1" s="1"/>
  <c r="AQ1952" i="1" s="1"/>
  <c r="AI1952" i="1"/>
  <c r="AN1960" i="1"/>
  <c r="AP1960" i="1" s="1"/>
  <c r="AQ1960" i="1" s="1"/>
  <c r="AI1960" i="1"/>
  <c r="AN1968" i="1"/>
  <c r="AP1968" i="1" s="1"/>
  <c r="AQ1968" i="1" s="1"/>
  <c r="AI1968" i="1"/>
  <c r="AN1976" i="1"/>
  <c r="AP1976" i="1" s="1"/>
  <c r="AQ1976" i="1" s="1"/>
  <c r="AI1976" i="1"/>
  <c r="AN1984" i="1"/>
  <c r="AP1984" i="1" s="1"/>
  <c r="AQ1984" i="1" s="1"/>
  <c r="AI1984" i="1"/>
  <c r="AN1992" i="1"/>
  <c r="AP1992" i="1" s="1"/>
  <c r="AQ1992" i="1" s="1"/>
  <c r="AI1992" i="1"/>
  <c r="AN2000" i="1"/>
  <c r="AP2000" i="1" s="1"/>
  <c r="AQ2000" i="1" s="1"/>
  <c r="AI2000" i="1"/>
  <c r="AN2008" i="1"/>
  <c r="AP2008" i="1" s="1"/>
  <c r="AQ2008" i="1" s="1"/>
  <c r="AI2008" i="1"/>
  <c r="AN2016" i="1"/>
  <c r="AP2016" i="1" s="1"/>
  <c r="AQ2016" i="1" s="1"/>
  <c r="AI2016" i="1"/>
  <c r="AN2024" i="1"/>
  <c r="AP2024" i="1" s="1"/>
  <c r="AQ2024" i="1" s="1"/>
  <c r="AI2024" i="1"/>
  <c r="AN2032" i="1"/>
  <c r="AP2032" i="1" s="1"/>
  <c r="AQ2032" i="1" s="1"/>
  <c r="AI2032" i="1"/>
  <c r="AN2040" i="1"/>
  <c r="AP2040" i="1" s="1"/>
  <c r="AQ2040" i="1" s="1"/>
  <c r="AI2040" i="1"/>
  <c r="AN2048" i="1"/>
  <c r="AP2048" i="1" s="1"/>
  <c r="AQ2048" i="1" s="1"/>
  <c r="AI2048" i="1"/>
  <c r="AN2056" i="1"/>
  <c r="AP2056" i="1" s="1"/>
  <c r="AQ2056" i="1" s="1"/>
  <c r="AI2056" i="1"/>
  <c r="AN2064" i="1"/>
  <c r="AP2064" i="1" s="1"/>
  <c r="AQ2064" i="1" s="1"/>
  <c r="AI2064" i="1"/>
  <c r="AN2072" i="1"/>
  <c r="AP2072" i="1" s="1"/>
  <c r="AQ2072" i="1" s="1"/>
  <c r="AI2072" i="1"/>
  <c r="AN2080" i="1"/>
  <c r="AP2080" i="1" s="1"/>
  <c r="AQ2080" i="1" s="1"/>
  <c r="AI2080" i="1"/>
  <c r="AN2088" i="1"/>
  <c r="AP2088" i="1" s="1"/>
  <c r="AQ2088" i="1" s="1"/>
  <c r="AI2088" i="1"/>
  <c r="AN2096" i="1"/>
  <c r="AP2096" i="1" s="1"/>
  <c r="AQ2096" i="1" s="1"/>
  <c r="AI2096" i="1"/>
  <c r="AN2104" i="1"/>
  <c r="AP2104" i="1" s="1"/>
  <c r="AQ2104" i="1" s="1"/>
  <c r="AI2104" i="1"/>
  <c r="AN2112" i="1"/>
  <c r="AP2112" i="1" s="1"/>
  <c r="AQ2112" i="1" s="1"/>
  <c r="AI2112" i="1"/>
  <c r="AN2120" i="1"/>
  <c r="AP2120" i="1" s="1"/>
  <c r="AQ2120" i="1" s="1"/>
  <c r="AI2120" i="1"/>
  <c r="AN2128" i="1"/>
  <c r="AP2128" i="1" s="1"/>
  <c r="AQ2128" i="1" s="1"/>
  <c r="AI2128" i="1"/>
  <c r="AN2136" i="1"/>
  <c r="AP2136" i="1" s="1"/>
  <c r="AQ2136" i="1" s="1"/>
  <c r="AI2136" i="1"/>
  <c r="AN2144" i="1"/>
  <c r="AP2144" i="1" s="1"/>
  <c r="AQ2144" i="1" s="1"/>
  <c r="AI2144" i="1"/>
  <c r="AN2152" i="1"/>
  <c r="AP2152" i="1" s="1"/>
  <c r="AQ2152" i="1" s="1"/>
  <c r="AI2152" i="1"/>
  <c r="AN2160" i="1"/>
  <c r="AP2160" i="1" s="1"/>
  <c r="AQ2160" i="1" s="1"/>
  <c r="AI2160" i="1"/>
  <c r="AN2168" i="1"/>
  <c r="AP2168" i="1" s="1"/>
  <c r="AQ2168" i="1" s="1"/>
  <c r="AI2168" i="1"/>
  <c r="AN2176" i="1"/>
  <c r="AP2176" i="1" s="1"/>
  <c r="AQ2176" i="1" s="1"/>
  <c r="AI2176" i="1"/>
  <c r="AN2184" i="1"/>
  <c r="AP2184" i="1" s="1"/>
  <c r="AQ2184" i="1" s="1"/>
  <c r="AI2184" i="1"/>
  <c r="AN2192" i="1"/>
  <c r="AP2192" i="1" s="1"/>
  <c r="AQ2192" i="1" s="1"/>
  <c r="AI2192" i="1"/>
  <c r="AN2200" i="1"/>
  <c r="AP2200" i="1" s="1"/>
  <c r="AQ2200" i="1" s="1"/>
  <c r="AI2200" i="1"/>
  <c r="AN2208" i="1"/>
  <c r="AI2208" i="1"/>
  <c r="AN2216" i="1"/>
  <c r="AP2216" i="1" s="1"/>
  <c r="AQ2216" i="1" s="1"/>
  <c r="AI2216" i="1"/>
  <c r="AN2224" i="1"/>
  <c r="AP2224" i="1" s="1"/>
  <c r="AQ2224" i="1" s="1"/>
  <c r="AI2224" i="1"/>
  <c r="AN2232" i="1"/>
  <c r="AP2232" i="1" s="1"/>
  <c r="AQ2232" i="1" s="1"/>
  <c r="AI2232" i="1"/>
  <c r="AN2240" i="1"/>
  <c r="AP2240" i="1" s="1"/>
  <c r="AQ2240" i="1" s="1"/>
  <c r="AI2240" i="1"/>
  <c r="AN2248" i="1"/>
  <c r="AP2248" i="1" s="1"/>
  <c r="AQ2248" i="1" s="1"/>
  <c r="AI2248" i="1"/>
  <c r="AN2256" i="1"/>
  <c r="AP2256" i="1" s="1"/>
  <c r="AQ2256" i="1" s="1"/>
  <c r="AI2256" i="1"/>
  <c r="AN2264" i="1"/>
  <c r="AP2264" i="1" s="1"/>
  <c r="AQ2264" i="1" s="1"/>
  <c r="AI2264" i="1"/>
  <c r="AN2272" i="1"/>
  <c r="AP2272" i="1" s="1"/>
  <c r="AQ2272" i="1" s="1"/>
  <c r="AI2272" i="1"/>
  <c r="AN2280" i="1"/>
  <c r="AP2280" i="1" s="1"/>
  <c r="AQ2280" i="1" s="1"/>
  <c r="AI2280" i="1"/>
  <c r="AN2288" i="1"/>
  <c r="AP2288" i="1" s="1"/>
  <c r="AQ2288" i="1" s="1"/>
  <c r="AI2288" i="1"/>
  <c r="AN2296" i="1"/>
  <c r="AP2296" i="1" s="1"/>
  <c r="AQ2296" i="1" s="1"/>
  <c r="AI2296" i="1"/>
  <c r="AN2304" i="1"/>
  <c r="AP2304" i="1" s="1"/>
  <c r="AQ2304" i="1" s="1"/>
  <c r="AI2304" i="1"/>
  <c r="AN2312" i="1"/>
  <c r="AP2312" i="1" s="1"/>
  <c r="AQ2312" i="1" s="1"/>
  <c r="AI2312" i="1"/>
  <c r="AN2320" i="1"/>
  <c r="AP2320" i="1" s="1"/>
  <c r="AQ2320" i="1" s="1"/>
  <c r="AI2320" i="1"/>
  <c r="AN2328" i="1"/>
  <c r="AP2328" i="1" s="1"/>
  <c r="AQ2328" i="1" s="1"/>
  <c r="AI2328" i="1"/>
  <c r="AN2336" i="1"/>
  <c r="AP2336" i="1" s="1"/>
  <c r="AQ2336" i="1" s="1"/>
  <c r="AI2336" i="1"/>
  <c r="AN2344" i="1"/>
  <c r="AP2344" i="1" s="1"/>
  <c r="AQ2344" i="1" s="1"/>
  <c r="AI2344" i="1"/>
  <c r="AN2352" i="1"/>
  <c r="AP2352" i="1" s="1"/>
  <c r="AQ2352" i="1" s="1"/>
  <c r="AI2352" i="1"/>
  <c r="AN2360" i="1"/>
  <c r="AP2360" i="1" s="1"/>
  <c r="AQ2360" i="1" s="1"/>
  <c r="AI2360" i="1"/>
  <c r="AN2368" i="1"/>
  <c r="AP2368" i="1" s="1"/>
  <c r="AQ2368" i="1" s="1"/>
  <c r="AI2368" i="1"/>
  <c r="AN2376" i="1"/>
  <c r="AP2376" i="1" s="1"/>
  <c r="AQ2376" i="1" s="1"/>
  <c r="AI2376" i="1"/>
  <c r="AN2384" i="1"/>
  <c r="AP2384" i="1" s="1"/>
  <c r="AQ2384" i="1" s="1"/>
  <c r="AI2384" i="1"/>
  <c r="AN2392" i="1"/>
  <c r="AP2392" i="1" s="1"/>
  <c r="AQ2392" i="1" s="1"/>
  <c r="AI2392" i="1"/>
  <c r="AN2400" i="1"/>
  <c r="AP2400" i="1" s="1"/>
  <c r="AQ2400" i="1" s="1"/>
  <c r="AI2400" i="1"/>
  <c r="AN2408" i="1"/>
  <c r="AP2408" i="1" s="1"/>
  <c r="AQ2408" i="1" s="1"/>
  <c r="AI2408" i="1"/>
  <c r="AN2416" i="1"/>
  <c r="AP2416" i="1" s="1"/>
  <c r="AQ2416" i="1" s="1"/>
  <c r="AI2416" i="1"/>
  <c r="AN2424" i="1"/>
  <c r="AP2424" i="1" s="1"/>
  <c r="AQ2424" i="1" s="1"/>
  <c r="AI2424" i="1"/>
  <c r="AN2432" i="1"/>
  <c r="AP2432" i="1" s="1"/>
  <c r="AQ2432" i="1" s="1"/>
  <c r="AI2432" i="1"/>
  <c r="AN2440" i="1"/>
  <c r="AP2440" i="1" s="1"/>
  <c r="AQ2440" i="1" s="1"/>
  <c r="AI2440" i="1"/>
  <c r="AN2448" i="1"/>
  <c r="AP2448" i="1" s="1"/>
  <c r="AQ2448" i="1" s="1"/>
  <c r="AI2448" i="1"/>
  <c r="AN2456" i="1"/>
  <c r="AP2456" i="1" s="1"/>
  <c r="AQ2456" i="1" s="1"/>
  <c r="AI2456" i="1"/>
  <c r="AN2464" i="1"/>
  <c r="AI2464" i="1"/>
  <c r="AN2472" i="1"/>
  <c r="AP2472" i="1" s="1"/>
  <c r="AQ2472" i="1" s="1"/>
  <c r="AI2472" i="1"/>
  <c r="AN2480" i="1"/>
  <c r="AP2480" i="1" s="1"/>
  <c r="AQ2480" i="1" s="1"/>
  <c r="AI2480" i="1"/>
  <c r="AN2488" i="1"/>
  <c r="AP2488" i="1" s="1"/>
  <c r="AQ2488" i="1" s="1"/>
  <c r="AI2488" i="1"/>
  <c r="AN2496" i="1"/>
  <c r="AP2496" i="1" s="1"/>
  <c r="AQ2496" i="1" s="1"/>
  <c r="AI2496" i="1"/>
  <c r="AN2504" i="1"/>
  <c r="AP2504" i="1" s="1"/>
  <c r="AQ2504" i="1" s="1"/>
  <c r="AI2504" i="1"/>
  <c r="AN2512" i="1"/>
  <c r="AP2512" i="1" s="1"/>
  <c r="AQ2512" i="1" s="1"/>
  <c r="AI2512" i="1"/>
  <c r="AN2520" i="1"/>
  <c r="AP2520" i="1" s="1"/>
  <c r="AQ2520" i="1" s="1"/>
  <c r="AI2520" i="1"/>
  <c r="AN2528" i="1"/>
  <c r="AP2528" i="1" s="1"/>
  <c r="AQ2528" i="1" s="1"/>
  <c r="AI2528" i="1"/>
  <c r="AN2536" i="1"/>
  <c r="AP2536" i="1" s="1"/>
  <c r="AQ2536" i="1" s="1"/>
  <c r="AI2536" i="1"/>
  <c r="AN2544" i="1"/>
  <c r="AI2544" i="1"/>
  <c r="AN2552" i="1"/>
  <c r="AP2552" i="1" s="1"/>
  <c r="AQ2552" i="1" s="1"/>
  <c r="AI2552" i="1"/>
  <c r="AN2560" i="1"/>
  <c r="AP2560" i="1" s="1"/>
  <c r="AQ2560" i="1" s="1"/>
  <c r="AI2560" i="1"/>
  <c r="AN2568" i="1"/>
  <c r="AP2568" i="1" s="1"/>
  <c r="AQ2568" i="1" s="1"/>
  <c r="AI2568" i="1"/>
  <c r="AN2576" i="1"/>
  <c r="AP2576" i="1" s="1"/>
  <c r="AQ2576" i="1" s="1"/>
  <c r="AI2576" i="1"/>
  <c r="AN2584" i="1"/>
  <c r="AP2584" i="1" s="1"/>
  <c r="AQ2584" i="1" s="1"/>
  <c r="AI2584" i="1"/>
  <c r="AN2592" i="1"/>
  <c r="AP2592" i="1" s="1"/>
  <c r="AQ2592" i="1" s="1"/>
  <c r="AI2592" i="1"/>
  <c r="AN2600" i="1"/>
  <c r="AP2600" i="1" s="1"/>
  <c r="AQ2600" i="1" s="1"/>
  <c r="AI2600" i="1"/>
  <c r="AN2608" i="1"/>
  <c r="AP2608" i="1" s="1"/>
  <c r="AQ2608" i="1" s="1"/>
  <c r="AI2608" i="1"/>
  <c r="AN2616" i="1"/>
  <c r="AP2616" i="1" s="1"/>
  <c r="AQ2616" i="1" s="1"/>
  <c r="AI2616" i="1"/>
  <c r="AN2624" i="1"/>
  <c r="AP2624" i="1" s="1"/>
  <c r="AQ2624" i="1" s="1"/>
  <c r="AI2624" i="1"/>
  <c r="AN2632" i="1"/>
  <c r="AP2632" i="1" s="1"/>
  <c r="AQ2632" i="1" s="1"/>
  <c r="AI2632" i="1"/>
  <c r="AN2640" i="1"/>
  <c r="AP2640" i="1" s="1"/>
  <c r="AQ2640" i="1" s="1"/>
  <c r="AI2640" i="1"/>
  <c r="AN2648" i="1"/>
  <c r="AP2648" i="1" s="1"/>
  <c r="AQ2648" i="1" s="1"/>
  <c r="AI2648" i="1"/>
  <c r="AN2656" i="1"/>
  <c r="AP2656" i="1" s="1"/>
  <c r="AQ2656" i="1" s="1"/>
  <c r="AI2656" i="1"/>
  <c r="AN2664" i="1"/>
  <c r="AP2664" i="1" s="1"/>
  <c r="AQ2664" i="1" s="1"/>
  <c r="AI2664" i="1"/>
  <c r="AN2672" i="1"/>
  <c r="AP2672" i="1" s="1"/>
  <c r="AQ2672" i="1" s="1"/>
  <c r="AI2672" i="1"/>
  <c r="AN2680" i="1"/>
  <c r="AP2680" i="1" s="1"/>
  <c r="AQ2680" i="1" s="1"/>
  <c r="AI2680" i="1"/>
  <c r="AN2688" i="1"/>
  <c r="AP2688" i="1" s="1"/>
  <c r="AQ2688" i="1" s="1"/>
  <c r="AI2688" i="1"/>
  <c r="AN2696" i="1"/>
  <c r="AP2696" i="1" s="1"/>
  <c r="AQ2696" i="1" s="1"/>
  <c r="AI2696" i="1"/>
  <c r="AN2704" i="1"/>
  <c r="AP2704" i="1" s="1"/>
  <c r="AQ2704" i="1" s="1"/>
  <c r="AI2704" i="1"/>
  <c r="AN2712" i="1"/>
  <c r="AP2712" i="1" s="1"/>
  <c r="AQ2712" i="1" s="1"/>
  <c r="AI2712" i="1"/>
  <c r="AN2720" i="1"/>
  <c r="AI2720" i="1"/>
  <c r="AN2728" i="1"/>
  <c r="AP2728" i="1" s="1"/>
  <c r="AQ2728" i="1" s="1"/>
  <c r="AI2728" i="1"/>
  <c r="AN2736" i="1"/>
  <c r="AP2736" i="1" s="1"/>
  <c r="AQ2736" i="1" s="1"/>
  <c r="AI2736" i="1"/>
  <c r="AN2744" i="1"/>
  <c r="AP2744" i="1" s="1"/>
  <c r="AQ2744" i="1" s="1"/>
  <c r="AI2744" i="1"/>
  <c r="AN2752" i="1"/>
  <c r="AP2752" i="1" s="1"/>
  <c r="AQ2752" i="1" s="1"/>
  <c r="AI2752" i="1"/>
  <c r="AN2760" i="1"/>
  <c r="AP2760" i="1" s="1"/>
  <c r="AQ2760" i="1" s="1"/>
  <c r="AI2760" i="1"/>
  <c r="AN2768" i="1"/>
  <c r="AP2768" i="1" s="1"/>
  <c r="AQ2768" i="1" s="1"/>
  <c r="AI2768" i="1"/>
  <c r="AN2776" i="1"/>
  <c r="AP2776" i="1" s="1"/>
  <c r="AQ2776" i="1" s="1"/>
  <c r="AI2776" i="1"/>
  <c r="AN2784" i="1"/>
  <c r="AI2784" i="1"/>
  <c r="AN2792" i="1"/>
  <c r="AP2792" i="1" s="1"/>
  <c r="AQ2792" i="1" s="1"/>
  <c r="AI2792" i="1"/>
  <c r="AN2800" i="1"/>
  <c r="AP2800" i="1" s="1"/>
  <c r="AQ2800" i="1" s="1"/>
  <c r="AI2800" i="1"/>
  <c r="AN2808" i="1"/>
  <c r="AP2808" i="1" s="1"/>
  <c r="AQ2808" i="1" s="1"/>
  <c r="AI2808" i="1"/>
  <c r="AN2816" i="1"/>
  <c r="AP2816" i="1" s="1"/>
  <c r="AQ2816" i="1" s="1"/>
  <c r="AI2816" i="1"/>
  <c r="AN2824" i="1"/>
  <c r="AP2824" i="1" s="1"/>
  <c r="AQ2824" i="1" s="1"/>
  <c r="AI2824" i="1"/>
  <c r="AN2832" i="1"/>
  <c r="AP2832" i="1" s="1"/>
  <c r="AQ2832" i="1" s="1"/>
  <c r="AI2832" i="1"/>
  <c r="AN2840" i="1"/>
  <c r="AP2840" i="1" s="1"/>
  <c r="AQ2840" i="1" s="1"/>
  <c r="AI2840" i="1"/>
  <c r="AN2848" i="1"/>
  <c r="AP2848" i="1" s="1"/>
  <c r="AQ2848" i="1" s="1"/>
  <c r="AI2848" i="1"/>
  <c r="AN2856" i="1"/>
  <c r="AP2856" i="1" s="1"/>
  <c r="AQ2856" i="1" s="1"/>
  <c r="AI2856" i="1"/>
  <c r="AN2864" i="1"/>
  <c r="AP2864" i="1" s="1"/>
  <c r="AQ2864" i="1" s="1"/>
  <c r="AI2864" i="1"/>
  <c r="AN2872" i="1"/>
  <c r="AP2872" i="1" s="1"/>
  <c r="AQ2872" i="1" s="1"/>
  <c r="AI2872" i="1"/>
  <c r="AN2880" i="1"/>
  <c r="AP2880" i="1" s="1"/>
  <c r="AQ2880" i="1" s="1"/>
  <c r="AI2880" i="1"/>
  <c r="AN2888" i="1"/>
  <c r="AP2888" i="1" s="1"/>
  <c r="AQ2888" i="1" s="1"/>
  <c r="AI2888" i="1"/>
  <c r="AN2896" i="1"/>
  <c r="AP2896" i="1" s="1"/>
  <c r="AQ2896" i="1" s="1"/>
  <c r="AI2896" i="1"/>
  <c r="AN2904" i="1"/>
  <c r="AP2904" i="1" s="1"/>
  <c r="AQ2904" i="1" s="1"/>
  <c r="AI2904" i="1"/>
  <c r="AN2912" i="1"/>
  <c r="AI2912" i="1"/>
  <c r="AN2920" i="1"/>
  <c r="AP2920" i="1" s="1"/>
  <c r="AQ2920" i="1" s="1"/>
  <c r="AI2920" i="1"/>
  <c r="AN2928" i="1"/>
  <c r="AP2928" i="1" s="1"/>
  <c r="AQ2928" i="1" s="1"/>
  <c r="AI2928" i="1"/>
  <c r="AN2936" i="1"/>
  <c r="AP2936" i="1" s="1"/>
  <c r="AQ2936" i="1" s="1"/>
  <c r="AI2936" i="1"/>
  <c r="AN2944" i="1"/>
  <c r="AP2944" i="1" s="1"/>
  <c r="AQ2944" i="1" s="1"/>
  <c r="AI2944" i="1"/>
  <c r="AN2952" i="1"/>
  <c r="AP2952" i="1" s="1"/>
  <c r="AQ2952" i="1" s="1"/>
  <c r="AI2952" i="1"/>
  <c r="AN2960" i="1"/>
  <c r="AP2960" i="1" s="1"/>
  <c r="AQ2960" i="1" s="1"/>
  <c r="AI2960" i="1"/>
  <c r="AN2968" i="1"/>
  <c r="AP2968" i="1" s="1"/>
  <c r="AQ2968" i="1" s="1"/>
  <c r="AI2968" i="1"/>
  <c r="AN2976" i="1"/>
  <c r="AI2976" i="1"/>
  <c r="AN2984" i="1"/>
  <c r="AP2984" i="1" s="1"/>
  <c r="AQ2984" i="1" s="1"/>
  <c r="AI2984" i="1"/>
  <c r="AN2992" i="1"/>
  <c r="AP2992" i="1" s="1"/>
  <c r="AQ2992" i="1" s="1"/>
  <c r="AI2992" i="1"/>
  <c r="AN3000" i="1"/>
  <c r="AP3000" i="1" s="1"/>
  <c r="AQ3000" i="1" s="1"/>
  <c r="AI3000" i="1"/>
  <c r="AN3008" i="1"/>
  <c r="AP3008" i="1" s="1"/>
  <c r="AQ3008" i="1" s="1"/>
  <c r="AI3008" i="1"/>
  <c r="AN3016" i="1"/>
  <c r="AP3016" i="1" s="1"/>
  <c r="AQ3016" i="1" s="1"/>
  <c r="AI3016" i="1"/>
  <c r="AN3024" i="1"/>
  <c r="AP3024" i="1" s="1"/>
  <c r="AQ3024" i="1" s="1"/>
  <c r="AI3024" i="1"/>
  <c r="AN3032" i="1"/>
  <c r="AP3032" i="1" s="1"/>
  <c r="AQ3032" i="1" s="1"/>
  <c r="AI3032" i="1"/>
  <c r="AN3040" i="1"/>
  <c r="AI3040" i="1"/>
  <c r="AN3048" i="1"/>
  <c r="AP3048" i="1" s="1"/>
  <c r="AQ3048" i="1" s="1"/>
  <c r="AI3048" i="1"/>
  <c r="AN3056" i="1"/>
  <c r="AI3056" i="1"/>
  <c r="AN3064" i="1"/>
  <c r="AP3064" i="1" s="1"/>
  <c r="AQ3064" i="1" s="1"/>
  <c r="AI3064" i="1"/>
  <c r="AN3072" i="1"/>
  <c r="AI3072" i="1"/>
  <c r="AN3080" i="1"/>
  <c r="AP3080" i="1" s="1"/>
  <c r="AQ3080" i="1" s="1"/>
  <c r="AI3080" i="1"/>
  <c r="AN3088" i="1"/>
  <c r="AI3088" i="1"/>
  <c r="AN3096" i="1"/>
  <c r="AP3096" i="1" s="1"/>
  <c r="AQ3096" i="1" s="1"/>
  <c r="AI3096" i="1"/>
  <c r="AN3104" i="1"/>
  <c r="AI3104" i="1"/>
  <c r="AN3112" i="1"/>
  <c r="AP3112" i="1" s="1"/>
  <c r="AQ3112" i="1" s="1"/>
  <c r="AI3112" i="1"/>
  <c r="AN3120" i="1"/>
  <c r="AI3120" i="1"/>
  <c r="AN3128" i="1"/>
  <c r="AP3128" i="1" s="1"/>
  <c r="AQ3128" i="1" s="1"/>
  <c r="AI3128" i="1"/>
  <c r="AN3136" i="1"/>
  <c r="AI3136" i="1"/>
  <c r="AN3144" i="1"/>
  <c r="AP3144" i="1" s="1"/>
  <c r="AQ3144" i="1" s="1"/>
  <c r="AI3144" i="1"/>
  <c r="AN3152" i="1"/>
  <c r="AI3152" i="1"/>
  <c r="AN3160" i="1"/>
  <c r="AP3160" i="1" s="1"/>
  <c r="AQ3160" i="1" s="1"/>
  <c r="AI3160" i="1"/>
  <c r="AN3168" i="1"/>
  <c r="AI3168" i="1"/>
  <c r="AN3176" i="1"/>
  <c r="AP3176" i="1" s="1"/>
  <c r="AQ3176" i="1" s="1"/>
  <c r="AI3176" i="1"/>
  <c r="AN3184" i="1"/>
  <c r="AI3184" i="1"/>
  <c r="AN3192" i="1"/>
  <c r="AP3192" i="1" s="1"/>
  <c r="AQ3192" i="1" s="1"/>
  <c r="AI3192" i="1"/>
  <c r="AN3200" i="1"/>
  <c r="AI3200" i="1"/>
  <c r="AN3208" i="1"/>
  <c r="AP3208" i="1" s="1"/>
  <c r="AQ3208" i="1" s="1"/>
  <c r="AI3208" i="1"/>
  <c r="AN3216" i="1"/>
  <c r="AI3216" i="1"/>
  <c r="AN3224" i="1"/>
  <c r="AP3224" i="1" s="1"/>
  <c r="AQ3224" i="1" s="1"/>
  <c r="AI3224" i="1"/>
  <c r="AN3232" i="1"/>
  <c r="AI3232" i="1"/>
  <c r="AN3240" i="1"/>
  <c r="AP3240" i="1" s="1"/>
  <c r="AQ3240" i="1" s="1"/>
  <c r="AI3240" i="1"/>
  <c r="AN3248" i="1"/>
  <c r="AP3248" i="1" s="1"/>
  <c r="AQ3248" i="1" s="1"/>
  <c r="AI3248" i="1"/>
  <c r="AN3256" i="1"/>
  <c r="AP3256" i="1" s="1"/>
  <c r="AQ3256" i="1" s="1"/>
  <c r="AI3256" i="1"/>
  <c r="AN3264" i="1"/>
  <c r="AP3264" i="1" s="1"/>
  <c r="AQ3264" i="1" s="1"/>
  <c r="AI3264" i="1"/>
  <c r="AN3272" i="1"/>
  <c r="AP3272" i="1" s="1"/>
  <c r="AQ3272" i="1" s="1"/>
  <c r="AI3272" i="1"/>
  <c r="AN3280" i="1"/>
  <c r="AI3280" i="1"/>
  <c r="AN3288" i="1"/>
  <c r="AP3288" i="1" s="1"/>
  <c r="AQ3288" i="1" s="1"/>
  <c r="AI3288" i="1"/>
  <c r="AN3296" i="1"/>
  <c r="AP3296" i="1" s="1"/>
  <c r="AQ3296" i="1" s="1"/>
  <c r="AI3296" i="1"/>
  <c r="AN3304" i="1"/>
  <c r="AP3304" i="1" s="1"/>
  <c r="AQ3304" i="1" s="1"/>
  <c r="AI3304" i="1"/>
  <c r="AN3312" i="1"/>
  <c r="AP3312" i="1" s="1"/>
  <c r="AQ3312" i="1" s="1"/>
  <c r="AI3312" i="1"/>
  <c r="AN3320" i="1"/>
  <c r="AP3320" i="1" s="1"/>
  <c r="AQ3320" i="1" s="1"/>
  <c r="AI3320" i="1"/>
  <c r="AN3328" i="1"/>
  <c r="AI3328" i="1"/>
  <c r="AN3336" i="1"/>
  <c r="AP3336" i="1" s="1"/>
  <c r="AQ3336" i="1" s="1"/>
  <c r="AI3336" i="1"/>
  <c r="AN3344" i="1"/>
  <c r="AI3344" i="1"/>
  <c r="AN3352" i="1"/>
  <c r="AP3352" i="1" s="1"/>
  <c r="AQ3352" i="1" s="1"/>
  <c r="AI3352" i="1"/>
  <c r="AN3360" i="1"/>
  <c r="AI3360" i="1"/>
  <c r="AN3368" i="1"/>
  <c r="AP3368" i="1" s="1"/>
  <c r="AQ3368" i="1" s="1"/>
  <c r="AI3368" i="1"/>
  <c r="AN3376" i="1"/>
  <c r="AP3376" i="1" s="1"/>
  <c r="AQ3376" i="1" s="1"/>
  <c r="AI3376" i="1"/>
  <c r="AN3384" i="1"/>
  <c r="AP3384" i="1" s="1"/>
  <c r="AQ3384" i="1" s="1"/>
  <c r="AI3384" i="1"/>
  <c r="AN3392" i="1"/>
  <c r="AP3392" i="1" s="1"/>
  <c r="AQ3392" i="1" s="1"/>
  <c r="AI3392" i="1"/>
  <c r="AN3400" i="1"/>
  <c r="AP3400" i="1" s="1"/>
  <c r="AQ3400" i="1" s="1"/>
  <c r="AI3400" i="1"/>
  <c r="AN3408" i="1"/>
  <c r="AI3408" i="1"/>
  <c r="AN3416" i="1"/>
  <c r="AP3416" i="1" s="1"/>
  <c r="AQ3416" i="1" s="1"/>
  <c r="AI3416" i="1"/>
  <c r="AN3424" i="1"/>
  <c r="AP3424" i="1" s="1"/>
  <c r="AQ3424" i="1" s="1"/>
  <c r="AI3424" i="1"/>
  <c r="AN3432" i="1"/>
  <c r="AP3432" i="1" s="1"/>
  <c r="AQ3432" i="1" s="1"/>
  <c r="AI3432" i="1"/>
  <c r="AN3440" i="1"/>
  <c r="AI3440" i="1"/>
  <c r="AJ52" i="1"/>
  <c r="AL52" i="1" s="1"/>
  <c r="AE52" i="1"/>
  <c r="AJ244" i="1"/>
  <c r="AL244" i="1" s="1"/>
  <c r="AE244" i="1"/>
  <c r="AJ300" i="1"/>
  <c r="AL300" i="1" s="1"/>
  <c r="AE300" i="1"/>
  <c r="AJ356" i="1"/>
  <c r="AL356" i="1" s="1"/>
  <c r="AE356" i="1"/>
  <c r="AJ412" i="1"/>
  <c r="AL412" i="1" s="1"/>
  <c r="AE412" i="1"/>
  <c r="AJ468" i="1"/>
  <c r="AL468" i="1" s="1"/>
  <c r="AE468" i="1"/>
  <c r="AJ532" i="1"/>
  <c r="AL532" i="1" s="1"/>
  <c r="AE532" i="1"/>
  <c r="AJ604" i="1"/>
  <c r="AL604" i="1" s="1"/>
  <c r="AE604" i="1"/>
  <c r="AJ676" i="1"/>
  <c r="AL676" i="1" s="1"/>
  <c r="AE676" i="1"/>
  <c r="AJ756" i="1"/>
  <c r="AL756" i="1" s="1"/>
  <c r="AE756" i="1"/>
  <c r="AJ820" i="1"/>
  <c r="AL820" i="1" s="1"/>
  <c r="AE820" i="1"/>
  <c r="AJ884" i="1"/>
  <c r="AL884" i="1" s="1"/>
  <c r="AE884" i="1"/>
  <c r="AJ948" i="1"/>
  <c r="AL948" i="1" s="1"/>
  <c r="AE948" i="1"/>
  <c r="AJ1004" i="1"/>
  <c r="AL1004" i="1" s="1"/>
  <c r="AE1004" i="1"/>
  <c r="AJ1068" i="1"/>
  <c r="AL1068" i="1" s="1"/>
  <c r="AE1068" i="1"/>
  <c r="AJ1132" i="1"/>
  <c r="AL1132" i="1" s="1"/>
  <c r="AE1132" i="1"/>
  <c r="AJ1180" i="1"/>
  <c r="AL1180" i="1" s="1"/>
  <c r="AE1180" i="1"/>
  <c r="AJ1236" i="1"/>
  <c r="AL1236" i="1" s="1"/>
  <c r="AE1236" i="1"/>
  <c r="AJ1292" i="1"/>
  <c r="AL1292" i="1" s="1"/>
  <c r="AE1292" i="1"/>
  <c r="AJ1348" i="1"/>
  <c r="AL1348" i="1" s="1"/>
  <c r="AE1348" i="1"/>
  <c r="AJ1404" i="1"/>
  <c r="AL1404" i="1" s="1"/>
  <c r="AE1404" i="1"/>
  <c r="AJ1460" i="1"/>
  <c r="AL1460" i="1" s="1"/>
  <c r="AE1460" i="1"/>
  <c r="AJ1508" i="1"/>
  <c r="AL1508" i="1" s="1"/>
  <c r="AE1508" i="1"/>
  <c r="AJ1556" i="1"/>
  <c r="AL1556" i="1" s="1"/>
  <c r="AE1556" i="1"/>
  <c r="AJ1604" i="1"/>
  <c r="AL1604" i="1" s="1"/>
  <c r="AE1604" i="1"/>
  <c r="AJ1652" i="1"/>
  <c r="AL1652" i="1" s="1"/>
  <c r="AE1652" i="1"/>
  <c r="AJ1700" i="1"/>
  <c r="AL1700" i="1" s="1"/>
  <c r="AE1700" i="1"/>
  <c r="AJ1740" i="1"/>
  <c r="AL1740" i="1" s="1"/>
  <c r="AE1740" i="1"/>
  <c r="AJ1788" i="1"/>
  <c r="AL1788" i="1" s="1"/>
  <c r="AE1788" i="1"/>
  <c r="AJ1828" i="1"/>
  <c r="AL1828" i="1" s="1"/>
  <c r="AE1828" i="1"/>
  <c r="AJ1868" i="1"/>
  <c r="AL1868" i="1" s="1"/>
  <c r="AE1868" i="1"/>
  <c r="AJ1908" i="1"/>
  <c r="AL1908" i="1" s="1"/>
  <c r="AE1908" i="1"/>
  <c r="AJ1956" i="1"/>
  <c r="AL1956" i="1" s="1"/>
  <c r="AE1956" i="1"/>
  <c r="AJ2004" i="1"/>
  <c r="AL2004" i="1" s="1"/>
  <c r="AE2004" i="1"/>
  <c r="AJ2044" i="1"/>
  <c r="AL2044" i="1" s="1"/>
  <c r="AE2044" i="1"/>
  <c r="AJ2092" i="1"/>
  <c r="AL2092" i="1" s="1"/>
  <c r="AE2092" i="1"/>
  <c r="AJ2132" i="1"/>
  <c r="AL2132" i="1" s="1"/>
  <c r="AE2132" i="1"/>
  <c r="AJ2188" i="1"/>
  <c r="AL2188" i="1" s="1"/>
  <c r="AE2188" i="1"/>
  <c r="AJ2244" i="1"/>
  <c r="AL2244" i="1" s="1"/>
  <c r="AE2244" i="1"/>
  <c r="AJ2284" i="1"/>
  <c r="AL2284" i="1" s="1"/>
  <c r="AE2284" i="1"/>
  <c r="AJ2324" i="1"/>
  <c r="AL2324" i="1" s="1"/>
  <c r="AE2324" i="1"/>
  <c r="AJ2372" i="1"/>
  <c r="AL2372" i="1" s="1"/>
  <c r="AE2372" i="1"/>
  <c r="AJ2420" i="1"/>
  <c r="AL2420" i="1" s="1"/>
  <c r="AE2420" i="1"/>
  <c r="AJ2476" i="1"/>
  <c r="AL2476" i="1" s="1"/>
  <c r="AE2476" i="1"/>
  <c r="AJ2524" i="1"/>
  <c r="AL2524" i="1" s="1"/>
  <c r="AE2524" i="1"/>
  <c r="AJ2556" i="1"/>
  <c r="AL2556" i="1" s="1"/>
  <c r="AE2556" i="1"/>
  <c r="AJ2604" i="1"/>
  <c r="AL2604" i="1" s="1"/>
  <c r="AE2604" i="1"/>
  <c r="AJ2636" i="1"/>
  <c r="AL2636" i="1" s="1"/>
  <c r="AE2636" i="1"/>
  <c r="AJ2684" i="1"/>
  <c r="AL2684" i="1" s="1"/>
  <c r="AE2684" i="1"/>
  <c r="AJ2724" i="1"/>
  <c r="AL2724" i="1" s="1"/>
  <c r="AE2724" i="1"/>
  <c r="AJ2756" i="1"/>
  <c r="AL2756" i="1" s="1"/>
  <c r="AE2756" i="1"/>
  <c r="AJ2812" i="1"/>
  <c r="AL2812" i="1" s="1"/>
  <c r="AE2812" i="1"/>
  <c r="AJ2860" i="1"/>
  <c r="AL2860" i="1" s="1"/>
  <c r="AE2860" i="1"/>
  <c r="AJ2916" i="1"/>
  <c r="AL2916" i="1" s="1"/>
  <c r="AE2916" i="1"/>
  <c r="AJ2948" i="1"/>
  <c r="AL2948" i="1" s="1"/>
  <c r="AE2948" i="1"/>
  <c r="AJ3004" i="1"/>
  <c r="AL3004" i="1" s="1"/>
  <c r="AE3004" i="1"/>
  <c r="AJ3060" i="1"/>
  <c r="AL3060" i="1" s="1"/>
  <c r="AE3060" i="1"/>
  <c r="AJ3108" i="1"/>
  <c r="AL3108" i="1" s="1"/>
  <c r="AE3108" i="1"/>
  <c r="AJ3156" i="1"/>
  <c r="AL3156" i="1" s="1"/>
  <c r="AE3156" i="1"/>
  <c r="AJ3196" i="1"/>
  <c r="AL3196" i="1" s="1"/>
  <c r="AE3196" i="1"/>
  <c r="AJ3236" i="1"/>
  <c r="AL3236" i="1" s="1"/>
  <c r="AE3236" i="1"/>
  <c r="AJ3292" i="1"/>
  <c r="AL3292" i="1" s="1"/>
  <c r="AE3292" i="1"/>
  <c r="AJ3332" i="1"/>
  <c r="AL3332" i="1" s="1"/>
  <c r="AE3332" i="1"/>
  <c r="AJ3388" i="1"/>
  <c r="AL3388" i="1" s="1"/>
  <c r="AE3388" i="1"/>
  <c r="AN4" i="1"/>
  <c r="AP4" i="1" s="1"/>
  <c r="AQ4" i="1" s="1"/>
  <c r="AI4" i="1"/>
  <c r="AN92" i="1"/>
  <c r="AP92" i="1" s="1"/>
  <c r="AQ92" i="1" s="1"/>
  <c r="AI92" i="1"/>
  <c r="AN108" i="1"/>
  <c r="AP108" i="1" s="1"/>
  <c r="AQ108" i="1" s="1"/>
  <c r="AI108" i="1"/>
  <c r="AN308" i="1"/>
  <c r="AP308" i="1" s="1"/>
  <c r="AQ308" i="1" s="1"/>
  <c r="AI308" i="1"/>
  <c r="AN356" i="1"/>
  <c r="AP356" i="1" s="1"/>
  <c r="AQ356" i="1" s="1"/>
  <c r="AI356" i="1"/>
  <c r="AN436" i="1"/>
  <c r="AP436" i="1" s="1"/>
  <c r="AQ436" i="1" s="1"/>
  <c r="AI436" i="1"/>
  <c r="AN460" i="1"/>
  <c r="AP460" i="1" s="1"/>
  <c r="AQ460" i="1" s="1"/>
  <c r="AI460" i="1"/>
  <c r="AN484" i="1"/>
  <c r="AP484" i="1" s="1"/>
  <c r="AQ484" i="1" s="1"/>
  <c r="AI484" i="1"/>
  <c r="AN508" i="1"/>
  <c r="AP508" i="1" s="1"/>
  <c r="AQ508" i="1" s="1"/>
  <c r="AI508" i="1"/>
  <c r="AN532" i="1"/>
  <c r="AP532" i="1" s="1"/>
  <c r="AQ532" i="1" s="1"/>
  <c r="AI532" i="1"/>
  <c r="AN580" i="1"/>
  <c r="AP580" i="1" s="1"/>
  <c r="AQ580" i="1" s="1"/>
  <c r="AI580" i="1"/>
  <c r="AN604" i="1"/>
  <c r="AP604" i="1" s="1"/>
  <c r="AQ604" i="1" s="1"/>
  <c r="AI604" i="1"/>
  <c r="AN628" i="1"/>
  <c r="AP628" i="1" s="1"/>
  <c r="AQ628" i="1" s="1"/>
  <c r="AI628" i="1"/>
  <c r="AN676" i="1"/>
  <c r="AP676" i="1" s="1"/>
  <c r="AQ676" i="1" s="1"/>
  <c r="AI676" i="1"/>
  <c r="AN756" i="1"/>
  <c r="AP756" i="1" s="1"/>
  <c r="AQ756" i="1" s="1"/>
  <c r="AI756" i="1"/>
  <c r="AN780" i="1"/>
  <c r="AP780" i="1" s="1"/>
  <c r="AQ780" i="1" s="1"/>
  <c r="AI780" i="1"/>
  <c r="AN804" i="1"/>
  <c r="AP804" i="1" s="1"/>
  <c r="AQ804" i="1" s="1"/>
  <c r="AI804" i="1"/>
  <c r="AN876" i="1"/>
  <c r="AP876" i="1" s="1"/>
  <c r="AQ876" i="1" s="1"/>
  <c r="AI876" i="1"/>
  <c r="AN900" i="1"/>
  <c r="AP900" i="1" s="1"/>
  <c r="AQ900" i="1" s="1"/>
  <c r="AI900" i="1"/>
  <c r="AN924" i="1"/>
  <c r="AP924" i="1" s="1"/>
  <c r="AQ924" i="1" s="1"/>
  <c r="AI924" i="1"/>
  <c r="AN956" i="1"/>
  <c r="AP956" i="1" s="1"/>
  <c r="AQ956" i="1" s="1"/>
  <c r="AI956" i="1"/>
  <c r="AN972" i="1"/>
  <c r="AP972" i="1" s="1"/>
  <c r="AQ972" i="1" s="1"/>
  <c r="AI972" i="1"/>
  <c r="AN996" i="1"/>
  <c r="AP996" i="1" s="1"/>
  <c r="AQ996" i="1" s="1"/>
  <c r="AI996" i="1"/>
  <c r="AN1012" i="1"/>
  <c r="AP1012" i="1" s="1"/>
  <c r="AQ1012" i="1" s="1"/>
  <c r="AI1012" i="1"/>
  <c r="AN1076" i="1"/>
  <c r="AP1076" i="1" s="1"/>
  <c r="AQ1076" i="1" s="1"/>
  <c r="AI1076" i="1"/>
  <c r="AN1092" i="1"/>
  <c r="AP1092" i="1" s="1"/>
  <c r="AQ1092" i="1" s="1"/>
  <c r="AI1092" i="1"/>
  <c r="AN1148" i="1"/>
  <c r="AP1148" i="1" s="1"/>
  <c r="AQ1148" i="1" s="1"/>
  <c r="AI1148" i="1"/>
  <c r="AN1180" i="1"/>
  <c r="AP1180" i="1" s="1"/>
  <c r="AQ1180" i="1" s="1"/>
  <c r="AI1180" i="1"/>
  <c r="AN1228" i="1"/>
  <c r="AP1228" i="1" s="1"/>
  <c r="AQ1228" i="1" s="1"/>
  <c r="AI1228" i="1"/>
  <c r="AN1284" i="1"/>
  <c r="AP1284" i="1" s="1"/>
  <c r="AQ1284" i="1" s="1"/>
  <c r="AI1284" i="1"/>
  <c r="AN1300" i="1"/>
  <c r="AP1300" i="1" s="1"/>
  <c r="AQ1300" i="1" s="1"/>
  <c r="AI1300" i="1"/>
  <c r="AN1316" i="1"/>
  <c r="AP1316" i="1" s="1"/>
  <c r="AQ1316" i="1" s="1"/>
  <c r="AI1316" i="1"/>
  <c r="AN1340" i="1"/>
  <c r="AP1340" i="1" s="1"/>
  <c r="AQ1340" i="1" s="1"/>
  <c r="AI1340" i="1"/>
  <c r="AN1372" i="1"/>
  <c r="AP1372" i="1" s="1"/>
  <c r="AQ1372" i="1" s="1"/>
  <c r="AI1372" i="1"/>
  <c r="AN1404" i="1"/>
  <c r="AP1404" i="1" s="1"/>
  <c r="AQ1404" i="1" s="1"/>
  <c r="AI1404" i="1"/>
  <c r="AN1452" i="1"/>
  <c r="AP1452" i="1" s="1"/>
  <c r="AQ1452" i="1" s="1"/>
  <c r="AI1452" i="1"/>
  <c r="AN1500" i="1"/>
  <c r="AP1500" i="1" s="1"/>
  <c r="AQ1500" i="1" s="1"/>
  <c r="AI1500" i="1"/>
  <c r="AN2364" i="1"/>
  <c r="AP2364" i="1" s="1"/>
  <c r="AQ2364" i="1" s="1"/>
  <c r="AI2364" i="1"/>
  <c r="AJ9" i="1"/>
  <c r="AL9" i="1" s="1"/>
  <c r="AE9" i="1"/>
  <c r="AJ17" i="1"/>
  <c r="AL17" i="1" s="1"/>
  <c r="AE17" i="1"/>
  <c r="AJ25" i="1"/>
  <c r="AL25" i="1" s="1"/>
  <c r="AE25" i="1"/>
  <c r="AJ33" i="1"/>
  <c r="AL33" i="1" s="1"/>
  <c r="AE33" i="1"/>
  <c r="AJ41" i="1"/>
  <c r="AL41" i="1" s="1"/>
  <c r="AE41" i="1"/>
  <c r="AJ49" i="1"/>
  <c r="AL49" i="1" s="1"/>
  <c r="AE49" i="1"/>
  <c r="AJ57" i="1"/>
  <c r="AL57" i="1" s="1"/>
  <c r="AE57" i="1"/>
  <c r="AJ65" i="1"/>
  <c r="AL65" i="1" s="1"/>
  <c r="AE65" i="1"/>
  <c r="AJ73" i="1"/>
  <c r="AL73" i="1" s="1"/>
  <c r="AE73" i="1"/>
  <c r="AJ81" i="1"/>
  <c r="AL81" i="1" s="1"/>
  <c r="AE81" i="1"/>
  <c r="AJ89" i="1"/>
  <c r="AL89" i="1" s="1"/>
  <c r="AE89" i="1"/>
  <c r="AJ97" i="1"/>
  <c r="AL97" i="1" s="1"/>
  <c r="AE97" i="1"/>
  <c r="AJ105" i="1"/>
  <c r="AL105" i="1" s="1"/>
  <c r="AE105" i="1"/>
  <c r="AJ113" i="1"/>
  <c r="AL113" i="1" s="1"/>
  <c r="AE113" i="1"/>
  <c r="AJ121" i="1"/>
  <c r="AL121" i="1" s="1"/>
  <c r="AE121" i="1"/>
  <c r="AJ129" i="1"/>
  <c r="AL129" i="1" s="1"/>
  <c r="AE129" i="1"/>
  <c r="AJ137" i="1"/>
  <c r="AL137" i="1" s="1"/>
  <c r="AE137" i="1"/>
  <c r="AJ145" i="1"/>
  <c r="AL145" i="1" s="1"/>
  <c r="AE145" i="1"/>
  <c r="AJ153" i="1"/>
  <c r="AL153" i="1" s="1"/>
  <c r="AE153" i="1"/>
  <c r="AJ161" i="1"/>
  <c r="AL161" i="1" s="1"/>
  <c r="AE161" i="1"/>
  <c r="AJ169" i="1"/>
  <c r="AL169" i="1" s="1"/>
  <c r="AE169" i="1"/>
  <c r="AJ177" i="1"/>
  <c r="AL177" i="1" s="1"/>
  <c r="AE177" i="1"/>
  <c r="AJ185" i="1"/>
  <c r="AL185" i="1" s="1"/>
  <c r="AE185" i="1"/>
  <c r="AJ193" i="1"/>
  <c r="AL193" i="1" s="1"/>
  <c r="AE193" i="1"/>
  <c r="AJ201" i="1"/>
  <c r="AL201" i="1" s="1"/>
  <c r="AE201" i="1"/>
  <c r="AJ209" i="1"/>
  <c r="AL209" i="1" s="1"/>
  <c r="AE209" i="1"/>
  <c r="AJ217" i="1"/>
  <c r="AL217" i="1" s="1"/>
  <c r="AE217" i="1"/>
  <c r="AJ225" i="1"/>
  <c r="AL225" i="1" s="1"/>
  <c r="AE225" i="1"/>
  <c r="AJ233" i="1"/>
  <c r="AL233" i="1" s="1"/>
  <c r="AE233" i="1"/>
  <c r="AJ241" i="1"/>
  <c r="AL241" i="1" s="1"/>
  <c r="AE241" i="1"/>
  <c r="AJ249" i="1"/>
  <c r="AL249" i="1" s="1"/>
  <c r="AE249" i="1"/>
  <c r="AJ257" i="1"/>
  <c r="AL257" i="1" s="1"/>
  <c r="AE257" i="1"/>
  <c r="AJ265" i="1"/>
  <c r="AL265" i="1" s="1"/>
  <c r="AE265" i="1"/>
  <c r="AJ273" i="1"/>
  <c r="AL273" i="1" s="1"/>
  <c r="AE273" i="1"/>
  <c r="AJ281" i="1"/>
  <c r="AL281" i="1" s="1"/>
  <c r="AE281" i="1"/>
  <c r="AJ289" i="1"/>
  <c r="AL289" i="1" s="1"/>
  <c r="AE289" i="1"/>
  <c r="AJ297" i="1"/>
  <c r="AL297" i="1" s="1"/>
  <c r="AE297" i="1"/>
  <c r="AJ305" i="1"/>
  <c r="AL305" i="1" s="1"/>
  <c r="AE305" i="1"/>
  <c r="AJ313" i="1"/>
  <c r="AL313" i="1" s="1"/>
  <c r="AE313" i="1"/>
  <c r="AJ321" i="1"/>
  <c r="AL321" i="1" s="1"/>
  <c r="AE321" i="1"/>
  <c r="AJ329" i="1"/>
  <c r="AL329" i="1" s="1"/>
  <c r="AE329" i="1"/>
  <c r="AJ337" i="1"/>
  <c r="AL337" i="1" s="1"/>
  <c r="AE337" i="1"/>
  <c r="AJ345" i="1"/>
  <c r="AL345" i="1" s="1"/>
  <c r="AE345" i="1"/>
  <c r="AJ353" i="1"/>
  <c r="AL353" i="1" s="1"/>
  <c r="AE353" i="1"/>
  <c r="AJ361" i="1"/>
  <c r="AL361" i="1" s="1"/>
  <c r="AE361" i="1"/>
  <c r="AJ369" i="1"/>
  <c r="AL369" i="1" s="1"/>
  <c r="AE369" i="1"/>
  <c r="AJ377" i="1"/>
  <c r="AL377" i="1" s="1"/>
  <c r="AE377" i="1"/>
  <c r="AJ385" i="1"/>
  <c r="AL385" i="1" s="1"/>
  <c r="AE385" i="1"/>
  <c r="AJ393" i="1"/>
  <c r="AL393" i="1" s="1"/>
  <c r="AE393" i="1"/>
  <c r="AJ401" i="1"/>
  <c r="AL401" i="1" s="1"/>
  <c r="AE401" i="1"/>
  <c r="AJ409" i="1"/>
  <c r="AL409" i="1" s="1"/>
  <c r="AE409" i="1"/>
  <c r="AJ417" i="1"/>
  <c r="AL417" i="1" s="1"/>
  <c r="AE417" i="1"/>
  <c r="AJ425" i="1"/>
  <c r="AL425" i="1" s="1"/>
  <c r="AE425" i="1"/>
  <c r="AJ433" i="1"/>
  <c r="AL433" i="1" s="1"/>
  <c r="AE433" i="1"/>
  <c r="AJ441" i="1"/>
  <c r="AL441" i="1" s="1"/>
  <c r="AE441" i="1"/>
  <c r="AJ449" i="1"/>
  <c r="AL449" i="1" s="1"/>
  <c r="AE449" i="1"/>
  <c r="AJ457" i="1"/>
  <c r="AL457" i="1" s="1"/>
  <c r="AE457" i="1"/>
  <c r="AJ465" i="1"/>
  <c r="AL465" i="1" s="1"/>
  <c r="AE465" i="1"/>
  <c r="AJ473" i="1"/>
  <c r="AL473" i="1" s="1"/>
  <c r="AE473" i="1"/>
  <c r="AJ481" i="1"/>
  <c r="AL481" i="1" s="1"/>
  <c r="AE481" i="1"/>
  <c r="AJ489" i="1"/>
  <c r="AL489" i="1" s="1"/>
  <c r="AE489" i="1"/>
  <c r="AJ497" i="1"/>
  <c r="AL497" i="1" s="1"/>
  <c r="AE497" i="1"/>
  <c r="AJ505" i="1"/>
  <c r="AL505" i="1" s="1"/>
  <c r="AE505" i="1"/>
  <c r="AJ513" i="1"/>
  <c r="AL513" i="1" s="1"/>
  <c r="AE513" i="1"/>
  <c r="AJ521" i="1"/>
  <c r="AL521" i="1" s="1"/>
  <c r="AE521" i="1"/>
  <c r="AJ529" i="1"/>
  <c r="AL529" i="1" s="1"/>
  <c r="AE529" i="1"/>
  <c r="AJ537" i="1"/>
  <c r="AL537" i="1" s="1"/>
  <c r="AE537" i="1"/>
  <c r="AJ545" i="1"/>
  <c r="AL545" i="1" s="1"/>
  <c r="AE545" i="1"/>
  <c r="AJ553" i="1"/>
  <c r="AL553" i="1" s="1"/>
  <c r="AE553" i="1"/>
  <c r="AJ561" i="1"/>
  <c r="AL561" i="1" s="1"/>
  <c r="AE561" i="1"/>
  <c r="AJ569" i="1"/>
  <c r="AL569" i="1" s="1"/>
  <c r="AE569" i="1"/>
  <c r="AJ577" i="1"/>
  <c r="AL577" i="1" s="1"/>
  <c r="AE577" i="1"/>
  <c r="AJ585" i="1"/>
  <c r="AL585" i="1" s="1"/>
  <c r="AE585" i="1"/>
  <c r="AJ593" i="1"/>
  <c r="AL593" i="1" s="1"/>
  <c r="AE593" i="1"/>
  <c r="AJ601" i="1"/>
  <c r="AL601" i="1" s="1"/>
  <c r="AE601" i="1"/>
  <c r="AJ609" i="1"/>
  <c r="AL609" i="1" s="1"/>
  <c r="AE609" i="1"/>
  <c r="AJ617" i="1"/>
  <c r="AL617" i="1" s="1"/>
  <c r="AE617" i="1"/>
  <c r="AJ625" i="1"/>
  <c r="AL625" i="1" s="1"/>
  <c r="AE625" i="1"/>
  <c r="AJ633" i="1"/>
  <c r="AL633" i="1" s="1"/>
  <c r="AE633" i="1"/>
  <c r="AJ641" i="1"/>
  <c r="AL641" i="1" s="1"/>
  <c r="AE641" i="1"/>
  <c r="AJ649" i="1"/>
  <c r="AL649" i="1" s="1"/>
  <c r="AE649" i="1"/>
  <c r="AJ657" i="1"/>
  <c r="AL657" i="1" s="1"/>
  <c r="AE657" i="1"/>
  <c r="AJ665" i="1"/>
  <c r="AL665" i="1" s="1"/>
  <c r="AE665" i="1"/>
  <c r="AJ673" i="1"/>
  <c r="AL673" i="1" s="1"/>
  <c r="AE673" i="1"/>
  <c r="AJ681" i="1"/>
  <c r="AL681" i="1" s="1"/>
  <c r="AE681" i="1"/>
  <c r="AJ689" i="1"/>
  <c r="AL689" i="1" s="1"/>
  <c r="AE689" i="1"/>
  <c r="AJ697" i="1"/>
  <c r="AL697" i="1" s="1"/>
  <c r="AE697" i="1"/>
  <c r="AJ705" i="1"/>
  <c r="AL705" i="1" s="1"/>
  <c r="AE705" i="1"/>
  <c r="AJ713" i="1"/>
  <c r="AL713" i="1" s="1"/>
  <c r="AE713" i="1"/>
  <c r="AJ721" i="1"/>
  <c r="AL721" i="1" s="1"/>
  <c r="AE721" i="1"/>
  <c r="AJ729" i="1"/>
  <c r="AL729" i="1" s="1"/>
  <c r="AE729" i="1"/>
  <c r="AJ737" i="1"/>
  <c r="AL737" i="1" s="1"/>
  <c r="AE737" i="1"/>
  <c r="AJ745" i="1"/>
  <c r="AL745" i="1" s="1"/>
  <c r="AE745" i="1"/>
  <c r="AJ753" i="1"/>
  <c r="AL753" i="1" s="1"/>
  <c r="AE753" i="1"/>
  <c r="AJ761" i="1"/>
  <c r="AL761" i="1" s="1"/>
  <c r="AE761" i="1"/>
  <c r="AJ769" i="1"/>
  <c r="AL769" i="1" s="1"/>
  <c r="AE769" i="1"/>
  <c r="AJ777" i="1"/>
  <c r="AL777" i="1" s="1"/>
  <c r="AE777" i="1"/>
  <c r="AJ785" i="1"/>
  <c r="AL785" i="1" s="1"/>
  <c r="AE785" i="1"/>
  <c r="AJ793" i="1"/>
  <c r="AL793" i="1" s="1"/>
  <c r="AE793" i="1"/>
  <c r="AJ801" i="1"/>
  <c r="AL801" i="1" s="1"/>
  <c r="AE801" i="1"/>
  <c r="AJ809" i="1"/>
  <c r="AL809" i="1" s="1"/>
  <c r="AE809" i="1"/>
  <c r="AJ817" i="1"/>
  <c r="AL817" i="1" s="1"/>
  <c r="AE817" i="1"/>
  <c r="AJ825" i="1"/>
  <c r="AL825" i="1" s="1"/>
  <c r="AE825" i="1"/>
  <c r="AJ833" i="1"/>
  <c r="AL833" i="1" s="1"/>
  <c r="AE833" i="1"/>
  <c r="AJ841" i="1"/>
  <c r="AL841" i="1" s="1"/>
  <c r="AE841" i="1"/>
  <c r="AJ849" i="1"/>
  <c r="AL849" i="1" s="1"/>
  <c r="AE849" i="1"/>
  <c r="AJ857" i="1"/>
  <c r="AL857" i="1" s="1"/>
  <c r="AE857" i="1"/>
  <c r="AJ865" i="1"/>
  <c r="AL865" i="1" s="1"/>
  <c r="AE865" i="1"/>
  <c r="AJ873" i="1"/>
  <c r="AL873" i="1" s="1"/>
  <c r="AE873" i="1"/>
  <c r="AJ881" i="1"/>
  <c r="AL881" i="1" s="1"/>
  <c r="AE881" i="1"/>
  <c r="AJ889" i="1"/>
  <c r="AL889" i="1" s="1"/>
  <c r="AE889" i="1"/>
  <c r="AJ897" i="1"/>
  <c r="AL897" i="1" s="1"/>
  <c r="AE897" i="1"/>
  <c r="AJ905" i="1"/>
  <c r="AL905" i="1" s="1"/>
  <c r="AE905" i="1"/>
  <c r="AJ913" i="1"/>
  <c r="AL913" i="1" s="1"/>
  <c r="AE913" i="1"/>
  <c r="AJ921" i="1"/>
  <c r="AL921" i="1" s="1"/>
  <c r="AE921" i="1"/>
  <c r="AJ929" i="1"/>
  <c r="AL929" i="1" s="1"/>
  <c r="AE929" i="1"/>
  <c r="AJ937" i="1"/>
  <c r="AL937" i="1" s="1"/>
  <c r="AE937" i="1"/>
  <c r="AJ945" i="1"/>
  <c r="AL945" i="1" s="1"/>
  <c r="AE945" i="1"/>
  <c r="AJ953" i="1"/>
  <c r="AL953" i="1" s="1"/>
  <c r="AE953" i="1"/>
  <c r="AJ961" i="1"/>
  <c r="AL961" i="1" s="1"/>
  <c r="AE961" i="1"/>
  <c r="AJ969" i="1"/>
  <c r="AL969" i="1" s="1"/>
  <c r="AE969" i="1"/>
  <c r="AJ977" i="1"/>
  <c r="AL977" i="1" s="1"/>
  <c r="AE977" i="1"/>
  <c r="AJ985" i="1"/>
  <c r="AL985" i="1" s="1"/>
  <c r="AE985" i="1"/>
  <c r="AJ993" i="1"/>
  <c r="AL993" i="1" s="1"/>
  <c r="AE993" i="1"/>
  <c r="AJ1001" i="1"/>
  <c r="AL1001" i="1" s="1"/>
  <c r="AE1001" i="1"/>
  <c r="AJ1009" i="1"/>
  <c r="AL1009" i="1" s="1"/>
  <c r="AE1009" i="1"/>
  <c r="AJ1017" i="1"/>
  <c r="AL1017" i="1" s="1"/>
  <c r="AE1017" i="1"/>
  <c r="AJ1025" i="1"/>
  <c r="AL1025" i="1" s="1"/>
  <c r="AE1025" i="1"/>
  <c r="AJ1033" i="1"/>
  <c r="AL1033" i="1" s="1"/>
  <c r="AE1033" i="1"/>
  <c r="AJ1041" i="1"/>
  <c r="AL1041" i="1" s="1"/>
  <c r="AE1041" i="1"/>
  <c r="AJ1049" i="1"/>
  <c r="AL1049" i="1" s="1"/>
  <c r="AE1049" i="1"/>
  <c r="AJ1057" i="1"/>
  <c r="AL1057" i="1" s="1"/>
  <c r="AE1057" i="1"/>
  <c r="AJ1065" i="1"/>
  <c r="AL1065" i="1" s="1"/>
  <c r="AE1065" i="1"/>
  <c r="AJ1073" i="1"/>
  <c r="AL1073" i="1" s="1"/>
  <c r="AE1073" i="1"/>
  <c r="AJ1081" i="1"/>
  <c r="AL1081" i="1" s="1"/>
  <c r="AE1081" i="1"/>
  <c r="AJ1089" i="1"/>
  <c r="AL1089" i="1" s="1"/>
  <c r="AE1089" i="1"/>
  <c r="AJ1097" i="1"/>
  <c r="AL1097" i="1" s="1"/>
  <c r="AE1097" i="1"/>
  <c r="AJ1105" i="1"/>
  <c r="AL1105" i="1" s="1"/>
  <c r="AE1105" i="1"/>
  <c r="AJ1113" i="1"/>
  <c r="AL1113" i="1" s="1"/>
  <c r="AE1113" i="1"/>
  <c r="AJ1121" i="1"/>
  <c r="AL1121" i="1" s="1"/>
  <c r="AE1121" i="1"/>
  <c r="AJ1129" i="1"/>
  <c r="AL1129" i="1" s="1"/>
  <c r="AE1129" i="1"/>
  <c r="AJ1137" i="1"/>
  <c r="AL1137" i="1" s="1"/>
  <c r="AE1137" i="1"/>
  <c r="AJ1145" i="1"/>
  <c r="AL1145" i="1" s="1"/>
  <c r="AE1145" i="1"/>
  <c r="AJ1153" i="1"/>
  <c r="AL1153" i="1" s="1"/>
  <c r="AE1153" i="1"/>
  <c r="AJ1161" i="1"/>
  <c r="AL1161" i="1" s="1"/>
  <c r="AE1161" i="1"/>
  <c r="AJ1169" i="1"/>
  <c r="AL1169" i="1" s="1"/>
  <c r="AE1169" i="1"/>
  <c r="AJ1177" i="1"/>
  <c r="AL1177" i="1" s="1"/>
  <c r="AE1177" i="1"/>
  <c r="AJ1185" i="1"/>
  <c r="AL1185" i="1" s="1"/>
  <c r="AE1185" i="1"/>
  <c r="AJ1193" i="1"/>
  <c r="AL1193" i="1" s="1"/>
  <c r="AE1193" i="1"/>
  <c r="AJ1201" i="1"/>
  <c r="AL1201" i="1" s="1"/>
  <c r="AE1201" i="1"/>
  <c r="AJ1209" i="1"/>
  <c r="AL1209" i="1" s="1"/>
  <c r="AE1209" i="1"/>
  <c r="AJ1217" i="1"/>
  <c r="AL1217" i="1" s="1"/>
  <c r="AE1217" i="1"/>
  <c r="AJ1225" i="1"/>
  <c r="AL1225" i="1" s="1"/>
  <c r="AE1225" i="1"/>
  <c r="AJ1233" i="1"/>
  <c r="AL1233" i="1" s="1"/>
  <c r="AE1233" i="1"/>
  <c r="AJ1241" i="1"/>
  <c r="AL1241" i="1" s="1"/>
  <c r="AE1241" i="1"/>
  <c r="AJ1249" i="1"/>
  <c r="AL1249" i="1" s="1"/>
  <c r="AE1249" i="1"/>
  <c r="AJ1257" i="1"/>
  <c r="AL1257" i="1" s="1"/>
  <c r="AE1257" i="1"/>
  <c r="AJ1265" i="1"/>
  <c r="AL1265" i="1" s="1"/>
  <c r="AE1265" i="1"/>
  <c r="AJ1273" i="1"/>
  <c r="AL1273" i="1" s="1"/>
  <c r="AE1273" i="1"/>
  <c r="AJ1281" i="1"/>
  <c r="AL1281" i="1" s="1"/>
  <c r="AE1281" i="1"/>
  <c r="AJ1289" i="1"/>
  <c r="AL1289" i="1" s="1"/>
  <c r="AE1289" i="1"/>
  <c r="AJ1297" i="1"/>
  <c r="AL1297" i="1" s="1"/>
  <c r="AE1297" i="1"/>
  <c r="AJ1305" i="1"/>
  <c r="AL1305" i="1" s="1"/>
  <c r="AE1305" i="1"/>
  <c r="AJ1313" i="1"/>
  <c r="AL1313" i="1" s="1"/>
  <c r="AE1313" i="1"/>
  <c r="AJ1321" i="1"/>
  <c r="AL1321" i="1" s="1"/>
  <c r="AE1321" i="1"/>
  <c r="AJ1329" i="1"/>
  <c r="AL1329" i="1" s="1"/>
  <c r="AE1329" i="1"/>
  <c r="AJ1337" i="1"/>
  <c r="AL1337" i="1" s="1"/>
  <c r="AE1337" i="1"/>
  <c r="AJ1345" i="1"/>
  <c r="AL1345" i="1" s="1"/>
  <c r="AE1345" i="1"/>
  <c r="AJ1353" i="1"/>
  <c r="AL1353" i="1" s="1"/>
  <c r="AE1353" i="1"/>
  <c r="AJ1361" i="1"/>
  <c r="AL1361" i="1" s="1"/>
  <c r="AE1361" i="1"/>
  <c r="AJ1369" i="1"/>
  <c r="AL1369" i="1" s="1"/>
  <c r="AE1369" i="1"/>
  <c r="AJ1377" i="1"/>
  <c r="AL1377" i="1" s="1"/>
  <c r="AE1377" i="1"/>
  <c r="AJ1385" i="1"/>
  <c r="AL1385" i="1" s="1"/>
  <c r="AE1385" i="1"/>
  <c r="AJ1393" i="1"/>
  <c r="AL1393" i="1" s="1"/>
  <c r="AE1393" i="1"/>
  <c r="AJ1401" i="1"/>
  <c r="AL1401" i="1" s="1"/>
  <c r="AE1401" i="1"/>
  <c r="AJ1409" i="1"/>
  <c r="AL1409" i="1" s="1"/>
  <c r="AE1409" i="1"/>
  <c r="AJ1417" i="1"/>
  <c r="AL1417" i="1" s="1"/>
  <c r="AE1417" i="1"/>
  <c r="AJ1425" i="1"/>
  <c r="AL1425" i="1" s="1"/>
  <c r="AE1425" i="1"/>
  <c r="AJ1433" i="1"/>
  <c r="AL1433" i="1" s="1"/>
  <c r="AE1433" i="1"/>
  <c r="AJ1441" i="1"/>
  <c r="AL1441" i="1" s="1"/>
  <c r="AE1441" i="1"/>
  <c r="AJ1449" i="1"/>
  <c r="AL1449" i="1" s="1"/>
  <c r="AE1449" i="1"/>
  <c r="AJ1457" i="1"/>
  <c r="AL1457" i="1" s="1"/>
  <c r="AE1457" i="1"/>
  <c r="AJ1465" i="1"/>
  <c r="AL1465" i="1" s="1"/>
  <c r="AE1465" i="1"/>
  <c r="AJ1473" i="1"/>
  <c r="AL1473" i="1" s="1"/>
  <c r="AE1473" i="1"/>
  <c r="AJ1481" i="1"/>
  <c r="AL1481" i="1" s="1"/>
  <c r="AE1481" i="1"/>
  <c r="AJ1489" i="1"/>
  <c r="AL1489" i="1" s="1"/>
  <c r="AE1489" i="1"/>
  <c r="AJ1497" i="1"/>
  <c r="AL1497" i="1" s="1"/>
  <c r="AE1497" i="1"/>
  <c r="AJ1505" i="1"/>
  <c r="AL1505" i="1" s="1"/>
  <c r="AE1505" i="1"/>
  <c r="AJ1513" i="1"/>
  <c r="AL1513" i="1" s="1"/>
  <c r="AE1513" i="1"/>
  <c r="AJ1521" i="1"/>
  <c r="AL1521" i="1" s="1"/>
  <c r="AE1521" i="1"/>
  <c r="AJ1529" i="1"/>
  <c r="AL1529" i="1" s="1"/>
  <c r="AE1529" i="1"/>
  <c r="AJ1537" i="1"/>
  <c r="AL1537" i="1" s="1"/>
  <c r="AE1537" i="1"/>
  <c r="AJ1545" i="1"/>
  <c r="AL1545" i="1" s="1"/>
  <c r="AE1545" i="1"/>
  <c r="AJ1553" i="1"/>
  <c r="AL1553" i="1" s="1"/>
  <c r="AE1553" i="1"/>
  <c r="AJ1561" i="1"/>
  <c r="AL1561" i="1" s="1"/>
  <c r="AE1561" i="1"/>
  <c r="AJ1569" i="1"/>
  <c r="AL1569" i="1" s="1"/>
  <c r="AE1569" i="1"/>
  <c r="AJ1577" i="1"/>
  <c r="AL1577" i="1" s="1"/>
  <c r="AE1577" i="1"/>
  <c r="AJ1585" i="1"/>
  <c r="AL1585" i="1" s="1"/>
  <c r="AE1585" i="1"/>
  <c r="AJ1593" i="1"/>
  <c r="AL1593" i="1" s="1"/>
  <c r="AE1593" i="1"/>
  <c r="AJ1601" i="1"/>
  <c r="AL1601" i="1" s="1"/>
  <c r="AE1601" i="1"/>
  <c r="AJ1609" i="1"/>
  <c r="AL1609" i="1" s="1"/>
  <c r="AE1609" i="1"/>
  <c r="AJ1617" i="1"/>
  <c r="AL1617" i="1" s="1"/>
  <c r="AE1617" i="1"/>
  <c r="AJ1625" i="1"/>
  <c r="AL1625" i="1" s="1"/>
  <c r="AE1625" i="1"/>
  <c r="AJ1633" i="1"/>
  <c r="AL1633" i="1" s="1"/>
  <c r="AE1633" i="1"/>
  <c r="AJ1641" i="1"/>
  <c r="AL1641" i="1" s="1"/>
  <c r="AE1641" i="1"/>
  <c r="AJ1649" i="1"/>
  <c r="AL1649" i="1" s="1"/>
  <c r="AE1649" i="1"/>
  <c r="AJ1657" i="1"/>
  <c r="AL1657" i="1" s="1"/>
  <c r="AE1657" i="1"/>
  <c r="AJ1665" i="1"/>
  <c r="AL1665" i="1" s="1"/>
  <c r="AE1665" i="1"/>
  <c r="AJ1673" i="1"/>
  <c r="AL1673" i="1" s="1"/>
  <c r="AE1673" i="1"/>
  <c r="AJ1681" i="1"/>
  <c r="AL1681" i="1" s="1"/>
  <c r="AE1681" i="1"/>
  <c r="AJ1689" i="1"/>
  <c r="AL1689" i="1" s="1"/>
  <c r="AE1689" i="1"/>
  <c r="AJ1697" i="1"/>
  <c r="AL1697" i="1" s="1"/>
  <c r="AE1697" i="1"/>
  <c r="AJ1705" i="1"/>
  <c r="AL1705" i="1" s="1"/>
  <c r="AE1705" i="1"/>
  <c r="AJ1713" i="1"/>
  <c r="AL1713" i="1" s="1"/>
  <c r="AE1713" i="1"/>
  <c r="AJ1721" i="1"/>
  <c r="AL1721" i="1" s="1"/>
  <c r="AE1721" i="1"/>
  <c r="AJ1729" i="1"/>
  <c r="AL1729" i="1" s="1"/>
  <c r="AE1729" i="1"/>
  <c r="AJ1737" i="1"/>
  <c r="AL1737" i="1" s="1"/>
  <c r="AE1737" i="1"/>
  <c r="AJ1745" i="1"/>
  <c r="AL1745" i="1" s="1"/>
  <c r="AE1745" i="1"/>
  <c r="AJ1753" i="1"/>
  <c r="AL1753" i="1" s="1"/>
  <c r="AE1753" i="1"/>
  <c r="AJ1761" i="1"/>
  <c r="AL1761" i="1" s="1"/>
  <c r="AE1761" i="1"/>
  <c r="AJ1769" i="1"/>
  <c r="AL1769" i="1" s="1"/>
  <c r="AE1769" i="1"/>
  <c r="AJ1777" i="1"/>
  <c r="AL1777" i="1" s="1"/>
  <c r="AE1777" i="1"/>
  <c r="AJ1785" i="1"/>
  <c r="AL1785" i="1" s="1"/>
  <c r="AE1785" i="1"/>
  <c r="AJ1793" i="1"/>
  <c r="AL1793" i="1" s="1"/>
  <c r="AE1793" i="1"/>
  <c r="AJ1801" i="1"/>
  <c r="AL1801" i="1" s="1"/>
  <c r="AE1801" i="1"/>
  <c r="AJ1809" i="1"/>
  <c r="AL1809" i="1" s="1"/>
  <c r="AE1809" i="1"/>
  <c r="AJ1817" i="1"/>
  <c r="AL1817" i="1" s="1"/>
  <c r="AE1817" i="1"/>
  <c r="AJ1825" i="1"/>
  <c r="AL1825" i="1" s="1"/>
  <c r="AE1825" i="1"/>
  <c r="AJ1833" i="1"/>
  <c r="AL1833" i="1" s="1"/>
  <c r="AE1833" i="1"/>
  <c r="AJ1841" i="1"/>
  <c r="AL1841" i="1" s="1"/>
  <c r="AE1841" i="1"/>
  <c r="AJ1849" i="1"/>
  <c r="AL1849" i="1" s="1"/>
  <c r="AE1849" i="1"/>
  <c r="AJ1857" i="1"/>
  <c r="AL1857" i="1" s="1"/>
  <c r="AE1857" i="1"/>
  <c r="AJ1865" i="1"/>
  <c r="AL1865" i="1" s="1"/>
  <c r="AE1865" i="1"/>
  <c r="AJ1873" i="1"/>
  <c r="AL1873" i="1" s="1"/>
  <c r="AE1873" i="1"/>
  <c r="AJ1881" i="1"/>
  <c r="AL1881" i="1" s="1"/>
  <c r="AE1881" i="1"/>
  <c r="AJ1889" i="1"/>
  <c r="AL1889" i="1" s="1"/>
  <c r="AE1889" i="1"/>
  <c r="AJ1897" i="1"/>
  <c r="AL1897" i="1" s="1"/>
  <c r="AE1897" i="1"/>
  <c r="AJ1905" i="1"/>
  <c r="AL1905" i="1" s="1"/>
  <c r="AE1905" i="1"/>
  <c r="AJ1913" i="1"/>
  <c r="AL1913" i="1" s="1"/>
  <c r="AE1913" i="1"/>
  <c r="AJ1921" i="1"/>
  <c r="AL1921" i="1" s="1"/>
  <c r="AE1921" i="1"/>
  <c r="AJ1929" i="1"/>
  <c r="AL1929" i="1" s="1"/>
  <c r="AE1929" i="1"/>
  <c r="AJ1937" i="1"/>
  <c r="AL1937" i="1" s="1"/>
  <c r="AE1937" i="1"/>
  <c r="AJ1945" i="1"/>
  <c r="AL1945" i="1" s="1"/>
  <c r="AE1945" i="1"/>
  <c r="AJ1953" i="1"/>
  <c r="AL1953" i="1" s="1"/>
  <c r="AE1953" i="1"/>
  <c r="AJ1961" i="1"/>
  <c r="AL1961" i="1" s="1"/>
  <c r="AE1961" i="1"/>
  <c r="AJ1969" i="1"/>
  <c r="AL1969" i="1" s="1"/>
  <c r="AE1969" i="1"/>
  <c r="AJ1977" i="1"/>
  <c r="AL1977" i="1" s="1"/>
  <c r="AE1977" i="1"/>
  <c r="AJ1985" i="1"/>
  <c r="AL1985" i="1" s="1"/>
  <c r="AE1985" i="1"/>
  <c r="AJ1993" i="1"/>
  <c r="AL1993" i="1" s="1"/>
  <c r="AE1993" i="1"/>
  <c r="AJ2001" i="1"/>
  <c r="AL2001" i="1" s="1"/>
  <c r="AE2001" i="1"/>
  <c r="AJ2009" i="1"/>
  <c r="AL2009" i="1" s="1"/>
  <c r="AE2009" i="1"/>
  <c r="AJ2017" i="1"/>
  <c r="AL2017" i="1" s="1"/>
  <c r="AE2017" i="1"/>
  <c r="AJ2025" i="1"/>
  <c r="AL2025" i="1" s="1"/>
  <c r="AE2025" i="1"/>
  <c r="AJ2033" i="1"/>
  <c r="AL2033" i="1" s="1"/>
  <c r="AE2033" i="1"/>
  <c r="AJ2041" i="1"/>
  <c r="AL2041" i="1" s="1"/>
  <c r="AE2041" i="1"/>
  <c r="AJ2049" i="1"/>
  <c r="AL2049" i="1" s="1"/>
  <c r="AE2049" i="1"/>
  <c r="AJ2057" i="1"/>
  <c r="AL2057" i="1" s="1"/>
  <c r="AE2057" i="1"/>
  <c r="AJ2065" i="1"/>
  <c r="AL2065" i="1" s="1"/>
  <c r="AE2065" i="1"/>
  <c r="AJ2073" i="1"/>
  <c r="AL2073" i="1" s="1"/>
  <c r="AE2073" i="1"/>
  <c r="AJ2081" i="1"/>
  <c r="AL2081" i="1" s="1"/>
  <c r="AE2081" i="1"/>
  <c r="AJ2089" i="1"/>
  <c r="AL2089" i="1" s="1"/>
  <c r="AE2089" i="1"/>
  <c r="AJ2097" i="1"/>
  <c r="AL2097" i="1" s="1"/>
  <c r="AE2097" i="1"/>
  <c r="AJ2105" i="1"/>
  <c r="AL2105" i="1" s="1"/>
  <c r="AE2105" i="1"/>
  <c r="AJ2113" i="1"/>
  <c r="AL2113" i="1" s="1"/>
  <c r="AE2113" i="1"/>
  <c r="AJ2121" i="1"/>
  <c r="AL2121" i="1" s="1"/>
  <c r="AE2121" i="1"/>
  <c r="AJ2129" i="1"/>
  <c r="AL2129" i="1" s="1"/>
  <c r="AE2129" i="1"/>
  <c r="AJ2137" i="1"/>
  <c r="AL2137" i="1" s="1"/>
  <c r="AE2137" i="1"/>
  <c r="AJ2145" i="1"/>
  <c r="AL2145" i="1" s="1"/>
  <c r="AE2145" i="1"/>
  <c r="AJ2153" i="1"/>
  <c r="AL2153" i="1" s="1"/>
  <c r="AE2153" i="1"/>
  <c r="AJ2161" i="1"/>
  <c r="AL2161" i="1" s="1"/>
  <c r="AE2161" i="1"/>
  <c r="AJ2169" i="1"/>
  <c r="AL2169" i="1" s="1"/>
  <c r="AE2169" i="1"/>
  <c r="AJ2177" i="1"/>
  <c r="AL2177" i="1" s="1"/>
  <c r="AE2177" i="1"/>
  <c r="AJ2185" i="1"/>
  <c r="AL2185" i="1" s="1"/>
  <c r="AE2185" i="1"/>
  <c r="AJ2193" i="1"/>
  <c r="AL2193" i="1" s="1"/>
  <c r="AE2193" i="1"/>
  <c r="AJ2201" i="1"/>
  <c r="AL2201" i="1" s="1"/>
  <c r="AE2201" i="1"/>
  <c r="AJ2209" i="1"/>
  <c r="AL2209" i="1" s="1"/>
  <c r="AE2209" i="1"/>
  <c r="AJ2217" i="1"/>
  <c r="AL2217" i="1" s="1"/>
  <c r="AE2217" i="1"/>
  <c r="AJ2225" i="1"/>
  <c r="AL2225" i="1" s="1"/>
  <c r="AE2225" i="1"/>
  <c r="AJ2233" i="1"/>
  <c r="AL2233" i="1" s="1"/>
  <c r="AE2233" i="1"/>
  <c r="AJ2241" i="1"/>
  <c r="AL2241" i="1" s="1"/>
  <c r="AE2241" i="1"/>
  <c r="AJ2249" i="1"/>
  <c r="AL2249" i="1" s="1"/>
  <c r="AE2249" i="1"/>
  <c r="AJ2257" i="1"/>
  <c r="AL2257" i="1" s="1"/>
  <c r="AE2257" i="1"/>
  <c r="AJ2265" i="1"/>
  <c r="AL2265" i="1" s="1"/>
  <c r="AE2265" i="1"/>
  <c r="AJ2273" i="1"/>
  <c r="AL2273" i="1" s="1"/>
  <c r="AE2273" i="1"/>
  <c r="AJ2281" i="1"/>
  <c r="AL2281" i="1" s="1"/>
  <c r="AE2281" i="1"/>
  <c r="AJ2289" i="1"/>
  <c r="AL2289" i="1" s="1"/>
  <c r="AE2289" i="1"/>
  <c r="AJ2297" i="1"/>
  <c r="AL2297" i="1" s="1"/>
  <c r="AE2297" i="1"/>
  <c r="AJ2305" i="1"/>
  <c r="AL2305" i="1" s="1"/>
  <c r="AE2305" i="1"/>
  <c r="AJ2313" i="1"/>
  <c r="AL2313" i="1" s="1"/>
  <c r="AE2313" i="1"/>
  <c r="AJ2321" i="1"/>
  <c r="AL2321" i="1" s="1"/>
  <c r="AE2321" i="1"/>
  <c r="AJ2329" i="1"/>
  <c r="AL2329" i="1" s="1"/>
  <c r="AE2329" i="1"/>
  <c r="AJ2337" i="1"/>
  <c r="AL2337" i="1" s="1"/>
  <c r="AE2337" i="1"/>
  <c r="AJ2345" i="1"/>
  <c r="AL2345" i="1" s="1"/>
  <c r="AE2345" i="1"/>
  <c r="AJ2353" i="1"/>
  <c r="AL2353" i="1" s="1"/>
  <c r="AE2353" i="1"/>
  <c r="AJ2361" i="1"/>
  <c r="AL2361" i="1" s="1"/>
  <c r="AE2361" i="1"/>
  <c r="AJ2369" i="1"/>
  <c r="AL2369" i="1" s="1"/>
  <c r="AE2369" i="1"/>
  <c r="AJ2377" i="1"/>
  <c r="AL2377" i="1" s="1"/>
  <c r="AE2377" i="1"/>
  <c r="AJ2385" i="1"/>
  <c r="AL2385" i="1" s="1"/>
  <c r="AE2385" i="1"/>
  <c r="AJ2393" i="1"/>
  <c r="AL2393" i="1" s="1"/>
  <c r="AE2393" i="1"/>
  <c r="AJ2401" i="1"/>
  <c r="AL2401" i="1" s="1"/>
  <c r="AE2401" i="1"/>
  <c r="AJ2409" i="1"/>
  <c r="AL2409" i="1" s="1"/>
  <c r="AE2409" i="1"/>
  <c r="AJ2417" i="1"/>
  <c r="AL2417" i="1" s="1"/>
  <c r="AE2417" i="1"/>
  <c r="AJ2425" i="1"/>
  <c r="AL2425" i="1" s="1"/>
  <c r="AE2425" i="1"/>
  <c r="AJ2433" i="1"/>
  <c r="AL2433" i="1" s="1"/>
  <c r="AE2433" i="1"/>
  <c r="AJ2441" i="1"/>
  <c r="AL2441" i="1" s="1"/>
  <c r="AE2441" i="1"/>
  <c r="AJ2449" i="1"/>
  <c r="AL2449" i="1" s="1"/>
  <c r="AE2449" i="1"/>
  <c r="AJ2457" i="1"/>
  <c r="AL2457" i="1" s="1"/>
  <c r="AE2457" i="1"/>
  <c r="AJ2465" i="1"/>
  <c r="AL2465" i="1" s="1"/>
  <c r="AE2465" i="1"/>
  <c r="AJ2473" i="1"/>
  <c r="AL2473" i="1" s="1"/>
  <c r="AE2473" i="1"/>
  <c r="AJ2481" i="1"/>
  <c r="AL2481" i="1" s="1"/>
  <c r="AE2481" i="1"/>
  <c r="AJ2489" i="1"/>
  <c r="AL2489" i="1" s="1"/>
  <c r="AE2489" i="1"/>
  <c r="AJ2497" i="1"/>
  <c r="AL2497" i="1" s="1"/>
  <c r="AE2497" i="1"/>
  <c r="AJ2505" i="1"/>
  <c r="AL2505" i="1" s="1"/>
  <c r="AE2505" i="1"/>
  <c r="AJ2513" i="1"/>
  <c r="AL2513" i="1" s="1"/>
  <c r="AE2513" i="1"/>
  <c r="AJ2521" i="1"/>
  <c r="AL2521" i="1" s="1"/>
  <c r="AE2521" i="1"/>
  <c r="AJ2529" i="1"/>
  <c r="AL2529" i="1" s="1"/>
  <c r="AE2529" i="1"/>
  <c r="AJ2537" i="1"/>
  <c r="AL2537" i="1" s="1"/>
  <c r="AE2537" i="1"/>
  <c r="AJ2545" i="1"/>
  <c r="AL2545" i="1" s="1"/>
  <c r="AE2545" i="1"/>
  <c r="AJ2553" i="1"/>
  <c r="AL2553" i="1" s="1"/>
  <c r="AE2553" i="1"/>
  <c r="AJ2561" i="1"/>
  <c r="AL2561" i="1" s="1"/>
  <c r="AE2561" i="1"/>
  <c r="AJ2569" i="1"/>
  <c r="AL2569" i="1" s="1"/>
  <c r="AE2569" i="1"/>
  <c r="AJ2577" i="1"/>
  <c r="AL2577" i="1" s="1"/>
  <c r="AE2577" i="1"/>
  <c r="AJ2585" i="1"/>
  <c r="AL2585" i="1" s="1"/>
  <c r="AE2585" i="1"/>
  <c r="AJ2593" i="1"/>
  <c r="AL2593" i="1" s="1"/>
  <c r="AE2593" i="1"/>
  <c r="AJ2601" i="1"/>
  <c r="AL2601" i="1" s="1"/>
  <c r="AE2601" i="1"/>
  <c r="AJ2609" i="1"/>
  <c r="AL2609" i="1" s="1"/>
  <c r="AE2609" i="1"/>
  <c r="AJ2617" i="1"/>
  <c r="AL2617" i="1" s="1"/>
  <c r="AE2617" i="1"/>
  <c r="AJ2625" i="1"/>
  <c r="AL2625" i="1" s="1"/>
  <c r="AE2625" i="1"/>
  <c r="AJ2633" i="1"/>
  <c r="AL2633" i="1" s="1"/>
  <c r="AE2633" i="1"/>
  <c r="AJ2641" i="1"/>
  <c r="AL2641" i="1" s="1"/>
  <c r="AE2641" i="1"/>
  <c r="AJ2649" i="1"/>
  <c r="AL2649" i="1" s="1"/>
  <c r="AE2649" i="1"/>
  <c r="AJ2657" i="1"/>
  <c r="AL2657" i="1" s="1"/>
  <c r="AE2657" i="1"/>
  <c r="AJ2665" i="1"/>
  <c r="AL2665" i="1" s="1"/>
  <c r="AE2665" i="1"/>
  <c r="AJ2673" i="1"/>
  <c r="AL2673" i="1" s="1"/>
  <c r="AE2673" i="1"/>
  <c r="AJ2681" i="1"/>
  <c r="AL2681" i="1" s="1"/>
  <c r="AE2681" i="1"/>
  <c r="AJ2689" i="1"/>
  <c r="AL2689" i="1" s="1"/>
  <c r="AE2689" i="1"/>
  <c r="AJ2697" i="1"/>
  <c r="AL2697" i="1" s="1"/>
  <c r="AE2697" i="1"/>
  <c r="AJ2705" i="1"/>
  <c r="AL2705" i="1" s="1"/>
  <c r="AE2705" i="1"/>
  <c r="AJ2713" i="1"/>
  <c r="AL2713" i="1" s="1"/>
  <c r="AE2713" i="1"/>
  <c r="AJ2721" i="1"/>
  <c r="AL2721" i="1" s="1"/>
  <c r="AE2721" i="1"/>
  <c r="AJ2729" i="1"/>
  <c r="AL2729" i="1" s="1"/>
  <c r="AE2729" i="1"/>
  <c r="AJ2737" i="1"/>
  <c r="AL2737" i="1" s="1"/>
  <c r="AE2737" i="1"/>
  <c r="AJ2745" i="1"/>
  <c r="AL2745" i="1" s="1"/>
  <c r="AE2745" i="1"/>
  <c r="AJ2753" i="1"/>
  <c r="AL2753" i="1" s="1"/>
  <c r="AE2753" i="1"/>
  <c r="AJ2761" i="1"/>
  <c r="AL2761" i="1" s="1"/>
  <c r="AE2761" i="1"/>
  <c r="AJ2769" i="1"/>
  <c r="AL2769" i="1" s="1"/>
  <c r="AE2769" i="1"/>
  <c r="AJ2777" i="1"/>
  <c r="AL2777" i="1" s="1"/>
  <c r="AE2777" i="1"/>
  <c r="AJ2785" i="1"/>
  <c r="AL2785" i="1" s="1"/>
  <c r="AE2785" i="1"/>
  <c r="AJ2793" i="1"/>
  <c r="AL2793" i="1" s="1"/>
  <c r="AE2793" i="1"/>
  <c r="AJ2801" i="1"/>
  <c r="AL2801" i="1" s="1"/>
  <c r="AE2801" i="1"/>
  <c r="AJ2809" i="1"/>
  <c r="AL2809" i="1" s="1"/>
  <c r="AE2809" i="1"/>
  <c r="AJ2817" i="1"/>
  <c r="AL2817" i="1" s="1"/>
  <c r="AE2817" i="1"/>
  <c r="AJ2825" i="1"/>
  <c r="AL2825" i="1" s="1"/>
  <c r="AE2825" i="1"/>
  <c r="AJ2833" i="1"/>
  <c r="AL2833" i="1" s="1"/>
  <c r="AE2833" i="1"/>
  <c r="AJ2841" i="1"/>
  <c r="AL2841" i="1" s="1"/>
  <c r="AE2841" i="1"/>
  <c r="AJ2849" i="1"/>
  <c r="AL2849" i="1" s="1"/>
  <c r="AE2849" i="1"/>
  <c r="AJ2857" i="1"/>
  <c r="AL2857" i="1" s="1"/>
  <c r="AE2857" i="1"/>
  <c r="AJ2865" i="1"/>
  <c r="AL2865" i="1" s="1"/>
  <c r="AE2865" i="1"/>
  <c r="AJ2873" i="1"/>
  <c r="AL2873" i="1" s="1"/>
  <c r="AE2873" i="1"/>
  <c r="AJ2881" i="1"/>
  <c r="AL2881" i="1" s="1"/>
  <c r="AE2881" i="1"/>
  <c r="AJ2889" i="1"/>
  <c r="AL2889" i="1" s="1"/>
  <c r="AE2889" i="1"/>
  <c r="AJ2897" i="1"/>
  <c r="AL2897" i="1" s="1"/>
  <c r="AE2897" i="1"/>
  <c r="AJ2905" i="1"/>
  <c r="AL2905" i="1" s="1"/>
  <c r="AE2905" i="1"/>
  <c r="AJ2913" i="1"/>
  <c r="AL2913" i="1" s="1"/>
  <c r="AE2913" i="1"/>
  <c r="AJ2921" i="1"/>
  <c r="AL2921" i="1" s="1"/>
  <c r="AE2921" i="1"/>
  <c r="AJ2929" i="1"/>
  <c r="AL2929" i="1" s="1"/>
  <c r="AE2929" i="1"/>
  <c r="AJ2937" i="1"/>
  <c r="AL2937" i="1" s="1"/>
  <c r="AE2937" i="1"/>
  <c r="AJ2945" i="1"/>
  <c r="AL2945" i="1" s="1"/>
  <c r="AE2945" i="1"/>
  <c r="AJ2953" i="1"/>
  <c r="AL2953" i="1" s="1"/>
  <c r="AE2953" i="1"/>
  <c r="AJ2961" i="1"/>
  <c r="AL2961" i="1" s="1"/>
  <c r="AE2961" i="1"/>
  <c r="AJ2969" i="1"/>
  <c r="AL2969" i="1" s="1"/>
  <c r="AE2969" i="1"/>
  <c r="AJ2977" i="1"/>
  <c r="AL2977" i="1" s="1"/>
  <c r="AE2977" i="1"/>
  <c r="AJ2985" i="1"/>
  <c r="AL2985" i="1" s="1"/>
  <c r="AE2985" i="1"/>
  <c r="AJ2993" i="1"/>
  <c r="AL2993" i="1" s="1"/>
  <c r="AE2993" i="1"/>
  <c r="AJ3001" i="1"/>
  <c r="AL3001" i="1" s="1"/>
  <c r="AE3001" i="1"/>
  <c r="AJ3009" i="1"/>
  <c r="AL3009" i="1" s="1"/>
  <c r="AE3009" i="1"/>
  <c r="AJ3017" i="1"/>
  <c r="AL3017" i="1" s="1"/>
  <c r="AE3017" i="1"/>
  <c r="AJ3025" i="1"/>
  <c r="AL3025" i="1" s="1"/>
  <c r="AE3025" i="1"/>
  <c r="AJ3033" i="1"/>
  <c r="AL3033" i="1" s="1"/>
  <c r="AE3033" i="1"/>
  <c r="AJ3041" i="1"/>
  <c r="AL3041" i="1" s="1"/>
  <c r="AE3041" i="1"/>
  <c r="AJ3049" i="1"/>
  <c r="AL3049" i="1" s="1"/>
  <c r="AE3049" i="1"/>
  <c r="AJ3057" i="1"/>
  <c r="AL3057" i="1" s="1"/>
  <c r="AE3057" i="1"/>
  <c r="AJ3065" i="1"/>
  <c r="AL3065" i="1" s="1"/>
  <c r="AE3065" i="1"/>
  <c r="AJ3073" i="1"/>
  <c r="AL3073" i="1" s="1"/>
  <c r="AE3073" i="1"/>
  <c r="AJ3081" i="1"/>
  <c r="AL3081" i="1" s="1"/>
  <c r="AE3081" i="1"/>
  <c r="AJ3089" i="1"/>
  <c r="AL3089" i="1" s="1"/>
  <c r="AE3089" i="1"/>
  <c r="AJ3097" i="1"/>
  <c r="AL3097" i="1" s="1"/>
  <c r="AE3097" i="1"/>
  <c r="AJ3105" i="1"/>
  <c r="AL3105" i="1" s="1"/>
  <c r="AE3105" i="1"/>
  <c r="AJ3113" i="1"/>
  <c r="AL3113" i="1" s="1"/>
  <c r="AE3113" i="1"/>
  <c r="AJ3121" i="1"/>
  <c r="AL3121" i="1" s="1"/>
  <c r="AE3121" i="1"/>
  <c r="AJ3129" i="1"/>
  <c r="AL3129" i="1" s="1"/>
  <c r="AE3129" i="1"/>
  <c r="AJ3137" i="1"/>
  <c r="AL3137" i="1" s="1"/>
  <c r="AE3137" i="1"/>
  <c r="AJ3145" i="1"/>
  <c r="AL3145" i="1" s="1"/>
  <c r="AE3145" i="1"/>
  <c r="AJ3153" i="1"/>
  <c r="AL3153" i="1" s="1"/>
  <c r="AE3153" i="1"/>
  <c r="AJ3161" i="1"/>
  <c r="AL3161" i="1" s="1"/>
  <c r="AE3161" i="1"/>
  <c r="AJ3169" i="1"/>
  <c r="AL3169" i="1" s="1"/>
  <c r="AE3169" i="1"/>
  <c r="AJ3177" i="1"/>
  <c r="AL3177" i="1" s="1"/>
  <c r="AE3177" i="1"/>
  <c r="AJ3185" i="1"/>
  <c r="AL3185" i="1" s="1"/>
  <c r="AE3185" i="1"/>
  <c r="AJ3193" i="1"/>
  <c r="AL3193" i="1" s="1"/>
  <c r="AE3193" i="1"/>
  <c r="AJ3201" i="1"/>
  <c r="AL3201" i="1" s="1"/>
  <c r="AE3201" i="1"/>
  <c r="AJ3209" i="1"/>
  <c r="AL3209" i="1" s="1"/>
  <c r="AE3209" i="1"/>
  <c r="AJ3217" i="1"/>
  <c r="AL3217" i="1" s="1"/>
  <c r="AE3217" i="1"/>
  <c r="AJ3225" i="1"/>
  <c r="AL3225" i="1" s="1"/>
  <c r="AE3225" i="1"/>
  <c r="AJ3233" i="1"/>
  <c r="AL3233" i="1" s="1"/>
  <c r="AE3233" i="1"/>
  <c r="AJ3241" i="1"/>
  <c r="AL3241" i="1" s="1"/>
  <c r="AE3241" i="1"/>
  <c r="AJ3249" i="1"/>
  <c r="AL3249" i="1" s="1"/>
  <c r="AE3249" i="1"/>
  <c r="AJ3257" i="1"/>
  <c r="AL3257" i="1" s="1"/>
  <c r="AE3257" i="1"/>
  <c r="AJ3265" i="1"/>
  <c r="AL3265" i="1" s="1"/>
  <c r="AE3265" i="1"/>
  <c r="AJ3273" i="1"/>
  <c r="AL3273" i="1" s="1"/>
  <c r="AE3273" i="1"/>
  <c r="AJ3281" i="1"/>
  <c r="AL3281" i="1" s="1"/>
  <c r="AE3281" i="1"/>
  <c r="AJ3289" i="1"/>
  <c r="AL3289" i="1" s="1"/>
  <c r="AE3289" i="1"/>
  <c r="AJ3297" i="1"/>
  <c r="AL3297" i="1" s="1"/>
  <c r="AE3297" i="1"/>
  <c r="AJ3305" i="1"/>
  <c r="AL3305" i="1" s="1"/>
  <c r="AE3305" i="1"/>
  <c r="AJ3313" i="1"/>
  <c r="AL3313" i="1" s="1"/>
  <c r="AE3313" i="1"/>
  <c r="AJ3321" i="1"/>
  <c r="AL3321" i="1" s="1"/>
  <c r="AE3321" i="1"/>
  <c r="AJ3329" i="1"/>
  <c r="AL3329" i="1" s="1"/>
  <c r="AE3329" i="1"/>
  <c r="AJ3337" i="1"/>
  <c r="AL3337" i="1" s="1"/>
  <c r="AE3337" i="1"/>
  <c r="AJ3345" i="1"/>
  <c r="AL3345" i="1" s="1"/>
  <c r="AE3345" i="1"/>
  <c r="AJ3353" i="1"/>
  <c r="AL3353" i="1" s="1"/>
  <c r="AE3353" i="1"/>
  <c r="AJ3361" i="1"/>
  <c r="AL3361" i="1" s="1"/>
  <c r="AE3361" i="1"/>
  <c r="AJ3369" i="1"/>
  <c r="AL3369" i="1" s="1"/>
  <c r="AE3369" i="1"/>
  <c r="AJ3377" i="1"/>
  <c r="AL3377" i="1" s="1"/>
  <c r="AE3377" i="1"/>
  <c r="AJ3385" i="1"/>
  <c r="AL3385" i="1" s="1"/>
  <c r="AE3385" i="1"/>
  <c r="AJ3393" i="1"/>
  <c r="AL3393" i="1" s="1"/>
  <c r="AE3393" i="1"/>
  <c r="AJ3401" i="1"/>
  <c r="AL3401" i="1" s="1"/>
  <c r="AE3401" i="1"/>
  <c r="AJ3409" i="1"/>
  <c r="AL3409" i="1" s="1"/>
  <c r="AE3409" i="1"/>
  <c r="AJ3417" i="1"/>
  <c r="AL3417" i="1" s="1"/>
  <c r="AE3417" i="1"/>
  <c r="AJ3425" i="1"/>
  <c r="AL3425" i="1" s="1"/>
  <c r="AE3425" i="1"/>
  <c r="AJ3433" i="1"/>
  <c r="AL3433" i="1" s="1"/>
  <c r="AE3433" i="1"/>
  <c r="AJ3441" i="1"/>
  <c r="AL3441" i="1" s="1"/>
  <c r="AE3441" i="1"/>
  <c r="AN11" i="1"/>
  <c r="AP11" i="1" s="1"/>
  <c r="AQ11" i="1" s="1"/>
  <c r="AI11" i="1"/>
  <c r="AN19" i="1"/>
  <c r="AP19" i="1" s="1"/>
  <c r="AQ19" i="1" s="1"/>
  <c r="AI19" i="1"/>
  <c r="AN27" i="1"/>
  <c r="AP27" i="1" s="1"/>
  <c r="AQ27" i="1" s="1"/>
  <c r="AI27" i="1"/>
  <c r="AN35" i="1"/>
  <c r="AP35" i="1" s="1"/>
  <c r="AQ35" i="1" s="1"/>
  <c r="AI35" i="1"/>
  <c r="AN43" i="1"/>
  <c r="AP43" i="1" s="1"/>
  <c r="AQ43" i="1" s="1"/>
  <c r="AI43" i="1"/>
  <c r="AN51" i="1"/>
  <c r="AP51" i="1" s="1"/>
  <c r="AQ51" i="1" s="1"/>
  <c r="AI51" i="1"/>
  <c r="AN59" i="1"/>
  <c r="AP59" i="1" s="1"/>
  <c r="AQ59" i="1" s="1"/>
  <c r="AI59" i="1"/>
  <c r="AN67" i="1"/>
  <c r="AP67" i="1" s="1"/>
  <c r="AQ67" i="1" s="1"/>
  <c r="AI67" i="1"/>
  <c r="AN75" i="1"/>
  <c r="AP75" i="1" s="1"/>
  <c r="AQ75" i="1" s="1"/>
  <c r="AI75" i="1"/>
  <c r="AN83" i="1"/>
  <c r="AP83" i="1" s="1"/>
  <c r="AQ83" i="1" s="1"/>
  <c r="AI83" i="1"/>
  <c r="AN91" i="1"/>
  <c r="AP91" i="1" s="1"/>
  <c r="AQ91" i="1" s="1"/>
  <c r="AI91" i="1"/>
  <c r="AN99" i="1"/>
  <c r="AP99" i="1" s="1"/>
  <c r="AQ99" i="1" s="1"/>
  <c r="AI99" i="1"/>
  <c r="AN107" i="1"/>
  <c r="AP107" i="1" s="1"/>
  <c r="AQ107" i="1" s="1"/>
  <c r="AI107" i="1"/>
  <c r="AN115" i="1"/>
  <c r="AP115" i="1" s="1"/>
  <c r="AQ115" i="1" s="1"/>
  <c r="AI115" i="1"/>
  <c r="AN123" i="1"/>
  <c r="AP123" i="1" s="1"/>
  <c r="AQ123" i="1" s="1"/>
  <c r="AI123" i="1"/>
  <c r="AN131" i="1"/>
  <c r="AP131" i="1" s="1"/>
  <c r="AQ131" i="1" s="1"/>
  <c r="AI131" i="1"/>
  <c r="AN139" i="1"/>
  <c r="AP139" i="1" s="1"/>
  <c r="AQ139" i="1" s="1"/>
  <c r="AI139" i="1"/>
  <c r="AN147" i="1"/>
  <c r="AP147" i="1" s="1"/>
  <c r="AQ147" i="1" s="1"/>
  <c r="AI147" i="1"/>
  <c r="AN155" i="1"/>
  <c r="AP155" i="1" s="1"/>
  <c r="AQ155" i="1" s="1"/>
  <c r="AI155" i="1"/>
  <c r="AN163" i="1"/>
  <c r="AP163" i="1" s="1"/>
  <c r="AQ163" i="1" s="1"/>
  <c r="AI163" i="1"/>
  <c r="AN171" i="1"/>
  <c r="AP171" i="1" s="1"/>
  <c r="AQ171" i="1" s="1"/>
  <c r="AI171" i="1"/>
  <c r="AN179" i="1"/>
  <c r="AP179" i="1" s="1"/>
  <c r="AQ179" i="1" s="1"/>
  <c r="AI179" i="1"/>
  <c r="AN187" i="1"/>
  <c r="AP187" i="1" s="1"/>
  <c r="AQ187" i="1" s="1"/>
  <c r="AI187" i="1"/>
  <c r="AN195" i="1"/>
  <c r="AP195" i="1" s="1"/>
  <c r="AQ195" i="1" s="1"/>
  <c r="AI195" i="1"/>
  <c r="AN203" i="1"/>
  <c r="AP203" i="1" s="1"/>
  <c r="AQ203" i="1" s="1"/>
  <c r="AI203" i="1"/>
  <c r="AN211" i="1"/>
  <c r="AP211" i="1" s="1"/>
  <c r="AQ211" i="1" s="1"/>
  <c r="AI211" i="1"/>
  <c r="AN219" i="1"/>
  <c r="AP219" i="1" s="1"/>
  <c r="AQ219" i="1" s="1"/>
  <c r="AI219" i="1"/>
  <c r="AN227" i="1"/>
  <c r="AP227" i="1" s="1"/>
  <c r="AQ227" i="1" s="1"/>
  <c r="AI227" i="1"/>
  <c r="AN235" i="1"/>
  <c r="AP235" i="1" s="1"/>
  <c r="AQ235" i="1" s="1"/>
  <c r="AI235" i="1"/>
  <c r="AN243" i="1"/>
  <c r="AP243" i="1" s="1"/>
  <c r="AQ243" i="1" s="1"/>
  <c r="AI243" i="1"/>
  <c r="AN251" i="1"/>
  <c r="AP251" i="1" s="1"/>
  <c r="AQ251" i="1" s="1"/>
  <c r="AI251" i="1"/>
  <c r="AN259" i="1"/>
  <c r="AP259" i="1" s="1"/>
  <c r="AQ259" i="1" s="1"/>
  <c r="AI259" i="1"/>
  <c r="AN267" i="1"/>
  <c r="AP267" i="1" s="1"/>
  <c r="AQ267" i="1" s="1"/>
  <c r="AI267" i="1"/>
  <c r="AN275" i="1"/>
  <c r="AP275" i="1" s="1"/>
  <c r="AQ275" i="1" s="1"/>
  <c r="AI275" i="1"/>
  <c r="AN283" i="1"/>
  <c r="AP283" i="1" s="1"/>
  <c r="AQ283" i="1" s="1"/>
  <c r="AI283" i="1"/>
  <c r="AN291" i="1"/>
  <c r="AP291" i="1" s="1"/>
  <c r="AQ291" i="1" s="1"/>
  <c r="AI291" i="1"/>
  <c r="AN299" i="1"/>
  <c r="AP299" i="1" s="1"/>
  <c r="AQ299" i="1" s="1"/>
  <c r="AI299" i="1"/>
  <c r="AN307" i="1"/>
  <c r="AP307" i="1" s="1"/>
  <c r="AQ307" i="1" s="1"/>
  <c r="AI307" i="1"/>
  <c r="AN315" i="1"/>
  <c r="AP315" i="1" s="1"/>
  <c r="AQ315" i="1" s="1"/>
  <c r="AI315" i="1"/>
  <c r="AN323" i="1"/>
  <c r="AP323" i="1" s="1"/>
  <c r="AQ323" i="1" s="1"/>
  <c r="AI323" i="1"/>
  <c r="AN331" i="1"/>
  <c r="AP331" i="1" s="1"/>
  <c r="AQ331" i="1" s="1"/>
  <c r="AI331" i="1"/>
  <c r="AN339" i="1"/>
  <c r="AP339" i="1" s="1"/>
  <c r="AQ339" i="1" s="1"/>
  <c r="AI339" i="1"/>
  <c r="AN347" i="1"/>
  <c r="AP347" i="1" s="1"/>
  <c r="AQ347" i="1" s="1"/>
  <c r="AI347" i="1"/>
  <c r="AN355" i="1"/>
  <c r="AP355" i="1" s="1"/>
  <c r="AQ355" i="1" s="1"/>
  <c r="AI355" i="1"/>
  <c r="AN363" i="1"/>
  <c r="AP363" i="1" s="1"/>
  <c r="AQ363" i="1" s="1"/>
  <c r="AI363" i="1"/>
  <c r="AN371" i="1"/>
  <c r="AP371" i="1" s="1"/>
  <c r="AQ371" i="1" s="1"/>
  <c r="AI371" i="1"/>
  <c r="AN379" i="1"/>
  <c r="AP379" i="1" s="1"/>
  <c r="AQ379" i="1" s="1"/>
  <c r="AI379" i="1"/>
  <c r="AN387" i="1"/>
  <c r="AP387" i="1" s="1"/>
  <c r="AQ387" i="1" s="1"/>
  <c r="AI387" i="1"/>
  <c r="AN395" i="1"/>
  <c r="AP395" i="1" s="1"/>
  <c r="AQ395" i="1" s="1"/>
  <c r="AI395" i="1"/>
  <c r="AN403" i="1"/>
  <c r="AP403" i="1" s="1"/>
  <c r="AQ403" i="1" s="1"/>
  <c r="AI403" i="1"/>
  <c r="AN411" i="1"/>
  <c r="AP411" i="1" s="1"/>
  <c r="AQ411" i="1" s="1"/>
  <c r="AI411" i="1"/>
  <c r="AN419" i="1"/>
  <c r="AP419" i="1" s="1"/>
  <c r="AQ419" i="1" s="1"/>
  <c r="AI419" i="1"/>
  <c r="AN427" i="1"/>
  <c r="AP427" i="1" s="1"/>
  <c r="AQ427" i="1" s="1"/>
  <c r="AI427" i="1"/>
  <c r="AN435" i="1"/>
  <c r="AP435" i="1" s="1"/>
  <c r="AQ435" i="1" s="1"/>
  <c r="AI435" i="1"/>
  <c r="AN443" i="1"/>
  <c r="AP443" i="1" s="1"/>
  <c r="AQ443" i="1" s="1"/>
  <c r="AI443" i="1"/>
  <c r="AN451" i="1"/>
  <c r="AP451" i="1" s="1"/>
  <c r="AQ451" i="1" s="1"/>
  <c r="AI451" i="1"/>
  <c r="AN459" i="1"/>
  <c r="AP459" i="1" s="1"/>
  <c r="AQ459" i="1" s="1"/>
  <c r="AI459" i="1"/>
  <c r="AN467" i="1"/>
  <c r="AP467" i="1" s="1"/>
  <c r="AQ467" i="1" s="1"/>
  <c r="AI467" i="1"/>
  <c r="AN475" i="1"/>
  <c r="AP475" i="1" s="1"/>
  <c r="AQ475" i="1" s="1"/>
  <c r="AI475" i="1"/>
  <c r="AN483" i="1"/>
  <c r="AP483" i="1" s="1"/>
  <c r="AQ483" i="1" s="1"/>
  <c r="AI483" i="1"/>
  <c r="AN491" i="1"/>
  <c r="AP491" i="1" s="1"/>
  <c r="AQ491" i="1" s="1"/>
  <c r="AI491" i="1"/>
  <c r="AN499" i="1"/>
  <c r="AP499" i="1" s="1"/>
  <c r="AQ499" i="1" s="1"/>
  <c r="AI499" i="1"/>
  <c r="AN507" i="1"/>
  <c r="AP507" i="1" s="1"/>
  <c r="AQ507" i="1" s="1"/>
  <c r="AI507" i="1"/>
  <c r="AN515" i="1"/>
  <c r="AP515" i="1" s="1"/>
  <c r="AQ515" i="1" s="1"/>
  <c r="AI515" i="1"/>
  <c r="AN523" i="1"/>
  <c r="AP523" i="1" s="1"/>
  <c r="AQ523" i="1" s="1"/>
  <c r="AI523" i="1"/>
  <c r="AN531" i="1"/>
  <c r="AP531" i="1" s="1"/>
  <c r="AQ531" i="1" s="1"/>
  <c r="AI531" i="1"/>
  <c r="AN539" i="1"/>
  <c r="AP539" i="1" s="1"/>
  <c r="AQ539" i="1" s="1"/>
  <c r="AI539" i="1"/>
  <c r="AN547" i="1"/>
  <c r="AP547" i="1" s="1"/>
  <c r="AQ547" i="1" s="1"/>
  <c r="AI547" i="1"/>
  <c r="AN555" i="1"/>
  <c r="AP555" i="1" s="1"/>
  <c r="AQ555" i="1" s="1"/>
  <c r="AI555" i="1"/>
  <c r="AN563" i="1"/>
  <c r="AP563" i="1" s="1"/>
  <c r="AQ563" i="1" s="1"/>
  <c r="AI563" i="1"/>
  <c r="AN571" i="1"/>
  <c r="AP571" i="1" s="1"/>
  <c r="AQ571" i="1" s="1"/>
  <c r="AI571" i="1"/>
  <c r="AN579" i="1"/>
  <c r="AP579" i="1" s="1"/>
  <c r="AQ579" i="1" s="1"/>
  <c r="AI579" i="1"/>
  <c r="AN587" i="1"/>
  <c r="AP587" i="1" s="1"/>
  <c r="AQ587" i="1" s="1"/>
  <c r="AI587" i="1"/>
  <c r="AN595" i="1"/>
  <c r="AP595" i="1" s="1"/>
  <c r="AQ595" i="1" s="1"/>
  <c r="AI595" i="1"/>
  <c r="AN603" i="1"/>
  <c r="AP603" i="1" s="1"/>
  <c r="AQ603" i="1" s="1"/>
  <c r="AI603" i="1"/>
  <c r="AN611" i="1"/>
  <c r="AP611" i="1" s="1"/>
  <c r="AQ611" i="1" s="1"/>
  <c r="AI611" i="1"/>
  <c r="AN619" i="1"/>
  <c r="AP619" i="1" s="1"/>
  <c r="AQ619" i="1" s="1"/>
  <c r="AI619" i="1"/>
  <c r="AN627" i="1"/>
  <c r="AP627" i="1" s="1"/>
  <c r="AQ627" i="1" s="1"/>
  <c r="AI627" i="1"/>
  <c r="AN635" i="1"/>
  <c r="AP635" i="1" s="1"/>
  <c r="AQ635" i="1" s="1"/>
  <c r="AI635" i="1"/>
  <c r="AN643" i="1"/>
  <c r="AP643" i="1" s="1"/>
  <c r="AQ643" i="1" s="1"/>
  <c r="AI643" i="1"/>
  <c r="AN651" i="1"/>
  <c r="AP651" i="1" s="1"/>
  <c r="AQ651" i="1" s="1"/>
  <c r="AI651" i="1"/>
  <c r="AN659" i="1"/>
  <c r="AP659" i="1" s="1"/>
  <c r="AQ659" i="1" s="1"/>
  <c r="AI659" i="1"/>
  <c r="AN667" i="1"/>
  <c r="AP667" i="1" s="1"/>
  <c r="AQ667" i="1" s="1"/>
  <c r="AI667" i="1"/>
  <c r="AN675" i="1"/>
  <c r="AP675" i="1" s="1"/>
  <c r="AQ675" i="1" s="1"/>
  <c r="AI675" i="1"/>
  <c r="AN683" i="1"/>
  <c r="AP683" i="1" s="1"/>
  <c r="AQ683" i="1" s="1"/>
  <c r="AI683" i="1"/>
  <c r="AN691" i="1"/>
  <c r="AP691" i="1" s="1"/>
  <c r="AQ691" i="1" s="1"/>
  <c r="AI691" i="1"/>
  <c r="AN699" i="1"/>
  <c r="AP699" i="1" s="1"/>
  <c r="AQ699" i="1" s="1"/>
  <c r="AI699" i="1"/>
  <c r="AN707" i="1"/>
  <c r="AP707" i="1" s="1"/>
  <c r="AQ707" i="1" s="1"/>
  <c r="AI707" i="1"/>
  <c r="AN715" i="1"/>
  <c r="AP715" i="1" s="1"/>
  <c r="AQ715" i="1" s="1"/>
  <c r="AI715" i="1"/>
  <c r="AN723" i="1"/>
  <c r="AP723" i="1" s="1"/>
  <c r="AQ723" i="1" s="1"/>
  <c r="AI723" i="1"/>
  <c r="AN731" i="1"/>
  <c r="AP731" i="1" s="1"/>
  <c r="AQ731" i="1" s="1"/>
  <c r="AI731" i="1"/>
  <c r="AN739" i="1"/>
  <c r="AP739" i="1" s="1"/>
  <c r="AQ739" i="1" s="1"/>
  <c r="AI739" i="1"/>
  <c r="AN747" i="1"/>
  <c r="AP747" i="1" s="1"/>
  <c r="AQ747" i="1" s="1"/>
  <c r="AI747" i="1"/>
  <c r="AN755" i="1"/>
  <c r="AP755" i="1" s="1"/>
  <c r="AQ755" i="1" s="1"/>
  <c r="AI755" i="1"/>
  <c r="AN763" i="1"/>
  <c r="AP763" i="1" s="1"/>
  <c r="AQ763" i="1" s="1"/>
  <c r="AI763" i="1"/>
  <c r="AN771" i="1"/>
  <c r="AP771" i="1" s="1"/>
  <c r="AQ771" i="1" s="1"/>
  <c r="AI771" i="1"/>
  <c r="AN779" i="1"/>
  <c r="AP779" i="1" s="1"/>
  <c r="AQ779" i="1" s="1"/>
  <c r="AI779" i="1"/>
  <c r="AN787" i="1"/>
  <c r="AP787" i="1" s="1"/>
  <c r="AQ787" i="1" s="1"/>
  <c r="AI787" i="1"/>
  <c r="AN795" i="1"/>
  <c r="AP795" i="1" s="1"/>
  <c r="AQ795" i="1" s="1"/>
  <c r="AI795" i="1"/>
  <c r="AN803" i="1"/>
  <c r="AP803" i="1" s="1"/>
  <c r="AQ803" i="1" s="1"/>
  <c r="AI803" i="1"/>
  <c r="AN811" i="1"/>
  <c r="AP811" i="1" s="1"/>
  <c r="AQ811" i="1" s="1"/>
  <c r="AI811" i="1"/>
  <c r="AN819" i="1"/>
  <c r="AP819" i="1" s="1"/>
  <c r="AQ819" i="1" s="1"/>
  <c r="AI819" i="1"/>
  <c r="AN827" i="1"/>
  <c r="AI827" i="1"/>
  <c r="AN835" i="1"/>
  <c r="AP835" i="1" s="1"/>
  <c r="AQ835" i="1" s="1"/>
  <c r="AI835" i="1"/>
  <c r="AN843" i="1"/>
  <c r="AP843" i="1" s="1"/>
  <c r="AQ843" i="1" s="1"/>
  <c r="AI843" i="1"/>
  <c r="AN851" i="1"/>
  <c r="AP851" i="1" s="1"/>
  <c r="AQ851" i="1" s="1"/>
  <c r="AI851" i="1"/>
  <c r="AN859" i="1"/>
  <c r="AP859" i="1" s="1"/>
  <c r="AQ859" i="1" s="1"/>
  <c r="AI859" i="1"/>
  <c r="AN867" i="1"/>
  <c r="AP867" i="1" s="1"/>
  <c r="AQ867" i="1" s="1"/>
  <c r="AI867" i="1"/>
  <c r="AN875" i="1"/>
  <c r="AP875" i="1" s="1"/>
  <c r="AQ875" i="1" s="1"/>
  <c r="AI875" i="1"/>
  <c r="AN883" i="1"/>
  <c r="AP883" i="1" s="1"/>
  <c r="AQ883" i="1" s="1"/>
  <c r="AI883" i="1"/>
  <c r="AN891" i="1"/>
  <c r="AP891" i="1" s="1"/>
  <c r="AQ891" i="1" s="1"/>
  <c r="AI891" i="1"/>
  <c r="AN899" i="1"/>
  <c r="AP899" i="1" s="1"/>
  <c r="AQ899" i="1" s="1"/>
  <c r="AI899" i="1"/>
  <c r="AN907" i="1"/>
  <c r="AP907" i="1" s="1"/>
  <c r="AQ907" i="1" s="1"/>
  <c r="AI907" i="1"/>
  <c r="AN915" i="1"/>
  <c r="AP915" i="1" s="1"/>
  <c r="AQ915" i="1" s="1"/>
  <c r="AI915" i="1"/>
  <c r="AN923" i="1"/>
  <c r="AP923" i="1" s="1"/>
  <c r="AQ923" i="1" s="1"/>
  <c r="AI923" i="1"/>
  <c r="AN931" i="1"/>
  <c r="AP931" i="1" s="1"/>
  <c r="AQ931" i="1" s="1"/>
  <c r="AI931" i="1"/>
  <c r="AN939" i="1"/>
  <c r="AP939" i="1" s="1"/>
  <c r="AQ939" i="1" s="1"/>
  <c r="AI939" i="1"/>
  <c r="AN947" i="1"/>
  <c r="AP947" i="1" s="1"/>
  <c r="AQ947" i="1" s="1"/>
  <c r="AI947" i="1"/>
  <c r="AN955" i="1"/>
  <c r="AP955" i="1" s="1"/>
  <c r="AQ955" i="1" s="1"/>
  <c r="AI955" i="1"/>
  <c r="AN963" i="1"/>
  <c r="AP963" i="1" s="1"/>
  <c r="AQ963" i="1" s="1"/>
  <c r="AI963" i="1"/>
  <c r="AN971" i="1"/>
  <c r="AP971" i="1" s="1"/>
  <c r="AQ971" i="1" s="1"/>
  <c r="AI971" i="1"/>
  <c r="AN979" i="1"/>
  <c r="AP979" i="1" s="1"/>
  <c r="AQ979" i="1" s="1"/>
  <c r="AI979" i="1"/>
  <c r="AN987" i="1"/>
  <c r="AP987" i="1" s="1"/>
  <c r="AQ987" i="1" s="1"/>
  <c r="AI987" i="1"/>
  <c r="AN995" i="1"/>
  <c r="AP995" i="1" s="1"/>
  <c r="AQ995" i="1" s="1"/>
  <c r="AI995" i="1"/>
  <c r="AN1003" i="1"/>
  <c r="AP1003" i="1" s="1"/>
  <c r="AQ1003" i="1" s="1"/>
  <c r="AI1003" i="1"/>
  <c r="AN1011" i="1"/>
  <c r="AP1011" i="1" s="1"/>
  <c r="AQ1011" i="1" s="1"/>
  <c r="AI1011" i="1"/>
  <c r="AN1019" i="1"/>
  <c r="AP1019" i="1" s="1"/>
  <c r="AQ1019" i="1" s="1"/>
  <c r="AI1019" i="1"/>
  <c r="AN1027" i="1"/>
  <c r="AP1027" i="1" s="1"/>
  <c r="AQ1027" i="1" s="1"/>
  <c r="AI1027" i="1"/>
  <c r="AN1035" i="1"/>
  <c r="AP1035" i="1" s="1"/>
  <c r="AQ1035" i="1" s="1"/>
  <c r="AI1035" i="1"/>
  <c r="AN1043" i="1"/>
  <c r="AP1043" i="1" s="1"/>
  <c r="AQ1043" i="1" s="1"/>
  <c r="AI1043" i="1"/>
  <c r="AN1051" i="1"/>
  <c r="AP1051" i="1" s="1"/>
  <c r="AQ1051" i="1" s="1"/>
  <c r="AI1051" i="1"/>
  <c r="AN1059" i="1"/>
  <c r="AP1059" i="1" s="1"/>
  <c r="AQ1059" i="1" s="1"/>
  <c r="AI1059" i="1"/>
  <c r="AN1067" i="1"/>
  <c r="AP1067" i="1" s="1"/>
  <c r="AQ1067" i="1" s="1"/>
  <c r="AI1067" i="1"/>
  <c r="AN1075" i="1"/>
  <c r="AP1075" i="1" s="1"/>
  <c r="AQ1075" i="1" s="1"/>
  <c r="AI1075" i="1"/>
  <c r="AN1083" i="1"/>
  <c r="AP1083" i="1" s="1"/>
  <c r="AQ1083" i="1" s="1"/>
  <c r="AI1083" i="1"/>
  <c r="AN1091" i="1"/>
  <c r="AP1091" i="1" s="1"/>
  <c r="AQ1091" i="1" s="1"/>
  <c r="AI1091" i="1"/>
  <c r="AN1099" i="1"/>
  <c r="AP1099" i="1" s="1"/>
  <c r="AQ1099" i="1" s="1"/>
  <c r="AI1099" i="1"/>
  <c r="AN1107" i="1"/>
  <c r="AP1107" i="1" s="1"/>
  <c r="AQ1107" i="1" s="1"/>
  <c r="AI1107" i="1"/>
  <c r="AN1115" i="1"/>
  <c r="AP1115" i="1" s="1"/>
  <c r="AQ1115" i="1" s="1"/>
  <c r="AI1115" i="1"/>
  <c r="AN1123" i="1"/>
  <c r="AP1123" i="1" s="1"/>
  <c r="AQ1123" i="1" s="1"/>
  <c r="AI1123" i="1"/>
  <c r="AN1131" i="1"/>
  <c r="AP1131" i="1" s="1"/>
  <c r="AQ1131" i="1" s="1"/>
  <c r="AI1131" i="1"/>
  <c r="AN1139" i="1"/>
  <c r="AP1139" i="1" s="1"/>
  <c r="AQ1139" i="1" s="1"/>
  <c r="AI1139" i="1"/>
  <c r="AN1147" i="1"/>
  <c r="AP1147" i="1" s="1"/>
  <c r="AQ1147" i="1" s="1"/>
  <c r="AI1147" i="1"/>
  <c r="AN1155" i="1"/>
  <c r="AP1155" i="1" s="1"/>
  <c r="AQ1155" i="1" s="1"/>
  <c r="AI1155" i="1"/>
  <c r="AN1163" i="1"/>
  <c r="AP1163" i="1" s="1"/>
  <c r="AQ1163" i="1" s="1"/>
  <c r="AI1163" i="1"/>
  <c r="AN1171" i="1"/>
  <c r="AP1171" i="1" s="1"/>
  <c r="AQ1171" i="1" s="1"/>
  <c r="AI1171" i="1"/>
  <c r="AN1179" i="1"/>
  <c r="AP1179" i="1" s="1"/>
  <c r="AQ1179" i="1" s="1"/>
  <c r="AI1179" i="1"/>
  <c r="AN1187" i="1"/>
  <c r="AP1187" i="1" s="1"/>
  <c r="AQ1187" i="1" s="1"/>
  <c r="AI1187" i="1"/>
  <c r="AN1195" i="1"/>
  <c r="AP1195" i="1" s="1"/>
  <c r="AQ1195" i="1" s="1"/>
  <c r="AI1195" i="1"/>
  <c r="AN1203" i="1"/>
  <c r="AP1203" i="1" s="1"/>
  <c r="AQ1203" i="1" s="1"/>
  <c r="AI1203" i="1"/>
  <c r="AN1211" i="1"/>
  <c r="AP1211" i="1" s="1"/>
  <c r="AQ1211" i="1" s="1"/>
  <c r="AI1211" i="1"/>
  <c r="AN1219" i="1"/>
  <c r="AP1219" i="1" s="1"/>
  <c r="AQ1219" i="1" s="1"/>
  <c r="AI1219" i="1"/>
  <c r="AN1227" i="1"/>
  <c r="AP1227" i="1" s="1"/>
  <c r="AQ1227" i="1" s="1"/>
  <c r="AI1227" i="1"/>
  <c r="AN1235" i="1"/>
  <c r="AP1235" i="1" s="1"/>
  <c r="AQ1235" i="1" s="1"/>
  <c r="AI1235" i="1"/>
  <c r="AN1243" i="1"/>
  <c r="AP1243" i="1" s="1"/>
  <c r="AQ1243" i="1" s="1"/>
  <c r="AI1243" i="1"/>
  <c r="AN1251" i="1"/>
  <c r="AP1251" i="1" s="1"/>
  <c r="AQ1251" i="1" s="1"/>
  <c r="AI1251" i="1"/>
  <c r="AN1259" i="1"/>
  <c r="AP1259" i="1" s="1"/>
  <c r="AQ1259" i="1" s="1"/>
  <c r="AI1259" i="1"/>
  <c r="AN1267" i="1"/>
  <c r="AP1267" i="1" s="1"/>
  <c r="AQ1267" i="1" s="1"/>
  <c r="AI1267" i="1"/>
  <c r="AN1275" i="1"/>
  <c r="AP1275" i="1" s="1"/>
  <c r="AQ1275" i="1" s="1"/>
  <c r="AI1275" i="1"/>
  <c r="AN1283" i="1"/>
  <c r="AP1283" i="1" s="1"/>
  <c r="AQ1283" i="1" s="1"/>
  <c r="AI1283" i="1"/>
  <c r="AN1291" i="1"/>
  <c r="AP1291" i="1" s="1"/>
  <c r="AQ1291" i="1" s="1"/>
  <c r="AI1291" i="1"/>
  <c r="AN1299" i="1"/>
  <c r="AP1299" i="1" s="1"/>
  <c r="AQ1299" i="1" s="1"/>
  <c r="AI1299" i="1"/>
  <c r="AN1307" i="1"/>
  <c r="AP1307" i="1" s="1"/>
  <c r="AQ1307" i="1" s="1"/>
  <c r="AI1307" i="1"/>
  <c r="AN1315" i="1"/>
  <c r="AP1315" i="1" s="1"/>
  <c r="AQ1315" i="1" s="1"/>
  <c r="AI1315" i="1"/>
  <c r="AN1323" i="1"/>
  <c r="AP1323" i="1" s="1"/>
  <c r="AQ1323" i="1" s="1"/>
  <c r="AI1323" i="1"/>
  <c r="AN1331" i="1"/>
  <c r="AP1331" i="1" s="1"/>
  <c r="AQ1331" i="1" s="1"/>
  <c r="AI1331" i="1"/>
  <c r="AN1339" i="1"/>
  <c r="AP1339" i="1" s="1"/>
  <c r="AQ1339" i="1" s="1"/>
  <c r="AI1339" i="1"/>
  <c r="AN1347" i="1"/>
  <c r="AP1347" i="1" s="1"/>
  <c r="AQ1347" i="1" s="1"/>
  <c r="AI1347" i="1"/>
  <c r="AN1355" i="1"/>
  <c r="AP1355" i="1" s="1"/>
  <c r="AQ1355" i="1" s="1"/>
  <c r="AI1355" i="1"/>
  <c r="AN1363" i="1"/>
  <c r="AP1363" i="1" s="1"/>
  <c r="AQ1363" i="1" s="1"/>
  <c r="AI1363" i="1"/>
  <c r="AN1371" i="1"/>
  <c r="AP1371" i="1" s="1"/>
  <c r="AQ1371" i="1" s="1"/>
  <c r="AI1371" i="1"/>
  <c r="AN1379" i="1"/>
  <c r="AP1379" i="1" s="1"/>
  <c r="AQ1379" i="1" s="1"/>
  <c r="AI1379" i="1"/>
  <c r="AN1387" i="1"/>
  <c r="AP1387" i="1" s="1"/>
  <c r="AQ1387" i="1" s="1"/>
  <c r="AI1387" i="1"/>
  <c r="AN1395" i="1"/>
  <c r="AP1395" i="1" s="1"/>
  <c r="AQ1395" i="1" s="1"/>
  <c r="AI1395" i="1"/>
  <c r="AN1403" i="1"/>
  <c r="AP1403" i="1" s="1"/>
  <c r="AQ1403" i="1" s="1"/>
  <c r="AI1403" i="1"/>
  <c r="AN1411" i="1"/>
  <c r="AP1411" i="1" s="1"/>
  <c r="AQ1411" i="1" s="1"/>
  <c r="AI1411" i="1"/>
  <c r="AN1419" i="1"/>
  <c r="AP1419" i="1" s="1"/>
  <c r="AQ1419" i="1" s="1"/>
  <c r="AI1419" i="1"/>
  <c r="AN1427" i="1"/>
  <c r="AP1427" i="1" s="1"/>
  <c r="AQ1427" i="1" s="1"/>
  <c r="AI1427" i="1"/>
  <c r="AN1435" i="1"/>
  <c r="AP1435" i="1" s="1"/>
  <c r="AQ1435" i="1" s="1"/>
  <c r="AI1435" i="1"/>
  <c r="AN1443" i="1"/>
  <c r="AP1443" i="1" s="1"/>
  <c r="AQ1443" i="1" s="1"/>
  <c r="AI1443" i="1"/>
  <c r="AN1451" i="1"/>
  <c r="AP1451" i="1" s="1"/>
  <c r="AQ1451" i="1" s="1"/>
  <c r="AI1451" i="1"/>
  <c r="AN1459" i="1"/>
  <c r="AP1459" i="1" s="1"/>
  <c r="AQ1459" i="1" s="1"/>
  <c r="AI1459" i="1"/>
  <c r="AN1467" i="1"/>
  <c r="AP1467" i="1" s="1"/>
  <c r="AQ1467" i="1" s="1"/>
  <c r="AI1467" i="1"/>
  <c r="AN1475" i="1"/>
  <c r="AP1475" i="1" s="1"/>
  <c r="AQ1475" i="1" s="1"/>
  <c r="AI1475" i="1"/>
  <c r="AN1483" i="1"/>
  <c r="AP1483" i="1" s="1"/>
  <c r="AQ1483" i="1" s="1"/>
  <c r="AI1483" i="1"/>
  <c r="AN1491" i="1"/>
  <c r="AP1491" i="1" s="1"/>
  <c r="AQ1491" i="1" s="1"/>
  <c r="AI1491" i="1"/>
  <c r="AN1499" i="1"/>
  <c r="AP1499" i="1" s="1"/>
  <c r="AQ1499" i="1" s="1"/>
  <c r="AI1499" i="1"/>
  <c r="AN1507" i="1"/>
  <c r="AP1507" i="1" s="1"/>
  <c r="AQ1507" i="1" s="1"/>
  <c r="AI1507" i="1"/>
  <c r="AN1515" i="1"/>
  <c r="AP1515" i="1" s="1"/>
  <c r="AQ1515" i="1" s="1"/>
  <c r="AI1515" i="1"/>
  <c r="AN1523" i="1"/>
  <c r="AP1523" i="1" s="1"/>
  <c r="AQ1523" i="1" s="1"/>
  <c r="AI1523" i="1"/>
  <c r="AN1531" i="1"/>
  <c r="AP1531" i="1" s="1"/>
  <c r="AQ1531" i="1" s="1"/>
  <c r="AI1531" i="1"/>
  <c r="AN1539" i="1"/>
  <c r="AP1539" i="1" s="1"/>
  <c r="AQ1539" i="1" s="1"/>
  <c r="AI1539" i="1"/>
  <c r="AN1547" i="1"/>
  <c r="AP1547" i="1" s="1"/>
  <c r="AQ1547" i="1" s="1"/>
  <c r="AI1547" i="1"/>
  <c r="AN1555" i="1"/>
  <c r="AP1555" i="1" s="1"/>
  <c r="AQ1555" i="1" s="1"/>
  <c r="AI1555" i="1"/>
  <c r="AN1563" i="1"/>
  <c r="AP1563" i="1" s="1"/>
  <c r="AQ1563" i="1" s="1"/>
  <c r="AI1563" i="1"/>
  <c r="AN1571" i="1"/>
  <c r="AP1571" i="1" s="1"/>
  <c r="AQ1571" i="1" s="1"/>
  <c r="AI1571" i="1"/>
  <c r="AN1579" i="1"/>
  <c r="AP1579" i="1" s="1"/>
  <c r="AQ1579" i="1" s="1"/>
  <c r="AI1579" i="1"/>
  <c r="AN1587" i="1"/>
  <c r="AP1587" i="1" s="1"/>
  <c r="AQ1587" i="1" s="1"/>
  <c r="AI1587" i="1"/>
  <c r="AN1595" i="1"/>
  <c r="AP1595" i="1" s="1"/>
  <c r="AQ1595" i="1" s="1"/>
  <c r="AI1595" i="1"/>
  <c r="AN1603" i="1"/>
  <c r="AP1603" i="1" s="1"/>
  <c r="AQ1603" i="1" s="1"/>
  <c r="AI1603" i="1"/>
  <c r="AN1611" i="1"/>
  <c r="AP1611" i="1" s="1"/>
  <c r="AQ1611" i="1" s="1"/>
  <c r="AI1611" i="1"/>
  <c r="AN1619" i="1"/>
  <c r="AP1619" i="1" s="1"/>
  <c r="AQ1619" i="1" s="1"/>
  <c r="AI1619" i="1"/>
  <c r="AN1627" i="1"/>
  <c r="AP1627" i="1" s="1"/>
  <c r="AQ1627" i="1" s="1"/>
  <c r="AI1627" i="1"/>
  <c r="AN1635" i="1"/>
  <c r="AP1635" i="1" s="1"/>
  <c r="AQ1635" i="1" s="1"/>
  <c r="AI1635" i="1"/>
  <c r="AN1643" i="1"/>
  <c r="AP1643" i="1" s="1"/>
  <c r="AQ1643" i="1" s="1"/>
  <c r="AI1643" i="1"/>
  <c r="AN1651" i="1"/>
  <c r="AP1651" i="1" s="1"/>
  <c r="AQ1651" i="1" s="1"/>
  <c r="AI1651" i="1"/>
  <c r="AN1659" i="1"/>
  <c r="AP1659" i="1" s="1"/>
  <c r="AQ1659" i="1" s="1"/>
  <c r="AI1659" i="1"/>
  <c r="AN1667" i="1"/>
  <c r="AP1667" i="1" s="1"/>
  <c r="AQ1667" i="1" s="1"/>
  <c r="AI1667" i="1"/>
  <c r="AN1675" i="1"/>
  <c r="AP1675" i="1" s="1"/>
  <c r="AQ1675" i="1" s="1"/>
  <c r="AI1675" i="1"/>
  <c r="AN1683" i="1"/>
  <c r="AP1683" i="1" s="1"/>
  <c r="AQ1683" i="1" s="1"/>
  <c r="AI1683" i="1"/>
  <c r="AN1691" i="1"/>
  <c r="AP1691" i="1" s="1"/>
  <c r="AQ1691" i="1" s="1"/>
  <c r="AI1691" i="1"/>
  <c r="AN1699" i="1"/>
  <c r="AP1699" i="1" s="1"/>
  <c r="AQ1699" i="1" s="1"/>
  <c r="AI1699" i="1"/>
  <c r="AN1707" i="1"/>
  <c r="AP1707" i="1" s="1"/>
  <c r="AQ1707" i="1" s="1"/>
  <c r="AI1707" i="1"/>
  <c r="AN1715" i="1"/>
  <c r="AP1715" i="1" s="1"/>
  <c r="AQ1715" i="1" s="1"/>
  <c r="AI1715" i="1"/>
  <c r="AN1723" i="1"/>
  <c r="AP1723" i="1" s="1"/>
  <c r="AQ1723" i="1" s="1"/>
  <c r="AI1723" i="1"/>
  <c r="AN1731" i="1"/>
  <c r="AP1731" i="1" s="1"/>
  <c r="AQ1731" i="1" s="1"/>
  <c r="AI1731" i="1"/>
  <c r="AN1739" i="1"/>
  <c r="AP1739" i="1" s="1"/>
  <c r="AQ1739" i="1" s="1"/>
  <c r="AI1739" i="1"/>
  <c r="AN1747" i="1"/>
  <c r="AP1747" i="1" s="1"/>
  <c r="AQ1747" i="1" s="1"/>
  <c r="AI1747" i="1"/>
  <c r="AN1755" i="1"/>
  <c r="AP1755" i="1" s="1"/>
  <c r="AQ1755" i="1" s="1"/>
  <c r="AI1755" i="1"/>
  <c r="AN1763" i="1"/>
  <c r="AP1763" i="1" s="1"/>
  <c r="AQ1763" i="1" s="1"/>
  <c r="AI1763" i="1"/>
  <c r="AN1771" i="1"/>
  <c r="AP1771" i="1" s="1"/>
  <c r="AQ1771" i="1" s="1"/>
  <c r="AI1771" i="1"/>
  <c r="AN1779" i="1"/>
  <c r="AP1779" i="1" s="1"/>
  <c r="AQ1779" i="1" s="1"/>
  <c r="AI1779" i="1"/>
  <c r="AN1787" i="1"/>
  <c r="AP1787" i="1" s="1"/>
  <c r="AQ1787" i="1" s="1"/>
  <c r="AI1787" i="1"/>
  <c r="AN1795" i="1"/>
  <c r="AP1795" i="1" s="1"/>
  <c r="AQ1795" i="1" s="1"/>
  <c r="AI1795" i="1"/>
  <c r="AN1803" i="1"/>
  <c r="AP1803" i="1" s="1"/>
  <c r="AQ1803" i="1" s="1"/>
  <c r="AI1803" i="1"/>
  <c r="AN1811" i="1"/>
  <c r="AP1811" i="1" s="1"/>
  <c r="AQ1811" i="1" s="1"/>
  <c r="AI1811" i="1"/>
  <c r="AN1819" i="1"/>
  <c r="AP1819" i="1" s="1"/>
  <c r="AQ1819" i="1" s="1"/>
  <c r="AI1819" i="1"/>
  <c r="AN1827" i="1"/>
  <c r="AP1827" i="1" s="1"/>
  <c r="AQ1827" i="1" s="1"/>
  <c r="AI1827" i="1"/>
  <c r="AN1835" i="1"/>
  <c r="AP1835" i="1" s="1"/>
  <c r="AQ1835" i="1" s="1"/>
  <c r="AI1835" i="1"/>
  <c r="AN1843" i="1"/>
  <c r="AP1843" i="1" s="1"/>
  <c r="AQ1843" i="1" s="1"/>
  <c r="AI1843" i="1"/>
  <c r="AN1851" i="1"/>
  <c r="AP1851" i="1" s="1"/>
  <c r="AQ1851" i="1" s="1"/>
  <c r="AI1851" i="1"/>
  <c r="AN1859" i="1"/>
  <c r="AP1859" i="1" s="1"/>
  <c r="AQ1859" i="1" s="1"/>
  <c r="AI1859" i="1"/>
  <c r="AN1867" i="1"/>
  <c r="AP1867" i="1" s="1"/>
  <c r="AQ1867" i="1" s="1"/>
  <c r="AI1867" i="1"/>
  <c r="AN1875" i="1"/>
  <c r="AP1875" i="1" s="1"/>
  <c r="AQ1875" i="1" s="1"/>
  <c r="AI1875" i="1"/>
  <c r="AN1883" i="1"/>
  <c r="AP1883" i="1" s="1"/>
  <c r="AQ1883" i="1" s="1"/>
  <c r="AI1883" i="1"/>
  <c r="AN1891" i="1"/>
  <c r="AP1891" i="1" s="1"/>
  <c r="AQ1891" i="1" s="1"/>
  <c r="AI1891" i="1"/>
  <c r="AN1899" i="1"/>
  <c r="AP1899" i="1" s="1"/>
  <c r="AQ1899" i="1" s="1"/>
  <c r="AI1899" i="1"/>
  <c r="AN1907" i="1"/>
  <c r="AP1907" i="1" s="1"/>
  <c r="AQ1907" i="1" s="1"/>
  <c r="AI1907" i="1"/>
  <c r="AN1915" i="1"/>
  <c r="AP1915" i="1" s="1"/>
  <c r="AQ1915" i="1" s="1"/>
  <c r="AI1915" i="1"/>
  <c r="AN1923" i="1"/>
  <c r="AP1923" i="1" s="1"/>
  <c r="AQ1923" i="1" s="1"/>
  <c r="AI1923" i="1"/>
  <c r="AN1931" i="1"/>
  <c r="AP1931" i="1" s="1"/>
  <c r="AQ1931" i="1" s="1"/>
  <c r="AI1931" i="1"/>
  <c r="AN1939" i="1"/>
  <c r="AP1939" i="1" s="1"/>
  <c r="AQ1939" i="1" s="1"/>
  <c r="AI1939" i="1"/>
  <c r="AN1947" i="1"/>
  <c r="AP1947" i="1" s="1"/>
  <c r="AQ1947" i="1" s="1"/>
  <c r="AI1947" i="1"/>
  <c r="AN1955" i="1"/>
  <c r="AP1955" i="1" s="1"/>
  <c r="AQ1955" i="1" s="1"/>
  <c r="AI1955" i="1"/>
  <c r="AN1963" i="1"/>
  <c r="AP1963" i="1" s="1"/>
  <c r="AQ1963" i="1" s="1"/>
  <c r="AI1963" i="1"/>
  <c r="AN1971" i="1"/>
  <c r="AP1971" i="1" s="1"/>
  <c r="AQ1971" i="1" s="1"/>
  <c r="AI1971" i="1"/>
  <c r="AN1979" i="1"/>
  <c r="AP1979" i="1" s="1"/>
  <c r="AQ1979" i="1" s="1"/>
  <c r="AI1979" i="1"/>
  <c r="AN1987" i="1"/>
  <c r="AP1987" i="1" s="1"/>
  <c r="AQ1987" i="1" s="1"/>
  <c r="AI1987" i="1"/>
  <c r="AN1995" i="1"/>
  <c r="AP1995" i="1" s="1"/>
  <c r="AQ1995" i="1" s="1"/>
  <c r="AI1995" i="1"/>
  <c r="AN2003" i="1"/>
  <c r="AP2003" i="1" s="1"/>
  <c r="AQ2003" i="1" s="1"/>
  <c r="AI2003" i="1"/>
  <c r="AN2011" i="1"/>
  <c r="AP2011" i="1" s="1"/>
  <c r="AQ2011" i="1" s="1"/>
  <c r="AI2011" i="1"/>
  <c r="AN2019" i="1"/>
  <c r="AP2019" i="1" s="1"/>
  <c r="AQ2019" i="1" s="1"/>
  <c r="AI2019" i="1"/>
  <c r="AN2027" i="1"/>
  <c r="AP2027" i="1" s="1"/>
  <c r="AQ2027" i="1" s="1"/>
  <c r="AI2027" i="1"/>
  <c r="AN2035" i="1"/>
  <c r="AP2035" i="1" s="1"/>
  <c r="AQ2035" i="1" s="1"/>
  <c r="AI2035" i="1"/>
  <c r="AN2043" i="1"/>
  <c r="AP2043" i="1" s="1"/>
  <c r="AQ2043" i="1" s="1"/>
  <c r="AI2043" i="1"/>
  <c r="AN2051" i="1"/>
  <c r="AP2051" i="1" s="1"/>
  <c r="AQ2051" i="1" s="1"/>
  <c r="AI2051" i="1"/>
  <c r="AN2059" i="1"/>
  <c r="AP2059" i="1" s="1"/>
  <c r="AQ2059" i="1" s="1"/>
  <c r="AI2059" i="1"/>
  <c r="AN2067" i="1"/>
  <c r="AP2067" i="1" s="1"/>
  <c r="AQ2067" i="1" s="1"/>
  <c r="AI2067" i="1"/>
  <c r="AN2075" i="1"/>
  <c r="AP2075" i="1" s="1"/>
  <c r="AQ2075" i="1" s="1"/>
  <c r="AI2075" i="1"/>
  <c r="AN2083" i="1"/>
  <c r="AP2083" i="1" s="1"/>
  <c r="AQ2083" i="1" s="1"/>
  <c r="AI2083" i="1"/>
  <c r="AN2091" i="1"/>
  <c r="AP2091" i="1" s="1"/>
  <c r="AQ2091" i="1" s="1"/>
  <c r="AI2091" i="1"/>
  <c r="AN2099" i="1"/>
  <c r="AP2099" i="1" s="1"/>
  <c r="AQ2099" i="1" s="1"/>
  <c r="AI2099" i="1"/>
  <c r="AN2107" i="1"/>
  <c r="AP2107" i="1" s="1"/>
  <c r="AQ2107" i="1" s="1"/>
  <c r="AI2107" i="1"/>
  <c r="AN2115" i="1"/>
  <c r="AP2115" i="1" s="1"/>
  <c r="AQ2115" i="1" s="1"/>
  <c r="AI2115" i="1"/>
  <c r="AN2123" i="1"/>
  <c r="AP2123" i="1" s="1"/>
  <c r="AQ2123" i="1" s="1"/>
  <c r="AI2123" i="1"/>
  <c r="AN2131" i="1"/>
  <c r="AP2131" i="1" s="1"/>
  <c r="AQ2131" i="1" s="1"/>
  <c r="AI2131" i="1"/>
  <c r="AN2139" i="1"/>
  <c r="AP2139" i="1" s="1"/>
  <c r="AQ2139" i="1" s="1"/>
  <c r="AI2139" i="1"/>
  <c r="AN2147" i="1"/>
  <c r="AP2147" i="1" s="1"/>
  <c r="AQ2147" i="1" s="1"/>
  <c r="AI2147" i="1"/>
  <c r="AN2155" i="1"/>
  <c r="AP2155" i="1" s="1"/>
  <c r="AQ2155" i="1" s="1"/>
  <c r="AI2155" i="1"/>
  <c r="AN2163" i="1"/>
  <c r="AP2163" i="1" s="1"/>
  <c r="AQ2163" i="1" s="1"/>
  <c r="AI2163" i="1"/>
  <c r="AN2171" i="1"/>
  <c r="AP2171" i="1" s="1"/>
  <c r="AQ2171" i="1" s="1"/>
  <c r="AI2171" i="1"/>
  <c r="AN2179" i="1"/>
  <c r="AP2179" i="1" s="1"/>
  <c r="AQ2179" i="1" s="1"/>
  <c r="AI2179" i="1"/>
  <c r="AN2187" i="1"/>
  <c r="AP2187" i="1" s="1"/>
  <c r="AQ2187" i="1" s="1"/>
  <c r="AI2187" i="1"/>
  <c r="AN2195" i="1"/>
  <c r="AP2195" i="1" s="1"/>
  <c r="AQ2195" i="1" s="1"/>
  <c r="AI2195" i="1"/>
  <c r="AN2203" i="1"/>
  <c r="AP2203" i="1" s="1"/>
  <c r="AQ2203" i="1" s="1"/>
  <c r="AI2203" i="1"/>
  <c r="AN2211" i="1"/>
  <c r="AP2211" i="1" s="1"/>
  <c r="AQ2211" i="1" s="1"/>
  <c r="AI2211" i="1"/>
  <c r="AN2219" i="1"/>
  <c r="AP2219" i="1" s="1"/>
  <c r="AQ2219" i="1" s="1"/>
  <c r="AI2219" i="1"/>
  <c r="AN2227" i="1"/>
  <c r="AP2227" i="1" s="1"/>
  <c r="AQ2227" i="1" s="1"/>
  <c r="AI2227" i="1"/>
  <c r="AN2235" i="1"/>
  <c r="AP2235" i="1" s="1"/>
  <c r="AQ2235" i="1" s="1"/>
  <c r="AI2235" i="1"/>
  <c r="AN2243" i="1"/>
  <c r="AP2243" i="1" s="1"/>
  <c r="AQ2243" i="1" s="1"/>
  <c r="AI2243" i="1"/>
  <c r="AN2251" i="1"/>
  <c r="AP2251" i="1" s="1"/>
  <c r="AQ2251" i="1" s="1"/>
  <c r="AI2251" i="1"/>
  <c r="AN2259" i="1"/>
  <c r="AP2259" i="1" s="1"/>
  <c r="AQ2259" i="1" s="1"/>
  <c r="AI2259" i="1"/>
  <c r="AN2267" i="1"/>
  <c r="AP2267" i="1" s="1"/>
  <c r="AQ2267" i="1" s="1"/>
  <c r="AI2267" i="1"/>
  <c r="AN2275" i="1"/>
  <c r="AP2275" i="1" s="1"/>
  <c r="AQ2275" i="1" s="1"/>
  <c r="AI2275" i="1"/>
  <c r="AN2283" i="1"/>
  <c r="AP2283" i="1" s="1"/>
  <c r="AQ2283" i="1" s="1"/>
  <c r="AI2283" i="1"/>
  <c r="AN2291" i="1"/>
  <c r="AP2291" i="1" s="1"/>
  <c r="AQ2291" i="1" s="1"/>
  <c r="AI2291" i="1"/>
  <c r="AN2299" i="1"/>
  <c r="AP2299" i="1" s="1"/>
  <c r="AQ2299" i="1" s="1"/>
  <c r="AI2299" i="1"/>
  <c r="AN2307" i="1"/>
  <c r="AP2307" i="1" s="1"/>
  <c r="AQ2307" i="1" s="1"/>
  <c r="AI2307" i="1"/>
  <c r="AN2315" i="1"/>
  <c r="AP2315" i="1" s="1"/>
  <c r="AQ2315" i="1" s="1"/>
  <c r="AI2315" i="1"/>
  <c r="AN2323" i="1"/>
  <c r="AP2323" i="1" s="1"/>
  <c r="AQ2323" i="1" s="1"/>
  <c r="AI2323" i="1"/>
  <c r="AN2331" i="1"/>
  <c r="AP2331" i="1" s="1"/>
  <c r="AQ2331" i="1" s="1"/>
  <c r="AI2331" i="1"/>
  <c r="AN2339" i="1"/>
  <c r="AP2339" i="1" s="1"/>
  <c r="AQ2339" i="1" s="1"/>
  <c r="AI2339" i="1"/>
  <c r="AN2347" i="1"/>
  <c r="AP2347" i="1" s="1"/>
  <c r="AQ2347" i="1" s="1"/>
  <c r="AI2347" i="1"/>
  <c r="AN2355" i="1"/>
  <c r="AP2355" i="1" s="1"/>
  <c r="AQ2355" i="1" s="1"/>
  <c r="AI2355" i="1"/>
  <c r="AN2363" i="1"/>
  <c r="AP2363" i="1" s="1"/>
  <c r="AQ2363" i="1" s="1"/>
  <c r="AI2363" i="1"/>
  <c r="AN2371" i="1"/>
  <c r="AP2371" i="1" s="1"/>
  <c r="AQ2371" i="1" s="1"/>
  <c r="AI2371" i="1"/>
  <c r="AN2379" i="1"/>
  <c r="AP2379" i="1" s="1"/>
  <c r="AQ2379" i="1" s="1"/>
  <c r="AI2379" i="1"/>
  <c r="AN2387" i="1"/>
  <c r="AP2387" i="1" s="1"/>
  <c r="AQ2387" i="1" s="1"/>
  <c r="AI2387" i="1"/>
  <c r="AN2395" i="1"/>
  <c r="AP2395" i="1" s="1"/>
  <c r="AQ2395" i="1" s="1"/>
  <c r="AI2395" i="1"/>
  <c r="AN2403" i="1"/>
  <c r="AP2403" i="1" s="1"/>
  <c r="AQ2403" i="1" s="1"/>
  <c r="AI2403" i="1"/>
  <c r="AN2411" i="1"/>
  <c r="AP2411" i="1" s="1"/>
  <c r="AQ2411" i="1" s="1"/>
  <c r="AI2411" i="1"/>
  <c r="AN2419" i="1"/>
  <c r="AP2419" i="1" s="1"/>
  <c r="AQ2419" i="1" s="1"/>
  <c r="AI2419" i="1"/>
  <c r="AN2427" i="1"/>
  <c r="AP2427" i="1" s="1"/>
  <c r="AQ2427" i="1" s="1"/>
  <c r="AI2427" i="1"/>
  <c r="AN2435" i="1"/>
  <c r="AP2435" i="1" s="1"/>
  <c r="AQ2435" i="1" s="1"/>
  <c r="AI2435" i="1"/>
  <c r="AN2443" i="1"/>
  <c r="AP2443" i="1" s="1"/>
  <c r="AQ2443" i="1" s="1"/>
  <c r="AI2443" i="1"/>
  <c r="AN2451" i="1"/>
  <c r="AP2451" i="1" s="1"/>
  <c r="AQ2451" i="1" s="1"/>
  <c r="AI2451" i="1"/>
  <c r="AN2459" i="1"/>
  <c r="AP2459" i="1" s="1"/>
  <c r="AQ2459" i="1" s="1"/>
  <c r="AI2459" i="1"/>
  <c r="AN2467" i="1"/>
  <c r="AP2467" i="1" s="1"/>
  <c r="AQ2467" i="1" s="1"/>
  <c r="AI2467" i="1"/>
  <c r="AN2475" i="1"/>
  <c r="AP2475" i="1" s="1"/>
  <c r="AQ2475" i="1" s="1"/>
  <c r="AI2475" i="1"/>
  <c r="AN2483" i="1"/>
  <c r="AP2483" i="1" s="1"/>
  <c r="AQ2483" i="1" s="1"/>
  <c r="AI2483" i="1"/>
  <c r="AN2491" i="1"/>
  <c r="AP2491" i="1" s="1"/>
  <c r="AQ2491" i="1" s="1"/>
  <c r="AI2491" i="1"/>
  <c r="AN2499" i="1"/>
  <c r="AP2499" i="1" s="1"/>
  <c r="AQ2499" i="1" s="1"/>
  <c r="AI2499" i="1"/>
  <c r="AN2507" i="1"/>
  <c r="AP2507" i="1" s="1"/>
  <c r="AQ2507" i="1" s="1"/>
  <c r="AI2507" i="1"/>
  <c r="AN2515" i="1"/>
  <c r="AP2515" i="1" s="1"/>
  <c r="AQ2515" i="1" s="1"/>
  <c r="AI2515" i="1"/>
  <c r="AN2523" i="1"/>
  <c r="AP2523" i="1" s="1"/>
  <c r="AQ2523" i="1" s="1"/>
  <c r="AI2523" i="1"/>
  <c r="AN2531" i="1"/>
  <c r="AP2531" i="1" s="1"/>
  <c r="AQ2531" i="1" s="1"/>
  <c r="AI2531" i="1"/>
  <c r="AN2539" i="1"/>
  <c r="AP2539" i="1" s="1"/>
  <c r="AQ2539" i="1" s="1"/>
  <c r="AI2539" i="1"/>
  <c r="AN2547" i="1"/>
  <c r="AP2547" i="1" s="1"/>
  <c r="AQ2547" i="1" s="1"/>
  <c r="AI2547" i="1"/>
  <c r="AN2555" i="1"/>
  <c r="AP2555" i="1" s="1"/>
  <c r="AQ2555" i="1" s="1"/>
  <c r="AI2555" i="1"/>
  <c r="AN2563" i="1"/>
  <c r="AP2563" i="1" s="1"/>
  <c r="AQ2563" i="1" s="1"/>
  <c r="AI2563" i="1"/>
  <c r="AN2571" i="1"/>
  <c r="AP2571" i="1" s="1"/>
  <c r="AQ2571" i="1" s="1"/>
  <c r="AI2571" i="1"/>
  <c r="AN2579" i="1"/>
  <c r="AP2579" i="1" s="1"/>
  <c r="AQ2579" i="1" s="1"/>
  <c r="AI2579" i="1"/>
  <c r="AN2587" i="1"/>
  <c r="AP2587" i="1" s="1"/>
  <c r="AQ2587" i="1" s="1"/>
  <c r="AI2587" i="1"/>
  <c r="AN2595" i="1"/>
  <c r="AP2595" i="1" s="1"/>
  <c r="AQ2595" i="1" s="1"/>
  <c r="AI2595" i="1"/>
  <c r="AN2603" i="1"/>
  <c r="AP2603" i="1" s="1"/>
  <c r="AQ2603" i="1" s="1"/>
  <c r="AI2603" i="1"/>
  <c r="AN2611" i="1"/>
  <c r="AP2611" i="1" s="1"/>
  <c r="AQ2611" i="1" s="1"/>
  <c r="AI2611" i="1"/>
  <c r="AN2619" i="1"/>
  <c r="AP2619" i="1" s="1"/>
  <c r="AQ2619" i="1" s="1"/>
  <c r="AI2619" i="1"/>
  <c r="AN2627" i="1"/>
  <c r="AP2627" i="1" s="1"/>
  <c r="AQ2627" i="1" s="1"/>
  <c r="AI2627" i="1"/>
  <c r="AN2635" i="1"/>
  <c r="AP2635" i="1" s="1"/>
  <c r="AQ2635" i="1" s="1"/>
  <c r="AI2635" i="1"/>
  <c r="AN2643" i="1"/>
  <c r="AP2643" i="1" s="1"/>
  <c r="AQ2643" i="1" s="1"/>
  <c r="AI2643" i="1"/>
  <c r="AN2651" i="1"/>
  <c r="AP2651" i="1" s="1"/>
  <c r="AQ2651" i="1" s="1"/>
  <c r="AI2651" i="1"/>
  <c r="AN2659" i="1"/>
  <c r="AP2659" i="1" s="1"/>
  <c r="AQ2659" i="1" s="1"/>
  <c r="AI2659" i="1"/>
  <c r="AN2667" i="1"/>
  <c r="AP2667" i="1" s="1"/>
  <c r="AQ2667" i="1" s="1"/>
  <c r="AI2667" i="1"/>
  <c r="AN2675" i="1"/>
  <c r="AP2675" i="1" s="1"/>
  <c r="AQ2675" i="1" s="1"/>
  <c r="AI2675" i="1"/>
  <c r="AN2683" i="1"/>
  <c r="AP2683" i="1" s="1"/>
  <c r="AQ2683" i="1" s="1"/>
  <c r="AI2683" i="1"/>
  <c r="AN2691" i="1"/>
  <c r="AP2691" i="1" s="1"/>
  <c r="AQ2691" i="1" s="1"/>
  <c r="AI2691" i="1"/>
  <c r="AN2699" i="1"/>
  <c r="AP2699" i="1" s="1"/>
  <c r="AQ2699" i="1" s="1"/>
  <c r="AI2699" i="1"/>
  <c r="AN2707" i="1"/>
  <c r="AP2707" i="1" s="1"/>
  <c r="AQ2707" i="1" s="1"/>
  <c r="AI2707" i="1"/>
  <c r="AN2715" i="1"/>
  <c r="AP2715" i="1" s="1"/>
  <c r="AQ2715" i="1" s="1"/>
  <c r="AI2715" i="1"/>
  <c r="AN2723" i="1"/>
  <c r="AP2723" i="1" s="1"/>
  <c r="AQ2723" i="1" s="1"/>
  <c r="AI2723" i="1"/>
  <c r="AN2731" i="1"/>
  <c r="AP2731" i="1" s="1"/>
  <c r="AQ2731" i="1" s="1"/>
  <c r="AI2731" i="1"/>
  <c r="AN2739" i="1"/>
  <c r="AP2739" i="1" s="1"/>
  <c r="AQ2739" i="1" s="1"/>
  <c r="AI2739" i="1"/>
  <c r="AN2747" i="1"/>
  <c r="AP2747" i="1" s="1"/>
  <c r="AQ2747" i="1" s="1"/>
  <c r="AI2747" i="1"/>
  <c r="AN2755" i="1"/>
  <c r="AP2755" i="1" s="1"/>
  <c r="AQ2755" i="1" s="1"/>
  <c r="AI2755" i="1"/>
  <c r="AN2763" i="1"/>
  <c r="AP2763" i="1" s="1"/>
  <c r="AQ2763" i="1" s="1"/>
  <c r="AI2763" i="1"/>
  <c r="AN2771" i="1"/>
  <c r="AP2771" i="1" s="1"/>
  <c r="AQ2771" i="1" s="1"/>
  <c r="AI2771" i="1"/>
  <c r="AN2779" i="1"/>
  <c r="AP2779" i="1" s="1"/>
  <c r="AQ2779" i="1" s="1"/>
  <c r="AI2779" i="1"/>
  <c r="AN2787" i="1"/>
  <c r="AP2787" i="1" s="1"/>
  <c r="AQ2787" i="1" s="1"/>
  <c r="AI2787" i="1"/>
  <c r="AN2795" i="1"/>
  <c r="AP2795" i="1" s="1"/>
  <c r="AQ2795" i="1" s="1"/>
  <c r="AI2795" i="1"/>
  <c r="AN2803" i="1"/>
  <c r="AP2803" i="1" s="1"/>
  <c r="AQ2803" i="1" s="1"/>
  <c r="AI2803" i="1"/>
  <c r="AN2811" i="1"/>
  <c r="AP2811" i="1" s="1"/>
  <c r="AQ2811" i="1" s="1"/>
  <c r="AI2811" i="1"/>
  <c r="AN2819" i="1"/>
  <c r="AP2819" i="1" s="1"/>
  <c r="AQ2819" i="1" s="1"/>
  <c r="AI2819" i="1"/>
  <c r="AN2827" i="1"/>
  <c r="AP2827" i="1" s="1"/>
  <c r="AQ2827" i="1" s="1"/>
  <c r="AI2827" i="1"/>
  <c r="AN2835" i="1"/>
  <c r="AP2835" i="1" s="1"/>
  <c r="AQ2835" i="1" s="1"/>
  <c r="AI2835" i="1"/>
  <c r="AN2843" i="1"/>
  <c r="AP2843" i="1" s="1"/>
  <c r="AQ2843" i="1" s="1"/>
  <c r="AI2843" i="1"/>
  <c r="AN2851" i="1"/>
  <c r="AP2851" i="1" s="1"/>
  <c r="AQ2851" i="1" s="1"/>
  <c r="AI2851" i="1"/>
  <c r="AN2859" i="1"/>
  <c r="AP2859" i="1" s="1"/>
  <c r="AQ2859" i="1" s="1"/>
  <c r="AI2859" i="1"/>
  <c r="AN2867" i="1"/>
  <c r="AP2867" i="1" s="1"/>
  <c r="AQ2867" i="1" s="1"/>
  <c r="AI2867" i="1"/>
  <c r="AN2875" i="1"/>
  <c r="AP2875" i="1" s="1"/>
  <c r="AQ2875" i="1" s="1"/>
  <c r="AI2875" i="1"/>
  <c r="AN2883" i="1"/>
  <c r="AP2883" i="1" s="1"/>
  <c r="AQ2883" i="1" s="1"/>
  <c r="AI2883" i="1"/>
  <c r="AN2891" i="1"/>
  <c r="AP2891" i="1" s="1"/>
  <c r="AQ2891" i="1" s="1"/>
  <c r="AI2891" i="1"/>
  <c r="AN2899" i="1"/>
  <c r="AP2899" i="1" s="1"/>
  <c r="AQ2899" i="1" s="1"/>
  <c r="AI2899" i="1"/>
  <c r="AN2907" i="1"/>
  <c r="AP2907" i="1" s="1"/>
  <c r="AQ2907" i="1" s="1"/>
  <c r="AI2907" i="1"/>
  <c r="AN2915" i="1"/>
  <c r="AP2915" i="1" s="1"/>
  <c r="AQ2915" i="1" s="1"/>
  <c r="AI2915" i="1"/>
  <c r="AN2923" i="1"/>
  <c r="AP2923" i="1" s="1"/>
  <c r="AQ2923" i="1" s="1"/>
  <c r="AI2923" i="1"/>
  <c r="AN2931" i="1"/>
  <c r="AP2931" i="1" s="1"/>
  <c r="AQ2931" i="1" s="1"/>
  <c r="AI2931" i="1"/>
  <c r="AN2939" i="1"/>
  <c r="AP2939" i="1" s="1"/>
  <c r="AQ2939" i="1" s="1"/>
  <c r="AI2939" i="1"/>
  <c r="AN2947" i="1"/>
  <c r="AP2947" i="1" s="1"/>
  <c r="AQ2947" i="1" s="1"/>
  <c r="AI2947" i="1"/>
  <c r="AN2955" i="1"/>
  <c r="AP2955" i="1" s="1"/>
  <c r="AQ2955" i="1" s="1"/>
  <c r="AI2955" i="1"/>
  <c r="AN2963" i="1"/>
  <c r="AP2963" i="1" s="1"/>
  <c r="AQ2963" i="1" s="1"/>
  <c r="AI2963" i="1"/>
  <c r="AN2971" i="1"/>
  <c r="AP2971" i="1" s="1"/>
  <c r="AQ2971" i="1" s="1"/>
  <c r="AI2971" i="1"/>
  <c r="AN2979" i="1"/>
  <c r="AP2979" i="1" s="1"/>
  <c r="AQ2979" i="1" s="1"/>
  <c r="AI2979" i="1"/>
  <c r="AN2987" i="1"/>
  <c r="AP2987" i="1" s="1"/>
  <c r="AQ2987" i="1" s="1"/>
  <c r="AI2987" i="1"/>
  <c r="AN2995" i="1"/>
  <c r="AP2995" i="1" s="1"/>
  <c r="AQ2995" i="1" s="1"/>
  <c r="AI2995" i="1"/>
  <c r="AN3003" i="1"/>
  <c r="AP3003" i="1" s="1"/>
  <c r="AQ3003" i="1" s="1"/>
  <c r="AI3003" i="1"/>
  <c r="AN3011" i="1"/>
  <c r="AP3011" i="1" s="1"/>
  <c r="AQ3011" i="1" s="1"/>
  <c r="AI3011" i="1"/>
  <c r="AN3019" i="1"/>
  <c r="AP3019" i="1" s="1"/>
  <c r="AQ3019" i="1" s="1"/>
  <c r="AI3019" i="1"/>
  <c r="AN3027" i="1"/>
  <c r="AP3027" i="1" s="1"/>
  <c r="AQ3027" i="1" s="1"/>
  <c r="AI3027" i="1"/>
  <c r="AN3035" i="1"/>
  <c r="AP3035" i="1" s="1"/>
  <c r="AQ3035" i="1" s="1"/>
  <c r="AI3035" i="1"/>
  <c r="AN3043" i="1"/>
  <c r="AP3043" i="1" s="1"/>
  <c r="AQ3043" i="1" s="1"/>
  <c r="AI3043" i="1"/>
  <c r="AN3051" i="1"/>
  <c r="AP3051" i="1" s="1"/>
  <c r="AQ3051" i="1" s="1"/>
  <c r="AI3051" i="1"/>
  <c r="AN3059" i="1"/>
  <c r="AP3059" i="1" s="1"/>
  <c r="AQ3059" i="1" s="1"/>
  <c r="AI3059" i="1"/>
  <c r="AN3067" i="1"/>
  <c r="AP3067" i="1" s="1"/>
  <c r="AQ3067" i="1" s="1"/>
  <c r="AI3067" i="1"/>
  <c r="AN3075" i="1"/>
  <c r="AP3075" i="1" s="1"/>
  <c r="AQ3075" i="1" s="1"/>
  <c r="AI3075" i="1"/>
  <c r="AN3083" i="1"/>
  <c r="AP3083" i="1" s="1"/>
  <c r="AQ3083" i="1" s="1"/>
  <c r="AI3083" i="1"/>
  <c r="AN3091" i="1"/>
  <c r="AP3091" i="1" s="1"/>
  <c r="AQ3091" i="1" s="1"/>
  <c r="AI3091" i="1"/>
  <c r="AN3099" i="1"/>
  <c r="AP3099" i="1" s="1"/>
  <c r="AQ3099" i="1" s="1"/>
  <c r="AI3099" i="1"/>
  <c r="AN3107" i="1"/>
  <c r="AP3107" i="1" s="1"/>
  <c r="AQ3107" i="1" s="1"/>
  <c r="AI3107" i="1"/>
  <c r="AN3115" i="1"/>
  <c r="AP3115" i="1" s="1"/>
  <c r="AQ3115" i="1" s="1"/>
  <c r="AI3115" i="1"/>
  <c r="AN3123" i="1"/>
  <c r="AP3123" i="1" s="1"/>
  <c r="AQ3123" i="1" s="1"/>
  <c r="AI3123" i="1"/>
  <c r="AN3131" i="1"/>
  <c r="AP3131" i="1" s="1"/>
  <c r="AQ3131" i="1" s="1"/>
  <c r="AI3131" i="1"/>
  <c r="AN3139" i="1"/>
  <c r="AP3139" i="1" s="1"/>
  <c r="AQ3139" i="1" s="1"/>
  <c r="AI3139" i="1"/>
  <c r="AN3147" i="1"/>
  <c r="AP3147" i="1" s="1"/>
  <c r="AQ3147" i="1" s="1"/>
  <c r="AI3147" i="1"/>
  <c r="AN3155" i="1"/>
  <c r="AP3155" i="1" s="1"/>
  <c r="AQ3155" i="1" s="1"/>
  <c r="AI3155" i="1"/>
  <c r="AN3163" i="1"/>
  <c r="AP3163" i="1" s="1"/>
  <c r="AQ3163" i="1" s="1"/>
  <c r="AI3163" i="1"/>
  <c r="AN3171" i="1"/>
  <c r="AP3171" i="1" s="1"/>
  <c r="AQ3171" i="1" s="1"/>
  <c r="AI3171" i="1"/>
  <c r="AN3179" i="1"/>
  <c r="AP3179" i="1" s="1"/>
  <c r="AQ3179" i="1" s="1"/>
  <c r="AI3179" i="1"/>
  <c r="AN3187" i="1"/>
  <c r="AP3187" i="1" s="1"/>
  <c r="AQ3187" i="1" s="1"/>
  <c r="AI3187" i="1"/>
  <c r="AN3195" i="1"/>
  <c r="AP3195" i="1" s="1"/>
  <c r="AQ3195" i="1" s="1"/>
  <c r="AI3195" i="1"/>
  <c r="AN3203" i="1"/>
  <c r="AP3203" i="1" s="1"/>
  <c r="AQ3203" i="1" s="1"/>
  <c r="AI3203" i="1"/>
  <c r="AN3211" i="1"/>
  <c r="AP3211" i="1" s="1"/>
  <c r="AQ3211" i="1" s="1"/>
  <c r="AI3211" i="1"/>
  <c r="AN3219" i="1"/>
  <c r="AP3219" i="1" s="1"/>
  <c r="AQ3219" i="1" s="1"/>
  <c r="AI3219" i="1"/>
  <c r="AN3227" i="1"/>
  <c r="AP3227" i="1" s="1"/>
  <c r="AQ3227" i="1" s="1"/>
  <c r="AI3227" i="1"/>
  <c r="AN3235" i="1"/>
  <c r="AP3235" i="1" s="1"/>
  <c r="AQ3235" i="1" s="1"/>
  <c r="AI3235" i="1"/>
  <c r="AN3243" i="1"/>
  <c r="AP3243" i="1" s="1"/>
  <c r="AQ3243" i="1" s="1"/>
  <c r="AI3243" i="1"/>
  <c r="AN3251" i="1"/>
  <c r="AP3251" i="1" s="1"/>
  <c r="AQ3251" i="1" s="1"/>
  <c r="AI3251" i="1"/>
  <c r="AN3259" i="1"/>
  <c r="AP3259" i="1" s="1"/>
  <c r="AQ3259" i="1" s="1"/>
  <c r="AI3259" i="1"/>
  <c r="AN3267" i="1"/>
  <c r="AP3267" i="1" s="1"/>
  <c r="AQ3267" i="1" s="1"/>
  <c r="AI3267" i="1"/>
  <c r="AN3275" i="1"/>
  <c r="AP3275" i="1" s="1"/>
  <c r="AQ3275" i="1" s="1"/>
  <c r="AI3275" i="1"/>
  <c r="AN3283" i="1"/>
  <c r="AP3283" i="1" s="1"/>
  <c r="AQ3283" i="1" s="1"/>
  <c r="AI3283" i="1"/>
  <c r="AN3291" i="1"/>
  <c r="AP3291" i="1" s="1"/>
  <c r="AQ3291" i="1" s="1"/>
  <c r="AI3291" i="1"/>
  <c r="AN3299" i="1"/>
  <c r="AP3299" i="1" s="1"/>
  <c r="AQ3299" i="1" s="1"/>
  <c r="AI3299" i="1"/>
  <c r="AN3307" i="1"/>
  <c r="AP3307" i="1" s="1"/>
  <c r="AQ3307" i="1" s="1"/>
  <c r="AI3307" i="1"/>
  <c r="AN3315" i="1"/>
  <c r="AP3315" i="1" s="1"/>
  <c r="AQ3315" i="1" s="1"/>
  <c r="AI3315" i="1"/>
  <c r="AN3323" i="1"/>
  <c r="AP3323" i="1" s="1"/>
  <c r="AQ3323" i="1" s="1"/>
  <c r="AI3323" i="1"/>
  <c r="AN3331" i="1"/>
  <c r="AP3331" i="1" s="1"/>
  <c r="AQ3331" i="1" s="1"/>
  <c r="AI3331" i="1"/>
  <c r="AN3339" i="1"/>
  <c r="AP3339" i="1" s="1"/>
  <c r="AQ3339" i="1" s="1"/>
  <c r="AI3339" i="1"/>
  <c r="AN3347" i="1"/>
  <c r="AP3347" i="1" s="1"/>
  <c r="AQ3347" i="1" s="1"/>
  <c r="AI3347" i="1"/>
  <c r="AN3355" i="1"/>
  <c r="AP3355" i="1" s="1"/>
  <c r="AQ3355" i="1" s="1"/>
  <c r="AI3355" i="1"/>
  <c r="AN3363" i="1"/>
  <c r="AP3363" i="1" s="1"/>
  <c r="AQ3363" i="1" s="1"/>
  <c r="AI3363" i="1"/>
  <c r="AN3371" i="1"/>
  <c r="AP3371" i="1" s="1"/>
  <c r="AQ3371" i="1" s="1"/>
  <c r="AI3371" i="1"/>
  <c r="AN3379" i="1"/>
  <c r="AP3379" i="1" s="1"/>
  <c r="AQ3379" i="1" s="1"/>
  <c r="AI3379" i="1"/>
  <c r="AN3387" i="1"/>
  <c r="AP3387" i="1" s="1"/>
  <c r="AQ3387" i="1" s="1"/>
  <c r="AI3387" i="1"/>
  <c r="AN3395" i="1"/>
  <c r="AP3395" i="1" s="1"/>
  <c r="AQ3395" i="1" s="1"/>
  <c r="AI3395" i="1"/>
  <c r="AN3403" i="1"/>
  <c r="AP3403" i="1" s="1"/>
  <c r="AQ3403" i="1" s="1"/>
  <c r="AI3403" i="1"/>
  <c r="AN3411" i="1"/>
  <c r="AP3411" i="1" s="1"/>
  <c r="AQ3411" i="1" s="1"/>
  <c r="AI3411" i="1"/>
  <c r="AN3419" i="1"/>
  <c r="AP3419" i="1" s="1"/>
  <c r="AQ3419" i="1" s="1"/>
  <c r="AI3419" i="1"/>
  <c r="AN3427" i="1"/>
  <c r="AP3427" i="1" s="1"/>
  <c r="AQ3427" i="1" s="1"/>
  <c r="AI3427" i="1"/>
  <c r="AN3435" i="1"/>
  <c r="AP3435" i="1" s="1"/>
  <c r="AQ3435" i="1" s="1"/>
  <c r="AI3435" i="1"/>
  <c r="AN3443" i="1"/>
  <c r="AP3443" i="1" s="1"/>
  <c r="AQ3443" i="1" s="1"/>
  <c r="AI3443" i="1"/>
  <c r="AJ4" i="1"/>
  <c r="AL4" i="1" s="1"/>
  <c r="AE4" i="1"/>
  <c r="AJ44" i="1"/>
  <c r="AL44" i="1" s="1"/>
  <c r="AE44" i="1"/>
  <c r="AJ92" i="1"/>
  <c r="AL92" i="1" s="1"/>
  <c r="AE92" i="1"/>
  <c r="AJ140" i="1"/>
  <c r="AL140" i="1" s="1"/>
  <c r="AE140" i="1"/>
  <c r="AJ180" i="1"/>
  <c r="AL180" i="1" s="1"/>
  <c r="AE180" i="1"/>
  <c r="AJ228" i="1"/>
  <c r="AL228" i="1" s="1"/>
  <c r="AE228" i="1"/>
  <c r="AJ284" i="1"/>
  <c r="AL284" i="1" s="1"/>
  <c r="AE284" i="1"/>
  <c r="AJ340" i="1"/>
  <c r="AL340" i="1" s="1"/>
  <c r="AE340" i="1"/>
  <c r="AJ388" i="1"/>
  <c r="AL388" i="1" s="1"/>
  <c r="AE388" i="1"/>
  <c r="AJ436" i="1"/>
  <c r="AL436" i="1" s="1"/>
  <c r="AE436" i="1"/>
  <c r="AJ492" i="1"/>
  <c r="AL492" i="1" s="1"/>
  <c r="AE492" i="1"/>
  <c r="AJ540" i="1"/>
  <c r="AL540" i="1" s="1"/>
  <c r="AE540" i="1"/>
  <c r="AJ580" i="1"/>
  <c r="AL580" i="1" s="1"/>
  <c r="AE580" i="1"/>
  <c r="AJ636" i="1"/>
  <c r="AL636" i="1" s="1"/>
  <c r="AE636" i="1"/>
  <c r="AJ684" i="1"/>
  <c r="AL684" i="1" s="1"/>
  <c r="AE684" i="1"/>
  <c r="AJ724" i="1"/>
  <c r="AL724" i="1" s="1"/>
  <c r="AE724" i="1"/>
  <c r="AJ772" i="1"/>
  <c r="AL772" i="1" s="1"/>
  <c r="AE772" i="1"/>
  <c r="AJ804" i="1"/>
  <c r="AL804" i="1" s="1"/>
  <c r="AE804" i="1"/>
  <c r="AJ852" i="1"/>
  <c r="AL852" i="1" s="1"/>
  <c r="AE852" i="1"/>
  <c r="AJ900" i="1"/>
  <c r="AL900" i="1" s="1"/>
  <c r="AE900" i="1"/>
  <c r="AJ940" i="1"/>
  <c r="AL940" i="1" s="1"/>
  <c r="AE940" i="1"/>
  <c r="AJ980" i="1"/>
  <c r="AL980" i="1" s="1"/>
  <c r="AE980" i="1"/>
  <c r="AJ1028" i="1"/>
  <c r="AL1028" i="1" s="1"/>
  <c r="AE1028" i="1"/>
  <c r="AJ1076" i="1"/>
  <c r="AL1076" i="1" s="1"/>
  <c r="AE1076" i="1"/>
  <c r="AJ1124" i="1"/>
  <c r="AL1124" i="1" s="1"/>
  <c r="AE1124" i="1"/>
  <c r="AJ1172" i="1"/>
  <c r="AL1172" i="1" s="1"/>
  <c r="AE1172" i="1"/>
  <c r="AJ1228" i="1"/>
  <c r="AL1228" i="1" s="1"/>
  <c r="AE1228" i="1"/>
  <c r="AJ1284" i="1"/>
  <c r="AL1284" i="1" s="1"/>
  <c r="AE1284" i="1"/>
  <c r="AJ1324" i="1"/>
  <c r="AL1324" i="1" s="1"/>
  <c r="AE1324" i="1"/>
  <c r="AJ1380" i="1"/>
  <c r="AL1380" i="1" s="1"/>
  <c r="AE1380" i="1"/>
  <c r="AJ1428" i="1"/>
  <c r="AL1428" i="1" s="1"/>
  <c r="AE1428" i="1"/>
  <c r="AJ1484" i="1"/>
  <c r="AL1484" i="1" s="1"/>
  <c r="AE1484" i="1"/>
  <c r="AJ1540" i="1"/>
  <c r="AL1540" i="1" s="1"/>
  <c r="AE1540" i="1"/>
  <c r="AJ1588" i="1"/>
  <c r="AL1588" i="1" s="1"/>
  <c r="AE1588" i="1"/>
  <c r="AJ1644" i="1"/>
  <c r="AL1644" i="1" s="1"/>
  <c r="AE1644" i="1"/>
  <c r="AJ1708" i="1"/>
  <c r="AL1708" i="1" s="1"/>
  <c r="AE1708" i="1"/>
  <c r="AJ1764" i="1"/>
  <c r="AL1764" i="1" s="1"/>
  <c r="AE1764" i="1"/>
  <c r="AJ1820" i="1"/>
  <c r="AL1820" i="1" s="1"/>
  <c r="AE1820" i="1"/>
  <c r="AJ1884" i="1"/>
  <c r="AL1884" i="1" s="1"/>
  <c r="AE1884" i="1"/>
  <c r="AJ1940" i="1"/>
  <c r="AL1940" i="1" s="1"/>
  <c r="AE1940" i="1"/>
  <c r="AJ1988" i="1"/>
  <c r="AL1988" i="1" s="1"/>
  <c r="AE1988" i="1"/>
  <c r="AJ2052" i="1"/>
  <c r="AL2052" i="1" s="1"/>
  <c r="AE2052" i="1"/>
  <c r="AJ2108" i="1"/>
  <c r="AL2108" i="1" s="1"/>
  <c r="AE2108" i="1"/>
  <c r="AJ2164" i="1"/>
  <c r="AL2164" i="1" s="1"/>
  <c r="AE2164" i="1"/>
  <c r="AJ2212" i="1"/>
  <c r="AL2212" i="1" s="1"/>
  <c r="AE2212" i="1"/>
  <c r="AJ2268" i="1"/>
  <c r="AL2268" i="1" s="1"/>
  <c r="AE2268" i="1"/>
  <c r="AJ2332" i="1"/>
  <c r="AL2332" i="1" s="1"/>
  <c r="AE2332" i="1"/>
  <c r="AJ2388" i="1"/>
  <c r="AL2388" i="1" s="1"/>
  <c r="AE2388" i="1"/>
  <c r="AJ2444" i="1"/>
  <c r="AL2444" i="1" s="1"/>
  <c r="AE2444" i="1"/>
  <c r="AJ2500" i="1"/>
  <c r="AL2500" i="1" s="1"/>
  <c r="AE2500" i="1"/>
  <c r="AJ2564" i="1"/>
  <c r="AL2564" i="1" s="1"/>
  <c r="AE2564" i="1"/>
  <c r="AJ2628" i="1"/>
  <c r="AL2628" i="1" s="1"/>
  <c r="AE2628" i="1"/>
  <c r="AJ2692" i="1"/>
  <c r="AL2692" i="1" s="1"/>
  <c r="AE2692" i="1"/>
  <c r="AJ2764" i="1"/>
  <c r="AL2764" i="1" s="1"/>
  <c r="AE2764" i="1"/>
  <c r="AJ2836" i="1"/>
  <c r="AL2836" i="1" s="1"/>
  <c r="AE2836" i="1"/>
  <c r="AJ2908" i="1"/>
  <c r="AL2908" i="1" s="1"/>
  <c r="AE2908" i="1"/>
  <c r="AJ2964" i="1"/>
  <c r="AL2964" i="1" s="1"/>
  <c r="AE2964" i="1"/>
  <c r="AJ3028" i="1"/>
  <c r="AL3028" i="1" s="1"/>
  <c r="AE3028" i="1"/>
  <c r="AJ3092" i="1"/>
  <c r="AL3092" i="1" s="1"/>
  <c r="AE3092" i="1"/>
  <c r="AJ3164" i="1"/>
  <c r="AL3164" i="1" s="1"/>
  <c r="AE3164" i="1"/>
  <c r="AJ3220" i="1"/>
  <c r="AL3220" i="1" s="1"/>
  <c r="AE3220" i="1"/>
  <c r="AJ3284" i="1"/>
  <c r="AL3284" i="1" s="1"/>
  <c r="AE3284" i="1"/>
  <c r="AJ3348" i="1"/>
  <c r="AL3348" i="1" s="1"/>
  <c r="AE3348" i="1"/>
  <c r="AJ3396" i="1"/>
  <c r="AL3396" i="1" s="1"/>
  <c r="AE3396" i="1"/>
  <c r="AN12" i="1"/>
  <c r="AP12" i="1" s="1"/>
  <c r="AQ12" i="1" s="1"/>
  <c r="AI12" i="1"/>
  <c r="AN60" i="1"/>
  <c r="AP60" i="1" s="1"/>
  <c r="AQ60" i="1" s="1"/>
  <c r="AI60" i="1"/>
  <c r="AN132" i="1"/>
  <c r="AP132" i="1" s="1"/>
  <c r="AQ132" i="1" s="1"/>
  <c r="AI132" i="1"/>
  <c r="AN156" i="1"/>
  <c r="AP156" i="1" s="1"/>
  <c r="AQ156" i="1" s="1"/>
  <c r="AI156" i="1"/>
  <c r="AN228" i="1"/>
  <c r="AP228" i="1" s="1"/>
  <c r="AQ228" i="1" s="1"/>
  <c r="AI228" i="1"/>
  <c r="AN252" i="1"/>
  <c r="AP252" i="1" s="1"/>
  <c r="AQ252" i="1" s="1"/>
  <c r="AI252" i="1"/>
  <c r="AN276" i="1"/>
  <c r="AP276" i="1" s="1"/>
  <c r="AQ276" i="1" s="1"/>
  <c r="AI276" i="1"/>
  <c r="AN404" i="1"/>
  <c r="AP404" i="1" s="1"/>
  <c r="AQ404" i="1" s="1"/>
  <c r="AI404" i="1"/>
  <c r="AN444" i="1"/>
  <c r="AP444" i="1" s="1"/>
  <c r="AQ444" i="1" s="1"/>
  <c r="AI444" i="1"/>
  <c r="AN468" i="1"/>
  <c r="AP468" i="1" s="1"/>
  <c r="AQ468" i="1" s="1"/>
  <c r="AI468" i="1"/>
  <c r="AN556" i="1"/>
  <c r="AP556" i="1" s="1"/>
  <c r="AQ556" i="1" s="1"/>
  <c r="AI556" i="1"/>
  <c r="AN636" i="1"/>
  <c r="AP636" i="1" s="1"/>
  <c r="AQ636" i="1" s="1"/>
  <c r="AI636" i="1"/>
  <c r="AN740" i="1"/>
  <c r="AP740" i="1" s="1"/>
  <c r="AQ740" i="1" s="1"/>
  <c r="AI740" i="1"/>
  <c r="AN828" i="1"/>
  <c r="AP828" i="1" s="1"/>
  <c r="AQ828" i="1" s="1"/>
  <c r="AI828" i="1"/>
  <c r="AN852" i="1"/>
  <c r="AP852" i="1" s="1"/>
  <c r="AQ852" i="1" s="1"/>
  <c r="AI852" i="1"/>
  <c r="AN1028" i="1"/>
  <c r="AP1028" i="1" s="1"/>
  <c r="AQ1028" i="1" s="1"/>
  <c r="AI1028" i="1"/>
  <c r="AN2028" i="1"/>
  <c r="AP2028" i="1" s="1"/>
  <c r="AQ2028" i="1" s="1"/>
  <c r="AI2028" i="1"/>
  <c r="AJ10" i="1"/>
  <c r="AL10" i="1" s="1"/>
  <c r="AE10" i="1"/>
  <c r="AJ18" i="1"/>
  <c r="AL18" i="1" s="1"/>
  <c r="AE18" i="1"/>
  <c r="AJ26" i="1"/>
  <c r="AL26" i="1" s="1"/>
  <c r="AE26" i="1"/>
  <c r="AJ34" i="1"/>
  <c r="AL34" i="1" s="1"/>
  <c r="AE34" i="1"/>
  <c r="AJ42" i="1"/>
  <c r="AL42" i="1" s="1"/>
  <c r="AE42" i="1"/>
  <c r="AJ50" i="1"/>
  <c r="AL50" i="1" s="1"/>
  <c r="AE50" i="1"/>
  <c r="AJ58" i="1"/>
  <c r="AL58" i="1" s="1"/>
  <c r="AE58" i="1"/>
  <c r="AJ66" i="1"/>
  <c r="AL66" i="1" s="1"/>
  <c r="AE66" i="1"/>
  <c r="AJ74" i="1"/>
  <c r="AL74" i="1" s="1"/>
  <c r="AE74" i="1"/>
  <c r="AJ82" i="1"/>
  <c r="AL82" i="1" s="1"/>
  <c r="AE82" i="1"/>
  <c r="AJ90" i="1"/>
  <c r="AL90" i="1" s="1"/>
  <c r="AE90" i="1"/>
  <c r="AJ98" i="1"/>
  <c r="AL98" i="1" s="1"/>
  <c r="AE98" i="1"/>
  <c r="AJ106" i="1"/>
  <c r="AL106" i="1" s="1"/>
  <c r="AE106" i="1"/>
  <c r="AJ114" i="1"/>
  <c r="AL114" i="1" s="1"/>
  <c r="AE114" i="1"/>
  <c r="AJ122" i="1"/>
  <c r="AL122" i="1" s="1"/>
  <c r="AE122" i="1"/>
  <c r="AJ130" i="1"/>
  <c r="AL130" i="1" s="1"/>
  <c r="AE130" i="1"/>
  <c r="AJ138" i="1"/>
  <c r="AL138" i="1" s="1"/>
  <c r="AE138" i="1"/>
  <c r="AJ146" i="1"/>
  <c r="AL146" i="1" s="1"/>
  <c r="AE146" i="1"/>
  <c r="AJ154" i="1"/>
  <c r="AL154" i="1" s="1"/>
  <c r="AE154" i="1"/>
  <c r="AJ162" i="1"/>
  <c r="AL162" i="1" s="1"/>
  <c r="AE162" i="1"/>
  <c r="AJ170" i="1"/>
  <c r="AL170" i="1" s="1"/>
  <c r="AE170" i="1"/>
  <c r="AJ178" i="1"/>
  <c r="AL178" i="1" s="1"/>
  <c r="AE178" i="1"/>
  <c r="AJ186" i="1"/>
  <c r="AL186" i="1" s="1"/>
  <c r="AE186" i="1"/>
  <c r="AJ194" i="1"/>
  <c r="AL194" i="1" s="1"/>
  <c r="AE194" i="1"/>
  <c r="AJ202" i="1"/>
  <c r="AL202" i="1" s="1"/>
  <c r="AE202" i="1"/>
  <c r="AJ210" i="1"/>
  <c r="AL210" i="1" s="1"/>
  <c r="AE210" i="1"/>
  <c r="AJ218" i="1"/>
  <c r="AL218" i="1" s="1"/>
  <c r="AE218" i="1"/>
  <c r="AJ226" i="1"/>
  <c r="AL226" i="1" s="1"/>
  <c r="AE226" i="1"/>
  <c r="AJ234" i="1"/>
  <c r="AL234" i="1" s="1"/>
  <c r="AE234" i="1"/>
  <c r="AJ242" i="1"/>
  <c r="AL242" i="1" s="1"/>
  <c r="AE242" i="1"/>
  <c r="AJ250" i="1"/>
  <c r="AL250" i="1" s="1"/>
  <c r="AE250" i="1"/>
  <c r="AJ258" i="1"/>
  <c r="AL258" i="1" s="1"/>
  <c r="AE258" i="1"/>
  <c r="AJ266" i="1"/>
  <c r="AL266" i="1" s="1"/>
  <c r="AE266" i="1"/>
  <c r="AJ274" i="1"/>
  <c r="AL274" i="1" s="1"/>
  <c r="AE274" i="1"/>
  <c r="AJ282" i="1"/>
  <c r="AL282" i="1" s="1"/>
  <c r="AE282" i="1"/>
  <c r="AJ290" i="1"/>
  <c r="AL290" i="1" s="1"/>
  <c r="AE290" i="1"/>
  <c r="AJ298" i="1"/>
  <c r="AL298" i="1" s="1"/>
  <c r="AE298" i="1"/>
  <c r="AJ306" i="1"/>
  <c r="AL306" i="1" s="1"/>
  <c r="AE306" i="1"/>
  <c r="AJ314" i="1"/>
  <c r="AL314" i="1" s="1"/>
  <c r="AE314" i="1"/>
  <c r="AJ322" i="1"/>
  <c r="AL322" i="1" s="1"/>
  <c r="AE322" i="1"/>
  <c r="AJ330" i="1"/>
  <c r="AL330" i="1" s="1"/>
  <c r="AE330" i="1"/>
  <c r="AJ338" i="1"/>
  <c r="AL338" i="1" s="1"/>
  <c r="AE338" i="1"/>
  <c r="AJ346" i="1"/>
  <c r="AL346" i="1" s="1"/>
  <c r="AE346" i="1"/>
  <c r="AJ354" i="1"/>
  <c r="AL354" i="1" s="1"/>
  <c r="AE354" i="1"/>
  <c r="AJ362" i="1"/>
  <c r="AL362" i="1" s="1"/>
  <c r="AE362" i="1"/>
  <c r="AJ370" i="1"/>
  <c r="AL370" i="1" s="1"/>
  <c r="AE370" i="1"/>
  <c r="AJ378" i="1"/>
  <c r="AL378" i="1" s="1"/>
  <c r="AE378" i="1"/>
  <c r="AJ386" i="1"/>
  <c r="AL386" i="1" s="1"/>
  <c r="AE386" i="1"/>
  <c r="AJ394" i="1"/>
  <c r="AL394" i="1" s="1"/>
  <c r="AE394" i="1"/>
  <c r="AJ402" i="1"/>
  <c r="AL402" i="1" s="1"/>
  <c r="AE402" i="1"/>
  <c r="AJ410" i="1"/>
  <c r="AL410" i="1" s="1"/>
  <c r="AE410" i="1"/>
  <c r="AJ418" i="1"/>
  <c r="AL418" i="1" s="1"/>
  <c r="AE418" i="1"/>
  <c r="AJ426" i="1"/>
  <c r="AL426" i="1" s="1"/>
  <c r="AE426" i="1"/>
  <c r="AJ434" i="1"/>
  <c r="AL434" i="1" s="1"/>
  <c r="AE434" i="1"/>
  <c r="AJ442" i="1"/>
  <c r="AL442" i="1" s="1"/>
  <c r="AE442" i="1"/>
  <c r="AJ450" i="1"/>
  <c r="AL450" i="1" s="1"/>
  <c r="AE450" i="1"/>
  <c r="AJ458" i="1"/>
  <c r="AL458" i="1" s="1"/>
  <c r="AE458" i="1"/>
  <c r="AJ466" i="1"/>
  <c r="AL466" i="1" s="1"/>
  <c r="AE466" i="1"/>
  <c r="AJ474" i="1"/>
  <c r="AL474" i="1" s="1"/>
  <c r="AE474" i="1"/>
  <c r="AJ482" i="1"/>
  <c r="AL482" i="1" s="1"/>
  <c r="AE482" i="1"/>
  <c r="AJ490" i="1"/>
  <c r="AL490" i="1" s="1"/>
  <c r="AE490" i="1"/>
  <c r="AJ498" i="1"/>
  <c r="AL498" i="1" s="1"/>
  <c r="AE498" i="1"/>
  <c r="AJ506" i="1"/>
  <c r="AL506" i="1" s="1"/>
  <c r="AE506" i="1"/>
  <c r="AJ514" i="1"/>
  <c r="AL514" i="1" s="1"/>
  <c r="AE514" i="1"/>
  <c r="AJ522" i="1"/>
  <c r="AL522" i="1" s="1"/>
  <c r="AE522" i="1"/>
  <c r="AJ530" i="1"/>
  <c r="AL530" i="1" s="1"/>
  <c r="AE530" i="1"/>
  <c r="AJ538" i="1"/>
  <c r="AL538" i="1" s="1"/>
  <c r="AE538" i="1"/>
  <c r="AJ546" i="1"/>
  <c r="AL546" i="1" s="1"/>
  <c r="AE546" i="1"/>
  <c r="AJ554" i="1"/>
  <c r="AL554" i="1" s="1"/>
  <c r="AE554" i="1"/>
  <c r="AJ562" i="1"/>
  <c r="AL562" i="1" s="1"/>
  <c r="AE562" i="1"/>
  <c r="AJ570" i="1"/>
  <c r="AL570" i="1" s="1"/>
  <c r="AE570" i="1"/>
  <c r="AJ578" i="1"/>
  <c r="AL578" i="1" s="1"/>
  <c r="AE578" i="1"/>
  <c r="AJ586" i="1"/>
  <c r="AL586" i="1" s="1"/>
  <c r="AE586" i="1"/>
  <c r="AJ594" i="1"/>
  <c r="AL594" i="1" s="1"/>
  <c r="AE594" i="1"/>
  <c r="AJ602" i="1"/>
  <c r="AL602" i="1" s="1"/>
  <c r="AE602" i="1"/>
  <c r="AJ610" i="1"/>
  <c r="AL610" i="1" s="1"/>
  <c r="AE610" i="1"/>
  <c r="AJ618" i="1"/>
  <c r="AL618" i="1" s="1"/>
  <c r="AE618" i="1"/>
  <c r="AJ626" i="1"/>
  <c r="AL626" i="1" s="1"/>
  <c r="AE626" i="1"/>
  <c r="AJ634" i="1"/>
  <c r="AL634" i="1" s="1"/>
  <c r="AE634" i="1"/>
  <c r="AJ642" i="1"/>
  <c r="AL642" i="1" s="1"/>
  <c r="AE642" i="1"/>
  <c r="AJ650" i="1"/>
  <c r="AL650" i="1" s="1"/>
  <c r="AE650" i="1"/>
  <c r="AJ658" i="1"/>
  <c r="AL658" i="1" s="1"/>
  <c r="AE658" i="1"/>
  <c r="AJ666" i="1"/>
  <c r="AL666" i="1" s="1"/>
  <c r="AE666" i="1"/>
  <c r="AJ674" i="1"/>
  <c r="AL674" i="1" s="1"/>
  <c r="AE674" i="1"/>
  <c r="AJ682" i="1"/>
  <c r="AL682" i="1" s="1"/>
  <c r="AE682" i="1"/>
  <c r="AJ690" i="1"/>
  <c r="AL690" i="1" s="1"/>
  <c r="AE690" i="1"/>
  <c r="AJ698" i="1"/>
  <c r="AL698" i="1" s="1"/>
  <c r="AE698" i="1"/>
  <c r="AJ706" i="1"/>
  <c r="AL706" i="1" s="1"/>
  <c r="AE706" i="1"/>
  <c r="AJ714" i="1"/>
  <c r="AL714" i="1" s="1"/>
  <c r="AE714" i="1"/>
  <c r="AJ722" i="1"/>
  <c r="AL722" i="1" s="1"/>
  <c r="AE722" i="1"/>
  <c r="AJ730" i="1"/>
  <c r="AL730" i="1" s="1"/>
  <c r="AE730" i="1"/>
  <c r="AJ738" i="1"/>
  <c r="AL738" i="1" s="1"/>
  <c r="AE738" i="1"/>
  <c r="AJ746" i="1"/>
  <c r="AL746" i="1" s="1"/>
  <c r="AE746" i="1"/>
  <c r="AJ754" i="1"/>
  <c r="AL754" i="1" s="1"/>
  <c r="AE754" i="1"/>
  <c r="AJ762" i="1"/>
  <c r="AL762" i="1" s="1"/>
  <c r="AE762" i="1"/>
  <c r="AJ770" i="1"/>
  <c r="AL770" i="1" s="1"/>
  <c r="AE770" i="1"/>
  <c r="AJ778" i="1"/>
  <c r="AL778" i="1" s="1"/>
  <c r="AE778" i="1"/>
  <c r="AJ786" i="1"/>
  <c r="AL786" i="1" s="1"/>
  <c r="AE786" i="1"/>
  <c r="AJ794" i="1"/>
  <c r="AL794" i="1" s="1"/>
  <c r="AE794" i="1"/>
  <c r="AJ802" i="1"/>
  <c r="AL802" i="1" s="1"/>
  <c r="AE802" i="1"/>
  <c r="AJ810" i="1"/>
  <c r="AL810" i="1" s="1"/>
  <c r="AE810" i="1"/>
  <c r="AJ818" i="1"/>
  <c r="AL818" i="1" s="1"/>
  <c r="AE818" i="1"/>
  <c r="AJ826" i="1"/>
  <c r="AL826" i="1" s="1"/>
  <c r="AE826" i="1"/>
  <c r="AJ834" i="1"/>
  <c r="AL834" i="1" s="1"/>
  <c r="AE834" i="1"/>
  <c r="AJ842" i="1"/>
  <c r="AL842" i="1" s="1"/>
  <c r="AE842" i="1"/>
  <c r="AJ850" i="1"/>
  <c r="AL850" i="1" s="1"/>
  <c r="AE850" i="1"/>
  <c r="AJ858" i="1"/>
  <c r="AL858" i="1" s="1"/>
  <c r="AE858" i="1"/>
  <c r="AJ866" i="1"/>
  <c r="AL866" i="1" s="1"/>
  <c r="AE866" i="1"/>
  <c r="AJ874" i="1"/>
  <c r="AL874" i="1" s="1"/>
  <c r="AE874" i="1"/>
  <c r="AJ882" i="1"/>
  <c r="AL882" i="1" s="1"/>
  <c r="AE882" i="1"/>
  <c r="AJ890" i="1"/>
  <c r="AL890" i="1" s="1"/>
  <c r="AE890" i="1"/>
  <c r="AJ898" i="1"/>
  <c r="AL898" i="1" s="1"/>
  <c r="AE898" i="1"/>
  <c r="AJ906" i="1"/>
  <c r="AL906" i="1" s="1"/>
  <c r="AE906" i="1"/>
  <c r="AJ914" i="1"/>
  <c r="AL914" i="1" s="1"/>
  <c r="AE914" i="1"/>
  <c r="AJ922" i="1"/>
  <c r="AL922" i="1" s="1"/>
  <c r="AE922" i="1"/>
  <c r="AJ930" i="1"/>
  <c r="AL930" i="1" s="1"/>
  <c r="AE930" i="1"/>
  <c r="AJ938" i="1"/>
  <c r="AL938" i="1" s="1"/>
  <c r="AE938" i="1"/>
  <c r="AJ946" i="1"/>
  <c r="AL946" i="1" s="1"/>
  <c r="AE946" i="1"/>
  <c r="AJ954" i="1"/>
  <c r="AL954" i="1" s="1"/>
  <c r="AE954" i="1"/>
  <c r="AJ962" i="1"/>
  <c r="AL962" i="1" s="1"/>
  <c r="AE962" i="1"/>
  <c r="AJ970" i="1"/>
  <c r="AL970" i="1" s="1"/>
  <c r="AE970" i="1"/>
  <c r="AJ978" i="1"/>
  <c r="AL978" i="1" s="1"/>
  <c r="AE978" i="1"/>
  <c r="AJ986" i="1"/>
  <c r="AL986" i="1" s="1"/>
  <c r="AE986" i="1"/>
  <c r="AJ994" i="1"/>
  <c r="AL994" i="1" s="1"/>
  <c r="AE994" i="1"/>
  <c r="AJ1002" i="1"/>
  <c r="AL1002" i="1" s="1"/>
  <c r="AE1002" i="1"/>
  <c r="AJ1010" i="1"/>
  <c r="AL1010" i="1" s="1"/>
  <c r="AE1010" i="1"/>
  <c r="AJ1018" i="1"/>
  <c r="AL1018" i="1" s="1"/>
  <c r="AE1018" i="1"/>
  <c r="AJ1026" i="1"/>
  <c r="AL1026" i="1" s="1"/>
  <c r="AE1026" i="1"/>
  <c r="AJ1034" i="1"/>
  <c r="AL1034" i="1" s="1"/>
  <c r="AE1034" i="1"/>
  <c r="AJ1042" i="1"/>
  <c r="AL1042" i="1" s="1"/>
  <c r="AE1042" i="1"/>
  <c r="AJ1050" i="1"/>
  <c r="AL1050" i="1" s="1"/>
  <c r="AE1050" i="1"/>
  <c r="AJ1058" i="1"/>
  <c r="AL1058" i="1" s="1"/>
  <c r="AE1058" i="1"/>
  <c r="AJ1066" i="1"/>
  <c r="AL1066" i="1" s="1"/>
  <c r="AE1066" i="1"/>
  <c r="AJ1074" i="1"/>
  <c r="AL1074" i="1" s="1"/>
  <c r="AE1074" i="1"/>
  <c r="AJ1082" i="1"/>
  <c r="AL1082" i="1" s="1"/>
  <c r="AE1082" i="1"/>
  <c r="AJ1090" i="1"/>
  <c r="AL1090" i="1" s="1"/>
  <c r="AE1090" i="1"/>
  <c r="AJ1098" i="1"/>
  <c r="AL1098" i="1" s="1"/>
  <c r="AE1098" i="1"/>
  <c r="AJ1106" i="1"/>
  <c r="AL1106" i="1" s="1"/>
  <c r="AE1106" i="1"/>
  <c r="AJ1114" i="1"/>
  <c r="AL1114" i="1" s="1"/>
  <c r="AE1114" i="1"/>
  <c r="AJ1122" i="1"/>
  <c r="AL1122" i="1" s="1"/>
  <c r="AE1122" i="1"/>
  <c r="AJ1130" i="1"/>
  <c r="AL1130" i="1" s="1"/>
  <c r="AE1130" i="1"/>
  <c r="AJ1138" i="1"/>
  <c r="AL1138" i="1" s="1"/>
  <c r="AE1138" i="1"/>
  <c r="AJ1146" i="1"/>
  <c r="AL1146" i="1" s="1"/>
  <c r="AE1146" i="1"/>
  <c r="AJ1154" i="1"/>
  <c r="AL1154" i="1" s="1"/>
  <c r="AE1154" i="1"/>
  <c r="AJ1162" i="1"/>
  <c r="AL1162" i="1" s="1"/>
  <c r="AE1162" i="1"/>
  <c r="AJ1170" i="1"/>
  <c r="AL1170" i="1" s="1"/>
  <c r="AE1170" i="1"/>
  <c r="AJ1178" i="1"/>
  <c r="AL1178" i="1" s="1"/>
  <c r="AE1178" i="1"/>
  <c r="AJ1186" i="1"/>
  <c r="AL1186" i="1" s="1"/>
  <c r="AE1186" i="1"/>
  <c r="AJ1194" i="1"/>
  <c r="AL1194" i="1" s="1"/>
  <c r="AE1194" i="1"/>
  <c r="AJ1202" i="1"/>
  <c r="AL1202" i="1" s="1"/>
  <c r="AE1202" i="1"/>
  <c r="AJ1210" i="1"/>
  <c r="AL1210" i="1" s="1"/>
  <c r="AE1210" i="1"/>
  <c r="AJ1218" i="1"/>
  <c r="AL1218" i="1" s="1"/>
  <c r="AE1218" i="1"/>
  <c r="AJ1226" i="1"/>
  <c r="AL1226" i="1" s="1"/>
  <c r="AE1226" i="1"/>
  <c r="AJ1234" i="1"/>
  <c r="AL1234" i="1" s="1"/>
  <c r="AE1234" i="1"/>
  <c r="AJ1242" i="1"/>
  <c r="AL1242" i="1" s="1"/>
  <c r="AE1242" i="1"/>
  <c r="AJ1250" i="1"/>
  <c r="AL1250" i="1" s="1"/>
  <c r="AE1250" i="1"/>
  <c r="AJ1258" i="1"/>
  <c r="AL1258" i="1" s="1"/>
  <c r="AE1258" i="1"/>
  <c r="AJ1266" i="1"/>
  <c r="AL1266" i="1" s="1"/>
  <c r="AE1266" i="1"/>
  <c r="AJ1274" i="1"/>
  <c r="AL1274" i="1" s="1"/>
  <c r="AE1274" i="1"/>
  <c r="AJ1282" i="1"/>
  <c r="AL1282" i="1" s="1"/>
  <c r="AE1282" i="1"/>
  <c r="AJ1290" i="1"/>
  <c r="AL1290" i="1" s="1"/>
  <c r="AE1290" i="1"/>
  <c r="AJ1298" i="1"/>
  <c r="AL1298" i="1" s="1"/>
  <c r="AE1298" i="1"/>
  <c r="AJ1306" i="1"/>
  <c r="AL1306" i="1" s="1"/>
  <c r="AE1306" i="1"/>
  <c r="AJ1314" i="1"/>
  <c r="AL1314" i="1" s="1"/>
  <c r="AE1314" i="1"/>
  <c r="AJ1322" i="1"/>
  <c r="AL1322" i="1" s="1"/>
  <c r="AE1322" i="1"/>
  <c r="AJ1330" i="1"/>
  <c r="AL1330" i="1" s="1"/>
  <c r="AE1330" i="1"/>
  <c r="AJ1338" i="1"/>
  <c r="AL1338" i="1" s="1"/>
  <c r="AE1338" i="1"/>
  <c r="AJ1346" i="1"/>
  <c r="AL1346" i="1" s="1"/>
  <c r="AE1346" i="1"/>
  <c r="AJ1354" i="1"/>
  <c r="AL1354" i="1" s="1"/>
  <c r="AE1354" i="1"/>
  <c r="AJ1362" i="1"/>
  <c r="AL1362" i="1" s="1"/>
  <c r="AE1362" i="1"/>
  <c r="AJ1370" i="1"/>
  <c r="AL1370" i="1" s="1"/>
  <c r="AE1370" i="1"/>
  <c r="AJ1378" i="1"/>
  <c r="AL1378" i="1" s="1"/>
  <c r="AE1378" i="1"/>
  <c r="AJ1386" i="1"/>
  <c r="AL1386" i="1" s="1"/>
  <c r="AE1386" i="1"/>
  <c r="AJ1394" i="1"/>
  <c r="AL1394" i="1" s="1"/>
  <c r="AE1394" i="1"/>
  <c r="AJ1402" i="1"/>
  <c r="AL1402" i="1" s="1"/>
  <c r="AE1402" i="1"/>
  <c r="AJ1410" i="1"/>
  <c r="AL1410" i="1" s="1"/>
  <c r="AE1410" i="1"/>
  <c r="AJ1418" i="1"/>
  <c r="AL1418" i="1" s="1"/>
  <c r="AE1418" i="1"/>
  <c r="AJ1426" i="1"/>
  <c r="AL1426" i="1" s="1"/>
  <c r="AE1426" i="1"/>
  <c r="AJ1434" i="1"/>
  <c r="AL1434" i="1" s="1"/>
  <c r="AE1434" i="1"/>
  <c r="AJ1442" i="1"/>
  <c r="AL1442" i="1" s="1"/>
  <c r="AE1442" i="1"/>
  <c r="AJ1450" i="1"/>
  <c r="AL1450" i="1" s="1"/>
  <c r="AE1450" i="1"/>
  <c r="AJ1458" i="1"/>
  <c r="AL1458" i="1" s="1"/>
  <c r="AE1458" i="1"/>
  <c r="AJ1466" i="1"/>
  <c r="AL1466" i="1" s="1"/>
  <c r="AE1466" i="1"/>
  <c r="AJ1474" i="1"/>
  <c r="AL1474" i="1" s="1"/>
  <c r="AE1474" i="1"/>
  <c r="AJ1482" i="1"/>
  <c r="AL1482" i="1" s="1"/>
  <c r="AE1482" i="1"/>
  <c r="AJ1490" i="1"/>
  <c r="AL1490" i="1" s="1"/>
  <c r="AE1490" i="1"/>
  <c r="AJ1498" i="1"/>
  <c r="AL1498" i="1" s="1"/>
  <c r="AE1498" i="1"/>
  <c r="AJ1506" i="1"/>
  <c r="AL1506" i="1" s="1"/>
  <c r="AE1506" i="1"/>
  <c r="AJ1514" i="1"/>
  <c r="AL1514" i="1" s="1"/>
  <c r="AE1514" i="1"/>
  <c r="AJ1522" i="1"/>
  <c r="AL1522" i="1" s="1"/>
  <c r="AE1522" i="1"/>
  <c r="AJ1530" i="1"/>
  <c r="AL1530" i="1" s="1"/>
  <c r="AE1530" i="1"/>
  <c r="AJ1538" i="1"/>
  <c r="AL1538" i="1" s="1"/>
  <c r="AE1538" i="1"/>
  <c r="AJ1546" i="1"/>
  <c r="AL1546" i="1" s="1"/>
  <c r="AE1546" i="1"/>
  <c r="AJ1554" i="1"/>
  <c r="AL1554" i="1" s="1"/>
  <c r="AE1554" i="1"/>
  <c r="AJ1562" i="1"/>
  <c r="AL1562" i="1" s="1"/>
  <c r="AE1562" i="1"/>
  <c r="AJ1570" i="1"/>
  <c r="AL1570" i="1" s="1"/>
  <c r="AE1570" i="1"/>
  <c r="AJ1578" i="1"/>
  <c r="AL1578" i="1" s="1"/>
  <c r="AE1578" i="1"/>
  <c r="AJ1586" i="1"/>
  <c r="AL1586" i="1" s="1"/>
  <c r="AE1586" i="1"/>
  <c r="AJ1594" i="1"/>
  <c r="AL1594" i="1" s="1"/>
  <c r="AE1594" i="1"/>
  <c r="AJ1602" i="1"/>
  <c r="AL1602" i="1" s="1"/>
  <c r="AE1602" i="1"/>
  <c r="AJ1610" i="1"/>
  <c r="AL1610" i="1" s="1"/>
  <c r="AE1610" i="1"/>
  <c r="AJ1618" i="1"/>
  <c r="AL1618" i="1" s="1"/>
  <c r="AE1618" i="1"/>
  <c r="AJ1626" i="1"/>
  <c r="AL1626" i="1" s="1"/>
  <c r="AE1626" i="1"/>
  <c r="AJ1634" i="1"/>
  <c r="AL1634" i="1" s="1"/>
  <c r="AE1634" i="1"/>
  <c r="AJ1642" i="1"/>
  <c r="AL1642" i="1" s="1"/>
  <c r="AE1642" i="1"/>
  <c r="AJ1650" i="1"/>
  <c r="AL1650" i="1" s="1"/>
  <c r="AE1650" i="1"/>
  <c r="AJ1658" i="1"/>
  <c r="AL1658" i="1" s="1"/>
  <c r="AE1658" i="1"/>
  <c r="AJ1666" i="1"/>
  <c r="AL1666" i="1" s="1"/>
  <c r="AE1666" i="1"/>
  <c r="AJ1674" i="1"/>
  <c r="AL1674" i="1" s="1"/>
  <c r="AE1674" i="1"/>
  <c r="AJ1682" i="1"/>
  <c r="AL1682" i="1" s="1"/>
  <c r="AE1682" i="1"/>
  <c r="AJ1690" i="1"/>
  <c r="AL1690" i="1" s="1"/>
  <c r="AE1690" i="1"/>
  <c r="AJ1698" i="1"/>
  <c r="AL1698" i="1" s="1"/>
  <c r="AE1698" i="1"/>
  <c r="AJ1706" i="1"/>
  <c r="AL1706" i="1" s="1"/>
  <c r="AE1706" i="1"/>
  <c r="AJ1714" i="1"/>
  <c r="AL1714" i="1" s="1"/>
  <c r="AE1714" i="1"/>
  <c r="AJ1722" i="1"/>
  <c r="AL1722" i="1" s="1"/>
  <c r="AE1722" i="1"/>
  <c r="AJ1730" i="1"/>
  <c r="AL1730" i="1" s="1"/>
  <c r="AE1730" i="1"/>
  <c r="AJ1738" i="1"/>
  <c r="AL1738" i="1" s="1"/>
  <c r="AE1738" i="1"/>
  <c r="AJ1746" i="1"/>
  <c r="AL1746" i="1" s="1"/>
  <c r="AE1746" i="1"/>
  <c r="AJ1754" i="1"/>
  <c r="AL1754" i="1" s="1"/>
  <c r="AE1754" i="1"/>
  <c r="AJ1762" i="1"/>
  <c r="AL1762" i="1" s="1"/>
  <c r="AE1762" i="1"/>
  <c r="AJ1770" i="1"/>
  <c r="AL1770" i="1" s="1"/>
  <c r="AE1770" i="1"/>
  <c r="AJ1778" i="1"/>
  <c r="AL1778" i="1" s="1"/>
  <c r="AE1778" i="1"/>
  <c r="AJ1786" i="1"/>
  <c r="AL1786" i="1" s="1"/>
  <c r="AE1786" i="1"/>
  <c r="AJ1794" i="1"/>
  <c r="AL1794" i="1" s="1"/>
  <c r="AE1794" i="1"/>
  <c r="AJ1802" i="1"/>
  <c r="AL1802" i="1" s="1"/>
  <c r="AE1802" i="1"/>
  <c r="AJ1810" i="1"/>
  <c r="AL1810" i="1" s="1"/>
  <c r="AE1810" i="1"/>
  <c r="AJ1818" i="1"/>
  <c r="AL1818" i="1" s="1"/>
  <c r="AE1818" i="1"/>
  <c r="AJ1826" i="1"/>
  <c r="AL1826" i="1" s="1"/>
  <c r="AE1826" i="1"/>
  <c r="AJ1834" i="1"/>
  <c r="AL1834" i="1" s="1"/>
  <c r="AE1834" i="1"/>
  <c r="AJ1842" i="1"/>
  <c r="AL1842" i="1" s="1"/>
  <c r="AE1842" i="1"/>
  <c r="AJ1850" i="1"/>
  <c r="AL1850" i="1" s="1"/>
  <c r="AE1850" i="1"/>
  <c r="AJ1858" i="1"/>
  <c r="AL1858" i="1" s="1"/>
  <c r="AE1858" i="1"/>
  <c r="AJ1866" i="1"/>
  <c r="AL1866" i="1" s="1"/>
  <c r="AE1866" i="1"/>
  <c r="AJ1874" i="1"/>
  <c r="AL1874" i="1" s="1"/>
  <c r="AE1874" i="1"/>
  <c r="AJ1882" i="1"/>
  <c r="AL1882" i="1" s="1"/>
  <c r="AE1882" i="1"/>
  <c r="AJ1890" i="1"/>
  <c r="AL1890" i="1" s="1"/>
  <c r="AE1890" i="1"/>
  <c r="AJ1898" i="1"/>
  <c r="AL1898" i="1" s="1"/>
  <c r="AE1898" i="1"/>
  <c r="AJ1906" i="1"/>
  <c r="AL1906" i="1" s="1"/>
  <c r="AE1906" i="1"/>
  <c r="AJ1914" i="1"/>
  <c r="AL1914" i="1" s="1"/>
  <c r="AE1914" i="1"/>
  <c r="AJ1922" i="1"/>
  <c r="AL1922" i="1" s="1"/>
  <c r="AE1922" i="1"/>
  <c r="AJ1930" i="1"/>
  <c r="AL1930" i="1" s="1"/>
  <c r="AE1930" i="1"/>
  <c r="AJ1938" i="1"/>
  <c r="AL1938" i="1" s="1"/>
  <c r="AE1938" i="1"/>
  <c r="AJ1946" i="1"/>
  <c r="AL1946" i="1" s="1"/>
  <c r="AE1946" i="1"/>
  <c r="AJ1954" i="1"/>
  <c r="AL1954" i="1" s="1"/>
  <c r="AE1954" i="1"/>
  <c r="AJ1962" i="1"/>
  <c r="AL1962" i="1" s="1"/>
  <c r="AE1962" i="1"/>
  <c r="AJ1970" i="1"/>
  <c r="AL1970" i="1" s="1"/>
  <c r="AE1970" i="1"/>
  <c r="AJ1978" i="1"/>
  <c r="AL1978" i="1" s="1"/>
  <c r="AE1978" i="1"/>
  <c r="AJ1986" i="1"/>
  <c r="AL1986" i="1" s="1"/>
  <c r="AE1986" i="1"/>
  <c r="AJ1994" i="1"/>
  <c r="AL1994" i="1" s="1"/>
  <c r="AE1994" i="1"/>
  <c r="AJ2002" i="1"/>
  <c r="AL2002" i="1" s="1"/>
  <c r="AE2002" i="1"/>
  <c r="AJ2010" i="1"/>
  <c r="AL2010" i="1" s="1"/>
  <c r="AE2010" i="1"/>
  <c r="AJ2018" i="1"/>
  <c r="AL2018" i="1" s="1"/>
  <c r="AE2018" i="1"/>
  <c r="AJ2026" i="1"/>
  <c r="AL2026" i="1" s="1"/>
  <c r="AE2026" i="1"/>
  <c r="AJ2034" i="1"/>
  <c r="AL2034" i="1" s="1"/>
  <c r="AE2034" i="1"/>
  <c r="AJ2042" i="1"/>
  <c r="AL2042" i="1" s="1"/>
  <c r="AE2042" i="1"/>
  <c r="AJ2050" i="1"/>
  <c r="AL2050" i="1" s="1"/>
  <c r="AE2050" i="1"/>
  <c r="AJ2058" i="1"/>
  <c r="AL2058" i="1" s="1"/>
  <c r="AE2058" i="1"/>
  <c r="AJ2066" i="1"/>
  <c r="AL2066" i="1" s="1"/>
  <c r="AE2066" i="1"/>
  <c r="AJ2074" i="1"/>
  <c r="AL2074" i="1" s="1"/>
  <c r="AE2074" i="1"/>
  <c r="AJ2082" i="1"/>
  <c r="AL2082" i="1" s="1"/>
  <c r="AE2082" i="1"/>
  <c r="AJ2090" i="1"/>
  <c r="AL2090" i="1" s="1"/>
  <c r="AE2090" i="1"/>
  <c r="AJ2098" i="1"/>
  <c r="AL2098" i="1" s="1"/>
  <c r="AE2098" i="1"/>
  <c r="AJ2106" i="1"/>
  <c r="AL2106" i="1" s="1"/>
  <c r="AE2106" i="1"/>
  <c r="AJ2114" i="1"/>
  <c r="AL2114" i="1" s="1"/>
  <c r="AE2114" i="1"/>
  <c r="AJ2122" i="1"/>
  <c r="AL2122" i="1" s="1"/>
  <c r="AE2122" i="1"/>
  <c r="AJ2130" i="1"/>
  <c r="AL2130" i="1" s="1"/>
  <c r="AE2130" i="1"/>
  <c r="AJ2138" i="1"/>
  <c r="AL2138" i="1" s="1"/>
  <c r="AE2138" i="1"/>
  <c r="AJ2146" i="1"/>
  <c r="AL2146" i="1" s="1"/>
  <c r="AE2146" i="1"/>
  <c r="AJ2154" i="1"/>
  <c r="AL2154" i="1" s="1"/>
  <c r="AE2154" i="1"/>
  <c r="AJ2162" i="1"/>
  <c r="AL2162" i="1" s="1"/>
  <c r="AE2162" i="1"/>
  <c r="AJ2170" i="1"/>
  <c r="AL2170" i="1" s="1"/>
  <c r="AE2170" i="1"/>
  <c r="AJ2178" i="1"/>
  <c r="AL2178" i="1" s="1"/>
  <c r="AE2178" i="1"/>
  <c r="AJ2186" i="1"/>
  <c r="AL2186" i="1" s="1"/>
  <c r="AE2186" i="1"/>
  <c r="AJ2194" i="1"/>
  <c r="AL2194" i="1" s="1"/>
  <c r="AE2194" i="1"/>
  <c r="AJ2202" i="1"/>
  <c r="AL2202" i="1" s="1"/>
  <c r="AE2202" i="1"/>
  <c r="AJ2210" i="1"/>
  <c r="AL2210" i="1" s="1"/>
  <c r="AE2210" i="1"/>
  <c r="AJ2218" i="1"/>
  <c r="AL2218" i="1" s="1"/>
  <c r="AE2218" i="1"/>
  <c r="AJ2226" i="1"/>
  <c r="AL2226" i="1" s="1"/>
  <c r="AE2226" i="1"/>
  <c r="AJ2234" i="1"/>
  <c r="AL2234" i="1" s="1"/>
  <c r="AE2234" i="1"/>
  <c r="AJ2242" i="1"/>
  <c r="AL2242" i="1" s="1"/>
  <c r="AE2242" i="1"/>
  <c r="AJ2250" i="1"/>
  <c r="AL2250" i="1" s="1"/>
  <c r="AE2250" i="1"/>
  <c r="AJ2258" i="1"/>
  <c r="AL2258" i="1" s="1"/>
  <c r="AE2258" i="1"/>
  <c r="AJ2266" i="1"/>
  <c r="AL2266" i="1" s="1"/>
  <c r="AE2266" i="1"/>
  <c r="AJ2274" i="1"/>
  <c r="AL2274" i="1" s="1"/>
  <c r="AE2274" i="1"/>
  <c r="AJ2282" i="1"/>
  <c r="AL2282" i="1" s="1"/>
  <c r="AE2282" i="1"/>
  <c r="AJ2290" i="1"/>
  <c r="AL2290" i="1" s="1"/>
  <c r="AE2290" i="1"/>
  <c r="AJ2298" i="1"/>
  <c r="AL2298" i="1" s="1"/>
  <c r="AE2298" i="1"/>
  <c r="AJ2306" i="1"/>
  <c r="AL2306" i="1" s="1"/>
  <c r="AE2306" i="1"/>
  <c r="AJ2314" i="1"/>
  <c r="AL2314" i="1" s="1"/>
  <c r="AE2314" i="1"/>
  <c r="AJ2322" i="1"/>
  <c r="AL2322" i="1" s="1"/>
  <c r="AE2322" i="1"/>
  <c r="AJ2330" i="1"/>
  <c r="AL2330" i="1" s="1"/>
  <c r="AE2330" i="1"/>
  <c r="AJ2338" i="1"/>
  <c r="AL2338" i="1" s="1"/>
  <c r="AE2338" i="1"/>
  <c r="AJ2346" i="1"/>
  <c r="AL2346" i="1" s="1"/>
  <c r="AE2346" i="1"/>
  <c r="AJ2354" i="1"/>
  <c r="AL2354" i="1" s="1"/>
  <c r="AE2354" i="1"/>
  <c r="AJ2362" i="1"/>
  <c r="AL2362" i="1" s="1"/>
  <c r="AE2362" i="1"/>
  <c r="AJ2370" i="1"/>
  <c r="AL2370" i="1" s="1"/>
  <c r="AE2370" i="1"/>
  <c r="AJ2378" i="1"/>
  <c r="AL2378" i="1" s="1"/>
  <c r="AE2378" i="1"/>
  <c r="AJ2386" i="1"/>
  <c r="AL2386" i="1" s="1"/>
  <c r="AE2386" i="1"/>
  <c r="AJ2394" i="1"/>
  <c r="AL2394" i="1" s="1"/>
  <c r="AE2394" i="1"/>
  <c r="AJ2402" i="1"/>
  <c r="AL2402" i="1" s="1"/>
  <c r="AE2402" i="1"/>
  <c r="AJ2410" i="1"/>
  <c r="AL2410" i="1" s="1"/>
  <c r="AE2410" i="1"/>
  <c r="AJ2418" i="1"/>
  <c r="AL2418" i="1" s="1"/>
  <c r="AE2418" i="1"/>
  <c r="AJ2426" i="1"/>
  <c r="AL2426" i="1" s="1"/>
  <c r="AE2426" i="1"/>
  <c r="AJ2434" i="1"/>
  <c r="AL2434" i="1" s="1"/>
  <c r="AE2434" i="1"/>
  <c r="AJ2442" i="1"/>
  <c r="AL2442" i="1" s="1"/>
  <c r="AE2442" i="1"/>
  <c r="AJ2450" i="1"/>
  <c r="AL2450" i="1" s="1"/>
  <c r="AE2450" i="1"/>
  <c r="AJ2458" i="1"/>
  <c r="AL2458" i="1" s="1"/>
  <c r="AE2458" i="1"/>
  <c r="AJ2466" i="1"/>
  <c r="AL2466" i="1" s="1"/>
  <c r="AE2466" i="1"/>
  <c r="AJ2474" i="1"/>
  <c r="AL2474" i="1" s="1"/>
  <c r="AE2474" i="1"/>
  <c r="AJ2482" i="1"/>
  <c r="AL2482" i="1" s="1"/>
  <c r="AE2482" i="1"/>
  <c r="AJ2490" i="1"/>
  <c r="AL2490" i="1" s="1"/>
  <c r="AE2490" i="1"/>
  <c r="AJ2498" i="1"/>
  <c r="AL2498" i="1" s="1"/>
  <c r="AE2498" i="1"/>
  <c r="AJ2506" i="1"/>
  <c r="AL2506" i="1" s="1"/>
  <c r="AE2506" i="1"/>
  <c r="AJ2514" i="1"/>
  <c r="AL2514" i="1" s="1"/>
  <c r="AE2514" i="1"/>
  <c r="AJ2522" i="1"/>
  <c r="AL2522" i="1" s="1"/>
  <c r="AE2522" i="1"/>
  <c r="AJ2530" i="1"/>
  <c r="AL2530" i="1" s="1"/>
  <c r="AE2530" i="1"/>
  <c r="AJ2538" i="1"/>
  <c r="AL2538" i="1" s="1"/>
  <c r="AE2538" i="1"/>
  <c r="AJ2546" i="1"/>
  <c r="AL2546" i="1" s="1"/>
  <c r="AE2546" i="1"/>
  <c r="AJ2554" i="1"/>
  <c r="AL2554" i="1" s="1"/>
  <c r="AE2554" i="1"/>
  <c r="AJ2562" i="1"/>
  <c r="AL2562" i="1" s="1"/>
  <c r="AE2562" i="1"/>
  <c r="AJ2570" i="1"/>
  <c r="AL2570" i="1" s="1"/>
  <c r="AE2570" i="1"/>
  <c r="AJ2578" i="1"/>
  <c r="AL2578" i="1" s="1"/>
  <c r="AE2578" i="1"/>
  <c r="AJ2586" i="1"/>
  <c r="AL2586" i="1" s="1"/>
  <c r="AE2586" i="1"/>
  <c r="AJ2594" i="1"/>
  <c r="AL2594" i="1" s="1"/>
  <c r="AE2594" i="1"/>
  <c r="AJ2602" i="1"/>
  <c r="AL2602" i="1" s="1"/>
  <c r="AE2602" i="1"/>
  <c r="AJ2610" i="1"/>
  <c r="AL2610" i="1" s="1"/>
  <c r="AE2610" i="1"/>
  <c r="AJ2618" i="1"/>
  <c r="AL2618" i="1" s="1"/>
  <c r="AE2618" i="1"/>
  <c r="AJ2626" i="1"/>
  <c r="AL2626" i="1" s="1"/>
  <c r="AE2626" i="1"/>
  <c r="AJ2634" i="1"/>
  <c r="AL2634" i="1" s="1"/>
  <c r="AE2634" i="1"/>
  <c r="AJ2642" i="1"/>
  <c r="AL2642" i="1" s="1"/>
  <c r="AE2642" i="1"/>
  <c r="AJ2650" i="1"/>
  <c r="AL2650" i="1" s="1"/>
  <c r="AE2650" i="1"/>
  <c r="AJ2658" i="1"/>
  <c r="AL2658" i="1" s="1"/>
  <c r="AE2658" i="1"/>
  <c r="AJ2666" i="1"/>
  <c r="AL2666" i="1" s="1"/>
  <c r="AE2666" i="1"/>
  <c r="AJ2674" i="1"/>
  <c r="AL2674" i="1" s="1"/>
  <c r="AE2674" i="1"/>
  <c r="AJ2682" i="1"/>
  <c r="AL2682" i="1" s="1"/>
  <c r="AE2682" i="1"/>
  <c r="AJ2690" i="1"/>
  <c r="AL2690" i="1" s="1"/>
  <c r="AE2690" i="1"/>
  <c r="AJ2698" i="1"/>
  <c r="AL2698" i="1" s="1"/>
  <c r="AE2698" i="1"/>
  <c r="AJ2706" i="1"/>
  <c r="AL2706" i="1" s="1"/>
  <c r="AE2706" i="1"/>
  <c r="AJ2714" i="1"/>
  <c r="AL2714" i="1" s="1"/>
  <c r="AE2714" i="1"/>
  <c r="AJ2722" i="1"/>
  <c r="AL2722" i="1" s="1"/>
  <c r="AE2722" i="1"/>
  <c r="AJ2730" i="1"/>
  <c r="AL2730" i="1" s="1"/>
  <c r="AE2730" i="1"/>
  <c r="AJ2738" i="1"/>
  <c r="AL2738" i="1" s="1"/>
  <c r="AE2738" i="1"/>
  <c r="AJ2746" i="1"/>
  <c r="AL2746" i="1" s="1"/>
  <c r="AE2746" i="1"/>
  <c r="AJ2754" i="1"/>
  <c r="AL2754" i="1" s="1"/>
  <c r="AE2754" i="1"/>
  <c r="AJ2762" i="1"/>
  <c r="AL2762" i="1" s="1"/>
  <c r="AE2762" i="1"/>
  <c r="AJ2770" i="1"/>
  <c r="AL2770" i="1" s="1"/>
  <c r="AE2770" i="1"/>
  <c r="AJ2778" i="1"/>
  <c r="AL2778" i="1" s="1"/>
  <c r="AE2778" i="1"/>
  <c r="AJ2786" i="1"/>
  <c r="AL2786" i="1" s="1"/>
  <c r="AE2786" i="1"/>
  <c r="AJ2794" i="1"/>
  <c r="AL2794" i="1" s="1"/>
  <c r="AE2794" i="1"/>
  <c r="AJ2802" i="1"/>
  <c r="AL2802" i="1" s="1"/>
  <c r="AE2802" i="1"/>
  <c r="AJ2810" i="1"/>
  <c r="AL2810" i="1" s="1"/>
  <c r="AE2810" i="1"/>
  <c r="AJ2818" i="1"/>
  <c r="AL2818" i="1" s="1"/>
  <c r="AE2818" i="1"/>
  <c r="AJ2826" i="1"/>
  <c r="AL2826" i="1" s="1"/>
  <c r="AE2826" i="1"/>
  <c r="AJ2834" i="1"/>
  <c r="AL2834" i="1" s="1"/>
  <c r="AE2834" i="1"/>
  <c r="AJ2842" i="1"/>
  <c r="AL2842" i="1" s="1"/>
  <c r="AE2842" i="1"/>
  <c r="AJ2850" i="1"/>
  <c r="AL2850" i="1" s="1"/>
  <c r="AE2850" i="1"/>
  <c r="AJ2858" i="1"/>
  <c r="AL2858" i="1" s="1"/>
  <c r="AE2858" i="1"/>
  <c r="AJ2866" i="1"/>
  <c r="AL2866" i="1" s="1"/>
  <c r="AE2866" i="1"/>
  <c r="AJ2874" i="1"/>
  <c r="AL2874" i="1" s="1"/>
  <c r="AE2874" i="1"/>
  <c r="AJ2882" i="1"/>
  <c r="AL2882" i="1" s="1"/>
  <c r="AE2882" i="1"/>
  <c r="AJ2890" i="1"/>
  <c r="AL2890" i="1" s="1"/>
  <c r="AE2890" i="1"/>
  <c r="AJ2898" i="1"/>
  <c r="AL2898" i="1" s="1"/>
  <c r="AE2898" i="1"/>
  <c r="AJ2906" i="1"/>
  <c r="AL2906" i="1" s="1"/>
  <c r="AE2906" i="1"/>
  <c r="AJ2914" i="1"/>
  <c r="AL2914" i="1" s="1"/>
  <c r="AE2914" i="1"/>
  <c r="AJ2922" i="1"/>
  <c r="AL2922" i="1" s="1"/>
  <c r="AE2922" i="1"/>
  <c r="AJ2930" i="1"/>
  <c r="AL2930" i="1" s="1"/>
  <c r="AE2930" i="1"/>
  <c r="AJ2938" i="1"/>
  <c r="AL2938" i="1" s="1"/>
  <c r="AE2938" i="1"/>
  <c r="AJ2946" i="1"/>
  <c r="AL2946" i="1" s="1"/>
  <c r="AE2946" i="1"/>
  <c r="AJ2954" i="1"/>
  <c r="AL2954" i="1" s="1"/>
  <c r="AE2954" i="1"/>
  <c r="AJ2962" i="1"/>
  <c r="AL2962" i="1" s="1"/>
  <c r="AE2962" i="1"/>
  <c r="AJ2970" i="1"/>
  <c r="AL2970" i="1" s="1"/>
  <c r="AE2970" i="1"/>
  <c r="AJ2978" i="1"/>
  <c r="AL2978" i="1" s="1"/>
  <c r="AE2978" i="1"/>
  <c r="AJ2986" i="1"/>
  <c r="AL2986" i="1" s="1"/>
  <c r="AE2986" i="1"/>
  <c r="AJ2994" i="1"/>
  <c r="AL2994" i="1" s="1"/>
  <c r="AE2994" i="1"/>
  <c r="AJ3002" i="1"/>
  <c r="AL3002" i="1" s="1"/>
  <c r="AE3002" i="1"/>
  <c r="AJ3010" i="1"/>
  <c r="AL3010" i="1" s="1"/>
  <c r="AE3010" i="1"/>
  <c r="AJ3018" i="1"/>
  <c r="AL3018" i="1" s="1"/>
  <c r="AE3018" i="1"/>
  <c r="AJ3026" i="1"/>
  <c r="AL3026" i="1" s="1"/>
  <c r="AE3026" i="1"/>
  <c r="AJ3034" i="1"/>
  <c r="AL3034" i="1" s="1"/>
  <c r="AE3034" i="1"/>
  <c r="AJ3042" i="1"/>
  <c r="AL3042" i="1" s="1"/>
  <c r="AE3042" i="1"/>
  <c r="AJ3050" i="1"/>
  <c r="AL3050" i="1" s="1"/>
  <c r="AE3050" i="1"/>
  <c r="AJ3058" i="1"/>
  <c r="AL3058" i="1" s="1"/>
  <c r="AE3058" i="1"/>
  <c r="AJ3066" i="1"/>
  <c r="AL3066" i="1" s="1"/>
  <c r="AE3066" i="1"/>
  <c r="AJ3074" i="1"/>
  <c r="AL3074" i="1" s="1"/>
  <c r="AE3074" i="1"/>
  <c r="AJ3082" i="1"/>
  <c r="AL3082" i="1" s="1"/>
  <c r="AE3082" i="1"/>
  <c r="AJ3090" i="1"/>
  <c r="AL3090" i="1" s="1"/>
  <c r="AE3090" i="1"/>
  <c r="AJ3098" i="1"/>
  <c r="AL3098" i="1" s="1"/>
  <c r="AE3098" i="1"/>
  <c r="AJ3106" i="1"/>
  <c r="AL3106" i="1" s="1"/>
  <c r="AE3106" i="1"/>
  <c r="AJ3114" i="1"/>
  <c r="AL3114" i="1" s="1"/>
  <c r="AE3114" i="1"/>
  <c r="AJ3122" i="1"/>
  <c r="AL3122" i="1" s="1"/>
  <c r="AE3122" i="1"/>
  <c r="AJ3130" i="1"/>
  <c r="AL3130" i="1" s="1"/>
  <c r="AE3130" i="1"/>
  <c r="AJ3138" i="1"/>
  <c r="AL3138" i="1" s="1"/>
  <c r="AE3138" i="1"/>
  <c r="AJ3146" i="1"/>
  <c r="AL3146" i="1" s="1"/>
  <c r="AE3146" i="1"/>
  <c r="AJ3154" i="1"/>
  <c r="AL3154" i="1" s="1"/>
  <c r="AE3154" i="1"/>
  <c r="AJ3162" i="1"/>
  <c r="AL3162" i="1" s="1"/>
  <c r="AE3162" i="1"/>
  <c r="AJ3170" i="1"/>
  <c r="AL3170" i="1" s="1"/>
  <c r="AE3170" i="1"/>
  <c r="AJ3178" i="1"/>
  <c r="AL3178" i="1" s="1"/>
  <c r="AE3178" i="1"/>
  <c r="AJ3186" i="1"/>
  <c r="AL3186" i="1" s="1"/>
  <c r="AE3186" i="1"/>
  <c r="AJ3194" i="1"/>
  <c r="AL3194" i="1" s="1"/>
  <c r="AE3194" i="1"/>
  <c r="AJ3202" i="1"/>
  <c r="AL3202" i="1" s="1"/>
  <c r="AE3202" i="1"/>
  <c r="AJ3210" i="1"/>
  <c r="AL3210" i="1" s="1"/>
  <c r="AE3210" i="1"/>
  <c r="AJ3218" i="1"/>
  <c r="AL3218" i="1" s="1"/>
  <c r="AE3218" i="1"/>
  <c r="AJ3226" i="1"/>
  <c r="AL3226" i="1" s="1"/>
  <c r="AE3226" i="1"/>
  <c r="AJ3234" i="1"/>
  <c r="AL3234" i="1" s="1"/>
  <c r="AE3234" i="1"/>
  <c r="AJ3242" i="1"/>
  <c r="AL3242" i="1" s="1"/>
  <c r="AE3242" i="1"/>
  <c r="AJ3250" i="1"/>
  <c r="AL3250" i="1" s="1"/>
  <c r="AE3250" i="1"/>
  <c r="AJ3258" i="1"/>
  <c r="AL3258" i="1" s="1"/>
  <c r="AE3258" i="1"/>
  <c r="AJ3266" i="1"/>
  <c r="AL3266" i="1" s="1"/>
  <c r="AE3266" i="1"/>
  <c r="AJ3274" i="1"/>
  <c r="AL3274" i="1" s="1"/>
  <c r="AE3274" i="1"/>
  <c r="AJ3282" i="1"/>
  <c r="AL3282" i="1" s="1"/>
  <c r="AE3282" i="1"/>
  <c r="AJ3290" i="1"/>
  <c r="AL3290" i="1" s="1"/>
  <c r="AE3290" i="1"/>
  <c r="AJ3298" i="1"/>
  <c r="AL3298" i="1" s="1"/>
  <c r="AE3298" i="1"/>
  <c r="AJ3306" i="1"/>
  <c r="AL3306" i="1" s="1"/>
  <c r="AE3306" i="1"/>
  <c r="AJ3314" i="1"/>
  <c r="AL3314" i="1" s="1"/>
  <c r="AE3314" i="1"/>
  <c r="AJ3322" i="1"/>
  <c r="AL3322" i="1" s="1"/>
  <c r="AE3322" i="1"/>
  <c r="AJ3330" i="1"/>
  <c r="AL3330" i="1" s="1"/>
  <c r="AE3330" i="1"/>
  <c r="AJ3338" i="1"/>
  <c r="AL3338" i="1" s="1"/>
  <c r="AE3338" i="1"/>
  <c r="AJ3346" i="1"/>
  <c r="AL3346" i="1" s="1"/>
  <c r="AE3346" i="1"/>
  <c r="AJ3354" i="1"/>
  <c r="AL3354" i="1" s="1"/>
  <c r="AE3354" i="1"/>
  <c r="AJ3362" i="1"/>
  <c r="AL3362" i="1" s="1"/>
  <c r="AE3362" i="1"/>
  <c r="AJ3370" i="1"/>
  <c r="AL3370" i="1" s="1"/>
  <c r="AE3370" i="1"/>
  <c r="AJ3378" i="1"/>
  <c r="AL3378" i="1" s="1"/>
  <c r="AE3378" i="1"/>
  <c r="AJ3386" i="1"/>
  <c r="AL3386" i="1" s="1"/>
  <c r="AE3386" i="1"/>
  <c r="AJ3394" i="1"/>
  <c r="AL3394" i="1" s="1"/>
  <c r="AE3394" i="1"/>
  <c r="AJ3402" i="1"/>
  <c r="AL3402" i="1" s="1"/>
  <c r="AE3402" i="1"/>
  <c r="AJ3410" i="1"/>
  <c r="AL3410" i="1" s="1"/>
  <c r="AE3410" i="1"/>
  <c r="AJ3418" i="1"/>
  <c r="AL3418" i="1" s="1"/>
  <c r="AE3418" i="1"/>
  <c r="AJ3426" i="1"/>
  <c r="AL3426" i="1" s="1"/>
  <c r="AE3426" i="1"/>
  <c r="AJ3434" i="1"/>
  <c r="AL3434" i="1" s="1"/>
  <c r="AE3434" i="1"/>
  <c r="AJ3442" i="1"/>
  <c r="AL3442" i="1" s="1"/>
  <c r="AE3442" i="1"/>
  <c r="AN6" i="1"/>
  <c r="AP6" i="1" s="1"/>
  <c r="AQ6" i="1" s="1"/>
  <c r="AI6" i="1"/>
  <c r="AN14" i="1"/>
  <c r="AP14" i="1" s="1"/>
  <c r="AQ14" i="1" s="1"/>
  <c r="AI14" i="1"/>
  <c r="AN22" i="1"/>
  <c r="AP22" i="1" s="1"/>
  <c r="AQ22" i="1" s="1"/>
  <c r="AI22" i="1"/>
  <c r="AN30" i="1"/>
  <c r="AP30" i="1" s="1"/>
  <c r="AQ30" i="1" s="1"/>
  <c r="AI30" i="1"/>
  <c r="AN38" i="1"/>
  <c r="AP38" i="1" s="1"/>
  <c r="AQ38" i="1" s="1"/>
  <c r="AI38" i="1"/>
  <c r="AN46" i="1"/>
  <c r="AP46" i="1" s="1"/>
  <c r="AQ46" i="1" s="1"/>
  <c r="AI46" i="1"/>
  <c r="AN54" i="1"/>
  <c r="AP54" i="1" s="1"/>
  <c r="AQ54" i="1" s="1"/>
  <c r="AI54" i="1"/>
  <c r="AN62" i="1"/>
  <c r="AP62" i="1" s="1"/>
  <c r="AQ62" i="1" s="1"/>
  <c r="AI62" i="1"/>
  <c r="AN70" i="1"/>
  <c r="AP70" i="1" s="1"/>
  <c r="AQ70" i="1" s="1"/>
  <c r="AI70" i="1"/>
  <c r="AN78" i="1"/>
  <c r="AP78" i="1" s="1"/>
  <c r="AQ78" i="1" s="1"/>
  <c r="AI78" i="1"/>
  <c r="AN86" i="1"/>
  <c r="AP86" i="1" s="1"/>
  <c r="AQ86" i="1" s="1"/>
  <c r="AI86" i="1"/>
  <c r="AN94" i="1"/>
  <c r="AP94" i="1" s="1"/>
  <c r="AQ94" i="1" s="1"/>
  <c r="AI94" i="1"/>
  <c r="AN102" i="1"/>
  <c r="AP102" i="1" s="1"/>
  <c r="AQ102" i="1" s="1"/>
  <c r="AI102" i="1"/>
  <c r="AN110" i="1"/>
  <c r="AP110" i="1" s="1"/>
  <c r="AQ110" i="1" s="1"/>
  <c r="AI110" i="1"/>
  <c r="AN118" i="1"/>
  <c r="AP118" i="1" s="1"/>
  <c r="AQ118" i="1" s="1"/>
  <c r="AI118" i="1"/>
  <c r="AN126" i="1"/>
  <c r="AP126" i="1" s="1"/>
  <c r="AQ126" i="1" s="1"/>
  <c r="AI126" i="1"/>
  <c r="AN134" i="1"/>
  <c r="AP134" i="1" s="1"/>
  <c r="AQ134" i="1" s="1"/>
  <c r="AI134" i="1"/>
  <c r="AN142" i="1"/>
  <c r="AP142" i="1" s="1"/>
  <c r="AQ142" i="1" s="1"/>
  <c r="AI142" i="1"/>
  <c r="AN150" i="1"/>
  <c r="AP150" i="1" s="1"/>
  <c r="AQ150" i="1" s="1"/>
  <c r="AI150" i="1"/>
  <c r="AN158" i="1"/>
  <c r="AP158" i="1" s="1"/>
  <c r="AQ158" i="1" s="1"/>
  <c r="AI158" i="1"/>
  <c r="AN166" i="1"/>
  <c r="AP166" i="1" s="1"/>
  <c r="AQ166" i="1" s="1"/>
  <c r="AI166" i="1"/>
  <c r="AN174" i="1"/>
  <c r="AP174" i="1" s="1"/>
  <c r="AQ174" i="1" s="1"/>
  <c r="AI174" i="1"/>
  <c r="AN182" i="1"/>
  <c r="AP182" i="1" s="1"/>
  <c r="AQ182" i="1" s="1"/>
  <c r="AI182" i="1"/>
  <c r="AN190" i="1"/>
  <c r="AP190" i="1" s="1"/>
  <c r="AQ190" i="1" s="1"/>
  <c r="AI190" i="1"/>
  <c r="AN198" i="1"/>
  <c r="AP198" i="1" s="1"/>
  <c r="AQ198" i="1" s="1"/>
  <c r="AI198" i="1"/>
  <c r="AN206" i="1"/>
  <c r="AP206" i="1" s="1"/>
  <c r="AQ206" i="1" s="1"/>
  <c r="AI206" i="1"/>
  <c r="AN214" i="1"/>
  <c r="AP214" i="1" s="1"/>
  <c r="AQ214" i="1" s="1"/>
  <c r="AI214" i="1"/>
  <c r="AN222" i="1"/>
  <c r="AP222" i="1" s="1"/>
  <c r="AQ222" i="1" s="1"/>
  <c r="AI222" i="1"/>
  <c r="AN230" i="1"/>
  <c r="AP230" i="1" s="1"/>
  <c r="AQ230" i="1" s="1"/>
  <c r="AI230" i="1"/>
  <c r="AN238" i="1"/>
  <c r="AP238" i="1" s="1"/>
  <c r="AQ238" i="1" s="1"/>
  <c r="AI238" i="1"/>
  <c r="AN246" i="1"/>
  <c r="AP246" i="1" s="1"/>
  <c r="AQ246" i="1" s="1"/>
  <c r="AI246" i="1"/>
  <c r="AN254" i="1"/>
  <c r="AP254" i="1" s="1"/>
  <c r="AQ254" i="1" s="1"/>
  <c r="AI254" i="1"/>
  <c r="AN262" i="1"/>
  <c r="AP262" i="1" s="1"/>
  <c r="AQ262" i="1" s="1"/>
  <c r="AI262" i="1"/>
  <c r="AN270" i="1"/>
  <c r="AP270" i="1" s="1"/>
  <c r="AQ270" i="1" s="1"/>
  <c r="AI270" i="1"/>
  <c r="AN278" i="1"/>
  <c r="AP278" i="1" s="1"/>
  <c r="AQ278" i="1" s="1"/>
  <c r="AI278" i="1"/>
  <c r="AN286" i="1"/>
  <c r="AP286" i="1" s="1"/>
  <c r="AQ286" i="1" s="1"/>
  <c r="AI286" i="1"/>
  <c r="AN294" i="1"/>
  <c r="AP294" i="1" s="1"/>
  <c r="AQ294" i="1" s="1"/>
  <c r="AI294" i="1"/>
  <c r="AN302" i="1"/>
  <c r="AP302" i="1" s="1"/>
  <c r="AQ302" i="1" s="1"/>
  <c r="AI302" i="1"/>
  <c r="AN310" i="1"/>
  <c r="AP310" i="1" s="1"/>
  <c r="AQ310" i="1" s="1"/>
  <c r="AI310" i="1"/>
  <c r="AN318" i="1"/>
  <c r="AP318" i="1" s="1"/>
  <c r="AQ318" i="1" s="1"/>
  <c r="AI318" i="1"/>
  <c r="AN326" i="1"/>
  <c r="AP326" i="1" s="1"/>
  <c r="AQ326" i="1" s="1"/>
  <c r="AI326" i="1"/>
  <c r="AN334" i="1"/>
  <c r="AP334" i="1" s="1"/>
  <c r="AQ334" i="1" s="1"/>
  <c r="AI334" i="1"/>
  <c r="AN342" i="1"/>
  <c r="AP342" i="1" s="1"/>
  <c r="AQ342" i="1" s="1"/>
  <c r="AI342" i="1"/>
  <c r="AN350" i="1"/>
  <c r="AP350" i="1" s="1"/>
  <c r="AQ350" i="1" s="1"/>
  <c r="AI350" i="1"/>
  <c r="AN358" i="1"/>
  <c r="AP358" i="1" s="1"/>
  <c r="AQ358" i="1" s="1"/>
  <c r="AI358" i="1"/>
  <c r="AN366" i="1"/>
  <c r="AP366" i="1" s="1"/>
  <c r="AQ366" i="1" s="1"/>
  <c r="AI366" i="1"/>
  <c r="AN374" i="1"/>
  <c r="AP374" i="1" s="1"/>
  <c r="AQ374" i="1" s="1"/>
  <c r="AI374" i="1"/>
  <c r="AN382" i="1"/>
  <c r="AP382" i="1" s="1"/>
  <c r="AQ382" i="1" s="1"/>
  <c r="AI382" i="1"/>
  <c r="AN390" i="1"/>
  <c r="AP390" i="1" s="1"/>
  <c r="AQ390" i="1" s="1"/>
  <c r="AI390" i="1"/>
  <c r="AN398" i="1"/>
  <c r="AP398" i="1" s="1"/>
  <c r="AQ398" i="1" s="1"/>
  <c r="AI398" i="1"/>
  <c r="AN406" i="1"/>
  <c r="AP406" i="1" s="1"/>
  <c r="AQ406" i="1" s="1"/>
  <c r="AI406" i="1"/>
  <c r="AN414" i="1"/>
  <c r="AP414" i="1" s="1"/>
  <c r="AQ414" i="1" s="1"/>
  <c r="AI414" i="1"/>
  <c r="AN422" i="1"/>
  <c r="AP422" i="1" s="1"/>
  <c r="AQ422" i="1" s="1"/>
  <c r="AI422" i="1"/>
  <c r="AN430" i="1"/>
  <c r="AP430" i="1" s="1"/>
  <c r="AQ430" i="1" s="1"/>
  <c r="AI430" i="1"/>
  <c r="AN438" i="1"/>
  <c r="AP438" i="1" s="1"/>
  <c r="AQ438" i="1" s="1"/>
  <c r="AI438" i="1"/>
  <c r="AN446" i="1"/>
  <c r="AP446" i="1" s="1"/>
  <c r="AQ446" i="1" s="1"/>
  <c r="AI446" i="1"/>
  <c r="AN454" i="1"/>
  <c r="AP454" i="1" s="1"/>
  <c r="AQ454" i="1" s="1"/>
  <c r="AI454" i="1"/>
  <c r="AN462" i="1"/>
  <c r="AP462" i="1" s="1"/>
  <c r="AQ462" i="1" s="1"/>
  <c r="AI462" i="1"/>
  <c r="AN470" i="1"/>
  <c r="AP470" i="1" s="1"/>
  <c r="AQ470" i="1" s="1"/>
  <c r="AI470" i="1"/>
  <c r="AN478" i="1"/>
  <c r="AP478" i="1" s="1"/>
  <c r="AQ478" i="1" s="1"/>
  <c r="AI478" i="1"/>
  <c r="AN486" i="1"/>
  <c r="AP486" i="1" s="1"/>
  <c r="AQ486" i="1" s="1"/>
  <c r="AI486" i="1"/>
  <c r="AN494" i="1"/>
  <c r="AP494" i="1" s="1"/>
  <c r="AQ494" i="1" s="1"/>
  <c r="AI494" i="1"/>
  <c r="AN502" i="1"/>
  <c r="AP502" i="1" s="1"/>
  <c r="AQ502" i="1" s="1"/>
  <c r="AI502" i="1"/>
  <c r="AN510" i="1"/>
  <c r="AP510" i="1" s="1"/>
  <c r="AQ510" i="1" s="1"/>
  <c r="AI510" i="1"/>
  <c r="AN518" i="1"/>
  <c r="AP518" i="1" s="1"/>
  <c r="AQ518" i="1" s="1"/>
  <c r="AI518" i="1"/>
  <c r="AN526" i="1"/>
  <c r="AP526" i="1" s="1"/>
  <c r="AQ526" i="1" s="1"/>
  <c r="AI526" i="1"/>
  <c r="AN534" i="1"/>
  <c r="AP534" i="1" s="1"/>
  <c r="AQ534" i="1" s="1"/>
  <c r="AI534" i="1"/>
  <c r="AN542" i="1"/>
  <c r="AP542" i="1" s="1"/>
  <c r="AQ542" i="1" s="1"/>
  <c r="AI542" i="1"/>
  <c r="AN550" i="1"/>
  <c r="AP550" i="1" s="1"/>
  <c r="AQ550" i="1" s="1"/>
  <c r="AI550" i="1"/>
  <c r="AN558" i="1"/>
  <c r="AP558" i="1" s="1"/>
  <c r="AQ558" i="1" s="1"/>
  <c r="AI558" i="1"/>
  <c r="AN566" i="1"/>
  <c r="AP566" i="1" s="1"/>
  <c r="AQ566" i="1" s="1"/>
  <c r="AI566" i="1"/>
  <c r="AN574" i="1"/>
  <c r="AP574" i="1" s="1"/>
  <c r="AQ574" i="1" s="1"/>
  <c r="AI574" i="1"/>
  <c r="AN582" i="1"/>
  <c r="AP582" i="1" s="1"/>
  <c r="AQ582" i="1" s="1"/>
  <c r="AI582" i="1"/>
  <c r="AN590" i="1"/>
  <c r="AP590" i="1" s="1"/>
  <c r="AQ590" i="1" s="1"/>
  <c r="AI590" i="1"/>
  <c r="AN598" i="1"/>
  <c r="AP598" i="1" s="1"/>
  <c r="AQ598" i="1" s="1"/>
  <c r="AI598" i="1"/>
  <c r="AN606" i="1"/>
  <c r="AP606" i="1" s="1"/>
  <c r="AQ606" i="1" s="1"/>
  <c r="AI606" i="1"/>
  <c r="AN614" i="1"/>
  <c r="AP614" i="1" s="1"/>
  <c r="AQ614" i="1" s="1"/>
  <c r="AI614" i="1"/>
  <c r="AN622" i="1"/>
  <c r="AP622" i="1" s="1"/>
  <c r="AQ622" i="1" s="1"/>
  <c r="AI622" i="1"/>
  <c r="AN630" i="1"/>
  <c r="AP630" i="1" s="1"/>
  <c r="AQ630" i="1" s="1"/>
  <c r="AI630" i="1"/>
  <c r="AN638" i="1"/>
  <c r="AP638" i="1" s="1"/>
  <c r="AQ638" i="1" s="1"/>
  <c r="AI638" i="1"/>
  <c r="AN646" i="1"/>
  <c r="AP646" i="1" s="1"/>
  <c r="AQ646" i="1" s="1"/>
  <c r="AI646" i="1"/>
  <c r="AN654" i="1"/>
  <c r="AP654" i="1" s="1"/>
  <c r="AQ654" i="1" s="1"/>
  <c r="AI654" i="1"/>
  <c r="AN662" i="1"/>
  <c r="AP662" i="1" s="1"/>
  <c r="AQ662" i="1" s="1"/>
  <c r="AI662" i="1"/>
  <c r="AN670" i="1"/>
  <c r="AP670" i="1" s="1"/>
  <c r="AQ670" i="1" s="1"/>
  <c r="AI670" i="1"/>
  <c r="AN678" i="1"/>
  <c r="AP678" i="1" s="1"/>
  <c r="AQ678" i="1" s="1"/>
  <c r="AI678" i="1"/>
  <c r="AN686" i="1"/>
  <c r="AP686" i="1" s="1"/>
  <c r="AQ686" i="1" s="1"/>
  <c r="AI686" i="1"/>
  <c r="AN694" i="1"/>
  <c r="AP694" i="1" s="1"/>
  <c r="AQ694" i="1" s="1"/>
  <c r="AI694" i="1"/>
  <c r="AN702" i="1"/>
  <c r="AP702" i="1" s="1"/>
  <c r="AQ702" i="1" s="1"/>
  <c r="AI702" i="1"/>
  <c r="AN710" i="1"/>
  <c r="AP710" i="1" s="1"/>
  <c r="AQ710" i="1" s="1"/>
  <c r="AI710" i="1"/>
  <c r="AN718" i="1"/>
  <c r="AP718" i="1" s="1"/>
  <c r="AQ718" i="1" s="1"/>
  <c r="AI718" i="1"/>
  <c r="AN726" i="1"/>
  <c r="AP726" i="1" s="1"/>
  <c r="AQ726" i="1" s="1"/>
  <c r="AI726" i="1"/>
  <c r="AN734" i="1"/>
  <c r="AP734" i="1" s="1"/>
  <c r="AQ734" i="1" s="1"/>
  <c r="AI734" i="1"/>
  <c r="AN742" i="1"/>
  <c r="AP742" i="1" s="1"/>
  <c r="AQ742" i="1" s="1"/>
  <c r="AI742" i="1"/>
  <c r="AN750" i="1"/>
  <c r="AP750" i="1" s="1"/>
  <c r="AQ750" i="1" s="1"/>
  <c r="AI750" i="1"/>
  <c r="AN758" i="1"/>
  <c r="AP758" i="1" s="1"/>
  <c r="AQ758" i="1" s="1"/>
  <c r="AI758" i="1"/>
  <c r="AN766" i="1"/>
  <c r="AP766" i="1" s="1"/>
  <c r="AQ766" i="1" s="1"/>
  <c r="AI766" i="1"/>
  <c r="AN774" i="1"/>
  <c r="AP774" i="1" s="1"/>
  <c r="AQ774" i="1" s="1"/>
  <c r="AI774" i="1"/>
  <c r="AN782" i="1"/>
  <c r="AP782" i="1" s="1"/>
  <c r="AQ782" i="1" s="1"/>
  <c r="AI782" i="1"/>
  <c r="AN790" i="1"/>
  <c r="AP790" i="1" s="1"/>
  <c r="AQ790" i="1" s="1"/>
  <c r="AI790" i="1"/>
  <c r="AN798" i="1"/>
  <c r="AP798" i="1" s="1"/>
  <c r="AQ798" i="1" s="1"/>
  <c r="AI798" i="1"/>
  <c r="AN806" i="1"/>
  <c r="AP806" i="1" s="1"/>
  <c r="AQ806" i="1" s="1"/>
  <c r="AI806" i="1"/>
  <c r="AN814" i="1"/>
  <c r="AP814" i="1" s="1"/>
  <c r="AQ814" i="1" s="1"/>
  <c r="AI814" i="1"/>
  <c r="AN822" i="1"/>
  <c r="AP822" i="1" s="1"/>
  <c r="AQ822" i="1" s="1"/>
  <c r="AI822" i="1"/>
  <c r="AN830" i="1"/>
  <c r="AP830" i="1" s="1"/>
  <c r="AQ830" i="1" s="1"/>
  <c r="AI830" i="1"/>
  <c r="AN838" i="1"/>
  <c r="AP838" i="1" s="1"/>
  <c r="AQ838" i="1" s="1"/>
  <c r="AI838" i="1"/>
  <c r="AN846" i="1"/>
  <c r="AP846" i="1" s="1"/>
  <c r="AQ846" i="1" s="1"/>
  <c r="AI846" i="1"/>
  <c r="AN854" i="1"/>
  <c r="AP854" i="1" s="1"/>
  <c r="AQ854" i="1" s="1"/>
  <c r="AI854" i="1"/>
  <c r="AN862" i="1"/>
  <c r="AP862" i="1" s="1"/>
  <c r="AQ862" i="1" s="1"/>
  <c r="AI862" i="1"/>
  <c r="AN870" i="1"/>
  <c r="AP870" i="1" s="1"/>
  <c r="AQ870" i="1" s="1"/>
  <c r="AI870" i="1"/>
  <c r="AN878" i="1"/>
  <c r="AP878" i="1" s="1"/>
  <c r="AQ878" i="1" s="1"/>
  <c r="AI878" i="1"/>
  <c r="AN886" i="1"/>
  <c r="AP886" i="1" s="1"/>
  <c r="AQ886" i="1" s="1"/>
  <c r="AI886" i="1"/>
  <c r="AN894" i="1"/>
  <c r="AP894" i="1" s="1"/>
  <c r="AQ894" i="1" s="1"/>
  <c r="AI894" i="1"/>
  <c r="AN902" i="1"/>
  <c r="AP902" i="1" s="1"/>
  <c r="AQ902" i="1" s="1"/>
  <c r="AI902" i="1"/>
  <c r="AN910" i="1"/>
  <c r="AP910" i="1" s="1"/>
  <c r="AQ910" i="1" s="1"/>
  <c r="AI910" i="1"/>
  <c r="AN918" i="1"/>
  <c r="AP918" i="1" s="1"/>
  <c r="AQ918" i="1" s="1"/>
  <c r="AI918" i="1"/>
  <c r="AN926" i="1"/>
  <c r="AP926" i="1" s="1"/>
  <c r="AQ926" i="1" s="1"/>
  <c r="AI926" i="1"/>
  <c r="AN934" i="1"/>
  <c r="AP934" i="1" s="1"/>
  <c r="AQ934" i="1" s="1"/>
  <c r="AI934" i="1"/>
  <c r="AN942" i="1"/>
  <c r="AP942" i="1" s="1"/>
  <c r="AQ942" i="1" s="1"/>
  <c r="AI942" i="1"/>
  <c r="AN950" i="1"/>
  <c r="AP950" i="1" s="1"/>
  <c r="AQ950" i="1" s="1"/>
  <c r="AI950" i="1"/>
  <c r="AN958" i="1"/>
  <c r="AP958" i="1" s="1"/>
  <c r="AQ958" i="1" s="1"/>
  <c r="AI958" i="1"/>
  <c r="AN966" i="1"/>
  <c r="AP966" i="1" s="1"/>
  <c r="AQ966" i="1" s="1"/>
  <c r="AI966" i="1"/>
  <c r="AN974" i="1"/>
  <c r="AP974" i="1" s="1"/>
  <c r="AQ974" i="1" s="1"/>
  <c r="AI974" i="1"/>
  <c r="AN982" i="1"/>
  <c r="AP982" i="1" s="1"/>
  <c r="AQ982" i="1" s="1"/>
  <c r="AI982" i="1"/>
  <c r="AN990" i="1"/>
  <c r="AP990" i="1" s="1"/>
  <c r="AQ990" i="1" s="1"/>
  <c r="AI990" i="1"/>
  <c r="AN998" i="1"/>
  <c r="AP998" i="1" s="1"/>
  <c r="AQ998" i="1" s="1"/>
  <c r="AI998" i="1"/>
  <c r="AN1006" i="1"/>
  <c r="AP1006" i="1" s="1"/>
  <c r="AQ1006" i="1" s="1"/>
  <c r="AI1006" i="1"/>
  <c r="AN1014" i="1"/>
  <c r="AP1014" i="1" s="1"/>
  <c r="AQ1014" i="1" s="1"/>
  <c r="AI1014" i="1"/>
  <c r="AN1022" i="1"/>
  <c r="AP1022" i="1" s="1"/>
  <c r="AQ1022" i="1" s="1"/>
  <c r="AI1022" i="1"/>
  <c r="AN1030" i="1"/>
  <c r="AP1030" i="1" s="1"/>
  <c r="AQ1030" i="1" s="1"/>
  <c r="AI1030" i="1"/>
  <c r="AN1038" i="1"/>
  <c r="AP1038" i="1" s="1"/>
  <c r="AQ1038" i="1" s="1"/>
  <c r="AI1038" i="1"/>
  <c r="AN1046" i="1"/>
  <c r="AP1046" i="1" s="1"/>
  <c r="AQ1046" i="1" s="1"/>
  <c r="AI1046" i="1"/>
  <c r="AN1054" i="1"/>
  <c r="AP1054" i="1" s="1"/>
  <c r="AQ1054" i="1" s="1"/>
  <c r="AI1054" i="1"/>
  <c r="AN1062" i="1"/>
  <c r="AP1062" i="1" s="1"/>
  <c r="AQ1062" i="1" s="1"/>
  <c r="AI1062" i="1"/>
  <c r="AN1070" i="1"/>
  <c r="AP1070" i="1" s="1"/>
  <c r="AQ1070" i="1" s="1"/>
  <c r="AI1070" i="1"/>
  <c r="AN1078" i="1"/>
  <c r="AP1078" i="1" s="1"/>
  <c r="AQ1078" i="1" s="1"/>
  <c r="AI1078" i="1"/>
  <c r="AN1086" i="1"/>
  <c r="AP1086" i="1" s="1"/>
  <c r="AQ1086" i="1" s="1"/>
  <c r="AI1086" i="1"/>
  <c r="AN1094" i="1"/>
  <c r="AP1094" i="1" s="1"/>
  <c r="AQ1094" i="1" s="1"/>
  <c r="AI1094" i="1"/>
  <c r="AN1102" i="1"/>
  <c r="AP1102" i="1" s="1"/>
  <c r="AQ1102" i="1" s="1"/>
  <c r="AI1102" i="1"/>
  <c r="AN1110" i="1"/>
  <c r="AP1110" i="1" s="1"/>
  <c r="AQ1110" i="1" s="1"/>
  <c r="AI1110" i="1"/>
  <c r="AN1118" i="1"/>
  <c r="AP1118" i="1" s="1"/>
  <c r="AQ1118" i="1" s="1"/>
  <c r="AI1118" i="1"/>
  <c r="AN1126" i="1"/>
  <c r="AP1126" i="1" s="1"/>
  <c r="AQ1126" i="1" s="1"/>
  <c r="AI1126" i="1"/>
  <c r="AN1134" i="1"/>
  <c r="AP1134" i="1" s="1"/>
  <c r="AQ1134" i="1" s="1"/>
  <c r="AI1134" i="1"/>
  <c r="AN1142" i="1"/>
  <c r="AP1142" i="1" s="1"/>
  <c r="AQ1142" i="1" s="1"/>
  <c r="AI1142" i="1"/>
  <c r="AN1150" i="1"/>
  <c r="AP1150" i="1" s="1"/>
  <c r="AQ1150" i="1" s="1"/>
  <c r="AI1150" i="1"/>
  <c r="AN1158" i="1"/>
  <c r="AP1158" i="1" s="1"/>
  <c r="AQ1158" i="1" s="1"/>
  <c r="AI1158" i="1"/>
  <c r="AN1166" i="1"/>
  <c r="AP1166" i="1" s="1"/>
  <c r="AQ1166" i="1" s="1"/>
  <c r="AI1166" i="1"/>
  <c r="AN1174" i="1"/>
  <c r="AP1174" i="1" s="1"/>
  <c r="AQ1174" i="1" s="1"/>
  <c r="AI1174" i="1"/>
  <c r="AN1182" i="1"/>
  <c r="AP1182" i="1" s="1"/>
  <c r="AQ1182" i="1" s="1"/>
  <c r="AI1182" i="1"/>
  <c r="AN1190" i="1"/>
  <c r="AP1190" i="1" s="1"/>
  <c r="AQ1190" i="1" s="1"/>
  <c r="AI1190" i="1"/>
  <c r="AN1198" i="1"/>
  <c r="AP1198" i="1" s="1"/>
  <c r="AQ1198" i="1" s="1"/>
  <c r="AI1198" i="1"/>
  <c r="AN1206" i="1"/>
  <c r="AP1206" i="1" s="1"/>
  <c r="AQ1206" i="1" s="1"/>
  <c r="AI1206" i="1"/>
  <c r="AN1214" i="1"/>
  <c r="AP1214" i="1" s="1"/>
  <c r="AQ1214" i="1" s="1"/>
  <c r="AI1214" i="1"/>
  <c r="AN1222" i="1"/>
  <c r="AP1222" i="1" s="1"/>
  <c r="AQ1222" i="1" s="1"/>
  <c r="AI1222" i="1"/>
  <c r="AN1230" i="1"/>
  <c r="AP1230" i="1" s="1"/>
  <c r="AQ1230" i="1" s="1"/>
  <c r="AI1230" i="1"/>
  <c r="AN1238" i="1"/>
  <c r="AP1238" i="1" s="1"/>
  <c r="AQ1238" i="1" s="1"/>
  <c r="AI1238" i="1"/>
  <c r="AN1246" i="1"/>
  <c r="AP1246" i="1" s="1"/>
  <c r="AQ1246" i="1" s="1"/>
  <c r="AI1246" i="1"/>
  <c r="AN1254" i="1"/>
  <c r="AP1254" i="1" s="1"/>
  <c r="AQ1254" i="1" s="1"/>
  <c r="AI1254" i="1"/>
  <c r="AN1262" i="1"/>
  <c r="AP1262" i="1" s="1"/>
  <c r="AQ1262" i="1" s="1"/>
  <c r="AI1262" i="1"/>
  <c r="AN1270" i="1"/>
  <c r="AP1270" i="1" s="1"/>
  <c r="AQ1270" i="1" s="1"/>
  <c r="AI1270" i="1"/>
  <c r="AN1278" i="1"/>
  <c r="AP1278" i="1" s="1"/>
  <c r="AQ1278" i="1" s="1"/>
  <c r="AI1278" i="1"/>
  <c r="AN1286" i="1"/>
  <c r="AP1286" i="1" s="1"/>
  <c r="AQ1286" i="1" s="1"/>
  <c r="AI1286" i="1"/>
  <c r="AN1294" i="1"/>
  <c r="AP1294" i="1" s="1"/>
  <c r="AQ1294" i="1" s="1"/>
  <c r="AI1294" i="1"/>
  <c r="AN1302" i="1"/>
  <c r="AP1302" i="1" s="1"/>
  <c r="AQ1302" i="1" s="1"/>
  <c r="AI1302" i="1"/>
  <c r="AN1310" i="1"/>
  <c r="AP1310" i="1" s="1"/>
  <c r="AQ1310" i="1" s="1"/>
  <c r="AI1310" i="1"/>
  <c r="AN1318" i="1"/>
  <c r="AP1318" i="1" s="1"/>
  <c r="AQ1318" i="1" s="1"/>
  <c r="AI1318" i="1"/>
  <c r="AN1326" i="1"/>
  <c r="AP1326" i="1" s="1"/>
  <c r="AQ1326" i="1" s="1"/>
  <c r="AI1326" i="1"/>
  <c r="AN1334" i="1"/>
  <c r="AP1334" i="1" s="1"/>
  <c r="AQ1334" i="1" s="1"/>
  <c r="AI1334" i="1"/>
  <c r="AN1342" i="1"/>
  <c r="AP1342" i="1" s="1"/>
  <c r="AQ1342" i="1" s="1"/>
  <c r="AI1342" i="1"/>
  <c r="AN1350" i="1"/>
  <c r="AP1350" i="1" s="1"/>
  <c r="AQ1350" i="1" s="1"/>
  <c r="AI1350" i="1"/>
  <c r="AN1358" i="1"/>
  <c r="AP1358" i="1" s="1"/>
  <c r="AQ1358" i="1" s="1"/>
  <c r="AI1358" i="1"/>
  <c r="AN1366" i="1"/>
  <c r="AP1366" i="1" s="1"/>
  <c r="AQ1366" i="1" s="1"/>
  <c r="AI1366" i="1"/>
  <c r="AN1374" i="1"/>
  <c r="AP1374" i="1" s="1"/>
  <c r="AQ1374" i="1" s="1"/>
  <c r="AI1374" i="1"/>
  <c r="AN1382" i="1"/>
  <c r="AP1382" i="1" s="1"/>
  <c r="AQ1382" i="1" s="1"/>
  <c r="AI1382" i="1"/>
  <c r="AN1390" i="1"/>
  <c r="AP1390" i="1" s="1"/>
  <c r="AQ1390" i="1" s="1"/>
  <c r="AI1390" i="1"/>
  <c r="AN1398" i="1"/>
  <c r="AP1398" i="1" s="1"/>
  <c r="AQ1398" i="1" s="1"/>
  <c r="AI1398" i="1"/>
  <c r="AN1406" i="1"/>
  <c r="AP1406" i="1" s="1"/>
  <c r="AQ1406" i="1" s="1"/>
  <c r="AI1406" i="1"/>
  <c r="AN1414" i="1"/>
  <c r="AP1414" i="1" s="1"/>
  <c r="AQ1414" i="1" s="1"/>
  <c r="AI1414" i="1"/>
  <c r="AN1422" i="1"/>
  <c r="AP1422" i="1" s="1"/>
  <c r="AQ1422" i="1" s="1"/>
  <c r="AI1422" i="1"/>
  <c r="AN1430" i="1"/>
  <c r="AP1430" i="1" s="1"/>
  <c r="AQ1430" i="1" s="1"/>
  <c r="AI1430" i="1"/>
  <c r="AN1438" i="1"/>
  <c r="AP1438" i="1" s="1"/>
  <c r="AQ1438" i="1" s="1"/>
  <c r="AI1438" i="1"/>
  <c r="AN1446" i="1"/>
  <c r="AP1446" i="1" s="1"/>
  <c r="AQ1446" i="1" s="1"/>
  <c r="AI1446" i="1"/>
  <c r="AN1454" i="1"/>
  <c r="AP1454" i="1" s="1"/>
  <c r="AQ1454" i="1" s="1"/>
  <c r="AI1454" i="1"/>
  <c r="AN1462" i="1"/>
  <c r="AP1462" i="1" s="1"/>
  <c r="AQ1462" i="1" s="1"/>
  <c r="AI1462" i="1"/>
  <c r="AN1470" i="1"/>
  <c r="AP1470" i="1" s="1"/>
  <c r="AQ1470" i="1" s="1"/>
  <c r="AI1470" i="1"/>
  <c r="AN1478" i="1"/>
  <c r="AP1478" i="1" s="1"/>
  <c r="AQ1478" i="1" s="1"/>
  <c r="AI1478" i="1"/>
  <c r="AN1486" i="1"/>
  <c r="AP1486" i="1" s="1"/>
  <c r="AQ1486" i="1" s="1"/>
  <c r="AI1486" i="1"/>
  <c r="AN1494" i="1"/>
  <c r="AP1494" i="1" s="1"/>
  <c r="AQ1494" i="1" s="1"/>
  <c r="AI1494" i="1"/>
  <c r="AN1502" i="1"/>
  <c r="AP1502" i="1" s="1"/>
  <c r="AQ1502" i="1" s="1"/>
  <c r="AI1502" i="1"/>
  <c r="AN1510" i="1"/>
  <c r="AP1510" i="1" s="1"/>
  <c r="AQ1510" i="1" s="1"/>
  <c r="AI1510" i="1"/>
  <c r="AN1518" i="1"/>
  <c r="AP1518" i="1" s="1"/>
  <c r="AQ1518" i="1" s="1"/>
  <c r="AI1518" i="1"/>
  <c r="AN1526" i="1"/>
  <c r="AP1526" i="1" s="1"/>
  <c r="AQ1526" i="1" s="1"/>
  <c r="AI1526" i="1"/>
  <c r="AN1534" i="1"/>
  <c r="AP1534" i="1" s="1"/>
  <c r="AQ1534" i="1" s="1"/>
  <c r="AI1534" i="1"/>
  <c r="AN1542" i="1"/>
  <c r="AP1542" i="1" s="1"/>
  <c r="AQ1542" i="1" s="1"/>
  <c r="AI1542" i="1"/>
  <c r="AN1550" i="1"/>
  <c r="AP1550" i="1" s="1"/>
  <c r="AQ1550" i="1" s="1"/>
  <c r="AI1550" i="1"/>
  <c r="AN1558" i="1"/>
  <c r="AP1558" i="1" s="1"/>
  <c r="AQ1558" i="1" s="1"/>
  <c r="AI1558" i="1"/>
  <c r="AN1566" i="1"/>
  <c r="AP1566" i="1" s="1"/>
  <c r="AQ1566" i="1" s="1"/>
  <c r="AI1566" i="1"/>
  <c r="AN1574" i="1"/>
  <c r="AP1574" i="1" s="1"/>
  <c r="AQ1574" i="1" s="1"/>
  <c r="AI1574" i="1"/>
  <c r="AN1582" i="1"/>
  <c r="AP1582" i="1" s="1"/>
  <c r="AQ1582" i="1" s="1"/>
  <c r="AI1582" i="1"/>
  <c r="AN1590" i="1"/>
  <c r="AP1590" i="1" s="1"/>
  <c r="AQ1590" i="1" s="1"/>
  <c r="AI1590" i="1"/>
  <c r="AN1598" i="1"/>
  <c r="AP1598" i="1" s="1"/>
  <c r="AQ1598" i="1" s="1"/>
  <c r="AI1598" i="1"/>
  <c r="AN1606" i="1"/>
  <c r="AP1606" i="1" s="1"/>
  <c r="AQ1606" i="1" s="1"/>
  <c r="AI1606" i="1"/>
  <c r="AN1614" i="1"/>
  <c r="AP1614" i="1" s="1"/>
  <c r="AQ1614" i="1" s="1"/>
  <c r="AI1614" i="1"/>
  <c r="AN1622" i="1"/>
  <c r="AP1622" i="1" s="1"/>
  <c r="AQ1622" i="1" s="1"/>
  <c r="AI1622" i="1"/>
  <c r="AN1630" i="1"/>
  <c r="AP1630" i="1" s="1"/>
  <c r="AQ1630" i="1" s="1"/>
  <c r="AI1630" i="1"/>
  <c r="AN1638" i="1"/>
  <c r="AP1638" i="1" s="1"/>
  <c r="AQ1638" i="1" s="1"/>
  <c r="AI1638" i="1"/>
  <c r="AN1646" i="1"/>
  <c r="AP1646" i="1" s="1"/>
  <c r="AQ1646" i="1" s="1"/>
  <c r="AI1646" i="1"/>
  <c r="AN1654" i="1"/>
  <c r="AP1654" i="1" s="1"/>
  <c r="AQ1654" i="1" s="1"/>
  <c r="AI1654" i="1"/>
  <c r="AN1662" i="1"/>
  <c r="AP1662" i="1" s="1"/>
  <c r="AQ1662" i="1" s="1"/>
  <c r="AI1662" i="1"/>
  <c r="AN1670" i="1"/>
  <c r="AP1670" i="1" s="1"/>
  <c r="AQ1670" i="1" s="1"/>
  <c r="AI1670" i="1"/>
  <c r="AN1678" i="1"/>
  <c r="AP1678" i="1" s="1"/>
  <c r="AQ1678" i="1" s="1"/>
  <c r="AI1678" i="1"/>
  <c r="AN1686" i="1"/>
  <c r="AP1686" i="1" s="1"/>
  <c r="AQ1686" i="1" s="1"/>
  <c r="AI1686" i="1"/>
  <c r="AN1694" i="1"/>
  <c r="AP1694" i="1" s="1"/>
  <c r="AQ1694" i="1" s="1"/>
  <c r="AI1694" i="1"/>
  <c r="AN1702" i="1"/>
  <c r="AP1702" i="1" s="1"/>
  <c r="AQ1702" i="1" s="1"/>
  <c r="AI1702" i="1"/>
  <c r="AN1710" i="1"/>
  <c r="AP1710" i="1" s="1"/>
  <c r="AQ1710" i="1" s="1"/>
  <c r="AI1710" i="1"/>
  <c r="AN1718" i="1"/>
  <c r="AP1718" i="1" s="1"/>
  <c r="AQ1718" i="1" s="1"/>
  <c r="AI1718" i="1"/>
  <c r="AN1726" i="1"/>
  <c r="AP1726" i="1" s="1"/>
  <c r="AQ1726" i="1" s="1"/>
  <c r="AI1726" i="1"/>
  <c r="AN1734" i="1"/>
  <c r="AP1734" i="1" s="1"/>
  <c r="AQ1734" i="1" s="1"/>
  <c r="AI1734" i="1"/>
  <c r="AN1742" i="1"/>
  <c r="AP1742" i="1" s="1"/>
  <c r="AQ1742" i="1" s="1"/>
  <c r="AI1742" i="1"/>
  <c r="AN1750" i="1"/>
  <c r="AP1750" i="1" s="1"/>
  <c r="AQ1750" i="1" s="1"/>
  <c r="AI1750" i="1"/>
  <c r="AN1758" i="1"/>
  <c r="AP1758" i="1" s="1"/>
  <c r="AQ1758" i="1" s="1"/>
  <c r="AI1758" i="1"/>
  <c r="AN1766" i="1"/>
  <c r="AP1766" i="1" s="1"/>
  <c r="AQ1766" i="1" s="1"/>
  <c r="AI1766" i="1"/>
  <c r="AN1774" i="1"/>
  <c r="AP1774" i="1" s="1"/>
  <c r="AQ1774" i="1" s="1"/>
  <c r="AI1774" i="1"/>
  <c r="AN1782" i="1"/>
  <c r="AP1782" i="1" s="1"/>
  <c r="AQ1782" i="1" s="1"/>
  <c r="AI1782" i="1"/>
  <c r="AN1790" i="1"/>
  <c r="AP1790" i="1" s="1"/>
  <c r="AQ1790" i="1" s="1"/>
  <c r="AI1790" i="1"/>
  <c r="AN1798" i="1"/>
  <c r="AP1798" i="1" s="1"/>
  <c r="AQ1798" i="1" s="1"/>
  <c r="AI1798" i="1"/>
  <c r="AN1806" i="1"/>
  <c r="AP1806" i="1" s="1"/>
  <c r="AQ1806" i="1" s="1"/>
  <c r="AI1806" i="1"/>
  <c r="AN1814" i="1"/>
  <c r="AP1814" i="1" s="1"/>
  <c r="AQ1814" i="1" s="1"/>
  <c r="AI1814" i="1"/>
  <c r="AN1822" i="1"/>
  <c r="AP1822" i="1" s="1"/>
  <c r="AQ1822" i="1" s="1"/>
  <c r="AI1822" i="1"/>
  <c r="AN1830" i="1"/>
  <c r="AP1830" i="1" s="1"/>
  <c r="AQ1830" i="1" s="1"/>
  <c r="AI1830" i="1"/>
  <c r="AN1838" i="1"/>
  <c r="AP1838" i="1" s="1"/>
  <c r="AQ1838" i="1" s="1"/>
  <c r="AI1838" i="1"/>
  <c r="AN1846" i="1"/>
  <c r="AP1846" i="1" s="1"/>
  <c r="AQ1846" i="1" s="1"/>
  <c r="AI1846" i="1"/>
  <c r="AN1854" i="1"/>
  <c r="AP1854" i="1" s="1"/>
  <c r="AQ1854" i="1" s="1"/>
  <c r="AI1854" i="1"/>
  <c r="AN1862" i="1"/>
  <c r="AP1862" i="1" s="1"/>
  <c r="AQ1862" i="1" s="1"/>
  <c r="AI1862" i="1"/>
  <c r="AN1870" i="1"/>
  <c r="AP1870" i="1" s="1"/>
  <c r="AQ1870" i="1" s="1"/>
  <c r="AI1870" i="1"/>
  <c r="AN1878" i="1"/>
  <c r="AP1878" i="1" s="1"/>
  <c r="AQ1878" i="1" s="1"/>
  <c r="AI1878" i="1"/>
  <c r="AN1886" i="1"/>
  <c r="AP1886" i="1" s="1"/>
  <c r="AQ1886" i="1" s="1"/>
  <c r="AI1886" i="1"/>
  <c r="AN1894" i="1"/>
  <c r="AP1894" i="1" s="1"/>
  <c r="AQ1894" i="1" s="1"/>
  <c r="AI1894" i="1"/>
  <c r="AN1902" i="1"/>
  <c r="AP1902" i="1" s="1"/>
  <c r="AQ1902" i="1" s="1"/>
  <c r="AI1902" i="1"/>
  <c r="AN1910" i="1"/>
  <c r="AP1910" i="1" s="1"/>
  <c r="AQ1910" i="1" s="1"/>
  <c r="AI1910" i="1"/>
  <c r="AN1918" i="1"/>
  <c r="AP1918" i="1" s="1"/>
  <c r="AQ1918" i="1" s="1"/>
  <c r="AI1918" i="1"/>
  <c r="AN1926" i="1"/>
  <c r="AP1926" i="1" s="1"/>
  <c r="AQ1926" i="1" s="1"/>
  <c r="AI1926" i="1"/>
  <c r="AN1934" i="1"/>
  <c r="AP1934" i="1" s="1"/>
  <c r="AQ1934" i="1" s="1"/>
  <c r="AI1934" i="1"/>
  <c r="AN1942" i="1"/>
  <c r="AP1942" i="1" s="1"/>
  <c r="AQ1942" i="1" s="1"/>
  <c r="AI1942" i="1"/>
  <c r="AN1950" i="1"/>
  <c r="AP1950" i="1" s="1"/>
  <c r="AQ1950" i="1" s="1"/>
  <c r="AI1950" i="1"/>
  <c r="AN1958" i="1"/>
  <c r="AP1958" i="1" s="1"/>
  <c r="AQ1958" i="1" s="1"/>
  <c r="AI1958" i="1"/>
  <c r="AN1966" i="1"/>
  <c r="AP1966" i="1" s="1"/>
  <c r="AQ1966" i="1" s="1"/>
  <c r="AI1966" i="1"/>
  <c r="AN1974" i="1"/>
  <c r="AP1974" i="1" s="1"/>
  <c r="AQ1974" i="1" s="1"/>
  <c r="AI1974" i="1"/>
  <c r="AN1982" i="1"/>
  <c r="AP1982" i="1" s="1"/>
  <c r="AQ1982" i="1" s="1"/>
  <c r="AI1982" i="1"/>
  <c r="AN1990" i="1"/>
  <c r="AP1990" i="1" s="1"/>
  <c r="AQ1990" i="1" s="1"/>
  <c r="AI1990" i="1"/>
  <c r="AN1998" i="1"/>
  <c r="AP1998" i="1" s="1"/>
  <c r="AQ1998" i="1" s="1"/>
  <c r="AI1998" i="1"/>
  <c r="AN2006" i="1"/>
  <c r="AP2006" i="1" s="1"/>
  <c r="AQ2006" i="1" s="1"/>
  <c r="AI2006" i="1"/>
  <c r="AN2014" i="1"/>
  <c r="AP2014" i="1" s="1"/>
  <c r="AQ2014" i="1" s="1"/>
  <c r="AI2014" i="1"/>
  <c r="AN2022" i="1"/>
  <c r="AP2022" i="1" s="1"/>
  <c r="AQ2022" i="1" s="1"/>
  <c r="AI2022" i="1"/>
  <c r="AN2030" i="1"/>
  <c r="AP2030" i="1" s="1"/>
  <c r="AQ2030" i="1" s="1"/>
  <c r="AI2030" i="1"/>
  <c r="AN2038" i="1"/>
  <c r="AP2038" i="1" s="1"/>
  <c r="AQ2038" i="1" s="1"/>
  <c r="AI2038" i="1"/>
  <c r="AN2046" i="1"/>
  <c r="AP2046" i="1" s="1"/>
  <c r="AQ2046" i="1" s="1"/>
  <c r="AI2046" i="1"/>
  <c r="AN2054" i="1"/>
  <c r="AP2054" i="1" s="1"/>
  <c r="AQ2054" i="1" s="1"/>
  <c r="AI2054" i="1"/>
  <c r="AN2062" i="1"/>
  <c r="AP2062" i="1" s="1"/>
  <c r="AQ2062" i="1" s="1"/>
  <c r="AI2062" i="1"/>
  <c r="AN2070" i="1"/>
  <c r="AP2070" i="1" s="1"/>
  <c r="AQ2070" i="1" s="1"/>
  <c r="AI2070" i="1"/>
  <c r="AN2078" i="1"/>
  <c r="AP2078" i="1" s="1"/>
  <c r="AQ2078" i="1" s="1"/>
  <c r="AI2078" i="1"/>
  <c r="AN2086" i="1"/>
  <c r="AP2086" i="1" s="1"/>
  <c r="AQ2086" i="1" s="1"/>
  <c r="AI2086" i="1"/>
  <c r="AN2094" i="1"/>
  <c r="AP2094" i="1" s="1"/>
  <c r="AQ2094" i="1" s="1"/>
  <c r="AI2094" i="1"/>
  <c r="AN2102" i="1"/>
  <c r="AP2102" i="1" s="1"/>
  <c r="AQ2102" i="1" s="1"/>
  <c r="AI2102" i="1"/>
  <c r="AN2110" i="1"/>
  <c r="AP2110" i="1" s="1"/>
  <c r="AQ2110" i="1" s="1"/>
  <c r="AI2110" i="1"/>
  <c r="AN2118" i="1"/>
  <c r="AP2118" i="1" s="1"/>
  <c r="AQ2118" i="1" s="1"/>
  <c r="AI2118" i="1"/>
  <c r="AN2126" i="1"/>
  <c r="AP2126" i="1" s="1"/>
  <c r="AQ2126" i="1" s="1"/>
  <c r="AI2126" i="1"/>
  <c r="AN2134" i="1"/>
  <c r="AP2134" i="1" s="1"/>
  <c r="AQ2134" i="1" s="1"/>
  <c r="AI2134" i="1"/>
  <c r="AN2142" i="1"/>
  <c r="AP2142" i="1" s="1"/>
  <c r="AQ2142" i="1" s="1"/>
  <c r="AI2142" i="1"/>
  <c r="AN2150" i="1"/>
  <c r="AP2150" i="1" s="1"/>
  <c r="AQ2150" i="1" s="1"/>
  <c r="AI2150" i="1"/>
  <c r="AN2158" i="1"/>
  <c r="AP2158" i="1" s="1"/>
  <c r="AQ2158" i="1" s="1"/>
  <c r="AI2158" i="1"/>
  <c r="AN2166" i="1"/>
  <c r="AP2166" i="1" s="1"/>
  <c r="AQ2166" i="1" s="1"/>
  <c r="AI2166" i="1"/>
  <c r="AN2174" i="1"/>
  <c r="AP2174" i="1" s="1"/>
  <c r="AQ2174" i="1" s="1"/>
  <c r="AI2174" i="1"/>
  <c r="AN2182" i="1"/>
  <c r="AP2182" i="1" s="1"/>
  <c r="AQ2182" i="1" s="1"/>
  <c r="AI2182" i="1"/>
  <c r="AN2190" i="1"/>
  <c r="AP2190" i="1" s="1"/>
  <c r="AQ2190" i="1" s="1"/>
  <c r="AI2190" i="1"/>
  <c r="AN2198" i="1"/>
  <c r="AP2198" i="1" s="1"/>
  <c r="AQ2198" i="1" s="1"/>
  <c r="AI2198" i="1"/>
  <c r="AN2206" i="1"/>
  <c r="AP2206" i="1" s="1"/>
  <c r="AQ2206" i="1" s="1"/>
  <c r="AI2206" i="1"/>
  <c r="AN2214" i="1"/>
  <c r="AP2214" i="1" s="1"/>
  <c r="AQ2214" i="1" s="1"/>
  <c r="AI2214" i="1"/>
  <c r="AN2222" i="1"/>
  <c r="AP2222" i="1" s="1"/>
  <c r="AQ2222" i="1" s="1"/>
  <c r="AI2222" i="1"/>
  <c r="AN2230" i="1"/>
  <c r="AP2230" i="1" s="1"/>
  <c r="AQ2230" i="1" s="1"/>
  <c r="AI2230" i="1"/>
  <c r="AN2238" i="1"/>
  <c r="AP2238" i="1" s="1"/>
  <c r="AQ2238" i="1" s="1"/>
  <c r="AI2238" i="1"/>
  <c r="AN2246" i="1"/>
  <c r="AP2246" i="1" s="1"/>
  <c r="AQ2246" i="1" s="1"/>
  <c r="AI2246" i="1"/>
  <c r="AN2254" i="1"/>
  <c r="AP2254" i="1" s="1"/>
  <c r="AQ2254" i="1" s="1"/>
  <c r="AI2254" i="1"/>
  <c r="AN2262" i="1"/>
  <c r="AP2262" i="1" s="1"/>
  <c r="AQ2262" i="1" s="1"/>
  <c r="AI2262" i="1"/>
  <c r="AN2270" i="1"/>
  <c r="AP2270" i="1" s="1"/>
  <c r="AQ2270" i="1" s="1"/>
  <c r="AI2270" i="1"/>
  <c r="AN2278" i="1"/>
  <c r="AP2278" i="1" s="1"/>
  <c r="AQ2278" i="1" s="1"/>
  <c r="AI2278" i="1"/>
  <c r="AN2286" i="1"/>
  <c r="AP2286" i="1" s="1"/>
  <c r="AQ2286" i="1" s="1"/>
  <c r="AI2286" i="1"/>
  <c r="AN2294" i="1"/>
  <c r="AP2294" i="1" s="1"/>
  <c r="AQ2294" i="1" s="1"/>
  <c r="AI2294" i="1"/>
  <c r="AN2302" i="1"/>
  <c r="AP2302" i="1" s="1"/>
  <c r="AQ2302" i="1" s="1"/>
  <c r="AI2302" i="1"/>
  <c r="AN2310" i="1"/>
  <c r="AP2310" i="1" s="1"/>
  <c r="AQ2310" i="1" s="1"/>
  <c r="AI2310" i="1"/>
  <c r="AN2318" i="1"/>
  <c r="AP2318" i="1" s="1"/>
  <c r="AQ2318" i="1" s="1"/>
  <c r="AI2318" i="1"/>
  <c r="AN2326" i="1"/>
  <c r="AP2326" i="1" s="1"/>
  <c r="AQ2326" i="1" s="1"/>
  <c r="AI2326" i="1"/>
  <c r="AN2334" i="1"/>
  <c r="AP2334" i="1" s="1"/>
  <c r="AQ2334" i="1" s="1"/>
  <c r="AI2334" i="1"/>
  <c r="AN2342" i="1"/>
  <c r="AP2342" i="1" s="1"/>
  <c r="AQ2342" i="1" s="1"/>
  <c r="AI2342" i="1"/>
  <c r="AN2350" i="1"/>
  <c r="AP2350" i="1" s="1"/>
  <c r="AQ2350" i="1" s="1"/>
  <c r="AI2350" i="1"/>
  <c r="AN2358" i="1"/>
  <c r="AP2358" i="1" s="1"/>
  <c r="AQ2358" i="1" s="1"/>
  <c r="AI2358" i="1"/>
  <c r="AN2366" i="1"/>
  <c r="AP2366" i="1" s="1"/>
  <c r="AQ2366" i="1" s="1"/>
  <c r="AI2366" i="1"/>
  <c r="AN2374" i="1"/>
  <c r="AP2374" i="1" s="1"/>
  <c r="AQ2374" i="1" s="1"/>
  <c r="AI2374" i="1"/>
  <c r="AN2382" i="1"/>
  <c r="AP2382" i="1" s="1"/>
  <c r="AQ2382" i="1" s="1"/>
  <c r="AI2382" i="1"/>
  <c r="AN2390" i="1"/>
  <c r="AP2390" i="1" s="1"/>
  <c r="AQ2390" i="1" s="1"/>
  <c r="AI2390" i="1"/>
  <c r="AN2398" i="1"/>
  <c r="AP2398" i="1" s="1"/>
  <c r="AQ2398" i="1" s="1"/>
  <c r="AI2398" i="1"/>
  <c r="AN2406" i="1"/>
  <c r="AP2406" i="1" s="1"/>
  <c r="AQ2406" i="1" s="1"/>
  <c r="AI2406" i="1"/>
  <c r="AN2414" i="1"/>
  <c r="AP2414" i="1" s="1"/>
  <c r="AQ2414" i="1" s="1"/>
  <c r="AI2414" i="1"/>
  <c r="AN2422" i="1"/>
  <c r="AP2422" i="1" s="1"/>
  <c r="AQ2422" i="1" s="1"/>
  <c r="AI2422" i="1"/>
  <c r="AN2430" i="1"/>
  <c r="AP2430" i="1" s="1"/>
  <c r="AQ2430" i="1" s="1"/>
  <c r="AI2430" i="1"/>
  <c r="AN2438" i="1"/>
  <c r="AP2438" i="1" s="1"/>
  <c r="AQ2438" i="1" s="1"/>
  <c r="AI2438" i="1"/>
  <c r="AN2446" i="1"/>
  <c r="AP2446" i="1" s="1"/>
  <c r="AQ2446" i="1" s="1"/>
  <c r="AI2446" i="1"/>
  <c r="AN2454" i="1"/>
  <c r="AP2454" i="1" s="1"/>
  <c r="AQ2454" i="1" s="1"/>
  <c r="AI2454" i="1"/>
  <c r="AN2462" i="1"/>
  <c r="AP2462" i="1" s="1"/>
  <c r="AQ2462" i="1" s="1"/>
  <c r="AI2462" i="1"/>
  <c r="AN2470" i="1"/>
  <c r="AP2470" i="1" s="1"/>
  <c r="AQ2470" i="1" s="1"/>
  <c r="AI2470" i="1"/>
  <c r="AN2478" i="1"/>
  <c r="AP2478" i="1" s="1"/>
  <c r="AQ2478" i="1" s="1"/>
  <c r="AI2478" i="1"/>
  <c r="AN2486" i="1"/>
  <c r="AP2486" i="1" s="1"/>
  <c r="AQ2486" i="1" s="1"/>
  <c r="AI2486" i="1"/>
  <c r="AN2494" i="1"/>
  <c r="AP2494" i="1" s="1"/>
  <c r="AQ2494" i="1" s="1"/>
  <c r="AI2494" i="1"/>
  <c r="AN2502" i="1"/>
  <c r="AP2502" i="1" s="1"/>
  <c r="AQ2502" i="1" s="1"/>
  <c r="AI2502" i="1"/>
  <c r="AN2510" i="1"/>
  <c r="AP2510" i="1" s="1"/>
  <c r="AQ2510" i="1" s="1"/>
  <c r="AI2510" i="1"/>
  <c r="AN2518" i="1"/>
  <c r="AP2518" i="1" s="1"/>
  <c r="AQ2518" i="1" s="1"/>
  <c r="AI2518" i="1"/>
  <c r="AN2526" i="1"/>
  <c r="AP2526" i="1" s="1"/>
  <c r="AQ2526" i="1" s="1"/>
  <c r="AI2526" i="1"/>
  <c r="AN2534" i="1"/>
  <c r="AP2534" i="1" s="1"/>
  <c r="AQ2534" i="1" s="1"/>
  <c r="AI2534" i="1"/>
  <c r="AN2542" i="1"/>
  <c r="AP2542" i="1" s="1"/>
  <c r="AQ2542" i="1" s="1"/>
  <c r="AI2542" i="1"/>
  <c r="AN2550" i="1"/>
  <c r="AP2550" i="1" s="1"/>
  <c r="AQ2550" i="1" s="1"/>
  <c r="AI2550" i="1"/>
  <c r="AN2558" i="1"/>
  <c r="AP2558" i="1" s="1"/>
  <c r="AQ2558" i="1" s="1"/>
  <c r="AI2558" i="1"/>
  <c r="AN2566" i="1"/>
  <c r="AP2566" i="1" s="1"/>
  <c r="AQ2566" i="1" s="1"/>
  <c r="AI2566" i="1"/>
  <c r="AN2574" i="1"/>
  <c r="AP2574" i="1" s="1"/>
  <c r="AQ2574" i="1" s="1"/>
  <c r="AI2574" i="1"/>
  <c r="AN2582" i="1"/>
  <c r="AP2582" i="1" s="1"/>
  <c r="AQ2582" i="1" s="1"/>
  <c r="AI2582" i="1"/>
  <c r="AN2590" i="1"/>
  <c r="AP2590" i="1" s="1"/>
  <c r="AQ2590" i="1" s="1"/>
  <c r="AI2590" i="1"/>
  <c r="AN2598" i="1"/>
  <c r="AP2598" i="1" s="1"/>
  <c r="AQ2598" i="1" s="1"/>
  <c r="AI2598" i="1"/>
  <c r="AN2606" i="1"/>
  <c r="AP2606" i="1" s="1"/>
  <c r="AQ2606" i="1" s="1"/>
  <c r="AI2606" i="1"/>
  <c r="AN2614" i="1"/>
  <c r="AP2614" i="1" s="1"/>
  <c r="AQ2614" i="1" s="1"/>
  <c r="AI2614" i="1"/>
  <c r="AN2622" i="1"/>
  <c r="AP2622" i="1" s="1"/>
  <c r="AQ2622" i="1" s="1"/>
  <c r="AI2622" i="1"/>
  <c r="AN2630" i="1"/>
  <c r="AP2630" i="1" s="1"/>
  <c r="AQ2630" i="1" s="1"/>
  <c r="AI2630" i="1"/>
  <c r="AN2638" i="1"/>
  <c r="AP2638" i="1" s="1"/>
  <c r="AQ2638" i="1" s="1"/>
  <c r="AI2638" i="1"/>
  <c r="AN2646" i="1"/>
  <c r="AP2646" i="1" s="1"/>
  <c r="AQ2646" i="1" s="1"/>
  <c r="AI2646" i="1"/>
  <c r="AN2654" i="1"/>
  <c r="AP2654" i="1" s="1"/>
  <c r="AQ2654" i="1" s="1"/>
  <c r="AI2654" i="1"/>
  <c r="AN2662" i="1"/>
  <c r="AP2662" i="1" s="1"/>
  <c r="AQ2662" i="1" s="1"/>
  <c r="AI2662" i="1"/>
  <c r="AN2670" i="1"/>
  <c r="AP2670" i="1" s="1"/>
  <c r="AQ2670" i="1" s="1"/>
  <c r="AI2670" i="1"/>
  <c r="AN2678" i="1"/>
  <c r="AP2678" i="1" s="1"/>
  <c r="AQ2678" i="1" s="1"/>
  <c r="AI2678" i="1"/>
  <c r="AN2686" i="1"/>
  <c r="AP2686" i="1" s="1"/>
  <c r="AQ2686" i="1" s="1"/>
  <c r="AI2686" i="1"/>
  <c r="AN2694" i="1"/>
  <c r="AP2694" i="1" s="1"/>
  <c r="AQ2694" i="1" s="1"/>
  <c r="AI2694" i="1"/>
  <c r="AN2702" i="1"/>
  <c r="AP2702" i="1" s="1"/>
  <c r="AQ2702" i="1" s="1"/>
  <c r="AI2702" i="1"/>
  <c r="AN2710" i="1"/>
  <c r="AP2710" i="1" s="1"/>
  <c r="AQ2710" i="1" s="1"/>
  <c r="AI2710" i="1"/>
  <c r="AN2718" i="1"/>
  <c r="AP2718" i="1" s="1"/>
  <c r="AQ2718" i="1" s="1"/>
  <c r="AI2718" i="1"/>
  <c r="AN2726" i="1"/>
  <c r="AP2726" i="1" s="1"/>
  <c r="AQ2726" i="1" s="1"/>
  <c r="AI2726" i="1"/>
  <c r="AN2734" i="1"/>
  <c r="AP2734" i="1" s="1"/>
  <c r="AQ2734" i="1" s="1"/>
  <c r="AI2734" i="1"/>
  <c r="AN2742" i="1"/>
  <c r="AP2742" i="1" s="1"/>
  <c r="AQ2742" i="1" s="1"/>
  <c r="AI2742" i="1"/>
  <c r="AN2750" i="1"/>
  <c r="AP2750" i="1" s="1"/>
  <c r="AQ2750" i="1" s="1"/>
  <c r="AI2750" i="1"/>
  <c r="AN2758" i="1"/>
  <c r="AP2758" i="1" s="1"/>
  <c r="AQ2758" i="1" s="1"/>
  <c r="AI2758" i="1"/>
  <c r="AN2766" i="1"/>
  <c r="AP2766" i="1" s="1"/>
  <c r="AQ2766" i="1" s="1"/>
  <c r="AI2766" i="1"/>
  <c r="AN2774" i="1"/>
  <c r="AP2774" i="1" s="1"/>
  <c r="AQ2774" i="1" s="1"/>
  <c r="AI2774" i="1"/>
  <c r="AN2782" i="1"/>
  <c r="AP2782" i="1" s="1"/>
  <c r="AQ2782" i="1" s="1"/>
  <c r="AI2782" i="1"/>
  <c r="AN2790" i="1"/>
  <c r="AP2790" i="1" s="1"/>
  <c r="AQ2790" i="1" s="1"/>
  <c r="AI2790" i="1"/>
  <c r="AN2798" i="1"/>
  <c r="AP2798" i="1" s="1"/>
  <c r="AQ2798" i="1" s="1"/>
  <c r="AI2798" i="1"/>
  <c r="AN2806" i="1"/>
  <c r="AP2806" i="1" s="1"/>
  <c r="AQ2806" i="1" s="1"/>
  <c r="AI2806" i="1"/>
  <c r="AN2814" i="1"/>
  <c r="AP2814" i="1" s="1"/>
  <c r="AQ2814" i="1" s="1"/>
  <c r="AI2814" i="1"/>
  <c r="AN2822" i="1"/>
  <c r="AP2822" i="1" s="1"/>
  <c r="AQ2822" i="1" s="1"/>
  <c r="AI2822" i="1"/>
  <c r="AN2830" i="1"/>
  <c r="AP2830" i="1" s="1"/>
  <c r="AQ2830" i="1" s="1"/>
  <c r="AI2830" i="1"/>
  <c r="AN2838" i="1"/>
  <c r="AP2838" i="1" s="1"/>
  <c r="AQ2838" i="1" s="1"/>
  <c r="AI2838" i="1"/>
  <c r="AN2846" i="1"/>
  <c r="AP2846" i="1" s="1"/>
  <c r="AQ2846" i="1" s="1"/>
  <c r="AI2846" i="1"/>
  <c r="AN2854" i="1"/>
  <c r="AP2854" i="1" s="1"/>
  <c r="AQ2854" i="1" s="1"/>
  <c r="AI2854" i="1"/>
  <c r="AN2862" i="1"/>
  <c r="AP2862" i="1" s="1"/>
  <c r="AQ2862" i="1" s="1"/>
  <c r="AI2862" i="1"/>
  <c r="AN2870" i="1"/>
  <c r="AP2870" i="1" s="1"/>
  <c r="AQ2870" i="1" s="1"/>
  <c r="AI2870" i="1"/>
  <c r="AN2878" i="1"/>
  <c r="AP2878" i="1" s="1"/>
  <c r="AQ2878" i="1" s="1"/>
  <c r="AI2878" i="1"/>
  <c r="AN2886" i="1"/>
  <c r="AP2886" i="1" s="1"/>
  <c r="AQ2886" i="1" s="1"/>
  <c r="AI2886" i="1"/>
  <c r="AN2894" i="1"/>
  <c r="AP2894" i="1" s="1"/>
  <c r="AQ2894" i="1" s="1"/>
  <c r="AI2894" i="1"/>
  <c r="AN2902" i="1"/>
  <c r="AP2902" i="1" s="1"/>
  <c r="AQ2902" i="1" s="1"/>
  <c r="AI2902" i="1"/>
  <c r="AN2910" i="1"/>
  <c r="AP2910" i="1" s="1"/>
  <c r="AQ2910" i="1" s="1"/>
  <c r="AI2910" i="1"/>
  <c r="AN2918" i="1"/>
  <c r="AP2918" i="1" s="1"/>
  <c r="AQ2918" i="1" s="1"/>
  <c r="AI2918" i="1"/>
  <c r="AN2926" i="1"/>
  <c r="AP2926" i="1" s="1"/>
  <c r="AQ2926" i="1" s="1"/>
  <c r="AI2926" i="1"/>
  <c r="AN2934" i="1"/>
  <c r="AP2934" i="1" s="1"/>
  <c r="AQ2934" i="1" s="1"/>
  <c r="AI2934" i="1"/>
  <c r="AN2942" i="1"/>
  <c r="AP2942" i="1" s="1"/>
  <c r="AQ2942" i="1" s="1"/>
  <c r="AI2942" i="1"/>
  <c r="AN2950" i="1"/>
  <c r="AP2950" i="1" s="1"/>
  <c r="AQ2950" i="1" s="1"/>
  <c r="AI2950" i="1"/>
  <c r="AN2958" i="1"/>
  <c r="AP2958" i="1" s="1"/>
  <c r="AQ2958" i="1" s="1"/>
  <c r="AI2958" i="1"/>
  <c r="AN2966" i="1"/>
  <c r="AP2966" i="1" s="1"/>
  <c r="AQ2966" i="1" s="1"/>
  <c r="AI2966" i="1"/>
  <c r="AN2974" i="1"/>
  <c r="AP2974" i="1" s="1"/>
  <c r="AQ2974" i="1" s="1"/>
  <c r="AI2974" i="1"/>
  <c r="AN2982" i="1"/>
  <c r="AP2982" i="1" s="1"/>
  <c r="AQ2982" i="1" s="1"/>
  <c r="AI2982" i="1"/>
  <c r="AN2990" i="1"/>
  <c r="AP2990" i="1" s="1"/>
  <c r="AQ2990" i="1" s="1"/>
  <c r="AI2990" i="1"/>
  <c r="AN2998" i="1"/>
  <c r="AP2998" i="1" s="1"/>
  <c r="AQ2998" i="1" s="1"/>
  <c r="AI2998" i="1"/>
  <c r="AN3006" i="1"/>
  <c r="AP3006" i="1" s="1"/>
  <c r="AQ3006" i="1" s="1"/>
  <c r="AI3006" i="1"/>
  <c r="AN3014" i="1"/>
  <c r="AP3014" i="1" s="1"/>
  <c r="AQ3014" i="1" s="1"/>
  <c r="AI3014" i="1"/>
  <c r="AN3022" i="1"/>
  <c r="AP3022" i="1" s="1"/>
  <c r="AQ3022" i="1" s="1"/>
  <c r="AI3022" i="1"/>
  <c r="AN3030" i="1"/>
  <c r="AP3030" i="1" s="1"/>
  <c r="AQ3030" i="1" s="1"/>
  <c r="AI3030" i="1"/>
  <c r="AN3038" i="1"/>
  <c r="AP3038" i="1" s="1"/>
  <c r="AQ3038" i="1" s="1"/>
  <c r="AI3038" i="1"/>
  <c r="AN3046" i="1"/>
  <c r="AP3046" i="1" s="1"/>
  <c r="AQ3046" i="1" s="1"/>
  <c r="AI3046" i="1"/>
  <c r="AN3054" i="1"/>
  <c r="AP3054" i="1" s="1"/>
  <c r="AQ3054" i="1" s="1"/>
  <c r="AI3054" i="1"/>
  <c r="AN3062" i="1"/>
  <c r="AP3062" i="1" s="1"/>
  <c r="AQ3062" i="1" s="1"/>
  <c r="AI3062" i="1"/>
  <c r="AN3070" i="1"/>
  <c r="AP3070" i="1" s="1"/>
  <c r="AQ3070" i="1" s="1"/>
  <c r="AI3070" i="1"/>
  <c r="AN3078" i="1"/>
  <c r="AP3078" i="1" s="1"/>
  <c r="AQ3078" i="1" s="1"/>
  <c r="AI3078" i="1"/>
  <c r="AN3086" i="1"/>
  <c r="AP3086" i="1" s="1"/>
  <c r="AQ3086" i="1" s="1"/>
  <c r="AI3086" i="1"/>
  <c r="AN3094" i="1"/>
  <c r="AP3094" i="1" s="1"/>
  <c r="AQ3094" i="1" s="1"/>
  <c r="AI3094" i="1"/>
  <c r="AN3102" i="1"/>
  <c r="AP3102" i="1" s="1"/>
  <c r="AQ3102" i="1" s="1"/>
  <c r="AI3102" i="1"/>
  <c r="AN3110" i="1"/>
  <c r="AP3110" i="1" s="1"/>
  <c r="AQ3110" i="1" s="1"/>
  <c r="AI3110" i="1"/>
  <c r="AN3118" i="1"/>
  <c r="AP3118" i="1" s="1"/>
  <c r="AQ3118" i="1" s="1"/>
  <c r="AI3118" i="1"/>
  <c r="AN3126" i="1"/>
  <c r="AP3126" i="1" s="1"/>
  <c r="AQ3126" i="1" s="1"/>
  <c r="AI3126" i="1"/>
  <c r="AN3134" i="1"/>
  <c r="AP3134" i="1" s="1"/>
  <c r="AQ3134" i="1" s="1"/>
  <c r="AI3134" i="1"/>
  <c r="AN3142" i="1"/>
  <c r="AP3142" i="1" s="1"/>
  <c r="AQ3142" i="1" s="1"/>
  <c r="AI3142" i="1"/>
  <c r="AN3150" i="1"/>
  <c r="AP3150" i="1" s="1"/>
  <c r="AQ3150" i="1" s="1"/>
  <c r="AI3150" i="1"/>
  <c r="AN3158" i="1"/>
  <c r="AP3158" i="1" s="1"/>
  <c r="AQ3158" i="1" s="1"/>
  <c r="AI3158" i="1"/>
  <c r="AN3166" i="1"/>
  <c r="AP3166" i="1" s="1"/>
  <c r="AQ3166" i="1" s="1"/>
  <c r="AI3166" i="1"/>
  <c r="AN3174" i="1"/>
  <c r="AP3174" i="1" s="1"/>
  <c r="AQ3174" i="1" s="1"/>
  <c r="AI3174" i="1"/>
  <c r="AN3182" i="1"/>
  <c r="AP3182" i="1" s="1"/>
  <c r="AQ3182" i="1" s="1"/>
  <c r="AI3182" i="1"/>
  <c r="AN3190" i="1"/>
  <c r="AP3190" i="1" s="1"/>
  <c r="AQ3190" i="1" s="1"/>
  <c r="AI3190" i="1"/>
  <c r="AN3198" i="1"/>
  <c r="AP3198" i="1" s="1"/>
  <c r="AQ3198" i="1" s="1"/>
  <c r="AI3198" i="1"/>
  <c r="AN3206" i="1"/>
  <c r="AP3206" i="1" s="1"/>
  <c r="AQ3206" i="1" s="1"/>
  <c r="AI3206" i="1"/>
  <c r="AN3214" i="1"/>
  <c r="AP3214" i="1" s="1"/>
  <c r="AQ3214" i="1" s="1"/>
  <c r="AI3214" i="1"/>
  <c r="AN3222" i="1"/>
  <c r="AP3222" i="1" s="1"/>
  <c r="AQ3222" i="1" s="1"/>
  <c r="AI3222" i="1"/>
  <c r="AN3230" i="1"/>
  <c r="AP3230" i="1" s="1"/>
  <c r="AQ3230" i="1" s="1"/>
  <c r="AI3230" i="1"/>
  <c r="AN3238" i="1"/>
  <c r="AP3238" i="1" s="1"/>
  <c r="AQ3238" i="1" s="1"/>
  <c r="AI3238" i="1"/>
  <c r="AN3246" i="1"/>
  <c r="AP3246" i="1" s="1"/>
  <c r="AQ3246" i="1" s="1"/>
  <c r="AI3246" i="1"/>
  <c r="AN3254" i="1"/>
  <c r="AP3254" i="1" s="1"/>
  <c r="AQ3254" i="1" s="1"/>
  <c r="AI3254" i="1"/>
  <c r="AN3262" i="1"/>
  <c r="AP3262" i="1" s="1"/>
  <c r="AQ3262" i="1" s="1"/>
  <c r="AI3262" i="1"/>
  <c r="AN3270" i="1"/>
  <c r="AP3270" i="1" s="1"/>
  <c r="AQ3270" i="1" s="1"/>
  <c r="AI3270" i="1"/>
  <c r="AN3278" i="1"/>
  <c r="AP3278" i="1" s="1"/>
  <c r="AQ3278" i="1" s="1"/>
  <c r="AI3278" i="1"/>
  <c r="AN3286" i="1"/>
  <c r="AP3286" i="1" s="1"/>
  <c r="AQ3286" i="1" s="1"/>
  <c r="AI3286" i="1"/>
  <c r="AN3294" i="1"/>
  <c r="AP3294" i="1" s="1"/>
  <c r="AQ3294" i="1" s="1"/>
  <c r="AI3294" i="1"/>
  <c r="AN3302" i="1"/>
  <c r="AP3302" i="1" s="1"/>
  <c r="AQ3302" i="1" s="1"/>
  <c r="AI3302" i="1"/>
  <c r="AN3310" i="1"/>
  <c r="AP3310" i="1" s="1"/>
  <c r="AQ3310" i="1" s="1"/>
  <c r="AI3310" i="1"/>
  <c r="AN3318" i="1"/>
  <c r="AP3318" i="1" s="1"/>
  <c r="AQ3318" i="1" s="1"/>
  <c r="AI3318" i="1"/>
  <c r="AN3326" i="1"/>
  <c r="AP3326" i="1" s="1"/>
  <c r="AQ3326" i="1" s="1"/>
  <c r="AI3326" i="1"/>
  <c r="AN3334" i="1"/>
  <c r="AP3334" i="1" s="1"/>
  <c r="AQ3334" i="1" s="1"/>
  <c r="AI3334" i="1"/>
  <c r="AN3342" i="1"/>
  <c r="AP3342" i="1" s="1"/>
  <c r="AQ3342" i="1" s="1"/>
  <c r="AI3342" i="1"/>
  <c r="AN3350" i="1"/>
  <c r="AP3350" i="1" s="1"/>
  <c r="AQ3350" i="1" s="1"/>
  <c r="AI3350" i="1"/>
  <c r="AN3358" i="1"/>
  <c r="AP3358" i="1" s="1"/>
  <c r="AQ3358" i="1" s="1"/>
  <c r="AI3358" i="1"/>
  <c r="AN3366" i="1"/>
  <c r="AP3366" i="1" s="1"/>
  <c r="AQ3366" i="1" s="1"/>
  <c r="AI3366" i="1"/>
  <c r="AN3374" i="1"/>
  <c r="AP3374" i="1" s="1"/>
  <c r="AQ3374" i="1" s="1"/>
  <c r="AI3374" i="1"/>
  <c r="AN3382" i="1"/>
  <c r="AP3382" i="1" s="1"/>
  <c r="AQ3382" i="1" s="1"/>
  <c r="AI3382" i="1"/>
  <c r="AN3390" i="1"/>
  <c r="AP3390" i="1" s="1"/>
  <c r="AQ3390" i="1" s="1"/>
  <c r="AI3390" i="1"/>
  <c r="AN3398" i="1"/>
  <c r="AP3398" i="1" s="1"/>
  <c r="AQ3398" i="1" s="1"/>
  <c r="AI3398" i="1"/>
  <c r="AN3406" i="1"/>
  <c r="AP3406" i="1" s="1"/>
  <c r="AQ3406" i="1" s="1"/>
  <c r="AI3406" i="1"/>
  <c r="AN3414" i="1"/>
  <c r="AP3414" i="1" s="1"/>
  <c r="AQ3414" i="1" s="1"/>
  <c r="AI3414" i="1"/>
  <c r="AN3422" i="1"/>
  <c r="AP3422" i="1" s="1"/>
  <c r="AQ3422" i="1" s="1"/>
  <c r="AI3422" i="1"/>
  <c r="AN3430" i="1"/>
  <c r="AP3430" i="1" s="1"/>
  <c r="AQ3430" i="1" s="1"/>
  <c r="AI3430" i="1"/>
  <c r="AN3438" i="1"/>
  <c r="AP3438" i="1" s="1"/>
  <c r="AQ3438" i="1" s="1"/>
  <c r="AI3438" i="1"/>
  <c r="AJ36" i="1"/>
  <c r="AL36" i="1" s="1"/>
  <c r="AE36" i="1"/>
  <c r="AJ84" i="1"/>
  <c r="AL84" i="1" s="1"/>
  <c r="AE84" i="1"/>
  <c r="AJ132" i="1"/>
  <c r="AL132" i="1" s="1"/>
  <c r="AE132" i="1"/>
  <c r="AJ172" i="1"/>
  <c r="AL172" i="1" s="1"/>
  <c r="AE172" i="1"/>
  <c r="AJ220" i="1"/>
  <c r="AL220" i="1" s="1"/>
  <c r="AE220" i="1"/>
  <c r="AJ276" i="1"/>
  <c r="AL276" i="1" s="1"/>
  <c r="AE276" i="1"/>
  <c r="AJ324" i="1"/>
  <c r="AL324" i="1" s="1"/>
  <c r="AE324" i="1"/>
  <c r="AJ380" i="1"/>
  <c r="AL380" i="1" s="1"/>
  <c r="AE380" i="1"/>
  <c r="AJ428" i="1"/>
  <c r="AL428" i="1" s="1"/>
  <c r="AE428" i="1"/>
  <c r="AJ476" i="1"/>
  <c r="AL476" i="1" s="1"/>
  <c r="AE476" i="1"/>
  <c r="AJ524" i="1"/>
  <c r="AL524" i="1" s="1"/>
  <c r="AE524" i="1"/>
  <c r="AJ572" i="1"/>
  <c r="AL572" i="1" s="1"/>
  <c r="AE572" i="1"/>
  <c r="AJ620" i="1"/>
  <c r="AL620" i="1" s="1"/>
  <c r="AE620" i="1"/>
  <c r="AJ660" i="1"/>
  <c r="AL660" i="1" s="1"/>
  <c r="AE660" i="1"/>
  <c r="AJ708" i="1"/>
  <c r="AL708" i="1" s="1"/>
  <c r="AE708" i="1"/>
  <c r="AJ748" i="1"/>
  <c r="AL748" i="1" s="1"/>
  <c r="AE748" i="1"/>
  <c r="AJ788" i="1"/>
  <c r="AL788" i="1" s="1"/>
  <c r="AE788" i="1"/>
  <c r="AJ836" i="1"/>
  <c r="AL836" i="1" s="1"/>
  <c r="AE836" i="1"/>
  <c r="AJ876" i="1"/>
  <c r="AL876" i="1" s="1"/>
  <c r="AE876" i="1"/>
  <c r="AJ924" i="1"/>
  <c r="AL924" i="1" s="1"/>
  <c r="AE924" i="1"/>
  <c r="AJ972" i="1"/>
  <c r="AL972" i="1" s="1"/>
  <c r="AE972" i="1"/>
  <c r="AJ1020" i="1"/>
  <c r="AL1020" i="1" s="1"/>
  <c r="AE1020" i="1"/>
  <c r="AJ1060" i="1"/>
  <c r="AL1060" i="1" s="1"/>
  <c r="AE1060" i="1"/>
  <c r="AJ1108" i="1"/>
  <c r="AL1108" i="1" s="1"/>
  <c r="AE1108" i="1"/>
  <c r="AJ1164" i="1"/>
  <c r="AL1164" i="1" s="1"/>
  <c r="AE1164" i="1"/>
  <c r="AJ1220" i="1"/>
  <c r="AL1220" i="1" s="1"/>
  <c r="AE1220" i="1"/>
  <c r="AJ1276" i="1"/>
  <c r="AL1276" i="1" s="1"/>
  <c r="AE1276" i="1"/>
  <c r="AJ1340" i="1"/>
  <c r="AL1340" i="1" s="1"/>
  <c r="AE1340" i="1"/>
  <c r="AJ1388" i="1"/>
  <c r="AL1388" i="1" s="1"/>
  <c r="AE1388" i="1"/>
  <c r="AJ1436" i="1"/>
  <c r="AL1436" i="1" s="1"/>
  <c r="AE1436" i="1"/>
  <c r="AJ1492" i="1"/>
  <c r="AL1492" i="1" s="1"/>
  <c r="AE1492" i="1"/>
  <c r="AJ1548" i="1"/>
  <c r="AL1548" i="1" s="1"/>
  <c r="AE1548" i="1"/>
  <c r="AJ1596" i="1"/>
  <c r="AL1596" i="1" s="1"/>
  <c r="AE1596" i="1"/>
  <c r="AJ1660" i="1"/>
  <c r="AL1660" i="1" s="1"/>
  <c r="AE1660" i="1"/>
  <c r="AJ1724" i="1"/>
  <c r="AL1724" i="1" s="1"/>
  <c r="AE1724" i="1"/>
  <c r="AJ1780" i="1"/>
  <c r="AL1780" i="1" s="1"/>
  <c r="AE1780" i="1"/>
  <c r="AJ1836" i="1"/>
  <c r="AL1836" i="1" s="1"/>
  <c r="AE1836" i="1"/>
  <c r="AJ1892" i="1"/>
  <c r="AL1892" i="1" s="1"/>
  <c r="AE1892" i="1"/>
  <c r="AJ1948" i="1"/>
  <c r="AL1948" i="1" s="1"/>
  <c r="AE1948" i="1"/>
  <c r="AJ1996" i="1"/>
  <c r="AL1996" i="1" s="1"/>
  <c r="AE1996" i="1"/>
  <c r="AJ2060" i="1"/>
  <c r="AL2060" i="1" s="1"/>
  <c r="AE2060" i="1"/>
  <c r="AJ2116" i="1"/>
  <c r="AL2116" i="1" s="1"/>
  <c r="AE2116" i="1"/>
  <c r="AJ2172" i="1"/>
  <c r="AL2172" i="1" s="1"/>
  <c r="AE2172" i="1"/>
  <c r="AJ2220" i="1"/>
  <c r="AL2220" i="1" s="1"/>
  <c r="AE2220" i="1"/>
  <c r="AJ2276" i="1"/>
  <c r="AL2276" i="1" s="1"/>
  <c r="AE2276" i="1"/>
  <c r="AJ2340" i="1"/>
  <c r="AL2340" i="1" s="1"/>
  <c r="AE2340" i="1"/>
  <c r="AJ2404" i="1"/>
  <c r="AL2404" i="1" s="1"/>
  <c r="AE2404" i="1"/>
  <c r="AJ2460" i="1"/>
  <c r="AL2460" i="1" s="1"/>
  <c r="AE2460" i="1"/>
  <c r="AJ2508" i="1"/>
  <c r="AL2508" i="1" s="1"/>
  <c r="AE2508" i="1"/>
  <c r="AJ2572" i="1"/>
  <c r="AL2572" i="1" s="1"/>
  <c r="AE2572" i="1"/>
  <c r="AJ2644" i="1"/>
  <c r="AL2644" i="1" s="1"/>
  <c r="AE2644" i="1"/>
  <c r="AJ2708" i="1"/>
  <c r="AL2708" i="1" s="1"/>
  <c r="AE2708" i="1"/>
  <c r="AJ2780" i="1"/>
  <c r="AL2780" i="1" s="1"/>
  <c r="AE2780" i="1"/>
  <c r="AJ2844" i="1"/>
  <c r="AL2844" i="1" s="1"/>
  <c r="AE2844" i="1"/>
  <c r="AJ2900" i="1"/>
  <c r="AL2900" i="1" s="1"/>
  <c r="AE2900" i="1"/>
  <c r="AJ2956" i="1"/>
  <c r="AL2956" i="1" s="1"/>
  <c r="AE2956" i="1"/>
  <c r="AJ3020" i="1"/>
  <c r="AL3020" i="1" s="1"/>
  <c r="AE3020" i="1"/>
  <c r="AJ3084" i="1"/>
  <c r="AL3084" i="1" s="1"/>
  <c r="AE3084" i="1"/>
  <c r="AJ3148" i="1"/>
  <c r="AL3148" i="1" s="1"/>
  <c r="AE3148" i="1"/>
  <c r="AJ3212" i="1"/>
  <c r="AL3212" i="1" s="1"/>
  <c r="AE3212" i="1"/>
  <c r="AJ3276" i="1"/>
  <c r="AL3276" i="1" s="1"/>
  <c r="AE3276" i="1"/>
  <c r="AJ3340" i="1"/>
  <c r="AL3340" i="1" s="1"/>
  <c r="AE3340" i="1"/>
  <c r="AJ3412" i="1"/>
  <c r="AL3412" i="1" s="1"/>
  <c r="AE3412" i="1"/>
  <c r="AN44" i="1"/>
  <c r="AP44" i="1" s="1"/>
  <c r="AQ44" i="1" s="1"/>
  <c r="AI44" i="1"/>
  <c r="AN100" i="1"/>
  <c r="AP100" i="1" s="1"/>
  <c r="AQ100" i="1" s="1"/>
  <c r="AI100" i="1"/>
  <c r="AN212" i="1"/>
  <c r="AP212" i="1" s="1"/>
  <c r="AQ212" i="1" s="1"/>
  <c r="AI212" i="1"/>
  <c r="AN236" i="1"/>
  <c r="AP236" i="1" s="1"/>
  <c r="AQ236" i="1" s="1"/>
  <c r="AI236" i="1"/>
  <c r="AN260" i="1"/>
  <c r="AP260" i="1" s="1"/>
  <c r="AQ260" i="1" s="1"/>
  <c r="AI260" i="1"/>
  <c r="AN340" i="1"/>
  <c r="AP340" i="1" s="1"/>
  <c r="AQ340" i="1" s="1"/>
  <c r="AI340" i="1"/>
  <c r="AN364" i="1"/>
  <c r="AP364" i="1" s="1"/>
  <c r="AQ364" i="1" s="1"/>
  <c r="AI364" i="1"/>
  <c r="AN388" i="1"/>
  <c r="AP388" i="1" s="1"/>
  <c r="AQ388" i="1" s="1"/>
  <c r="AI388" i="1"/>
  <c r="AN500" i="1"/>
  <c r="AP500" i="1" s="1"/>
  <c r="AQ500" i="1" s="1"/>
  <c r="AI500" i="1"/>
  <c r="AN540" i="1"/>
  <c r="AP540" i="1" s="1"/>
  <c r="AQ540" i="1" s="1"/>
  <c r="AI540" i="1"/>
  <c r="AN652" i="1"/>
  <c r="AP652" i="1" s="1"/>
  <c r="AQ652" i="1" s="1"/>
  <c r="AI652" i="1"/>
  <c r="AN700" i="1"/>
  <c r="AP700" i="1" s="1"/>
  <c r="AQ700" i="1" s="1"/>
  <c r="AI700" i="1"/>
  <c r="AN724" i="1"/>
  <c r="AP724" i="1" s="1"/>
  <c r="AQ724" i="1" s="1"/>
  <c r="AI724" i="1"/>
  <c r="AN772" i="1"/>
  <c r="AP772" i="1" s="1"/>
  <c r="AQ772" i="1" s="1"/>
  <c r="AI772" i="1"/>
  <c r="AN836" i="1"/>
  <c r="AP836" i="1" s="1"/>
  <c r="AQ836" i="1" s="1"/>
  <c r="AI836" i="1"/>
  <c r="AN860" i="1"/>
  <c r="AP860" i="1" s="1"/>
  <c r="AQ860" i="1" s="1"/>
  <c r="AI860" i="1"/>
  <c r="AN908" i="1"/>
  <c r="AP908" i="1" s="1"/>
  <c r="AQ908" i="1" s="1"/>
  <c r="AI908" i="1"/>
  <c r="AN964" i="1"/>
  <c r="AP964" i="1" s="1"/>
  <c r="AQ964" i="1" s="1"/>
  <c r="AI964" i="1"/>
  <c r="AJ11" i="1"/>
  <c r="AL11" i="1" s="1"/>
  <c r="AE11" i="1"/>
  <c r="AJ19" i="1"/>
  <c r="AL19" i="1" s="1"/>
  <c r="AE19" i="1"/>
  <c r="AJ27" i="1"/>
  <c r="AL27" i="1" s="1"/>
  <c r="AE27" i="1"/>
  <c r="AJ35" i="1"/>
  <c r="AL35" i="1" s="1"/>
  <c r="AE35" i="1"/>
  <c r="AJ43" i="1"/>
  <c r="AL43" i="1" s="1"/>
  <c r="AE43" i="1"/>
  <c r="AJ51" i="1"/>
  <c r="AL51" i="1" s="1"/>
  <c r="AE51" i="1"/>
  <c r="AJ59" i="1"/>
  <c r="AL59" i="1" s="1"/>
  <c r="AE59" i="1"/>
  <c r="AJ67" i="1"/>
  <c r="AL67" i="1" s="1"/>
  <c r="AE67" i="1"/>
  <c r="AJ75" i="1"/>
  <c r="AL75" i="1" s="1"/>
  <c r="AE75" i="1"/>
  <c r="AJ83" i="1"/>
  <c r="AL83" i="1" s="1"/>
  <c r="AE83" i="1"/>
  <c r="AJ91" i="1"/>
  <c r="AL91" i="1" s="1"/>
  <c r="AE91" i="1"/>
  <c r="AJ99" i="1"/>
  <c r="AL99" i="1" s="1"/>
  <c r="AE99" i="1"/>
  <c r="AJ107" i="1"/>
  <c r="AL107" i="1" s="1"/>
  <c r="AE107" i="1"/>
  <c r="AJ115" i="1"/>
  <c r="AL115" i="1" s="1"/>
  <c r="AE115" i="1"/>
  <c r="AJ123" i="1"/>
  <c r="AL123" i="1" s="1"/>
  <c r="AE123" i="1"/>
  <c r="AJ131" i="1"/>
  <c r="AL131" i="1" s="1"/>
  <c r="AE131" i="1"/>
  <c r="AJ139" i="1"/>
  <c r="AL139" i="1" s="1"/>
  <c r="AE139" i="1"/>
  <c r="AJ147" i="1"/>
  <c r="AL147" i="1" s="1"/>
  <c r="AE147" i="1"/>
  <c r="AJ155" i="1"/>
  <c r="AL155" i="1" s="1"/>
  <c r="AE155" i="1"/>
  <c r="AJ163" i="1"/>
  <c r="AL163" i="1" s="1"/>
  <c r="AE163" i="1"/>
  <c r="AJ171" i="1"/>
  <c r="AL171" i="1" s="1"/>
  <c r="AE171" i="1"/>
  <c r="AJ179" i="1"/>
  <c r="AL179" i="1" s="1"/>
  <c r="AE179" i="1"/>
  <c r="AJ187" i="1"/>
  <c r="AL187" i="1" s="1"/>
  <c r="AE187" i="1"/>
  <c r="AJ195" i="1"/>
  <c r="AL195" i="1" s="1"/>
  <c r="AE195" i="1"/>
  <c r="AJ203" i="1"/>
  <c r="AL203" i="1" s="1"/>
  <c r="AE203" i="1"/>
  <c r="AJ211" i="1"/>
  <c r="AL211" i="1" s="1"/>
  <c r="AE211" i="1"/>
  <c r="AJ219" i="1"/>
  <c r="AL219" i="1" s="1"/>
  <c r="AE219" i="1"/>
  <c r="AJ227" i="1"/>
  <c r="AL227" i="1" s="1"/>
  <c r="AE227" i="1"/>
  <c r="AJ235" i="1"/>
  <c r="AL235" i="1" s="1"/>
  <c r="AE235" i="1"/>
  <c r="AJ243" i="1"/>
  <c r="AL243" i="1" s="1"/>
  <c r="AE243" i="1"/>
  <c r="AJ251" i="1"/>
  <c r="AL251" i="1" s="1"/>
  <c r="AE251" i="1"/>
  <c r="AJ259" i="1"/>
  <c r="AL259" i="1" s="1"/>
  <c r="AE259" i="1"/>
  <c r="AJ267" i="1"/>
  <c r="AL267" i="1" s="1"/>
  <c r="AE267" i="1"/>
  <c r="AJ275" i="1"/>
  <c r="AL275" i="1" s="1"/>
  <c r="AE275" i="1"/>
  <c r="AJ283" i="1"/>
  <c r="AL283" i="1" s="1"/>
  <c r="AE283" i="1"/>
  <c r="AJ291" i="1"/>
  <c r="AL291" i="1" s="1"/>
  <c r="AE291" i="1"/>
  <c r="AJ299" i="1"/>
  <c r="AL299" i="1" s="1"/>
  <c r="AE299" i="1"/>
  <c r="AJ307" i="1"/>
  <c r="AL307" i="1" s="1"/>
  <c r="AE307" i="1"/>
  <c r="AJ315" i="1"/>
  <c r="AL315" i="1" s="1"/>
  <c r="AE315" i="1"/>
  <c r="AJ323" i="1"/>
  <c r="AL323" i="1" s="1"/>
  <c r="AE323" i="1"/>
  <c r="AJ331" i="1"/>
  <c r="AL331" i="1" s="1"/>
  <c r="AE331" i="1"/>
  <c r="AJ339" i="1"/>
  <c r="AL339" i="1" s="1"/>
  <c r="AE339" i="1"/>
  <c r="AJ347" i="1"/>
  <c r="AL347" i="1" s="1"/>
  <c r="AE347" i="1"/>
  <c r="AJ355" i="1"/>
  <c r="AL355" i="1" s="1"/>
  <c r="AE355" i="1"/>
  <c r="AJ363" i="1"/>
  <c r="AL363" i="1" s="1"/>
  <c r="AE363" i="1"/>
  <c r="AJ371" i="1"/>
  <c r="AL371" i="1" s="1"/>
  <c r="AE371" i="1"/>
  <c r="AJ379" i="1"/>
  <c r="AL379" i="1" s="1"/>
  <c r="AE379" i="1"/>
  <c r="AJ387" i="1"/>
  <c r="AL387" i="1" s="1"/>
  <c r="AE387" i="1"/>
  <c r="AJ395" i="1"/>
  <c r="AL395" i="1" s="1"/>
  <c r="AE395" i="1"/>
  <c r="AJ403" i="1"/>
  <c r="AL403" i="1" s="1"/>
  <c r="AE403" i="1"/>
  <c r="AJ411" i="1"/>
  <c r="AL411" i="1" s="1"/>
  <c r="AE411" i="1"/>
  <c r="AJ419" i="1"/>
  <c r="AL419" i="1" s="1"/>
  <c r="AE419" i="1"/>
  <c r="AJ427" i="1"/>
  <c r="AL427" i="1" s="1"/>
  <c r="AE427" i="1"/>
  <c r="AJ435" i="1"/>
  <c r="AL435" i="1" s="1"/>
  <c r="AE435" i="1"/>
  <c r="AJ443" i="1"/>
  <c r="AL443" i="1" s="1"/>
  <c r="AE443" i="1"/>
  <c r="AJ451" i="1"/>
  <c r="AL451" i="1" s="1"/>
  <c r="AE451" i="1"/>
  <c r="AJ459" i="1"/>
  <c r="AL459" i="1" s="1"/>
  <c r="AE459" i="1"/>
  <c r="AJ467" i="1"/>
  <c r="AL467" i="1" s="1"/>
  <c r="AE467" i="1"/>
  <c r="AJ475" i="1"/>
  <c r="AL475" i="1" s="1"/>
  <c r="AE475" i="1"/>
  <c r="AJ483" i="1"/>
  <c r="AL483" i="1" s="1"/>
  <c r="AE483" i="1"/>
  <c r="AJ491" i="1"/>
  <c r="AL491" i="1" s="1"/>
  <c r="AE491" i="1"/>
  <c r="AJ499" i="1"/>
  <c r="AL499" i="1" s="1"/>
  <c r="AE499" i="1"/>
  <c r="AJ507" i="1"/>
  <c r="AL507" i="1" s="1"/>
  <c r="AE507" i="1"/>
  <c r="AJ515" i="1"/>
  <c r="AL515" i="1" s="1"/>
  <c r="AE515" i="1"/>
  <c r="AJ523" i="1"/>
  <c r="AL523" i="1" s="1"/>
  <c r="AE523" i="1"/>
  <c r="AJ531" i="1"/>
  <c r="AL531" i="1" s="1"/>
  <c r="AE531" i="1"/>
  <c r="AJ539" i="1"/>
  <c r="AL539" i="1" s="1"/>
  <c r="AE539" i="1"/>
  <c r="AJ547" i="1"/>
  <c r="AL547" i="1" s="1"/>
  <c r="AE547" i="1"/>
  <c r="AJ555" i="1"/>
  <c r="AL555" i="1" s="1"/>
  <c r="AE555" i="1"/>
  <c r="AJ563" i="1"/>
  <c r="AL563" i="1" s="1"/>
  <c r="AE563" i="1"/>
  <c r="AJ571" i="1"/>
  <c r="AL571" i="1" s="1"/>
  <c r="AE571" i="1"/>
  <c r="AJ579" i="1"/>
  <c r="AL579" i="1" s="1"/>
  <c r="AE579" i="1"/>
  <c r="AJ587" i="1"/>
  <c r="AL587" i="1" s="1"/>
  <c r="AE587" i="1"/>
  <c r="AJ595" i="1"/>
  <c r="AL595" i="1" s="1"/>
  <c r="AE595" i="1"/>
  <c r="AJ603" i="1"/>
  <c r="AL603" i="1" s="1"/>
  <c r="AE603" i="1"/>
  <c r="AJ611" i="1"/>
  <c r="AL611" i="1" s="1"/>
  <c r="AE611" i="1"/>
  <c r="AJ619" i="1"/>
  <c r="AL619" i="1" s="1"/>
  <c r="AE619" i="1"/>
  <c r="AJ627" i="1"/>
  <c r="AL627" i="1" s="1"/>
  <c r="AE627" i="1"/>
  <c r="AJ635" i="1"/>
  <c r="AL635" i="1" s="1"/>
  <c r="AE635" i="1"/>
  <c r="AJ643" i="1"/>
  <c r="AL643" i="1" s="1"/>
  <c r="AE643" i="1"/>
  <c r="AJ651" i="1"/>
  <c r="AL651" i="1" s="1"/>
  <c r="AE651" i="1"/>
  <c r="AJ659" i="1"/>
  <c r="AL659" i="1" s="1"/>
  <c r="AE659" i="1"/>
  <c r="AJ667" i="1"/>
  <c r="AL667" i="1" s="1"/>
  <c r="AE667" i="1"/>
  <c r="AJ675" i="1"/>
  <c r="AL675" i="1" s="1"/>
  <c r="AE675" i="1"/>
  <c r="AJ683" i="1"/>
  <c r="AL683" i="1" s="1"/>
  <c r="AE683" i="1"/>
  <c r="AJ691" i="1"/>
  <c r="AL691" i="1" s="1"/>
  <c r="AE691" i="1"/>
  <c r="AJ699" i="1"/>
  <c r="AL699" i="1" s="1"/>
  <c r="AE699" i="1"/>
  <c r="AJ707" i="1"/>
  <c r="AL707" i="1" s="1"/>
  <c r="AE707" i="1"/>
  <c r="AJ715" i="1"/>
  <c r="AL715" i="1" s="1"/>
  <c r="AE715" i="1"/>
  <c r="AJ723" i="1"/>
  <c r="AL723" i="1" s="1"/>
  <c r="AE723" i="1"/>
  <c r="AJ731" i="1"/>
  <c r="AL731" i="1" s="1"/>
  <c r="AE731" i="1"/>
  <c r="AJ739" i="1"/>
  <c r="AL739" i="1" s="1"/>
  <c r="AE739" i="1"/>
  <c r="AJ747" i="1"/>
  <c r="AL747" i="1" s="1"/>
  <c r="AE747" i="1"/>
  <c r="AJ755" i="1"/>
  <c r="AL755" i="1" s="1"/>
  <c r="AE755" i="1"/>
  <c r="AJ763" i="1"/>
  <c r="AL763" i="1" s="1"/>
  <c r="AE763" i="1"/>
  <c r="AJ771" i="1"/>
  <c r="AL771" i="1" s="1"/>
  <c r="AE771" i="1"/>
  <c r="AJ779" i="1"/>
  <c r="AL779" i="1" s="1"/>
  <c r="AE779" i="1"/>
  <c r="AJ787" i="1"/>
  <c r="AL787" i="1" s="1"/>
  <c r="AE787" i="1"/>
  <c r="AJ795" i="1"/>
  <c r="AL795" i="1" s="1"/>
  <c r="AE795" i="1"/>
  <c r="AJ803" i="1"/>
  <c r="AL803" i="1" s="1"/>
  <c r="AE803" i="1"/>
  <c r="AJ811" i="1"/>
  <c r="AL811" i="1" s="1"/>
  <c r="AE811" i="1"/>
  <c r="AJ819" i="1"/>
  <c r="AL819" i="1" s="1"/>
  <c r="AE819" i="1"/>
  <c r="AJ827" i="1"/>
  <c r="AL827" i="1" s="1"/>
  <c r="AE827" i="1"/>
  <c r="AJ835" i="1"/>
  <c r="AL835" i="1" s="1"/>
  <c r="AE835" i="1"/>
  <c r="AJ843" i="1"/>
  <c r="AL843" i="1" s="1"/>
  <c r="AE843" i="1"/>
  <c r="AJ851" i="1"/>
  <c r="AL851" i="1" s="1"/>
  <c r="AE851" i="1"/>
  <c r="AJ859" i="1"/>
  <c r="AL859" i="1" s="1"/>
  <c r="AE859" i="1"/>
  <c r="AJ867" i="1"/>
  <c r="AL867" i="1" s="1"/>
  <c r="AE867" i="1"/>
  <c r="AJ875" i="1"/>
  <c r="AL875" i="1" s="1"/>
  <c r="AE875" i="1"/>
  <c r="AJ883" i="1"/>
  <c r="AL883" i="1" s="1"/>
  <c r="AE883" i="1"/>
  <c r="AJ891" i="1"/>
  <c r="AL891" i="1" s="1"/>
  <c r="AE891" i="1"/>
  <c r="AJ899" i="1"/>
  <c r="AL899" i="1" s="1"/>
  <c r="AE899" i="1"/>
  <c r="AJ907" i="1"/>
  <c r="AL907" i="1" s="1"/>
  <c r="AE907" i="1"/>
  <c r="AJ915" i="1"/>
  <c r="AL915" i="1" s="1"/>
  <c r="AE915" i="1"/>
  <c r="AJ923" i="1"/>
  <c r="AL923" i="1" s="1"/>
  <c r="AE923" i="1"/>
  <c r="AJ931" i="1"/>
  <c r="AL931" i="1" s="1"/>
  <c r="AE931" i="1"/>
  <c r="AJ939" i="1"/>
  <c r="AL939" i="1" s="1"/>
  <c r="AE939" i="1"/>
  <c r="AJ947" i="1"/>
  <c r="AL947" i="1" s="1"/>
  <c r="AE947" i="1"/>
  <c r="AJ955" i="1"/>
  <c r="AL955" i="1" s="1"/>
  <c r="AE955" i="1"/>
  <c r="AJ963" i="1"/>
  <c r="AL963" i="1" s="1"/>
  <c r="AE963" i="1"/>
  <c r="AJ971" i="1"/>
  <c r="AL971" i="1" s="1"/>
  <c r="AE971" i="1"/>
  <c r="AJ979" i="1"/>
  <c r="AL979" i="1" s="1"/>
  <c r="AE979" i="1"/>
  <c r="AJ987" i="1"/>
  <c r="AL987" i="1" s="1"/>
  <c r="AE987" i="1"/>
  <c r="AJ995" i="1"/>
  <c r="AL995" i="1" s="1"/>
  <c r="AE995" i="1"/>
  <c r="AJ1003" i="1"/>
  <c r="AL1003" i="1" s="1"/>
  <c r="AE1003" i="1"/>
  <c r="AJ1011" i="1"/>
  <c r="AL1011" i="1" s="1"/>
  <c r="AE1011" i="1"/>
  <c r="AJ1019" i="1"/>
  <c r="AL1019" i="1" s="1"/>
  <c r="AE1019" i="1"/>
  <c r="AJ1027" i="1"/>
  <c r="AL1027" i="1" s="1"/>
  <c r="AE1027" i="1"/>
  <c r="AJ1035" i="1"/>
  <c r="AL1035" i="1" s="1"/>
  <c r="AE1035" i="1"/>
  <c r="AJ1043" i="1"/>
  <c r="AL1043" i="1" s="1"/>
  <c r="AE1043" i="1"/>
  <c r="AJ1051" i="1"/>
  <c r="AL1051" i="1" s="1"/>
  <c r="AE1051" i="1"/>
  <c r="AJ1059" i="1"/>
  <c r="AL1059" i="1" s="1"/>
  <c r="AE1059" i="1"/>
  <c r="AJ1067" i="1"/>
  <c r="AL1067" i="1" s="1"/>
  <c r="AE1067" i="1"/>
  <c r="AJ1075" i="1"/>
  <c r="AL1075" i="1" s="1"/>
  <c r="AE1075" i="1"/>
  <c r="AJ1083" i="1"/>
  <c r="AL1083" i="1" s="1"/>
  <c r="AE1083" i="1"/>
  <c r="AJ1091" i="1"/>
  <c r="AL1091" i="1" s="1"/>
  <c r="AE1091" i="1"/>
  <c r="AJ1099" i="1"/>
  <c r="AL1099" i="1" s="1"/>
  <c r="AE1099" i="1"/>
  <c r="AJ1107" i="1"/>
  <c r="AL1107" i="1" s="1"/>
  <c r="AE1107" i="1"/>
  <c r="AJ1115" i="1"/>
  <c r="AL1115" i="1" s="1"/>
  <c r="AE1115" i="1"/>
  <c r="AJ1123" i="1"/>
  <c r="AL1123" i="1" s="1"/>
  <c r="AE1123" i="1"/>
  <c r="AJ1131" i="1"/>
  <c r="AL1131" i="1" s="1"/>
  <c r="AE1131" i="1"/>
  <c r="AJ1139" i="1"/>
  <c r="AL1139" i="1" s="1"/>
  <c r="AE1139" i="1"/>
  <c r="AJ1147" i="1"/>
  <c r="AL1147" i="1" s="1"/>
  <c r="AE1147" i="1"/>
  <c r="AJ1155" i="1"/>
  <c r="AL1155" i="1" s="1"/>
  <c r="AE1155" i="1"/>
  <c r="AJ1163" i="1"/>
  <c r="AL1163" i="1" s="1"/>
  <c r="AE1163" i="1"/>
  <c r="AJ1171" i="1"/>
  <c r="AL1171" i="1" s="1"/>
  <c r="AE1171" i="1"/>
  <c r="AJ1179" i="1"/>
  <c r="AL1179" i="1" s="1"/>
  <c r="AE1179" i="1"/>
  <c r="AJ1187" i="1"/>
  <c r="AL1187" i="1" s="1"/>
  <c r="AE1187" i="1"/>
  <c r="AJ1195" i="1"/>
  <c r="AL1195" i="1" s="1"/>
  <c r="AE1195" i="1"/>
  <c r="AJ1203" i="1"/>
  <c r="AL1203" i="1" s="1"/>
  <c r="AE1203" i="1"/>
  <c r="AJ1211" i="1"/>
  <c r="AL1211" i="1" s="1"/>
  <c r="AE1211" i="1"/>
  <c r="AJ1219" i="1"/>
  <c r="AL1219" i="1" s="1"/>
  <c r="AE1219" i="1"/>
  <c r="AJ1227" i="1"/>
  <c r="AL1227" i="1" s="1"/>
  <c r="AE1227" i="1"/>
  <c r="AJ1235" i="1"/>
  <c r="AL1235" i="1" s="1"/>
  <c r="AE1235" i="1"/>
  <c r="AJ1243" i="1"/>
  <c r="AL1243" i="1" s="1"/>
  <c r="AE1243" i="1"/>
  <c r="AJ1251" i="1"/>
  <c r="AL1251" i="1" s="1"/>
  <c r="AE1251" i="1"/>
  <c r="AJ1259" i="1"/>
  <c r="AL1259" i="1" s="1"/>
  <c r="AE1259" i="1"/>
  <c r="AJ1267" i="1"/>
  <c r="AL1267" i="1" s="1"/>
  <c r="AE1267" i="1"/>
  <c r="AJ1275" i="1"/>
  <c r="AL1275" i="1" s="1"/>
  <c r="AE1275" i="1"/>
  <c r="AJ1283" i="1"/>
  <c r="AL1283" i="1" s="1"/>
  <c r="AE1283" i="1"/>
  <c r="AJ1291" i="1"/>
  <c r="AL1291" i="1" s="1"/>
  <c r="AE1291" i="1"/>
  <c r="AJ1299" i="1"/>
  <c r="AL1299" i="1" s="1"/>
  <c r="AE1299" i="1"/>
  <c r="AJ1307" i="1"/>
  <c r="AL1307" i="1" s="1"/>
  <c r="AE1307" i="1"/>
  <c r="AJ1315" i="1"/>
  <c r="AL1315" i="1" s="1"/>
  <c r="AE1315" i="1"/>
  <c r="AJ1323" i="1"/>
  <c r="AL1323" i="1" s="1"/>
  <c r="AE1323" i="1"/>
  <c r="AJ1331" i="1"/>
  <c r="AL1331" i="1" s="1"/>
  <c r="AE1331" i="1"/>
  <c r="AJ1339" i="1"/>
  <c r="AL1339" i="1" s="1"/>
  <c r="AE1339" i="1"/>
  <c r="AJ1347" i="1"/>
  <c r="AL1347" i="1" s="1"/>
  <c r="AE1347" i="1"/>
  <c r="AJ1355" i="1"/>
  <c r="AL1355" i="1" s="1"/>
  <c r="AE1355" i="1"/>
  <c r="AJ1363" i="1"/>
  <c r="AL1363" i="1" s="1"/>
  <c r="AE1363" i="1"/>
  <c r="AJ1371" i="1"/>
  <c r="AL1371" i="1" s="1"/>
  <c r="AE1371" i="1"/>
  <c r="AJ1379" i="1"/>
  <c r="AL1379" i="1" s="1"/>
  <c r="AE1379" i="1"/>
  <c r="AJ1387" i="1"/>
  <c r="AL1387" i="1" s="1"/>
  <c r="AE1387" i="1"/>
  <c r="AJ1395" i="1"/>
  <c r="AL1395" i="1" s="1"/>
  <c r="AE1395" i="1"/>
  <c r="AJ1403" i="1"/>
  <c r="AL1403" i="1" s="1"/>
  <c r="AE1403" i="1"/>
  <c r="AJ1411" i="1"/>
  <c r="AL1411" i="1" s="1"/>
  <c r="AE1411" i="1"/>
  <c r="AJ1419" i="1"/>
  <c r="AL1419" i="1" s="1"/>
  <c r="AE1419" i="1"/>
  <c r="AJ1427" i="1"/>
  <c r="AL1427" i="1" s="1"/>
  <c r="AE1427" i="1"/>
  <c r="AJ1435" i="1"/>
  <c r="AL1435" i="1" s="1"/>
  <c r="AE1435" i="1"/>
  <c r="AJ1443" i="1"/>
  <c r="AL1443" i="1" s="1"/>
  <c r="AE1443" i="1"/>
  <c r="AJ1451" i="1"/>
  <c r="AL1451" i="1" s="1"/>
  <c r="AE1451" i="1"/>
  <c r="AJ1459" i="1"/>
  <c r="AL1459" i="1" s="1"/>
  <c r="AE1459" i="1"/>
  <c r="AJ1467" i="1"/>
  <c r="AL1467" i="1" s="1"/>
  <c r="AE1467" i="1"/>
  <c r="AJ1475" i="1"/>
  <c r="AL1475" i="1" s="1"/>
  <c r="AE1475" i="1"/>
  <c r="AJ1483" i="1"/>
  <c r="AL1483" i="1" s="1"/>
  <c r="AE1483" i="1"/>
  <c r="AJ1491" i="1"/>
  <c r="AL1491" i="1" s="1"/>
  <c r="AE1491" i="1"/>
  <c r="AJ1499" i="1"/>
  <c r="AL1499" i="1" s="1"/>
  <c r="AE1499" i="1"/>
  <c r="AJ1507" i="1"/>
  <c r="AL1507" i="1" s="1"/>
  <c r="AE1507" i="1"/>
  <c r="AJ1515" i="1"/>
  <c r="AL1515" i="1" s="1"/>
  <c r="AE1515" i="1"/>
  <c r="AJ1523" i="1"/>
  <c r="AL1523" i="1" s="1"/>
  <c r="AE1523" i="1"/>
  <c r="AJ1531" i="1"/>
  <c r="AL1531" i="1" s="1"/>
  <c r="AE1531" i="1"/>
  <c r="AJ1539" i="1"/>
  <c r="AL1539" i="1" s="1"/>
  <c r="AE1539" i="1"/>
  <c r="AJ1547" i="1"/>
  <c r="AL1547" i="1" s="1"/>
  <c r="AE1547" i="1"/>
  <c r="AJ1555" i="1"/>
  <c r="AL1555" i="1" s="1"/>
  <c r="AE1555" i="1"/>
  <c r="AJ1563" i="1"/>
  <c r="AL1563" i="1" s="1"/>
  <c r="AE1563" i="1"/>
  <c r="AJ1571" i="1"/>
  <c r="AL1571" i="1" s="1"/>
  <c r="AE1571" i="1"/>
  <c r="AJ1579" i="1"/>
  <c r="AL1579" i="1" s="1"/>
  <c r="AE1579" i="1"/>
  <c r="AJ1587" i="1"/>
  <c r="AL1587" i="1" s="1"/>
  <c r="AE1587" i="1"/>
  <c r="AJ1595" i="1"/>
  <c r="AL1595" i="1" s="1"/>
  <c r="AE1595" i="1"/>
  <c r="AJ1603" i="1"/>
  <c r="AL1603" i="1" s="1"/>
  <c r="AE1603" i="1"/>
  <c r="AJ1611" i="1"/>
  <c r="AL1611" i="1" s="1"/>
  <c r="AE1611" i="1"/>
  <c r="AJ1619" i="1"/>
  <c r="AL1619" i="1" s="1"/>
  <c r="AE1619" i="1"/>
  <c r="AJ1627" i="1"/>
  <c r="AL1627" i="1" s="1"/>
  <c r="AE1627" i="1"/>
  <c r="AJ1635" i="1"/>
  <c r="AL1635" i="1" s="1"/>
  <c r="AE1635" i="1"/>
  <c r="AJ1643" i="1"/>
  <c r="AL1643" i="1" s="1"/>
  <c r="AE1643" i="1"/>
  <c r="AJ1651" i="1"/>
  <c r="AL1651" i="1" s="1"/>
  <c r="AE1651" i="1"/>
  <c r="AJ1659" i="1"/>
  <c r="AL1659" i="1" s="1"/>
  <c r="AE1659" i="1"/>
  <c r="AJ1667" i="1"/>
  <c r="AL1667" i="1" s="1"/>
  <c r="AE1667" i="1"/>
  <c r="AJ1675" i="1"/>
  <c r="AL1675" i="1" s="1"/>
  <c r="AE1675" i="1"/>
  <c r="AJ1683" i="1"/>
  <c r="AL1683" i="1" s="1"/>
  <c r="AE1683" i="1"/>
  <c r="AJ1691" i="1"/>
  <c r="AL1691" i="1" s="1"/>
  <c r="AE1691" i="1"/>
  <c r="AJ1699" i="1"/>
  <c r="AL1699" i="1" s="1"/>
  <c r="AE1699" i="1"/>
  <c r="AJ1707" i="1"/>
  <c r="AL1707" i="1" s="1"/>
  <c r="AE1707" i="1"/>
  <c r="AJ1715" i="1"/>
  <c r="AL1715" i="1" s="1"/>
  <c r="AE1715" i="1"/>
  <c r="AJ1723" i="1"/>
  <c r="AL1723" i="1" s="1"/>
  <c r="AE1723" i="1"/>
  <c r="AJ1731" i="1"/>
  <c r="AL1731" i="1" s="1"/>
  <c r="AE1731" i="1"/>
  <c r="AJ1739" i="1"/>
  <c r="AL1739" i="1" s="1"/>
  <c r="AE1739" i="1"/>
  <c r="AJ1747" i="1"/>
  <c r="AL1747" i="1" s="1"/>
  <c r="AE1747" i="1"/>
  <c r="AJ1755" i="1"/>
  <c r="AL1755" i="1" s="1"/>
  <c r="AE1755" i="1"/>
  <c r="AJ1763" i="1"/>
  <c r="AL1763" i="1" s="1"/>
  <c r="AE1763" i="1"/>
  <c r="AJ1771" i="1"/>
  <c r="AL1771" i="1" s="1"/>
  <c r="AE1771" i="1"/>
  <c r="AJ1779" i="1"/>
  <c r="AL1779" i="1" s="1"/>
  <c r="AE1779" i="1"/>
  <c r="AJ1787" i="1"/>
  <c r="AL1787" i="1" s="1"/>
  <c r="AE1787" i="1"/>
  <c r="AJ1795" i="1"/>
  <c r="AL1795" i="1" s="1"/>
  <c r="AE1795" i="1"/>
  <c r="AJ1803" i="1"/>
  <c r="AL1803" i="1" s="1"/>
  <c r="AE1803" i="1"/>
  <c r="AJ1811" i="1"/>
  <c r="AL1811" i="1" s="1"/>
  <c r="AE1811" i="1"/>
  <c r="AJ1819" i="1"/>
  <c r="AL1819" i="1" s="1"/>
  <c r="AE1819" i="1"/>
  <c r="AJ1827" i="1"/>
  <c r="AL1827" i="1" s="1"/>
  <c r="AE1827" i="1"/>
  <c r="AJ1835" i="1"/>
  <c r="AL1835" i="1" s="1"/>
  <c r="AE1835" i="1"/>
  <c r="AJ1843" i="1"/>
  <c r="AL1843" i="1" s="1"/>
  <c r="AE1843" i="1"/>
  <c r="AJ1851" i="1"/>
  <c r="AL1851" i="1" s="1"/>
  <c r="AE1851" i="1"/>
  <c r="AJ1859" i="1"/>
  <c r="AL1859" i="1" s="1"/>
  <c r="AE1859" i="1"/>
  <c r="AJ1867" i="1"/>
  <c r="AL1867" i="1" s="1"/>
  <c r="AE1867" i="1"/>
  <c r="AJ1875" i="1"/>
  <c r="AL1875" i="1" s="1"/>
  <c r="AE1875" i="1"/>
  <c r="AJ1883" i="1"/>
  <c r="AL1883" i="1" s="1"/>
  <c r="AE1883" i="1"/>
  <c r="AJ1891" i="1"/>
  <c r="AL1891" i="1" s="1"/>
  <c r="AE1891" i="1"/>
  <c r="AJ1899" i="1"/>
  <c r="AL1899" i="1" s="1"/>
  <c r="AE1899" i="1"/>
  <c r="AJ1907" i="1"/>
  <c r="AL1907" i="1" s="1"/>
  <c r="AE1907" i="1"/>
  <c r="AJ1915" i="1"/>
  <c r="AL1915" i="1" s="1"/>
  <c r="AE1915" i="1"/>
  <c r="AJ1923" i="1"/>
  <c r="AL1923" i="1" s="1"/>
  <c r="AE1923" i="1"/>
  <c r="AJ1931" i="1"/>
  <c r="AL1931" i="1" s="1"/>
  <c r="AE1931" i="1"/>
  <c r="AJ1939" i="1"/>
  <c r="AL1939" i="1" s="1"/>
  <c r="AE1939" i="1"/>
  <c r="AJ1947" i="1"/>
  <c r="AL1947" i="1" s="1"/>
  <c r="AE1947" i="1"/>
  <c r="AJ1955" i="1"/>
  <c r="AL1955" i="1" s="1"/>
  <c r="AE1955" i="1"/>
  <c r="AJ1963" i="1"/>
  <c r="AL1963" i="1" s="1"/>
  <c r="AE1963" i="1"/>
  <c r="AJ1971" i="1"/>
  <c r="AL1971" i="1" s="1"/>
  <c r="AE1971" i="1"/>
  <c r="AJ1979" i="1"/>
  <c r="AL1979" i="1" s="1"/>
  <c r="AE1979" i="1"/>
  <c r="AJ1987" i="1"/>
  <c r="AL1987" i="1" s="1"/>
  <c r="AE1987" i="1"/>
  <c r="AJ1995" i="1"/>
  <c r="AL1995" i="1" s="1"/>
  <c r="AE1995" i="1"/>
  <c r="AJ2003" i="1"/>
  <c r="AL2003" i="1" s="1"/>
  <c r="AE2003" i="1"/>
  <c r="AJ2011" i="1"/>
  <c r="AL2011" i="1" s="1"/>
  <c r="AE2011" i="1"/>
  <c r="AJ2019" i="1"/>
  <c r="AL2019" i="1" s="1"/>
  <c r="AE2019" i="1"/>
  <c r="AJ2027" i="1"/>
  <c r="AL2027" i="1" s="1"/>
  <c r="AE2027" i="1"/>
  <c r="AJ2035" i="1"/>
  <c r="AL2035" i="1" s="1"/>
  <c r="AE2035" i="1"/>
  <c r="AJ2043" i="1"/>
  <c r="AL2043" i="1" s="1"/>
  <c r="AE2043" i="1"/>
  <c r="AJ2051" i="1"/>
  <c r="AL2051" i="1" s="1"/>
  <c r="AE2051" i="1"/>
  <c r="AJ2059" i="1"/>
  <c r="AL2059" i="1" s="1"/>
  <c r="AE2059" i="1"/>
  <c r="AJ2067" i="1"/>
  <c r="AL2067" i="1" s="1"/>
  <c r="AE2067" i="1"/>
  <c r="AJ2075" i="1"/>
  <c r="AL2075" i="1" s="1"/>
  <c r="AE2075" i="1"/>
  <c r="AJ2083" i="1"/>
  <c r="AL2083" i="1" s="1"/>
  <c r="AE2083" i="1"/>
  <c r="AJ2091" i="1"/>
  <c r="AL2091" i="1" s="1"/>
  <c r="AE2091" i="1"/>
  <c r="AJ2099" i="1"/>
  <c r="AL2099" i="1" s="1"/>
  <c r="AE2099" i="1"/>
  <c r="AJ2107" i="1"/>
  <c r="AL2107" i="1" s="1"/>
  <c r="AE2107" i="1"/>
  <c r="AJ2115" i="1"/>
  <c r="AL2115" i="1" s="1"/>
  <c r="AE2115" i="1"/>
  <c r="AJ2123" i="1"/>
  <c r="AL2123" i="1" s="1"/>
  <c r="AE2123" i="1"/>
  <c r="AJ2131" i="1"/>
  <c r="AL2131" i="1" s="1"/>
  <c r="AE2131" i="1"/>
  <c r="AJ2139" i="1"/>
  <c r="AL2139" i="1" s="1"/>
  <c r="AE2139" i="1"/>
  <c r="AJ2147" i="1"/>
  <c r="AL2147" i="1" s="1"/>
  <c r="AE2147" i="1"/>
  <c r="AJ2155" i="1"/>
  <c r="AL2155" i="1" s="1"/>
  <c r="AE2155" i="1"/>
  <c r="AJ2163" i="1"/>
  <c r="AL2163" i="1" s="1"/>
  <c r="AE2163" i="1"/>
  <c r="AJ2171" i="1"/>
  <c r="AL2171" i="1" s="1"/>
  <c r="AE2171" i="1"/>
  <c r="AJ2179" i="1"/>
  <c r="AL2179" i="1" s="1"/>
  <c r="AE2179" i="1"/>
  <c r="AJ2187" i="1"/>
  <c r="AL2187" i="1" s="1"/>
  <c r="AE2187" i="1"/>
  <c r="AJ2195" i="1"/>
  <c r="AL2195" i="1" s="1"/>
  <c r="AE2195" i="1"/>
  <c r="AJ2203" i="1"/>
  <c r="AL2203" i="1" s="1"/>
  <c r="AE2203" i="1"/>
  <c r="AJ2211" i="1"/>
  <c r="AL2211" i="1" s="1"/>
  <c r="AE2211" i="1"/>
  <c r="AJ2219" i="1"/>
  <c r="AL2219" i="1" s="1"/>
  <c r="AE2219" i="1"/>
  <c r="AJ2227" i="1"/>
  <c r="AL2227" i="1" s="1"/>
  <c r="AE2227" i="1"/>
  <c r="AJ2235" i="1"/>
  <c r="AL2235" i="1" s="1"/>
  <c r="AE2235" i="1"/>
  <c r="AJ2243" i="1"/>
  <c r="AL2243" i="1" s="1"/>
  <c r="AE2243" i="1"/>
  <c r="AJ2251" i="1"/>
  <c r="AL2251" i="1" s="1"/>
  <c r="AE2251" i="1"/>
  <c r="AJ2259" i="1"/>
  <c r="AL2259" i="1" s="1"/>
  <c r="AE2259" i="1"/>
  <c r="AJ2267" i="1"/>
  <c r="AL2267" i="1" s="1"/>
  <c r="AE2267" i="1"/>
  <c r="AJ2275" i="1"/>
  <c r="AL2275" i="1" s="1"/>
  <c r="AE2275" i="1"/>
  <c r="AJ2283" i="1"/>
  <c r="AL2283" i="1" s="1"/>
  <c r="AE2283" i="1"/>
  <c r="AJ2291" i="1"/>
  <c r="AL2291" i="1" s="1"/>
  <c r="AE2291" i="1"/>
  <c r="AJ2299" i="1"/>
  <c r="AL2299" i="1" s="1"/>
  <c r="AE2299" i="1"/>
  <c r="AJ2307" i="1"/>
  <c r="AL2307" i="1" s="1"/>
  <c r="AE2307" i="1"/>
  <c r="AJ2315" i="1"/>
  <c r="AL2315" i="1" s="1"/>
  <c r="AE2315" i="1"/>
  <c r="AJ2323" i="1"/>
  <c r="AL2323" i="1" s="1"/>
  <c r="AE2323" i="1"/>
  <c r="AJ2331" i="1"/>
  <c r="AL2331" i="1" s="1"/>
  <c r="AE2331" i="1"/>
  <c r="AJ2339" i="1"/>
  <c r="AL2339" i="1" s="1"/>
  <c r="AE2339" i="1"/>
  <c r="AJ2347" i="1"/>
  <c r="AL2347" i="1" s="1"/>
  <c r="AE2347" i="1"/>
  <c r="AJ2355" i="1"/>
  <c r="AL2355" i="1" s="1"/>
  <c r="AE2355" i="1"/>
  <c r="AJ2363" i="1"/>
  <c r="AL2363" i="1" s="1"/>
  <c r="AE2363" i="1"/>
  <c r="AJ2371" i="1"/>
  <c r="AL2371" i="1" s="1"/>
  <c r="AE2371" i="1"/>
  <c r="AJ2379" i="1"/>
  <c r="AL2379" i="1" s="1"/>
  <c r="AE2379" i="1"/>
  <c r="AJ2387" i="1"/>
  <c r="AL2387" i="1" s="1"/>
  <c r="AE2387" i="1"/>
  <c r="AJ2395" i="1"/>
  <c r="AL2395" i="1" s="1"/>
  <c r="AE2395" i="1"/>
  <c r="AJ2403" i="1"/>
  <c r="AL2403" i="1" s="1"/>
  <c r="AE2403" i="1"/>
  <c r="AJ2411" i="1"/>
  <c r="AL2411" i="1" s="1"/>
  <c r="AE2411" i="1"/>
  <c r="AJ2419" i="1"/>
  <c r="AL2419" i="1" s="1"/>
  <c r="AE2419" i="1"/>
  <c r="AJ2427" i="1"/>
  <c r="AL2427" i="1" s="1"/>
  <c r="AE2427" i="1"/>
  <c r="AJ2435" i="1"/>
  <c r="AL2435" i="1" s="1"/>
  <c r="AE2435" i="1"/>
  <c r="AJ2443" i="1"/>
  <c r="AL2443" i="1" s="1"/>
  <c r="AE2443" i="1"/>
  <c r="AJ2451" i="1"/>
  <c r="AL2451" i="1" s="1"/>
  <c r="AE2451" i="1"/>
  <c r="AJ2459" i="1"/>
  <c r="AL2459" i="1" s="1"/>
  <c r="AE2459" i="1"/>
  <c r="AJ2467" i="1"/>
  <c r="AL2467" i="1" s="1"/>
  <c r="AE2467" i="1"/>
  <c r="AJ2475" i="1"/>
  <c r="AL2475" i="1" s="1"/>
  <c r="AE2475" i="1"/>
  <c r="AJ2483" i="1"/>
  <c r="AL2483" i="1" s="1"/>
  <c r="AE2483" i="1"/>
  <c r="AJ2491" i="1"/>
  <c r="AL2491" i="1" s="1"/>
  <c r="AE2491" i="1"/>
  <c r="AJ2499" i="1"/>
  <c r="AL2499" i="1" s="1"/>
  <c r="AE2499" i="1"/>
  <c r="AJ2507" i="1"/>
  <c r="AL2507" i="1" s="1"/>
  <c r="AE2507" i="1"/>
  <c r="AJ2515" i="1"/>
  <c r="AL2515" i="1" s="1"/>
  <c r="AE2515" i="1"/>
  <c r="AJ2523" i="1"/>
  <c r="AL2523" i="1" s="1"/>
  <c r="AE2523" i="1"/>
  <c r="AJ2531" i="1"/>
  <c r="AL2531" i="1" s="1"/>
  <c r="AE2531" i="1"/>
  <c r="AJ2539" i="1"/>
  <c r="AL2539" i="1" s="1"/>
  <c r="AE2539" i="1"/>
  <c r="AJ2547" i="1"/>
  <c r="AL2547" i="1" s="1"/>
  <c r="AE2547" i="1"/>
  <c r="AJ2555" i="1"/>
  <c r="AL2555" i="1" s="1"/>
  <c r="AE2555" i="1"/>
  <c r="AJ2563" i="1"/>
  <c r="AL2563" i="1" s="1"/>
  <c r="AE2563" i="1"/>
  <c r="AJ2571" i="1"/>
  <c r="AL2571" i="1" s="1"/>
  <c r="AE2571" i="1"/>
  <c r="AJ2579" i="1"/>
  <c r="AL2579" i="1" s="1"/>
  <c r="AE2579" i="1"/>
  <c r="AJ2587" i="1"/>
  <c r="AL2587" i="1" s="1"/>
  <c r="AE2587" i="1"/>
  <c r="AJ2595" i="1"/>
  <c r="AL2595" i="1" s="1"/>
  <c r="AE2595" i="1"/>
  <c r="AJ2603" i="1"/>
  <c r="AL2603" i="1" s="1"/>
  <c r="AE2603" i="1"/>
  <c r="AJ2611" i="1"/>
  <c r="AL2611" i="1" s="1"/>
  <c r="AE2611" i="1"/>
  <c r="AJ2619" i="1"/>
  <c r="AL2619" i="1" s="1"/>
  <c r="AE2619" i="1"/>
  <c r="AJ2627" i="1"/>
  <c r="AL2627" i="1" s="1"/>
  <c r="AE2627" i="1"/>
  <c r="AJ2635" i="1"/>
  <c r="AL2635" i="1" s="1"/>
  <c r="AE2635" i="1"/>
  <c r="AJ2643" i="1"/>
  <c r="AL2643" i="1" s="1"/>
  <c r="AE2643" i="1"/>
  <c r="AJ2651" i="1"/>
  <c r="AL2651" i="1" s="1"/>
  <c r="AE2651" i="1"/>
  <c r="AJ2659" i="1"/>
  <c r="AL2659" i="1" s="1"/>
  <c r="AE2659" i="1"/>
  <c r="AJ2667" i="1"/>
  <c r="AL2667" i="1" s="1"/>
  <c r="AE2667" i="1"/>
  <c r="AJ2675" i="1"/>
  <c r="AL2675" i="1" s="1"/>
  <c r="AE2675" i="1"/>
  <c r="AJ2683" i="1"/>
  <c r="AL2683" i="1" s="1"/>
  <c r="AE2683" i="1"/>
  <c r="AJ2691" i="1"/>
  <c r="AL2691" i="1" s="1"/>
  <c r="AE2691" i="1"/>
  <c r="AJ2699" i="1"/>
  <c r="AL2699" i="1" s="1"/>
  <c r="AE2699" i="1"/>
  <c r="AJ2707" i="1"/>
  <c r="AL2707" i="1" s="1"/>
  <c r="AE2707" i="1"/>
  <c r="AJ2715" i="1"/>
  <c r="AL2715" i="1" s="1"/>
  <c r="AE2715" i="1"/>
  <c r="AJ2723" i="1"/>
  <c r="AL2723" i="1" s="1"/>
  <c r="AE2723" i="1"/>
  <c r="AJ2731" i="1"/>
  <c r="AL2731" i="1" s="1"/>
  <c r="AE2731" i="1"/>
  <c r="AJ2739" i="1"/>
  <c r="AL2739" i="1" s="1"/>
  <c r="AE2739" i="1"/>
  <c r="AJ2747" i="1"/>
  <c r="AL2747" i="1" s="1"/>
  <c r="AE2747" i="1"/>
  <c r="AJ2755" i="1"/>
  <c r="AL2755" i="1" s="1"/>
  <c r="AE2755" i="1"/>
  <c r="AJ2763" i="1"/>
  <c r="AL2763" i="1" s="1"/>
  <c r="AE2763" i="1"/>
  <c r="AJ2771" i="1"/>
  <c r="AL2771" i="1" s="1"/>
  <c r="AE2771" i="1"/>
  <c r="AJ2779" i="1"/>
  <c r="AL2779" i="1" s="1"/>
  <c r="AE2779" i="1"/>
  <c r="AJ2787" i="1"/>
  <c r="AL2787" i="1" s="1"/>
  <c r="AE2787" i="1"/>
  <c r="AJ2795" i="1"/>
  <c r="AL2795" i="1" s="1"/>
  <c r="AE2795" i="1"/>
  <c r="AJ2803" i="1"/>
  <c r="AL2803" i="1" s="1"/>
  <c r="AE2803" i="1"/>
  <c r="AJ2811" i="1"/>
  <c r="AL2811" i="1" s="1"/>
  <c r="AE2811" i="1"/>
  <c r="AJ2819" i="1"/>
  <c r="AL2819" i="1" s="1"/>
  <c r="AE2819" i="1"/>
  <c r="AJ2827" i="1"/>
  <c r="AL2827" i="1" s="1"/>
  <c r="AE2827" i="1"/>
  <c r="AJ2835" i="1"/>
  <c r="AL2835" i="1" s="1"/>
  <c r="AE2835" i="1"/>
  <c r="AJ2843" i="1"/>
  <c r="AL2843" i="1" s="1"/>
  <c r="AE2843" i="1"/>
  <c r="AJ2851" i="1"/>
  <c r="AL2851" i="1" s="1"/>
  <c r="AE2851" i="1"/>
  <c r="AJ2859" i="1"/>
  <c r="AL2859" i="1" s="1"/>
  <c r="AE2859" i="1"/>
  <c r="AJ2867" i="1"/>
  <c r="AL2867" i="1" s="1"/>
  <c r="AE2867" i="1"/>
  <c r="AJ2875" i="1"/>
  <c r="AL2875" i="1" s="1"/>
  <c r="AE2875" i="1"/>
  <c r="AJ2883" i="1"/>
  <c r="AL2883" i="1" s="1"/>
  <c r="AE2883" i="1"/>
  <c r="AJ2891" i="1"/>
  <c r="AL2891" i="1" s="1"/>
  <c r="AE2891" i="1"/>
  <c r="AJ2899" i="1"/>
  <c r="AL2899" i="1" s="1"/>
  <c r="AE2899" i="1"/>
  <c r="AJ2907" i="1"/>
  <c r="AL2907" i="1" s="1"/>
  <c r="AE2907" i="1"/>
  <c r="AJ2915" i="1"/>
  <c r="AL2915" i="1" s="1"/>
  <c r="AE2915" i="1"/>
  <c r="AJ2923" i="1"/>
  <c r="AL2923" i="1" s="1"/>
  <c r="AE2923" i="1"/>
  <c r="AJ2931" i="1"/>
  <c r="AL2931" i="1" s="1"/>
  <c r="AE2931" i="1"/>
  <c r="AJ2939" i="1"/>
  <c r="AL2939" i="1" s="1"/>
  <c r="AE2939" i="1"/>
  <c r="AJ2947" i="1"/>
  <c r="AL2947" i="1" s="1"/>
  <c r="AE2947" i="1"/>
  <c r="AJ2955" i="1"/>
  <c r="AL2955" i="1" s="1"/>
  <c r="AE2955" i="1"/>
  <c r="AJ2963" i="1"/>
  <c r="AL2963" i="1" s="1"/>
  <c r="AE2963" i="1"/>
  <c r="AJ2971" i="1"/>
  <c r="AL2971" i="1" s="1"/>
  <c r="AE2971" i="1"/>
  <c r="AJ2979" i="1"/>
  <c r="AL2979" i="1" s="1"/>
  <c r="AE2979" i="1"/>
  <c r="AJ2987" i="1"/>
  <c r="AL2987" i="1" s="1"/>
  <c r="AE2987" i="1"/>
  <c r="AJ2995" i="1"/>
  <c r="AL2995" i="1" s="1"/>
  <c r="AE2995" i="1"/>
  <c r="AJ3003" i="1"/>
  <c r="AL3003" i="1" s="1"/>
  <c r="AE3003" i="1"/>
  <c r="AJ3011" i="1"/>
  <c r="AL3011" i="1" s="1"/>
  <c r="AE3011" i="1"/>
  <c r="AJ3019" i="1"/>
  <c r="AL3019" i="1" s="1"/>
  <c r="AE3019" i="1"/>
  <c r="AJ3027" i="1"/>
  <c r="AL3027" i="1" s="1"/>
  <c r="AE3027" i="1"/>
  <c r="AJ3035" i="1"/>
  <c r="AL3035" i="1" s="1"/>
  <c r="AE3035" i="1"/>
  <c r="AJ3043" i="1"/>
  <c r="AL3043" i="1" s="1"/>
  <c r="AE3043" i="1"/>
  <c r="AJ3051" i="1"/>
  <c r="AL3051" i="1" s="1"/>
  <c r="AE3051" i="1"/>
  <c r="AJ3059" i="1"/>
  <c r="AL3059" i="1" s="1"/>
  <c r="AE3059" i="1"/>
  <c r="AJ3067" i="1"/>
  <c r="AL3067" i="1" s="1"/>
  <c r="AE3067" i="1"/>
  <c r="AJ3075" i="1"/>
  <c r="AL3075" i="1" s="1"/>
  <c r="AE3075" i="1"/>
  <c r="AJ3083" i="1"/>
  <c r="AL3083" i="1" s="1"/>
  <c r="AE3083" i="1"/>
  <c r="AJ3091" i="1"/>
  <c r="AL3091" i="1" s="1"/>
  <c r="AE3091" i="1"/>
  <c r="AJ3099" i="1"/>
  <c r="AL3099" i="1" s="1"/>
  <c r="AE3099" i="1"/>
  <c r="AJ3107" i="1"/>
  <c r="AL3107" i="1" s="1"/>
  <c r="AE3107" i="1"/>
  <c r="AJ3115" i="1"/>
  <c r="AL3115" i="1" s="1"/>
  <c r="AE3115" i="1"/>
  <c r="AJ3123" i="1"/>
  <c r="AL3123" i="1" s="1"/>
  <c r="AE3123" i="1"/>
  <c r="AJ3131" i="1"/>
  <c r="AL3131" i="1" s="1"/>
  <c r="AE3131" i="1"/>
  <c r="AJ3139" i="1"/>
  <c r="AL3139" i="1" s="1"/>
  <c r="AE3139" i="1"/>
  <c r="AJ3147" i="1"/>
  <c r="AL3147" i="1" s="1"/>
  <c r="AE3147" i="1"/>
  <c r="AJ3155" i="1"/>
  <c r="AL3155" i="1" s="1"/>
  <c r="AE3155" i="1"/>
  <c r="AJ3163" i="1"/>
  <c r="AL3163" i="1" s="1"/>
  <c r="AE3163" i="1"/>
  <c r="AJ3171" i="1"/>
  <c r="AL3171" i="1" s="1"/>
  <c r="AE3171" i="1"/>
  <c r="AJ3179" i="1"/>
  <c r="AL3179" i="1" s="1"/>
  <c r="AE3179" i="1"/>
  <c r="AJ3187" i="1"/>
  <c r="AL3187" i="1" s="1"/>
  <c r="AE3187" i="1"/>
  <c r="AJ3195" i="1"/>
  <c r="AL3195" i="1" s="1"/>
  <c r="AE3195" i="1"/>
  <c r="AJ3203" i="1"/>
  <c r="AL3203" i="1" s="1"/>
  <c r="AE3203" i="1"/>
  <c r="AJ3211" i="1"/>
  <c r="AL3211" i="1" s="1"/>
  <c r="AE3211" i="1"/>
  <c r="AJ3219" i="1"/>
  <c r="AL3219" i="1" s="1"/>
  <c r="AE3219" i="1"/>
  <c r="AJ3227" i="1"/>
  <c r="AL3227" i="1" s="1"/>
  <c r="AE3227" i="1"/>
  <c r="AJ3235" i="1"/>
  <c r="AL3235" i="1" s="1"/>
  <c r="AE3235" i="1"/>
  <c r="AJ3243" i="1"/>
  <c r="AL3243" i="1" s="1"/>
  <c r="AE3243" i="1"/>
  <c r="AJ3251" i="1"/>
  <c r="AL3251" i="1" s="1"/>
  <c r="AE3251" i="1"/>
  <c r="AJ3259" i="1"/>
  <c r="AL3259" i="1" s="1"/>
  <c r="AE3259" i="1"/>
  <c r="AJ3267" i="1"/>
  <c r="AL3267" i="1" s="1"/>
  <c r="AE3267" i="1"/>
  <c r="AJ3275" i="1"/>
  <c r="AL3275" i="1" s="1"/>
  <c r="AE3275" i="1"/>
  <c r="AJ3283" i="1"/>
  <c r="AL3283" i="1" s="1"/>
  <c r="AE3283" i="1"/>
  <c r="AJ3291" i="1"/>
  <c r="AL3291" i="1" s="1"/>
  <c r="AE3291" i="1"/>
  <c r="AJ3299" i="1"/>
  <c r="AL3299" i="1" s="1"/>
  <c r="AE3299" i="1"/>
  <c r="AJ3307" i="1"/>
  <c r="AL3307" i="1" s="1"/>
  <c r="AE3307" i="1"/>
  <c r="AJ3315" i="1"/>
  <c r="AL3315" i="1" s="1"/>
  <c r="AE3315" i="1"/>
  <c r="AJ3323" i="1"/>
  <c r="AL3323" i="1" s="1"/>
  <c r="AE3323" i="1"/>
  <c r="AJ3331" i="1"/>
  <c r="AL3331" i="1" s="1"/>
  <c r="AE3331" i="1"/>
  <c r="AJ3339" i="1"/>
  <c r="AL3339" i="1" s="1"/>
  <c r="AE3339" i="1"/>
  <c r="AJ3347" i="1"/>
  <c r="AL3347" i="1" s="1"/>
  <c r="AE3347" i="1"/>
  <c r="AJ3355" i="1"/>
  <c r="AL3355" i="1" s="1"/>
  <c r="AE3355" i="1"/>
  <c r="AJ3363" i="1"/>
  <c r="AL3363" i="1" s="1"/>
  <c r="AE3363" i="1"/>
  <c r="AJ3371" i="1"/>
  <c r="AL3371" i="1" s="1"/>
  <c r="AE3371" i="1"/>
  <c r="AJ3379" i="1"/>
  <c r="AL3379" i="1" s="1"/>
  <c r="AE3379" i="1"/>
  <c r="AJ3387" i="1"/>
  <c r="AL3387" i="1" s="1"/>
  <c r="AE3387" i="1"/>
  <c r="AJ3395" i="1"/>
  <c r="AL3395" i="1" s="1"/>
  <c r="AE3395" i="1"/>
  <c r="AJ3403" i="1"/>
  <c r="AL3403" i="1" s="1"/>
  <c r="AE3403" i="1"/>
  <c r="AJ3411" i="1"/>
  <c r="AL3411" i="1" s="1"/>
  <c r="AE3411" i="1"/>
  <c r="AJ3419" i="1"/>
  <c r="AL3419" i="1" s="1"/>
  <c r="AE3419" i="1"/>
  <c r="AJ3427" i="1"/>
  <c r="AL3427" i="1" s="1"/>
  <c r="AE3427" i="1"/>
  <c r="AJ3435" i="1"/>
  <c r="AL3435" i="1" s="1"/>
  <c r="AE3435" i="1"/>
  <c r="AJ3443" i="1"/>
  <c r="AL3443" i="1" s="1"/>
  <c r="AE3443" i="1"/>
  <c r="AN9" i="1"/>
  <c r="AP9" i="1" s="1"/>
  <c r="AQ9" i="1" s="1"/>
  <c r="AI9" i="1"/>
  <c r="AN17" i="1"/>
  <c r="AP17" i="1" s="1"/>
  <c r="AQ17" i="1" s="1"/>
  <c r="AI17" i="1"/>
  <c r="AN25" i="1"/>
  <c r="AP25" i="1" s="1"/>
  <c r="AQ25" i="1" s="1"/>
  <c r="AI25" i="1"/>
  <c r="AN33" i="1"/>
  <c r="AP33" i="1" s="1"/>
  <c r="AQ33" i="1" s="1"/>
  <c r="AI33" i="1"/>
  <c r="AN41" i="1"/>
  <c r="AP41" i="1" s="1"/>
  <c r="AQ41" i="1" s="1"/>
  <c r="AI41" i="1"/>
  <c r="AN49" i="1"/>
  <c r="AP49" i="1" s="1"/>
  <c r="AQ49" i="1" s="1"/>
  <c r="AI49" i="1"/>
  <c r="AN57" i="1"/>
  <c r="AP57" i="1" s="1"/>
  <c r="AQ57" i="1" s="1"/>
  <c r="AI57" i="1"/>
  <c r="AN65" i="1"/>
  <c r="AP65" i="1" s="1"/>
  <c r="AQ65" i="1" s="1"/>
  <c r="AI65" i="1"/>
  <c r="AN73" i="1"/>
  <c r="AP73" i="1" s="1"/>
  <c r="AQ73" i="1" s="1"/>
  <c r="AI73" i="1"/>
  <c r="AN81" i="1"/>
  <c r="AP81" i="1" s="1"/>
  <c r="AQ81" i="1" s="1"/>
  <c r="AI81" i="1"/>
  <c r="AN89" i="1"/>
  <c r="AP89" i="1" s="1"/>
  <c r="AQ89" i="1" s="1"/>
  <c r="AI89" i="1"/>
  <c r="AN97" i="1"/>
  <c r="AP97" i="1" s="1"/>
  <c r="AQ97" i="1" s="1"/>
  <c r="AI97" i="1"/>
  <c r="AN105" i="1"/>
  <c r="AP105" i="1" s="1"/>
  <c r="AQ105" i="1" s="1"/>
  <c r="AI105" i="1"/>
  <c r="AN113" i="1"/>
  <c r="AP113" i="1" s="1"/>
  <c r="AQ113" i="1" s="1"/>
  <c r="AI113" i="1"/>
  <c r="AN121" i="1"/>
  <c r="AP121" i="1" s="1"/>
  <c r="AQ121" i="1" s="1"/>
  <c r="AI121" i="1"/>
  <c r="AN129" i="1"/>
  <c r="AP129" i="1" s="1"/>
  <c r="AQ129" i="1" s="1"/>
  <c r="AI129" i="1"/>
  <c r="AN137" i="1"/>
  <c r="AP137" i="1" s="1"/>
  <c r="AQ137" i="1" s="1"/>
  <c r="AI137" i="1"/>
  <c r="AN145" i="1"/>
  <c r="AP145" i="1" s="1"/>
  <c r="AQ145" i="1" s="1"/>
  <c r="AI145" i="1"/>
  <c r="AN153" i="1"/>
  <c r="AP153" i="1" s="1"/>
  <c r="AQ153" i="1" s="1"/>
  <c r="AI153" i="1"/>
  <c r="AN161" i="1"/>
  <c r="AP161" i="1" s="1"/>
  <c r="AQ161" i="1" s="1"/>
  <c r="AI161" i="1"/>
  <c r="AN169" i="1"/>
  <c r="AP169" i="1" s="1"/>
  <c r="AQ169" i="1" s="1"/>
  <c r="AI169" i="1"/>
  <c r="AN177" i="1"/>
  <c r="AP177" i="1" s="1"/>
  <c r="AQ177" i="1" s="1"/>
  <c r="AI177" i="1"/>
  <c r="AN185" i="1"/>
  <c r="AP185" i="1" s="1"/>
  <c r="AQ185" i="1" s="1"/>
  <c r="AI185" i="1"/>
  <c r="AN193" i="1"/>
  <c r="AP193" i="1" s="1"/>
  <c r="AQ193" i="1" s="1"/>
  <c r="AI193" i="1"/>
  <c r="AN201" i="1"/>
  <c r="AP201" i="1" s="1"/>
  <c r="AQ201" i="1" s="1"/>
  <c r="AI201" i="1"/>
  <c r="AN209" i="1"/>
  <c r="AP209" i="1" s="1"/>
  <c r="AQ209" i="1" s="1"/>
  <c r="AI209" i="1"/>
  <c r="AN217" i="1"/>
  <c r="AP217" i="1" s="1"/>
  <c r="AQ217" i="1" s="1"/>
  <c r="AI217" i="1"/>
  <c r="AN225" i="1"/>
  <c r="AP225" i="1" s="1"/>
  <c r="AQ225" i="1" s="1"/>
  <c r="AI225" i="1"/>
  <c r="AN233" i="1"/>
  <c r="AP233" i="1" s="1"/>
  <c r="AQ233" i="1" s="1"/>
  <c r="AI233" i="1"/>
  <c r="AN241" i="1"/>
  <c r="AP241" i="1" s="1"/>
  <c r="AQ241" i="1" s="1"/>
  <c r="AI241" i="1"/>
  <c r="AN249" i="1"/>
  <c r="AP249" i="1" s="1"/>
  <c r="AQ249" i="1" s="1"/>
  <c r="AI249" i="1"/>
  <c r="AN257" i="1"/>
  <c r="AP257" i="1" s="1"/>
  <c r="AQ257" i="1" s="1"/>
  <c r="AI257" i="1"/>
  <c r="AN265" i="1"/>
  <c r="AP265" i="1" s="1"/>
  <c r="AQ265" i="1" s="1"/>
  <c r="AI265" i="1"/>
  <c r="AN273" i="1"/>
  <c r="AP273" i="1" s="1"/>
  <c r="AQ273" i="1" s="1"/>
  <c r="AI273" i="1"/>
  <c r="AN281" i="1"/>
  <c r="AP281" i="1" s="1"/>
  <c r="AQ281" i="1" s="1"/>
  <c r="AI281" i="1"/>
  <c r="AN289" i="1"/>
  <c r="AP289" i="1" s="1"/>
  <c r="AQ289" i="1" s="1"/>
  <c r="AI289" i="1"/>
  <c r="AN297" i="1"/>
  <c r="AP297" i="1" s="1"/>
  <c r="AQ297" i="1" s="1"/>
  <c r="AI297" i="1"/>
  <c r="AN305" i="1"/>
  <c r="AP305" i="1" s="1"/>
  <c r="AQ305" i="1" s="1"/>
  <c r="AI305" i="1"/>
  <c r="AN313" i="1"/>
  <c r="AP313" i="1" s="1"/>
  <c r="AQ313" i="1" s="1"/>
  <c r="AI313" i="1"/>
  <c r="AN321" i="1"/>
  <c r="AP321" i="1" s="1"/>
  <c r="AQ321" i="1" s="1"/>
  <c r="AI321" i="1"/>
  <c r="AN329" i="1"/>
  <c r="AP329" i="1" s="1"/>
  <c r="AQ329" i="1" s="1"/>
  <c r="AI329" i="1"/>
  <c r="AN337" i="1"/>
  <c r="AP337" i="1" s="1"/>
  <c r="AQ337" i="1" s="1"/>
  <c r="AI337" i="1"/>
  <c r="AN345" i="1"/>
  <c r="AP345" i="1" s="1"/>
  <c r="AQ345" i="1" s="1"/>
  <c r="AI345" i="1"/>
  <c r="AN353" i="1"/>
  <c r="AP353" i="1" s="1"/>
  <c r="AQ353" i="1" s="1"/>
  <c r="AI353" i="1"/>
  <c r="AN361" i="1"/>
  <c r="AP361" i="1" s="1"/>
  <c r="AQ361" i="1" s="1"/>
  <c r="AI361" i="1"/>
  <c r="AN369" i="1"/>
  <c r="AP369" i="1" s="1"/>
  <c r="AQ369" i="1" s="1"/>
  <c r="AI369" i="1"/>
  <c r="AN377" i="1"/>
  <c r="AP377" i="1" s="1"/>
  <c r="AQ377" i="1" s="1"/>
  <c r="AI377" i="1"/>
  <c r="AN385" i="1"/>
  <c r="AP385" i="1" s="1"/>
  <c r="AQ385" i="1" s="1"/>
  <c r="AI385" i="1"/>
  <c r="AN393" i="1"/>
  <c r="AP393" i="1" s="1"/>
  <c r="AQ393" i="1" s="1"/>
  <c r="AI393" i="1"/>
  <c r="AN401" i="1"/>
  <c r="AP401" i="1" s="1"/>
  <c r="AQ401" i="1" s="1"/>
  <c r="AI401" i="1"/>
  <c r="AN409" i="1"/>
  <c r="AP409" i="1" s="1"/>
  <c r="AQ409" i="1" s="1"/>
  <c r="AI409" i="1"/>
  <c r="AN417" i="1"/>
  <c r="AP417" i="1" s="1"/>
  <c r="AQ417" i="1" s="1"/>
  <c r="AI417" i="1"/>
  <c r="AN425" i="1"/>
  <c r="AP425" i="1" s="1"/>
  <c r="AQ425" i="1" s="1"/>
  <c r="AI425" i="1"/>
  <c r="AN433" i="1"/>
  <c r="AP433" i="1" s="1"/>
  <c r="AQ433" i="1" s="1"/>
  <c r="AI433" i="1"/>
  <c r="AN441" i="1"/>
  <c r="AP441" i="1" s="1"/>
  <c r="AQ441" i="1" s="1"/>
  <c r="AI441" i="1"/>
  <c r="AN449" i="1"/>
  <c r="AP449" i="1" s="1"/>
  <c r="AQ449" i="1" s="1"/>
  <c r="AI449" i="1"/>
  <c r="AN457" i="1"/>
  <c r="AP457" i="1" s="1"/>
  <c r="AQ457" i="1" s="1"/>
  <c r="AI457" i="1"/>
  <c r="AN465" i="1"/>
  <c r="AP465" i="1" s="1"/>
  <c r="AQ465" i="1" s="1"/>
  <c r="AI465" i="1"/>
  <c r="AN473" i="1"/>
  <c r="AP473" i="1" s="1"/>
  <c r="AQ473" i="1" s="1"/>
  <c r="AI473" i="1"/>
  <c r="AN481" i="1"/>
  <c r="AP481" i="1" s="1"/>
  <c r="AQ481" i="1" s="1"/>
  <c r="AI481" i="1"/>
  <c r="AN489" i="1"/>
  <c r="AP489" i="1" s="1"/>
  <c r="AQ489" i="1" s="1"/>
  <c r="AI489" i="1"/>
  <c r="AN497" i="1"/>
  <c r="AP497" i="1" s="1"/>
  <c r="AQ497" i="1" s="1"/>
  <c r="AI497" i="1"/>
  <c r="AN505" i="1"/>
  <c r="AP505" i="1" s="1"/>
  <c r="AQ505" i="1" s="1"/>
  <c r="AI505" i="1"/>
  <c r="AN513" i="1"/>
  <c r="AP513" i="1" s="1"/>
  <c r="AQ513" i="1" s="1"/>
  <c r="AI513" i="1"/>
  <c r="AN521" i="1"/>
  <c r="AP521" i="1" s="1"/>
  <c r="AQ521" i="1" s="1"/>
  <c r="AI521" i="1"/>
  <c r="AN529" i="1"/>
  <c r="AI529" i="1"/>
  <c r="AN537" i="1"/>
  <c r="AP537" i="1" s="1"/>
  <c r="AQ537" i="1" s="1"/>
  <c r="AI537" i="1"/>
  <c r="AN545" i="1"/>
  <c r="AP545" i="1" s="1"/>
  <c r="AQ545" i="1" s="1"/>
  <c r="AI545" i="1"/>
  <c r="AN553" i="1"/>
  <c r="AP553" i="1" s="1"/>
  <c r="AQ553" i="1" s="1"/>
  <c r="AI553" i="1"/>
  <c r="AN561" i="1"/>
  <c r="AP561" i="1" s="1"/>
  <c r="AQ561" i="1" s="1"/>
  <c r="AI561" i="1"/>
  <c r="AN569" i="1"/>
  <c r="AP569" i="1" s="1"/>
  <c r="AQ569" i="1" s="1"/>
  <c r="AI569" i="1"/>
  <c r="AN577" i="1"/>
  <c r="AP577" i="1" s="1"/>
  <c r="AQ577" i="1" s="1"/>
  <c r="AI577" i="1"/>
  <c r="AN585" i="1"/>
  <c r="AP585" i="1" s="1"/>
  <c r="AQ585" i="1" s="1"/>
  <c r="AI585" i="1"/>
  <c r="AN593" i="1"/>
  <c r="AP593" i="1" s="1"/>
  <c r="AQ593" i="1" s="1"/>
  <c r="AI593" i="1"/>
  <c r="AN601" i="1"/>
  <c r="AP601" i="1" s="1"/>
  <c r="AQ601" i="1" s="1"/>
  <c r="AI601" i="1"/>
  <c r="AN609" i="1"/>
  <c r="AP609" i="1" s="1"/>
  <c r="AQ609" i="1" s="1"/>
  <c r="AI609" i="1"/>
  <c r="AN617" i="1"/>
  <c r="AP617" i="1" s="1"/>
  <c r="AQ617" i="1" s="1"/>
  <c r="AI617" i="1"/>
  <c r="AN625" i="1"/>
  <c r="AP625" i="1" s="1"/>
  <c r="AQ625" i="1" s="1"/>
  <c r="AI625" i="1"/>
  <c r="AN633" i="1"/>
  <c r="AP633" i="1" s="1"/>
  <c r="AQ633" i="1" s="1"/>
  <c r="AI633" i="1"/>
  <c r="AN641" i="1"/>
  <c r="AP641" i="1" s="1"/>
  <c r="AQ641" i="1" s="1"/>
  <c r="AI641" i="1"/>
  <c r="AN649" i="1"/>
  <c r="AP649" i="1" s="1"/>
  <c r="AQ649" i="1" s="1"/>
  <c r="AI649" i="1"/>
  <c r="AN657" i="1"/>
  <c r="AP657" i="1" s="1"/>
  <c r="AQ657" i="1" s="1"/>
  <c r="AI657" i="1"/>
  <c r="AN665" i="1"/>
  <c r="AP665" i="1" s="1"/>
  <c r="AQ665" i="1" s="1"/>
  <c r="AI665" i="1"/>
  <c r="AN673" i="1"/>
  <c r="AP673" i="1" s="1"/>
  <c r="AQ673" i="1" s="1"/>
  <c r="AI673" i="1"/>
  <c r="AN681" i="1"/>
  <c r="AP681" i="1" s="1"/>
  <c r="AQ681" i="1" s="1"/>
  <c r="AI681" i="1"/>
  <c r="AN689" i="1"/>
  <c r="AP689" i="1" s="1"/>
  <c r="AQ689" i="1" s="1"/>
  <c r="AI689" i="1"/>
  <c r="AN697" i="1"/>
  <c r="AP697" i="1" s="1"/>
  <c r="AQ697" i="1" s="1"/>
  <c r="AI697" i="1"/>
  <c r="AN705" i="1"/>
  <c r="AP705" i="1" s="1"/>
  <c r="AQ705" i="1" s="1"/>
  <c r="AI705" i="1"/>
  <c r="AN713" i="1"/>
  <c r="AP713" i="1" s="1"/>
  <c r="AQ713" i="1" s="1"/>
  <c r="AI713" i="1"/>
  <c r="AN721" i="1"/>
  <c r="AP721" i="1" s="1"/>
  <c r="AQ721" i="1" s="1"/>
  <c r="AI721" i="1"/>
  <c r="AN729" i="1"/>
  <c r="AP729" i="1" s="1"/>
  <c r="AQ729" i="1" s="1"/>
  <c r="AI729" i="1"/>
  <c r="AN737" i="1"/>
  <c r="AP737" i="1" s="1"/>
  <c r="AQ737" i="1" s="1"/>
  <c r="AI737" i="1"/>
  <c r="AN745" i="1"/>
  <c r="AP745" i="1" s="1"/>
  <c r="AQ745" i="1" s="1"/>
  <c r="AI745" i="1"/>
  <c r="AN753" i="1"/>
  <c r="AP753" i="1" s="1"/>
  <c r="AQ753" i="1" s="1"/>
  <c r="AI753" i="1"/>
  <c r="AN761" i="1"/>
  <c r="AP761" i="1" s="1"/>
  <c r="AQ761" i="1" s="1"/>
  <c r="AI761" i="1"/>
  <c r="AN769" i="1"/>
  <c r="AP769" i="1" s="1"/>
  <c r="AQ769" i="1" s="1"/>
  <c r="AI769" i="1"/>
  <c r="AN777" i="1"/>
  <c r="AP777" i="1" s="1"/>
  <c r="AQ777" i="1" s="1"/>
  <c r="AI777" i="1"/>
  <c r="AN785" i="1"/>
  <c r="AP785" i="1" s="1"/>
  <c r="AQ785" i="1" s="1"/>
  <c r="AI785" i="1"/>
  <c r="AN793" i="1"/>
  <c r="AP793" i="1" s="1"/>
  <c r="AQ793" i="1" s="1"/>
  <c r="AI793" i="1"/>
  <c r="AN801" i="1"/>
  <c r="AP801" i="1" s="1"/>
  <c r="AQ801" i="1" s="1"/>
  <c r="AI801" i="1"/>
  <c r="AN809" i="1"/>
  <c r="AP809" i="1" s="1"/>
  <c r="AQ809" i="1" s="1"/>
  <c r="AI809" i="1"/>
  <c r="AN817" i="1"/>
  <c r="AP817" i="1" s="1"/>
  <c r="AQ817" i="1" s="1"/>
  <c r="AI817" i="1"/>
  <c r="AN825" i="1"/>
  <c r="AP825" i="1" s="1"/>
  <c r="AQ825" i="1" s="1"/>
  <c r="AI825" i="1"/>
  <c r="AN833" i="1"/>
  <c r="AP833" i="1" s="1"/>
  <c r="AQ833" i="1" s="1"/>
  <c r="AI833" i="1"/>
  <c r="AN841" i="1"/>
  <c r="AP841" i="1" s="1"/>
  <c r="AQ841" i="1" s="1"/>
  <c r="AI841" i="1"/>
  <c r="AN849" i="1"/>
  <c r="AP849" i="1" s="1"/>
  <c r="AQ849" i="1" s="1"/>
  <c r="AI849" i="1"/>
  <c r="AN857" i="1"/>
  <c r="AP857" i="1" s="1"/>
  <c r="AQ857" i="1" s="1"/>
  <c r="AI857" i="1"/>
  <c r="AN865" i="1"/>
  <c r="AP865" i="1" s="1"/>
  <c r="AQ865" i="1" s="1"/>
  <c r="AI865" i="1"/>
  <c r="AN873" i="1"/>
  <c r="AP873" i="1" s="1"/>
  <c r="AQ873" i="1" s="1"/>
  <c r="AI873" i="1"/>
  <c r="AN881" i="1"/>
  <c r="AP881" i="1" s="1"/>
  <c r="AQ881" i="1" s="1"/>
  <c r="AI881" i="1"/>
  <c r="AN889" i="1"/>
  <c r="AP889" i="1" s="1"/>
  <c r="AQ889" i="1" s="1"/>
  <c r="AI889" i="1"/>
  <c r="AN897" i="1"/>
  <c r="AP897" i="1" s="1"/>
  <c r="AQ897" i="1" s="1"/>
  <c r="AI897" i="1"/>
  <c r="AN905" i="1"/>
  <c r="AP905" i="1" s="1"/>
  <c r="AQ905" i="1" s="1"/>
  <c r="AI905" i="1"/>
  <c r="AN913" i="1"/>
  <c r="AP913" i="1" s="1"/>
  <c r="AQ913" i="1" s="1"/>
  <c r="AI913" i="1"/>
  <c r="AN921" i="1"/>
  <c r="AP921" i="1" s="1"/>
  <c r="AQ921" i="1" s="1"/>
  <c r="AI921" i="1"/>
  <c r="AN929" i="1"/>
  <c r="AP929" i="1" s="1"/>
  <c r="AQ929" i="1" s="1"/>
  <c r="AI929" i="1"/>
  <c r="AN937" i="1"/>
  <c r="AP937" i="1" s="1"/>
  <c r="AQ937" i="1" s="1"/>
  <c r="AI937" i="1"/>
  <c r="AN945" i="1"/>
  <c r="AP945" i="1" s="1"/>
  <c r="AQ945" i="1" s="1"/>
  <c r="AI945" i="1"/>
  <c r="AN953" i="1"/>
  <c r="AP953" i="1" s="1"/>
  <c r="AQ953" i="1" s="1"/>
  <c r="AI953" i="1"/>
  <c r="AN961" i="1"/>
  <c r="AP961" i="1" s="1"/>
  <c r="AQ961" i="1" s="1"/>
  <c r="AI961" i="1"/>
  <c r="AN969" i="1"/>
  <c r="AP969" i="1" s="1"/>
  <c r="AQ969" i="1" s="1"/>
  <c r="AI969" i="1"/>
  <c r="AN977" i="1"/>
  <c r="AP977" i="1" s="1"/>
  <c r="AQ977" i="1" s="1"/>
  <c r="AI977" i="1"/>
  <c r="AN985" i="1"/>
  <c r="AP985" i="1" s="1"/>
  <c r="AQ985" i="1" s="1"/>
  <c r="AI985" i="1"/>
  <c r="AN993" i="1"/>
  <c r="AP993" i="1" s="1"/>
  <c r="AQ993" i="1" s="1"/>
  <c r="AI993" i="1"/>
  <c r="AN1001" i="1"/>
  <c r="AP1001" i="1" s="1"/>
  <c r="AQ1001" i="1" s="1"/>
  <c r="AI1001" i="1"/>
  <c r="AN1009" i="1"/>
  <c r="AP1009" i="1" s="1"/>
  <c r="AQ1009" i="1" s="1"/>
  <c r="AI1009" i="1"/>
  <c r="AN1017" i="1"/>
  <c r="AP1017" i="1" s="1"/>
  <c r="AQ1017" i="1" s="1"/>
  <c r="AI1017" i="1"/>
  <c r="AN1025" i="1"/>
  <c r="AP1025" i="1" s="1"/>
  <c r="AQ1025" i="1" s="1"/>
  <c r="AI1025" i="1"/>
  <c r="AN1033" i="1"/>
  <c r="AP1033" i="1" s="1"/>
  <c r="AQ1033" i="1" s="1"/>
  <c r="AI1033" i="1"/>
  <c r="AN1041" i="1"/>
  <c r="AP1041" i="1" s="1"/>
  <c r="AQ1041" i="1" s="1"/>
  <c r="AI1041" i="1"/>
  <c r="AN1049" i="1"/>
  <c r="AP1049" i="1" s="1"/>
  <c r="AQ1049" i="1" s="1"/>
  <c r="AI1049" i="1"/>
  <c r="AN1057" i="1"/>
  <c r="AP1057" i="1" s="1"/>
  <c r="AQ1057" i="1" s="1"/>
  <c r="AI1057" i="1"/>
  <c r="AN1065" i="1"/>
  <c r="AP1065" i="1" s="1"/>
  <c r="AQ1065" i="1" s="1"/>
  <c r="AI1065" i="1"/>
  <c r="AN1073" i="1"/>
  <c r="AP1073" i="1" s="1"/>
  <c r="AQ1073" i="1" s="1"/>
  <c r="AI1073" i="1"/>
  <c r="AN1081" i="1"/>
  <c r="AI1081" i="1"/>
  <c r="AN1089" i="1"/>
  <c r="AP1089" i="1" s="1"/>
  <c r="AQ1089" i="1" s="1"/>
  <c r="AI1089" i="1"/>
  <c r="AN1097" i="1"/>
  <c r="AP1097" i="1" s="1"/>
  <c r="AQ1097" i="1" s="1"/>
  <c r="AI1097" i="1"/>
  <c r="AN1105" i="1"/>
  <c r="AP1105" i="1" s="1"/>
  <c r="AQ1105" i="1" s="1"/>
  <c r="AI1105" i="1"/>
  <c r="AN1113" i="1"/>
  <c r="AP1113" i="1" s="1"/>
  <c r="AQ1113" i="1" s="1"/>
  <c r="AI1113" i="1"/>
  <c r="AN1121" i="1"/>
  <c r="AP1121" i="1" s="1"/>
  <c r="AQ1121" i="1" s="1"/>
  <c r="AI1121" i="1"/>
  <c r="AN1129" i="1"/>
  <c r="AP1129" i="1" s="1"/>
  <c r="AQ1129" i="1" s="1"/>
  <c r="AI1129" i="1"/>
  <c r="AN1137" i="1"/>
  <c r="AP1137" i="1" s="1"/>
  <c r="AQ1137" i="1" s="1"/>
  <c r="AI1137" i="1"/>
  <c r="AN1145" i="1"/>
  <c r="AP1145" i="1" s="1"/>
  <c r="AQ1145" i="1" s="1"/>
  <c r="AI1145" i="1"/>
  <c r="AN1153" i="1"/>
  <c r="AP1153" i="1" s="1"/>
  <c r="AQ1153" i="1" s="1"/>
  <c r="AI1153" i="1"/>
  <c r="AN1161" i="1"/>
  <c r="AP1161" i="1" s="1"/>
  <c r="AQ1161" i="1" s="1"/>
  <c r="AI1161" i="1"/>
  <c r="AN1169" i="1"/>
  <c r="AP1169" i="1" s="1"/>
  <c r="AQ1169" i="1" s="1"/>
  <c r="AI1169" i="1"/>
  <c r="AN1177" i="1"/>
  <c r="AI1177" i="1"/>
  <c r="AN1185" i="1"/>
  <c r="AP1185" i="1" s="1"/>
  <c r="AQ1185" i="1" s="1"/>
  <c r="AI1185" i="1"/>
  <c r="AN1193" i="1"/>
  <c r="AP1193" i="1" s="1"/>
  <c r="AQ1193" i="1" s="1"/>
  <c r="AI1193" i="1"/>
  <c r="AN1201" i="1"/>
  <c r="AP1201" i="1" s="1"/>
  <c r="AQ1201" i="1" s="1"/>
  <c r="AI1201" i="1"/>
  <c r="AN1209" i="1"/>
  <c r="AP1209" i="1" s="1"/>
  <c r="AQ1209" i="1" s="1"/>
  <c r="AI1209" i="1"/>
  <c r="AN1217" i="1"/>
  <c r="AP1217" i="1" s="1"/>
  <c r="AQ1217" i="1" s="1"/>
  <c r="AI1217" i="1"/>
  <c r="AN1225" i="1"/>
  <c r="AP1225" i="1" s="1"/>
  <c r="AQ1225" i="1" s="1"/>
  <c r="AI1225" i="1"/>
  <c r="AN1233" i="1"/>
  <c r="AP1233" i="1" s="1"/>
  <c r="AQ1233" i="1" s="1"/>
  <c r="AI1233" i="1"/>
  <c r="AN1241" i="1"/>
  <c r="AP1241" i="1" s="1"/>
  <c r="AQ1241" i="1" s="1"/>
  <c r="AI1241" i="1"/>
  <c r="AN1249" i="1"/>
  <c r="AP1249" i="1" s="1"/>
  <c r="AQ1249" i="1" s="1"/>
  <c r="AI1249" i="1"/>
  <c r="AN1257" i="1"/>
  <c r="AI1257" i="1"/>
  <c r="AN1265" i="1"/>
  <c r="AP1265" i="1" s="1"/>
  <c r="AQ1265" i="1" s="1"/>
  <c r="AI1265" i="1"/>
  <c r="AN1273" i="1"/>
  <c r="AI1273" i="1"/>
  <c r="AN1281" i="1"/>
  <c r="AP1281" i="1" s="1"/>
  <c r="AQ1281" i="1" s="1"/>
  <c r="AI1281" i="1"/>
  <c r="AN1289" i="1"/>
  <c r="AP1289" i="1" s="1"/>
  <c r="AQ1289" i="1" s="1"/>
  <c r="AI1289" i="1"/>
  <c r="AN1297" i="1"/>
  <c r="AP1297" i="1" s="1"/>
  <c r="AQ1297" i="1" s="1"/>
  <c r="AI1297" i="1"/>
  <c r="AN1305" i="1"/>
  <c r="AP1305" i="1" s="1"/>
  <c r="AQ1305" i="1" s="1"/>
  <c r="AI1305" i="1"/>
  <c r="AN1313" i="1"/>
  <c r="AP1313" i="1" s="1"/>
  <c r="AQ1313" i="1" s="1"/>
  <c r="AI1313" i="1"/>
  <c r="AN1321" i="1"/>
  <c r="AP1321" i="1" s="1"/>
  <c r="AQ1321" i="1" s="1"/>
  <c r="AI1321" i="1"/>
  <c r="AN1329" i="1"/>
  <c r="AP1329" i="1" s="1"/>
  <c r="AQ1329" i="1" s="1"/>
  <c r="AI1329" i="1"/>
  <c r="AN1337" i="1"/>
  <c r="AP1337" i="1" s="1"/>
  <c r="AQ1337" i="1" s="1"/>
  <c r="AI1337" i="1"/>
  <c r="AN1345" i="1"/>
  <c r="AP1345" i="1" s="1"/>
  <c r="AQ1345" i="1" s="1"/>
  <c r="AI1345" i="1"/>
  <c r="AN1353" i="1"/>
  <c r="AI1353" i="1"/>
  <c r="AN1361" i="1"/>
  <c r="AP1361" i="1" s="1"/>
  <c r="AQ1361" i="1" s="1"/>
  <c r="AI1361" i="1"/>
  <c r="AN1369" i="1"/>
  <c r="AP1369" i="1" s="1"/>
  <c r="AQ1369" i="1" s="1"/>
  <c r="AI1369" i="1"/>
  <c r="AN1377" i="1"/>
  <c r="AP1377" i="1" s="1"/>
  <c r="AQ1377" i="1" s="1"/>
  <c r="AI1377" i="1"/>
  <c r="AN1385" i="1"/>
  <c r="AP1385" i="1" s="1"/>
  <c r="AQ1385" i="1" s="1"/>
  <c r="AI1385" i="1"/>
  <c r="AN1393" i="1"/>
  <c r="AP1393" i="1" s="1"/>
  <c r="AQ1393" i="1" s="1"/>
  <c r="AI1393" i="1"/>
  <c r="AN1401" i="1"/>
  <c r="AP1401" i="1" s="1"/>
  <c r="AQ1401" i="1" s="1"/>
  <c r="AI1401" i="1"/>
  <c r="AN1409" i="1"/>
  <c r="AP1409" i="1" s="1"/>
  <c r="AQ1409" i="1" s="1"/>
  <c r="AI1409" i="1"/>
  <c r="AN1417" i="1"/>
  <c r="AP1417" i="1" s="1"/>
  <c r="AQ1417" i="1" s="1"/>
  <c r="AI1417" i="1"/>
  <c r="AN1425" i="1"/>
  <c r="AP1425" i="1" s="1"/>
  <c r="AQ1425" i="1" s="1"/>
  <c r="AI1425" i="1"/>
  <c r="AN1433" i="1"/>
  <c r="AI1433" i="1"/>
  <c r="AN1441" i="1"/>
  <c r="AP1441" i="1" s="1"/>
  <c r="AQ1441" i="1" s="1"/>
  <c r="AI1441" i="1"/>
  <c r="AN1449" i="1"/>
  <c r="AP1449" i="1" s="1"/>
  <c r="AQ1449" i="1" s="1"/>
  <c r="AI1449" i="1"/>
  <c r="AN1457" i="1"/>
  <c r="AP1457" i="1" s="1"/>
  <c r="AQ1457" i="1" s="1"/>
  <c r="AI1457" i="1"/>
  <c r="AN1465" i="1"/>
  <c r="AP1465" i="1" s="1"/>
  <c r="AQ1465" i="1" s="1"/>
  <c r="AI1465" i="1"/>
  <c r="AN1473" i="1"/>
  <c r="AP1473" i="1" s="1"/>
  <c r="AQ1473" i="1" s="1"/>
  <c r="AI1473" i="1"/>
  <c r="AN1481" i="1"/>
  <c r="AP1481" i="1" s="1"/>
  <c r="AQ1481" i="1" s="1"/>
  <c r="AI1481" i="1"/>
  <c r="AN1489" i="1"/>
  <c r="AP1489" i="1" s="1"/>
  <c r="AQ1489" i="1" s="1"/>
  <c r="AI1489" i="1"/>
  <c r="AN1497" i="1"/>
  <c r="AP1497" i="1" s="1"/>
  <c r="AQ1497" i="1" s="1"/>
  <c r="AI1497" i="1"/>
  <c r="AN1505" i="1"/>
  <c r="AP1505" i="1" s="1"/>
  <c r="AQ1505" i="1" s="1"/>
  <c r="AI1505" i="1"/>
  <c r="AN1513" i="1"/>
  <c r="AI1513" i="1"/>
  <c r="AN1521" i="1"/>
  <c r="AP1521" i="1" s="1"/>
  <c r="AQ1521" i="1" s="1"/>
  <c r="AI1521" i="1"/>
  <c r="AN1529" i="1"/>
  <c r="AI1529" i="1"/>
  <c r="AN1537" i="1"/>
  <c r="AP1537" i="1" s="1"/>
  <c r="AQ1537" i="1" s="1"/>
  <c r="AI1537" i="1"/>
  <c r="AN1545" i="1"/>
  <c r="AP1545" i="1" s="1"/>
  <c r="AQ1545" i="1" s="1"/>
  <c r="AI1545" i="1"/>
  <c r="AN1553" i="1"/>
  <c r="AP1553" i="1" s="1"/>
  <c r="AQ1553" i="1" s="1"/>
  <c r="AI1553" i="1"/>
  <c r="AN1561" i="1"/>
  <c r="AP1561" i="1" s="1"/>
  <c r="AQ1561" i="1" s="1"/>
  <c r="AI1561" i="1"/>
  <c r="AN1569" i="1"/>
  <c r="AP1569" i="1" s="1"/>
  <c r="AQ1569" i="1" s="1"/>
  <c r="AI1569" i="1"/>
  <c r="AN1577" i="1"/>
  <c r="AP1577" i="1" s="1"/>
  <c r="AQ1577" i="1" s="1"/>
  <c r="AI1577" i="1"/>
  <c r="AN1585" i="1"/>
  <c r="AP1585" i="1" s="1"/>
  <c r="AQ1585" i="1" s="1"/>
  <c r="AI1585" i="1"/>
  <c r="AN1593" i="1"/>
  <c r="AP1593" i="1" s="1"/>
  <c r="AQ1593" i="1" s="1"/>
  <c r="AI1593" i="1"/>
  <c r="AN1601" i="1"/>
  <c r="AP1601" i="1" s="1"/>
  <c r="AQ1601" i="1" s="1"/>
  <c r="AI1601" i="1"/>
  <c r="AN1609" i="1"/>
  <c r="AI1609" i="1"/>
  <c r="AN1617" i="1"/>
  <c r="AP1617" i="1" s="1"/>
  <c r="AQ1617" i="1" s="1"/>
  <c r="AI1617" i="1"/>
  <c r="AN1625" i="1"/>
  <c r="AP1625" i="1" s="1"/>
  <c r="AQ1625" i="1" s="1"/>
  <c r="AI1625" i="1"/>
  <c r="AN1633" i="1"/>
  <c r="AP1633" i="1" s="1"/>
  <c r="AQ1633" i="1" s="1"/>
  <c r="AI1633" i="1"/>
  <c r="AN1641" i="1"/>
  <c r="AP1641" i="1" s="1"/>
  <c r="AQ1641" i="1" s="1"/>
  <c r="AI1641" i="1"/>
  <c r="AN1649" i="1"/>
  <c r="AP1649" i="1" s="1"/>
  <c r="AQ1649" i="1" s="1"/>
  <c r="AI1649" i="1"/>
  <c r="AN1657" i="1"/>
  <c r="AP1657" i="1" s="1"/>
  <c r="AQ1657" i="1" s="1"/>
  <c r="AI1657" i="1"/>
  <c r="AN1665" i="1"/>
  <c r="AP1665" i="1" s="1"/>
  <c r="AQ1665" i="1" s="1"/>
  <c r="AI1665" i="1"/>
  <c r="AN1673" i="1"/>
  <c r="AP1673" i="1" s="1"/>
  <c r="AQ1673" i="1" s="1"/>
  <c r="AI1673" i="1"/>
  <c r="AN1681" i="1"/>
  <c r="AP1681" i="1" s="1"/>
  <c r="AQ1681" i="1" s="1"/>
  <c r="AI1681" i="1"/>
  <c r="AN1689" i="1"/>
  <c r="AP1689" i="1" s="1"/>
  <c r="AQ1689" i="1" s="1"/>
  <c r="AI1689" i="1"/>
  <c r="AN1697" i="1"/>
  <c r="AP1697" i="1" s="1"/>
  <c r="AQ1697" i="1" s="1"/>
  <c r="AI1697" i="1"/>
  <c r="AN1705" i="1"/>
  <c r="AP1705" i="1" s="1"/>
  <c r="AQ1705" i="1" s="1"/>
  <c r="AI1705" i="1"/>
  <c r="AN1713" i="1"/>
  <c r="AP1713" i="1" s="1"/>
  <c r="AQ1713" i="1" s="1"/>
  <c r="AI1713" i="1"/>
  <c r="AN1721" i="1"/>
  <c r="AP1721" i="1" s="1"/>
  <c r="AQ1721" i="1" s="1"/>
  <c r="AI1721" i="1"/>
  <c r="AN1729" i="1"/>
  <c r="AP1729" i="1" s="1"/>
  <c r="AQ1729" i="1" s="1"/>
  <c r="AI1729" i="1"/>
  <c r="AN1737" i="1"/>
  <c r="AP1737" i="1" s="1"/>
  <c r="AQ1737" i="1" s="1"/>
  <c r="AI1737" i="1"/>
  <c r="AN1745" i="1"/>
  <c r="AP1745" i="1" s="1"/>
  <c r="AQ1745" i="1" s="1"/>
  <c r="AI1745" i="1"/>
  <c r="AN1753" i="1"/>
  <c r="AP1753" i="1" s="1"/>
  <c r="AQ1753" i="1" s="1"/>
  <c r="AI1753" i="1"/>
  <c r="AN1761" i="1"/>
  <c r="AP1761" i="1" s="1"/>
  <c r="AQ1761" i="1" s="1"/>
  <c r="AI1761" i="1"/>
  <c r="AN1769" i="1"/>
  <c r="AP1769" i="1" s="1"/>
  <c r="AQ1769" i="1" s="1"/>
  <c r="AI1769" i="1"/>
  <c r="AN1777" i="1"/>
  <c r="AP1777" i="1" s="1"/>
  <c r="AQ1777" i="1" s="1"/>
  <c r="AI1777" i="1"/>
  <c r="AN1785" i="1"/>
  <c r="AI1785" i="1"/>
  <c r="AN1793" i="1"/>
  <c r="AP1793" i="1" s="1"/>
  <c r="AQ1793" i="1" s="1"/>
  <c r="AI1793" i="1"/>
  <c r="AN1801" i="1"/>
  <c r="AP1801" i="1" s="1"/>
  <c r="AQ1801" i="1" s="1"/>
  <c r="AI1801" i="1"/>
  <c r="AN1809" i="1"/>
  <c r="AP1809" i="1" s="1"/>
  <c r="AQ1809" i="1" s="1"/>
  <c r="AI1809" i="1"/>
  <c r="AN1817" i="1"/>
  <c r="AP1817" i="1" s="1"/>
  <c r="AQ1817" i="1" s="1"/>
  <c r="AI1817" i="1"/>
  <c r="AN1825" i="1"/>
  <c r="AP1825" i="1" s="1"/>
  <c r="AQ1825" i="1" s="1"/>
  <c r="AI1825" i="1"/>
  <c r="AN1833" i="1"/>
  <c r="AP1833" i="1" s="1"/>
  <c r="AQ1833" i="1" s="1"/>
  <c r="AI1833" i="1"/>
  <c r="AN1841" i="1"/>
  <c r="AP1841" i="1" s="1"/>
  <c r="AQ1841" i="1" s="1"/>
  <c r="AI1841" i="1"/>
  <c r="AN1849" i="1"/>
  <c r="AP1849" i="1" s="1"/>
  <c r="AQ1849" i="1" s="1"/>
  <c r="AI1849" i="1"/>
  <c r="AN1857" i="1"/>
  <c r="AP1857" i="1" s="1"/>
  <c r="AQ1857" i="1" s="1"/>
  <c r="AI1857" i="1"/>
  <c r="AN1865" i="1"/>
  <c r="AI1865" i="1"/>
  <c r="AN1873" i="1"/>
  <c r="AP1873" i="1" s="1"/>
  <c r="AQ1873" i="1" s="1"/>
  <c r="AI1873" i="1"/>
  <c r="AN1881" i="1"/>
  <c r="AP1881" i="1" s="1"/>
  <c r="AQ1881" i="1" s="1"/>
  <c r="AI1881" i="1"/>
  <c r="AN1889" i="1"/>
  <c r="AP1889" i="1" s="1"/>
  <c r="AQ1889" i="1" s="1"/>
  <c r="AI1889" i="1"/>
  <c r="AN1897" i="1"/>
  <c r="AP1897" i="1" s="1"/>
  <c r="AQ1897" i="1" s="1"/>
  <c r="AI1897" i="1"/>
  <c r="AN1905" i="1"/>
  <c r="AP1905" i="1" s="1"/>
  <c r="AQ1905" i="1" s="1"/>
  <c r="AI1905" i="1"/>
  <c r="AN1913" i="1"/>
  <c r="AP1913" i="1" s="1"/>
  <c r="AQ1913" i="1" s="1"/>
  <c r="AI1913" i="1"/>
  <c r="AN1921" i="1"/>
  <c r="AP1921" i="1" s="1"/>
  <c r="AQ1921" i="1" s="1"/>
  <c r="AI1921" i="1"/>
  <c r="AN1929" i="1"/>
  <c r="AP1929" i="1" s="1"/>
  <c r="AQ1929" i="1" s="1"/>
  <c r="AI1929" i="1"/>
  <c r="AN1937" i="1"/>
  <c r="AP1937" i="1" s="1"/>
  <c r="AQ1937" i="1" s="1"/>
  <c r="AI1937" i="1"/>
  <c r="AN1945" i="1"/>
  <c r="AP1945" i="1" s="1"/>
  <c r="AQ1945" i="1" s="1"/>
  <c r="AI1945" i="1"/>
  <c r="AN1953" i="1"/>
  <c r="AP1953" i="1" s="1"/>
  <c r="AQ1953" i="1" s="1"/>
  <c r="AI1953" i="1"/>
  <c r="AN1961" i="1"/>
  <c r="AP1961" i="1" s="1"/>
  <c r="AQ1961" i="1" s="1"/>
  <c r="AI1961" i="1"/>
  <c r="AN1969" i="1"/>
  <c r="AP1969" i="1" s="1"/>
  <c r="AQ1969" i="1" s="1"/>
  <c r="AI1969" i="1"/>
  <c r="AN1977" i="1"/>
  <c r="AP1977" i="1" s="1"/>
  <c r="AQ1977" i="1" s="1"/>
  <c r="AI1977" i="1"/>
  <c r="AN1985" i="1"/>
  <c r="AP1985" i="1" s="1"/>
  <c r="AQ1985" i="1" s="1"/>
  <c r="AI1985" i="1"/>
  <c r="AN1993" i="1"/>
  <c r="AP1993" i="1" s="1"/>
  <c r="AQ1993" i="1" s="1"/>
  <c r="AI1993" i="1"/>
  <c r="AN2001" i="1"/>
  <c r="AP2001" i="1" s="1"/>
  <c r="AQ2001" i="1" s="1"/>
  <c r="AI2001" i="1"/>
  <c r="AN2009" i="1"/>
  <c r="AP2009" i="1" s="1"/>
  <c r="AQ2009" i="1" s="1"/>
  <c r="AI2009" i="1"/>
  <c r="AN2017" i="1"/>
  <c r="AP2017" i="1" s="1"/>
  <c r="AQ2017" i="1" s="1"/>
  <c r="AI2017" i="1"/>
  <c r="AN2025" i="1"/>
  <c r="AI2025" i="1"/>
  <c r="AN2033" i="1"/>
  <c r="AP2033" i="1" s="1"/>
  <c r="AQ2033" i="1" s="1"/>
  <c r="AI2033" i="1"/>
  <c r="AN2041" i="1"/>
  <c r="AI2041" i="1"/>
  <c r="AN2049" i="1"/>
  <c r="AP2049" i="1" s="1"/>
  <c r="AQ2049" i="1" s="1"/>
  <c r="AI2049" i="1"/>
  <c r="AN2057" i="1"/>
  <c r="AP2057" i="1" s="1"/>
  <c r="AQ2057" i="1" s="1"/>
  <c r="AI2057" i="1"/>
  <c r="AN2065" i="1"/>
  <c r="AP2065" i="1" s="1"/>
  <c r="AQ2065" i="1" s="1"/>
  <c r="AI2065" i="1"/>
  <c r="AN2073" i="1"/>
  <c r="AP2073" i="1" s="1"/>
  <c r="AQ2073" i="1" s="1"/>
  <c r="AI2073" i="1"/>
  <c r="AN2081" i="1"/>
  <c r="AP2081" i="1" s="1"/>
  <c r="AQ2081" i="1" s="1"/>
  <c r="AI2081" i="1"/>
  <c r="AN2089" i="1"/>
  <c r="AP2089" i="1" s="1"/>
  <c r="AQ2089" i="1" s="1"/>
  <c r="AI2089" i="1"/>
  <c r="AN2097" i="1"/>
  <c r="AP2097" i="1" s="1"/>
  <c r="AQ2097" i="1" s="1"/>
  <c r="AI2097" i="1"/>
  <c r="AN2105" i="1"/>
  <c r="AP2105" i="1" s="1"/>
  <c r="AQ2105" i="1" s="1"/>
  <c r="AI2105" i="1"/>
  <c r="AN2113" i="1"/>
  <c r="AP2113" i="1" s="1"/>
  <c r="AQ2113" i="1" s="1"/>
  <c r="AI2113" i="1"/>
  <c r="AN2121" i="1"/>
  <c r="AP2121" i="1" s="1"/>
  <c r="AQ2121" i="1" s="1"/>
  <c r="AI2121" i="1"/>
  <c r="AN2129" i="1"/>
  <c r="AP2129" i="1" s="1"/>
  <c r="AQ2129" i="1" s="1"/>
  <c r="AI2129" i="1"/>
  <c r="AN2137" i="1"/>
  <c r="AP2137" i="1" s="1"/>
  <c r="AQ2137" i="1" s="1"/>
  <c r="AI2137" i="1"/>
  <c r="AN2145" i="1"/>
  <c r="AP2145" i="1" s="1"/>
  <c r="AQ2145" i="1" s="1"/>
  <c r="AI2145" i="1"/>
  <c r="AN2153" i="1"/>
  <c r="AP2153" i="1" s="1"/>
  <c r="AQ2153" i="1" s="1"/>
  <c r="AI2153" i="1"/>
  <c r="AN2161" i="1"/>
  <c r="AP2161" i="1" s="1"/>
  <c r="AQ2161" i="1" s="1"/>
  <c r="AI2161" i="1"/>
  <c r="AN2169" i="1"/>
  <c r="AP2169" i="1" s="1"/>
  <c r="AQ2169" i="1" s="1"/>
  <c r="AI2169" i="1"/>
  <c r="AN2177" i="1"/>
  <c r="AP2177" i="1" s="1"/>
  <c r="AQ2177" i="1" s="1"/>
  <c r="AI2177" i="1"/>
  <c r="AN2185" i="1"/>
  <c r="AP2185" i="1" s="1"/>
  <c r="AQ2185" i="1" s="1"/>
  <c r="AI2185" i="1"/>
  <c r="AN2193" i="1"/>
  <c r="AP2193" i="1" s="1"/>
  <c r="AQ2193" i="1" s="1"/>
  <c r="AI2193" i="1"/>
  <c r="AN2201" i="1"/>
  <c r="AI2201" i="1"/>
  <c r="AN2209" i="1"/>
  <c r="AP2209" i="1" s="1"/>
  <c r="AQ2209" i="1" s="1"/>
  <c r="AI2209" i="1"/>
  <c r="AN2217" i="1"/>
  <c r="AP2217" i="1" s="1"/>
  <c r="AQ2217" i="1" s="1"/>
  <c r="AI2217" i="1"/>
  <c r="AN2225" i="1"/>
  <c r="AP2225" i="1" s="1"/>
  <c r="AQ2225" i="1" s="1"/>
  <c r="AI2225" i="1"/>
  <c r="AN2233" i="1"/>
  <c r="AP2233" i="1" s="1"/>
  <c r="AQ2233" i="1" s="1"/>
  <c r="AI2233" i="1"/>
  <c r="AN2241" i="1"/>
  <c r="AI2241" i="1"/>
  <c r="AN2249" i="1"/>
  <c r="AP2249" i="1" s="1"/>
  <c r="AQ2249" i="1" s="1"/>
  <c r="AI2249" i="1"/>
  <c r="AN2257" i="1"/>
  <c r="AP2257" i="1" s="1"/>
  <c r="AQ2257" i="1" s="1"/>
  <c r="AI2257" i="1"/>
  <c r="AN2265" i="1"/>
  <c r="AP2265" i="1" s="1"/>
  <c r="AQ2265" i="1" s="1"/>
  <c r="AI2265" i="1"/>
  <c r="AN2273" i="1"/>
  <c r="AP2273" i="1" s="1"/>
  <c r="AQ2273" i="1" s="1"/>
  <c r="AI2273" i="1"/>
  <c r="AN2281" i="1"/>
  <c r="AP2281" i="1" s="1"/>
  <c r="AQ2281" i="1" s="1"/>
  <c r="AI2281" i="1"/>
  <c r="AN2289" i="1"/>
  <c r="AI2289" i="1"/>
  <c r="AN2297" i="1"/>
  <c r="AP2297" i="1" s="1"/>
  <c r="AQ2297" i="1" s="1"/>
  <c r="AI2297" i="1"/>
  <c r="AN2305" i="1"/>
  <c r="AP2305" i="1" s="1"/>
  <c r="AQ2305" i="1" s="1"/>
  <c r="AI2305" i="1"/>
  <c r="AN2313" i="1"/>
  <c r="AP2313" i="1" s="1"/>
  <c r="AQ2313" i="1" s="1"/>
  <c r="AI2313" i="1"/>
  <c r="AN2321" i="1"/>
  <c r="AP2321" i="1" s="1"/>
  <c r="AQ2321" i="1" s="1"/>
  <c r="AI2321" i="1"/>
  <c r="AN2329" i="1"/>
  <c r="AI2329" i="1"/>
  <c r="AN2337" i="1"/>
  <c r="AP2337" i="1" s="1"/>
  <c r="AQ2337" i="1" s="1"/>
  <c r="AI2337" i="1"/>
  <c r="AN2345" i="1"/>
  <c r="AP2345" i="1" s="1"/>
  <c r="AQ2345" i="1" s="1"/>
  <c r="AI2345" i="1"/>
  <c r="AN2353" i="1"/>
  <c r="AP2353" i="1" s="1"/>
  <c r="AQ2353" i="1" s="1"/>
  <c r="AI2353" i="1"/>
  <c r="AN2361" i="1"/>
  <c r="AP2361" i="1" s="1"/>
  <c r="AQ2361" i="1" s="1"/>
  <c r="AI2361" i="1"/>
  <c r="AN2369" i="1"/>
  <c r="AI2369" i="1"/>
  <c r="AN2377" i="1"/>
  <c r="AI2377" i="1"/>
  <c r="AN2385" i="1"/>
  <c r="AP2385" i="1" s="1"/>
  <c r="AQ2385" i="1" s="1"/>
  <c r="AI2385" i="1"/>
  <c r="AN2393" i="1"/>
  <c r="AP2393" i="1" s="1"/>
  <c r="AQ2393" i="1" s="1"/>
  <c r="AI2393" i="1"/>
  <c r="AN2401" i="1"/>
  <c r="AP2401" i="1" s="1"/>
  <c r="AQ2401" i="1" s="1"/>
  <c r="AI2401" i="1"/>
  <c r="AN2409" i="1"/>
  <c r="AP2409" i="1" s="1"/>
  <c r="AQ2409" i="1" s="1"/>
  <c r="AI2409" i="1"/>
  <c r="AN2417" i="1"/>
  <c r="AI2417" i="1"/>
  <c r="AN2425" i="1"/>
  <c r="AP2425" i="1" s="1"/>
  <c r="AQ2425" i="1" s="1"/>
  <c r="AI2425" i="1"/>
  <c r="AN2433" i="1"/>
  <c r="AP2433" i="1" s="1"/>
  <c r="AQ2433" i="1" s="1"/>
  <c r="AI2433" i="1"/>
  <c r="AN2441" i="1"/>
  <c r="AP2441" i="1" s="1"/>
  <c r="AQ2441" i="1" s="1"/>
  <c r="AI2441" i="1"/>
  <c r="AN2449" i="1"/>
  <c r="AP2449" i="1" s="1"/>
  <c r="AQ2449" i="1" s="1"/>
  <c r="AI2449" i="1"/>
  <c r="AN2457" i="1"/>
  <c r="AI2457" i="1"/>
  <c r="AN2465" i="1"/>
  <c r="AP2465" i="1" s="1"/>
  <c r="AQ2465" i="1" s="1"/>
  <c r="AI2465" i="1"/>
  <c r="AN2473" i="1"/>
  <c r="AP2473" i="1" s="1"/>
  <c r="AQ2473" i="1" s="1"/>
  <c r="AI2473" i="1"/>
  <c r="AN2481" i="1"/>
  <c r="AP2481" i="1" s="1"/>
  <c r="AQ2481" i="1" s="1"/>
  <c r="AI2481" i="1"/>
  <c r="AN2489" i="1"/>
  <c r="AP2489" i="1" s="1"/>
  <c r="AQ2489" i="1" s="1"/>
  <c r="AI2489" i="1"/>
  <c r="AN2497" i="1"/>
  <c r="AI2497" i="1"/>
  <c r="AN2505" i="1"/>
  <c r="AP2505" i="1" s="1"/>
  <c r="AQ2505" i="1" s="1"/>
  <c r="AI2505" i="1"/>
  <c r="AN2513" i="1"/>
  <c r="AP2513" i="1" s="1"/>
  <c r="AQ2513" i="1" s="1"/>
  <c r="AI2513" i="1"/>
  <c r="AN2521" i="1"/>
  <c r="AP2521" i="1" s="1"/>
  <c r="AQ2521" i="1" s="1"/>
  <c r="AI2521" i="1"/>
  <c r="AN2529" i="1"/>
  <c r="AP2529" i="1" s="1"/>
  <c r="AQ2529" i="1" s="1"/>
  <c r="AI2529" i="1"/>
  <c r="AN2537" i="1"/>
  <c r="AP2537" i="1" s="1"/>
  <c r="AQ2537" i="1" s="1"/>
  <c r="AI2537" i="1"/>
  <c r="AN2545" i="1"/>
  <c r="AI2545" i="1"/>
  <c r="AN2553" i="1"/>
  <c r="AP2553" i="1" s="1"/>
  <c r="AQ2553" i="1" s="1"/>
  <c r="AI2553" i="1"/>
  <c r="AN2561" i="1"/>
  <c r="AP2561" i="1" s="1"/>
  <c r="AQ2561" i="1" s="1"/>
  <c r="AI2561" i="1"/>
  <c r="AN2569" i="1"/>
  <c r="AP2569" i="1" s="1"/>
  <c r="AQ2569" i="1" s="1"/>
  <c r="AI2569" i="1"/>
  <c r="AN2577" i="1"/>
  <c r="AP2577" i="1" s="1"/>
  <c r="AQ2577" i="1" s="1"/>
  <c r="AI2577" i="1"/>
  <c r="AN2585" i="1"/>
  <c r="AP2585" i="1" s="1"/>
  <c r="AQ2585" i="1" s="1"/>
  <c r="AI2585" i="1"/>
  <c r="AN2593" i="1"/>
  <c r="AP2593" i="1" s="1"/>
  <c r="AQ2593" i="1" s="1"/>
  <c r="AI2593" i="1"/>
  <c r="AN2601" i="1"/>
  <c r="AP2601" i="1" s="1"/>
  <c r="AQ2601" i="1" s="1"/>
  <c r="AI2601" i="1"/>
  <c r="AN2609" i="1"/>
  <c r="AP2609" i="1" s="1"/>
  <c r="AQ2609" i="1" s="1"/>
  <c r="AI2609" i="1"/>
  <c r="AN2617" i="1"/>
  <c r="AP2617" i="1" s="1"/>
  <c r="AQ2617" i="1" s="1"/>
  <c r="AI2617" i="1"/>
  <c r="AN2625" i="1"/>
  <c r="AP2625" i="1" s="1"/>
  <c r="AQ2625" i="1" s="1"/>
  <c r="AI2625" i="1"/>
  <c r="AN2633" i="1"/>
  <c r="AI2633" i="1"/>
  <c r="AN2641" i="1"/>
  <c r="AP2641" i="1" s="1"/>
  <c r="AQ2641" i="1" s="1"/>
  <c r="AI2641" i="1"/>
  <c r="AN2649" i="1"/>
  <c r="AP2649" i="1" s="1"/>
  <c r="AQ2649" i="1" s="1"/>
  <c r="AI2649" i="1"/>
  <c r="AN2657" i="1"/>
  <c r="AP2657" i="1" s="1"/>
  <c r="AQ2657" i="1" s="1"/>
  <c r="AI2657" i="1"/>
  <c r="AN2665" i="1"/>
  <c r="AP2665" i="1" s="1"/>
  <c r="AQ2665" i="1" s="1"/>
  <c r="AI2665" i="1"/>
  <c r="AN2673" i="1"/>
  <c r="AP2673" i="1" s="1"/>
  <c r="AQ2673" i="1" s="1"/>
  <c r="AI2673" i="1"/>
  <c r="AN2681" i="1"/>
  <c r="AP2681" i="1" s="1"/>
  <c r="AQ2681" i="1" s="1"/>
  <c r="AI2681" i="1"/>
  <c r="AN2689" i="1"/>
  <c r="AP2689" i="1" s="1"/>
  <c r="AQ2689" i="1" s="1"/>
  <c r="AI2689" i="1"/>
  <c r="AN2697" i="1"/>
  <c r="AP2697" i="1" s="1"/>
  <c r="AQ2697" i="1" s="1"/>
  <c r="AI2697" i="1"/>
  <c r="AN2705" i="1"/>
  <c r="AP2705" i="1" s="1"/>
  <c r="AQ2705" i="1" s="1"/>
  <c r="AI2705" i="1"/>
  <c r="AN2713" i="1"/>
  <c r="AI2713" i="1"/>
  <c r="AN2721" i="1"/>
  <c r="AP2721" i="1" s="1"/>
  <c r="AQ2721" i="1" s="1"/>
  <c r="AI2721" i="1"/>
  <c r="AN2729" i="1"/>
  <c r="AP2729" i="1" s="1"/>
  <c r="AQ2729" i="1" s="1"/>
  <c r="AI2729" i="1"/>
  <c r="AN2737" i="1"/>
  <c r="AP2737" i="1" s="1"/>
  <c r="AQ2737" i="1" s="1"/>
  <c r="AI2737" i="1"/>
  <c r="AN2745" i="1"/>
  <c r="AP2745" i="1" s="1"/>
  <c r="AQ2745" i="1" s="1"/>
  <c r="AI2745" i="1"/>
  <c r="AN2753" i="1"/>
  <c r="AP2753" i="1" s="1"/>
  <c r="AQ2753" i="1" s="1"/>
  <c r="AI2753" i="1"/>
  <c r="AN2761" i="1"/>
  <c r="AP2761" i="1" s="1"/>
  <c r="AQ2761" i="1" s="1"/>
  <c r="AI2761" i="1"/>
  <c r="AN2769" i="1"/>
  <c r="AP2769" i="1" s="1"/>
  <c r="AQ2769" i="1" s="1"/>
  <c r="AI2769" i="1"/>
  <c r="AN2777" i="1"/>
  <c r="AP2777" i="1" s="1"/>
  <c r="AQ2777" i="1" s="1"/>
  <c r="AI2777" i="1"/>
  <c r="AN2785" i="1"/>
  <c r="AP2785" i="1" s="1"/>
  <c r="AQ2785" i="1" s="1"/>
  <c r="AI2785" i="1"/>
  <c r="AN2793" i="1"/>
  <c r="AP2793" i="1" s="1"/>
  <c r="AQ2793" i="1" s="1"/>
  <c r="AI2793" i="1"/>
  <c r="AN2801" i="1"/>
  <c r="AP2801" i="1" s="1"/>
  <c r="AQ2801" i="1" s="1"/>
  <c r="AI2801" i="1"/>
  <c r="AN2809" i="1"/>
  <c r="AP2809" i="1" s="1"/>
  <c r="AQ2809" i="1" s="1"/>
  <c r="AI2809" i="1"/>
  <c r="AN2817" i="1"/>
  <c r="AP2817" i="1" s="1"/>
  <c r="AQ2817" i="1" s="1"/>
  <c r="AI2817" i="1"/>
  <c r="AN2825" i="1"/>
  <c r="AP2825" i="1" s="1"/>
  <c r="AQ2825" i="1" s="1"/>
  <c r="AI2825" i="1"/>
  <c r="AN2833" i="1"/>
  <c r="AP2833" i="1" s="1"/>
  <c r="AQ2833" i="1" s="1"/>
  <c r="AI2833" i="1"/>
  <c r="AN2841" i="1"/>
  <c r="AI2841" i="1"/>
  <c r="AN2849" i="1"/>
  <c r="AP2849" i="1" s="1"/>
  <c r="AQ2849" i="1" s="1"/>
  <c r="AI2849" i="1"/>
  <c r="AN2857" i="1"/>
  <c r="AP2857" i="1" s="1"/>
  <c r="AQ2857" i="1" s="1"/>
  <c r="AI2857" i="1"/>
  <c r="AN2865" i="1"/>
  <c r="AP2865" i="1" s="1"/>
  <c r="AQ2865" i="1" s="1"/>
  <c r="AI2865" i="1"/>
  <c r="AN2873" i="1"/>
  <c r="AP2873" i="1" s="1"/>
  <c r="AQ2873" i="1" s="1"/>
  <c r="AI2873" i="1"/>
  <c r="AN2881" i="1"/>
  <c r="AP2881" i="1" s="1"/>
  <c r="AQ2881" i="1" s="1"/>
  <c r="AI2881" i="1"/>
  <c r="AN2889" i="1"/>
  <c r="AP2889" i="1" s="1"/>
  <c r="AQ2889" i="1" s="1"/>
  <c r="AI2889" i="1"/>
  <c r="AN2897" i="1"/>
  <c r="AP2897" i="1" s="1"/>
  <c r="AQ2897" i="1" s="1"/>
  <c r="AI2897" i="1"/>
  <c r="AN2905" i="1"/>
  <c r="AP2905" i="1" s="1"/>
  <c r="AQ2905" i="1" s="1"/>
  <c r="AI2905" i="1"/>
  <c r="AN2913" i="1"/>
  <c r="AP2913" i="1" s="1"/>
  <c r="AQ2913" i="1" s="1"/>
  <c r="AI2913" i="1"/>
  <c r="AN2921" i="1"/>
  <c r="AP2921" i="1" s="1"/>
  <c r="AQ2921" i="1" s="1"/>
  <c r="AI2921" i="1"/>
  <c r="AN2929" i="1"/>
  <c r="AP2929" i="1" s="1"/>
  <c r="AQ2929" i="1" s="1"/>
  <c r="AI2929" i="1"/>
  <c r="AN2937" i="1"/>
  <c r="AP2937" i="1" s="1"/>
  <c r="AQ2937" i="1" s="1"/>
  <c r="AI2937" i="1"/>
  <c r="AN2945" i="1"/>
  <c r="AP2945" i="1" s="1"/>
  <c r="AQ2945" i="1" s="1"/>
  <c r="AI2945" i="1"/>
  <c r="AN2953" i="1"/>
  <c r="AP2953" i="1" s="1"/>
  <c r="AQ2953" i="1" s="1"/>
  <c r="AI2953" i="1"/>
  <c r="AN2961" i="1"/>
  <c r="AP2961" i="1" s="1"/>
  <c r="AQ2961" i="1" s="1"/>
  <c r="AI2961" i="1"/>
  <c r="AN2969" i="1"/>
  <c r="AP2969" i="1" s="1"/>
  <c r="AQ2969" i="1" s="1"/>
  <c r="AI2969" i="1"/>
  <c r="AN2977" i="1"/>
  <c r="AP2977" i="1" s="1"/>
  <c r="AQ2977" i="1" s="1"/>
  <c r="AI2977" i="1"/>
  <c r="AN2985" i="1"/>
  <c r="AP2985" i="1" s="1"/>
  <c r="AQ2985" i="1" s="1"/>
  <c r="AI2985" i="1"/>
  <c r="AN2993" i="1"/>
  <c r="AP2993" i="1" s="1"/>
  <c r="AQ2993" i="1" s="1"/>
  <c r="AI2993" i="1"/>
  <c r="AN3001" i="1"/>
  <c r="AP3001" i="1" s="1"/>
  <c r="AQ3001" i="1" s="1"/>
  <c r="AI3001" i="1"/>
  <c r="AN3009" i="1"/>
  <c r="AP3009" i="1" s="1"/>
  <c r="AQ3009" i="1" s="1"/>
  <c r="AI3009" i="1"/>
  <c r="AN3017" i="1"/>
  <c r="AP3017" i="1" s="1"/>
  <c r="AQ3017" i="1" s="1"/>
  <c r="AI3017" i="1"/>
  <c r="AN3025" i="1"/>
  <c r="AP3025" i="1" s="1"/>
  <c r="AQ3025" i="1" s="1"/>
  <c r="AI3025" i="1"/>
  <c r="AN3033" i="1"/>
  <c r="AP3033" i="1" s="1"/>
  <c r="AQ3033" i="1" s="1"/>
  <c r="AI3033" i="1"/>
  <c r="AN3041" i="1"/>
  <c r="AP3041" i="1" s="1"/>
  <c r="AQ3041" i="1" s="1"/>
  <c r="AI3041" i="1"/>
  <c r="AN3049" i="1"/>
  <c r="AP3049" i="1" s="1"/>
  <c r="AQ3049" i="1" s="1"/>
  <c r="AI3049" i="1"/>
  <c r="AN3057" i="1"/>
  <c r="AP3057" i="1" s="1"/>
  <c r="AQ3057" i="1" s="1"/>
  <c r="AI3057" i="1"/>
  <c r="AN3065" i="1"/>
  <c r="AP3065" i="1" s="1"/>
  <c r="AQ3065" i="1" s="1"/>
  <c r="AI3065" i="1"/>
  <c r="AN3073" i="1"/>
  <c r="AP3073" i="1" s="1"/>
  <c r="AQ3073" i="1" s="1"/>
  <c r="AI3073" i="1"/>
  <c r="AN3081" i="1"/>
  <c r="AP3081" i="1" s="1"/>
  <c r="AQ3081" i="1" s="1"/>
  <c r="AI3081" i="1"/>
  <c r="AN3089" i="1"/>
  <c r="AP3089" i="1" s="1"/>
  <c r="AQ3089" i="1" s="1"/>
  <c r="AI3089" i="1"/>
  <c r="AN3097" i="1"/>
  <c r="AP3097" i="1" s="1"/>
  <c r="AQ3097" i="1" s="1"/>
  <c r="AI3097" i="1"/>
  <c r="AN3105" i="1"/>
  <c r="AP3105" i="1" s="1"/>
  <c r="AQ3105" i="1" s="1"/>
  <c r="AI3105" i="1"/>
  <c r="AN3113" i="1"/>
  <c r="AP3113" i="1" s="1"/>
  <c r="AQ3113" i="1" s="1"/>
  <c r="AI3113" i="1"/>
  <c r="AN3121" i="1"/>
  <c r="AP3121" i="1" s="1"/>
  <c r="AQ3121" i="1" s="1"/>
  <c r="AI3121" i="1"/>
  <c r="AN3129" i="1"/>
  <c r="AP3129" i="1" s="1"/>
  <c r="AQ3129" i="1" s="1"/>
  <c r="AI3129" i="1"/>
  <c r="AN3137" i="1"/>
  <c r="AP3137" i="1" s="1"/>
  <c r="AQ3137" i="1" s="1"/>
  <c r="AI3137" i="1"/>
  <c r="AN3145" i="1"/>
  <c r="AP3145" i="1" s="1"/>
  <c r="AQ3145" i="1" s="1"/>
  <c r="AI3145" i="1"/>
  <c r="AN3153" i="1"/>
  <c r="AP3153" i="1" s="1"/>
  <c r="AQ3153" i="1" s="1"/>
  <c r="AI3153" i="1"/>
  <c r="AN3161" i="1"/>
  <c r="AP3161" i="1" s="1"/>
  <c r="AQ3161" i="1" s="1"/>
  <c r="AI3161" i="1"/>
  <c r="AN3169" i="1"/>
  <c r="AP3169" i="1" s="1"/>
  <c r="AQ3169" i="1" s="1"/>
  <c r="AI3169" i="1"/>
  <c r="AN3177" i="1"/>
  <c r="AP3177" i="1" s="1"/>
  <c r="AQ3177" i="1" s="1"/>
  <c r="AI3177" i="1"/>
  <c r="AN3185" i="1"/>
  <c r="AP3185" i="1" s="1"/>
  <c r="AQ3185" i="1" s="1"/>
  <c r="AI3185" i="1"/>
  <c r="AN3193" i="1"/>
  <c r="AP3193" i="1" s="1"/>
  <c r="AQ3193" i="1" s="1"/>
  <c r="AI3193" i="1"/>
  <c r="AN3201" i="1"/>
  <c r="AP3201" i="1" s="1"/>
  <c r="AQ3201" i="1" s="1"/>
  <c r="AI3201" i="1"/>
  <c r="AN3209" i="1"/>
  <c r="AP3209" i="1" s="1"/>
  <c r="AQ3209" i="1" s="1"/>
  <c r="AI3209" i="1"/>
  <c r="AN3217" i="1"/>
  <c r="AP3217" i="1" s="1"/>
  <c r="AQ3217" i="1" s="1"/>
  <c r="AI3217" i="1"/>
  <c r="AN3225" i="1"/>
  <c r="AP3225" i="1" s="1"/>
  <c r="AQ3225" i="1" s="1"/>
  <c r="AI3225" i="1"/>
  <c r="AN3233" i="1"/>
  <c r="AP3233" i="1" s="1"/>
  <c r="AQ3233" i="1" s="1"/>
  <c r="AI3233" i="1"/>
  <c r="AN3241" i="1"/>
  <c r="AP3241" i="1" s="1"/>
  <c r="AQ3241" i="1" s="1"/>
  <c r="AI3241" i="1"/>
  <c r="AN3249" i="1"/>
  <c r="AP3249" i="1" s="1"/>
  <c r="AQ3249" i="1" s="1"/>
  <c r="AI3249" i="1"/>
  <c r="AN3257" i="1"/>
  <c r="AP3257" i="1" s="1"/>
  <c r="AQ3257" i="1" s="1"/>
  <c r="AI3257" i="1"/>
  <c r="AN3265" i="1"/>
  <c r="AP3265" i="1" s="1"/>
  <c r="AQ3265" i="1" s="1"/>
  <c r="AI3265" i="1"/>
  <c r="AN3273" i="1"/>
  <c r="AP3273" i="1" s="1"/>
  <c r="AQ3273" i="1" s="1"/>
  <c r="AI3273" i="1"/>
  <c r="AN3281" i="1"/>
  <c r="AP3281" i="1" s="1"/>
  <c r="AQ3281" i="1" s="1"/>
  <c r="AI3281" i="1"/>
  <c r="AN3289" i="1"/>
  <c r="AP3289" i="1" s="1"/>
  <c r="AQ3289" i="1" s="1"/>
  <c r="AI3289" i="1"/>
  <c r="AN3297" i="1"/>
  <c r="AP3297" i="1" s="1"/>
  <c r="AQ3297" i="1" s="1"/>
  <c r="AI3297" i="1"/>
  <c r="AN3305" i="1"/>
  <c r="AP3305" i="1" s="1"/>
  <c r="AQ3305" i="1" s="1"/>
  <c r="AI3305" i="1"/>
  <c r="AN3313" i="1"/>
  <c r="AP3313" i="1" s="1"/>
  <c r="AQ3313" i="1" s="1"/>
  <c r="AI3313" i="1"/>
  <c r="AN3321" i="1"/>
  <c r="AP3321" i="1" s="1"/>
  <c r="AQ3321" i="1" s="1"/>
  <c r="AI3321" i="1"/>
  <c r="AN3329" i="1"/>
  <c r="AP3329" i="1" s="1"/>
  <c r="AQ3329" i="1" s="1"/>
  <c r="AI3329" i="1"/>
  <c r="AN3337" i="1"/>
  <c r="AP3337" i="1" s="1"/>
  <c r="AQ3337" i="1" s="1"/>
  <c r="AI3337" i="1"/>
  <c r="AN3345" i="1"/>
  <c r="AP3345" i="1" s="1"/>
  <c r="AQ3345" i="1" s="1"/>
  <c r="AI3345" i="1"/>
  <c r="AN3353" i="1"/>
  <c r="AP3353" i="1" s="1"/>
  <c r="AQ3353" i="1" s="1"/>
  <c r="AI3353" i="1"/>
  <c r="AN3361" i="1"/>
  <c r="AP3361" i="1" s="1"/>
  <c r="AQ3361" i="1" s="1"/>
  <c r="AI3361" i="1"/>
  <c r="AN3369" i="1"/>
  <c r="AP3369" i="1" s="1"/>
  <c r="AQ3369" i="1" s="1"/>
  <c r="AI3369" i="1"/>
  <c r="AN3377" i="1"/>
  <c r="AP3377" i="1" s="1"/>
  <c r="AQ3377" i="1" s="1"/>
  <c r="AI3377" i="1"/>
  <c r="AN3385" i="1"/>
  <c r="AP3385" i="1" s="1"/>
  <c r="AQ3385" i="1" s="1"/>
  <c r="AI3385" i="1"/>
  <c r="AN3393" i="1"/>
  <c r="AP3393" i="1" s="1"/>
  <c r="AQ3393" i="1" s="1"/>
  <c r="AI3393" i="1"/>
  <c r="AN3401" i="1"/>
  <c r="AP3401" i="1" s="1"/>
  <c r="AQ3401" i="1" s="1"/>
  <c r="AI3401" i="1"/>
  <c r="AN3409" i="1"/>
  <c r="AP3409" i="1" s="1"/>
  <c r="AQ3409" i="1" s="1"/>
  <c r="AI3409" i="1"/>
  <c r="AN3417" i="1"/>
  <c r="AP3417" i="1" s="1"/>
  <c r="AQ3417" i="1" s="1"/>
  <c r="AI3417" i="1"/>
  <c r="AN3425" i="1"/>
  <c r="AP3425" i="1" s="1"/>
  <c r="AQ3425" i="1" s="1"/>
  <c r="AI3425" i="1"/>
  <c r="AN3433" i="1"/>
  <c r="AP3433" i="1" s="1"/>
  <c r="AQ3433" i="1" s="1"/>
  <c r="AI3433" i="1"/>
  <c r="AN3441" i="1"/>
  <c r="AP3441" i="1" s="1"/>
  <c r="AQ3441" i="1" s="1"/>
  <c r="AI3441" i="1"/>
  <c r="I3" i="2" l="1"/>
  <c r="J3" i="2" s="1"/>
  <c r="AP3184" i="1"/>
  <c r="AQ3184" i="1" s="1"/>
  <c r="AP3120" i="1"/>
  <c r="AQ3120" i="1" s="1"/>
  <c r="AP3056" i="1"/>
  <c r="AQ3056" i="1" s="1"/>
  <c r="AP2997" i="1"/>
  <c r="AQ2997" i="1" s="1"/>
  <c r="AP2975" i="1"/>
  <c r="AQ2975" i="1" s="1"/>
  <c r="AP3440" i="1"/>
  <c r="AQ3440" i="1" s="1"/>
  <c r="AP3408" i="1"/>
  <c r="AQ3408" i="1" s="1"/>
  <c r="AP3344" i="1"/>
  <c r="AQ3344" i="1" s="1"/>
  <c r="AP3280" i="1"/>
  <c r="AQ3280" i="1" s="1"/>
  <c r="AP3216" i="1"/>
  <c r="AQ3216" i="1" s="1"/>
  <c r="AP3152" i="1"/>
  <c r="AQ3152" i="1" s="1"/>
  <c r="AP3088" i="1"/>
  <c r="AQ3088" i="1" s="1"/>
  <c r="AP2544" i="1"/>
  <c r="AQ2544" i="1" s="1"/>
  <c r="AP2837" i="1"/>
  <c r="AQ2837" i="1" s="1"/>
  <c r="AP2289" i="1"/>
  <c r="AQ2289" i="1" s="1"/>
  <c r="AP529" i="1"/>
  <c r="AQ529" i="1" s="1"/>
  <c r="AP827" i="1"/>
  <c r="AQ827" i="1" s="1"/>
  <c r="AP2633" i="1"/>
  <c r="AQ2633" i="1" s="1"/>
  <c r="AP1865" i="1"/>
  <c r="AQ1865" i="1" s="1"/>
  <c r="AP1864" i="1"/>
  <c r="AQ1864" i="1" s="1"/>
  <c r="AP1192" i="1"/>
  <c r="AQ1192" i="1" s="1"/>
  <c r="AP2545" i="1"/>
  <c r="AQ2545" i="1" s="1"/>
  <c r="AP2417" i="1"/>
  <c r="AQ2417" i="1" s="1"/>
  <c r="AQ2025" i="1"/>
  <c r="AP2025" i="1"/>
  <c r="AP1609" i="1"/>
  <c r="AQ1609" i="1" s="1"/>
  <c r="AP1513" i="1"/>
  <c r="AQ1513" i="1" s="1"/>
  <c r="AP1353" i="1"/>
  <c r="AQ1353" i="1" s="1"/>
  <c r="AP1257" i="1"/>
  <c r="AQ1257" i="1" s="1"/>
  <c r="AP2497" i="1"/>
  <c r="AQ2497" i="1" s="1"/>
  <c r="AP2369" i="1"/>
  <c r="AQ2369" i="1" s="1"/>
  <c r="AP3328" i="1"/>
  <c r="AQ3328" i="1" s="1"/>
  <c r="AP3200" i="1"/>
  <c r="AQ3200" i="1" s="1"/>
  <c r="AP3136" i="1"/>
  <c r="AQ3136" i="1" s="1"/>
  <c r="AP3072" i="1"/>
  <c r="AQ3072" i="1" s="1"/>
  <c r="AP2976" i="1"/>
  <c r="AQ2976" i="1" s="1"/>
  <c r="AP2912" i="1"/>
  <c r="AQ2912" i="1" s="1"/>
  <c r="AP2784" i="1"/>
  <c r="AQ2784" i="1" s="1"/>
  <c r="AP2208" i="1"/>
  <c r="AQ2208" i="1" s="1"/>
  <c r="AG3" i="2"/>
  <c r="AH3" i="2" s="1"/>
  <c r="AP3439" i="1"/>
  <c r="AQ3439" i="1" s="1"/>
  <c r="AP3343" i="1"/>
  <c r="AQ3343" i="1" s="1"/>
  <c r="AP3279" i="1"/>
  <c r="AQ3279" i="1" s="1"/>
  <c r="AP3215" i="1"/>
  <c r="AQ3215" i="1" s="1"/>
  <c r="AP3183" i="1"/>
  <c r="AQ3183" i="1" s="1"/>
  <c r="AP3151" i="1"/>
  <c r="AQ3151" i="1" s="1"/>
  <c r="AP3119" i="1"/>
  <c r="AQ3119" i="1" s="1"/>
  <c r="AP3087" i="1"/>
  <c r="AQ3087" i="1" s="1"/>
  <c r="AP3055" i="1"/>
  <c r="AQ3055" i="1" s="1"/>
  <c r="AP2377" i="1"/>
  <c r="AQ2377" i="1" s="1"/>
  <c r="AP2241" i="1"/>
  <c r="AQ2241" i="1" s="1"/>
  <c r="AP3360" i="1"/>
  <c r="AQ3360" i="1" s="1"/>
  <c r="AP3232" i="1"/>
  <c r="AQ3232" i="1" s="1"/>
  <c r="AP3168" i="1"/>
  <c r="AQ3168" i="1" s="1"/>
  <c r="AP3104" i="1"/>
  <c r="AQ3104" i="1" s="1"/>
  <c r="AP3040" i="1"/>
  <c r="AQ3040" i="1" s="1"/>
  <c r="AP2720" i="1"/>
  <c r="AQ2720" i="1" s="1"/>
  <c r="AP2464" i="1"/>
  <c r="AQ2464" i="1" s="1"/>
  <c r="AP2841" i="1"/>
  <c r="AQ2841" i="1" s="1"/>
  <c r="AP2713" i="1"/>
  <c r="AQ2713" i="1" s="1"/>
  <c r="AP2457" i="1"/>
  <c r="AQ2457" i="1" s="1"/>
  <c r="AP2329" i="1"/>
  <c r="AQ2329" i="1" s="1"/>
  <c r="AP2201" i="1"/>
  <c r="AQ2201" i="1" s="1"/>
  <c r="AP2041" i="1"/>
  <c r="AQ2041" i="1" s="1"/>
  <c r="AP1785" i="1"/>
  <c r="AQ1785" i="1" s="1"/>
  <c r="AP1529" i="1"/>
  <c r="AQ1529" i="1" s="1"/>
  <c r="AP1433" i="1"/>
  <c r="AQ1433" i="1" s="1"/>
  <c r="AP1273" i="1"/>
  <c r="AQ1273" i="1" s="1"/>
  <c r="AP1177" i="1"/>
  <c r="AQ1177" i="1" s="1"/>
  <c r="AP1081" i="1"/>
  <c r="AQ1081" i="1" s="1"/>
  <c r="AS3" i="2" l="1"/>
  <c r="AT3" i="2" s="1"/>
  <c r="AV3" i="2" s="1"/>
  <c r="AW3" i="2" s="1"/>
  <c r="AX3" i="2" s="1"/>
  <c r="D7" i="7" l="1"/>
</calcChain>
</file>

<file path=xl/sharedStrings.xml><?xml version="1.0" encoding="utf-8"?>
<sst xmlns="http://schemas.openxmlformats.org/spreadsheetml/2006/main" count="25473" uniqueCount="3749">
  <si>
    <t>BU</t>
  </si>
  <si>
    <t>UT</t>
  </si>
  <si>
    <t>PUBLIC / PRIVATE</t>
  </si>
  <si>
    <t>FDR NO.</t>
  </si>
  <si>
    <t>FDR BAND</t>
  </si>
  <si>
    <t>DT CIS NO</t>
  </si>
  <si>
    <t>DT Name</t>
  </si>
  <si>
    <t>Postpaid Billing</t>
  </si>
  <si>
    <t>PPM Billing</t>
  </si>
  <si>
    <t>Postpaid Response</t>
  </si>
  <si>
    <t>PPM Response</t>
  </si>
  <si>
    <t>RESPONSE</t>
  </si>
  <si>
    <t xml:space="preserve"> BALANCE </t>
  </si>
  <si>
    <t>IKEJA</t>
  </si>
  <si>
    <t>ANIFOWOSHE</t>
  </si>
  <si>
    <t>PRIVATE</t>
  </si>
  <si>
    <t>A</t>
  </si>
  <si>
    <t>11-New AlausaINJ-T6-Awolowo-ROSABEL ADVERTISING LTD</t>
  </si>
  <si>
    <t>Suspended</t>
  </si>
  <si>
    <t>POWER HOLDING COMPANY OF NIGER-0100068113</t>
  </si>
  <si>
    <t>B</t>
  </si>
  <si>
    <t>EKULO GROUP OF COMPANIES-0100068201</t>
  </si>
  <si>
    <t>11-Adeniyi JonesINJ-T1-Anifowoshe-MANI PAL INTERNATIONAL PRESS L</t>
  </si>
  <si>
    <t>MTN-0101383514</t>
  </si>
  <si>
    <t>SUSPEND</t>
  </si>
  <si>
    <t>OCEANIC BANK-0100068233</t>
  </si>
  <si>
    <t>11-New AlausaINJ-T6-Awolowo-SNOW FLAFES NIG. LTD</t>
  </si>
  <si>
    <t>ABIODUN BAMGBOYE</t>
  </si>
  <si>
    <t>CENTAGE PLAZA-0100068211</t>
  </si>
  <si>
    <t>OCEANIC BANK PLC.-0100068234</t>
  </si>
  <si>
    <t>ECOBANK NIG. PLC-0100068114</t>
  </si>
  <si>
    <t>OLUYOLE HOLDING COMPANY-0100068118</t>
  </si>
  <si>
    <t>PUBLIC</t>
  </si>
  <si>
    <t>11-Adeniyi JonesINJ-T1-Adeniyi Jones-5 AKINOLA COLE</t>
  </si>
  <si>
    <t>Not connected, Not commissioned</t>
  </si>
  <si>
    <t>11-Adeniyi JonesINJ-T1-Adeniyi Jones-67 ADENIYI JONES AVENUE</t>
  </si>
  <si>
    <t xml:space="preserve"> B</t>
  </si>
  <si>
    <t>11-Adeniyi JonesINJ-T1-Ajao-OBANTA 3</t>
  </si>
  <si>
    <t>11-Adeniyi JonesINJ-T1-Anifowoshe-4 MODUPE ST</t>
  </si>
  <si>
    <t>11-Adeniyi JonesINJ-T1-Ajao-1 AJAO ROAD</t>
  </si>
  <si>
    <t>11-New AlausaINJ-T6-Awolowo-8 SHANU STREET</t>
  </si>
  <si>
    <t>NOT CONNECTED</t>
  </si>
  <si>
    <t>11-Adeniyi JonesINJ-T1-Ajao-5 AJASA</t>
  </si>
  <si>
    <t>Not connected</t>
  </si>
  <si>
    <t>11-New AlausaINJ-T5-Alausa-ATC SITE   ATC ID 403157</t>
  </si>
  <si>
    <t>No Data</t>
  </si>
  <si>
    <t>11-Adeniyi JonesINJ-T1-Ajao-8 AJAO ROAD</t>
  </si>
  <si>
    <t>11-Adeniyi JonesINJ-T1-Anifowoshe-12 INDEPENDENCE</t>
  </si>
  <si>
    <t>No customer connected</t>
  </si>
  <si>
    <t>11-Adeniyi JonesINJ-T1-Anifowoshe-8 OLAWAYE STREET</t>
  </si>
  <si>
    <t>AIRPORT HOTEL-0100068237</t>
  </si>
  <si>
    <t>SUPERFLUX NIGERIA LIMITED-0100068298</t>
  </si>
  <si>
    <t>11-Adeniyi JonesINJ-T1-Anifowoshe-ABEOKUTA</t>
  </si>
  <si>
    <t>11-Adeniyi JonesINJ-T1-Adeniyi Jones-ALLI BALOGUN</t>
  </si>
  <si>
    <t>ASSOCIATION AUXILARIES MEGA CHICKEN-0100376366</t>
  </si>
  <si>
    <t>11-Adeniyi JonesINJ-T1-Ajao-ART STUDIO</t>
  </si>
  <si>
    <t>11-New AlausaINJ-T6-Awolowo-AFARIOGUN</t>
  </si>
  <si>
    <t>11-New AlausaINJ-T6-Awolowo-SERIKI-ARO</t>
  </si>
  <si>
    <t>11-Adeniyi JonesINJ-T1-Ajao-AMINU</t>
  </si>
  <si>
    <t>11-New AlausaINJ-T6-Awolowo-ODUTOLA 1</t>
  </si>
  <si>
    <t>11-Adeniyi JonesINJ-T1-Adeniyi Jones-ASHOGBON</t>
  </si>
  <si>
    <t>11-Adeniyi JonesINJ-T1-Ajao-ELERUWA</t>
  </si>
  <si>
    <t>11-Adeniyi JonesINJ-T1-Anifowoshe-INDEPENDENCE</t>
  </si>
  <si>
    <t>11-Adeniyi JonesINJ-T1-Ajao-MODUPE</t>
  </si>
  <si>
    <t>11-New AlausaINJ-T6-Awolowo-CHEERS HOTEL LTD</t>
  </si>
  <si>
    <t>11-Adeniyi JonesINJ-T1-Ajao-OGUNMADE</t>
  </si>
  <si>
    <t>11-OgbaINJ-T2-Ifako-DURACLEN</t>
  </si>
  <si>
    <t>11-Adeniyi JonesINJ-T1-Anifowoshe-OBASA</t>
  </si>
  <si>
    <t>Namoh Industry Nig. Ltd.-0100068203</t>
  </si>
  <si>
    <t>BUNCHROSE HOTEL LIMITED-0101470332</t>
  </si>
  <si>
    <t>KAYOTUNDE INVESTMENT LTD-0100068188</t>
  </si>
  <si>
    <t>11-Adeniyi JonesINJ-T1-Anifowoshe-ODUYEMI</t>
  </si>
  <si>
    <t>11-Adeniyi JonesINJ-T1-Ajao-OGUNLOWO/KOFOROLA</t>
  </si>
  <si>
    <t>11-Adeniyi JonesINJ-T1-Ajao-ITOHAN</t>
  </si>
  <si>
    <t>11-Adeniyi JonesINJ-T1-Anifowoshe-AIRWAYS</t>
  </si>
  <si>
    <t>11-Adeniyi JonesINJ-T1-Anifowoshe-NEW ODUYEMI</t>
  </si>
  <si>
    <t>11-OgbaINJ-T2-Ifako-AJUMOBI</t>
  </si>
  <si>
    <t>11-SecretariatINJ-T1-Lateef Jakande-AWAYEWA SERERE</t>
  </si>
  <si>
    <t>11-Adeniyi JonesINJ-T1-Anifowoshe-NURUDEEN</t>
  </si>
  <si>
    <t>11-New AlausaINJ-T6-Awolowo-ODUTOLA II</t>
  </si>
  <si>
    <t>MDS WAREHOUSE-0100068208</t>
  </si>
  <si>
    <t>11-Adeniyi JonesINJ-T1-Anifowoshe-TOWER ALUMINIUM NIG LTD II</t>
  </si>
  <si>
    <t>33-OgbaTCN-CISCO-VITAL PRODUCTS LTD</t>
  </si>
  <si>
    <t>11-Adeniyi JonesINJ-T1-Anifowoshe-CHEMICAL &amp; ALLIED PRODUCTS</t>
  </si>
  <si>
    <t>11-New AlausaINJ-T6-Awolowo-AIRPORT</t>
  </si>
  <si>
    <t>DAILY TIMES MIKANO COMPOUND.-0100098787</t>
  </si>
  <si>
    <t>DANSOL HIGH SCHOOL-0100068176</t>
  </si>
  <si>
    <t>11-Adeniyi JonesINJ-T1-Adeniyi Jones-REGENCY</t>
  </si>
  <si>
    <t>NAMOH INDUSTRIES LTD 11-0100068291</t>
  </si>
  <si>
    <t>DISCOMTEL LTD (CHILLCOOL)-0100068272</t>
  </si>
  <si>
    <t>33-OgbaTCN-CISCO-SID COMPANY</t>
  </si>
  <si>
    <t>11-Adeniyi JonesINJ-T1-Anifowoshe-PAM PAM</t>
  </si>
  <si>
    <t>11-SecretariatINJ-T2-Agidingbi-SAYED FARMS</t>
  </si>
  <si>
    <t>33-OgbaTCN-CISCO-EVANS INDUSTRIES LTD</t>
  </si>
  <si>
    <t>11-New AlausaINJ-T6-Awolowo-AROMIRE</t>
  </si>
  <si>
    <t>11-New AlausaINJ-T6-Awolowo-GARAGE</t>
  </si>
  <si>
    <t>11-New AlausaINJ-T6-Awolowo-EDMARK CITY DEVELOPMENT COMPANY LTD</t>
  </si>
  <si>
    <t>HYGEIA CLINIC-0100068223</t>
  </si>
  <si>
    <t>11-New AlausaINJ-T6-Awolowo-SERIKI ARO 1</t>
  </si>
  <si>
    <t>STANDARD ORGANIZATION OF NIGERIA-0101219979</t>
  </si>
  <si>
    <t>11-New AlausaINJ-T6-Awolowo-ORISHE</t>
  </si>
  <si>
    <t>EDYSMART NIG.LTD.-0100068205</t>
  </si>
  <si>
    <t>INDUSTRIAL CARTONS LTD-0100923138</t>
  </si>
  <si>
    <t>OGUNSANWO OLUFEMI-0101212594</t>
  </si>
  <si>
    <t>REDEEMED CHRISTIAN CHURCH-0100068206</t>
  </si>
  <si>
    <t>LASACO ASSURANCE PLC-0100068182</t>
  </si>
  <si>
    <t>SANUSI BROTHERS NIG LTD-0100068194</t>
  </si>
  <si>
    <t>EAT 'N' GO RESTAURANT-0101173253</t>
  </si>
  <si>
    <t>MANUFACTURERS ASSOCIATION-0100068225</t>
  </si>
  <si>
    <t>ALAUSA SHOPPING MALL-0100068302</t>
  </si>
  <si>
    <t>DOVER HOTEL-0100068116</t>
  </si>
  <si>
    <t>11-SecretariatINJ-T2-Agidingbi-DISC ENGR</t>
  </si>
  <si>
    <t>STANDARD CHARTERED BANK-0100068183</t>
  </si>
  <si>
    <t>OMAIS INVESTMENT LTD-0100068220</t>
  </si>
  <si>
    <t>DEBO INDUSTRIES LTD-0100068296</t>
  </si>
  <si>
    <t>11-Adeniyi JonesINJ-T1-Anifowoshe-IHS LAG 3789H</t>
  </si>
  <si>
    <t>11-Adeniyi JonesINJ-T1-Anifowoshe-INT PACKAGING IND NIG LTD</t>
  </si>
  <si>
    <t>11-OgbaINJ-T3-Oba Akran-FOOD CONCEPT (CHICKEN REPUBLIC)</t>
  </si>
  <si>
    <t>MR IKHADE JOSEPH-0100068217</t>
  </si>
  <si>
    <t>SUPERFLUX ESTATE-0100068187</t>
  </si>
  <si>
    <t>11-Adeniyi JonesINJ-T1-Anifowoshe-LEARN AFRICAN PLC</t>
  </si>
  <si>
    <t>HERITAGE BANK-0100068219</t>
  </si>
  <si>
    <t>WEMABOD ESTATE LTD TECO-0100068125</t>
  </si>
  <si>
    <t>11-Adeniyi JonesINJ-T1-Adeniyi Jones-LEARN AFRICA WEARA ESTATE</t>
  </si>
  <si>
    <t>MR BIGGS-0100068162</t>
  </si>
  <si>
    <t>11-Adeniyi JonesINJ-T1-Ajao-13 AJAO ROAD</t>
  </si>
  <si>
    <t>11-Adeniyi JonesINJ-T1-Anifowoshe-A.P. FILLING STATION</t>
  </si>
  <si>
    <t>11-Adeniyi JonesINJ-T1-Adeniyi Jones-ACCESS ADVERTISING LTD.</t>
  </si>
  <si>
    <t>NEW ALAUSA(2X15MVA) INJECTION-0100068273</t>
  </si>
  <si>
    <t>SHODIPO OLUMUYIWA AKINTUNDE-0100068199</t>
  </si>
  <si>
    <t>11-Adeniyi JonesINJ-T1-Adeniyi Jones-SARAH COURT</t>
  </si>
  <si>
    <t>FIRST BANK PLC-0100068287</t>
  </si>
  <si>
    <t>11-New AlausaINJ-T6-Awolowo-TEES PROPERTIES</t>
  </si>
  <si>
    <t>GILL AUTOMATION NIGERIA LTD-0101212595</t>
  </si>
  <si>
    <t>11-Adeniyi JonesINJ-T1-Adeniyi Jones-MR GAFAR ADEWUNMI KUFOR</t>
  </si>
  <si>
    <t>LANRE MUHAMMED ALH.-0100068112</t>
  </si>
  <si>
    <t>DIAMOND BANK-0100068212</t>
  </si>
  <si>
    <t>24 HOURS PRINTING PRESS-0100068181</t>
  </si>
  <si>
    <t>11-Adeniyi JonesINJ-T1-Anifowoshe-IKEJA CLUB</t>
  </si>
  <si>
    <t>11-Adeniyi JonesINJ-T1-Anifowoshe-WAZOBIA HOTEL</t>
  </si>
  <si>
    <t>MBH POWER LIMITED-0100068178</t>
  </si>
  <si>
    <t>11-New AlausaINJ-T6-Awolowo-FOREVER LIVING PRODUCT</t>
  </si>
  <si>
    <t>ZENITH BANK PLC-0100068221</t>
  </si>
  <si>
    <t>ZENITH BANK PLC-0100068200</t>
  </si>
  <si>
    <t>OLUWALOGBON MOTORS-0100068301</t>
  </si>
  <si>
    <t>GUARANTY TRUST BANK PLC-0100068160</t>
  </si>
  <si>
    <t>PTL TOWERS-0101390602</t>
  </si>
  <si>
    <t>ZENITH BANK-0100068213</t>
  </si>
  <si>
    <t>SAMKING CHEMICAL LTD-0100068293</t>
  </si>
  <si>
    <t>11-Adeniyi JonesINJ-T1-Anifowoshe-1 OSHIFILA STREET</t>
  </si>
  <si>
    <t>INTERCONTINENTAL PROPERTIES LT-0100068174</t>
  </si>
  <si>
    <t>RECORD MANUFACTURERS NIG L-0100068204</t>
  </si>
  <si>
    <t>11-OgbaINJ-T3-Oba Akran-GENESIS PLACE</t>
  </si>
  <si>
    <t>11-Adeniyi JonesINJ-T1-Anifowoshe-32 ABEOKUTA</t>
  </si>
  <si>
    <t>11-Adeniyi JonesINJ-T1-Anifowoshe-CHEMLINE ACADEMY</t>
  </si>
  <si>
    <t>ROYALE CAFETERIA-0100068210</t>
  </si>
  <si>
    <t>11-OgbaINJ-T3-Oba Akran-DEMILLER GENERAL SERVICES</t>
  </si>
  <si>
    <t>11-Adeniyi JonesINJ-T1-Ajao-CHIEF AIMAN SAIMUA</t>
  </si>
  <si>
    <t>11-Adeniyi JonesINJ-T1-Ajao-11 AJAO ROAD</t>
  </si>
  <si>
    <t>11-New AlausaINJ-T6-Awolowo-STANDARD CHARTERED BA</t>
  </si>
  <si>
    <t>ZENITH BANK PLC-0100068139</t>
  </si>
  <si>
    <t>PRINCE ADESUPO ADETUNJI-0100336009</t>
  </si>
  <si>
    <t>11-SecretariatINJ-T2-Agidingbi-CADBURY PLC</t>
  </si>
  <si>
    <t>11-New AlausaINJ-T6-Awolowo-IBILE MICROFINANCE BANK</t>
  </si>
  <si>
    <t>BRITAY ENTERPRISE-0100068115</t>
  </si>
  <si>
    <t>PEACE HAVENS INVESTMENT LIMITE-0100068231</t>
  </si>
  <si>
    <t>AGBOOLA O TIMOTHY-0100068228</t>
  </si>
  <si>
    <t>11-OgbaINJ-T3-Oba Akran-FIRST BANK OF NIGERIA, PLC</t>
  </si>
  <si>
    <t>AMBIANCE CAF-0101355633</t>
  </si>
  <si>
    <t>11-Adeniyi JonesINJ-T1-Ajao-7 AJAO ROAD</t>
  </si>
  <si>
    <t>ADEYEMI BOLODEOKU DANIEL-0100068177</t>
  </si>
  <si>
    <t>JAMES ROSSEL-0100068216</t>
  </si>
  <si>
    <t>11-Adeniyi JonesINJ-T1-Anifowoshe-7 OGUNSEFUNMI</t>
  </si>
  <si>
    <t>11-Adeniyi JonesINJ-T1-Ajao-DAVID CHUKWUMA EZE</t>
  </si>
  <si>
    <t>11-New AlausaINJ-T6-Awolowo-GLOBUS BANK</t>
  </si>
  <si>
    <t>11-Adeniyi JonesINJ-T1-Anifowoshe-CFL GLOBAL EXPRESS LTD</t>
  </si>
  <si>
    <t>N.U.G.T.W.N.-0100068179</t>
  </si>
  <si>
    <t>WESTGATE LIMITED-0100068207</t>
  </si>
  <si>
    <t>FIDELITY BANK PLC-0100068173</t>
  </si>
  <si>
    <t>11-Adeniyi JonesINJ-T1-Anifowoshe-ASSET CORPORATION LIMITED</t>
  </si>
  <si>
    <t>TANK &amp; TUMMY CENTER-0101212596</t>
  </si>
  <si>
    <t>AIRTEL OFFICE-0101376058</t>
  </si>
  <si>
    <t>11-Adeniyi JonesINJ-T1-Ajao-P.W. NIGERIA LIMITED</t>
  </si>
  <si>
    <t>CHARTERED BANK NIG.PLC.-0100068140</t>
  </si>
  <si>
    <t>11-Adeniyi JonesINJ-T1-Ajao-2 ADEOJO</t>
  </si>
  <si>
    <t>11-Adeniyi JonesINJ-T1-Anifowoshe-19 OGUNSEFUNMI</t>
  </si>
  <si>
    <t>11-OgbaINJ-T3-Oba Akran-UNITED BANK FOR AFRICA</t>
  </si>
  <si>
    <t>11-Adeniyi JonesINJ-T1-Anifowoshe-TRIPPLESEA LTD</t>
  </si>
  <si>
    <t>MRS OLAYINKA ODUNBO-0100068292</t>
  </si>
  <si>
    <t>11-New AlausaINJ-T6-Awolowo-23 AFARIOGUN</t>
  </si>
  <si>
    <t>NWARUEZE NNEKA-0100335056</t>
  </si>
  <si>
    <t>NEW NIGERIA BANK PLC-0100068127</t>
  </si>
  <si>
    <t>11-Adeniyi JonesINJ-T1-Adeniyi Jones-NIGERIA TEXTILE MILL</t>
  </si>
  <si>
    <t>AKINTONDE DANIEL OLUKUNLE-0100068138</t>
  </si>
  <si>
    <t>ROYAL SANDERTON TECHNOLOGY-0100068300</t>
  </si>
  <si>
    <t>11-Adeniyi JonesINJ-T1-Anifowoshe-2H OBASA CLOSE</t>
  </si>
  <si>
    <t>11-Adeniyi JonesINJ-T1-Adeniyi Jones-6 WURA ESAN</t>
  </si>
  <si>
    <t>11-Adeniyi JonesINJ-T1-Ajao-23 ERIC MOORE</t>
  </si>
  <si>
    <t>11-Adeniyi JonesINJ-T1-Ajao-OBANTA 1</t>
  </si>
  <si>
    <t>11-Adeniyi JonesINJ-T1-Ajao-8 ERIC MOORE</t>
  </si>
  <si>
    <t>11-Adeniyi JonesINJ-T1-Anifowoshe-GEMS CONSULTING COMPANY LTD</t>
  </si>
  <si>
    <t>FIRST ATLANTIC BANK PLC-0100068120</t>
  </si>
  <si>
    <t>11-Adeniyi JonesINJ-T1-Anifowoshe-38 ABEOKUTA</t>
  </si>
  <si>
    <t>11-New AlausaINJ-T6-Awolowo-10 SHANU STREET</t>
  </si>
  <si>
    <t>11-Adeniyi JonesINJ-T1-Anifowoshe-2B OBASA CLOSE</t>
  </si>
  <si>
    <t>11-Adeniyi JonesINJ-T1-Ajao-12 OLORUNIBE</t>
  </si>
  <si>
    <t>11-Adeniyi JonesINJ-T1-Adeniyi Jones-20 WURA ESAN</t>
  </si>
  <si>
    <t>C O Z Y  WORLD HOTEL-0100068180</t>
  </si>
  <si>
    <t>33-OgbaTCN-UNIVERSAL STEEL-IKEJA ELECTRIC</t>
  </si>
  <si>
    <t>FIRST CITY MONUMENT BANK-0100068159</t>
  </si>
  <si>
    <t>11-Adeniyi JonesINJ-T1-Ajao-33 OLORUNIBE</t>
  </si>
  <si>
    <t>REDEEMED CHURCH KINGS COURT-0100068214</t>
  </si>
  <si>
    <t>11-Adeniyi JonesINJ-T1-Anifowoshe-8 INDEPENDENCE</t>
  </si>
  <si>
    <t>11-Adeniyi JonesINJ-T1-Ajao-11 OBE</t>
  </si>
  <si>
    <t>11-Adeniyi JonesINJ-T1-Anifowoshe-13 OGUNSEFUNMI</t>
  </si>
  <si>
    <t>11-Adeniyi JonesINJ-T1-Ajao-7 ERIC MOORE</t>
  </si>
  <si>
    <t>11-Adeniyi JonesINJ-T1-Anifowoshe-MR BANJI ADESANMI</t>
  </si>
  <si>
    <t>11-New AlausaINJ-T5-Alausa-OLANREWAJU OBISESAN</t>
  </si>
  <si>
    <t>11-Adeniyi JonesINJ-T1-Ajao-17 OLORUNIBE</t>
  </si>
  <si>
    <t>11-Adeniyi JonesINJ-T1-Anifowoshe-2F OBASA CLOSE</t>
  </si>
  <si>
    <t>11-Adeniyi JonesINJ-T1-Anifowoshe-FLORA ROYAL MALL</t>
  </si>
  <si>
    <t>WEMA BANK PLC-0100068129</t>
  </si>
  <si>
    <t>11-Adeniyi JonesINJ-T1-Anifowoshe-46 ADEGBOLA STREET</t>
  </si>
  <si>
    <t>11-New AlausaINJ-T6-Awolowo-KOLA SALISU</t>
  </si>
  <si>
    <t>11-Adeniyi JonesINJ-T1-Ajao-26 AJAO ROAD</t>
  </si>
  <si>
    <t>11-Adeniyi JonesINJ-T1-Anifowoshe-9 NURUDEEN ST</t>
  </si>
  <si>
    <t>11-Adeniyi JonesINJ-T1-Ajao-19 AJAO ROAD</t>
  </si>
  <si>
    <t>MADAM ROSA ADEFUNKE-0100068171</t>
  </si>
  <si>
    <t>11-New AlausaINJ-T6-Awolowo-10,John Akinjide</t>
  </si>
  <si>
    <t>11-Adeniyi JonesINJ-T1-Anifowoshe-1 MODUPE/1 ABEOKUTA</t>
  </si>
  <si>
    <t>11-Adeniyi JonesINJ-T1-Ajao-7 OLORUNIBE</t>
  </si>
  <si>
    <t>11-Adeniyi JonesINJ-T1-Anifowoshe-10 NURUDEEN ST</t>
  </si>
  <si>
    <t>11-OgbaINJ-T3-Oba Akran-35, OBA AKRAN ROAD</t>
  </si>
  <si>
    <t>11-Adeniyi JonesINJ-T1-Anifowoshe-6 ARAROMI</t>
  </si>
  <si>
    <t>11-Adeniyi JonesINJ-T1-Anifowoshe-23 OGUNSEFUNMI</t>
  </si>
  <si>
    <t>11-Adeniyi JonesINJ-T1-Ajao-2 AJASA</t>
  </si>
  <si>
    <t>11-Adeniyi JonesINJ-T1-Anifowoshe-3 OYELOLA STREET</t>
  </si>
  <si>
    <t>11-Adeniyi JonesINJ-T1-Anifowoshe-TONY OKIRO</t>
  </si>
  <si>
    <t>11-Adeniyi JonesINJ-T1-Anifowoshe-BRICKFORM NIGERIA LIMITED</t>
  </si>
  <si>
    <t>11-New AlausaINJ-T6-Awolowo-19 SERIKI ARO</t>
  </si>
  <si>
    <t>11-Adeniyi JonesINJ-T1-Anifowoshe-9 OGUNSEFUNMI/14 ABEOKUTA ST</t>
  </si>
  <si>
    <t>11-New AlausaINJ-T6-Awolowo-29 SERIKI ARO</t>
  </si>
  <si>
    <t>11-Adeniyi JonesINJ-T1-Ajao-21 ERIC MOORE</t>
  </si>
  <si>
    <t>11-New AlausaINJ-T6-Awolowo-57 SERIKI ARO</t>
  </si>
  <si>
    <t>11-New AlausaINJ-T6-Awolowo-27 SERIKI ARO</t>
  </si>
  <si>
    <t>11-Adeniyi JonesINJ-T1-Ajao-18 OLORUNIBE</t>
  </si>
  <si>
    <t>11-Adeniyi JonesINJ-T1-Adeniyi Jones-40 ADENIYI JONES</t>
  </si>
  <si>
    <t>11-Adeniyi JonesINJ-T1-Ajao-7 OBE</t>
  </si>
  <si>
    <t>11-ADENIYI JONESINJ-T1-AJAO-14 AJAO ROAD</t>
  </si>
  <si>
    <t>11-Adeniyi JonesINJ-T1-Ajao-25 AJAO ROAD</t>
  </si>
  <si>
    <t>11-Adeniyi JonesINJ-T1-Anifowoshe-17 OLAWAYE STREET</t>
  </si>
  <si>
    <t>11-Adeniyi JonesINJ-T1-Ajao-11 OLORUNIBE</t>
  </si>
  <si>
    <t>11-Adeniyi JonesINJ-T1-Anifowoshe-8 OSHIFILA ST</t>
  </si>
  <si>
    <t>11-Adeniyi JonesINJ-T1-Ajao-5 AJAO ROAD</t>
  </si>
  <si>
    <t>11-Adeniyi JonesINJ-T1-Ajao-10 AJASA</t>
  </si>
  <si>
    <t>11-Adeniyi JonesINJ-T1-Anifowoshe-34 ADEGBOLA STREET</t>
  </si>
  <si>
    <t>11-OgbaINJ-T3-Oba Akran-ABODERIN SEYE</t>
  </si>
  <si>
    <t>11-Adeniyi JonesINJ-T1-Ajao-3 ERIC MOORE</t>
  </si>
  <si>
    <t>11-Adeniyi JonesINJ-T1-Ajao-6 ADEOJO</t>
  </si>
  <si>
    <t>11-New AlausaINJ-T6-Awolowo-23 SERIKI ARO</t>
  </si>
  <si>
    <t>11-Adeniyi JonesINJ-T1-Ajao-9 ADEOJO</t>
  </si>
  <si>
    <t>11-Adeniyi JonesINJ-T1-Anifowoshe-FOURSQUARE CHURCH OBASA</t>
  </si>
  <si>
    <t>11-New AlausaINJ-T6-Awolowo-6 AFARIOGUN STR.</t>
  </si>
  <si>
    <t>11-Adeniyi JonesINJ-T1-Anifowoshe-5 OSHIFILA ST</t>
  </si>
  <si>
    <t>11-Adeniyi JonesINJ-T1-Anifowoshe-18 INDEPENDENCE</t>
  </si>
  <si>
    <t>11-New AlausaINJ-T6-Awolowo-37 SERIKI ARO</t>
  </si>
  <si>
    <t>11-Adeniyi JonesINJ-T1-Anifowoshe-23 OSHIFILA ST</t>
  </si>
  <si>
    <t>11-Adeniyi JonesINJ-T1-Ajao-P.W. ESTATE</t>
  </si>
  <si>
    <t>11-Adeniyi JonesINJ-T1-Anifowoshe-54 ABEOKUTA</t>
  </si>
  <si>
    <t>11-New AlausaINJ-T6-Awolowo-10 AFARIOGUN</t>
  </si>
  <si>
    <t>11-Adeniyi JonesINJ-T1-Anifowoshe-33 ADEGBOLA STREET</t>
  </si>
  <si>
    <t>11-Adeniyi JonesINJ-T1-Ajao-27 OLORUNIBE</t>
  </si>
  <si>
    <t>11-Adeniyi JonesINJ-T1-Ajao-DAGOGO EMMAN IYEIMO</t>
  </si>
  <si>
    <t>ADLER PRODUCT LTD-0100068121</t>
  </si>
  <si>
    <t>IFAKO</t>
  </si>
  <si>
    <t>OLADAPO OJO-0100067910</t>
  </si>
  <si>
    <t>REHOBOT SHOPS &amp;CONFECTIONERIES-0100067892</t>
  </si>
  <si>
    <t>11-OgbaINJ-T3-Agege-SWEET SENSATION</t>
  </si>
  <si>
    <t>C</t>
  </si>
  <si>
    <t>AEIDA HALL-0100068512</t>
  </si>
  <si>
    <t>11-Oke IraINJ-T2-Kayode-OGUNBIYI OLATUNDE</t>
  </si>
  <si>
    <t>11-AgegeINJ-T3-Oyemekun-MR &amp; MRS SAMUEL ONAKOYA</t>
  </si>
  <si>
    <t>ISMAIL ADEWALE ALLI-0100336008</t>
  </si>
  <si>
    <t>11-Oke IraINJ-T2-Thomas Salako-BOLAJI TAYLOR STREET LIGHT</t>
  </si>
  <si>
    <t>11-AgegeINJ-T3-Oyemekun-9B OLAOSEBIKAN</t>
  </si>
  <si>
    <t>OOC</t>
  </si>
  <si>
    <t>11-AgegeINJ-T3-Oyemekun-BILEWU OSHOFA CRESCENT</t>
  </si>
  <si>
    <t>11-Oke IraINJ-T2-Kayode-25 MOYO AGORO STREET</t>
  </si>
  <si>
    <t>11-Oke IraINJ-T2-Kayode-49B KAYODE STREET</t>
  </si>
  <si>
    <t>11-AgegeINJ-T3-Oyemekun-14 OSHOLA STREET</t>
  </si>
  <si>
    <t>11-Oke IraINJ-T2-Thomas Salako-HVDS 12 DOSUNMU STREET</t>
  </si>
  <si>
    <t>11-AgegeINJ-T1-Iju Road-47B IJU ROAD</t>
  </si>
  <si>
    <t>NOT COMMISSION</t>
  </si>
  <si>
    <t>11-AgegeINJ-T1-Iju Road-IMOLA EST 2</t>
  </si>
  <si>
    <t>Major customer NOW on 33KV with dedicated transformer, one PPM residential under UDNP</t>
  </si>
  <si>
    <t>11-AgegeINJ-T3-Oyemekun-35A ADEOLA AVENUE</t>
  </si>
  <si>
    <t>Faulty DT</t>
  </si>
  <si>
    <t>11-Oke IraINJ-T2-Thomas Salako-HVDS 10 MUFUTAU SHOBOLA</t>
  </si>
  <si>
    <t>11-Oke IraINJ-T2-Thomas Salako-HVDS 5 MUFUTAU SHOBOLA</t>
  </si>
  <si>
    <t>11-Oke IraINJ-T2-Thomas Salako-21 TAIWO OKOLU STREET</t>
  </si>
  <si>
    <t>Customers now on ground mounted DT</t>
  </si>
  <si>
    <t>11-Oke IraINJ-T2-Thomas Salako-5 BABALOLA CLOSE</t>
  </si>
  <si>
    <t>11-Oke IraINJ-T2-Thomas Salako-HVDS 16 ADEYERI CRESCENT</t>
  </si>
  <si>
    <t>LINDA MAN. CO. (JPK PROPERTY N-0100068502</t>
  </si>
  <si>
    <t>33-OgbaTCN-IJU WATER WORKS-BOBO FOODS</t>
  </si>
  <si>
    <t>XIN HAO IND LTD-0100068505</t>
  </si>
  <si>
    <t>11-Oke IraINJ-T2-Thomas Salako-AGANGA 500KVA SS</t>
  </si>
  <si>
    <t>11-AgegeINJ-T3-Oyemekun-COKER STREET 500KVA</t>
  </si>
  <si>
    <t>11-Oke IraINJ-T2-Thomas Salako-BISHOP HUGHES 500 KVA SS</t>
  </si>
  <si>
    <t>11-Oke IraINJ-T2-Thomas Salako-GOSPEL CRUSADER 500 KVA SS</t>
  </si>
  <si>
    <t>11-Oke IraINJ-T2-Thomas Salako-ADEPITAN 1 500 KVA SS</t>
  </si>
  <si>
    <t>11-AgegeINJ-T3-Oyemekun-KARAOLE 500KVA SS</t>
  </si>
  <si>
    <t>11-Oke IraINJ-T2-Thomas Salako-BABALOLA HUGHES 500 KVA SS</t>
  </si>
  <si>
    <t>11-Oke IraINJ-T2-Thomas Salako-ADEPITAN 2 500 KVA SS</t>
  </si>
  <si>
    <t>11-AgegeINJ-T3-Oyemekun-HARMONY 2</t>
  </si>
  <si>
    <t>11-OgbaINJ-T3-Agege-INUOBIMI 500KVA SS</t>
  </si>
  <si>
    <t>11-Oke IraINJ-T2-Thomas Salako-HARUNA 500KVA S/S</t>
  </si>
  <si>
    <t>11-Oke IraINJ-T2-Thomas Salako-ODEBIYI</t>
  </si>
  <si>
    <t>11-Oke IraINJ-T2-Thomas Salako-BOLAJI TAYLOR 500KVA SS</t>
  </si>
  <si>
    <t>11-Oke IraINJ-T2-Thomas Salako-ONIJEMO 500KVA SS</t>
  </si>
  <si>
    <t>33-OgbaTCN-IJU WATER WORKS-GENERAL HOSPITAL</t>
  </si>
  <si>
    <t>11-Oke IraINJ-T2-Thomas Salako-ADEYERI</t>
  </si>
  <si>
    <t>11-AgegeINJ-T3-Oyemekun-GORGIOUS COLE</t>
  </si>
  <si>
    <t>11-OgbaINJ-T3-Agege-OSHOLA 500 KVA SS</t>
  </si>
  <si>
    <t>11-OgbaINJ-T3-Agege-ADESHOLA AKANDE 500 KVA SS</t>
  </si>
  <si>
    <t>11-Oke IraINJ-T2-Thomas Salako-THOMAS SALAKO</t>
  </si>
  <si>
    <t>11-Oke IraINJ-T2-Thomas Salako-DELLY 500 KVA S/S</t>
  </si>
  <si>
    <t>11-Oke IraINJ-T2-Thomas Salako-KAYODE SHONOWO 300 KVA SS</t>
  </si>
  <si>
    <t>11-Oke IraINJ-T2-Thomas Salako-ITAJI 300KVA SS</t>
  </si>
  <si>
    <t>11-Oke IraINJ-T2-Thomas Salako-REV. OGUNDELE 500 KVA SS</t>
  </si>
  <si>
    <t>11-AgegeINJ-T3-Oyemekun-IDI AGBON 500KVA SS</t>
  </si>
  <si>
    <t>11-Oke IraINJ-T2-Thomas Salako-IDOWU SHOGBADE 500 KVA SS</t>
  </si>
  <si>
    <t>11-AgegeINJ-T3-Oyemekun-HARMONY 1</t>
  </si>
  <si>
    <t>11-OgbaINJ-T3-Agege-DADA 2 200KVA SS</t>
  </si>
  <si>
    <t>11-OgbaINJ-T3-Agege-COUNTY ESTATE 1</t>
  </si>
  <si>
    <t>REBECCA PASHION LTD-0100067886</t>
  </si>
  <si>
    <t>11-AgegeINJ-T3-Oyemekun-OYEMEKUN GROUND MOUNTED SS</t>
  </si>
  <si>
    <t>33-OgbaTCN-IJU WATER WORKS-ANCILLA CATHOLIC EYE HOSPITAL</t>
  </si>
  <si>
    <t>11-OgbaINJ-T3-Agege-IBARI 1</t>
  </si>
  <si>
    <t>11-OgbaINJ-T3-Agege-COUNTY ESTATE 2</t>
  </si>
  <si>
    <t>11-OgbaINJ-T3-Agege-DADA 1 200 KVA SS</t>
  </si>
  <si>
    <t>33-OgbaTCN-IJU WATER WORKS-DANA PHARMACEUTICAL TRUST LTD</t>
  </si>
  <si>
    <t>11-OgbaINJ-T3-Agege-SHOETAN 100 KVA SS</t>
  </si>
  <si>
    <t>11-OgbaINJ-T3-Agege-COUNTY ESTATE 3</t>
  </si>
  <si>
    <t>MARIAN OGUNLOWO-0100068506</t>
  </si>
  <si>
    <t>CITY VIEW CORTAGE-0100068497</t>
  </si>
  <si>
    <t>11-OgbaINJ-T3-Agege-ADENIJI 100 KVA SS</t>
  </si>
  <si>
    <t>BLUE CROSS HOSPITAL-0100068521</t>
  </si>
  <si>
    <t>ATC NIG. WIRELASS INFRAS. LTD-0100068509</t>
  </si>
  <si>
    <t>11-OgbaINJ-T3-Agege-IBARI 2</t>
  </si>
  <si>
    <t>11-OgbaINJ-T3-Agege-BUFFALO LIMITED</t>
  </si>
  <si>
    <t>TUCO PALACE-0100098809</t>
  </si>
  <si>
    <t>KFC(DEVYANI INTERNATIONAL LTD-0100067906</t>
  </si>
  <si>
    <t>11-Oke IraINJ-T2-Kayode-8 FADIPE STREET</t>
  </si>
  <si>
    <t>11-AgegeINJ-T3-Oyemekun-15 KUDIRAT SULE</t>
  </si>
  <si>
    <t>CCD MINI MALL-0100923142</t>
  </si>
  <si>
    <t>11-AgegeINJ-T3-Oyemekun-5 IDOWU LANE NO 1</t>
  </si>
  <si>
    <t>11-AgegeINJ-T3-Oyemekun-4 ADEOLA AVENUE</t>
  </si>
  <si>
    <t>11-AgegeINJ-T3-Oyemekun-16 MOSES SOMEFUN STREET</t>
  </si>
  <si>
    <t>11-Oke IraINJ-T2-Kayode-SWEET SENSATION CONFECTIONERY</t>
  </si>
  <si>
    <t>11-Oke IraINJ-T2-Thomas Salako-22 SORETIRE STREET</t>
  </si>
  <si>
    <t>OCEANIC BANK PLC-0100068500</t>
  </si>
  <si>
    <t>11-Oke IraINJ-T2-Kayode-35 ADERINTO STREET</t>
  </si>
  <si>
    <t>11-Oke IraINJ-T2-Thomas Salako-11 BOLAJI TIWALADE STREET</t>
  </si>
  <si>
    <t>11-AgegeINJ-T3-Oyemekun-GBAGBA GROUND MOUNTED SS</t>
  </si>
  <si>
    <t>11-Oke IraINJ-T2-Thomas Salako-54 YAYA ABATAN ROAD</t>
  </si>
  <si>
    <t>11-Oke IraINJ-T2-Kayode-36 KAYODE STREET</t>
  </si>
  <si>
    <t>11-AgegeINJ-T3-Oyemekun-21,23 HDVS ADEKOYA ST</t>
  </si>
  <si>
    <t>T A S T E  FRIED CHICKEN-0100068522</t>
  </si>
  <si>
    <t>11-Oke IraINJ-T2-Thomas Salako-25 YAYA ABATAN ROAD</t>
  </si>
  <si>
    <t>11-OgbaINJ-T3-Agege-IJU TERMINAL STATION</t>
  </si>
  <si>
    <t>11-Oke IraINJ-T2-Thomas Salako-ZAMARA SUPERMARKET LIMITED</t>
  </si>
  <si>
    <t>UBA BANK PLC-0100068495</t>
  </si>
  <si>
    <t>11-AgegeINJ-T1-Iju Road-IJU LANDLORD ASSOCIATION</t>
  </si>
  <si>
    <t>11-Oke IraINJ-T2-Thomas Salako-14A JOSEPH ODUNLAMI STREET</t>
  </si>
  <si>
    <t>11-Oke IraINJ-T2-Thomas Salako-116 HVDS YAYA ABATAN</t>
  </si>
  <si>
    <t>11-Oke IraINJ-T2-Thomas Salako-23 SORETIRE STREET</t>
  </si>
  <si>
    <t>11-AgegeINJ-T3-Oyemekun-13 MOSHALASHI ALAO</t>
  </si>
  <si>
    <t>11-AgegeINJ-T3-Oyemekun-50 MOJISOLA STREET</t>
  </si>
  <si>
    <t>11-AgegeINJ-T3-Oyemekun-27, ADELEKE ODUNUGA STREET</t>
  </si>
  <si>
    <t>11-AgegeINJ-T3-Oyemekun-12,14 ADEKOYA STREET HVDS</t>
  </si>
  <si>
    <t>11-Oke IraINJ-T2-Thomas Salako-16 THOMAS SALAKO STREET</t>
  </si>
  <si>
    <t>11-AgegeINJ-T3-Oyemekun-10 EMMANUEL OLORUNFEMI STREET</t>
  </si>
  <si>
    <t>11-Oke IraINJ-T2-Kayode-5 ADERINTO STREET</t>
  </si>
  <si>
    <t>11-AgegeINJ-T1-Iju Road-9 COLLEGE ROAD</t>
  </si>
  <si>
    <t>ZENIETH BANK PLC-0100067890</t>
  </si>
  <si>
    <t>11-AgegeINJ-T1-Iju Road-ODUMOSU</t>
  </si>
  <si>
    <t>11-AgegeINJ-T3-Oyemekun-23 MOSHALASHI ALAO</t>
  </si>
  <si>
    <t>11-AgegeINJ-T3-Oyemekun-OGBA COMM. BANK NIG.</t>
  </si>
  <si>
    <t>11-Oke IraINJ-T2-Kayode-23 ADERINTO STREET</t>
  </si>
  <si>
    <t>11-Oke IraINJ-T2-Thomas Salako-102 HVDS YAYA ABATAN</t>
  </si>
  <si>
    <t>11-AgegeINJ-T3-Oyemekun-1 FALEKE</t>
  </si>
  <si>
    <t>ZENITH BANK-0100067904</t>
  </si>
  <si>
    <t>11-Oke IraINJ-T2-Kayode-58 KAYODE STREET</t>
  </si>
  <si>
    <t>11-AgegeINJ-T3-Oyemekun-20 HARMONY CLOSE</t>
  </si>
  <si>
    <t>11-AgegeINJ-T3-Oyemekun-1 PRATT ATANDA Close</t>
  </si>
  <si>
    <t>11-Oke IraINJ-T2-Thomas Salako-29 THOMAS SALAKO STREET</t>
  </si>
  <si>
    <t>11-AgegeINJ-T3-Oyemekun-11 IDOWU LANE</t>
  </si>
  <si>
    <t>11-Oke IraINJ-T2-Thomas Salako-35 YAYA ABATAN ROAD</t>
  </si>
  <si>
    <t>11-Oke IraINJ-T2-Thomas Salako-HVDS 4 BABALOLA HUGHES</t>
  </si>
  <si>
    <t>11-Oke IraINJ-T2-Kayode-24 ADERINTO STREET</t>
  </si>
  <si>
    <t>11-Oke IraINJ-T2-Thomas Salako-5A OYEMEKUN STREET</t>
  </si>
  <si>
    <t>11-Oke IraINJ-T2-Thomas Salako-OLATOKUN CLOSE</t>
  </si>
  <si>
    <t>11-AgegeINJ-T1-Iju Road-SANDS HOTEL</t>
  </si>
  <si>
    <t>VIRTUAL MEDIA NETWORK-0100068513</t>
  </si>
  <si>
    <t>11-Oke IraINJ-T2-Kayode-6 ADERINTO STREET</t>
  </si>
  <si>
    <t>11-Oke IraINJ-T2-Kayode-32 KAYODE STREET</t>
  </si>
  <si>
    <t>11-Oke IraINJ-T2-Kayode-9 FADARE STREET</t>
  </si>
  <si>
    <t>11-AgegeINJ-T3-Oyemekun-22 EYIOWUAWI STREET</t>
  </si>
  <si>
    <t>11-Oke IraINJ-T2-Thomas Salako-32 THOMAS SALAKO STREET</t>
  </si>
  <si>
    <t>11-Oke IraINJ-T2-Kayode-4 KAYODE STREET</t>
  </si>
  <si>
    <t>11-AgegeINJ-T3-Oyemekun-19 OSHOLA STREET</t>
  </si>
  <si>
    <t>11-AgegeINJ-T3-Oyemekun-6 ALIMI OGUNYEMI STREET</t>
  </si>
  <si>
    <t>11-Oke IraINJ-T2-Kayode-42/43 ADERINTO STREET</t>
  </si>
  <si>
    <t>11-Oke IraINJ-T2-Kayode-20 ADERINTO STREET</t>
  </si>
  <si>
    <t>11-AgegeINJ-T3-Oyemekun-17 MOSES SHOMEFUN STREET</t>
  </si>
  <si>
    <t>11-Oke IraINJ-T2-Thomas Salako-3 BOLAJI TIWALADE STREET</t>
  </si>
  <si>
    <t>11-AgegeINJ-T3-Oyemekun-6 AJAKAYE STREET</t>
  </si>
  <si>
    <t>11-OgbaINJ-T3-Agege-PRIMATEK LTD</t>
  </si>
  <si>
    <t>11-AgegeINJ-T3-Oyemekun-2 ALIMI OGUNYEMI STREET</t>
  </si>
  <si>
    <t>11-Oke IraINJ-T2-Kayode-36 MOYO AGORO STREET</t>
  </si>
  <si>
    <t>11-Oke IraINJ-T2-Thomas Salako-14 ADETOUN CLOSE</t>
  </si>
  <si>
    <t>11-AgegeINJ-T3-Oyemekun-10 OSHOLA STREET</t>
  </si>
  <si>
    <t>11-AgegeINJ-T3-Oyemekun-9 BELLO ADOGIE STREET</t>
  </si>
  <si>
    <t>11-Oke IraINJ-T2-Thomas Salako-HVDS 25 DOSUNMU STREET</t>
  </si>
  <si>
    <t>11-Oke IraINJ-T2-Thomas Salako-66 YAYA ABATAN</t>
  </si>
  <si>
    <t>11-Oke IraINJ-T2-Thomas Salako-50 YAYA ABATAN ROAD</t>
  </si>
  <si>
    <t>11-AgegeINJ-T3-Oyemekun-5 MOSES SOMEFUN STREET</t>
  </si>
  <si>
    <t>11-Oke IraINJ-T2-Kayode-34 ADERINTO STREET</t>
  </si>
  <si>
    <t>11-Oke IraINJ-T2-Thomas Salako-41 YAYA ABATAN</t>
  </si>
  <si>
    <t>11-AgegeINJ-T3-Oyemekun-6 ADEOLA AVENUE</t>
  </si>
  <si>
    <t>11-Oke IraINJ-T2-Kayode-8 AKINFENWA STREET</t>
  </si>
  <si>
    <t>11-AgegeINJ-T3-Oyemekun-14 OGUNBORE STREET</t>
  </si>
  <si>
    <t>STANBIC IBTC PLC-0100067891</t>
  </si>
  <si>
    <t>11-AgegeINJ-T3-Oyemekun-17 ADEEKO STREET</t>
  </si>
  <si>
    <t>11-AgegeINJ-T3-Oyemekun-79 OYEMEKUN STREET</t>
  </si>
  <si>
    <t>11-AgegeINJ-T1-Iju Road-40 IJU ROAD</t>
  </si>
  <si>
    <t>11-AgegeINJ-T3-Oyemekun-25 KUDIRAT SULE</t>
  </si>
  <si>
    <t>11-Oke IraINJ-T2-Thomas Salako-1 TAIWO OKOLU STREET</t>
  </si>
  <si>
    <t>11-AgegeINJ-T3-Oyemekun-17 ADELEKE ODUNUGA STREET</t>
  </si>
  <si>
    <t>11-Oke IraINJ-T2-Thomas Salako-2 SORETIRE STREET</t>
  </si>
  <si>
    <t>11-AgegeINJ-T3-Oyemekun-12 MOJISOLA STREET</t>
  </si>
  <si>
    <t>11-AgegeINJ-T3-Oyemekun-26 HDVS ADEKOYE STREET</t>
  </si>
  <si>
    <t>11-AgegeINJ-T3-Oyemekun-49 OYEMEKUN STREET</t>
  </si>
  <si>
    <t>11-AgegeINJ-T3-Oyemekun-68 OYEMEKUN STREET</t>
  </si>
  <si>
    <t>11-Oke IraINJ-T2-Thomas Salako-10 SORETIRE STREET</t>
  </si>
  <si>
    <t>11-AgegeINJ-T3-Oyemekun-9 MOSES SOMEFUN STR</t>
  </si>
  <si>
    <t>BAYTIDE NIGERIA (TANTALIZER)-0100068520</t>
  </si>
  <si>
    <t>11-AgegeINJ-T3-Oyemekun-9 IDOWU LANE</t>
  </si>
  <si>
    <t>11-AgegeINJ-T3-Oyemekun-22B ADELEKE ODUNUGA STREET</t>
  </si>
  <si>
    <t>11-OgbaINJ-T3-Agege-FIDELITY BANK PLC</t>
  </si>
  <si>
    <t>11-AgegeINJ-T3-Oyemekun-2 EMMANUEL OLORUNFEMI STREET</t>
  </si>
  <si>
    <t>11-AgegeINJ-T3-Oyemekun-21 KUDIRAT SULE</t>
  </si>
  <si>
    <t>11-AgegeINJ-T3-Oyemekun-12 GBAGBA CRESCENT</t>
  </si>
  <si>
    <t>11-AgegeINJ-T3-Oyemekun-23 EMMANUEL OLORUNFEMI STREET</t>
  </si>
  <si>
    <t>11-Oke IraINJ-T2-Thomas Salako-85 YAYA ABATAN</t>
  </si>
  <si>
    <t>11-Oke IraINJ-T2-Kayode-52 KAYODE STREET</t>
  </si>
  <si>
    <t>11-Oke IraINJ-T2-Kayode-29 MOYO AGORO STREET</t>
  </si>
  <si>
    <t>11-Oke IraINJ-T2-Thomas Salako-80 HVDS YAYA ABATAN</t>
  </si>
  <si>
    <t>11-AgegeINJ-T1-Iju Road-OLUGBENGA FASHEUN 2 CLOSE</t>
  </si>
  <si>
    <t>11-AgegeINJ-T3-Oyemekun-1 COKER CLOSE</t>
  </si>
  <si>
    <t>11-AgegeINJ-T3-Oyemekun-1 MOSHALASHI ALAO</t>
  </si>
  <si>
    <t>KEYSTONE BANK LTD-0100068496</t>
  </si>
  <si>
    <t>11-AgegeINJ-T1-Iju Road-9 AJILETE STREET</t>
  </si>
  <si>
    <t>11-AgegeINJ-T3-Oyemekun-11B ADEOLA AVENUE</t>
  </si>
  <si>
    <t>11-Oke IraINJ-T2-Thomas Salako-HENRY OLOFINGORITE</t>
  </si>
  <si>
    <t>11-AgegeINJ-T1-Iju Road-OLUGBENGA FASHEUN 1 CLOSE</t>
  </si>
  <si>
    <t>11-AgegeINJ-T3-Oyemekun-25 ADEKOYA STREET</t>
  </si>
  <si>
    <t>11-Oke IraINJ-T2-Thomas Salako-21 THOMAS SALAKO STREET</t>
  </si>
  <si>
    <t>11-Oke IraINJ-T2-Kayode-19 MOYO AGORO</t>
  </si>
  <si>
    <t>11-AgegeINJ-T3-Oyemekun-7 EMMANUEL OLORUNFEMI STREET</t>
  </si>
  <si>
    <t>11-AgegeINJ-T3-Oyemekun-23 ADEOLA AVENUE</t>
  </si>
  <si>
    <t>11-Oke IraINJ-T2-Thomas Salako-9 ADETOUN CLOSE</t>
  </si>
  <si>
    <t>11-Oke IraINJ-T2-Kayode-30 ADERINTO STREET</t>
  </si>
  <si>
    <t>TURNER WRIGHT-0100067894</t>
  </si>
  <si>
    <t>11-Oke IraINJ-T2-Thomas Salako-22A THOMAS SALAKO STREET</t>
  </si>
  <si>
    <t>11-AgegeINJ-T1-Iju Road-2A COLLEGE ROAD</t>
  </si>
  <si>
    <t>11-Oke IraINJ-T2-Thomas Salako-29 SORETIRE STREET</t>
  </si>
  <si>
    <t>11-AgegeINJ-T3-Oyemekun-5 ADEKOYA STREET</t>
  </si>
  <si>
    <t>11-Oke IraINJ-T2-Thomas Salako-12 JOSEPH ODUNLAMI STREET</t>
  </si>
  <si>
    <t>MR AFIS HASSAN OLANREWAJU-0100067893</t>
  </si>
  <si>
    <t>11-AgegeINJ-T3-Oyemekun-5 AYEDOGBON CLOSE</t>
  </si>
  <si>
    <t>11-AgegeINJ-T3-Oyemekun-6 OMOAKIN STREET</t>
  </si>
  <si>
    <t>11-Oke IraINJ-T2-Thomas Salako-19 JOSEPH ODUNLAMI STREET</t>
  </si>
  <si>
    <t>11-AgegeINJ-T3-Oyemekun-22A OYEMEKUN STREET</t>
  </si>
  <si>
    <t>11-AgegeINJ-T3-Oyemekun-28 OSHOLA STREET</t>
  </si>
  <si>
    <t>11-Oke IraINJ-T2-Thomas Salako-HVDS 20 DELLY STREET</t>
  </si>
  <si>
    <t>11-AgegeINJ-T1-Iju Road-31 OLUFEMI AJAYI STREET</t>
  </si>
  <si>
    <t>11-AgegeINJ-T1-Iju Road-23 OLUFEMI AJAYI STREET</t>
  </si>
  <si>
    <t>11-Oke IraINJ-T2-Kayode-14B KAYODE</t>
  </si>
  <si>
    <t>11-AgegeINJ-T3-Oyemekun-16 ADELEKE ODUNUGA CLOSE</t>
  </si>
  <si>
    <t>11-Oke IraINJ-T2-Kayode-23 KAYODE STREET</t>
  </si>
  <si>
    <t>11-AgegeINJ-T1-Iju Road-1 JOSEPH CAMBELL</t>
  </si>
  <si>
    <t>11-AgegeINJ-T3-Oyemekun-12 ADEWALE ADEGUN STREET</t>
  </si>
  <si>
    <t>11-AgegeINJ-T3-Oyemekun-4 OLA STREET</t>
  </si>
  <si>
    <t>11-AgegeINJ-T1-Iju Road-9 OLUFEMI AJAYI STREET</t>
  </si>
  <si>
    <t>11-AgegeINJ-T3-Oyemekun-2 FALEKE</t>
  </si>
  <si>
    <t>11-AgegeINJ-T1-Iju Road-11 JOSEPH CAMBELL</t>
  </si>
  <si>
    <t>11-Oke IraINJ-T2-Thomas Salako-5 JOSEPH ODUNLAMI STREET</t>
  </si>
  <si>
    <t>11-AgegeINJ-T3-Oyemekun-59 OYEMEKUN STREET</t>
  </si>
  <si>
    <t>11-AgegeINJ-T3-Oyemekun-35 ADEKOYA STREET</t>
  </si>
  <si>
    <t>DIAMOND BANK PLC.-0100068523</t>
  </si>
  <si>
    <t>11-AgegeINJ-T3-Oyemekun-4 PRATT ATANDA CLOSE</t>
  </si>
  <si>
    <t>11-Oke IraINJ-T2-Thomas Salako-15 THOMAS SALAKO STREET</t>
  </si>
  <si>
    <t>11-Oke IraINJ-T2-Thomas Salako-17 TAIWO OKOLU STREET</t>
  </si>
  <si>
    <t>MANSARD INSURANCE LTD-0100067903</t>
  </si>
  <si>
    <t>11-AgegeINJ-T3-Oyemekun-21 AJIBODU STREET</t>
  </si>
  <si>
    <t>11-Oke IraINJ-T2-Thomas Salako-HVDS 13 DOSUNMU STREET</t>
  </si>
  <si>
    <t>11-Oke IraINJ-T2-Thomas Salako-61 YAYA ABATAN ROAD</t>
  </si>
  <si>
    <t>11-AgegeINJ-T3-Oyemekun-10 ADELEKE ODUNUGA STREET</t>
  </si>
  <si>
    <t>11-Oke IraINJ-T2-Thomas Salako-1 BISHOP HUGHES</t>
  </si>
  <si>
    <t>11-Oke IraINJ-T2-Thomas Salako-5 TAIWO OKOLU STREET</t>
  </si>
  <si>
    <t>DIAMOND BANK-0100067889</t>
  </si>
  <si>
    <t>11-AgegeINJ-T3-Oyemekun-8 AJIBODU STREET</t>
  </si>
  <si>
    <t>11-Oke IraINJ-T2-Kayode-29/41 ADERINTO STREET</t>
  </si>
  <si>
    <t>11-AgegeINJ-T3-Oyemekun-1 AFILAKA ABOABA STREET</t>
  </si>
  <si>
    <t>11-Oke IraINJ-T2-Thomas Salako-53 THOMAS SALAKO STREET</t>
  </si>
  <si>
    <t>11-AgegeINJ-T3-Oyemekun-38 IJU ROAD</t>
  </si>
  <si>
    <t>11-AgegeINJ-T3-Oyemekun-2 AJENIFUJA STREET</t>
  </si>
  <si>
    <t>11-Oke IraINJ-T2-Thomas Salako-7 THOMAS SALAKO STREET</t>
  </si>
  <si>
    <t>11-AgegeINJ-T1-Iju Road-12 TAQWA CRESCENT</t>
  </si>
  <si>
    <t>11-AgegeINJ-T3-Oyemekun-17 MOJISOLA STREET</t>
  </si>
  <si>
    <t>11-AgegeINJ-T3-Oyemekun-4 ADELEKE ODUNUGA CLOSE</t>
  </si>
  <si>
    <t>11-AgegeINJ-T3-Oyemekun-7,8 MORIDON CLOSE</t>
  </si>
  <si>
    <t>11-AgegeINJ-T3-Oyemekun-AFRICAN CHURCH MODERN COLLEGE</t>
  </si>
  <si>
    <t>11-AgegeINJ-T3-Oyemekun-8 AYEDOGBON CLOSE</t>
  </si>
  <si>
    <t>11-AgegeINJ-T1-Iju Road-ROLAM SCHOOL, 52 IJU ROAD</t>
  </si>
  <si>
    <t>11-AgegeINJ-T1-Iju Road-21 AJILETE STREET</t>
  </si>
  <si>
    <t>11-AgegeINJ-T3-Oyemekun-18 ADEKOYA STREET</t>
  </si>
  <si>
    <t>11-Oke IraINJ-T2-Thomas Salako-3 SORETIRE STREET</t>
  </si>
  <si>
    <t>11-AgegeINJ-T3-Oyemekun-28 EYIOWUAWI STREET</t>
  </si>
  <si>
    <t>11-Oke IraINJ-T2-Kayode-16 KAYODE STREET</t>
  </si>
  <si>
    <t>11-AgegeINJ-T1-Iju Road-52 IJU ROAD</t>
  </si>
  <si>
    <t>11-AgegeINJ-T3-Oyemekun-14 GBAGBA CRESCENT</t>
  </si>
  <si>
    <t>11-Oke IraINJ-T2-Kayode-7 SULAIMON CLOSE</t>
  </si>
  <si>
    <t>11-AgegeINJ-T3-Oyemekun-Nubi 3</t>
  </si>
  <si>
    <t>ACCESS BANK PLC-0100068494</t>
  </si>
  <si>
    <t>11-AgegeINJ-T3-Oyemekun-2, BELLO ADOGIE STREET</t>
  </si>
  <si>
    <t>11-Oke IraINJ-T2-Kayode-3 MOYO AGORO</t>
  </si>
  <si>
    <t>11-Oke IraINJ-T2-Thomas Salako-79 YAYA ABATAN</t>
  </si>
  <si>
    <t>11-AgegeINJ-T3-Oyemekun-56 ADEWALE ADEGUN</t>
  </si>
  <si>
    <t>11-Oke IraINJ-T2-Thomas Salako-8 OKEBOLA II</t>
  </si>
  <si>
    <t>11-AgegeINJ-T3-Oyemekun-24B ADEWALE ADEGUN</t>
  </si>
  <si>
    <t>11-AgegeINJ-T3-Oyemekun-11 OMOAKIN STREET</t>
  </si>
  <si>
    <t>11-AgegeINJ-T1-Iju Road-5 OLUFEMI AJAYI STREET</t>
  </si>
  <si>
    <t>11-AgegeINJ-T3-Oyemekun-64 OYEMEKUN STREET</t>
  </si>
  <si>
    <t>11-Oke IraINJ-T2-Thomas Salako-23 YAYA ABATAN ROAD</t>
  </si>
  <si>
    <t>11-AgegeINJ-T3-Oyemekun-7 MOSHALASHI ALAO</t>
  </si>
  <si>
    <t>11-AgegeINJ-T3-Oyemekun-6 OGUNBORE STREET</t>
  </si>
  <si>
    <t>11-AgegeINJ-T3-Oyemekun-13 MOSES SHOMEFUN STREET</t>
  </si>
  <si>
    <t>11-AgegeINJ-T3-Oyemekun-50 ADEWALE ADEGUN</t>
  </si>
  <si>
    <t>11-AgegeINJ-T3-Oyemekun-27 MOJISOLA STREET</t>
  </si>
  <si>
    <t>11-Oke IraINJ-T2-Thomas Salako-10 ADETOUN CLOSE</t>
  </si>
  <si>
    <t>OAKLAND PROPERTIES-0100068510</t>
  </si>
  <si>
    <t>11-AgegeINJ-T3-Oyemekun-1, TAIWO OSHIPITAN</t>
  </si>
  <si>
    <t>11-AgegeINJ-T1-Iju Road-FERTIGOLD FERTILITY CLINIC</t>
  </si>
  <si>
    <t>11-AgegeINJ-T1-Iju Road-25 COLLEGE ROAD</t>
  </si>
  <si>
    <t>11-AgegeINJ-T3-Oyemekun-13 ADELEKE ODUNUGA STREET</t>
  </si>
  <si>
    <t>11-Oke IraINJ-T2-Kayode-1 MOYO AGORO</t>
  </si>
  <si>
    <t>11-AgegeINJ-T3-Oyemekun-4 OWONIKOKO</t>
  </si>
  <si>
    <t>11-AgegeINJ-T3-Oyemekun-9 OLAOSEBIKAN</t>
  </si>
  <si>
    <t>11-AgegeINJ-T3-Oyemekun-2A OWONIKOKO CLOSE</t>
  </si>
  <si>
    <t>11-AgegeINJ-T3-Oyemekun-3 OGUNBORE STREET</t>
  </si>
  <si>
    <t>11-Oke IraINJ-T2-Thomas Salako-13 TAIWO OKOLU STREET</t>
  </si>
  <si>
    <t>11-Oke IraINJ-T2-Kayode-3 SULAIMON CLOSE</t>
  </si>
  <si>
    <t>11-AgegeINJ-T3-Oyemekun-11 ADEEKO STREET</t>
  </si>
  <si>
    <t>11-Oke IraINJ-T2-Kayode-12 FADIPE STREET</t>
  </si>
  <si>
    <t>11-Oke IraINJ-T2-Thomas Salako-HVDS 26 BISHOP HUGHES</t>
  </si>
  <si>
    <t>11-AgegeINJ-T1-Iju Road-2 TAQWA CRESCENT</t>
  </si>
  <si>
    <t>11-AgegeINJ-T3-Oyemekun-11 ADEKOYA STREET</t>
  </si>
  <si>
    <t>11-AgegeINJ-T3-Oyemekun-30 ADELEKE ODUNUGA CLOSE</t>
  </si>
  <si>
    <t>11-Oke IraINJ-T2-Kayode-21 FADARE STREET</t>
  </si>
  <si>
    <t>11-AgegeINJ-T1-Iju Road-7 JOSEPH CAMBELL</t>
  </si>
  <si>
    <t>11-Oke IraINJ-T2-Kayode-3 FADARE STREET</t>
  </si>
  <si>
    <t>11-AgegeINJ-T3-Oyemekun-8 EYIOWUAWI STREET</t>
  </si>
  <si>
    <t>11-AgegeINJ-T3-Oyemekun-5 MORIDON CLOSE</t>
  </si>
  <si>
    <t>11-AgegeINJ-T3-Oyemekun-1 OGUNBORE STREET</t>
  </si>
  <si>
    <t>11-AgegeINJ-T1-Iju Road-27A AFRICAN CHURCH ROAD</t>
  </si>
  <si>
    <t>11-Oke IraINJ-T2-Thomas Salako-TAIWO CLOSE A</t>
  </si>
  <si>
    <t>11-AgegeINJ-T3-Oyemekun-17 ADEKOYA STREET</t>
  </si>
  <si>
    <t>11-AgegeINJ-T1-Iju Road-11 AFRICAN CHURCH ROAD</t>
  </si>
  <si>
    <t>11-AgegeINJ-T1-Iju Road-23 AFRICAN CHURCH RD</t>
  </si>
  <si>
    <t>11-Oke IraINJ-T2-Thomas Salako-9 OKEBOLA</t>
  </si>
  <si>
    <t>11-AgegeINJ-T3-Oyemekun-11 AJIBODU STREET</t>
  </si>
  <si>
    <t>11-Oke IraINJ-T2-Thomas Salako-7 ADETOUN CLOSE</t>
  </si>
  <si>
    <t>11-Oke IraINJ-T2-Thomas Salako-OTUNUBI</t>
  </si>
  <si>
    <t>11-Oke IraINJ-T2-Thomas Salako-18 BISHOP HUGHES STR.</t>
  </si>
  <si>
    <t>11-Oke IraINJ-T2-Thomas Salako-19 THOMAS SALAKO STREET</t>
  </si>
  <si>
    <t>11-Oke IraINJ-T2-Thomas Salako-90 Yaya Abatan</t>
  </si>
  <si>
    <t>11-AgegeINJ-T3-Oyemekun-3 KUDIRAT SULE</t>
  </si>
  <si>
    <t>11-Oke IraINJ-T2-Thomas Salako-72B HVDS YAYA ABATAN</t>
  </si>
  <si>
    <t>11-AgegeINJ-T1-Iju Road-SAND CLOSE 4</t>
  </si>
  <si>
    <t>11-AgegeINJ-T3-Oyemekun-62 ADEWALE ADEGUN</t>
  </si>
  <si>
    <t>11-AgegeINJ-T3-Oyemekun-2 SESAN OREAGBA CLOSE</t>
  </si>
  <si>
    <t>11-AgegeINJ-T3-Oyemekun-5 ADEEKO STREET</t>
  </si>
  <si>
    <t>11-AgegeINJ-T3-Oyemekun-9 OYEMEKUN STREET</t>
  </si>
  <si>
    <t>11-Oke IraINJ-T2-Thomas Salako-HVDS 10 ORIMOLADE STREET</t>
  </si>
  <si>
    <t>11-AgegeINJ-T3-Oyemekun-5 AFILAKA ABOABA STREET</t>
  </si>
  <si>
    <t>11-Oke IraINJ-T2-Kayode-9 MOYO AGORO</t>
  </si>
  <si>
    <t>11-AgegeINJ-T3-Oyemekun-37 OYEMEKUN STREET</t>
  </si>
  <si>
    <t>11-Oke IraINJ-T2-Thomas Salako-13 THOMAS SALAKO STREET</t>
  </si>
  <si>
    <t>11-Oke IraINJ-T2-Thomas Salako-27 BISHOP HUGHES</t>
  </si>
  <si>
    <t>11-Oke IraINJ-T2-Thomas Salako-9 JOSEPH ODUNLAMI STREET</t>
  </si>
  <si>
    <t>11-AgegeINJ-T3-Oyemekun-7 ENIMAKURE STREET</t>
  </si>
  <si>
    <t>11-AgegeINJ-T3-Oyemekun-ALH SULAIMAN STREET</t>
  </si>
  <si>
    <t>11-AgegeINJ-T3-Oyemekun-1A, SESAN OREAGBA CLOSE</t>
  </si>
  <si>
    <t>11-AgegeINJ-T3-Oyemekun-22 AJIBODU STREET</t>
  </si>
  <si>
    <t>11-AgegeINJ-T3-Oyemekun-12 EMMANUEL OLORUNFEMI STREET</t>
  </si>
  <si>
    <t>11-AgegeINJ-T3-Oyemekun-13 QUADRIS STREET</t>
  </si>
  <si>
    <t>11-Oke IraINJ-T2-Thomas Salako-6A JOSEPH ODUNLAMI STREET</t>
  </si>
  <si>
    <t>11-AgegeINJ-T1-Iju Road-IMOLA EST 1</t>
  </si>
  <si>
    <t>11-AgegeINJ-T1-Iju Road-16 AJILETE STREET</t>
  </si>
  <si>
    <t>11-AgegeINJ-T3-Oyemekun-28 MOJISOLA STREET</t>
  </si>
  <si>
    <t>11-AgegeINJ-T3-Oyemekun-34 MOJISOLA STREET</t>
  </si>
  <si>
    <t>11-AgegeINJ-T3-Oyemekun-60 MOJISOLA STREET</t>
  </si>
  <si>
    <t>11-AgegeINJ-T3-Oyemekun-16 EYIOWUAWI STREET</t>
  </si>
  <si>
    <t>11-AgegeINJ-T1-Iju Road-ABUNDANT LIFE CHURCH 1</t>
  </si>
  <si>
    <t>11-AgegeINJ-T3-Oyemekun-15 OYEMEKUN STREET</t>
  </si>
  <si>
    <t>11-AgegeINJ-T3-Oyemekun-21 HARMONY CLOSE</t>
  </si>
  <si>
    <t>11-AgegeINJ-T3-Oyemekun-38 OYEMEKUN STREET</t>
  </si>
  <si>
    <t>11-AgegeINJ-T3-Oyemekun-11A ADEOLA AVENUE</t>
  </si>
  <si>
    <t>11-AgegeINJ-T3-Oyemekun-5, TAIWO OSHIPITAN</t>
  </si>
  <si>
    <t>11-AgegeINJ-T3-Oyemekun-25 ADELEKE ODUNUGA STREET</t>
  </si>
  <si>
    <t>11-AgegeINJ-T3-Oyemekun-4 OMOMO STREET</t>
  </si>
  <si>
    <t>11-Oke IraINJ-T2-Thomas Salako-1 JOSEPH ODUNLAMI STREET</t>
  </si>
  <si>
    <t>11-AgegeINJ-T3-Oyemekun-6 ADELEKE ODUNUGA STREET</t>
  </si>
  <si>
    <t>11-AgegeINJ-T3-Oyemekun-30 ADEOLA AVENUE</t>
  </si>
  <si>
    <t>11-AgegeINJ-T1-Iju Road-17 OLUFEMI AJAYI STREET</t>
  </si>
  <si>
    <t>11-AgegeINJ-T1-Iju Road-ABUNDANT LIFE CHURCH 2</t>
  </si>
  <si>
    <t>11-Oke IraINJ-T2-Thomas Salako-27 YAYA ABATAN ROAD</t>
  </si>
  <si>
    <t>11-AgegeINJ-T3-Oyemekun-21, ADELEKE ODUNUGA STREET</t>
  </si>
  <si>
    <t>11-AgegeINJ-T3-Oyemekun-34 AJIBODU STREET</t>
  </si>
  <si>
    <t>11-Oke IraINJ-T2-Kayode-29 KAYODE STREET</t>
  </si>
  <si>
    <t>11-AgegeINJ-T1-Iju Road-7 TAQWA CRESCENT</t>
  </si>
  <si>
    <t>11-AgegeINJ-T3-Oyemekun-71 OYEMEKUN STREET</t>
  </si>
  <si>
    <t>11-AgegeINJ-T3-Oyemekun-4 OMOAKIN STREET</t>
  </si>
  <si>
    <t>11-AgegeINJ-T3-Oyemekun-31 OYEMEKUN STREET</t>
  </si>
  <si>
    <t>11-AgegeINJ-T3-Oyemekun-ALH MAKINDE CLOSE</t>
  </si>
  <si>
    <t>F. F.S.  MICRO FINANCE BANK LTD-0100067907</t>
  </si>
  <si>
    <t>11-Oke IraINJ-T2-Kayode-10A FADARE STREET</t>
  </si>
  <si>
    <t>11-Oke IraINJ-T2-Kayode-14 FADARE STREET</t>
  </si>
  <si>
    <t>11-AgegeINJ-T3-Oyemekun-CONOIL COLLEGE ROAD</t>
  </si>
  <si>
    <t>11-AgegeINJ-T3-Oyemekun-8 BELLO ADOGIE STREET</t>
  </si>
  <si>
    <t>11-AgegeINJ-T3-Oyemekun-14 AJAKAYE STREET</t>
  </si>
  <si>
    <t>11-AgegeINJ-T3-Oyemekun-22 ADEWALE ADEGUN STREET</t>
  </si>
  <si>
    <t>11-AgegeINJ-T3-Oyemekun-65 MOJISOLA STREET</t>
  </si>
  <si>
    <t>11-AgegeINJ-T3-Oyemekun-13 OTUNUBIN STREET</t>
  </si>
  <si>
    <t>11-Oke IraINJ-T2-Thomas Salako-47 THOMAS SALAKO STREET</t>
  </si>
  <si>
    <t>11-Oke IraINJ-T2-Thomas Salako-51 YAYA ABATAN ROAD</t>
  </si>
  <si>
    <t>11-AgegeINJ-T1-Iju Road-44 IJU ROAD</t>
  </si>
  <si>
    <t>11-AgegeINJ-T3-Oyemekun-1 GBAGBA CRESCENT</t>
  </si>
  <si>
    <t>11-Oke IraINJ-T2-Thomas Salako-44 HVDS YAYA ABATAN</t>
  </si>
  <si>
    <t>11-AgegeINJ-T3-Oyemekun-6 OMOMO</t>
  </si>
  <si>
    <t>11-AgegeINJ-T3-Oyemekun-1 KUDIRAT SULE</t>
  </si>
  <si>
    <t>11-AgegeINJ-T3-Oyemekun-54 OYEMEKUN STREET</t>
  </si>
  <si>
    <t>11-Oke IraINJ-T2-Thomas Salako-86 HVDS YAYA ABATAN</t>
  </si>
  <si>
    <t>11-AgegeINJ-T3-Oyemekun-32 HDVS ADEKOYE STREET</t>
  </si>
  <si>
    <t>11-Oke IraINJ-T2-Thomas Salako-1 ANTHONY OJEIKERE</t>
  </si>
  <si>
    <t>11-AgegeINJ-T3-Oyemekun-5 QUADRIS STREET</t>
  </si>
  <si>
    <t>11-Oke IraINJ-T2-Thomas Salako-8 BISHOP HUGHES STR.</t>
  </si>
  <si>
    <t>11-Oke IraINJ-T2-Thomas Salako-14B JOSEPH ODUNLAMI STREET</t>
  </si>
  <si>
    <t>11-AgegeINJ-T3-Oyemekun-86 MOJISOLA STREET</t>
  </si>
  <si>
    <t>11-Oke IraINJ-T2-Kayode-8 SULAIMON CLOSE</t>
  </si>
  <si>
    <t>11-AgegeINJ-T1-Iju Road-27B AFRICAN CHURCH</t>
  </si>
  <si>
    <t>11-Oke IraINJ-T2-Kayode-12 MOYO AGORO</t>
  </si>
  <si>
    <t>11-AgegeINJ-T3-Oyemekun-18 MOJISOLA</t>
  </si>
  <si>
    <t>11-AgegeINJ-T1-Iju Road-6 SANDS AVENUE</t>
  </si>
  <si>
    <t>11-AgegeINJ-T3-Oyemekun-15 ADEOLA AVENUE</t>
  </si>
  <si>
    <t>LA AVRIL HOTEL-0100068514</t>
  </si>
  <si>
    <t>11-AgegeINJ-T3-Oyemekun-15 EMMANUEL OLORUNFEMI STREET</t>
  </si>
  <si>
    <t>11-AgegeINJ-T1-Iju Road-IMOLA EST 3</t>
  </si>
  <si>
    <t>PEP STORES</t>
  </si>
  <si>
    <t>11-AgegeINJ-T3-Oyemekun-45 ADEKOYA STREET</t>
  </si>
  <si>
    <t>11-AgegeINJ-T3-Oyemekun-4 OSUNKEYE STREET</t>
  </si>
  <si>
    <t>11-AgegeINJ-T3-Oyemekun-34 OSHOLA STREET</t>
  </si>
  <si>
    <t>11-AgegeINJ-T1-Iju Road-35 OLUFEMI AJAYI STREET</t>
  </si>
  <si>
    <t>11-Oke IraINJ-T2-Kayode-35 MOYO AGORO STREET</t>
  </si>
  <si>
    <t>11-Oke IraINJ-T2-Thomas Salako-10 OKEBOLA</t>
  </si>
  <si>
    <t>11-AgegeINJ-T3-Oyemekun-46 OYEMEKUN STR</t>
  </si>
  <si>
    <t>11-AgegeINJ-T3-Oyemekun-20B ADELEKE ODUNUGA CLOSE</t>
  </si>
  <si>
    <t>11-AgegeINJ-T1-Iju Road-2B COLLEGE ROAD</t>
  </si>
  <si>
    <t>11-AgegeINJ-T3-Oyemekun-54 COLLEGE RD HVDS</t>
  </si>
  <si>
    <t>11-AgegeINJ-T3-Oyemekun-4 OGUNBORE STREET</t>
  </si>
  <si>
    <t>11-Oke IraINJ-T2-Thomas Salako-6B JOSEPH ODUNLAMI STREET</t>
  </si>
  <si>
    <t>11-AgegeINJ-T3-Oyemekun-6 OYEMEKUN STREET</t>
  </si>
  <si>
    <t>11-Oke IraINJ-T2-Thomas Salako-2 BOLAJI TAYLOR</t>
  </si>
  <si>
    <t>11-Oke IraINJ-T2-Thomas Salako-45 THOMAS SALAKO STREET</t>
  </si>
  <si>
    <t>11-AgegeINJ-T3-Oyemekun-BESIDE ZENITH BANK, COLLEGE RD</t>
  </si>
  <si>
    <t>11-Oke IraINJ-T2-Thomas Salako-6 BOLAJI TIWALADE STREET</t>
  </si>
  <si>
    <t>11-Oke IraINJ-T2-Thomas Salako-75 YAYA ABATAN</t>
  </si>
  <si>
    <t>11-Oke IraINJ-T2-Thomas Salako-TAIWO CLOSE B</t>
  </si>
  <si>
    <t>11-Oke IraINJ-T2-Kayode-44 KAYODE STREET</t>
  </si>
  <si>
    <t>11-AgegeINJ-T3-Oyemekun-24 ADEWALE ADEGUN STREET</t>
  </si>
  <si>
    <t>11-AgegeINJ-T3-Oyemekun-24 ADEKOYA STREET</t>
  </si>
  <si>
    <t>11-AgegeINJ-T3-Oyemekun-23 OSHOLA STREET</t>
  </si>
  <si>
    <t>11-AgegeINJ-T3-Oyemekun-18 GBAGBA CRESCENT</t>
  </si>
  <si>
    <t>11-AgegeINJ-T3-Oyemekun-15 HARMONY CLOSE</t>
  </si>
  <si>
    <t>11-AgegeINJ-T1-Iju Road-2 MODELE CLOSE</t>
  </si>
  <si>
    <t>11-AgegeINJ-T3-Oyemekun-4 ADELEKE ODUNUGA STREET</t>
  </si>
  <si>
    <t>11-AgegeINJ-T3-Oyemekun-11 ENIMAKURE STREET</t>
  </si>
  <si>
    <t>11-Oke IraINJ-T2-Kayode-12 ADERINTO STREET</t>
  </si>
  <si>
    <t>11-AgegeINJ-T3-Oyemekun-32 OYEMEKUN STREET</t>
  </si>
  <si>
    <t>11-AgegeINJ-T1-Iju Road-4 TAQWA CRESCENT</t>
  </si>
  <si>
    <t>11-Oke IraINJ-T2-Kayode-23 MOYO AGORO STREET</t>
  </si>
  <si>
    <t>11-AgegeINJ-T3-Oyemekun-29 MOJISOLA STREET</t>
  </si>
  <si>
    <t>11-AgegeINJ-T3-Oyemekun-27 OSHOLA STREET</t>
  </si>
  <si>
    <t>11-Oke IraINJ-T2-Kayode-40 ADERINTO STREET</t>
  </si>
  <si>
    <t>11-AgegeINJ-T3-Oyemekun-8, ADELEKE ODUNUGA CLOSE</t>
  </si>
  <si>
    <t>11-AgegeINJ-T3-Oyemekun-18 AJAKAYE STREET</t>
  </si>
  <si>
    <t>11-AgegeINJ-T3-Oyemekun-22 ADEOLA AVENUE</t>
  </si>
  <si>
    <t>11-Oke IraINJ-T2-Thomas Salako-4 AYORINDE STREET</t>
  </si>
  <si>
    <t>11-AgegeINJ-T3-Oyemekun-5 GBAGBA CRESCENT</t>
  </si>
  <si>
    <t>11-Oke IraINJ-T2-Thomas Salako-7 SORETIRE STREET</t>
  </si>
  <si>
    <t>11-AgegeINJ-T3-Oyemekun-40 MOJISOLA STREET</t>
  </si>
  <si>
    <t>11-AgegeINJ-T3-Oyemekun-4 QUADRIS STREET II</t>
  </si>
  <si>
    <t>11-AgegeINJ-T3-Oyemekun-28 OYEMEKUN STREET</t>
  </si>
  <si>
    <t>11-Oke IraINJ-T2-Thomas Salako-91 YAYA ABATAN ROAD</t>
  </si>
  <si>
    <t>11-AgegeINJ-T3-Oyemekun-2A COKER CLOSE</t>
  </si>
  <si>
    <t>11-AgegeINJ-T3-Oyemekun-11 HARMONY CLOSE</t>
  </si>
  <si>
    <t>11-AgegeINJ-T3-Oyemekun-5 OYEMEKUN STREET</t>
  </si>
  <si>
    <t>11-AgegeINJ-T3-Oyemekun-1 IDOWU LANE</t>
  </si>
  <si>
    <t>11-Oke IraINJ-T2-Thomas Salako-1 THOMAS SALAKO STREET</t>
  </si>
  <si>
    <t>11-AgegeINJ-T3-Oyemekun-3 OWONIKOKO CLOSE</t>
  </si>
  <si>
    <t>11-Oke IraINJ-T2-Thomas Salako-18 THOMAS SALAKO STREET</t>
  </si>
  <si>
    <t>11-Oke IraINJ-T2-Thomas Salako-124 HVDS YAYA ABATAN</t>
  </si>
  <si>
    <t>11-AgegeINJ-T3-Oyemekun-16 MOJISOLA</t>
  </si>
  <si>
    <t>11-AgegeINJ-T3-Oyemekun-38 ADEKOYA STREET</t>
  </si>
  <si>
    <t>11-AgegeINJ-T3-Oyemekun-29, ADELEKE ODUNUGA STREET</t>
  </si>
  <si>
    <t>11-AgegeINJ-T3-Oyemekun-9 ABIMBOLA ODUNSI</t>
  </si>
  <si>
    <t>11-AgegeINJ-T3-Oyemekun-1 OLA STREET</t>
  </si>
  <si>
    <t>11-AgegeINJ-T1-Iju Road-5 COLLEGE ROAD</t>
  </si>
  <si>
    <t>11-AgegeINJ-T3-Oyemekun-20 ADELEKE ODUNUGA STREET</t>
  </si>
  <si>
    <t>11-AgegeINJ-T3-Oyemekun-3 FALEKE</t>
  </si>
  <si>
    <t>11-AgegeINJ-T3-Oyemekun-70 OYEMEKUN STREET</t>
  </si>
  <si>
    <t>11-AgegeINJ-T3-Oyemekun-41 OYEMEKUN STREET</t>
  </si>
  <si>
    <t>11-Oke IraINJ-T2-Kayode-11 MOYO AGORO</t>
  </si>
  <si>
    <t>11-Oke IraINJ-T2-Thomas Salako-HVDS 1 OLADIRE STREET</t>
  </si>
  <si>
    <t>11-AgegeINJ-T3-Oyemekun-1 OYEMEKUN STREET</t>
  </si>
  <si>
    <t>11-AgegeINJ-T3-Oyemekun-Nubi 1</t>
  </si>
  <si>
    <t>11-AgegeINJ-T3-Oyemekun-14 ADEOLA AVENUE</t>
  </si>
  <si>
    <t>11-AgegeINJ-T3-Oyemekun-22 GBAGBA CRESCENT</t>
  </si>
  <si>
    <t>11-AgegeINJ-T3-Oyemekun-24 ADELEKE ODUNUGA CLOSE</t>
  </si>
  <si>
    <t>11-AgegeINJ-T3-Oyemekun-4 GBAGBA CRESCENT</t>
  </si>
  <si>
    <t>11-Oke IraINJ-T2-Kayode-26 MOYO AGORO STREET</t>
  </si>
  <si>
    <t>11-AgegeINJ-T3-Oyemekun-5 OSUNKEYE STREET</t>
  </si>
  <si>
    <t>11-AgegeINJ-T3-Oyemekun-OSUNKEYE STREET</t>
  </si>
  <si>
    <t>11-Oke IraINJ-T2-Thomas Salako-62,HVDS YAYA ABATAN</t>
  </si>
  <si>
    <t>11-AgegeINJ-T3-Oyemekun-4 OSHOLA STREET</t>
  </si>
  <si>
    <t>11-AgegeINJ-T3-Oyemekun-42 OYEMEKUN STREET</t>
  </si>
  <si>
    <t>11-AgegeINJ-T3-Oyemekun-63 COLLEGE ROAD</t>
  </si>
  <si>
    <t>11-AgegeINJ-T3-Oyemekun-1B, SESAN OREAGBA CLOSE</t>
  </si>
  <si>
    <t>11-AgegeINJ-T3-Oyemekun-33 GBAGBA CRESCENT</t>
  </si>
  <si>
    <t>11-AgegeINJ-T3-Oyemekun-8 GBAGBA CRESCENT</t>
  </si>
  <si>
    <t>11-AgegeINJ-T1-Iju Road-9 JOSEPH CAMBELL</t>
  </si>
  <si>
    <t>11-AgegeINJ-T3-Oyemekun-Nubi 7</t>
  </si>
  <si>
    <t>11-AgegeINJ-T1-Iju Road-PLOT 85 IJU ROAD</t>
  </si>
  <si>
    <t>11-AgegeINJ-T3-Oyemekun-12 ADELEKE ODUNUGA STREET</t>
  </si>
  <si>
    <t>11-Oke IraINJ-T2-Thomas Salako-HVDS 17 BISHOP HUGHES</t>
  </si>
  <si>
    <t>11-AgegeINJ-T3-Oyemekun-12 OYEMEKUN STREET</t>
  </si>
  <si>
    <t>11-AgegeINJ-T3-Oyemekun-9 MOJISOLA STREET</t>
  </si>
  <si>
    <t>11-AgegeINJ-T3-Oyemekun-52 OYEMEKUN STREET</t>
  </si>
  <si>
    <t>11-Oke IraINJ-T2-Kayode-14 KAYODE STREET</t>
  </si>
  <si>
    <t>11-AgegeINJ-T3-Oyemekun-8A ALUKO CLOSE</t>
  </si>
  <si>
    <t>11-AgegeINJ-T3-Oyemekun-COKER MEMORIAL PRY SCH</t>
  </si>
  <si>
    <t>11-AgegeINJ-T3-Oyemekun-63 OYEMEKUN STREET</t>
  </si>
  <si>
    <t>11-AgegeINJ-T3-Oyemekun-19 ADELEKE ODUNUGA STREET</t>
  </si>
  <si>
    <t>11-AgegeINJ-T3-Oyemekun-2 OMOMO STREET</t>
  </si>
  <si>
    <t>11-AgegeINJ-T3-Oyemekun-8 ADEKOYA STREET</t>
  </si>
  <si>
    <t>11-Oke IraINJ-T2-Thomas Salako-1 SORETIRE JUNCTION</t>
  </si>
  <si>
    <t>11-AgegeINJ-T3-Oyemekun-29 GBAGBA CRESCENT</t>
  </si>
  <si>
    <t>11-AgegeINJ-T3-Oyemekun-OLAYIDE ADEOLUWA MEMORIAL HALL</t>
  </si>
  <si>
    <t>11-AgegeINJ-T1-Iju Road-46 IJU ROAD</t>
  </si>
  <si>
    <t>11-AgegeINJ-T3-Oyemekun-73A COLLEGE ROAD</t>
  </si>
  <si>
    <t>11-AgegeINJ-T3-Oyemekun-23 GBAGBA CRESCENT</t>
  </si>
  <si>
    <t>11-AgegeINJ-T3-Oyemekun-2 ADELEKE ODUNUGA CLOSE</t>
  </si>
  <si>
    <t>11-Oke IraINJ-T2-Thomas Salako-HVDS 18A DOSUNMU STREET</t>
  </si>
  <si>
    <t>11-AgegeINJ-T3-Oyemekun-12B ADELEKE ODUNUGA CLOSE</t>
  </si>
  <si>
    <t>11-AgegeINJ-T1-Iju Road-47A IJU ROAD</t>
  </si>
  <si>
    <t>11-Oke IraINJ-T2-Kayode-38 MOYO AGORO STREET</t>
  </si>
  <si>
    <t>11-AgegeINJ-T3-Oyemekun-36 ADEOLA AVENUE</t>
  </si>
  <si>
    <t>11-Oke IraINJ-T2-Thomas Salako-22B THOMAS SALAKO STR</t>
  </si>
  <si>
    <t>11-AgegeINJ-T3-Oyemekun-4, HARMONY DRIVE</t>
  </si>
  <si>
    <t>OBA AKRAN</t>
  </si>
  <si>
    <t>VICTORIOUS RRAYING WOMEN MINIS-0100068016</t>
  </si>
  <si>
    <t>A-Bilateral</t>
  </si>
  <si>
    <t>ASHPALT PLANT-0100068463</t>
  </si>
  <si>
    <t>DAZEINE PRESS LTD-0100068451</t>
  </si>
  <si>
    <t>MEMORABLE GATHERING-0100068484</t>
  </si>
  <si>
    <t>11-OjoduINJ-T2-Express-ECTEK NIG LTD</t>
  </si>
  <si>
    <t>11-OjoduINJ-T2-Express-PEACE HOTEL LIMITED</t>
  </si>
  <si>
    <t>HUBMART MALL-0101465277</t>
  </si>
  <si>
    <t>TAIWO ABIMBOYE REV.-0100068024</t>
  </si>
  <si>
    <t>11-OjoduINJ-T1-Ojodu-CHIEF DR OSMOND UKANACHO</t>
  </si>
  <si>
    <t>M/S COATES    BROTHERS W A-0100068447</t>
  </si>
  <si>
    <t>11-OjoduINJ-T2-Express-ATC LG0683</t>
  </si>
  <si>
    <t>11-OjoduINJ-T2-Express-MUYIBAT OYEFUSI</t>
  </si>
  <si>
    <t>11-OjoduINJ-T2-Express-ADEYEMO AKAPO</t>
  </si>
  <si>
    <t>11-OjoduINJ-T2-Express-OMOFADE</t>
  </si>
  <si>
    <t>PROTEA HOTEL SELECT-0100067918</t>
  </si>
  <si>
    <t>11-OjoduINJ-T2-Express-LOLA HOLLOWAY</t>
  </si>
  <si>
    <t>11-OjoduINJ-T2-Express-OMOLE LSDPC</t>
  </si>
  <si>
    <t>11-OjoduINJ-T2-Express-BABATUNDE LADEGA</t>
  </si>
  <si>
    <t>11-OjoduINJ-T2-Express-ADEMOLA AJASA</t>
  </si>
  <si>
    <t>11-OjoduINJ-T2-Express-TITILAYO ADEDOYIN</t>
  </si>
  <si>
    <t>11-SecretariatINJ-T1-Omole-AMARA OLU</t>
  </si>
  <si>
    <t>11-OjoduINJ-T2-Express-RASHEED BARUWA</t>
  </si>
  <si>
    <t>11-SecretariatINJ-T1-Estate-PINE (MKO GARDEN 3)</t>
  </si>
  <si>
    <t>11-SecretariatINJ-T1-Omole-CELESTIAL CHURCH OF CHRIST</t>
  </si>
  <si>
    <t>11-OjoduINJ-T2-Express-OMOTUNDE AKINSOLA</t>
  </si>
  <si>
    <t>11-OjoduINJ-T2-Express-DEBO AINA</t>
  </si>
  <si>
    <t>11-SecretariatINJ-T1-Estate-IXORA (MKO GARDEN 1)</t>
  </si>
  <si>
    <t>11-OjoduINJ-T2-Express-IDOWU ADEBANJO</t>
  </si>
  <si>
    <t>11-SecretariatINJ-T1-Omole-JUSTICE COKER ESTATE</t>
  </si>
  <si>
    <t>11-SecretariatINJ-T1-Estate-SUNFLOWER (MKO GARDEN 6)</t>
  </si>
  <si>
    <t>NECCA HOUSE-0100068017</t>
  </si>
  <si>
    <t>11-SecretariatINJ-T1-Estate-FMW (INFRONT OF FUEL STN.)</t>
  </si>
  <si>
    <t>11-OjoduINJ-T2-Express-DAMILOLA FASHADE</t>
  </si>
  <si>
    <t>11-OjoduINJ-T2-Express-SEGUN GBELEYI</t>
  </si>
  <si>
    <t>33-AlausaTCN-OPIC-FED. INLAND REVENUE SERVICE</t>
  </si>
  <si>
    <t>11-SecretariatINJ-T2-Agidingbi-OGUN OSHUN R. BASIN</t>
  </si>
  <si>
    <t>WAEC NATIONAL OFFICE-0100067924</t>
  </si>
  <si>
    <t>11-SecretariatINJ-T1-Estate-ROBIN (MKO GARDEN 5)</t>
  </si>
  <si>
    <t>SKYE BANK PLC-0100068469</t>
  </si>
  <si>
    <t>11-SecretariatINJ-T1-Lateef Jakande-TADE</t>
  </si>
  <si>
    <t>11-SecretariatINJ-T1-Estate-ABIODUN SHOBANJO</t>
  </si>
  <si>
    <t>11-OjoduINJ-T2-Express-NORUS</t>
  </si>
  <si>
    <t>MR AMERO DIRISU-0101371025</t>
  </si>
  <si>
    <t>11-OjoduINJ-T2-Express-TAIWO ISHOLA</t>
  </si>
  <si>
    <t>11-SecretariatINJ-T1-Estate-DOVE (MKO GARDEN 4)</t>
  </si>
  <si>
    <t>11-SecretariatINJ-T1-Estate-POLICE BARRACKS</t>
  </si>
  <si>
    <t>R. M. S. INVESTMENT TRUST -0100068455</t>
  </si>
  <si>
    <t>11-SecretariatINJ-T1-Estate-HIBISCUS (MKO GARDEN 7)</t>
  </si>
  <si>
    <t>MURHI INTERNATIONAL TELE-0100068476</t>
  </si>
  <si>
    <t>LAGOS STATE STREET LIGHT-0100067922</t>
  </si>
  <si>
    <t>11-SecretariatINJ-T1-Lateef Jakande-SADIKU YUSUF</t>
  </si>
  <si>
    <t>11-SecretariatINJ-T1-Lateef Jakande-LONGE</t>
  </si>
  <si>
    <t>DEMEROS HOTEL AND SUITES-0100068034</t>
  </si>
  <si>
    <t>L S M W-0100068448</t>
  </si>
  <si>
    <t>11-SecretariatINJ-T1-Estate-ASSBIFI</t>
  </si>
  <si>
    <t>11-SecretariatINJ-T1-Estate-CORNER STONE</t>
  </si>
  <si>
    <t>11-SecretariatINJ-T1-Estate-K BLOCK</t>
  </si>
  <si>
    <t>11-OjoduINJ-T2-Express-OSULA DAPO</t>
  </si>
  <si>
    <t>11-SecretariatINJ-T1-Estate-A BLOCK</t>
  </si>
  <si>
    <t>11-OjoduINJ-T2-Express-ADEYEMO AKAPO II</t>
  </si>
  <si>
    <t>11-OjoduINJ-T2-Express-ACTIVE FOODS LIMITED</t>
  </si>
  <si>
    <t>JAPAUL GROUP LTD-0100068006</t>
  </si>
  <si>
    <t>11-OjoduINJ-T2-Express-VALLEY VIEW</t>
  </si>
  <si>
    <t>11-OjoduINJ-T2-Express-RT SHEMLASH QTRS LTD(GLRY COURT)</t>
  </si>
  <si>
    <t>11-SecretariatINJ-T1-Lateef Jakande-GIL AUTOMATION LIMITED</t>
  </si>
  <si>
    <t>MR.&amp; MRS. K.A. OBATERU (ALEXANDER HOUSE)-0101465276</t>
  </si>
  <si>
    <t>LAGOS CHAMB OF COMMERCE &amp; IND-0100068013</t>
  </si>
  <si>
    <t>11-SecretariatINJ-T1-Omole-INSTITUTE OF PERSONNEL MAN</t>
  </si>
  <si>
    <t>11-SecretariatINJ-T1-Omole-JUSTICE COKER II (THE HERITAGE)</t>
  </si>
  <si>
    <t>11-SecretariatINJ-T1-Estate-POWA</t>
  </si>
  <si>
    <t>CHARTERED INSTITUTE OF NIGERIA-0100067920</t>
  </si>
  <si>
    <t>11-OjoduINJ-T1-Ojodu-GBOLAHAN OWOLABI</t>
  </si>
  <si>
    <t>11-SecretariatINJ-T1-Lateef Jakande-MOBIL FILLING STATION</t>
  </si>
  <si>
    <t>IDOWU SHOFOLA &amp; CO-0100067994</t>
  </si>
  <si>
    <t>ALL SEASON PROPERTY CO LTD-0100068478</t>
  </si>
  <si>
    <t>33-AlausaTCN-ALAUSA-ELEPHANT HOUSE</t>
  </si>
  <si>
    <t>TISCO PLAZA-0100068470</t>
  </si>
  <si>
    <t>11-SecretariatINJ-T1-Estate-S BLOCK</t>
  </si>
  <si>
    <t>11-SecretariatINJ-T1-Omole-OLALEKAN ANTHONY ADEBIYI</t>
  </si>
  <si>
    <t>JOLAJ OFFICE PRODUCTS LTD-0100068005</t>
  </si>
  <si>
    <t>STNL ESTATE-0100068000</t>
  </si>
  <si>
    <t>NIGERIAN LAW PUBLICATION LTD-0100067996</t>
  </si>
  <si>
    <t>11-OjoduINJ-T2-Express-GOVERNOR'S APARTMENT</t>
  </si>
  <si>
    <t>11-OjoduINJ-T2-Express-MOBTODAM HOTEL AND SUITES</t>
  </si>
  <si>
    <t>PEACE HOTEL LIMITED-0100068517</t>
  </si>
  <si>
    <t>ELDNARDO STAFF QUARTERS-0100067976</t>
  </si>
  <si>
    <t>AFRICAN SHRINE (FEMI KUTI)-0100068465</t>
  </si>
  <si>
    <t>LARALEK ULTIMATE LTD-0100068002</t>
  </si>
  <si>
    <t>MILLENIUM HARVEST LTD-0100067987</t>
  </si>
  <si>
    <t>11-SecretariatINJ-T1-Estate-M BLOCK</t>
  </si>
  <si>
    <t>11-OjoduINJ-T2-Express-GOVERNOR HOTEL LTD.</t>
  </si>
  <si>
    <t>LANRE ALFRED  ALEWI-0101172992</t>
  </si>
  <si>
    <t>11-OjoduINJ-T2-Express-FORMATS POST LIMITED</t>
  </si>
  <si>
    <t>11-SecretariatINJ-T1-Estate-ADONAI COURT</t>
  </si>
  <si>
    <t>DOMAT GROUP-0100067999</t>
  </si>
  <si>
    <t>11-SecretariatINJ-T1-Lateef Jakande-GOVERNMENT TECHNICAL COLLEGE</t>
  </si>
  <si>
    <t>ZENITH BANK OF NIG PLC-0100068453</t>
  </si>
  <si>
    <t>G T BANK PLC-0100068028</t>
  </si>
  <si>
    <t>IVORY MUSIC HOUSE-0100067975</t>
  </si>
  <si>
    <t>11-SecretariatINJ-T1-Estate-CARROT (MKO GARDEN 2)</t>
  </si>
  <si>
    <t>NIGERIA INSTITUTE OF ESTATE-0100068038</t>
  </si>
  <si>
    <t>REDEEM CHRISTIAN CHURCH-0100067915</t>
  </si>
  <si>
    <t>GEMS NIGERIA LTD-0100335060</t>
  </si>
  <si>
    <t>11-OjoduINJ-T2-Express-ADRON PROPERTIES MANAGEMENT</t>
  </si>
  <si>
    <t>ACCESS BANK NIG PLC-0100068452</t>
  </si>
  <si>
    <t>SEDABUK LIMITED-0100067930</t>
  </si>
  <si>
    <t>ALPHA PLAZA-0100067993</t>
  </si>
  <si>
    <t>MAIN ONE CABLE CO.</t>
  </si>
  <si>
    <t>I  N  P  A  C  O   LTD.-0100068479</t>
  </si>
  <si>
    <t>NIG EDUC RES&amp; DEV COUNCIL-0100068477</t>
  </si>
  <si>
    <t>MIND BUILDER SCHOOL-0100068008</t>
  </si>
  <si>
    <t>GASLINK NIGERIA LIMITED-0100068515</t>
  </si>
  <si>
    <t>NIGERIA INSTITUTION OF SURVERY-0100068027</t>
  </si>
  <si>
    <t>ONYEMA ALLEN-0101470331</t>
  </si>
  <si>
    <t>KENOL NIG LTD-0100068025</t>
  </si>
  <si>
    <t>REALS PHARMACEUTICALS-0100068007</t>
  </si>
  <si>
    <t>FOUNTAIN INSURANCE LTD-0100067931</t>
  </si>
  <si>
    <t>NATIONAL CIVIC REGISTRATIO-0100068472</t>
  </si>
  <si>
    <t>DIAMOND BANK PLC-0100068009</t>
  </si>
  <si>
    <t>A  M  P  A  K    PLAZA-0100068483</t>
  </si>
  <si>
    <t>11-OjoduINJ-T1-Ojodu-FOOD CONCEPT &amp; ENTERTAINMENT</t>
  </si>
  <si>
    <t>11-OjoduINJ-T2-Express-CHICKEN REPUBLIC</t>
  </si>
  <si>
    <t>11-OjoduINJ-T2-Express-ADEITE SANYA OLAYINKA</t>
  </si>
  <si>
    <t>ASSOCIATION OF HOUSN CORP OF N-0100925853</t>
  </si>
  <si>
    <t>11-OjoduINJ-T2-Express-ADRON PROPERTIES MANAGEMENT II</t>
  </si>
  <si>
    <t>11-SecretariatINJ-T1-Estate-IMPERIAL HALL</t>
  </si>
  <si>
    <t>FIRST BANK OF NIG.   PLC-0100068489</t>
  </si>
  <si>
    <t>HOLY SPIRIT CATHOLIC CHURCH</t>
  </si>
  <si>
    <t>DR NELSON ONIYAMA-0100335061</t>
  </si>
  <si>
    <t>SOLTAS NIG. LTD-0100068475</t>
  </si>
  <si>
    <t>11-SecretariatINJ-T1-Omole-REFEM LTD</t>
  </si>
  <si>
    <t>KEMMFIELDS GLOBAL CONCEPT NIG-0100068004</t>
  </si>
  <si>
    <t>11-SecretariatINJ-T1-Estate-PRINCE BODE ANIFALAJE</t>
  </si>
  <si>
    <t>OBIAKOR CHIEF VICTOR A-0100067986</t>
  </si>
  <si>
    <t>JOBITEX (REGENCY HALL)-0100068467</t>
  </si>
  <si>
    <t>11-OjoduINJ-T2-Express-LAGOS NEW TOWN</t>
  </si>
  <si>
    <t>11-SecretariatINJ-T1-Lateef Jakande-BOULOUS ENTERPRISES I</t>
  </si>
  <si>
    <t>HERITAGE BANK PLC-0100067911</t>
  </si>
  <si>
    <t>11-SecretariatINJ-T2-Agidingbi-WAPA MULTIPURPOSE CENTER</t>
  </si>
  <si>
    <t>11-SecretariatINJ-T1-Estate-WAYNE W.A LTD</t>
  </si>
  <si>
    <t>11-OjoduINJ-T1-Ojodu-TANTALAZER</t>
  </si>
  <si>
    <t>E Q U I T Y UNION LIMITED-0100067982</t>
  </si>
  <si>
    <t>11-OjoduINJ-T1-Ojodu-CAKE AND CREAM</t>
  </si>
  <si>
    <t>BADEJO ONADUJA F-0100067913</t>
  </si>
  <si>
    <t>PEARSON NIGERIA-0100067988</t>
  </si>
  <si>
    <t>DONG FENG NIGERIA LIMITED-0100067921</t>
  </si>
  <si>
    <t>11-OjoduINJ-T1-Ojodu-UBA PLC</t>
  </si>
  <si>
    <t>CORPORATE AFFAIRS COMMISSION-0100068023</t>
  </si>
  <si>
    <t>11-OjoduINJ-T2-Express-IHS LAG 3946H</t>
  </si>
  <si>
    <t>MADAM BANJOKO OMOWUNMI-0101394979</t>
  </si>
  <si>
    <t>11-OjoduINJ-T2-Express-MR STANLEY OKAFOR</t>
  </si>
  <si>
    <t>JOLOF DF LIMITED-0100335059</t>
  </si>
  <si>
    <t>MR MUYIWA MAKINDE-0100335062</t>
  </si>
  <si>
    <t>INTERNATIONAL CHURCH OF CHRIST-0100068035</t>
  </si>
  <si>
    <t>ECOBANK NIG PLC-0100068011</t>
  </si>
  <si>
    <t>11-OjoduINJ-T2-Express-LAGOS HOMES</t>
  </si>
  <si>
    <t>OLANIYI OLOPADE-0100335065</t>
  </si>
  <si>
    <t>11-OjoduINJ-T1-Ojodu-OCEANIC BANK PLC</t>
  </si>
  <si>
    <t>11-OjoduINJ-T2-Express-OLASOJI OLAGUNJU</t>
  </si>
  <si>
    <t>BUSINESS CLUB-0100068458</t>
  </si>
  <si>
    <t>MR AHUN C. ONOWANUNUME-0101219982</t>
  </si>
  <si>
    <t>11-OjoduINJ-T1-Ojodu-INTERCONTINENTAL BANK PLC</t>
  </si>
  <si>
    <t>T E A C H E R S  HOUSE-0100068487</t>
  </si>
  <si>
    <t>11-SecretariatINJ-T1-Lateef Jakande-MR C.A OLOWOKANDE</t>
  </si>
  <si>
    <t>MIDSTREAM MARITIME LTD-0100067914</t>
  </si>
  <si>
    <t>EAGLE PAINTS NIG LTD-0100068454</t>
  </si>
  <si>
    <t>11-OjoduINJ-T2-Express-ALHAJI OWODUNNI KAREEM</t>
  </si>
  <si>
    <t>11-OjoduINJ-T2-Express-PRINCE OMOROYE</t>
  </si>
  <si>
    <t>CHARTWELL SECURITY LTD-0100067916</t>
  </si>
  <si>
    <t>DIAMOND BANK PLC-0100068001</t>
  </si>
  <si>
    <t>11-SecretariatINJ-T1-Estate-ASSOCIATION OF ADVERTISING PRACTITIONERS OF NIGERIA</t>
  </si>
  <si>
    <t>DEMUREN HAROLD O-0100068032</t>
  </si>
  <si>
    <t>NIGERIA SECURITY &amp; CIVIL DEFENSE CORPS-0101262401</t>
  </si>
  <si>
    <t>HALLMARK NURSERY/PRIMARY S-0100068486</t>
  </si>
  <si>
    <t>11-OjoduINJ-T1-Ojodu-STANBIC IBTC BANK</t>
  </si>
  <si>
    <t>11-SecretariatINJ-T1-Estate-NIGERIA COMPUTER SOCIETY</t>
  </si>
  <si>
    <t>FED. MIN OF WATER RESOUCRE-0100067977</t>
  </si>
  <si>
    <t>CAKASA NIG LTD-0100922432</t>
  </si>
  <si>
    <t>KEMSAD VENTURES-0100067912</t>
  </si>
  <si>
    <t>N A C B LTD-0100068450</t>
  </si>
  <si>
    <t>11-OjoduINJ-T1-Ojodu-KEYSTONE BANK</t>
  </si>
  <si>
    <t>LAGOS STATE RESIDENT REG.AGEN.-0100068018</t>
  </si>
  <si>
    <t>UNION BANK OF NIG. PLC-0100068449</t>
  </si>
  <si>
    <t>ATC NIG. WIRELESS INFRS. LTD.-0100067983</t>
  </si>
  <si>
    <t>TAPERE ISAAC (TISCO)-0100068518</t>
  </si>
  <si>
    <t>INSTITUTE OF PERSONNEL MA-0100922096</t>
  </si>
  <si>
    <t>LAGOS STATE NEW TOWN DEVELOPME-0100925851</t>
  </si>
  <si>
    <t>LSMT LABORATORY PUBLIC WORKS-0100364385</t>
  </si>
  <si>
    <t>ATC SITE   ATC ID 403067-0100098811</t>
  </si>
  <si>
    <t>O L O O  OMEE-0100067984</t>
  </si>
  <si>
    <t>OGBA</t>
  </si>
  <si>
    <t>11-OgbaINJ-T3-Agege-67 IJU ROAD</t>
  </si>
  <si>
    <t>SELL METALS LIMITED-0100068391</t>
  </si>
  <si>
    <t>UNIVERSAL STEEL LTD-0100068392</t>
  </si>
  <si>
    <t>11-OgbaINJ-T3-Oba Akran-CFAO MOTORS ASSEMBLY</t>
  </si>
  <si>
    <t>11-OgbaINJ-T3-Oba Akran-ELIZADE NIGERIA LTD</t>
  </si>
  <si>
    <t>OGBA RETAIL MARKET-0100375340</t>
  </si>
  <si>
    <t>PROPOSED DESEGO NIG. LTD-0100375774</t>
  </si>
  <si>
    <t>11-OgbaINJ-T3-Agege-BELLEFULL INTEGRATED</t>
  </si>
  <si>
    <t>AUSTRIAN-NIGERIAN LACE MAN-0100068376</t>
  </si>
  <si>
    <t>FETTY-CROWN NIG LTD-0100068281</t>
  </si>
  <si>
    <t>JUMIA NIG LTD-0100068374</t>
  </si>
  <si>
    <t>11-OgbaINJ-T1-Ijaye-G.T.BANK PLC</t>
  </si>
  <si>
    <t>11-Adeniyi JonesINJ-T1-Anifowoshe-ROYAL ROOTS COMMUNICATION</t>
  </si>
  <si>
    <t>INTER CONTINENTAL -0100068338</t>
  </si>
  <si>
    <t>ROYALE BUSINESS GLOBAL INTERNATIONAL LIMITED-0101390601</t>
  </si>
  <si>
    <t>NIG BALL POINT PEN IND LTD-0100068343</t>
  </si>
  <si>
    <t>11-OgbaINJ-T3-Oba Akran-GENERAL METALWARE COMP LTD I</t>
  </si>
  <si>
    <t>11-OgbaINJ-T3-Oba Akran-NICAPA CO</t>
  </si>
  <si>
    <t>11-OgbaINJ-T3-Oba Akran-PIONEER METAL PRODUCTS</t>
  </si>
  <si>
    <t>11-OgbaINJ-T3-Oba Akran-UNIVERSAL NIGERIA</t>
  </si>
  <si>
    <t>DUNLOP NIGERIA(TYRE&amp;RUBBER)PLC-0100068421</t>
  </si>
  <si>
    <t>LAGOS MAGISTRATE COURT-0100068529</t>
  </si>
  <si>
    <t>11-Oke IraINJ-T2-Kayode-METALUM NIG LTD I</t>
  </si>
  <si>
    <t>MR OLADAPO OJO (DM HOLDING)-0100068248</t>
  </si>
  <si>
    <t>MR ODUSAMI WALE-0100068367</t>
  </si>
  <si>
    <t>PIVOT ENGINEERING-0100068402</t>
  </si>
  <si>
    <t>TECHLUM NIGERIA LTD-0100068370</t>
  </si>
  <si>
    <t>11-OgbaINJ-T1-Ijaye-ETERNA OIL AND GAS (FORTE OIL)</t>
  </si>
  <si>
    <t>AGEGE LOCAL GOVT COUNCIL-0100068384</t>
  </si>
  <si>
    <t>AGEGE STADIUM-0100068369</t>
  </si>
  <si>
    <t>ISHERIOKE MINI WATER WORKS-0100068246</t>
  </si>
  <si>
    <t>LAWMA SITES-0100068528</t>
  </si>
  <si>
    <t>NIGERIA SOCIETY OF ENGINEER-0101347679</t>
  </si>
  <si>
    <t>11-Adeniyi JonesINJ-T1-Anifowoshe-CHENG FA FOOTWEAR LTD</t>
  </si>
  <si>
    <t>11-OgbaINJ-T1-Ijaye-11 BOLODEOKU-OLUFUNMILAYO</t>
  </si>
  <si>
    <t>Not Connected/Not Commissined</t>
  </si>
  <si>
    <t>11-Oke IraINJ-T2-Kayode-26/27 OLADELE KADIRI HVDS 25KVA</t>
  </si>
  <si>
    <t>11-Oke IraINJ-T2-Kayode-BLK 10/11 SHOGUNRO HVDS 25KVA</t>
  </si>
  <si>
    <t>11-Oke IraINJ-T2-Kayode-BLK 34 ALH SARU HVDS 25KVA</t>
  </si>
  <si>
    <t>11-Oke IraINJ-T2-Kayode-MR CHRISTIAN AMADI NWOGU</t>
  </si>
  <si>
    <t>11-OgbaINJ-T1-Ijaye-18 BOLODEOKU-OLUFUNMILAYO</t>
  </si>
  <si>
    <t>11-OgbaINJ-T1-Ijaye-BLK 2-HVDS PHASE 1</t>
  </si>
  <si>
    <t>11-OgbaINJ-T1-Ijaye-HVDS (KEKE) 10A</t>
  </si>
  <si>
    <t>11-OgbaINJ-T1-Ijaye-HVDS (KEKE)-BAPTIST CHURCH</t>
  </si>
  <si>
    <t>11-OgbaINJ-T1-Ijaye-HVDS (KEKE)-BLK 88</t>
  </si>
  <si>
    <t>11-OgbaINJ-T2-Mangoro-SANUSI BROTHERS</t>
  </si>
  <si>
    <t>11-OgbaINJ-T2-Mangoro-SUNDAY SAHEED</t>
  </si>
  <si>
    <t>11-OgbaINJ-T2-Mangoro-ASHADE 500KVA</t>
  </si>
  <si>
    <t>GUINESS FACTORY (HARP)-0100068396</t>
  </si>
  <si>
    <t>33-OgbaTCN-SANKYO-FRIESLAND CAMPINA I</t>
  </si>
  <si>
    <t>APRICOT PLASTIC IND NIG LT-0100068306</t>
  </si>
  <si>
    <t>NIGERCHIN NIGERIA LTD-0100068350</t>
  </si>
  <si>
    <t>WAHUM NIG LTD-0100068275</t>
  </si>
  <si>
    <t>BISCUIT FACTORY-0100068429</t>
  </si>
  <si>
    <t>33-OgbaTCN-UNIVERSAL STEEL-GUINESS FACTORY LTD</t>
  </si>
  <si>
    <t>11-Adeniyi JonesINJ-T1-Anifowoshe-W A HOUSEHOLD UTILITIES NI I</t>
  </si>
  <si>
    <t>33-OgbaTCN-UNIVERSAL STEEL-KABEL METAL</t>
  </si>
  <si>
    <t>NIG. WIRE IND. LTD II-0100068308</t>
  </si>
  <si>
    <t>33-OgbaTCN-UNIVERSAL STEEL-NIG TEXTILE MILLS</t>
  </si>
  <si>
    <t>11-Adeniyi JonesINJ-T1-Adeniyi Jones-AKINOLA 500KVA</t>
  </si>
  <si>
    <t>33-OgbaTCN-UNIVERSAL STEEL-WOOLLEN SYNTHENTICS TEXTIL</t>
  </si>
  <si>
    <t>RSGD VENTURES LTD-0101394975</t>
  </si>
  <si>
    <t>11-OgbaINJ-T1-Ijaye-GROUNDMOUNTED MEDIUM ESTATE 2 (OPP EAGLE AVENUE)</t>
  </si>
  <si>
    <t>11-OgbaINJ-T3-Oba Akran-LORNA NIGERIA LIMI I</t>
  </si>
  <si>
    <t>11-OgbaINJ-T1-Ijaye-OLUFUNMILAYO</t>
  </si>
  <si>
    <t>33-OgbaTCN-CISCO-FIRST ALUMINIUM NIGERIA PLC I</t>
  </si>
  <si>
    <t>11-OgbaINJ-T1-Ijaye-POWERLINE 500KVA</t>
  </si>
  <si>
    <t>11-OgbaINJ-T1-Ijaye-SHOBOWALE 500KVA</t>
  </si>
  <si>
    <t>11-OgbaINJ-T1-Ijaye-ASHAOLU</t>
  </si>
  <si>
    <t>11-OgbaINJ-T1-Ijaye-MEDIUM III DA SILVA</t>
  </si>
  <si>
    <t>11-OgbaINJ-T3-Oba Akran-CELESTIAL PROPERTI</t>
  </si>
  <si>
    <t>MULTICHOICE NIGERIA LTD-0101394976</t>
  </si>
  <si>
    <t>11-OgbaINJ-T3-Agege-BALOGUN 500KVA</t>
  </si>
  <si>
    <t>11-OgbaINJ-T2-Ifako-ADEDOSU 500KVA</t>
  </si>
  <si>
    <t>11-OgbaINJ-T3-Oba Akran-LEPETIT PHARM FACTORY</t>
  </si>
  <si>
    <t>11-Oke IraINJ-T2-Kayode-ADARANIJO</t>
  </si>
  <si>
    <t>PRIMLAKS INDUSTRIES LIMITED-0100068345</t>
  </si>
  <si>
    <t>11-OgbaINJ-T2-Mangoro-CAI LI PLASTICS</t>
  </si>
  <si>
    <t>11-OgbaINJ-T1-Isokoko-ADEYEMI 500KVA</t>
  </si>
  <si>
    <t>11-Oke IraINJ-T2-Kayode-GEORGE CRESCENT</t>
  </si>
  <si>
    <t>11-OgbaINJ-T1-Ijaye-STADIUM 500</t>
  </si>
  <si>
    <t>11-OgbaINJ-T1-Ijaye-MORONFOLU 500KVA</t>
  </si>
  <si>
    <t>11-OgbaINJ-T1-Ijaye-GROUNDMOUNTED MEDIUM ESTATE 1 (DOVE PARK)</t>
  </si>
  <si>
    <t>11-OgbaINJ-T1-Ijaye-LAGOS STREET 500KVA</t>
  </si>
  <si>
    <t>11-Oke IraINJ-T2-Kayode-ADENIJI 1 500KVA</t>
  </si>
  <si>
    <t>STRIDES VITAL-0100068348</t>
  </si>
  <si>
    <t>11-OgbaINJ-T3-Agege-OTUBU</t>
  </si>
  <si>
    <t>11-OgbaINJ-T1-Ijaye-SURU 500KVA</t>
  </si>
  <si>
    <t>HENRY U OBAROH-0100068398</t>
  </si>
  <si>
    <t>ECART NIG LIMITED-0100068407</t>
  </si>
  <si>
    <t>LIVESTOCK FEEDS (NIG) LTD-0100068304</t>
  </si>
  <si>
    <t>11-OgbaINJ-T3-Agege-SHOWONUOLA 1</t>
  </si>
  <si>
    <t>11-OgbaINJ-T3-Agege-APOSTOLIC 500KVA</t>
  </si>
  <si>
    <t>11-OgbaINJ-T1-Ijaye-GROUNDMOUNTED MEDIUM ESTATE 3 (SWAN CLOSE)</t>
  </si>
  <si>
    <t>STUDIO PRESS NIG LTD-0100068341</t>
  </si>
  <si>
    <t>PRESIDENT INDUSTRIES NIG LTD-0100922100</t>
  </si>
  <si>
    <t>V I J U   INDUSTRIES LIMITED-0100922109</t>
  </si>
  <si>
    <t>11-OgbaINJ-T3-Agege-AGEGE NORTH 500KVA</t>
  </si>
  <si>
    <t>11-OgbaINJ-T3-Oba Akran-A B M BATTERY FACTORY</t>
  </si>
  <si>
    <t>11-Adeniyi JonesINJ-T1-Adeniyi Jones-MOUKARIN METALWOOD LTD</t>
  </si>
  <si>
    <t>TROPICAL NATURALS LTD-0100068241</t>
  </si>
  <si>
    <t>11-OgbaINJ-T3-Agege-COWLANE 500KVA</t>
  </si>
  <si>
    <t>11-OgbaINJ-T3-Agege-EWEJE</t>
  </si>
  <si>
    <t>11-Adeniyi JonesINJ-T1-Adeniyi Jones-NSO-AKIN-LAKANU</t>
  </si>
  <si>
    <t>MULTICHOICE NIGERIA LIMITED-0101212597</t>
  </si>
  <si>
    <t>11-OgbaINJ-T1-Isokoko-OLUSEYE 500KVA</t>
  </si>
  <si>
    <t>11-OgbaINJ-T3-Agege-MATTHEW 500KVA</t>
  </si>
  <si>
    <t>11-OgbaINJ-T3-Agege-EGBATEDO 500KVA</t>
  </si>
  <si>
    <t>11-Adeniyi JonesINJ-T1-Adeniyi Jones-AWOSIKA INDOOR-OFF ADENIYI JONES</t>
  </si>
  <si>
    <t>K R O N E S  W. A.-0100068405</t>
  </si>
  <si>
    <t>11-OgbaINJ-T1-Isokoko-AJIGBOTINU 500KVA</t>
  </si>
  <si>
    <t>11-OgbaINJ-T3-Agege-IYALODE 500KVA</t>
  </si>
  <si>
    <t>11-OgbaINJ-T3-Oba Akran-VITAFOAM FACTORY NIG LTD</t>
  </si>
  <si>
    <t>11-OgbaINJ-T2-Ifako-AKILO</t>
  </si>
  <si>
    <t>11-OgbaINJ-T3-Agege-SHOWONUOLA 2 500KVA</t>
  </si>
  <si>
    <t>ACCAT NIG LTD-0100068492</t>
  </si>
  <si>
    <t>11-Oke IraINJ-T2-Kayode-NOBOLUWA</t>
  </si>
  <si>
    <t>O. A. YUSUF (HOTEL)-0100068285</t>
  </si>
  <si>
    <t>11-OgbaINJ-T2-Mangoro-GUINESS</t>
  </si>
  <si>
    <t>11-OgbaINJ-T3-Agege-DAIRY FARM 2</t>
  </si>
  <si>
    <t>WONUOLA FAGBOLA ENTERPRISES-0100068385</t>
  </si>
  <si>
    <t>11-Oke IraINJ-T2-Kayode-ADENIJI 2</t>
  </si>
  <si>
    <t>REHOBOTH CONFECTIONERIES-0101394977</t>
  </si>
  <si>
    <t>HOESCH PIPE MILL-0100068423</t>
  </si>
  <si>
    <t>AGEGE LOCAL GOVT-0100068378</t>
  </si>
  <si>
    <t>S U P E R F L U X   INT'L LTD-0100068373</t>
  </si>
  <si>
    <t>ANXIN INDUSTRIAL TECH III-0101465280</t>
  </si>
  <si>
    <t>UNION BANK OF NIGERIA  PLC-0100068250</t>
  </si>
  <si>
    <t>11-Oke IraINJ-T2-Kayode-LAGOS HOME 2 (ENAHORO ESTATE 1)</t>
  </si>
  <si>
    <t>11-OgbaINJ-T3-Oba Akran-MMAY&amp;BAKER PRODUCT I</t>
  </si>
  <si>
    <t>STEEL BLUE LTD-0100068530</t>
  </si>
  <si>
    <t>RELIANCE TEXTILES NIG LTD-0100068404</t>
  </si>
  <si>
    <t>11-OgbaINJ-T3-Oba Akran-AIICO INSURANCE PLC.</t>
  </si>
  <si>
    <t>MESSRS ELIZADE NIG LTD-0100068401</t>
  </si>
  <si>
    <t>HAANSBRO INDUSTRY-0100068424</t>
  </si>
  <si>
    <t>ELDORADO (NIG) LIMITED-0100068430</t>
  </si>
  <si>
    <t>MULTICHEM NIG LTD-0100068344</t>
  </si>
  <si>
    <t>MULTINATIONAL CON-0100068377</t>
  </si>
  <si>
    <t>11-Oke IraINJ-T2-Kayode-LAGOS HOME 1 (ENAHORO ESTATE 1)</t>
  </si>
  <si>
    <t>TOWER ALUMINIUM  RESIDENTIAL-0100068329</t>
  </si>
  <si>
    <t>11-OgbaINJ-T2-Ifako-ANXIN INDUSTRIAL TECH NIG LTD II</t>
  </si>
  <si>
    <t>11-OgbaINJ-T3-Agege-MAJARO 500KVA</t>
  </si>
  <si>
    <t>11-Oke IraINJ-T2-Kayode-LAGOS HOME 4 (ENAHORO ESTATE 2)</t>
  </si>
  <si>
    <t>ABIOLA MODEL MARKET-0100068397</t>
  </si>
  <si>
    <t>11-Adeniyi JonesINJ-T1-Adeniyi Jones-NSO-Adekunle FAJUYI</t>
  </si>
  <si>
    <t>11-OgbaINJ-T1-Ijaye-SAKAMORI II (ABB DT)</t>
  </si>
  <si>
    <t>33-OgbaTCN-CISCO-OGBA MULTIPURPOSE MARKET</t>
  </si>
  <si>
    <t>11-OgbaINJ-T1-Ijaye-LIFEPAGE PROPERTY &amp; INVESTMENTS</t>
  </si>
  <si>
    <t>11-Adeniyi JonesINJ-T1-Anifowoshe-UBA LTD</t>
  </si>
  <si>
    <t>WOMEN DEVELOPMENT COMPLEX-0100068386</t>
  </si>
  <si>
    <t>TRIDENT POWER SYSTEM-0100068316</t>
  </si>
  <si>
    <t>ZENITH BANK-0100068422</t>
  </si>
  <si>
    <t>11-Oke IraINJ-T2-Kayode-LAGOS HOME 3 (ENAHORO ESTATE 2)</t>
  </si>
  <si>
    <t>11-OgbaINJ-T3-Oba Akran-AMERICAN EMBASSY</t>
  </si>
  <si>
    <t>33-OgbaTCN-CISCO-SANKYO II</t>
  </si>
  <si>
    <t>11-Oke IraINJ-T2-Kayode-MOBIL FILLING STATION</t>
  </si>
  <si>
    <t>11-OgbaINJ-T3-Agege-DAIRY FARM 1</t>
  </si>
  <si>
    <t>INTERCONTINENTAL DISTILLERS LIMITED.-0100068342</t>
  </si>
  <si>
    <t>11-OgbaINJ-T2-Ifako-ACME-OPP APC</t>
  </si>
  <si>
    <t>BIG TREAT-0100068261</t>
  </si>
  <si>
    <t>COURIER PLUS-0101465281</t>
  </si>
  <si>
    <t>KAY INDUSTRIES NIG LTD-0100068305</t>
  </si>
  <si>
    <t>11-Adeniyi JonesINJ-T1-Adeniyi Jones-FANIS HOUSE</t>
  </si>
  <si>
    <t>WANDER INT'L NIG LTD-0100068414</t>
  </si>
  <si>
    <t>VINTAGE PRESS LTD-0100068382</t>
  </si>
  <si>
    <t>11-Oke IraINJ-T1-Oke Ira-WEST AFRICAN EXAM COUNCIL</t>
  </si>
  <si>
    <t>TRIUMPHANT CHRISTIAN CHURCH-0100068409</t>
  </si>
  <si>
    <t>CENCRUM INVESTMENT LTD-0100068426</t>
  </si>
  <si>
    <t>UEE &amp; CEE FROZEN FOODS-0100068379</t>
  </si>
  <si>
    <t>PHIZER LTD-0100068303</t>
  </si>
  <si>
    <t>GUINESS WAREHOUSE-0101183771</t>
  </si>
  <si>
    <t>11-OgbaINJ-T2-Ifako-ACME BUILDERS (VITAPUR)</t>
  </si>
  <si>
    <t>11-OgbaINJ-T2-Mangoro-OGBA INDOOR</t>
  </si>
  <si>
    <t>11-OgbaINJ-T1-Ijaye-COVENANT BAPTIST CHURCH</t>
  </si>
  <si>
    <t>11-OgbaINJ-T3-Oba Akran-VITAFOAM NIGERIA LTD (2</t>
  </si>
  <si>
    <t>11-OgbaINJ-T1-Ijaye-HVDS (KEKE)-BLK 99 SSS</t>
  </si>
  <si>
    <t>11-OgbaINJ-T1-Ijaye-LSDPC SSS QUARTERS</t>
  </si>
  <si>
    <t>GUARANTY TRUST BANK-0100068332</t>
  </si>
  <si>
    <t>LAGOS METRO DEVE.GOVT PROJECT-0100068244</t>
  </si>
  <si>
    <t>11-Oke IraINJ-T2-Kayode-BLK 45 OLUWOLE ESTATE</t>
  </si>
  <si>
    <t>11-Adeniyi JonesINJ-T1-Anifowoshe-DYNAMIC INDUSTRIES LTD</t>
  </si>
  <si>
    <t>ATC SITE  ATC ID 402789-0100098798</t>
  </si>
  <si>
    <t>11-OgbaINJ-T1-Ijaye-IHS</t>
  </si>
  <si>
    <t>CELTEL BASE STATION(LAG817)-0100098784</t>
  </si>
  <si>
    <t>LAGOS TECH INCUBATOR CENTR-0100068383</t>
  </si>
  <si>
    <t>11-OgbaINJ-T1-Ijaye-HVDS PHASE 1 BLK 62a</t>
  </si>
  <si>
    <t>WAEC EXAMINATION CENTER-0100927671</t>
  </si>
  <si>
    <t>NIGER SANITARY INDUSTRY-0100068282</t>
  </si>
  <si>
    <t>ALAYO ODEBUNMI-0100098799</t>
  </si>
  <si>
    <t>THE REDEEM CHRISTIAN CHURCH-0100068326</t>
  </si>
  <si>
    <t>OLUMIRIN VENTURES LIMITED-0100922296</t>
  </si>
  <si>
    <t>33-OgbaTCN-FEEDER 8-OGBA INJECTION SUBSTATION SUPPLY</t>
  </si>
  <si>
    <t>ALPHA PHARMACY &amp; STORES-0101465279</t>
  </si>
  <si>
    <t>11-Oke IraINJ-T2-Kayode-BLK 37 OLUWOLE HVDS 25KVA</t>
  </si>
  <si>
    <t>11-OgbaINJ-T1-Ijaye-BLK 6A-HVDS PHASE 1</t>
  </si>
  <si>
    <t>CHRISLAND SCHOOLS.-0100068346</t>
  </si>
  <si>
    <t>11-OgbaINJ-T2-Ifako-SUPERFLUX NIG LTD</t>
  </si>
  <si>
    <t>11-OgbaINJ-T1-Ijaye-HVDS PHASE 1 BLK 81</t>
  </si>
  <si>
    <t>11-OgbaINJ-T1-Ijaye-WATER CORRPORATION PUBLIC</t>
  </si>
  <si>
    <t>ORPHEOUS COMMUNICATION LTD-0100068527</t>
  </si>
  <si>
    <t>INDEPENDENT NEWSPAPER LTD-0100068242</t>
  </si>
  <si>
    <t>11-Adeniyi JonesINJ-T1-Adeniyi Jones-CAVERTON HELICOPTER (AKIN LAKANU)</t>
  </si>
  <si>
    <t>INTER INST OF TROPICAL AGR-0100068258</t>
  </si>
  <si>
    <t>11-OgbaINJ-T1-Ijaye-BLK 58-HVDS PHASE 1</t>
  </si>
  <si>
    <t>11-Oke IraINJ-T2-Kayode-BLK 46 OLUWOLE HVDS 25KVA</t>
  </si>
  <si>
    <t>11-Adeniyi JonesINJ-T1-Adeniyi Jones-91B ADENIYI JONES</t>
  </si>
  <si>
    <t>WEST AFRICAN DISTILLER NIG-0100068375</t>
  </si>
  <si>
    <t>11-Adeniyi JonesINJ-T1-Anifowoshe-FIRST BANK OF NIGE</t>
  </si>
  <si>
    <t>TOYIN LASISI MR-0100376820</t>
  </si>
  <si>
    <t>GUARANTY TRUST BANK-0100068265</t>
  </si>
  <si>
    <t>11-Oke IraINJ-T2-Kayode-421 GEORGE CRESCENT</t>
  </si>
  <si>
    <t>11-OgbaINJ-T1-Ijaye-FIRST BANK OF NIG PLC</t>
  </si>
  <si>
    <t>11-OgbaINJ-T1-Ijaye-26 OLUFUNMILAYO</t>
  </si>
  <si>
    <t>11-Oke IraINJ-T2-Kayode-1A OLUFEMI OGUNSOLA</t>
  </si>
  <si>
    <t>11-Oke IraINJ-T2-Kayode-11, OLUFEMI OGUNSOLA</t>
  </si>
  <si>
    <t>PAN CONTINENTAL LTD-0100068415</t>
  </si>
  <si>
    <t>33-OgbaTCN-CISCO-TRANOS CONTRACTING LIMITED</t>
  </si>
  <si>
    <t>11-OgbaINJ-T1-Ijaye-28 AKINTAN-OLUFUNMILAYO</t>
  </si>
  <si>
    <t>D I A M O N D   BANK NIG. LTD-0100068339</t>
  </si>
  <si>
    <t>11-OgbaINJ-T2-Ifako-JEASON STEEEL COMPANY LTD (OCHENDO HOUSE)</t>
  </si>
  <si>
    <t>11-OgbaINJ-T1-Ijaye-HVDS (KEKE) 6 PEACE CLOSE</t>
  </si>
  <si>
    <t>11-OgbaINJ-T1-Ijaye-HVDS (KEKE)-BLK 98 SSS</t>
  </si>
  <si>
    <t>COMPENSATION NIGERIA LTD-0100068368</t>
  </si>
  <si>
    <t>11-OgbaINJ-T1-Ijaye-HVDS (KEKE)-BLK 87 SSS</t>
  </si>
  <si>
    <t>AIR SEPARATION NIG. LTD.-0100068406</t>
  </si>
  <si>
    <t>11-Oke IraINJ-T2-Kayode-METALUM NIG LTD II</t>
  </si>
  <si>
    <t>11-OgbaINJ-T3-Agege-BISBELL INTERNATIONAL VENTURE (TASTEE FRIED CHICKEN)</t>
  </si>
  <si>
    <t>11-Oke IraINJ-T2-Kayode-BLK 38 OLUWOLE HVDS 25KVA</t>
  </si>
  <si>
    <t>11-OgbaINJ-T1-Ijaye-HVDS (KEKE) LSDPC SHOPPING COMPLEX 2</t>
  </si>
  <si>
    <t>11-OgbaINJ-T1-Ijaye-HVDS (KEKE)-BLK 97</t>
  </si>
  <si>
    <t>11-Oke IraINJ-T2-Kayode-BLK 2/3 GROUND MOUNTED SHOGUNRO</t>
  </si>
  <si>
    <t>11-OgbaINJ-T1-Ijaye-BLK 22-HVDS PHASE 1</t>
  </si>
  <si>
    <t>11-Oke IraINJ-T2-Kayode-379B GEORGE CRESCENT</t>
  </si>
  <si>
    <t>R . C . C. G-0100068412</t>
  </si>
  <si>
    <t>11-OgbaINJ-T2-Ifako-EPIPHRON LLP</t>
  </si>
  <si>
    <t>11-Oke IraINJ-T2-Kayode-Oloko</t>
  </si>
  <si>
    <t>ZENITH INTERNATIONAL BANK-0100068266</t>
  </si>
  <si>
    <t>11-Oke IraINJ-T2-Kayode-BLK 20 HVDS (OPP AY HOTEL)</t>
  </si>
  <si>
    <t>PETER         ADEYEMI-0100068315</t>
  </si>
  <si>
    <t>ZENITH BANK NIG PLC-0100068323</t>
  </si>
  <si>
    <t>11-Oke IraINJ-T2-Kayode-BLK 44 OLUWOLE HVDS 25KVA</t>
  </si>
  <si>
    <t>11-OgbaINJ-T1-Ijaye-HVDS (KEKE)-BLK 101 SSS</t>
  </si>
  <si>
    <t>WEMABOD ESTATE-0100068319</t>
  </si>
  <si>
    <t>11-OgbaINJ-T1-Ijaye-HVDS (KEKE)-BLK 100 SSS</t>
  </si>
  <si>
    <t>11-OgbaINJ-T1-Isokoko-VICKY UNIQUE FOODS LTD</t>
  </si>
  <si>
    <t>11-OgbaINJ-T1-Ijaye-BLK 97 SSS Quarters</t>
  </si>
  <si>
    <t>11-Oke IraINJ-T2-Kayode-BLK 9 CIVILIAN AND POLICE BARRACKS HVDS</t>
  </si>
  <si>
    <t>11-OgbaINJ-T1-Ijaye-BLOCK 106 SSS QUARTERS</t>
  </si>
  <si>
    <t>11-OgbaINJ-T1-Ijaye-BLK F-HVDS PHASE 1</t>
  </si>
  <si>
    <t>11-OgbaINJ-T1-Ijaye-BLK 27-HVDS PHASE 1</t>
  </si>
  <si>
    <t>AFRI-AGRI PRODUCT-0100068390</t>
  </si>
  <si>
    <t>11-Oke IraINJ-T2-Kayode-BLK 7 SHOGUNRO HVDS</t>
  </si>
  <si>
    <t>11-OgbaINJ-T1-Ijaye-BLK 72-HVDS PHASE 1</t>
  </si>
  <si>
    <t>11-Oke IraINJ-T2-Kayode-WAEC PRINTING PRESS CENTER</t>
  </si>
  <si>
    <t>11-Oke IraINJ-T2-Kayode-BLK 39 OLUWOLE HVDS 25KVA</t>
  </si>
  <si>
    <t>11-OgbaINJ-T1-Ijaye-BLK 18-HVDS PHASE 1</t>
  </si>
  <si>
    <t>11-OgbaINJ-T3-Oba Akran-POATSON</t>
  </si>
  <si>
    <t>11-Adeniyi JonesINJ-T1-Adeniyi Jones-HAULAGE TECHNOLOGIES NIG LTD</t>
  </si>
  <si>
    <t>ANXIN INDUSTRIAL TECH NIG LTD-0100068411</t>
  </si>
  <si>
    <t>11-OgbaINJ-T1-Ijaye-NO 5 AKINTAN STREET, DIDEOLU ESTATE</t>
  </si>
  <si>
    <t>11-Oke IraINJ-T2-Kayode-OLUWOLE TARMAC I</t>
  </si>
  <si>
    <t>11-Oke IraINJ-T2-Kayode-BLOCK 6 BODUNRIN CAULCRICK</t>
  </si>
  <si>
    <t>OGBA SHOPPING ARCADE-0100068240</t>
  </si>
  <si>
    <t>11-OgbaINJ-T3-Oba Akran-INDUSTRIAL TRAINING FUND</t>
  </si>
  <si>
    <t>11-Oke IraINJ-T2-Kayode-OPP 2 ADENEKAN SALAKO</t>
  </si>
  <si>
    <t>UNION BANK NIG LTD-0100068388</t>
  </si>
  <si>
    <t>11-Oke IraINJ-T2-Kayode-11 ADENEKAN SALAKO</t>
  </si>
  <si>
    <t>11-Oke IraINJ-T2-Kayode-3 GABOL-HVDS(IJAIYE ROAD)</t>
  </si>
  <si>
    <t>11-OgbaINJ-T1-Ijaye-HVDS (KEKE)-BLK 86</t>
  </si>
  <si>
    <t>11-Oke IraINJ-T2-Kayode-OLUWOLE TARMAC II</t>
  </si>
  <si>
    <t>11-OgbaINJ-T3-Oba Akran-GUARANTY TRUST BANK</t>
  </si>
  <si>
    <t>11-Oke IraINJ-T2-Kayode-BLK 8 SHOGUNRO HVDS 25KVA</t>
  </si>
  <si>
    <t>11-OgbaINJ-T1-Ijaye-BLK 65 GARDEN ZONE</t>
  </si>
  <si>
    <t>11-OgbaINJ-T1-Ijaye-BLK 9-HVDS PHASE 1</t>
  </si>
  <si>
    <t>11-OgbaINJ-T1-Ijaye-BLK 1-HVDS PHASE 1</t>
  </si>
  <si>
    <t>11-OgbaINJ-T1-Ijaye-LAWMA SITES</t>
  </si>
  <si>
    <t>11-OgbaINJ-T1-Ijaye-BLK 32-HVDS PHASE 1</t>
  </si>
  <si>
    <t>11-Oke IraINJ-T2-Kayode-428 GEORGE CRESCENT</t>
  </si>
  <si>
    <t>LATER RAIN-0100068276</t>
  </si>
  <si>
    <t>SEVENTH DAY ADVENTIST-0101347678</t>
  </si>
  <si>
    <t>11-OgbaINJ-T3-Agege-ZENITH BANK PLC.</t>
  </si>
  <si>
    <t>S C H E M E P A C K   LIMITED-0100068307</t>
  </si>
  <si>
    <t>11-OgbaINJ-T1-Ijaye-BLK 41-HVDS PHASE 1</t>
  </si>
  <si>
    <t>11-OgbaINJ-T1-Ijaye-BLK 15-HVDS PHASE 1</t>
  </si>
  <si>
    <t>11-OgbaINJ-T1-Ijaye-38 AKINTAN-OLUFUNMILAYO</t>
  </si>
  <si>
    <t>11-OgbaINJ-T3-Agege-AIRLINE TRANSIT SUIT</t>
  </si>
  <si>
    <t>11-OgbaINJ-T1-Ijaye-8 OLUFUMILAYO HVDS(DIDEOLU ESTATE)</t>
  </si>
  <si>
    <t>S E R V I C E   STATION-0100068389</t>
  </si>
  <si>
    <t>MITOB AUTOMOBILE-0101366642</t>
  </si>
  <si>
    <t>REVIVAL ASSEMBLY-0100068531</t>
  </si>
  <si>
    <t>11-OgbaINJ-T1-Ijaye-HVDS (KEKE)-BLK 66</t>
  </si>
  <si>
    <t>11-Oke IraINJ-T2-Kayode-26 OLADELE KADIRI HVDS 25KVA</t>
  </si>
  <si>
    <t>U.B.A. PLC..-0100068400</t>
  </si>
  <si>
    <t>FAITH ACADEMY SECONDARY SCHOOL-0101269648</t>
  </si>
  <si>
    <t>11-Oke IraINJ-T2-Kayode-404 GEORGE CRESCENT</t>
  </si>
  <si>
    <t>11-OgbaINJ-T1-Ijaye-2 OLADIPUPO HVDS(DIDEOLU ESTATE)</t>
  </si>
  <si>
    <t>11-OgbaINJ-T1-Ijaye-BLK 49-HVDS PHASE 1</t>
  </si>
  <si>
    <t>11-OgbaINJ-T1-Ijaye-HVDS (KEKE) 4 PEACE CLOSE</t>
  </si>
  <si>
    <t>11-OgbaINJ-T1-Ijaye-HVDS (KEKE)-BLK 91 SSS</t>
  </si>
  <si>
    <t>11-OgbaINJ-T1-Ijaye-HVDS (KEKE)-BLK 49</t>
  </si>
  <si>
    <t>11-Oke IraINJ-T2-Kayode-29/30 OLADELE KADIRI HVDS 25KVA</t>
  </si>
  <si>
    <t>11-Oke IraINJ-T2-Kayode-20A OLUFEMI OGUNSOLA</t>
  </si>
  <si>
    <t>ADAM AFRIQUE IND NIG LTD-0100068309</t>
  </si>
  <si>
    <t>FIDELITY BANK PLC-0100068245</t>
  </si>
  <si>
    <t>11-OgbaINJ-T3-Oba Akran-CITY EXPRESS BANK (UBA)</t>
  </si>
  <si>
    <t>11-OgbaINJ-T1-Ijaye-BLK 47-HVDS PHASE 1</t>
  </si>
  <si>
    <t>11-OgbaINJ-T1-Ijaye-BLK 17-HVDS (OLD DAIRY FARM)</t>
  </si>
  <si>
    <t>11-Oke IraINJ-T2-Kayode-BLK 40 OLUWOLE HVDS 25KVA</t>
  </si>
  <si>
    <t>11-OgbaINJ-T1-Ijaye-BLK G-HVDS PHASE 1</t>
  </si>
  <si>
    <t>CHRIST APOSTOLIC CHURCH-0101465282</t>
  </si>
  <si>
    <t>11-Oke IraINJ-T2-Kayode-SHOGUNRO BY MOSQUE</t>
  </si>
  <si>
    <t>11-OgbaINJ-T1-Ijaye-BLK 52-HVDS PHASE 1</t>
  </si>
  <si>
    <t>11-OgbaINJ-T1-Ijaye-BLK 83-HVDS PHASE 1</t>
  </si>
  <si>
    <t>11-OgbaINJ-T1-Ijaye-BLK 73-HVDS PHASE 1</t>
  </si>
  <si>
    <t>11-OgbaINJ-T1-Ijaye-5 BOLODEOKU-OLUFUNMILAYO</t>
  </si>
  <si>
    <t>11-OgbaINJ-T1-Ijaye-BLK 63-HVDS PHASE 1</t>
  </si>
  <si>
    <t>11-OgbaINJ-T1-Ijaye-BLK 40-HVDS PHASE 1</t>
  </si>
  <si>
    <t>11-OgbaINJ-T1-Ijaye-BLK 77-HVDS PHASE 1</t>
  </si>
  <si>
    <t>11-Oke IraINJ-T2-Kayode-414 GEORGE CRESCENT</t>
  </si>
  <si>
    <t>11-OgbaINJ-T1-Ijaye-HVDS (KEKE) LSDPC SHOPPING COMPLEX 1</t>
  </si>
  <si>
    <t>11-OgbaINJ-T1-Ijaye-HVDS (KEKE)-BLK 59</t>
  </si>
  <si>
    <t>11-OgbaINJ-T1-Ijaye-BLK 9-HVDS (OLD DAIRY FARM)</t>
  </si>
  <si>
    <t>11-OgbaINJ-T3-Oba Akran-FLUX LOGISTIX NIG LTD</t>
  </si>
  <si>
    <t>11-Oke IraINJ-T2-Kayode-BLK 21 HVDS (OPP AY HOTEL)</t>
  </si>
  <si>
    <t>11-OgbaINJ-T1-Ijaye-BLK 3-HVDS PHASE 1</t>
  </si>
  <si>
    <t>11-OgbaINJ-T1-Ijaye-BLK 36-HVDS PHASE 1</t>
  </si>
  <si>
    <t>11-OgbaINJ-T1-Ijaye-BLK 80-HVDS PHASE 1</t>
  </si>
  <si>
    <t>11-OgbaINJ-T1-Ijaye-7A OLUFUMILAYO HVDS(DIDEOLU ESTATE)</t>
  </si>
  <si>
    <t>11-Oke IraINJ-T2-Kayode-4 GABOL-HVDS(IJAIYE ROAD)</t>
  </si>
  <si>
    <t>11-OgbaINJ-T1-Ijaye-KEKE NAPEP HVDS (KEKE)</t>
  </si>
  <si>
    <t>11-OgbaINJ-T1-Ijaye-HVDS (KEKE)-BLK 39</t>
  </si>
  <si>
    <t>11-OgbaINJ-T1-Ijaye-BLK 42-HVDS PHASE 1</t>
  </si>
  <si>
    <t>INTERNATIONAL PAIN-0100068312</t>
  </si>
  <si>
    <t>11-OgbaINJ-T1-Ijaye-HVDS (KEKE)-BLK 44</t>
  </si>
  <si>
    <t>11-Adeniyi JonesINJ-T1-Adeniyi Jones-20 AKINOLA COLE CRESCENT</t>
  </si>
  <si>
    <t>11-Oke IraINJ-T2-Kayode-BLK 12 CIVILIAN AND POLICE BARRACKS HVDS</t>
  </si>
  <si>
    <t>11-OgbaINJ-T1-Ijaye-LASG STREET LIGHT</t>
  </si>
  <si>
    <t>11-OgbaINJ-T1-Ijaye-HVDS (KEKE)-BLK 81</t>
  </si>
  <si>
    <t>11-Oke IraINJ-T2-Kayode-PRINCE OLALEKAN ISAAC FAMUYIDE</t>
  </si>
  <si>
    <t>11-OgbaINJ-T1-Ijaye-BLK 17-HVDS PHASE 1</t>
  </si>
  <si>
    <t>11-OgbaINJ-T1-Ijaye-HVDS (KEKE)-BLK 67</t>
  </si>
  <si>
    <t>11-OgbaINJ-T3-Agege-GREEENBELT HOSPITALITY LIMITED</t>
  </si>
  <si>
    <t>NN FEMS-0100068279</t>
  </si>
  <si>
    <t>11-OgbaINJ-T1-Ijaye-BLK 124 ABUJA ZONE HVDS</t>
  </si>
  <si>
    <t>11-OgbaINJ-T1-Ijaye-BLK 12-HVDS PHASE 1</t>
  </si>
  <si>
    <t>11-OgbaINJ-T1-Ijaye-1 AKINTAN-OLUFUNMILAYO</t>
  </si>
  <si>
    <t>11-Adeniyi JonesINJ-T1-Anifowoshe-POLYTHENE ENTERPRISES</t>
  </si>
  <si>
    <t>11-OgbaINJ-T1-Ijaye-HVDS (KEKE)-BLK 15B, GARDEN CLOSE</t>
  </si>
  <si>
    <t>11-OgbaINJ-T1-Ijaye-HVDS (KEKE)-BLK 55</t>
  </si>
  <si>
    <t>11-OgbaINJ-T1-Ijaye-BLOCK 126 ABUJA ZONE</t>
  </si>
  <si>
    <t>11-OgbaINJ-T1-Ijaye-34 AKINTAN-OLUFUNMILAYO</t>
  </si>
  <si>
    <t>11-OgbaINJ-T1-Ijaye-HVDS (KEKE) 2 BARNETT CLOSE</t>
  </si>
  <si>
    <t>11-OgbaINJ-T1-Ijaye-BLOCK 115 ABUJA ZONE</t>
  </si>
  <si>
    <t>11-OgbaINJ-T2-Ifako-MOBIL FILLING STATION</t>
  </si>
  <si>
    <t>11-OgbaINJ-T1-Ijaye-SUITE 11 HVDS (OPP LAWMA OBA OGUNJI)</t>
  </si>
  <si>
    <t>11-Oke IraINJ-T1-Oke Ira-EBOHON HARRY (OANDO PETROL STATION)</t>
  </si>
  <si>
    <t>11-OgbaINJ-T1-Ijaye-BLK 11-HVDS PHASE 1</t>
  </si>
  <si>
    <t>11-OgbaINJ-T1-Ijaye-HVDS (KEKE)-BLK 107 SSS</t>
  </si>
  <si>
    <t>11-OgbaINJ-T1-Ijaye-HVDS (KEKE)-BLK 83</t>
  </si>
  <si>
    <t>FOREMOST CATERERS LIMITED-0100068262</t>
  </si>
  <si>
    <t>11-Oke IraINJ-T2-Kayode-BLK 1 BODUNRIN HVDS 25KVA</t>
  </si>
  <si>
    <t>11-OgbaINJ-T1-Ijaye-HVDS (KEKE)-BLK 48</t>
  </si>
  <si>
    <t>11-Oke IraINJ-T2-Kayode-BLK 23 HVDS (OPP AY HOTEL)</t>
  </si>
  <si>
    <t>11-OgbaINJ-T1-Ijaye-BLK 6-HVDS PHASE 1</t>
  </si>
  <si>
    <t>11-Oke IraINJ-T2-Kayode-ADARANIJO-10 OLOKO</t>
  </si>
  <si>
    <t>11-Oke IraINJ-T2-Kayode-BLOCK 4 BODUNRIN CAULCRICK</t>
  </si>
  <si>
    <t>11-OgbaINJ-T1-Ijaye-BLK 20-HVDS PHASE 1</t>
  </si>
  <si>
    <t>11-Oke IraINJ-T2-Kayode-BLOCK 25, KADIRI</t>
  </si>
  <si>
    <t>11-OgbaINJ-T1-Ijaye-HVDS (KEKE)-BLK 94</t>
  </si>
  <si>
    <t>11-Oke IraINJ-T2-Kayode-BEAM ENERGY</t>
  </si>
  <si>
    <t>11-OgbaINJ-T1-Ijaye-BLK 66-HVDS PHASE 1</t>
  </si>
  <si>
    <t>11-Oke IraINJ-T2-Kayode-425 GEORGE CRESCENT</t>
  </si>
  <si>
    <t>V.MOBILE SHOP (CELTEL)-0100068264</t>
  </si>
  <si>
    <t>11-OgbaINJ-T1-Ijaye-BLK 59-HVDS PHASE 1</t>
  </si>
  <si>
    <t>11-Oke IraINJ-T2-Kayode-BLK 35 ALH SARU HVDS 25KVA</t>
  </si>
  <si>
    <t>11-Oke IraINJ-T2-Kayode-BLK 6 SHOGUNRO HVDS 25KVA</t>
  </si>
  <si>
    <t>11-OgbaINJ-T1-Ijaye-BLK 13B-HVDS OLD DAIRY FARM</t>
  </si>
  <si>
    <t>11-OgbaINJ-T1-Ijaye-BLK 25-HVDS PHASE 1</t>
  </si>
  <si>
    <t>11-OgbaINJ-T1-Ijaye-BLK 51-HVDS PHASE 1</t>
  </si>
  <si>
    <t>11-OgbaINJ-T1-Ijaye-BLK 3-HVDS (OLD DAIRY FARM)</t>
  </si>
  <si>
    <t>11-OgbaINJ-T1-Ijaye-HVDS (KEKE)-BLK 42</t>
  </si>
  <si>
    <t>11-Oke IraINJ-T2-Kayode-13 OLADELE KADIRI HVDS 25KVA</t>
  </si>
  <si>
    <t>11-OgbaINJ-T1-Ijaye-HVDS (KEKE)-BLK 76</t>
  </si>
  <si>
    <t>21ST CENTURY TECH-0100068410</t>
  </si>
  <si>
    <t>11-OgbaINJ-T1-Ijaye-HVDS (KEKE)-BLK 69</t>
  </si>
  <si>
    <t>11-Oke IraINJ-T2-Kayode-419 GEORGE CRESCENT</t>
  </si>
  <si>
    <t>11-OgbaINJ-T1-Ijaye-BLOCK 104 SSS QUARTERS</t>
  </si>
  <si>
    <t>11-OgbaINJ-T1-Ijaye-BLK 100 PEN CINEMA</t>
  </si>
  <si>
    <t>11-OgbaINJ-T3-Oba Akran-NATIONAL BANK NIGERIA LTD (WEMA BANK)</t>
  </si>
  <si>
    <t>11-OgbaINJ-T3-Oba Akran-POWER LINE NIGERIA (GONGONNI)</t>
  </si>
  <si>
    <t>11-OgbaINJ-T1-Ijaye-BLK 85-HVDS PHASE 1</t>
  </si>
  <si>
    <t>11-Oke IraINJ-T2-Kayode-NO 6 IJAIYE ROAD HVDS BY SAMSUNG</t>
  </si>
  <si>
    <t>11-Oke IraINJ-T2-Kayode-2 ADEKUNLE OWOBIYI HVDS</t>
  </si>
  <si>
    <t>11-Oke IraINJ-T2-Kayode-WALE TAIWO HVDS-42 ABISOGUN-LEIGH</t>
  </si>
  <si>
    <t>11-OgbaINJ-T1-Ijaye-HVDS (KEKE)-BLK 78</t>
  </si>
  <si>
    <t>11-Oke IraINJ-T2-Kayode-8 ADARANIJO</t>
  </si>
  <si>
    <t>11-OgbaINJ-T1-Ijaye-6 OLADIPUPO HVDS(ADENEKAN SALAKO)</t>
  </si>
  <si>
    <t>11-OgbaINJ-T1-Ijaye-BLK 53-HVDS PHASE 1</t>
  </si>
  <si>
    <t>11-OgbaINJ-T1-Ijaye-BLK 65-HVDS PHASE 1</t>
  </si>
  <si>
    <t>UBA PLC/GLOBAL-0100068336</t>
  </si>
  <si>
    <t>11-OgbaINJ-T1-Ijaye-SHOP 18B HVDS (OPP FORTE OIL,OBA OGUNJI)</t>
  </si>
  <si>
    <t>11-OgbaINJ-T1-Ijaye-BLK 121 ABUJA ZONE HVDS</t>
  </si>
  <si>
    <t>11-Oke IraINJ-T2-Kayode-LASCOFED</t>
  </si>
  <si>
    <t>11-OgbaINJ-T2-Ifako-ACME-PIVOT</t>
  </si>
  <si>
    <t>B  I  G  TREAT   LTD-0100068257</t>
  </si>
  <si>
    <t>11-OgbaINJ-T1-Ijaye-HVDS (KEKE)-BLK 103</t>
  </si>
  <si>
    <t>11-Oke IraINJ-T2-Kayode-BLK 9 SOGUNRO ESTATE</t>
  </si>
  <si>
    <t>11-OgbaINJ-T1-Ijaye-SAWMILL (ODO ERAN)</t>
  </si>
  <si>
    <t>11-Oke IraINJ-T2-Kayode-BLK 17 HVDS 25KVA (OPP AY HOTEL)</t>
  </si>
  <si>
    <t>11-Oke IraINJ-T2-Kayode-ADARANIJO-9 OLOKO</t>
  </si>
  <si>
    <t>11-Oke IraINJ-T2-Kayode-SHOGUNRO EXTENSION 1 HVDS 50KVA</t>
  </si>
  <si>
    <t>11-OgbaINJ-T1-Ijaye-HVDS (KEKE) 3 BARNETT CLOSE</t>
  </si>
  <si>
    <t>MARINA INTERNATIONAL BANK-0100068335</t>
  </si>
  <si>
    <t>11-Oke IraINJ-T2-Kayode-BLK 4 SHOGUNRO HVDS 50KVA</t>
  </si>
  <si>
    <t>11-OgbaINJ-T3-Oba Akran-BANK PHB (KEYSTONE BANK)</t>
  </si>
  <si>
    <t>11-Oke IraINJ-T2-Kayode-5 ADEKUNLE OWOBIYI HVDS</t>
  </si>
  <si>
    <t>11-Oke IraINJ-T2-Kayode-31 ALH SARU HVDS 25KVA</t>
  </si>
  <si>
    <t>11-Oke IraINJ-T2-Kayode-401 GEORGE CRESCENT</t>
  </si>
  <si>
    <t>11-OgbaINJ-T1-Ijaye-BLK 6B-HVDS PHASE 1</t>
  </si>
  <si>
    <t>11-OgbaINJ-T1-Ijaye-5 AKINTAN, BY DIDEOLU GATE</t>
  </si>
  <si>
    <t>DABS NUTRITIONAL PRODUCTS LTD-0101470333</t>
  </si>
  <si>
    <t>11-Oke IraINJ-T2-Kayode-29 OLUFEMI OGUNSOLA</t>
  </si>
  <si>
    <t>11-Oke IraINJ-T2-Kayode-WALE CLOSE HVDS</t>
  </si>
  <si>
    <t>11-Oke IraINJ-T2-Kayode-OLUWOLE CENTRAL MOSQUE</t>
  </si>
  <si>
    <t>11-OgbaINJ-T1-Ijaye-BLOCK 119 ABUJA ZONE</t>
  </si>
  <si>
    <t>11-OgbaINJ-T1-Ijaye-BLK A-HVDS PHASE 1</t>
  </si>
  <si>
    <t>11-Oke IraINJ-T2-Kayode-WALE TAIWO HVDS-41 ABISOGUN-LEIGH</t>
  </si>
  <si>
    <t>11-Oke IraINJ-T2-Kayode-ADARANIJO-16 OLOKO</t>
  </si>
  <si>
    <t>11-OgbaINJ-T1-Ijaye-BLK 12-HVDS (OLD DAIRY FARM, BEHIND BLK 11)</t>
  </si>
  <si>
    <t>11-OgbaINJ-T1-Ijaye-HVDS (KEKE)-BLK 58</t>
  </si>
  <si>
    <t>11-OgbaINJ-T1-Ijaye-SAKAMORI I</t>
  </si>
  <si>
    <t>11-OgbaINJ-T1-Ijaye-BLK 7-HVDS (OLD DAIRY FARM)</t>
  </si>
  <si>
    <t>11-OgbaINJ-T1-Ijaye-HVDS (KEKE)-BLK 77</t>
  </si>
  <si>
    <t>11-OgbaINJ-T2-Ifako- RENENT LIMITED</t>
  </si>
  <si>
    <t>11-OgbaINJ-T1-Ijaye-BLOCK 113 ABUJA ZONE</t>
  </si>
  <si>
    <t>11-OgbaINJ-T1-Ijaye-BLK 45-HVDS PHASE 1</t>
  </si>
  <si>
    <t>11-Oke IraINJ-T2-Kayode-BLK 5 SHOGUNRO HVDS 25KVA</t>
  </si>
  <si>
    <t>11-Oke IraINJ-T2-Kayode-9 OLUFEMI OGUNSOLA</t>
  </si>
  <si>
    <t>11-OgbaINJ-T1-Ijaye-BLK 75-HVDS PHASE 1</t>
  </si>
  <si>
    <t>11-Oke IraINJ-T2-Kayode-BLK 22 HVDS (OPP AY HOTEL)</t>
  </si>
  <si>
    <t>11-OgbaINJ-T1-Ijaye-BLK B-HVDS (OLD DAIRY FARM)</t>
  </si>
  <si>
    <t>11-OgbaINJ-T1-Ijaye-BLOCK 110 ABUJA ZONE</t>
  </si>
  <si>
    <t>VANNI INT'L SECURITY SYSTEMS-0101183766</t>
  </si>
  <si>
    <t>11-Oke IraINJ-T2-Kayode-2 ADENEKAN SALAKO</t>
  </si>
  <si>
    <t>11-Adeniyi JonesINJ-T1-Adeniyi Jones-HARMONY MICRO FINANCE BANK (BESIDE LAGOON HOSPITAL)</t>
  </si>
  <si>
    <t>11-OgbaINJ-T1-Ijaye-HVDS (KEKE)-BLK 52</t>
  </si>
  <si>
    <t>11-Oke IraINJ-T2-Kayode-31 SHOGUNRO HVDS 25KVA (BY CHRISTIAN AMADI HVDS)</t>
  </si>
  <si>
    <t>11-OgbaINJ-T1-Ijaye-BLK 14-HVDS (OLD DAIRY FARM)</t>
  </si>
  <si>
    <t>11-OgbaINJ-T1-Ijaye-BLK 5 HVDS OLD DAIRY FARM</t>
  </si>
  <si>
    <t>11-Oke IraINJ-T2-Kayode-IHS LAG 0742E</t>
  </si>
  <si>
    <t>11-OgbaINJ-T1-Ijaye-BLK 34-HVDS PHASE 1</t>
  </si>
  <si>
    <t>11-OgbaINJ-T3-Oba Akran-WANDEL INTERNATIONAL LTD</t>
  </si>
  <si>
    <t>11-Oke IraINJ-T2-Kayode-429 GEORGE CRESCENT</t>
  </si>
  <si>
    <t>11-OgbaINJ-T1-Ijaye-BLOCK 118 ABUJA ZONE</t>
  </si>
  <si>
    <t>11-Oke IraINJ-T2-Kayode-BLK 19 HVDS (OPP AY HOTEL)</t>
  </si>
  <si>
    <t>11-OgbaINJ-T1-Ijaye-1 KEJI HVDS(DIDEOLU ESTATE)</t>
  </si>
  <si>
    <t>11-Oke IraINJ-T2-Kayode-402 GEORGE CRESCENT</t>
  </si>
  <si>
    <t>11-Oke IraINJ-T2-Kayode-HVDS ALH. SARU LIBRARY 25KVA</t>
  </si>
  <si>
    <t>11-OgbaINJ-T1-Ijaye-BLK C-HVDS PHASE 1</t>
  </si>
  <si>
    <t>11-Oke IraINJ-T2-Kayode-526B GEORGE CRESCENT</t>
  </si>
  <si>
    <t>11-OgbaINJ-T1-Ijaye-BLK 101 PEN CINEMA</t>
  </si>
  <si>
    <t>11-Oke IraINJ-T2-Kayode-387A GEORGE CRESCENT</t>
  </si>
  <si>
    <t>11-Oke IraINJ-T2-Kayode-27 OLADELE KADIRI HVDS 25KVA</t>
  </si>
  <si>
    <t>11-OgbaINJ-T1-Ijaye-SUITE 16 HVDS (BY LAWMA OBA OGUNJI)</t>
  </si>
  <si>
    <t>11-Oke IraINJ-T2-Kayode-BLK 14 OLADELE KADIRI</t>
  </si>
  <si>
    <t>11-OgbaINJ-T1-Ijaye-HVDS PHASE 1 BLK 62b</t>
  </si>
  <si>
    <t>11-Oke IraINJ-T2-Kayode-NO 10 IJAIYE ROAD HVDS BY STANBIC</t>
  </si>
  <si>
    <t>11-OgbaINJ-T1-Ijaye-3 OLUFUMILAYO HVDS(DIDEOLU ESTATE)</t>
  </si>
  <si>
    <t>11-OgbaINJ-T1-Ijaye-BLK 2-HVDS (OLD DAIRY FARM)</t>
  </si>
  <si>
    <t>W A H U M   WAREHOUSE-0100068286</t>
  </si>
  <si>
    <t>11-Oke IraINJ-T2-Kayode-BLK 11 CIVILIAN AND POLICE BARRACKS HVDS</t>
  </si>
  <si>
    <t>11-OgbaINJ-T1-Ijaye-HVDS (KEKE)-BLK 102</t>
  </si>
  <si>
    <t>11-OgbaINJ-T1-Ijaye-BLOCK 111 ABUJA ZONE</t>
  </si>
  <si>
    <t>11-OgbaINJ-T1-Ijaye-HVDS (KEKE) 1 BARNETT CLOSE</t>
  </si>
  <si>
    <t>11-OgbaINJ-T3-Agege-EDUCATION DISTRICT</t>
  </si>
  <si>
    <t>11-Oke IraINJ-T2-Kayode-423 GEORGE CRESCENT</t>
  </si>
  <si>
    <t>11-OgbaINJ-T1-Ijaye-HVDS (KEKE)-BLK 116</t>
  </si>
  <si>
    <t>11-Oke IraINJ-T2-Kayode-379/380 GEORGE CRESCENT</t>
  </si>
  <si>
    <t>11-OgbaINJ-T1-Ijaye-2 KEJI HVDS(DIDEOLU ESTATE)</t>
  </si>
  <si>
    <t>11-OgbaINJ-T1-Ijaye-24 AKINTAN-OLUFUNMILAYO</t>
  </si>
  <si>
    <t>11-OgbaINJ-T1-Ijaye-BLK 123 ABUJA ZONE HVDS</t>
  </si>
  <si>
    <t>11-OgbaINJ-T1-Ijaye-BLK 122 ABUJA ZONE HVDS</t>
  </si>
  <si>
    <t>11-Oke IraINJ-T2-Kayode-34 ABISOGUN LEIGH HVDS</t>
  </si>
  <si>
    <t>11-OgbaINJ-T1-Ijaye-BLK 68-HVDS PHASE 1</t>
  </si>
  <si>
    <t>11-OgbaINJ-T1-Ijaye-BLK 120 ABUJA ZONE HVDS</t>
  </si>
  <si>
    <t>11-OgbaINJ-T1-Ijaye-BLOCK 108 ABUJA ZONE</t>
  </si>
  <si>
    <t>11-OgbaINJ-T1-Ijaye-BLK 11-HVDS (OLD DAIRY FARM, INFRONT OF BLK 10)</t>
  </si>
  <si>
    <t>11-Oke IraINJ-T2-Kayode-ADARANIJO-2 OLOKO</t>
  </si>
  <si>
    <t>11-OgbaINJ-T1-Ijaye-15C BOLODEOKU-OLUFUNMILAYO</t>
  </si>
  <si>
    <t>11-Oke IraINJ-T2-Kayode-BLK 16 HVDS (OPP AY HOTEL)</t>
  </si>
  <si>
    <t>11-OgbaINJ-T1-Ijaye-HVDS (KEKE)-BLK 98 PEN CINEMA</t>
  </si>
  <si>
    <t>11-Oke IraINJ-T2-Kayode-24 OLADELE KADIRI HVDS 25KVA</t>
  </si>
  <si>
    <t>11-OgbaINJ-T3-Oba Akran-UNITED METAL WORKS</t>
  </si>
  <si>
    <t>11-Oke IraINJ-T2-Kayode-22 ADEKUNLE OWOBIYI HVDS</t>
  </si>
  <si>
    <t>11-OgbaINJ-T1-Ijaye-BLOCK 109 ABUJA ZONE</t>
  </si>
  <si>
    <t>11-OgbaINJ-T1-Ijaye-HVDS (KEKE)-BLK 47</t>
  </si>
  <si>
    <t>11-Oke IraINJ-T2-Kayode-524A GEORGE CRESCENT</t>
  </si>
  <si>
    <t>11-OgbaINJ-T1-Ijaye-20B OLUFUMILAYO HVDS(DIDEOLU ESTATE)</t>
  </si>
  <si>
    <t>11-OgbaINJ-T1-Ijaye-HVDS (KEKE)-BLK 91 PEN CINEMA ZONE</t>
  </si>
  <si>
    <t>11-Oke IraINJ-T2-Kayode-6 ABIODUN JAGUN HVDS 25KVA</t>
  </si>
  <si>
    <t>11-OgbaINJ-T1-Ijaye-HVDS (KEKE)-BLK 85</t>
  </si>
  <si>
    <t>11-Oke IraINJ-T2-Kayode-BLK 2 ITF QTRS SHOGUNRO HVDS 25KVA</t>
  </si>
  <si>
    <t>11-Oke IraINJ-T2-Kayode-BLOCK 5 BODUNRIN CAULCRICK</t>
  </si>
  <si>
    <t>11-OgbaINJ-T1-Ijaye-BLOCK 114 ABUJA ZONE</t>
  </si>
  <si>
    <t>11-Adeniyi JonesINJ-T1-Adeniyi Jones-18 AKINOLA COLE CRESCENT</t>
  </si>
  <si>
    <t>11-Oke IraINJ-T2-Kayode-20 OLADELE KADIRI HVDS 25KVA</t>
  </si>
  <si>
    <t>11-Oke IraINJ-T2-Kayode-399A GEORGE CRESCENT</t>
  </si>
  <si>
    <t>11-OgbaINJ-T1-Ijaye-BLOCK 107 ABUJA ZONE</t>
  </si>
  <si>
    <t>11-Oke IraINJ-T2-Kayode-BLK 30 ALH SARU HVDS 25KVA</t>
  </si>
  <si>
    <t>11-Oke IraINJ-T2-Kayode-NO 2, IJAIYE ROAD HVDS</t>
  </si>
  <si>
    <t>11-Oke IraINJ-T2-Kayode-LAPAT DIGITAL PRESS</t>
  </si>
  <si>
    <t>11-Oke IraINJ-T2-Kayode-3/5 IJAIYE RD</t>
  </si>
  <si>
    <t>11-Oke IraINJ-T2-Kayode-33 ABISOGUN LEIGH HVDS</t>
  </si>
  <si>
    <t>11-OgbaINJ-T1-Ijaye-BLK 6-HVDS (OLD DAIRY FARM)</t>
  </si>
  <si>
    <t>11-Oke IraINJ-T2-Kayode-ADARANIJO-38 ODUSAMI</t>
  </si>
  <si>
    <t>11-Oke IraINJ-T2-Kayode-10 ADENEKAN SALAKO HVDS</t>
  </si>
  <si>
    <t>11-Oke IraINJ-T2-Kayode-BLK 8 CIVILIAN AND POLICE BARRACKS HVDS</t>
  </si>
  <si>
    <t>11-Oke IraINJ-T2-Kayode-ADARANIJO-345 ADARANIJO</t>
  </si>
  <si>
    <t>11-OgbaINJ-T3-Agege-DISTRICT PROPERTIES AND INVESTMENT</t>
  </si>
  <si>
    <t>11-Oke IraINJ-T2-Kayode-WALE TAIWO HVDS-40 ABISOGUN-LEIGH</t>
  </si>
  <si>
    <t>11-Oke IraINJ-T2-Kayode-BLK 18 HVDS (OPP AY HOTEL)</t>
  </si>
  <si>
    <t>11-Oke IraINJ-T2-Kayode-28 OLADELE KADIRI HVDS 25KVA</t>
  </si>
  <si>
    <t>11-Oke IraINJ-T2-Kayode-SHOGUNRO EXTENSION 2 HVDS 25KVA</t>
  </si>
  <si>
    <t>11-Oke IraINJ-T2-Kayode-NO 6 IJAIYE ROAD HVDS BY MANSARD</t>
  </si>
  <si>
    <t>11-OgbaINJ-T1-Ijaye-PYTHAGORAS HVDS OBA OGUNJI</t>
  </si>
  <si>
    <t>VITALITY OIL &amp; GAS-0101339608</t>
  </si>
  <si>
    <t>11-OgbaINJ-T1-Ijaye-OLUFUNMILAYO-BOLODEOKU</t>
  </si>
  <si>
    <t>11-Oke IraINJ-T2-Kayode-ADARANIJO-6 OLOKO</t>
  </si>
  <si>
    <t>11-Oke IraINJ-T2-Kayode-ADARANIJO-5 OLOKO</t>
  </si>
  <si>
    <t>11-OgbaINJ-T1-Ijaye-BLOCK 112 ABUJA ZONE</t>
  </si>
  <si>
    <t>11-OgbaINJ-T1-Ijaye-MUSEUM HVDS (OFF OBA OGUNJI)</t>
  </si>
  <si>
    <t>11-Oke IraINJ-T2-Kayode-379E GEORGE CRESCENT</t>
  </si>
  <si>
    <t>11-Oke IraINJ-T2-Kayode-36 ABISOGUN LEIGH HVDS</t>
  </si>
  <si>
    <t>11-Oke IraINJ-T2-Kayode-2 GABOL-HVDS(IJAIYE ROAD)</t>
  </si>
  <si>
    <t>11-Oke IraINJ-T2-Kayode-NO 10 IJAIYE ROAD HVDS BY SMARTICMART</t>
  </si>
  <si>
    <t>DELE LAYENI(MR B I G G S)-0100068395</t>
  </si>
  <si>
    <t>11-Oke IraINJ-T2-Kayode-20B OLUFEMI OGUNSOLA</t>
  </si>
  <si>
    <t>CHEMSTAR SPECIALITIES.-0100068239</t>
  </si>
  <si>
    <t>11-Oke IraINJ-T2-Kayode-ADARANIJO-48A ODUSAMI</t>
  </si>
  <si>
    <t>11-OgbaINJ-T1-Ijaye-HVDS (KEKE)-BLK 57</t>
  </si>
  <si>
    <t>AFRILEC COMPANY-0100068259</t>
  </si>
  <si>
    <t>11-OgbaINJ-T3-Oba Akran-GONGONI COMPANY LIMITED</t>
  </si>
  <si>
    <t>11-Oke IraINJ-T2-Kayode-16 ADENEKAN SALAKO HVDS (OPP TURNER WRIGHT)</t>
  </si>
  <si>
    <t>11-Oke IraINJ-T2-Kayode-529 GEORGE CRESCENT</t>
  </si>
  <si>
    <t>11-OgbaINJ-T1-Ijaye-SUITE 12 HVDS (BY LAWMA OBA OGUNJI)</t>
  </si>
  <si>
    <t>11-Oke IraINJ-T2-Kayode-13A OLADELE KADIRI HVDS 25KVA</t>
  </si>
  <si>
    <t>11-Oke IraINJ-T2-Kayode-385/386 GEORGE CRESCENT</t>
  </si>
  <si>
    <t>11-OgbaINJ-T1-Ijaye-14 AKINTAN-OLUFUNMILAYO</t>
  </si>
  <si>
    <t>11-Oke IraINJ-T2-Kayode-11A NOB OLUWA HVDS 25KVA</t>
  </si>
  <si>
    <t>11-OgbaINJ-T3-Agege-OGU NDUDIRIM</t>
  </si>
  <si>
    <t>11-OgbaINJ-T2-Mangoro-STATION SUPPLY</t>
  </si>
  <si>
    <t>LAGOS MAGISTRATE COURT STR LIG-0100068413</t>
  </si>
  <si>
    <t>NIGERIA CHEMICAL SERVICE-0100068417</t>
  </si>
  <si>
    <t>UDOGU A. FELIX-0100068372</t>
  </si>
  <si>
    <t>11-OgbaINJ-T1-Ijaye-HVDS (KEKE) 39A</t>
  </si>
  <si>
    <t>WEST AFRICAN EXAM COUNCIL-0100068268</t>
  </si>
  <si>
    <t>11-OgbaINJ-T1-Isokoko-YISA 500KVA</t>
  </si>
  <si>
    <t>OJODU</t>
  </si>
  <si>
    <t>OJODU RETAIL MARKET-0100067962</t>
  </si>
  <si>
    <t>11-OjoduINJ-T1-Ojodu-ATC NIG. WIRELESS INFRS. LTD.</t>
  </si>
  <si>
    <t>11-OjoduINJ-T1-Ojodu-INDUSTRIAL UTILITIES</t>
  </si>
  <si>
    <t>ITOTEC GROUP OF COY.LTD.-0100067956</t>
  </si>
  <si>
    <t>IMPRESS STEELS LTD-0100067884</t>
  </si>
  <si>
    <t>LOUIS VALENTINO LTD-0100068043</t>
  </si>
  <si>
    <t>STREET LIGHT OJODU BERGER-0101219980</t>
  </si>
  <si>
    <t>OGUNTUGA ADEKOYA-0101318245</t>
  </si>
  <si>
    <t>11-SecretariatINJ-T1-Lateef Jakande-BAMAKO</t>
  </si>
  <si>
    <t>11-OjoduINJ-T2-Express-OLUMUYIWA STREET</t>
  </si>
  <si>
    <t>11-OjoduINJ-T1-King Avenue-OKEAGBE</t>
  </si>
  <si>
    <t>11-OjoduINJ-T2-River Valley-WAKATI ADURA II</t>
  </si>
  <si>
    <t>11-OjoduINJ-T2-River Valley-EVELYN ONWUAMA</t>
  </si>
  <si>
    <t>11-OjoduINJ-T2-River Valley-OLUTAYO ALAO I</t>
  </si>
  <si>
    <t>11-OjoduINJ-T2-River Valley-WAKATI ADURA</t>
  </si>
  <si>
    <t>11-OjoduINJ-T1-Alagbole-AGBEDINA 1</t>
  </si>
  <si>
    <t>11-OjoduINJ-T1-King Avenue-OGO-OLUWA</t>
  </si>
  <si>
    <t>11-OjoduINJ-T1-King Avenue-MURITALA</t>
  </si>
  <si>
    <t>11-OjoduINJ-T1-Ojodu-AINA I</t>
  </si>
  <si>
    <t>11-OjoduINJ-T1-Alagbole-PAUL AVE</t>
  </si>
  <si>
    <t>11-OjoduINJ-T1-Ojodu-AKIODE</t>
  </si>
  <si>
    <t>11-OjoduINJ-T1-Ojodu-TIJANI BELLO</t>
  </si>
  <si>
    <t>11-OjoduINJ-T1-Alagbole-JIBEWA</t>
  </si>
  <si>
    <t>11-OjoduINJ-T1-King Avenue-OLUWAKEMI</t>
  </si>
  <si>
    <t>33-Oke-AroTCN-AKUTE-SPARKLIGHT I</t>
  </si>
  <si>
    <t>11-OjoduINJ-T2-Yakoyo-IWO</t>
  </si>
  <si>
    <t>11-OjoduINJ-T1-Ojodu-OREMETA</t>
  </si>
  <si>
    <t>11-OjoduINJ-T1-King Avenue-BANJO</t>
  </si>
  <si>
    <t>11-OjoduINJ-T2-Yakoyo-EGIN</t>
  </si>
  <si>
    <t>11-OjoduINJ-T1-King Avenue-ADEONI EST I</t>
  </si>
  <si>
    <t>11-OjoduINJ-T1-King Avenue-KINGS AVE</t>
  </si>
  <si>
    <t>33-Oke-AroTCN-AKUTE-FORTHRIGHT II</t>
  </si>
  <si>
    <t>11-OjoduINJ-T1-King Avenue-OGUNAIKE</t>
  </si>
  <si>
    <t>11-OjoduINJ-T2-River Valley-LIMSON I</t>
  </si>
  <si>
    <t>11-OjoduINJ-T1-Ojodu-OJODU ESTATE 11</t>
  </si>
  <si>
    <t>11-OjoduINJ-T2-Yakoyo-MOSES ADEBAYO</t>
  </si>
  <si>
    <t>11-OjoduINJ-T1-Ojodu-ADENIYI OKE</t>
  </si>
  <si>
    <t>33-Oke-AroTCN-AKUTE-SPARKLIGHT II</t>
  </si>
  <si>
    <t>11-OjoduINJ-T2-Yakoyo-SABO</t>
  </si>
  <si>
    <t>33-Oke-AroTCN-AKUTE-FORTHRIGHT ESTATE I</t>
  </si>
  <si>
    <t>11-OjoduINJ-T1-Alagbole-JOHNSON</t>
  </si>
  <si>
    <t>11-OjoduINJ-T2-Yakoyo-KAJOLA</t>
  </si>
  <si>
    <t>11-OjoduINJ-T2-River Valley-OLUTAYO ALAO II</t>
  </si>
  <si>
    <t>11-OjoduINJ-T1-King Avenue-ALHAJA TIJANI</t>
  </si>
  <si>
    <t>11-OjoduINJ-T2-Yakoyo-ODOZIE</t>
  </si>
  <si>
    <t>11-OjoduINJ-T1-King Avenue-FOLARIN</t>
  </si>
  <si>
    <t>11-OjoduINJ-T2-Yakoyo-YETUNDE MORGAN</t>
  </si>
  <si>
    <t>11-OjoduINJ-T1-King Avenue-GOODWILL</t>
  </si>
  <si>
    <t>11-OjoduINJ-T1-King Avenue-EREKE</t>
  </si>
  <si>
    <t>11-OjoduINJ-T2-Yakoyo-OLADEJO</t>
  </si>
  <si>
    <t>11-OjoduINJ-T2-River Valley-LIMSON II</t>
  </si>
  <si>
    <t>11-OjoduINJ-T1-Ojodu-OJODU ESTATE 1</t>
  </si>
  <si>
    <t>11-OjoduINJ-T2-Yakoyo-OTUNBA 1</t>
  </si>
  <si>
    <t>11-OjoduINJ-T1-Alagbole-BAKARE</t>
  </si>
  <si>
    <t>11-OjoduINJ-T1-Ojodu-AINA II</t>
  </si>
  <si>
    <t>KUNYUN PLATE MAKING CO.NIG LTD-0100923150</t>
  </si>
  <si>
    <t>11-OjoduINJ-T1-Ojodu-IYA SUNA</t>
  </si>
  <si>
    <t>11-OjoduINJ-T1-Ojodu-OLALEKE TAIWO</t>
  </si>
  <si>
    <t>11-OjoduINJ-T1-Ojodu-IVIENAGBOR</t>
  </si>
  <si>
    <t>11-OjoduINJ-T1-Ojodu-BUDLAND</t>
  </si>
  <si>
    <t>11-OjoduINJ-T1-Ojodu-SULE ABORE</t>
  </si>
  <si>
    <t>11-OjoduINJ-T1-King Avenue-ADEONI EST II</t>
  </si>
  <si>
    <t>11-OjoduINJ-T2-Yakoyo-JIDE SEKONI</t>
  </si>
  <si>
    <t>11-OjoduINJ-T1-Ojodu-ABIGI</t>
  </si>
  <si>
    <t>11-OjoduINJ-T1-Ojodu-Gboyega Kilo</t>
  </si>
  <si>
    <t>11-OjoduINJ-T1-Ojodu-AKINSANYA</t>
  </si>
  <si>
    <t>33-Oke-AroTCN-AKUTE-FORTHRIGHT III</t>
  </si>
  <si>
    <t>11-OjoduINJ-T1-Alagbole-AGBEDINA II</t>
  </si>
  <si>
    <t>33-Oke-AroTCN-AKUTE-EAT AND GO</t>
  </si>
  <si>
    <t>33-Oke-AroTCN-AKUTE-NEW GENERATION ESTATE</t>
  </si>
  <si>
    <t>CHRIST LIVING APOSTOLIC MI-0100067942</t>
  </si>
  <si>
    <t>11-OjoduINJ-T1-King Avenue-ADIGBOLUJA</t>
  </si>
  <si>
    <t>11-OjoduINJ-T2-Yakoyo-UNITY ESTATE II</t>
  </si>
  <si>
    <t>33-Oke-AroTCN-AKUTE-T.A. GARDEN ESTATE</t>
  </si>
  <si>
    <t>11-OjoduINJ-T1-Ojodu-ISHOLA BELLO</t>
  </si>
  <si>
    <t>11-OjoduINJ-T2-Yakoyo-KAYODE YUSUF</t>
  </si>
  <si>
    <t>11-OjoduINJ-T2-Yakoyo-DANKARO EST.</t>
  </si>
  <si>
    <t>BAKERY SOLUTIONS NIG LTD-0101326319</t>
  </si>
  <si>
    <t>11-OjoduINJ-T1-King Avenue-OJODU ABIODUN</t>
  </si>
  <si>
    <t>11-OjoduINJ-T2-Yakoyo-VANNI ESTATE</t>
  </si>
  <si>
    <t>11-OjoduINJ-T2-Yakoyo-DIPO ABE</t>
  </si>
  <si>
    <t>11-OjoduINJ-T2-Yakoyo-OTUNBA II</t>
  </si>
  <si>
    <t>11-OjoduINJ-T2-Yakoyo-UNITY ESTATE</t>
  </si>
  <si>
    <t>11-OjoduINJ-T1-King Avenue-ABEBI</t>
  </si>
  <si>
    <t>11-OjoduINJ-T2-Yakoyo-FALEKE</t>
  </si>
  <si>
    <t>JUSTRITE NIG LTD-0101219977</t>
  </si>
  <si>
    <t>11-SecretariatINJ-T1-Lateef Jakande-ISHERI RD</t>
  </si>
  <si>
    <t>11-OjoduINJ-T1-Ojodu-KOTCO</t>
  </si>
  <si>
    <t>PUNCH NIGERIA LIMITED-0100068055</t>
  </si>
  <si>
    <t>11-OjoduINJ-T2-Yakoyo-MOSES ADEBAYO II</t>
  </si>
  <si>
    <t>11-OjoduINJ-T1-King Avenue-WASILATU</t>
  </si>
  <si>
    <t>11-OjoduINJ-T2-Yakoyo-MORGAN ESTATE</t>
  </si>
  <si>
    <t>MOTHER AND CHILD  HOSPITAL</t>
  </si>
  <si>
    <t>11-OjoduINJ-T1-King Avenue-ONITIRI</t>
  </si>
  <si>
    <t>FEDERAL ROAD SAFETY COMM-0100067948</t>
  </si>
  <si>
    <t>11-OjoduINJ-T1-King Avenue-BEMIL NIGERIA LIMITED</t>
  </si>
  <si>
    <t>ELLIS SIUTES-0100068040</t>
  </si>
  <si>
    <t>11-OjoduINJ-T1-Ojodu-SENATOR SUITES AND TOWERS</t>
  </si>
  <si>
    <t>11-OjoduINJ-T1-Ojodu-LONDONIAN HOTEL &amp; SUITES</t>
  </si>
  <si>
    <t>11-OjoduINJ-T2-Yakoyo-NATIONAL UNION OF FOOD BEVERA</t>
  </si>
  <si>
    <t>SANU AYOOLA O (SOLID ROCK HOS-0100068051</t>
  </si>
  <si>
    <t>11-OjoduINJ-T1-Ojodu-PRINCESS OLUSOLA OLUSOGA</t>
  </si>
  <si>
    <t>11-OjoduINJ-T1-Ojodu-ABIODUN ADEYEMI</t>
  </si>
  <si>
    <t>ATC SITE   ATC ID 403068-0100098813</t>
  </si>
  <si>
    <t>REDEEMED CHRISTIN CHU OF G-0100067965</t>
  </si>
  <si>
    <t>ROYAN HOSPITAL-0100068058</t>
  </si>
  <si>
    <t>LOJO SENDE OLADIJI-0100067940</t>
  </si>
  <si>
    <t>11-OjoduINJ-T2-River Valley-CELTEL BASE STATION</t>
  </si>
  <si>
    <t>MANAL INVESTMENT NIG. LTD.-0100068046</t>
  </si>
  <si>
    <t>BAMBOO PLAZA-0100067944</t>
  </si>
  <si>
    <t>THE BIBLE WAY CHURCH-0100067937</t>
  </si>
  <si>
    <t>11-OjoduINJ-T1-King Avenue-COMFORT OLADUNNI BADMUS CO</t>
  </si>
  <si>
    <t>11-OjoduINJ-T1-King Avenue-GOOD SHEPHERD</t>
  </si>
  <si>
    <t>ZENITH BANK PLC-0100067972</t>
  </si>
  <si>
    <t>11-OjoduINJ-T1-Ojodu-OMOBOGIE</t>
  </si>
  <si>
    <t>11-OjoduINJ-T1-Ojodu-ABIMBOLA COURT</t>
  </si>
  <si>
    <t>11-OjoduINJ-T1-Ojodu-ALHAJI ASAKE</t>
  </si>
  <si>
    <t>11-OjoduINJ-T1-Ojodu-IHS LAG 3383B</t>
  </si>
  <si>
    <t>JCB INN LTD-0100067938</t>
  </si>
  <si>
    <t>11-OjoduINJ-T2-River Valley-NEW ROAD EX</t>
  </si>
  <si>
    <t>G T BANK PLC-0100067966</t>
  </si>
  <si>
    <t>REAL WOODS NIG LTD-0100067974</t>
  </si>
  <si>
    <t>11-OjoduINJ-T2-River Valley-LIZZY COURT</t>
  </si>
  <si>
    <t>11-OjoduINJ-T1-Ojodu-IHS LAG 1798A</t>
  </si>
  <si>
    <t>33-Oke-AroTCN-AKUTE-EXTREME ROYAL HOTEL AND SUITE</t>
  </si>
  <si>
    <t>33-Oke-AroTCN-AKUTE-RIVER OF LIFE SCHOOL</t>
  </si>
  <si>
    <t>11-OjoduINJ-T1-Ojodu-LAGOS STATE MINISTRY OF TRANSPORTATION V.I.O.</t>
  </si>
  <si>
    <t>11-OjoduINJ-T1-Alagbole-JOEL ODUMOSUN</t>
  </si>
  <si>
    <t>11-OjoduINJ-T1-Ojodu-ALL SEASON PROPERLY LTD</t>
  </si>
  <si>
    <t>RCCG FAITH CITY-0100068044</t>
  </si>
  <si>
    <t>11-OjoduINJ-T1-Ojodu-UNITED BANK OF AFRICA</t>
  </si>
  <si>
    <t>BAYONINE NIG LTD-0100067943</t>
  </si>
  <si>
    <t>F I R S T  BANK PLC-0100067964</t>
  </si>
  <si>
    <t>BAMAKO INDUSTRY LTD-0100067951</t>
  </si>
  <si>
    <t>33-Oke-AroTCN-AKUTE-FADCO NIG LTD</t>
  </si>
  <si>
    <t>11-OjoduINJ-T2-Yakoyo-GLO (IWO ROAD)</t>
  </si>
  <si>
    <t>PEKAMOL VENTURES-0101470334</t>
  </si>
  <si>
    <t>11-OjoduINJ-T2-River Valley-ATOBATOLLE SIKIRU (CHIEF)</t>
  </si>
  <si>
    <t>11-OjoduINJ-T1-King Avenue-DAIRO ODUMOSU</t>
  </si>
  <si>
    <t>CONTINENTAL POLY SACK LTD-0100068045</t>
  </si>
  <si>
    <t>BEMIL CHAPEL OF EPHAPHANY-0100067967</t>
  </si>
  <si>
    <t>11-OjoduINJ-T1-Ojodu-GOD'S APPLE CITY HOSPITAL</t>
  </si>
  <si>
    <t>11-OjoduINJ-T1-Ojodu-KAYODE OGUNSANYA(JAMES PRINTS</t>
  </si>
  <si>
    <t>GREEN EARTH PPROPERTY DEVELOPMENT LIMITED-0101360920</t>
  </si>
  <si>
    <t>KAREEM TEJUMOLA-0100067952</t>
  </si>
  <si>
    <t>MABBSA NIG LTD-0100922431</t>
  </si>
  <si>
    <t>PRIME HOTELS-0100067946</t>
  </si>
  <si>
    <t>WALCO NIG LTD-0100067934</t>
  </si>
  <si>
    <t>11-OjoduINJ-T1-Ojodu-GISS LTD</t>
  </si>
  <si>
    <t>11-OjoduINJ-T1-Ojodu-NEWEST INDUSTRY NIGERIA LIMITED</t>
  </si>
  <si>
    <t>SINGAPORE HOTEL-0100067935</t>
  </si>
  <si>
    <t>NIGER CEDAR   IND LTD-0100067927</t>
  </si>
  <si>
    <t>33-Oke-AroTCN-AKUTE-ATLANTIC EXHIBITION NIGERIA LIMITED</t>
  </si>
  <si>
    <t>MESSERS E.D.KANE-0100068047</t>
  </si>
  <si>
    <t>11-OjoduINJ-T1-Ojodu-WATERFALL TERRACE</t>
  </si>
  <si>
    <t>MACPEG NIG LTD-0100068041</t>
  </si>
  <si>
    <t>11-OjoduINJ-T1-Ojodu-OYEBAMIJI OLALEKAN DAVID</t>
  </si>
  <si>
    <t>AGBETUSI ABIGAEL-0100068049</t>
  </si>
  <si>
    <t>11-OjoduINJ-T1-Ojodu-MAOTASKY MOTEL</t>
  </si>
  <si>
    <t>KESBE INT'L SCHOOL-0101383522</t>
  </si>
  <si>
    <t>11-OjoduINJ-T1-Ojodu-CHIEF BABATUNDE SANWO</t>
  </si>
  <si>
    <t>11-OjoduINJ-T1-Ojodu-MORESON NIG LTD</t>
  </si>
  <si>
    <t>SABLES GAS AND ENERGY LTD.-0101172994</t>
  </si>
  <si>
    <t>ATC NIG. WIRELESS INFRS. LTD.-0100068056</t>
  </si>
  <si>
    <t>OKE-IRA</t>
  </si>
  <si>
    <t>PRESSY ADENSON LITHOGRAPHI-0100068443</t>
  </si>
  <si>
    <t>11-Oke IraINJ-T2-Abiodun Jagun-CHURCH OF THE LATTER DAY SAINT</t>
  </si>
  <si>
    <t>11-Oke IraINJ-T1-Ayo Alabi-FABSAT PROPERTIES</t>
  </si>
  <si>
    <t>11-Oke IraINJ-T1-Nob Oluwa-ADESHINA 8 HVDS</t>
  </si>
  <si>
    <t>11-Oke IraINJ-T1-Nob Oluwa-DARAMOLA 24 HVDS</t>
  </si>
  <si>
    <t>11-Oke IraINJ-T2-Abiodun Jagun-ONDO 55 HVDS</t>
  </si>
  <si>
    <t>11-Oke IraINJ-T1-Nob Oluwa-DARAMOLA STR 2 HVDS</t>
  </si>
  <si>
    <t>11-Oke IraINJ-T1-Nob Oluwa-ADESHINA 3 HVDS</t>
  </si>
  <si>
    <t>11-Oke IraINJ-T1-Nob Oluwa-ADESHINA 31 HVDS</t>
  </si>
  <si>
    <t>11-Oke IraINJ-T2-Abiodun Jagun-ADESHINA OBAREMI 17 HVDS</t>
  </si>
  <si>
    <t>11-Oke IraINJ-T2-Abiodun Jagun-IREBAWA 7 HVDS</t>
  </si>
  <si>
    <t>11-Oke IraINJ-T2-Abiodun Jagun-OSAYEMI 11 HVDS</t>
  </si>
  <si>
    <t>11-Oke IraINJ-T2-Abiodun Jagun-OSAYEMI 7 HVDS</t>
  </si>
  <si>
    <t>11-Oke IraINJ-T1-Nob Oluwa-ADESHINA 36 HVDS</t>
  </si>
  <si>
    <t>11-Oke IraINJ-T1-Nob Oluwa-BAKARE 20 HVDS</t>
  </si>
  <si>
    <t>11-Oke IraINJ-T1-Nob Oluwa-LAWSON 7 HVDS</t>
  </si>
  <si>
    <t>11-Oke IraINJ-T1-Nob Oluwa-OJEH 2 HVDS</t>
  </si>
  <si>
    <t>11-Oke IraINJ-T2-Abiodun Jagun-MUYIWA 3 HVDS</t>
  </si>
  <si>
    <t>11-Oke IraINJ-T2-Abiodun Jagun-AYANBODE</t>
  </si>
  <si>
    <t>11-Oke IraINJ-T1-Oke Ira-TUNDE GABBY</t>
  </si>
  <si>
    <t>11-Oke IraINJ-T1-Nob Oluwa-AYANLEYE</t>
  </si>
  <si>
    <t>11-Oke IraINJ-T1-Nob Oluwa-OYEDIRAN</t>
  </si>
  <si>
    <t>11-Oke IraINJ-T1-Nob Oluwa-ADEDIRAN</t>
  </si>
  <si>
    <t>11-Oke IraINJ-T2-Abiodun Jagun-KADIRI</t>
  </si>
  <si>
    <t>11-Oke IraINJ-T1-Nob Oluwa-LISABI</t>
  </si>
  <si>
    <t>11-Oke IraINJ-T2-Abiodun Jagun-FOLORUNSHO</t>
  </si>
  <si>
    <t>11-Oke IraINJ-T1-Oke Ira-SHONOLA 1</t>
  </si>
  <si>
    <t>11-Oke IraINJ-T1-Oke Ira-SHORINMADE</t>
  </si>
  <si>
    <t>11-Oke IraINJ-T1-Oke Ira-ADEDOYIN</t>
  </si>
  <si>
    <t>11-Oke IraINJ-T1-Nob Oluwa-FADUNSI</t>
  </si>
  <si>
    <t>11-Oke IraINJ-T1-Nob Oluwa-SHONOLA 2</t>
  </si>
  <si>
    <t>11-Oke IraINJ-T2-Abiodun Jagun-MORENIKEJI</t>
  </si>
  <si>
    <t>11-Oke IraINJ-T2-Abiodun Jagun-OYATOGUN</t>
  </si>
  <si>
    <t>11-Oke IraINJ-T1-Oke Ira-OLADOYINBO</t>
  </si>
  <si>
    <t>11-Oke IraINJ-T1-Oke Ira-OSAYE</t>
  </si>
  <si>
    <t>11-Oke IraINJ-T2-Abiodun Jagun-IYALODE</t>
  </si>
  <si>
    <t>11-Oke IraINJ-T1-Ayo Alabi-ATC LG0674</t>
  </si>
  <si>
    <t>11-Oke IraINJ-T1-Nob Oluwa-OLATUNDE</t>
  </si>
  <si>
    <t>11-Oke IraINJ-T1-Oke Ira-MOKOLU</t>
  </si>
  <si>
    <t>11-Oke IraINJ-T1-Nob Oluwa-WILLIAMS ESTATE</t>
  </si>
  <si>
    <t>11-Oke IraINJ-T1-Oke Ira-IYE</t>
  </si>
  <si>
    <t>11-Oke IraINJ-T1-Oke Ira-AVIS</t>
  </si>
  <si>
    <t>11-Oke IraINJ-T1-Nob Oluwa-ADEBIMPE</t>
  </si>
  <si>
    <t>11-Oke IraINJ-T2-Abiodun Jagun-MUYIBI/FADEYI</t>
  </si>
  <si>
    <t>11-Oke IraINJ-T1-Ayo Alabi-OGO OLUWA</t>
  </si>
  <si>
    <t>11-Oke IraINJ-T2-Abiodun Jagun-ABOABA</t>
  </si>
  <si>
    <t>11-Oke IraINJ-T1-Nob Oluwa-OTUNLA</t>
  </si>
  <si>
    <t>11-Oke IraINJ-T1-Oke Ira-KOLA DAVIS</t>
  </si>
  <si>
    <t>11-Oke IraINJ-T1-Nob Oluwa-ONDO</t>
  </si>
  <si>
    <t>11-Oke IraINJ-T1-Oke Ira-ADU</t>
  </si>
  <si>
    <t>11-Oke IraINJ-T1-Oke Ira-AINA AJOBO</t>
  </si>
  <si>
    <t>11-Oke IraINJ-T1-Nob Oluwa-LSDPC ABISOGUN</t>
  </si>
  <si>
    <t>11-Oke IraINJ-T1-Oke Ira-OLUWASIJIBOMI 9 HVDS</t>
  </si>
  <si>
    <t>11-Oke IraINJ-T2-Abiodun Jagun-AREA G POLICE COMM HVDS</t>
  </si>
  <si>
    <t>11-Oke IraINJ-T1-Nob Oluwa-LSDPC STAFF QUARTERS</t>
  </si>
  <si>
    <t>THE PLACE RESTAURANT-0101029854</t>
  </si>
  <si>
    <t>11-Oke IraINJ-T1-Nob Oluwa-WEST AFRICAN EXAM COUNCIL</t>
  </si>
  <si>
    <t>11-Oke IraINJ-T1-Oke Ira-AJALA BELLO HVDS</t>
  </si>
  <si>
    <t>11-Oke IraINJ-T1-Oke Ira-GUARANTY TRUST BANK (IJAYIE ROAD)</t>
  </si>
  <si>
    <t>11-Oke IraINJ-T1-Nob Oluwa-APATA HVDS</t>
  </si>
  <si>
    <t>11-Oke IraINJ-T1-Oke Ira-BABATUNDE 10 HVDS</t>
  </si>
  <si>
    <t>11-Oke IraINJ-T1-Ayo Alabi-SUNMONU 13 HVDS</t>
  </si>
  <si>
    <t>11-Oke IraINJ-T1-Ayo Alabi-OLU AINA</t>
  </si>
  <si>
    <t>11-Oke IraINJ-T1-Nob Oluwa-AKOGUN BABATUNDE JIMOH 2 HVDS</t>
  </si>
  <si>
    <t>OKE-IRA (1X15MVA) INJECTION S/-0100068459</t>
  </si>
  <si>
    <t>ORAGON HOTEL/SUITES LTD-0100068462</t>
  </si>
  <si>
    <t>11-Oke IraINJ-T1-Ayo Alabi-AYO ALABI 6A HVDS</t>
  </si>
  <si>
    <t>11-Oke IraINJ-T1-Oke Ira-AINA AJOBO 14 HVDS</t>
  </si>
  <si>
    <t>11-Oke IraINJ-T1-Ayo Alabi-OLADIPO BANJO 21 HVDS</t>
  </si>
  <si>
    <t>11-Oke IraINJ-T1-Ayo Alabi-CHURCH 1B HVDS</t>
  </si>
  <si>
    <t>11-Oke IraINJ-T1-Ayo Alabi-SHOKOYA 6 HVDS</t>
  </si>
  <si>
    <t>11-Oke IraINJ-T1-Ayo Alabi-SILIFATU ABIOYE 5 HVDS</t>
  </si>
  <si>
    <t>11-Oke IraINJ-T1-Ayo Alabi-SILIFATU ABIOYE 29 HVDS</t>
  </si>
  <si>
    <t>11-Oke IraINJ-T1-Oke Ira-YAYA ABATAN 28 HVDS</t>
  </si>
  <si>
    <t>11-Oke IraINJ-T1-Ayo Alabi-OLANIPEKUN 25 HVDS</t>
  </si>
  <si>
    <t>11-Oke IraINJ-T1-Oke Ira-BABATUNDE 4 HVDS</t>
  </si>
  <si>
    <t>11-Oke IraINJ-T1-Ayo Alabi-AYODELE ARIYO HVDS</t>
  </si>
  <si>
    <t>11-Oke IraINJ-T1-Ayo Alabi-YUSUF STR 6 HVDS</t>
  </si>
  <si>
    <t>11-Oke IraINJ-T1-Ayo Alabi-YUSUF STR 22B HVDS</t>
  </si>
  <si>
    <t>11-Oke IraINJ-T1-Ayo Alabi-OLADIPO 5 HVDS</t>
  </si>
  <si>
    <t>11-Oke IraINJ-T1-Ayo Alabi-AYO ALABI 27 HVDS</t>
  </si>
  <si>
    <t>11-Oke IraINJ-T1-Nob Oluwa-IREPO 18 HVDS</t>
  </si>
  <si>
    <t>11-Oke IraINJ-T1-Nob Oluwa-FADUNSI 3 HVDS</t>
  </si>
  <si>
    <t>11-Oke IraINJ-T1-Oke Ira-ABEOKUTA STREET 24 HVDS</t>
  </si>
  <si>
    <t>11-Oke IraINJ-T1-Oke Ira-ABEOKUTA 28 HVDS</t>
  </si>
  <si>
    <t>11-Oke IraINJ-T1-Nob Oluwa-APATA 22 HVDS</t>
  </si>
  <si>
    <t>11-Oke IraINJ-T1-Ayo Alabi-OLA STREET 10 HVDS</t>
  </si>
  <si>
    <t>11-Oke IraINJ-T1-Oke Ira-FOLORUNSHO 17 HVDS</t>
  </si>
  <si>
    <t>OAK GROUP OF COMPANIES-0100068446</t>
  </si>
  <si>
    <t>11-Oke IraINJ-T1-Oke Ira-AKINWALE 18B HVDS</t>
  </si>
  <si>
    <t>11-Oke IraINJ-T1-Ayo Alabi-YAYA ADAMOH 4 HVDS</t>
  </si>
  <si>
    <t>11-Oke IraINJ-T1-Ayo Alabi-CELESTIAL AVENUE 16 HVDS</t>
  </si>
  <si>
    <t>11-Oke IraINJ-T1-Ayo Alabi-CHURCH 1A HVDS</t>
  </si>
  <si>
    <t>11-Oke IraINJ-T1-Ayo Alabi-TAJUDEEN AGBEDE 4 HVDS</t>
  </si>
  <si>
    <t>11-Oke IraINJ-T1-Ayo Alabi-OLOGUN 11 HVDS</t>
  </si>
  <si>
    <t>11-Oke IraINJ-T2-Abiodun Jagun-AJAYI RD 9 HVDS</t>
  </si>
  <si>
    <t>11-Oke IraINJ-T1-Ayo Alabi-AYO ALABI 31B HVDS</t>
  </si>
  <si>
    <t>11-Oke IraINJ-T1-Nob Oluwa-APATA 38 HVDS</t>
  </si>
  <si>
    <t>11-Oke IraINJ-T1-Nob Oluwa-NIGERIAN INSTITUTE OF JOURNALISM</t>
  </si>
  <si>
    <t>11-Oke IraINJ-T1-Oke Ira-ABEOKUTA 36 HVDS</t>
  </si>
  <si>
    <t>11-Oke IraINJ-T1-Ayo Alabi-AYO ALABI 57 HVDS</t>
  </si>
  <si>
    <t>11-Oke IraINJ-T2-Abiodun Jagun-OLUGBENGA GABRIEL EDEYOKUN</t>
  </si>
  <si>
    <t>11-Oke IraINJ-T1-Ayo Alabi-AYO ALABI 41 HVDS</t>
  </si>
  <si>
    <t>NEGRIS LIMITED-0100067897</t>
  </si>
  <si>
    <t>11-Oke IraINJ-T1-Nob Oluwa-BAKARE 4 HVDS</t>
  </si>
  <si>
    <t>11-Oke IraINJ-T1-Ayo Alabi-CELESTIAL AVENUE 5 HVDS</t>
  </si>
  <si>
    <t>11-Oke IraINJ-T1-Nob Oluwa-ILORI HVDS</t>
  </si>
  <si>
    <t>11-Oke IraINJ-T1-Ayo Alabi-FEMI JEFERSON 5 HVDS</t>
  </si>
  <si>
    <t>11-Oke IraINJ-T1-Ayo Alabi-OGUNDELE AVENUE 34 HVDS</t>
  </si>
  <si>
    <t>11-Oke IraINJ-T1-Nob Oluwa-OTUYELU HVDS</t>
  </si>
  <si>
    <t>11-Oke IraINJ-T1-Nob Oluwa-FADUNSI 11 HVDS</t>
  </si>
  <si>
    <t>PRUDENT BANK PLC-0100068439</t>
  </si>
  <si>
    <t>11-Oke IraINJ-T2-Abiodun Jagun-KADIRI 32 HVDS</t>
  </si>
  <si>
    <t>11-Oke IraINJ-T1-Oke Ira-BABATUNDE 16 HVDS</t>
  </si>
  <si>
    <t>11-Oke IraINJ-T1-Ayo Alabi-WAHAB FOLORUNSHO</t>
  </si>
  <si>
    <t>11-Oke IraINJ-T2-Abiodun Jagun-MUYIWA 15 HVDS</t>
  </si>
  <si>
    <t>BABCOCK UNIVERSITY SECONDARY SCHOOL-0101444804</t>
  </si>
  <si>
    <t>OSULA J O CHIEF-0100067901</t>
  </si>
  <si>
    <t>11-Oke IraINJ-T1-Ayo Alabi-AYO ALABI 63 HVDS</t>
  </si>
  <si>
    <t>11-Oke IraINJ-T1-Nob Oluwa-ERINOLA SALAKO 6 HVDS</t>
  </si>
  <si>
    <t>11-Oke IraINJ-T1-Ayo Alabi-J SHONOLA 2 HVDS</t>
  </si>
  <si>
    <t>11-Oke IraINJ-T1-Oke Ira-ADEBIYI 13 HVDS</t>
  </si>
  <si>
    <t>11-Oke IraINJ-T1-Oke Ira-OSIYEMI 21 HVDS</t>
  </si>
  <si>
    <t>11-Oke IraINJ-T1-Ayo Alabi-AYO ALABI 33 HVDS</t>
  </si>
  <si>
    <t>11-Oke IraINJ-T1-Ayo Alabi-J SHONOLA 18 HVDS</t>
  </si>
  <si>
    <t>11-Oke IraINJ-T1-Oke Ira-OLADELE HVDS</t>
  </si>
  <si>
    <t>11-Oke IraINJ-T1-Ayo Alabi-G-STAR INTERNATIONAL LTD</t>
  </si>
  <si>
    <t>11-Oke IraINJ-T1-Ayo Alabi-SOUL MATE INDUSTRY</t>
  </si>
  <si>
    <t>11-Oke IraINJ-T1-Nob Oluwa-OTUYELU 8 HVDS</t>
  </si>
  <si>
    <t>11-Oke IraINJ-T1-Oke Ira-AINA AJOBO 44A HVDS</t>
  </si>
  <si>
    <t>11-Oke IraINJ-T1-Oke Ira-MAFO 4 HVDS</t>
  </si>
  <si>
    <t>11-Oke IraINJ-T1-Nob Oluwa-OLAYIWOLA ADENLE 1 HVDS</t>
  </si>
  <si>
    <t>11-Oke IraINJ-T1-Ayo Alabi-OGUNDELE AVENUE 28 HVDS</t>
  </si>
  <si>
    <t>11-Oke IraINJ-T1-Ayo Alabi-FEMI JEFERSON 19 HVDS</t>
  </si>
  <si>
    <t>11-Oke IraINJ-T1-Ayo Alabi-OGO OLUWA 4 HVDS</t>
  </si>
  <si>
    <t>11-Oke IraINJ-T1-Oke Ira-ABEOKUTA 44 HVDS</t>
  </si>
  <si>
    <t>11-Oke IraINJ-T1-Nob Oluwa-ANAYO NWADIKE</t>
  </si>
  <si>
    <t>11-Oke IraINJ-T1-Ayo Alabi-AYO ALABI 22 HVDS</t>
  </si>
  <si>
    <t>11-Oke IraINJ-T1-Nob Oluwa-OLOGUN OTUYELU JUNCTION HVDS</t>
  </si>
  <si>
    <t>11-Oke IraINJ-T1-Ayo Alabi-DAPSON STREET 7 HVDS</t>
  </si>
  <si>
    <t>11-Oke IraINJ-T1-Nob Oluwa-ELISHAMA IDEH</t>
  </si>
  <si>
    <t>11-Oke IraINJ-T1-Ayo Alabi-SILIFATU ABIOYE 13 HVDS</t>
  </si>
  <si>
    <t>11-Oke IraINJ-T1-Ayo Alabi-OLU STREET HVDS 4</t>
  </si>
  <si>
    <t>11-Oke IraINJ-T1-Ayo Alabi-OLOGUN 20 HVDS</t>
  </si>
  <si>
    <t>11-Oke IraINJ-T1-Ayo Alabi-AKINSEYE 11 HVDS</t>
  </si>
  <si>
    <t>11-Oke IraINJ-T1-Ayo Alabi-OLA STREET 11 HVDS</t>
  </si>
  <si>
    <t>11-Oke IraINJ-T1-Ayo Alabi-OGUNDELE 6 HVDS</t>
  </si>
  <si>
    <t>11-Oke IraINJ-T2-Abiodun Jagun-OSENI HVDS</t>
  </si>
  <si>
    <t>11-Oke IraINJ-T1-Ayo Alabi-SUNMONU 11 HVDS</t>
  </si>
  <si>
    <t>11-Oke IraINJ-T1-Ayo Alabi-CELESTRIAL AVE 1 HVDS</t>
  </si>
  <si>
    <t>11-Oke IraINJ-T1-Oke Ira-MOSADOLUWA 11 HVDS</t>
  </si>
  <si>
    <t>11-Oke IraINJ-T1-Oke Ira-OSHINYEMI 17 HVDS</t>
  </si>
  <si>
    <t>11-Oke IraINJ-T1-Nob Oluwa-ADESHINA HVDS</t>
  </si>
  <si>
    <t>11-Oke IraINJ-T1-Ayo Alabi-YEMI AJIBOYE 6 HVDS</t>
  </si>
  <si>
    <t>11-Oke IraINJ-T1-Ayo Alabi-OGO OLUWA 1 HVDS</t>
  </si>
  <si>
    <t>11-Oke IraINJ-T1-Ayo Alabi-YUSUF STR 22 HVDS</t>
  </si>
  <si>
    <t>11-Oke IraINJ-T1-Oke Ira-AINA AJOBO 1 HVDS</t>
  </si>
  <si>
    <t>11-Oke IraINJ-T1-Oke Ira-AINA AJOBO 44B HVDS</t>
  </si>
  <si>
    <t>11-Oke IraINJ-T1-Ayo Alabi-OGUNDELE AVENUE 32 HVDS</t>
  </si>
  <si>
    <t>11-Oke IraINJ-T1-Nob Oluwa-IREPO 4 HVDS</t>
  </si>
  <si>
    <t>11-Oke IraINJ-T1-Oke Ira-ADEBIYI 29 HVDS</t>
  </si>
  <si>
    <t>11-Oke IraINJ-T1-Ayo Alabi-MAKANJUOLA 1A HVDS</t>
  </si>
  <si>
    <t>11-Oke IraINJ-T1-Oke Ira-FOLORUNSHO 21 HVDS</t>
  </si>
  <si>
    <t>11-Oke IraINJ-T2-Abiodun Jagun-ADESHINA OBAREMI 3 HVDS</t>
  </si>
  <si>
    <t>11-Oke IraINJ-T1-Ayo Alabi-WAHAB FOLORUNSHO HVDS</t>
  </si>
  <si>
    <t>11-Oke IraINJ-T1-Oke Ira-AKINWALE 22 HVDS</t>
  </si>
  <si>
    <t>11-Oke IraINJ-T1-Nob Oluwa-IREPO 17 HVDS</t>
  </si>
  <si>
    <t>11-Oke IraINJ-T1-Ayo Alabi-SUNMONU 33 HVDS</t>
  </si>
  <si>
    <t>11-Oke IraINJ-T1-Nob Oluwa-LAWSON 36 HVDS</t>
  </si>
  <si>
    <t>11-Oke IraINJ-T1-Ayo Alabi-SILIFATU ABIOYE 16 HVDS</t>
  </si>
  <si>
    <t>11-Oke IraINJ-T1-Ayo Alabi-OLA STREET 8 HVDS</t>
  </si>
  <si>
    <t>11-Oke IraINJ-T1-Ayo Alabi-POWERLINE 15A HVDS</t>
  </si>
  <si>
    <t>ELISHAMA IDEH II-0101444806</t>
  </si>
  <si>
    <t>11-Oke IraINJ-T1-Oke Ira-AKINWALE 10 HVDS</t>
  </si>
  <si>
    <t>11-Oke IraINJ-T1-Nob Oluwa-OLOGUN 5 HVDS</t>
  </si>
  <si>
    <t>C L E M S T O L   HOTEL-0100068441</t>
  </si>
  <si>
    <t>11-Oke IraINJ-T1-Ayo Alabi-CELESTIAL AVENUE 3 HVDS</t>
  </si>
  <si>
    <t>11-Oke IraINJ-T1-Ayo Alabi-AYO ALABI 5 HVDS</t>
  </si>
  <si>
    <t>11-Oke IraINJ-T1-Ayo Alabi-CELESTIAL AVENUE 25 HVDS</t>
  </si>
  <si>
    <t>11-Oke IraINJ-T1-Ayo Alabi-AKINTOYE CL 9 HVDS</t>
  </si>
  <si>
    <t>11-Oke IraINJ-T1-Ayo Alabi-AYO ALABI 26 HVDS</t>
  </si>
  <si>
    <t>11-Oke IraINJ-T2-Abiodun Jagun-ONDO 31 HVDS</t>
  </si>
  <si>
    <t>11-Oke IraINJ-T1-Oke Ira-MODUPE 5 HVDS</t>
  </si>
  <si>
    <t>11-Oke IraINJ-T1-Ayo Alabi-ZACHEAUS OLOPADE T HVDS</t>
  </si>
  <si>
    <t>11-Oke IraINJ-T2-Abiodun Jagun-BAYEWU 11 HVDS</t>
  </si>
  <si>
    <t>11-Oke IraINJ-T1-Ayo Alabi-SAMUEL ABEGUNDE 5 HVDS</t>
  </si>
  <si>
    <t>11-Oke IraINJ-T1-Ayo Alabi-OGO OLUWA 11 HVDS</t>
  </si>
  <si>
    <t>11-Oke IraINJ-T1-Ayo Alabi-ODO CL 5 HVDS</t>
  </si>
  <si>
    <t>11-Oke IraINJ-T1-Oke Ira-ADEBIYI 9 HVDS</t>
  </si>
  <si>
    <t>SHITTA VICDEMLY-0100068445</t>
  </si>
  <si>
    <t>11-Oke IraINJ-T1-Ayo Alabi-ADEYINKA 7 HVDS</t>
  </si>
  <si>
    <t>11-Oke IraINJ-T1-Ayo Alabi-YUSUF STR 8 HVDS</t>
  </si>
  <si>
    <t>11-Oke IraINJ-T1-Nob Oluwa-IREPO 8 HVDS</t>
  </si>
  <si>
    <t>11-Oke IraINJ-T2-Abiodun Jagun-KADIRI 6 HVDS</t>
  </si>
  <si>
    <t>11-Oke IraINJ-T1-Ayo Alabi-OLU STREET HVDS 3</t>
  </si>
  <si>
    <t>11-Oke IraINJ-T1-Oke Ira-AKINWALE 16 HVDS</t>
  </si>
  <si>
    <t>11-Oke IraINJ-T1-Ayo Alabi-AYO ALABI 62 HVDS</t>
  </si>
  <si>
    <t>11-Oke IraINJ-T1-Ayo Alabi-YUSUF STR 25 HVDS</t>
  </si>
  <si>
    <t>11-Oke IraINJ-T1-Nob Oluwa-BAKARE 8 HVDS</t>
  </si>
  <si>
    <t>11-Oke IraINJ-T1-Oke Ira-OLA OMIBIYI 15 HVDS</t>
  </si>
  <si>
    <t>11-Oke IraINJ-T1-Ayo Alabi-AYO ALABI 51 HVDS</t>
  </si>
  <si>
    <t>11-Oke IraINJ-T1-Oke Ira-AINA AJOBO 19B HVDS</t>
  </si>
  <si>
    <t>11-Oke IraINJ-T2-Abiodun Jagun-FOLAMI HVDS</t>
  </si>
  <si>
    <t>11-Oke IraINJ-T1-Oke Ira-OSIYEMI 5 HVDS</t>
  </si>
  <si>
    <t>11-Oke IraINJ-T1-Oke Ira-ABEOKUTA 18 HVDS</t>
  </si>
  <si>
    <t>11-Oke IraINJ-T1-Oke Ira-YAYA ABATAN 38 HVDS</t>
  </si>
  <si>
    <t>11-Oke IraINJ-T1-Ayo Alabi-SILIFATU ABIOYE 3 HVDS</t>
  </si>
  <si>
    <t>11-Oke IraINJ-T1-Ayo Alabi-ADEREMI ADEBOYE HVDS</t>
  </si>
  <si>
    <t>11-Oke IraINJ-T1-Ayo Alabi-FEMI JEFERSON 23 HVDS</t>
  </si>
  <si>
    <t>11-Oke IraINJ-T1-Oke Ira-ABEOKUTA HVDS</t>
  </si>
  <si>
    <t>11-Oke IraINJ-T1-Nob Oluwa-LAWSON HVDS</t>
  </si>
  <si>
    <t>11-Oke IraINJ-T1-Ayo Alabi-AYO ALABI 21 HVDS</t>
  </si>
  <si>
    <t>11-Oke IraINJ-T2-Abiodun Jagun-MODINATU OBAREMI HVDS</t>
  </si>
  <si>
    <t>11-Oke IraINJ-T1-Ayo Alabi-ADEMOLA COLLINS</t>
  </si>
  <si>
    <t>11-Oke IraINJ-T1-Nob Oluwa-LAWSON 19 HVDS</t>
  </si>
  <si>
    <t>11-Oke IraINJ-T1-Ayo Alabi-DELE AYEDUN HVDS 4</t>
  </si>
  <si>
    <t>11-Oke IraINJ-T1-Oke Ira-AINA AJOBO 10 HVDS</t>
  </si>
  <si>
    <t>11-Oke IraINJ-T1-Nob Oluwa-APATA 30 HVDS</t>
  </si>
  <si>
    <t>11-Oke IraINJ-T1-Ayo Alabi-FUNSHO ALADESE 4 HVDS</t>
  </si>
  <si>
    <t>11-Oke IraINJ-T1-Ayo Alabi-AYO ALABI 52 HVDS</t>
  </si>
  <si>
    <t>11-Oke IraINJ-T1-Ayo Alabi-OLOGUN 6 HVDS</t>
  </si>
  <si>
    <t>11-Oke IraINJ-T2-Abiodun Jagun-UNITY CL 1 HVDS</t>
  </si>
  <si>
    <t>11-Oke IraINJ-T1-Ayo Alabi-OGO OLUWA 5 HVDS</t>
  </si>
  <si>
    <t>11-Oke IraINJ-T1-Ayo Alabi-OLOGUN STR 21 HVDS</t>
  </si>
  <si>
    <t>11-Oke IraINJ-T1-Ayo Alabi-DELE AYEDUN HVDS 2</t>
  </si>
  <si>
    <t>11-Oke IraINJ-T1-Nob Oluwa-FADUNSI 27 HVDS</t>
  </si>
  <si>
    <t>11-Oke IraINJ-T1-Ayo Alabi-SUNMONU 39 HVDS</t>
  </si>
  <si>
    <t>11-Oke IraINJ-T1-Ayo Alabi-POWERLINE 5 HVDS</t>
  </si>
  <si>
    <t>11-Oke IraINJ-T1-Ayo Alabi-CELESTIAL AVENUE 22 HVDS</t>
  </si>
  <si>
    <t>11-Oke IraINJ-T1-Oke Ira-ADEBIYI 25 HVDS</t>
  </si>
  <si>
    <t>11-Oke IraINJ-T1-Oke Ira-EBUN HVDS</t>
  </si>
  <si>
    <t>11-Oke IraINJ-T1-Ayo Alabi-AYO ALABI 9B HVDS</t>
  </si>
  <si>
    <t>11-Oke IraINJ-T1-Oke Ira-OLADELE 16 HVDS</t>
  </si>
  <si>
    <t>11-Oke IraINJ-T1-Ayo Alabi-ADEYINKA 9 HVDS</t>
  </si>
  <si>
    <t>11-Oke IraINJ-T1-Oke Ira-MOSADOLUWA 19 HVDS</t>
  </si>
  <si>
    <t>11-Oke IraINJ-T1-Ayo Alabi-OGO OLUWA CL 1 HVDS</t>
  </si>
  <si>
    <t>11-Oke IraINJ-T1-Ayo Alabi-OLU STREET HVDS 5</t>
  </si>
  <si>
    <t>11-Oke IraINJ-T1-Oke Ira-BABALOLA AYODELE CL 4 HVDS</t>
  </si>
  <si>
    <t>11-Oke IraINJ-T1-AYO ALABI-ARTHUR G. USENEKONG</t>
  </si>
  <si>
    <t>11-Oke IraINJ-T1-Ayo Alabi-AYO ALABI 12 HVDS</t>
  </si>
  <si>
    <t>11-Oke IraINJ-T1-Ayo Alabi-AYO ALABI 53 HVDS</t>
  </si>
  <si>
    <t>11-Oke IraINJ-T1-Nob Oluwa-OTUYELU 12 HVDS</t>
  </si>
  <si>
    <t>11-Oke IraINJ-T1-Ayo Alabi-AYO ALABI 16 HVDS</t>
  </si>
  <si>
    <t>11-Oke IraINJ-T1-Nob Oluwa-OTUNLA 14 HVDS</t>
  </si>
  <si>
    <t>11-Oke IraINJ-T1-Ayo Alabi-SUNMONU 23 HVDS</t>
  </si>
  <si>
    <t>11-Oke IraINJ-T1-Oke Ira-FIRST CITY MONUMENT BANK</t>
  </si>
  <si>
    <t>11-Oke IraINJ-T1-Oke Ira-ABEOKUTA 34 HVDS</t>
  </si>
  <si>
    <t>11-Oke IraINJ-T1-Ayo Alabi-AYO ALABI 13 HVDS</t>
  </si>
  <si>
    <t>11-Oke IraINJ-T1-Nob Oluwa-CIVILIAN BARRACKS BLK 5 HVDS</t>
  </si>
  <si>
    <t>11-Oke IraINJ-T2-Abiodun Jagun-OLAYIWOLA 18 HVDS</t>
  </si>
  <si>
    <t>11-Oke IraINJ-T2-Abiodun Jagun-ONDO 13 HVDS</t>
  </si>
  <si>
    <t>11-Oke IraINJ-T1-Ayo Alabi-MAKANJUOLA 2 HVDS</t>
  </si>
  <si>
    <t>11-Oke IraINJ-T1-Oke Ira-OSIYEMI 11 HVDS</t>
  </si>
  <si>
    <t>11-Oke IraINJ-T1-Ayo Alabi-AYO ALABI 45 HVDS</t>
  </si>
  <si>
    <t>11-Oke IraINJ-T2-Abiodun Jagun-ONDO 48 HVDS</t>
  </si>
  <si>
    <t>11-Oke IraINJ-T1-Ayo Alabi-AYO ALABI 76 HVDS</t>
  </si>
  <si>
    <t>11-Oke IraINJ-T1-Ayo Alabi-J SHONOLA 12 HVDS</t>
  </si>
  <si>
    <t>11-Oke IraINJ-T1-Ayo Alabi-ALADESHE 2 HVDS</t>
  </si>
  <si>
    <t>11-Oke IraINJ-T1-Nob Oluwa-ONDO 7 HVDS</t>
  </si>
  <si>
    <t>SOLA OGUNOIKI-0100068444</t>
  </si>
  <si>
    <t>11-Oke IraINJ-T2-Abiodun Jagun-UNITY CL 7 HVDS</t>
  </si>
  <si>
    <t>11-Oke IraINJ-T2-Abiodun Jagun-MUYIWA 9 HVDS</t>
  </si>
  <si>
    <t>11-Oke IraINJ-T1-Nob Oluwa-LAWSON 11 HVDS</t>
  </si>
  <si>
    <t>11-Oke IraINJ-T1-Ayo Alabi-SHOFIDIYA CL 1 HVDS</t>
  </si>
  <si>
    <t>11-Oke IraINJ-T1-Oke Ira-IJAIYE RD 17 HVDS</t>
  </si>
  <si>
    <t>11-Oke IraINJ-T2-Abiodun Jagun-UNITY CL HVDS</t>
  </si>
  <si>
    <t>11-Oke IraINJ-T1-Ayo Alabi-OLADIPO 9 HVDS</t>
  </si>
  <si>
    <t>11-Oke IraINJ-T1-Ayo Alabi-KAYODE JOSEPH 16 HVDS</t>
  </si>
  <si>
    <t>11-Oke IraINJ-T1-Ayo Alabi-ELEKE CL 7 HVDS</t>
  </si>
  <si>
    <t>11-Oke IraINJ-T1-Ayo Alabi-AYO ALABI 36 HVDS</t>
  </si>
  <si>
    <t>11-Oke IraINJ-T1-Ayo Alabi-OLANIPEKUN 9 HVDS</t>
  </si>
  <si>
    <t>11-Oke IraINJ-T1-Ayo Alabi-IREPO HVDS</t>
  </si>
  <si>
    <t>11-Oke IraINJ-T1-Nob Oluwa-ERINOLA SALAKO 10 HVDS</t>
  </si>
  <si>
    <t>11-Oke IraINJ-T1-Oke Ira-AINA AJOBO 43A HVDS</t>
  </si>
  <si>
    <t>11-Oke IraINJ-T1-Oke Ira-ADEBIYI 15A HVDS</t>
  </si>
  <si>
    <t>11-Oke IraINJ-T2-Abiodun Jagun-HOUSE FIFTY NINE</t>
  </si>
  <si>
    <t>11-Oke IraINJ-T2-Abiodun Jagun-ONDO 43 HVDS</t>
  </si>
  <si>
    <t>11-Oke IraINJ-T1-Ayo Alabi-ADEYINKA 21 HVDS</t>
  </si>
  <si>
    <t>11-Oke IraINJ-T1-Oke Ira-MOSADOLUWA 13 HVDS</t>
  </si>
  <si>
    <t>11-Oke IraINJ-T1-Ayo Alabi-ALADESHE 8 HVDS</t>
  </si>
  <si>
    <t>11-Oke IraINJ-T1-Oke Ira-FAMUYIWA HVDS</t>
  </si>
  <si>
    <t>11-Oke IraINJ-T1-Ayo Alabi-CELESTIAL AVENUE 11 HVDS</t>
  </si>
  <si>
    <t>11-Oke IraINJ-T1-Ayo Alabi-OJODU LOCAL GOVT.</t>
  </si>
  <si>
    <t>11-Oke IraINJ-T1-Ayo Alabi-OLADIPO 15 HVDS</t>
  </si>
  <si>
    <t>11-Oke IraINJ-T1-Ayo Alabi-ADEYINKA 16 HVDS</t>
  </si>
  <si>
    <t>11-Oke IraINJ-T1-Ayo Alabi-OGO OLUWA 7 HVDS</t>
  </si>
  <si>
    <t>11-Oke IraINJ-T1-Ayo Alabi-POWERLINE 29 HVDS</t>
  </si>
  <si>
    <t>11-Oke IraINJ-T1-Ayo Alabi-YAYA ADAMOH 14 HVDS</t>
  </si>
  <si>
    <t>11-Oke IraINJ-T1-Oke Ira-MOSADOLUWA 3 HVDS</t>
  </si>
  <si>
    <t>11-Oke IraINJ-T1-Oke Ira-MOSADOLUWA 7 HVDS</t>
  </si>
  <si>
    <t>11-Oke IraINJ-T1-Oke Ira-MODUPE 9 HVDS</t>
  </si>
  <si>
    <t>11-Oke IraINJ-T1-Ayo Alabi-OLOGUN 18 HVDS</t>
  </si>
  <si>
    <t>11-Oke IraINJ-T1-Oke Ira-ABEOKUTA 64 HVDS</t>
  </si>
  <si>
    <t>11-Oke IraINJ-T1-Ayo Alabi-OGUNDELE AVENUE 12 HVDS</t>
  </si>
  <si>
    <t>11-Oke IraINJ-T1-Ayo Alabi-POWERLINE 15 HVDS</t>
  </si>
  <si>
    <t>11-Oke IraINJ-T1-Oke Ira-ABEOKUTA 8 HVDS</t>
  </si>
  <si>
    <t>11-Oke IraINJ-T1-Oke Ira-OLADELE 6 HVDS</t>
  </si>
  <si>
    <t>11-Oke IraINJ-T1-Nob Oluwa-IREPO 9 HVDS</t>
  </si>
  <si>
    <t>11-Oke IraINJ-T1-Nob Oluwa-OLAYIWOLA ADENLE 1B HVDS</t>
  </si>
  <si>
    <t>11-Oke IraINJ-T1-Oke Ira-ABEOKUTA 60 HVDS</t>
  </si>
  <si>
    <t>11-Oke IraINJ-T1-Nob Oluwa-OLAYIWOLA ADENLE 19 HVDS</t>
  </si>
  <si>
    <t>11-Oke IraINJ-T2-Abiodun Jagun-ONDO 37 HVDS</t>
  </si>
  <si>
    <t>11-Oke IraINJ-T1-Oke Ira-OLUWATOYIN 15 HVDS</t>
  </si>
  <si>
    <t>11-Oke IraINJ-T1-Ayo Alabi-SUNMONU 55 HVDS</t>
  </si>
  <si>
    <t>11-Oke IraINJ-T1-Nob Oluwa-CIVILIAN BARRACKS BLK 4 HVDS</t>
  </si>
  <si>
    <t>11-Oke IraINJ-T2-Abiodun Jagun-ONDO 41 HVDS</t>
  </si>
  <si>
    <t>11-Oke IraINJ-T1-Nob Oluwa-ODOBO 5 HVDS</t>
  </si>
  <si>
    <t>11-Oke IraINJ-T1-Oke Ira-OLA OMIBIYI 1 HVDS</t>
  </si>
  <si>
    <t>11-Oke IraINJ-T1-Oke Ira-AINA AJOBO 9 HVDS</t>
  </si>
  <si>
    <t>11-Oke IraINJ-T1-Ayo Alabi-SHOKOYA HVDS</t>
  </si>
  <si>
    <t>11-Oke IraINJ-T1-Oke Ira-AKINWALE 14 HVDS</t>
  </si>
  <si>
    <t>11-Oke IraINJ-T1-Oke Ira-ABEOKUTA 48 HVDS</t>
  </si>
  <si>
    <t>11-Oke IraINJ-T1-Ayo Alabi-SHOKOYA 4 HVDS</t>
  </si>
  <si>
    <t>11-Oke IraINJ-T1-Ayo Alabi-ZACH OLAPADE 6 HVDS</t>
  </si>
  <si>
    <t>11-Oke IraINJ-T1-Ayo Alabi-OLA STREET 1 HVDS</t>
  </si>
  <si>
    <t>11-Oke IraINJ-T2-Abiodun Jagun-AJAYI RD 11 HVDS</t>
  </si>
  <si>
    <t>11-Oke IraINJ-T1-Ayo Alabi-DELE AYEDUN HVDS 1</t>
  </si>
  <si>
    <t>11-Oke IraINJ-T1-Nob Oluwa-ODOBO HVDS</t>
  </si>
  <si>
    <t>OLUYIDE EVANS CALEB-0100350874</t>
  </si>
  <si>
    <t>11-Oke IraINJ-T1-Nob Oluwa-CIVILIAN BARRACKS BLK 2 HVDS</t>
  </si>
  <si>
    <t>11-Oke IraINJ-T1-Nob Oluwa-APATA 8 HVDS</t>
  </si>
  <si>
    <t>11-Oke IraINJ-T1-Nob Oluwa-ODOBO 1 HVDS</t>
  </si>
  <si>
    <t>11-Oke IraINJ-T1-Ayo Alabi-OGUNDELE AVENUE 16 HVDS</t>
  </si>
  <si>
    <t>11-Oke IraINJ-T1-Ayo Alabi-OLADIPO 3 HVDS</t>
  </si>
  <si>
    <t>11-Oke IraINJ-T1-Ayo Alabi-AYO ALABI 83 HVDS</t>
  </si>
  <si>
    <t>11-Oke IraINJ-T1-Oke Ira-SHODEKE 1 HVDS</t>
  </si>
  <si>
    <t>11-Oke IraINJ-T1-Oke Ira-MAFO HVDS</t>
  </si>
  <si>
    <t>11-Oke IraINJ-T2-Abiodun Jagun-AJAYI RD 33 HVDS</t>
  </si>
  <si>
    <t>11-Oke IraINJ-T1-Oke Ira-AKINWALE 8 HVDS</t>
  </si>
  <si>
    <t>11-Oke IraINJ-T1-Ayo Alabi-AYO ALABI 4 HVDS</t>
  </si>
  <si>
    <t>11-Oke IraINJ-T2-Abiodun Jagun-ALLI STR 9 HVDS</t>
  </si>
  <si>
    <t>11-Oke IraINJ-T1-Ayo Alabi-OGO OLUWA 9 HVDS</t>
  </si>
  <si>
    <t>11-Oke IraINJ-T1-Oke Ira-OLA OMIBIYI 9 HVDS</t>
  </si>
  <si>
    <t>11-Oke IraINJ-T1-Nob Oluwa-OTUNLA 2 HVDS</t>
  </si>
  <si>
    <t>11-Oke IraINJ-T1-Oke Ira-ABEOKUTA 50 HVDS</t>
  </si>
  <si>
    <t>11-Oke IraINJ-T1-Ayo Alabi-MAKANJUOLA 12 HVDS</t>
  </si>
  <si>
    <t>11-Oke IraINJ-T1-Nob Oluwa-CIVILIAN BARRACKS BLK 7 HVDS</t>
  </si>
  <si>
    <t>11-Oke IraINJ-T1-Ayo Alabi-MODUPE ERINOSHO 2 HVDS</t>
  </si>
  <si>
    <t>11-Oke IraINJ-T2-Abiodun Jagun-BINTU 23 HVDS</t>
  </si>
  <si>
    <t>11-Oke IraINJ-T1-Ayo Alabi-SUNMONU 31 HVDS</t>
  </si>
  <si>
    <t>11-Oke IraINJ-T1-Ayo Alabi-OLANIPEKUN 17 HVDS</t>
  </si>
  <si>
    <t>11-Oke IraINJ-T1-Nob Oluwa-FADUNSI 33 HVDS</t>
  </si>
  <si>
    <t>11-Oke IraINJ-T1-Ayo Alabi-OLU AINA 7 HVDS</t>
  </si>
  <si>
    <t>11-Oke IraINJ-T1-Ayo Alabi-OGUNDELE AVENUE 18 HVDS</t>
  </si>
  <si>
    <t>11-Oke IraINJ-T1-Ayo Alabi-MODUPE ERINOSO 1 HVDS</t>
  </si>
  <si>
    <t>11-Oke IraINJ-T1-Nob Oluwa-MTN MAST</t>
  </si>
  <si>
    <t>11-Oke IraINJ-T1-Oke Ira-OLUWATOYIN 3 HVDS</t>
  </si>
  <si>
    <t>11-Oke IraINJ-T1-Ayo Alabi-KAYODE JOSEPH 6 HVDS</t>
  </si>
  <si>
    <t>11-Oke IraINJ-T2-Abiodun Jagun-ONDO 21 HVDS</t>
  </si>
  <si>
    <t>11-Oke IraINJ-T1-Ayo Alabi-AKINTOYE HVDS</t>
  </si>
  <si>
    <t>11-Oke IraINJ-T1-Nob Oluwa-OLOGUN 1 HVDS</t>
  </si>
  <si>
    <t>11-Oke IraINJ-T2-Abiodun Jagun-ALPHA AND JAM BILLBOARD</t>
  </si>
  <si>
    <t>11-Oke IraINJ-T1-Nob Oluwa-OLAYIWOLA ADENLE 21 HVDS</t>
  </si>
  <si>
    <t>11-Oke IraINJ-T2-Abiodun Jagun-ALLI STR 1 HVDS</t>
  </si>
  <si>
    <t>11-Oke IraINJ-T1-Ayo Alabi-ZATECO ENGINEERING HVDS</t>
  </si>
  <si>
    <t>11-Oke IraINJ-T1-Ayo Alabi-DELE AYEDUN HVDS 3</t>
  </si>
  <si>
    <t>11-Oke IraINJ-T1-Nob Oluwa-CIVILIAN BARRACKS BLK 3 HVDS</t>
  </si>
  <si>
    <t>11-Oke IraINJ-T1-Ayo Alabi-OLU STREET HVDS 7</t>
  </si>
  <si>
    <t>11-Oke IraINJ-T1-Ayo Alabi-OLU AINA 1 HVDS</t>
  </si>
  <si>
    <t>11-Oke IraINJ-T1-Ayo Alabi-SUNMONU 6 HVDS</t>
  </si>
  <si>
    <t>GREENSLAND INTER HOTEL-0100068440</t>
  </si>
  <si>
    <t>11-Oke IraINJ-T1-Nob Oluwa-FADUNSI 8 HVDS</t>
  </si>
  <si>
    <t>11-Oke IraINJ-T1-Ayo Alabi-KAYODE JOSEPH 13 HVDS</t>
  </si>
  <si>
    <t>11-Oke IraINJ-T1-Ayo Alabi-FEMI JEFERSON 25 HVDS</t>
  </si>
  <si>
    <t>11-Oke IraINJ-T1-Nob Oluwa-LAWSON 25 HVDS</t>
  </si>
  <si>
    <t>11-Oke IraINJ-T2-Abiodun Jagun-OLAYIWOLA 4 HVDS</t>
  </si>
  <si>
    <t>11-Oke IraINJ-T1-Oke Ira-BABALOLA AYODELE CL 5 HVDS</t>
  </si>
  <si>
    <t>11-Oke IraINJ-T2-Abiodun Jagun-BINTU 12B HVDS</t>
  </si>
  <si>
    <t>11-Oke IraINJ-T1-Ayo Alabi-AYO ALABI HVDS</t>
  </si>
  <si>
    <t>11-Oke IraINJ-T1-Ayo Alabi-AYO ALABI 16B HVDS</t>
  </si>
  <si>
    <t>11-Oke IraINJ-T1-Ayo Alabi-DAPSON STREET 3 HVDS</t>
  </si>
  <si>
    <t>11-Oke IraINJ-T1-Oke Ira-OSIYEMI 35 HVDS</t>
  </si>
  <si>
    <t>11-Oke IraINJ-T1-Ayo Alabi-J SHONOLA 10 HVDS</t>
  </si>
  <si>
    <t>11-Oke IraINJ-T1-Ayo Alabi-YUSUF STR 16 HVDS</t>
  </si>
  <si>
    <t>11-Oke IraINJ-T2-Abiodun Jagun-IREBAWA 17 HVDS</t>
  </si>
  <si>
    <t>11-Oke IraINJ-T1-Oke Ira-MOSADOLUWA 21 HVDS</t>
  </si>
  <si>
    <t>11-Oke IraINJ-T1-Ayo Alabi-J SHONOLA 5 HVDS</t>
  </si>
  <si>
    <t>11-Oke IraINJ-T1-Ayo Alabi-CELESTIAL AVENUE 7 HVDS</t>
  </si>
  <si>
    <t>11-Oke IraINJ-T1-Ayo Alabi-OLU STREET HVDS 1</t>
  </si>
  <si>
    <t>11-Oke IraINJ-T1-Ayo Alabi-J SHONOLA 6 HVDS</t>
  </si>
  <si>
    <t>11-Oke IraINJ-T2-Abiodun Jagun-IREBAWA 22 HVDS</t>
  </si>
  <si>
    <t>11-Oke IraINJ-T1-Ayo Alabi-AYO ALABI 56 HVDS</t>
  </si>
  <si>
    <t>11-Oke IraINJ-T1-Ayo Alabi-FABSAT EVENT &amp; SUITES</t>
  </si>
  <si>
    <t>11-Oke IraINJ-T1-Nob Oluwa-LAWSON 31 HVDS</t>
  </si>
  <si>
    <t>11-Oke IraINJ-T1-Nob Oluwa-OTUNLA 11 HVDS</t>
  </si>
  <si>
    <t>11-Oke IraINJ-T1-Oke Ira-FOLORUNSHO HVDS</t>
  </si>
  <si>
    <t>11-Oke IraINJ-T1-Nob Oluwa-OJEH 3 HVDS</t>
  </si>
  <si>
    <t>11-Oke IraINJ-T1-Nob Oluwa-DARAMOLA 13 HVDS</t>
  </si>
  <si>
    <t>11-Oke IraINJ-T1-Ayo Alabi-OLU STREET HVDS 8</t>
  </si>
  <si>
    <t>11-Oke IraINJ-T1-Ayo Alabi-TAJUDEEN AGBEDE 8 HVDS</t>
  </si>
  <si>
    <t>11-Oke IraINJ-T1-Ayo Alabi-OLU STREET HVDS 6</t>
  </si>
  <si>
    <t>11-Oke IraINJ-T1-Ayo Alabi-SUNMONU 27 HVDS</t>
  </si>
  <si>
    <t>11-Oke IraINJ-T2-Abiodun Jagun-ADESHINA OBAREMI 19 HVDS</t>
  </si>
  <si>
    <t>11-Oke IraINJ-T1-Oke Ira-OLA OMIBIYI 18 HVDS</t>
  </si>
  <si>
    <t>11-Oke IraINJ-T1-Ayo Alabi-POWERLINE 15B HVDS</t>
  </si>
  <si>
    <t>11-Oke IraINJ-T1-Ayo Alabi-MODUPE ERINOSHO 3 HVDS</t>
  </si>
  <si>
    <t>11-Oke IraINJ-T1-Ayo Alabi-MAKANJUOLA 4 HVDS</t>
  </si>
  <si>
    <t>11-Oke IraINJ-T1-Ayo Alabi-AKINSEYE 7 HVDS</t>
  </si>
  <si>
    <t>11-Oke IraINJ-T2-Abiodun Jagun-OLAYIWOLA 8 HVDS</t>
  </si>
  <si>
    <t>11-Oke IraINJ-T1-Oke Ira-IJAIYE RD 2 HVDS</t>
  </si>
  <si>
    <t>11-Oke IraINJ-T1-Nob Oluwa-DARAMOLA 14 HVDS</t>
  </si>
  <si>
    <t>11-Oke IraINJ-T1-Ayo Alabi-OLANIPEKUN 13 HVDS</t>
  </si>
  <si>
    <t>11-Oke IraINJ-T1-Ayo Alabi-OLANIPEKUN 12 HVDS</t>
  </si>
  <si>
    <t>11-Oke IraINJ-T1-Nob Oluwa-OJEH 5 HVDS</t>
  </si>
  <si>
    <t>11-Oke IraINJ-T1-Nob Oluwa-ODOBO 2 HVDS</t>
  </si>
  <si>
    <t>11-Oke IraINJ-T1-Oke Ira-ADEBIYI 23A HVDS</t>
  </si>
  <si>
    <t>11-Oke IraINJ-T1-Oke Ira-OSIYEMI 25 HVDS</t>
  </si>
  <si>
    <t>11-Oke IraINJ-T1-Oke Ira-OSHINYEMI 31 HVDS</t>
  </si>
  <si>
    <t>11-Oke IraINJ-T1-Nob Oluwa-OLAYIWOLA ADENLE 17 HVDS</t>
  </si>
  <si>
    <t>11-Oke IraINJ-T1-Oke Ira-AINA AJOBO 23 HVDS</t>
  </si>
  <si>
    <t>11-Oke IraINJ-T1-Ayo Alabi-AYO ADEDURO 7 HVDS</t>
  </si>
  <si>
    <t>11-Oke IraINJ-T1-Oke Ira-BABALOLA AYODELE CL 7A HVDS</t>
  </si>
  <si>
    <t>11-Oke IraINJ-T1-Oke Ira-AKINWALE 4 HVDS</t>
  </si>
  <si>
    <t>11-Oke IraINJ-T1-Nob Oluwa-DARAMOLA 24A HVDS</t>
  </si>
  <si>
    <t>11-Oke IraINJ-T1-Ayo Alabi-AYO ADEDURO 4 HVDS</t>
  </si>
  <si>
    <t>11-Oke IraINJ-T1-Oke Ira-ABEOKUTA 68 HVDS</t>
  </si>
  <si>
    <t>11-Oke IraINJ-T2-Abiodun Jagun-SHOMEFUN 5 HVDS</t>
  </si>
  <si>
    <t>11-Oke IraINJ-T1-Ayo Alabi-DAPSON 1 HVDS</t>
  </si>
  <si>
    <t>11-Oke IraINJ-T2-Abiodun Jagun-BOLODEOKU CL 8 HVDS</t>
  </si>
  <si>
    <t>11-Oke IraINJ-T1-Ayo Alabi-MAKANJUOLA 7 HVDS</t>
  </si>
  <si>
    <t>11-Oke IraINJ-T1-Ayo Alabi-YUSUF STR 14 HVDS</t>
  </si>
  <si>
    <t>11-Oke IraINJ-T2-Abiodun Jagun-SHOMEFUN 7 HVDS</t>
  </si>
  <si>
    <t>11-Oke IraINJ-T1-Ayo Alabi-J SHONOLA 17 HVDS</t>
  </si>
  <si>
    <t>11-Oke IraINJ-T1-Ayo Alabi-OGUNDELE AVENUE 24 HVDS</t>
  </si>
  <si>
    <t>11-Oke IraINJ-T2-Abiodun Jagun-SHOMEFUN 2 HVDS</t>
  </si>
  <si>
    <t>11-Oke IraINJ-T1-Nob Oluwa-DARAMOLA 19 HVDS</t>
  </si>
  <si>
    <t>11-Oke IraINJ-T1-Oke Ira-OLA OMIBIYI 23 HVDS</t>
  </si>
  <si>
    <t>11-Oke IraINJ-T1-Ayo Alabi-ADELEKE CL 1 HVDS</t>
  </si>
  <si>
    <t>11-Oke IraINJ-T1-Ayo Alabi-AKINSEYE 5 HVDS</t>
  </si>
  <si>
    <t>11-Oke IraINJ-T1-Oke Ira-SHOMEFUN 20 HVDS</t>
  </si>
  <si>
    <t>11-Oke IraINJ-T1-Oke Ira-IJAIYE RD 23A HVDS</t>
  </si>
  <si>
    <t>11-Oke IraINJ-T2-Abiodun Jagun-ONDO 27 HVDS</t>
  </si>
  <si>
    <t>11-Oke IraINJ-T1-Oke Ira-OLUWASIJIBOMI 16 HVDS</t>
  </si>
  <si>
    <t>11-Oke IraINJ-T1-Nob Oluwa-NOB OLUWA 52 HVDS</t>
  </si>
  <si>
    <t>11-Oke IraINJ-T2-Abiodun Jagun-MUYIWA 7 HVDS</t>
  </si>
  <si>
    <t>11-Oke IraINJ-T1-Oke Ira-SHOMEFUN 12 HVDS</t>
  </si>
  <si>
    <t>11-Oke IraINJ-T1-Oke Ira-ADEBIYI 15B HVDS</t>
  </si>
  <si>
    <t>11-Oke IraINJ-T1-Oke Ira-IJAIYE RD 64A HVDS</t>
  </si>
  <si>
    <t>DEGENESIX HOTEL &amp; SUITES-0100068433</t>
  </si>
  <si>
    <t>11-Oke IraINJ-T1-Ayo Alabi-FEMI JEFERSON 15 HVDS</t>
  </si>
  <si>
    <t>11-Oke IraINJ-T1-Ayo Alabi-AYO ALABI 31A HVDS</t>
  </si>
  <si>
    <t>11-Oke IraINJ-T1-Oke Ira-ABEOKUTA 56 HVDS</t>
  </si>
  <si>
    <t>11-Oke IraINJ-T1-Ayo Alabi-SUNMONU 19B HVDS</t>
  </si>
  <si>
    <t>11-Oke IraINJ-T1-Oke Ira-AKINWALE 1B HVDS</t>
  </si>
  <si>
    <t>11-Oke IraINJ-T1-Oke Ira-OLUWASIJIBOMI 6 HVDS</t>
  </si>
  <si>
    <t>11-Oke IraINJ-T2-Abiodun Jagun-ONDO 51 HVDS</t>
  </si>
  <si>
    <t>11-Oke IraINJ-T1-Oke Ira-IJAIYE RD 3 HVDS</t>
  </si>
  <si>
    <t>11-Oke IraINJ-T2-Abiodun Jagun-KADIRI 7 HVDS</t>
  </si>
  <si>
    <t>11-Oke IraINJ-T1-Ayo Alabi-OLADIPO 13 HVDS</t>
  </si>
  <si>
    <t>11-Oke IraINJ-T2-Abiodun Jagun-BAYEWU 5 HVDS</t>
  </si>
  <si>
    <t>ALEX SCOTT-0100067899</t>
  </si>
  <si>
    <t>OLANIYI OLANIPEKUN-0100068460</t>
  </si>
  <si>
    <t>11-Oke IraINJ-T1-Oke Ira-OLUWATOYIN 8A HVDS</t>
  </si>
  <si>
    <t>11-Oke IraINJ-T1-Oke Ira-AKINWALE 6 HVDS</t>
  </si>
  <si>
    <t>11-Oke IraINJ-T1-Ayo Alabi-TAJUDEEN AGBEDE 6B HVDS</t>
  </si>
  <si>
    <t>11-Oke IraINJ-T1-Nob Oluwa-IREPO 20 HVDS</t>
  </si>
  <si>
    <t>MURHI INTERNATIONAL NIG LT-0100067898</t>
  </si>
  <si>
    <t>11-Oke IraINJ-T1-Ayo Alabi-POWERLINE 9 HVDS</t>
  </si>
  <si>
    <t>11-Oke IraINJ-T1-Nob Oluwa-FADUNSI 7 HVDS</t>
  </si>
  <si>
    <t>11-Oke IraINJ-T1-Ayo Alabi-OGUNDELE AVENUE 26 HVDS</t>
  </si>
  <si>
    <t>11-Oke IraINJ-T1-Oke Ira-ECO BANK NIG PLC</t>
  </si>
  <si>
    <t>11-Oke IraINJ-T1-Oke Ira-OLUWASIJIBOMI 23 HVDS</t>
  </si>
  <si>
    <t>11-Oke IraINJ-T1-Nob Oluwa-CIVILIAN BARRACKS BLK 6 HVDS</t>
  </si>
  <si>
    <t>11-Oke IraINJ-T1-Ayo Alabi-ADELEKE CL 3 HVDS</t>
  </si>
  <si>
    <t>11-Oke IraINJ-T2-Abiodun Jagun-AJAYI RD 32/74 HVDS</t>
  </si>
  <si>
    <t>11-Oke IraINJ-T1-Nob Oluwa-ODUSAMI 320 HVDS</t>
  </si>
  <si>
    <t>11-Oke IraINJ-T1-Nob Oluwa-DARAMOLA 23 HVDS</t>
  </si>
  <si>
    <t>11-Oke IraINJ-T1-Oke Ira-AINA AJOBO 2 HVDS</t>
  </si>
  <si>
    <t>11-Oke IraINJ-T1-Oke Ira-OSIYEMI 27 HVDS</t>
  </si>
  <si>
    <t>11-Oke IraINJ-T1-Nob Oluwa-FADUNSI 15 HVDS</t>
  </si>
  <si>
    <t>11-Oke IraINJ-T2-Abiodun Jagun-KADIRI 10 HVDS</t>
  </si>
  <si>
    <t>11-Oke IraINJ-T1-Oke Ira-ETISALAT SHOP</t>
  </si>
  <si>
    <t>11-Oke IraINJ-T1-Oke Ira-AKINWALE STREET 2 HVDS</t>
  </si>
  <si>
    <t>11-Oke IraINJ-T1-Oke Ira-OLUWASIJIBOMI 11B HVDS</t>
  </si>
  <si>
    <t>11-Oke IraINJ-T1-Ayo Alabi-SILIFATU ABIOYE 17 HVDS</t>
  </si>
  <si>
    <t>11-Oke IraINJ-T1-Nob Oluwa-FADUNSI 12 HVDS</t>
  </si>
  <si>
    <t>11-Oke IraINJ-T1-Nob Oluwa-MR. ADENIRAN ABIOLA</t>
  </si>
  <si>
    <t>11-Oke IraINJ-T2-Abiodun Jagun-ALLI STR 7 HVDS</t>
  </si>
  <si>
    <t>11-Oke IraINJ-T1-Oke Ira-BABATUNDE 12 HVDS</t>
  </si>
  <si>
    <t>11-Oke IraINJ-T1-Ayo Alabi-SAMUEL ABEGUNDE 1 HVDS</t>
  </si>
  <si>
    <t>11-Oke IraINJ-T1-Oke Ira-AKINWALE 1A HVDS</t>
  </si>
  <si>
    <t>11-Oke IraINJ-T1-Ayo Alabi-OLANIPEKUN 18 HVDS</t>
  </si>
  <si>
    <t>11-Oke IraINJ-T1-Nob Oluwa-OLAYIWOLA ADENLE 15 HVDS</t>
  </si>
  <si>
    <t>11-Oke IraINJ-T1-Ayo Alabi-POWERLINE 16 HVDS</t>
  </si>
  <si>
    <t>11-Oke IraINJ-T1-Ayo Alabi-SUNMONU 53 HVDS</t>
  </si>
  <si>
    <t>11-Oke IraINJ-T1-Nob Oluwa-ERINOLA SALAKO 2 HVDS</t>
  </si>
  <si>
    <t>11-Oke IraINJ-T1-Nob Oluwa-ODOBO ESTATE</t>
  </si>
  <si>
    <t>11-Oke IraINJ-T1-Nob Oluwa-BABCOCK SCH HVDS 25KVA</t>
  </si>
  <si>
    <t>OREGUN</t>
  </si>
  <si>
    <t>HOUSEHOLD OF GOD BIBLE SCHOOL-0100068170</t>
  </si>
  <si>
    <t>4-TEES NIG. LIMITED-0100068604</t>
  </si>
  <si>
    <t>SYNDICATED METAL IND-0100068685</t>
  </si>
  <si>
    <t>GALAXY TV-0100928143</t>
  </si>
  <si>
    <t>KOGA ENTERTAINMENT-0100068577</t>
  </si>
  <si>
    <t>KOREA MACHINERS CO-0100098755</t>
  </si>
  <si>
    <t>REGAL PLASTIC IND LTD-0100068077</t>
  </si>
  <si>
    <t>VENTURE UNDERTAKINGS II-0100068157</t>
  </si>
  <si>
    <t>U A C N PROPERTY DIVISION-0100068598</t>
  </si>
  <si>
    <t>11-OpebiINJ-T1-Olusosun-THE BALMORAL</t>
  </si>
  <si>
    <t>LIFEMATE WORKSHOP NIG. LTD.-0100068148</t>
  </si>
  <si>
    <t>ONIGBONGBO LCDA STREET LIGHT-0101172997</t>
  </si>
  <si>
    <t>UNION BANK NIG LTD-0100068668</t>
  </si>
  <si>
    <t>11-OpebiINJ-T1-Agbaoku-TAYE IGE</t>
  </si>
  <si>
    <t>HOUSEHOLD OF GOD CHURCH-0100068146</t>
  </si>
  <si>
    <t>MR BIGGS-0100922515</t>
  </si>
  <si>
    <t>MODS HOLDINGS LTD-0100069103</t>
  </si>
  <si>
    <t>JOHN HOLT PLC-0100068624</t>
  </si>
  <si>
    <t>11-OpebiINJ-T1-Agbaoku-SCHOLASTIC HALL</t>
  </si>
  <si>
    <t>NIWIL GLOBAL LTD-0101470336</t>
  </si>
  <si>
    <t>CHIEF BUKKY OKUNOWO-0100069107</t>
  </si>
  <si>
    <t>FOREVER LIVING PRODUCTS LTD.-0100069181</t>
  </si>
  <si>
    <t>MATBENY-0101173252</t>
  </si>
  <si>
    <t>SONAR LTD-0100069163</t>
  </si>
  <si>
    <t>STB MCCANN-0100068572</t>
  </si>
  <si>
    <t>11-OpebiINJ-T1-Olusosun-ADEMUYIWA SANNI HAMZAT</t>
  </si>
  <si>
    <t>11-OpebiINJ-T1-Olusosun-BARSET LTD</t>
  </si>
  <si>
    <t>11-OpebiINJ-T1-Olusosun-EASY ICE NIGERIA LIMITED</t>
  </si>
  <si>
    <t>11-OpebiINJ-T1-Olusosun-OREGUN RECREATIONAL PARK</t>
  </si>
  <si>
    <t>DECORIUM EVENT CENTRE-0101332116</t>
  </si>
  <si>
    <t>ISOCARE NIGERIAN LTD-0100068145</t>
  </si>
  <si>
    <t>JOMOO INTERNATIONAL IND LTD-0100098760</t>
  </si>
  <si>
    <t>KINGSIZE PLACE LTD.-0100068538</t>
  </si>
  <si>
    <t>LAVIGAR PROCESSING &amp; PACKAGING-0100068551</t>
  </si>
  <si>
    <t>PREMIUM IDEAS-0100068156</t>
  </si>
  <si>
    <t>11-SecretariatINJ-T2-7UP-PROLINE WEST AFRICA LTD</t>
  </si>
  <si>
    <t>FIN UNION NIGERIAN LTD-0100068675</t>
  </si>
  <si>
    <t>TANAMOUNT NIGERIA LIMITED-0100068079</t>
  </si>
  <si>
    <t>11-SecretariatINJ-T2-7UP-PIXLE AND AXLE</t>
  </si>
  <si>
    <t>11-New AlausaINJ-T4-Oregun-MOBIL FILLING STATION</t>
  </si>
  <si>
    <t>11-OpebiINJ-T1-Agbaoku-TOSIN HOUSE</t>
  </si>
  <si>
    <t>IKEJA CITY MALL-0100068084</t>
  </si>
  <si>
    <t>33-AlausaTCN-ALAUSA-L/S MIN OF INFORMATION</t>
  </si>
  <si>
    <t>JUSTPAK PACKAGING LTD-0100068560</t>
  </si>
  <si>
    <t>VIXEN ENTERPRISES LTD-0100068580</t>
  </si>
  <si>
    <t>UNILEVER NIGERIA PLC-0100068672</t>
  </si>
  <si>
    <t>11-SecretariatINJ-T2-UAC-INDUSTRIAL P  PRODUCT 99 I</t>
  </si>
  <si>
    <t>33-AlausaTCN-ALAUSA-SUNRISE PRODUCTS LTD.</t>
  </si>
  <si>
    <t>GRANDKING LIN GLOBAL INVESTMENT INDUSTRIAL CO.-0101332115</t>
  </si>
  <si>
    <t>UTILITY PACIFIC PACKAGING-0100098759</t>
  </si>
  <si>
    <t>11-New AlausaINJ-T6-Ogundana-COMMUNITY</t>
  </si>
  <si>
    <t>ALFRED GARDEN ESTATE-0100068579</t>
  </si>
  <si>
    <t>11-New AlausaINJ-T4-Allen-BAMISHILE</t>
  </si>
  <si>
    <t>11-New AlausaINJ-T6-Ogundana-OGUNDANA 2</t>
  </si>
  <si>
    <t>33-MarylandTCN-M/ALAUSA-VESA FISHERIES LIMITED</t>
  </si>
  <si>
    <t>11-SecretariatINJ-T2-UAC-OLANREWAJU</t>
  </si>
  <si>
    <t>11-New AlausaINJ-T4-Oregun-OLANIJI 2</t>
  </si>
  <si>
    <t>HELLO PRODUCTS LIMITED-0100068663</t>
  </si>
  <si>
    <t>11-New AlausaINJ-T6-Ogundana-ADEGBEYENI</t>
  </si>
  <si>
    <t>U. A. C.  FOODS ICE CREAM PLAN-0100068074</t>
  </si>
  <si>
    <t>F A N  MILK PLC-0100068635</t>
  </si>
  <si>
    <t>11-New AlausaINJ-T6-Ogundana-OGUNDANA 1</t>
  </si>
  <si>
    <t>11-New AlausaINJ-T4-Allen-AGBAREH</t>
  </si>
  <si>
    <t>11-OpebiINJ-T1-Agbaoku-AGBAOKU</t>
  </si>
  <si>
    <t>11-SecretariatINJ-T2-UAC-SANYAOLU</t>
  </si>
  <si>
    <t>11-New AlausaINJ-T5-Kudirat-MAKINDE 1</t>
  </si>
  <si>
    <t>33-MarylandTCN-M/ALAUSA-LATTER RAIN CITADEL OF GOD I</t>
  </si>
  <si>
    <t>11-New AlausaINJ-T6-Ogundana-OLARIBIRO</t>
  </si>
  <si>
    <t>11-New AlausaINJ-T5-Kudirat-ODUNUKAN</t>
  </si>
  <si>
    <t>TRACTOR &amp; EQUIPMENT LTD-0100068673</t>
  </si>
  <si>
    <t>33-MarylandTCN-M/ALAUSA-IKEJA ELECTRICITY DIST CO</t>
  </si>
  <si>
    <t>11-New AlausaINJ-T5-Kudirat-1 OREMETA</t>
  </si>
  <si>
    <t>11-New AlausaINJ-T6-Ogundana-Akin Oshiyemi</t>
  </si>
  <si>
    <t>11-New AlausaINJ-T6-Ogundana-BOLANLE</t>
  </si>
  <si>
    <t>GRAND SQUARE-0100098778</t>
  </si>
  <si>
    <t>CHRIST EMBASSY LOVEWORLD CONVENTION ARENA-0101347677</t>
  </si>
  <si>
    <t>ELEGANZA INDUSTRIES LTD-0100068686</t>
  </si>
  <si>
    <t>CUMMINS WEST AFRICA</t>
  </si>
  <si>
    <t>ANXIN IND. NIG. LTD II-0100068616</t>
  </si>
  <si>
    <t>IKEJA ELECTRICITY DISTRIBUTION-0100068688</t>
  </si>
  <si>
    <t>GLOBAL PLUS PUBLICATION-0100068143</t>
  </si>
  <si>
    <t>11-OpebiINJ-T1-Salvation-OMODARA 1</t>
  </si>
  <si>
    <t>11-New AlausaINJ-T5-Kudirat-OREGUN ROAD</t>
  </si>
  <si>
    <t>11-OpebiINJ-T1-Salvation-OMODARA 2</t>
  </si>
  <si>
    <t>11-New AlausaINJ-T5-Kudirat-OSHIN/OYELEKE</t>
  </si>
  <si>
    <t>11-OpebiINJ-T1-Salvation-METHODIST CHURCH (AKA Abel Oreniyi)</t>
  </si>
  <si>
    <t>11-OpebiINJ-T1-Olusosun-ADEMOLA ALABI</t>
  </si>
  <si>
    <t>11-OpebiINJ-T1-Agbaoku-FELICIA KOLEOSHO</t>
  </si>
  <si>
    <t>11-New AlausaINJ-T5-Kudirat-ODEWALE</t>
  </si>
  <si>
    <t>11-OpebiINJ-T1-Salvation-CHURCH STREET</t>
  </si>
  <si>
    <t>11-New AlausaINJ-T5-Kudirat-MUILI</t>
  </si>
  <si>
    <t>DE  RENAISSANCE HOTEL-0100068652</t>
  </si>
  <si>
    <t>11-New AlausaINJ-T5-Alausa-MAKINDE 2</t>
  </si>
  <si>
    <t>SHELL NIGERIA EXPLORATION-0100068088</t>
  </si>
  <si>
    <t>11-OpebiINJ-T1-Agbaoku-WOLE OGUNJIMI</t>
  </si>
  <si>
    <t>11-New AlausaINJ-T5-Kudirat-IBIJOKE</t>
  </si>
  <si>
    <t>11-OpebiINJ-T1-Salvation-AJANAKU</t>
  </si>
  <si>
    <t>CLAY FACTORY-0100068061</t>
  </si>
  <si>
    <t>11-New AlausaINJ-T4-Oregun-OJEI IMIAVIAN</t>
  </si>
  <si>
    <t>11-New AlausaINJ-T5-Kudirat-OLASUMBO</t>
  </si>
  <si>
    <t>11-New AlausaINJ-T6-Ogundana-OGUNDANA ESTATE</t>
  </si>
  <si>
    <t>J. JUMAC INT'L CO LTD-0100068614</t>
  </si>
  <si>
    <t>11-SecretariatINJ-T2-UAC-BAMIDELE OGUNDELE</t>
  </si>
  <si>
    <t>SPECTRANET NIGERIA LIMITED-0100068110</t>
  </si>
  <si>
    <t>ELEGANZA III-0100068647</t>
  </si>
  <si>
    <t>11-OpebiINJ-T1-Salvation-OROLEYE</t>
  </si>
  <si>
    <t>11-New AlausaINJ-T6-Ogundana-ADEBOYE SOLANKE</t>
  </si>
  <si>
    <t>11-OpebiINJ-T1-Salvation-SAMUEL AWONIYI</t>
  </si>
  <si>
    <t>11-OpebiINJ-T1-Salvation-GAFARI BALOGUN</t>
  </si>
  <si>
    <t>11-OpebiINJ-T1-Agbaoku-OSHO</t>
  </si>
  <si>
    <t>VITABIOTICS NIG LTD-0100068680</t>
  </si>
  <si>
    <t>11-OpebiINJ-T1-Agbaoku-REGINA OMOLARA</t>
  </si>
  <si>
    <t>11-New AlausaINJ-T5-Alausa-KAFFI</t>
  </si>
  <si>
    <t>CHRIST EMBASSY CHURCH-0100068632</t>
  </si>
  <si>
    <t>11-New AlausaINJ-T5-Morrison-CALLINK</t>
  </si>
  <si>
    <t>11-New AlausaINJ-T5-Alausa-BRIAN MUNRO LIMITED</t>
  </si>
  <si>
    <t>11-New AlausaINJ-T5-Morrison-PEACE ESTATE</t>
  </si>
  <si>
    <t>11-OpebiINJ-T1-Olusosun-OLOSOSUN 2</t>
  </si>
  <si>
    <t>11-OpebiINJ-T1-Agbaoku-OPEBI ROAD</t>
  </si>
  <si>
    <t>MOTORWAYS NIGERIA LIMITED.-0100068687</t>
  </si>
  <si>
    <t>11-OpebiINJ-T1-Olusosun-OLADEJO</t>
  </si>
  <si>
    <t>REGENCY PLASTIC INDUSTRY-0100068628</t>
  </si>
  <si>
    <t>KEYSTONE BANK PLC WAREHOUSE-0100098776</t>
  </si>
  <si>
    <t>11-OpebiINJ-T1-Agbaoku-SALVATION 1</t>
  </si>
  <si>
    <t>11-OpebiINJ-T1-Olusosun-OLUSOSUN 1</t>
  </si>
  <si>
    <t>FOOD   C O N C E P T S-0100068643</t>
  </si>
  <si>
    <t>EBM NIGERIA LIMITED-0100068155</t>
  </si>
  <si>
    <t>11-New AlausaINJ-T4-Oregun-OLANIJI</t>
  </si>
  <si>
    <t>GS MICROFINANCE BANK-0100068144</t>
  </si>
  <si>
    <t>LEVANT GAS AND IND.-0101254571</t>
  </si>
  <si>
    <t>11-SecretariatINJ-T2-7UP-ADENIJI</t>
  </si>
  <si>
    <t>11-SecretariatINJ-T2-7UP-IKOSI ROAD</t>
  </si>
  <si>
    <t>JUBALI BROTHERS LTD-0100068656</t>
  </si>
  <si>
    <t>TONGDA INDUSTRIES-0100928145</t>
  </si>
  <si>
    <t>ROSEBOD NIG LTD-0100068559</t>
  </si>
  <si>
    <t>11-New AlausaINJ-T4-Allen-DURO SHOLEYE</t>
  </si>
  <si>
    <t>NEIMETH INTER PHARMACETICA-0100068591</t>
  </si>
  <si>
    <t>DEVINE PLUS-0100069121</t>
  </si>
  <si>
    <t>ASSI CHEMICALS COMPANY-0100068631</t>
  </si>
  <si>
    <t>11-OpebiINJ-T1-Salvation-HENRY ADEFOWOPE</t>
  </si>
  <si>
    <t>11-New AlausaINJ-T5-Kudirat-SUNDAY ADIGUN</t>
  </si>
  <si>
    <t>TUNDE LAWAL (MR)-0100069175</t>
  </si>
  <si>
    <t>LIFEMATE FURNITURE-0100068104</t>
  </si>
  <si>
    <t>11-OpebiINJ-T1-Salvation-SALVATION 2</t>
  </si>
  <si>
    <t>11-OpebiINJ-T1-Olusosun-HOWSON WRIGHT 2</t>
  </si>
  <si>
    <t>MR BIGGS FACTORY-0100068078</t>
  </si>
  <si>
    <t>11-OpebiINJ-T1-Agbaoku-ADEYERI</t>
  </si>
  <si>
    <t>JARMAKANI D H CHIEF-0100069097</t>
  </si>
  <si>
    <t>BUFFALO HOUSE-0100069115</t>
  </si>
  <si>
    <t>MERCHANT TRUST NIG. LTD-0100068633</t>
  </si>
  <si>
    <t>CHRIST EMBASSEY HEALING SCHOOL-0100068648</t>
  </si>
  <si>
    <t>WATCH TOWER BIBLE&amp;TRACT SOCIET-0100098768</t>
  </si>
  <si>
    <t>DAYSTAR CHRISTIAN CENTRE-0100098771</t>
  </si>
  <si>
    <t>AVE MARIA-0100068564</t>
  </si>
  <si>
    <t>CHRIS EJIK INTERNATIONAL AGENC-0100068544</t>
  </si>
  <si>
    <t>SOLOMON N ALUKO-0100069104</t>
  </si>
  <si>
    <t>11-New AlausaINJ-T5-Kudirat-KADIRI</t>
  </si>
  <si>
    <t>BOOTS CO NIG LTD-0100068590</t>
  </si>
  <si>
    <t>J U S T P A R K  NIG.LTD.-0100068537</t>
  </si>
  <si>
    <t>JOINUS NIGERIA LIMITED-0100068605</t>
  </si>
  <si>
    <t>11-New AlausaINJ-T5-Morrison-RELCHEM LIMITED</t>
  </si>
  <si>
    <t>11-SecretariatINJ-T2-UAC-FASHAKIN ALABA</t>
  </si>
  <si>
    <t>BEAUTY FAIRR LAB-0100068684</t>
  </si>
  <si>
    <t>JEROME ELAIHO ASSOCIATES-0100069161</t>
  </si>
  <si>
    <t>11-OpebiINJ-T1-Olusosun-OLORUNFUNMI</t>
  </si>
  <si>
    <t>SMARKER LIMITED-0100098774</t>
  </si>
  <si>
    <t>ANGLICAN CHURCH OF ASSENTION-0100069123</t>
  </si>
  <si>
    <t>JUBAILI BROS NIG LTD-0100068679</t>
  </si>
  <si>
    <t>TASTEEFRIED CHICKEN-0100069144</t>
  </si>
  <si>
    <t>ANXIN INDUSTRIAL TECH. NIG. LT-0100068622</t>
  </si>
  <si>
    <t>11-New AlausaINJ-T5-Morrison-SAMTEL NIGERIA LTD</t>
  </si>
  <si>
    <t>A L A D E  MARKET-0100069131</t>
  </si>
  <si>
    <t>11-OpebiINJ-T1-Olusosun-ADELAJA SHAMISUDEEN MINI ESTATE</t>
  </si>
  <si>
    <t>GLOBAL PLUS TV (LOVE WORLD MIN-0100068091</t>
  </si>
  <si>
    <t>TOWER HOUSEWARES-0100068661</t>
  </si>
  <si>
    <t>IKEJA MEDICAL CENTRE-0100069102</t>
  </si>
  <si>
    <t>11-New AlausaINJ-T6-Ogundana-FATIMA BOLAJI SAKARIYAU</t>
  </si>
  <si>
    <t>BTL TCCHNICAL LTD-0100068671</t>
  </si>
  <si>
    <t>11-SecretariatINJ-T2-7UP-TIT-RAHAL (LADY B)</t>
  </si>
  <si>
    <t>11-New AlausaINJ-T5-Alausa-GUDY FOODS NIG LTD</t>
  </si>
  <si>
    <t>FELIX OGBE PROPERTY-0100098762</t>
  </si>
  <si>
    <t>DEWANI INTERNATIONAL (KFC)-0100069156</t>
  </si>
  <si>
    <t>CELLULAR &amp; LOGISTIC SERV. LTD-0100068596</t>
  </si>
  <si>
    <t>SYNERGY PLACE-0100068645</t>
  </si>
  <si>
    <t>DERITZ HOTEL-0100069174</t>
  </si>
  <si>
    <t>TRUST HOUSE-0100069093</t>
  </si>
  <si>
    <t>11-New AlausaINJ-T6-Ogundana-AYENI JOHN OLATUNDE II</t>
  </si>
  <si>
    <t>11-New AlausaINJ-T6-Ogundana-S&amp;B TEJUOSHO</t>
  </si>
  <si>
    <t>ROLE MODEL SCHOOL-0100068095</t>
  </si>
  <si>
    <t>11-MarylandINJ-T3-Ikosi-MECHANIC VILLAGE</t>
  </si>
  <si>
    <t>11-OpebiINJ-T1-Olusosun-HOWSON WRIGHT 1</t>
  </si>
  <si>
    <t>UNION BANK-0100098770</t>
  </si>
  <si>
    <t>11-SecretariatINJ-T2-7UP-NIDACO NIGERIA LTD</t>
  </si>
  <si>
    <t>11-OpebiINJ-T1-Agbaoku-ODUNUGA</t>
  </si>
  <si>
    <t>ACCESS BANK-0100068623</t>
  </si>
  <si>
    <t>11-OpebiINJ-T1-Agbaoku-FLASH</t>
  </si>
  <si>
    <t>11-New AlausaINJ-T6-Ogundana-KAP HUB</t>
  </si>
  <si>
    <t>11-New AlausaINJ-T5-Alausa-NNAMDI</t>
  </si>
  <si>
    <t>11-OpebiINJ-T1-Olusosun-IHS (LAG 070)</t>
  </si>
  <si>
    <t>11-New AlausaINJ-T6-Ogundana-COCOSHEEN CLOSE/BOLANLE CDA</t>
  </si>
  <si>
    <t>11-OpebiINJ-T1-Olusosun-FIRST BANK</t>
  </si>
  <si>
    <t>JEROM'S GARDEN AND SUITES-0100098746</t>
  </si>
  <si>
    <t>L A S A A-0100068081</t>
  </si>
  <si>
    <t>11-New AlausaINJ-T5-Kudirat-GOSPEL INTERNATIONAL</t>
  </si>
  <si>
    <t>11-OpebiINJ-T1-Salvation-MRS AYO ADEMILUYI</t>
  </si>
  <si>
    <t>ZAAZ HOTELS-0100069095</t>
  </si>
  <si>
    <t>11-New AlausaINJ-T4-Oregun-CORNERSTONE</t>
  </si>
  <si>
    <t>Vivian Fowler-0100091663</t>
  </si>
  <si>
    <t>OUR HOME LODGE (H O T E L)-0100069139</t>
  </si>
  <si>
    <t>11-OpebiINJ-T1-Agbaoku-HILCREST HOTEL</t>
  </si>
  <si>
    <t>ISAAC ALLISON-0101383515</t>
  </si>
  <si>
    <t>ACCESS BANK NIG LTD-0100069088</t>
  </si>
  <si>
    <t>11-New AlausaINJ-T5-Alausa-CHRIST EMBASSEY DATA CENTRE</t>
  </si>
  <si>
    <t>YINKA OYENUGA-0100069172</t>
  </si>
  <si>
    <t>11-New AlausaINJ-T5-Kudirat-EXTENSION PUBLICATION</t>
  </si>
  <si>
    <t>JOF NIGERIA LIMITED-0100068702</t>
  </si>
  <si>
    <t>GUARANTY TRUST BANK-0100068674</t>
  </si>
  <si>
    <t>ALHAJI J. IRORUN.-0100068611</t>
  </si>
  <si>
    <t>BANK P H B -0100068154</t>
  </si>
  <si>
    <t>GUARANTY TRUST BANK-0100069100</t>
  </si>
  <si>
    <t>SERVETEK ENGINEERING LTD-0100068621</t>
  </si>
  <si>
    <t>11-New AlausaINJ-T6-Ogundana-ADEOLU AGBELUYI</t>
  </si>
  <si>
    <t>11-New AlausaINJ-T4-Allen-ATC LAG 750</t>
  </si>
  <si>
    <t>GRANDEUR EVENT CENTRE-0100068086</t>
  </si>
  <si>
    <t>11-OpebiINJ-T1-Agbaoku-LE PARIZON SUITES</t>
  </si>
  <si>
    <t>D I X O N EATERY-0100068066</t>
  </si>
  <si>
    <t>PROVIDUS BANK-0101347676</t>
  </si>
  <si>
    <t>11-SecretariatINJ-T2-UAC-HONEYWELL GROUP</t>
  </si>
  <si>
    <t>11-New AlausaINJ-T4-Allen-KORDXY NIGERIA LIMITED</t>
  </si>
  <si>
    <t>CENTAGE PLAZA-0100069094</t>
  </si>
  <si>
    <t>LAFARGE READYMIX NIGERIA LTD-0100098789</t>
  </si>
  <si>
    <t>JOHESTER OLIVE HOTEL-0101376057</t>
  </si>
  <si>
    <t>ROYAL MEGA PRINT CONCEPT-0100068626</t>
  </si>
  <si>
    <t>FOOD CONCEPTS/ENT.LTD-0100069134</t>
  </si>
  <si>
    <t>PACIFIC HOLDINGS LTD-0100068543</t>
  </si>
  <si>
    <t>11-New AlausaINJ-T5-Kudirat-UGOH ALFRED (ICE VAULT LTD)</t>
  </si>
  <si>
    <t>THE OFFICE STORE LTD-0100068629</t>
  </si>
  <si>
    <t>AKRON NIGERIA LIMITED-0100069099</t>
  </si>
  <si>
    <t>11-New AlausaINJ-T4-Oregun-AKRON (NIG) LTD</t>
  </si>
  <si>
    <t>11-OpebiINJ-T1-Olusosun-OJOTA BUS TERMINAL</t>
  </si>
  <si>
    <t>Solomon Olamilekan-0100091662</t>
  </si>
  <si>
    <t>CITY COMM. &amp;INDUSTRY-0100069086</t>
  </si>
  <si>
    <t>SUN ON-0100069158</t>
  </si>
  <si>
    <t>L O O N I N G  INDUSTRIAL COMP-0100068612</t>
  </si>
  <si>
    <t>CHUKWUEMEKA OBI-0101227892</t>
  </si>
  <si>
    <t>11-OpebiINJ-T1-Olusosun-TRIUMPHANT CHRISTIAN CENTRE</t>
  </si>
  <si>
    <t>FABIAN NWANERA-0100928140</t>
  </si>
  <si>
    <t>C  I  T  Y   VIEW HOTEL-0100068071</t>
  </si>
  <si>
    <t>CENTRE BASE CONSULT-0100098750</t>
  </si>
  <si>
    <t>11-New AlausaINJ-T6-Ogundana-AFOLABI AINA</t>
  </si>
  <si>
    <t>FAGBOLA OLAMUYIWA-0100068535</t>
  </si>
  <si>
    <t>11-OpebiINJ-T1-Salvation-A DIFFERENT WORLD</t>
  </si>
  <si>
    <t>11-OpebiINJ-T1-Salvation-OPEBI VILLAGE RESIDENTIAL ASSOCIATION</t>
  </si>
  <si>
    <t>INDUSTRIAL TRAINING FUND-0100069182</t>
  </si>
  <si>
    <t>11-SecretariatINJ-T2-7UP-ATC NIG. WIRELESS INFRS. LTD.</t>
  </si>
  <si>
    <t>ALHAJI IBRAHIM SALIU OLAMILEKA-0100098747</t>
  </si>
  <si>
    <t>SWISSCO NIGERIA LTD-0100068667</t>
  </si>
  <si>
    <t>VENTURES UNDERTAKING LIMITED-0100068606</t>
  </si>
  <si>
    <t>11-New AlausaINJ-T5-Alausa-CHRIST EMBASSY</t>
  </si>
  <si>
    <t>JIDE OREDUGBA HOUSE-0100069138</t>
  </si>
  <si>
    <t>ST. IVES SPECIALIST HOSPITAL-0100069159</t>
  </si>
  <si>
    <t>11-New AlausaINJ-T5-Alausa-MESSRS HAGEMEYER NIG LTD</t>
  </si>
  <si>
    <t>BRIDGE LINK HOTEL-0100069169</t>
  </si>
  <si>
    <t>11-OpebiINJ-T1-Olusosun-FIRST CITY MONUMENT BANK</t>
  </si>
  <si>
    <t>MAZIN ENGINEERING CO LTD-0100068665</t>
  </si>
  <si>
    <t>AFI FURNITURE INDUSTRIES LTD.-0100068169</t>
  </si>
  <si>
    <t>11-SecretariatINJ-T2-UAC-AGGREKO PRODUCTS LTD</t>
  </si>
  <si>
    <t>SIMPOLY INDUSTRY NIG.LTD.-0100068617</t>
  </si>
  <si>
    <t>LEE ENGINEERING CO. LTD-0100068569</t>
  </si>
  <si>
    <t>11-OpebiINJ-T1-Salvation-BALOGUN IBRAHIM</t>
  </si>
  <si>
    <t>TOYOTA NIGERIA LIMITED-0100068545</t>
  </si>
  <si>
    <t>11-OpebiINJ-T1-Salvation-ROBERT WARE LIMITED</t>
  </si>
  <si>
    <t>ZENITH INTERNATIONAL BANK LTD.-0100068695</t>
  </si>
  <si>
    <t>11-SecretariatINJ-T2-UAC-NN24 NIG. LTD</t>
  </si>
  <si>
    <t>THE HOUSEHOLD OF GOD-0100068694</t>
  </si>
  <si>
    <t>NIE QUAILING-0101332117</t>
  </si>
  <si>
    <t>OLAGHERE JIMMY-0100068562</t>
  </si>
  <si>
    <t>SAGE MIL PACKAGING IND LTD-0101339609</t>
  </si>
  <si>
    <t>U B A BANK NIGERIA LIMITED-0100068703</t>
  </si>
  <si>
    <t>AFRICAN EXHIBITION SERVICES-0100068666</t>
  </si>
  <si>
    <t>GUARANTY TRUST BANK-0100068620</t>
  </si>
  <si>
    <t>11-New AlausaINJ-T5-Morrison-VINTAGE FORTRESS NIG. LTD</t>
  </si>
  <si>
    <t>11-OpebiINJ-T1-Salvation-RT SHEMLASH ESTATE</t>
  </si>
  <si>
    <t>TRUCK MASTERS-0100068681</t>
  </si>
  <si>
    <t>MESSR IDV INVESTMENT NIG. LTD.-0100098767</t>
  </si>
  <si>
    <t>11-New AlausaINJ-T6-Ogundana-AYENI JOHN OLATUNDE</t>
  </si>
  <si>
    <t>ESADO SUITES-0100068102</t>
  </si>
  <si>
    <t>MONARCH I     NIG LIMITED-0100068664</t>
  </si>
  <si>
    <t>ENGINEER CHARLEE ADEOYE LATE-0100069176</t>
  </si>
  <si>
    <t>INCLOVER VENTURES-0100068108</t>
  </si>
  <si>
    <t>ZENITH BANK II.-0100069124</t>
  </si>
  <si>
    <t>FAVOURITES-0100069090</t>
  </si>
  <si>
    <t>INTERNET MULTIMEDIA-0100068083</t>
  </si>
  <si>
    <t>11-OpebiINJ-T1-Olusosun-ABRAHAM COURT</t>
  </si>
  <si>
    <t>SOLOMON OLAMILEKAN A-0100928132</t>
  </si>
  <si>
    <t>NIGERIA GAS AND STEEL LIMITED-0100098775</t>
  </si>
  <si>
    <t>DIAMOND BANK PLC-0100068657</t>
  </si>
  <si>
    <t>ACCESS HOTEL-0100069105</t>
  </si>
  <si>
    <t>11-New AlausaINJ-T6-Ogundana-CHRIS OKEKE</t>
  </si>
  <si>
    <t>FMB GUEST HOUSE-0100068080</t>
  </si>
  <si>
    <t>FOOTWEAR CO LTD-0100069108</t>
  </si>
  <si>
    <t>11-SecretariatINJ-T2-UAC-MR OGUGOFOR IKECHUKWU</t>
  </si>
  <si>
    <t>OHANNES ARSSEN K-0100344636</t>
  </si>
  <si>
    <t>NIYI SANNI-0101172996</t>
  </si>
  <si>
    <t>WORLD MISSION AGENCY  WINNERS CHAPEL-0100068549</t>
  </si>
  <si>
    <t>GUARD RAIL SYESTEM-0100068540</t>
  </si>
  <si>
    <t>PERABEAM LIMITED-0100068552</t>
  </si>
  <si>
    <t>11-SecretariatINJ-T2-7UP-TANTALIZER</t>
  </si>
  <si>
    <t>SPRING BANK PLC-0100069110</t>
  </si>
  <si>
    <t>NETT PHARMACY-0100098748</t>
  </si>
  <si>
    <t>EKENE DILI CHUKWU-0100068677</t>
  </si>
  <si>
    <t>ELECRI'S PLACE-0100069167</t>
  </si>
  <si>
    <t>LAMINA ALAJOGUN (AYEDUN HOUSE)-0100069165</t>
  </si>
  <si>
    <t>TRIDENT MARKERTING LIMITED-0100098780</t>
  </si>
  <si>
    <t>LODGING HOTEL-0100069150</t>
  </si>
  <si>
    <t>A.  A.  PLAZA-0100069149</t>
  </si>
  <si>
    <t>CRATIS PROPERTIES LTD-0100098737</t>
  </si>
  <si>
    <t>METHODIST CHURCH-0100068571</t>
  </si>
  <si>
    <t>ECO BANK PLC-0100069122</t>
  </si>
  <si>
    <t>DIZENGOFF W.A.-0100068615</t>
  </si>
  <si>
    <t>OMAIT HOME INVESTMEN-0100928133</t>
  </si>
  <si>
    <t>OAKLAND PROPERTIES-0100069130</t>
  </si>
  <si>
    <t>OMALS HOMES-0100069164</t>
  </si>
  <si>
    <t>11-SecretariatINJ-T2-7UP-MONISOLA ABIODUN OWOFEMI</t>
  </si>
  <si>
    <t>SMART FLOW TECHNOLOGY-0100068105</t>
  </si>
  <si>
    <t>MAINSTREET BANK-0100068097</t>
  </si>
  <si>
    <t>CAKES AND CREAM-0101312276</t>
  </si>
  <si>
    <t>11-OpebiINJ-T1-Salvation-OSHOKOYA MRS</t>
  </si>
  <si>
    <t>FIRST BANK OF NIGERIA LTD-0100069106</t>
  </si>
  <si>
    <t>Z E N I T H   BANK NIG. PLC-0100069148</t>
  </si>
  <si>
    <t>11-New AlausaINJ-T4-Allen-OMOTOLA OLAIDE ADEBOWALE</t>
  </si>
  <si>
    <t>MEDIA TRUST COMPANY-0100068168</t>
  </si>
  <si>
    <t>CROWN HEALTH MEDICAL-0100928142</t>
  </si>
  <si>
    <t>11-MarylandINJ-T3-Ikosi-TOTAL FILLING STATION</t>
  </si>
  <si>
    <t>LITERAMED PUBLICATION LTD-0100068558</t>
  </si>
  <si>
    <t>BOULOUS ENTERPRISES NIG LT-0100068062</t>
  </si>
  <si>
    <t>EMTS OREGUN DATA CENTRE-0101172995</t>
  </si>
  <si>
    <t>11-OpebiINJ-T1-Salvation-ADARAMOLA OSANYINTOLA</t>
  </si>
  <si>
    <t>DURAPLAST NIG LTD-0100098756</t>
  </si>
  <si>
    <t>GRAND OAK-0100068147</t>
  </si>
  <si>
    <t>11-SecretariatINJ-T2-7UP-CONOIL FILLING STATION</t>
  </si>
  <si>
    <t>11-OpebiINJ-T1-Agbaoku-MISS HAMMED OMOTUNDE ABIOLA</t>
  </si>
  <si>
    <t>KELSEY GREENE GUEST HOUSE-0100068539</t>
  </si>
  <si>
    <t>KAYODE JACOBS-0100069171</t>
  </si>
  <si>
    <t>FINE PRINTS LTD.-0100068060</t>
  </si>
  <si>
    <t>VOLVO (JOEL A MOREIRA)-0100068678</t>
  </si>
  <si>
    <t>FIDELITY BANK-0100068536</t>
  </si>
  <si>
    <t>SONNIE OKODOGBE-0100098781</t>
  </si>
  <si>
    <t>FIRST BANK PLC-0100068699</t>
  </si>
  <si>
    <t>ZENITH BANK NIG. PLC-0100068152</t>
  </si>
  <si>
    <t>CLASSIQUE EVENT (HALL B)-0100923149</t>
  </si>
  <si>
    <t>W A P C I P CO(NIG) LTD-0100068589</t>
  </si>
  <si>
    <t>CHIEF LAWRENCE ESAN BANKOLE-0100068568</t>
  </si>
  <si>
    <t>OMAIS INVESTMENT-0100069168</t>
  </si>
  <si>
    <t>MRS NIKE ONWURAH-0101183769</t>
  </si>
  <si>
    <t>AKANDE M.A. MRS-0100069120</t>
  </si>
  <si>
    <t>MR AFOLABI AWOSANYA-0100069154</t>
  </si>
  <si>
    <t>GUARANITY TRUST BANK-0100069117</t>
  </si>
  <si>
    <t>J L MORRISON AND SONS-0100068554</t>
  </si>
  <si>
    <t>11-New AlausaINJ-T5-Alausa-MADHU</t>
  </si>
  <si>
    <t>11-New AlausaINJ-T4-Oregun-BOLAJI YUSUF AYINLA (ZAHEED HO</t>
  </si>
  <si>
    <t>J IRORUN ENT.NIG.LTD-0100068075</t>
  </si>
  <si>
    <t>11-OpebiINJ-T1-Salvation-CRANE PROPERTY DEVELOPMENT LTD</t>
  </si>
  <si>
    <t>11-OpebiINJ-T1-Olusosun-DOMINION CITY</t>
  </si>
  <si>
    <t>SANTOS NIGERIA LTD-0100068654</t>
  </si>
  <si>
    <t>LAGOS STATE HOUSE OF ASSEMBLY-0100068082</t>
  </si>
  <si>
    <t>11-OpebiINJ-T1-Salvation-ADEFUNKE OGUNNIYI</t>
  </si>
  <si>
    <t>BEST ALUMINIUM MANUFACTURING C-0100068593</t>
  </si>
  <si>
    <t>11-OpebiINJ-T1-Olusosun-ATANDA VICTORIA TITILAYO</t>
  </si>
  <si>
    <t>FIDELITY BANK PLC-0100068578</t>
  </si>
  <si>
    <t>FIRST CITY MONUMENT BANK-0100069133</t>
  </si>
  <si>
    <t>OLUSOLA ADEKANOLA-0100069129</t>
  </si>
  <si>
    <t>ECO BANK PLC-0100098777</t>
  </si>
  <si>
    <t>11-New AlausaINJ-T5-Kudirat-71 KUDIRAT ABIOLA WAY</t>
  </si>
  <si>
    <t>IKEJA ELECTRICITY DIST COMPANY-0100098745</t>
  </si>
  <si>
    <t>11-New AlausaINJ-T4-Oregun-MTN MAST YUSUF (LAG 2039)</t>
  </si>
  <si>
    <t>11-SecretariatINJ-T2-UAC-WATERFALLS EVENTS</t>
  </si>
  <si>
    <t>VINKAY IND NIG LTD-0100068553</t>
  </si>
  <si>
    <t>11-OpebiINJ-T1-Salvation-BENEFICIAL ENDOWMENT LTD</t>
  </si>
  <si>
    <t>100% HOTEL &amp; SUITES LTD-0100069160</t>
  </si>
  <si>
    <t>FELIX OGBE-0100068690</t>
  </si>
  <si>
    <t>UNIPETROL FILING STATION-0100346839</t>
  </si>
  <si>
    <t>11-New AlausaINJ-T4-Oregun-STRATEGIC TRAVELS</t>
  </si>
  <si>
    <t>11-OpebiINJ-T1-Salvation-WEMA HOMES</t>
  </si>
  <si>
    <t>GRENIC NIG LTD-0100069118</t>
  </si>
  <si>
    <t>11-New AlausaINJ-T4-Oregun-VANNI SECURITY</t>
  </si>
  <si>
    <t>DAYSTER CHURCH-0100068607</t>
  </si>
  <si>
    <t>MR RAHMAN JIMOH-0100098741</t>
  </si>
  <si>
    <t>KENNY MARTINS MR.-0100069178</t>
  </si>
  <si>
    <t>UNIVERSAL CHURCH OF THE KINGDO-0100069157</t>
  </si>
  <si>
    <t>STRAIGHT WAY LOGISTIC-0100068582</t>
  </si>
  <si>
    <t>QUANLEE OVERSEAS WARE HOUSE NIG. LTD-0101444803</t>
  </si>
  <si>
    <t>KEYSTONE BANK LIMITED-0100068067</t>
  </si>
  <si>
    <t>ROAD NETWORK GLOBAL RESOURCES-0100068655</t>
  </si>
  <si>
    <t>MONARCH BEVERAGES-0100922638</t>
  </si>
  <si>
    <t>11-OpebiINJ-T1-Salvation-TQA NIG LTD</t>
  </si>
  <si>
    <t>MAMA CASS HOUSE-0100068094</t>
  </si>
  <si>
    <t>11-New AlausaINJ-T5-Morrison-THE LIGHTED CHURCH</t>
  </si>
  <si>
    <t>11-OpebiINJ-T1-Salvation-INDIGO DIGITAL PRESS</t>
  </si>
  <si>
    <t>OBAFEMI OJO (POTTER CONTINENTA-0100068573</t>
  </si>
  <si>
    <t>MULTIPAK NIG LTD-0100068696</t>
  </si>
  <si>
    <t>TOTAL PETROL STATION-0100068682</t>
  </si>
  <si>
    <t>ZONE 5 CHILDREN CHURCH-0100068636</t>
  </si>
  <si>
    <t>11-OpebiINJ-T1-Salvation-OLAJIDE OGOOLUWA IKUESAN</t>
  </si>
  <si>
    <t>11-OpebiINJ-T1-Salvation-MR OLAJIDE IKUESAN</t>
  </si>
  <si>
    <t>HON. PAUL ADINGWUPU-0100068565</t>
  </si>
  <si>
    <t>11-New AlausaINJ-T5-Alausa-BRIDGECO GLOBAL COMPANY LTD</t>
  </si>
  <si>
    <t>MTN SWITCH BUILDING II-0100068576</t>
  </si>
  <si>
    <t>HOT SPORT NIG LIMITED-0100098757</t>
  </si>
  <si>
    <t>KEYSTONE BANK PLC-0100069180</t>
  </si>
  <si>
    <t>BETON BAU</t>
  </si>
  <si>
    <t>SKYE BANK-0100068704</t>
  </si>
  <si>
    <t>MOUNTAIN OF FIRE &amp; MINISTRIES-0100068587</t>
  </si>
  <si>
    <t>VICE ADMIRAL AKIN ADUWO-0100068574</t>
  </si>
  <si>
    <t>11-OpebiINJ-T1-Olusosun-HOTSPORTS DRIVE</t>
  </si>
  <si>
    <t>HIGH TASTE FOODS-0101227893</t>
  </si>
  <si>
    <t>PRIME METRO-0100068561</t>
  </si>
  <si>
    <t>SPORT BET NIG LTD-0100069152</t>
  </si>
  <si>
    <t>VICTOR AIYELA-0100069116</t>
  </si>
  <si>
    <t>FIRST BANK ARCHIVE-0100068167</t>
  </si>
  <si>
    <t>REALSITES NIGERIA LTD-0100069125</t>
  </si>
  <si>
    <t>MR &amp; MRS MOSUNMOLA OLULADE-0100069177</t>
  </si>
  <si>
    <t>11-New AlausaINJ-T5-Kudirat-OLOBO</t>
  </si>
  <si>
    <t>ELEPHANT GROUP-0100068585</t>
  </si>
  <si>
    <t>11-New AlausaINJ-T5-Morrison-NUTRIVITAS NIG. LTD</t>
  </si>
  <si>
    <t>11-OpebiINJ-T1-Agbaoku-OSOJA OLADIPUPO MOBOLAJI</t>
  </si>
  <si>
    <t>TOTAL ALUMINIUM SYSTEM  LTD-0100068072</t>
  </si>
  <si>
    <t>ENGR. LATEEF .A ONIKOYI-0100069155</t>
  </si>
  <si>
    <t>EQUINOX RESOURCES LTD.-0100068649</t>
  </si>
  <si>
    <t>ALHAJI GANIYU DADA-0100068101</t>
  </si>
  <si>
    <t>LIFE CHANGERS WORD MINISTRIES-0101269649</t>
  </si>
  <si>
    <t>GUESSMATE ENVIRONMENTAL PROTEC-0100098758</t>
  </si>
  <si>
    <t>11-New AlausaINJ-T5-Kudirat-49 KUDIRAT ABIOLA WAY</t>
  </si>
  <si>
    <t>PASTOR TUNDE BAKARE-0100069153</t>
  </si>
  <si>
    <t>11-MarylandINJ-T3-Ikosi-ALBERT OGUNMOYE</t>
  </si>
  <si>
    <t>11-New AlausaINJ-T5-Kudirat-WEMA BANK NIGERIA PLC</t>
  </si>
  <si>
    <t>11-New AlausaINJ-T6-Ogundana-OLUWOLE SODEINDE</t>
  </si>
  <si>
    <t>M T S IST WIRELESS-0100068065</t>
  </si>
  <si>
    <t>OBASA         O MRS-0100068099</t>
  </si>
  <si>
    <t>WINNER PHARMACEUTICAL-0100068651</t>
  </si>
  <si>
    <t>11-New AlausaINJ-T4-Oregun-OPPOSITE KOGA</t>
  </si>
  <si>
    <t>11-New AlausaINJ-T5-Kudirat-J. IRORUN ENTERPRISES</t>
  </si>
  <si>
    <t>11-OpebiINJ-T1-Olusosun-BROWN</t>
  </si>
  <si>
    <t>SPACE PROPERTIES LIMITED-0100098751</t>
  </si>
  <si>
    <t>11-OpebiINJ-T1-Olusosun-DIB EL-CHOUEIRI WELDING AND MAINTENANCE CO. LTD</t>
  </si>
  <si>
    <t>ERNEST UWANYEREM-0100069170</t>
  </si>
  <si>
    <t>11-New AlausaINJ-T4-Oregun-3B OYEWO CLOSE</t>
  </si>
  <si>
    <t>11-New AlausaINJ-T4-Oregun-1 OJIE IMIANVAN</t>
  </si>
  <si>
    <t>MR I E EZEUDU-0100062801</t>
  </si>
  <si>
    <t>11-New AlausaINJ-T4-Allen-ETHA VENTUTRES</t>
  </si>
  <si>
    <t>CHRIST EMBASSY CHURCH-0100068073</t>
  </si>
  <si>
    <t>LIFEMATE FURNITURE-0100068107</t>
  </si>
  <si>
    <t>MESSRS HAGEMEYER NIG II-0100068092</t>
  </si>
  <si>
    <t>VINTAGE NEWSPAPER-0100068683</t>
  </si>
  <si>
    <t>CONEXCO TECHNICAL SERVICES LTD-0100068064</t>
  </si>
  <si>
    <t>GLOBACOM 11KV PANEL-0100068641</t>
  </si>
  <si>
    <t>VIXEN ENTERPRISES LTD-0100068638</t>
  </si>
  <si>
    <t>PTC</t>
  </si>
  <si>
    <t>STERLING BANK-0100068724</t>
  </si>
  <si>
    <t>11-PTCINJ-T1-Opebi-FINBANK NIGERIAN PLC</t>
  </si>
  <si>
    <t>WATER PARK LIMITED-0100068793</t>
  </si>
  <si>
    <t>MR EDWARD AKINLADE-0100069126</t>
  </si>
  <si>
    <t>KAJOLA INTEGRATED INVESTMENT 1-0101173245</t>
  </si>
  <si>
    <t>AEROCONTRACTORS-0100068944</t>
  </si>
  <si>
    <t>BLOOMBERG TV AFRICA-0100068913</t>
  </si>
  <si>
    <t>PROPOSED FAAN QUARTERS-0100068927</t>
  </si>
  <si>
    <t>11-Adekunle FajuyiINJ-T1-Isaac John-SURU GROUP</t>
  </si>
  <si>
    <t>FOOD EMPORIUM INTER LTD-0100068980</t>
  </si>
  <si>
    <t>IPNX NIGERIA LIMITED-0100068917</t>
  </si>
  <si>
    <t>11-PTCINJ-T2-Medical-GRAND FOUNDRY &amp; ENG. WORKS LTD</t>
  </si>
  <si>
    <t>METAL FUNITURE NIG LTDD-0100068824</t>
  </si>
  <si>
    <t>MUSTARD SEED (MORTGAGE)-0100069072</t>
  </si>
  <si>
    <t>PLAZA 54-0101269647</t>
  </si>
  <si>
    <t>ALH SAULA OLA SAKALO-0100068983</t>
  </si>
  <si>
    <t>INVESTMENT ONE FINANCE-0100098740</t>
  </si>
  <si>
    <t>OANDO PETROL STATION-0100068994</t>
  </si>
  <si>
    <t>DR V O AWOSIKA HOSPITAL-0100068786</t>
  </si>
  <si>
    <t>PETOSAN PROPERTIES &amp; DEV. CO.-0100068755</t>
  </si>
  <si>
    <t>11-PTCINJ-T1-Opebi-COMMISSIONER OF POLICE</t>
  </si>
  <si>
    <t>ECO BANK-0100062791</t>
  </si>
  <si>
    <t>G T BANK PLC-0100068754</t>
  </si>
  <si>
    <t>MARUCHI PLAZA-0100069029</t>
  </si>
  <si>
    <t>HUBMART MALL-0101262907</t>
  </si>
  <si>
    <t>BAYER MIDDLE AFRICA LTD-0101339614</t>
  </si>
  <si>
    <t>FIRST BANK PLC-0100068919</t>
  </si>
  <si>
    <t>11-PTCINJ-T2-Awuse-AFRIJET AIRLINES</t>
  </si>
  <si>
    <t>UKATA PROPERTIES MALLISON-0100069063</t>
  </si>
  <si>
    <t>F C M B PLC-0100068859</t>
  </si>
  <si>
    <t>GODS TOUCH APARTMENT-0101451621</t>
  </si>
  <si>
    <t>11-MarylandINJ-T1-PTC-MOBIL OIL NIGERIA (MR BIGGS)</t>
  </si>
  <si>
    <t>AKUIHE MARTINS-0101173247</t>
  </si>
  <si>
    <t>CROMWELL ESTATE-0100923152</t>
  </si>
  <si>
    <t>11-OpebiINJ-T1-Agbaoku-EMPEROR CHINESE RESTURANT</t>
  </si>
  <si>
    <t>11-PTCINJ-T3-Olowu-NATIONAL EMERGENCY MANAGEMENT AGENCY</t>
  </si>
  <si>
    <t>MEDVIEW-0100062796</t>
  </si>
  <si>
    <t>ODUDUWA MODERN DESIG-0100062804</t>
  </si>
  <si>
    <t>11-Adekunle FajuyiINJ-T1-Oduduwa-NIPP 3</t>
  </si>
  <si>
    <t>11-PTCINJ-T2-Medical-OSUNDAIRO</t>
  </si>
  <si>
    <t>11-PTCINJ-T3-General Hospital-23, ODUDUWA CRS.</t>
  </si>
  <si>
    <t>PLATINUM SUITES-0100068858</t>
  </si>
  <si>
    <t>DCM</t>
  </si>
  <si>
    <t>33-MarylandTCN-PTC-MARRIOT HOTEL</t>
  </si>
  <si>
    <t>RIDA PLASTIC-0100068972</t>
  </si>
  <si>
    <t>33-MarylandTCN-PTC-SHERATON HOTEL</t>
  </si>
  <si>
    <t>AVALON INTERCONTINENTAL NIG. L-0100098730</t>
  </si>
  <si>
    <t>E</t>
  </si>
  <si>
    <t>33-IlupejuTCN-ARMY CANTONMENT-NIGERIAN ARMY</t>
  </si>
  <si>
    <t>PROTEA HOTEL-0100068815</t>
  </si>
  <si>
    <t>Z E N I T H BANK-0100068978</t>
  </si>
  <si>
    <t>AEROGENESIS HOTEL-0101366638</t>
  </si>
  <si>
    <t>ARENA MARKET-0100068996</t>
  </si>
  <si>
    <t>33-MarylandTCN-PTC-DUCHESS HOSPITAL</t>
  </si>
  <si>
    <t>ASHMINA LIMITED-0100068967</t>
  </si>
  <si>
    <t>33-MarylandTCN-PTC-FOTOTEK INDUSTRIES LTD</t>
  </si>
  <si>
    <t>11-IlupejuINJ-T1-ATM-BHOJRAJ INDUSTRIES PLC I</t>
  </si>
  <si>
    <t>IBIS HOTEL-0100068765</t>
  </si>
  <si>
    <t>ATLANTIC TEXTILE MANUF CO-0100068971</t>
  </si>
  <si>
    <t>DIAMOND BANK-0100069111</t>
  </si>
  <si>
    <t>11-PTCINJ-T3-General Hospital-ODUDUWA CRESCENT I</t>
  </si>
  <si>
    <t>11-Adekunle FajuyiINJ-T1-Oduduwa-ODUDUWA CRESCENT IV</t>
  </si>
  <si>
    <t>11-New AlausaINJ-T6-Awolowo-ORITSHE II</t>
  </si>
  <si>
    <t>11-IlupejuINJ-T1-ATM-COTSYN NIG LTD I</t>
  </si>
  <si>
    <t>GENESIS-0100068890</t>
  </si>
  <si>
    <t>11-Adekunle FajuyiINJ-T1-Oduduwa-ABDUL</t>
  </si>
  <si>
    <t>11-Adekunle FajuyiINJ-T1-Oduduwa-REMI FANI-KAYODE II</t>
  </si>
  <si>
    <t>SHOREGATE HOTEL LTD-0100335055</t>
  </si>
  <si>
    <t>11-MarylandINJ-T1-PTC-JAIYE MAJA</t>
  </si>
  <si>
    <t>11-Adekunle FajuyiINJ-T1-Oduduwa-LEVENTIS</t>
  </si>
  <si>
    <t>11-MarylandINJ-T1-PTC-WASINMI</t>
  </si>
  <si>
    <t>11-Adekunle FajuyiINJ-T1-Isaac John-OSUNTOKUN</t>
  </si>
  <si>
    <t>11-MarylandINJ-T1-PTC-OLAPERI</t>
  </si>
  <si>
    <t>11-Adekunle FajuyiINJ-T1-Isaac John-AJISAFE</t>
  </si>
  <si>
    <t>11-Adekunle FajuyiINJ-T1-Isaac John-LADOKE AKINTOLA I</t>
  </si>
  <si>
    <t>11-Adekunle FajuyiINJ-T1-Oduduwa-BAY SUITES</t>
  </si>
  <si>
    <t>11-New AlausaINJ-T4-Allen-OLADIPO KUKU</t>
  </si>
  <si>
    <t>11-PTCINJ-T3-Oba Akinjobi-KINGSWAY</t>
  </si>
  <si>
    <t>11-PTCINJ-T2-Medical-JARA SHOPPING MALL</t>
  </si>
  <si>
    <t>KEYNESS PRIVATE EQUITY-0100068905</t>
  </si>
  <si>
    <t>11-PTCINJ-T3-General Hospital-OLADIPO BATEYE I</t>
  </si>
  <si>
    <t>11-MarylandINJ-T1-PTC-SHONNY HIGHWAY</t>
  </si>
  <si>
    <t>11-IlupejuINJ-T4-Ikorodu-KAJOLA II</t>
  </si>
  <si>
    <t>LEADWAY HOTEL LTD -0100069015</t>
  </si>
  <si>
    <t>11-MarylandINJ-T1-PTC-SHONIBARE II</t>
  </si>
  <si>
    <t>11-IlupejuINJ-T1-ATM-ADEYEMI BERO</t>
  </si>
  <si>
    <t>11-IlupejuINJ-T4-Ikorodu-ADEBISI</t>
  </si>
  <si>
    <t>11-PTCINJ-T3-Olowu-MAJEKODUNMI</t>
  </si>
  <si>
    <t>11-PTCINJ-T3-Oba Akinjobi-REMI FANI-KAYODE I</t>
  </si>
  <si>
    <t>11-MarylandINJ-T1-PTC-G CAPPA ESTATE</t>
  </si>
  <si>
    <t>11-IlupejuINJ-T4-Ikorodu-AKERELE II</t>
  </si>
  <si>
    <t>11-PTCINJ-T2-Awuse-WESTOWN HOTEL</t>
  </si>
  <si>
    <t>11-PTCINJ-T3-Oba Akinjobi-REV. OGUNBIYI</t>
  </si>
  <si>
    <t>11-Adekunle FajuyiINJ-T1-Oduduwa-SAMSON FATUNBI</t>
  </si>
  <si>
    <t>11-PTCINJ-T2-Awuse-MICHAEL OTEDOLA</t>
  </si>
  <si>
    <t>11-IlupejuINJ-T4-Ikorodu-IBADIARAN</t>
  </si>
  <si>
    <t>11-IlupejuINJ-T1-ATM-CLINIX HEALTH CENTRE</t>
  </si>
  <si>
    <t>11-PTCINJ-T1-Opebi-TOYIN I</t>
  </si>
  <si>
    <t>11-PTCINJ-T3-Olowu-IPODO</t>
  </si>
  <si>
    <t>11-New AlausaINJ-T6-Awolowo-DIPEOLU</t>
  </si>
  <si>
    <t>LAGOS COUNTRY CLUB-0100068821</t>
  </si>
  <si>
    <t>11-MarylandINJ-T1-PTC-MARIA LODGE</t>
  </si>
  <si>
    <t>LANRE BHADMUS-0100068804</t>
  </si>
  <si>
    <t>11-Adekunle FajuyiINJ-T1-Oduduwa-GRA LOCAL</t>
  </si>
  <si>
    <t>11-MarylandINJ-T1-PTC-UWAIFOR</t>
  </si>
  <si>
    <t>11-IlupejuINJ-T4-Ikorodu-AINA ELEKO</t>
  </si>
  <si>
    <t>11-PTCINJ-T2-Awuse-HAROLD SHODIPO</t>
  </si>
  <si>
    <t>11-PTCINJ-T3-Oba Akinjobi-PRESKEN HOTELS &amp; RESORTS LTD</t>
  </si>
  <si>
    <t>11-PTCINJ-T3-Oba Akinjobi-HERBERT MACAULAY I</t>
  </si>
  <si>
    <t>MESSRS MIKANO INTERNATIONAL LIMITED (CEN-COTEC NIG LIMITED)-0101219985</t>
  </si>
  <si>
    <t>11-MarylandINJ-T1-PTC-LSDPC</t>
  </si>
  <si>
    <t>LANDMARK OFFICE PLAZA-0100068915</t>
  </si>
  <si>
    <t>PRINCE EBAENO-0101376059</t>
  </si>
  <si>
    <t>11-PTCINJ-T2-Awuse-OBA LADEJOBI</t>
  </si>
  <si>
    <t>ILUPEJU HOMES-0100069040</t>
  </si>
  <si>
    <t>11-PTCINJ-T2-Awuse-JOEL OGUNNAIKE</t>
  </si>
  <si>
    <t>11-MarylandINJ-T1-PTC-LAPO MICROFINANCE BANK LTD</t>
  </si>
  <si>
    <t>CUBANA LOUNGE</t>
  </si>
  <si>
    <t>11-PTCINJ-T3-General Hospital-ADEKUNLE FAJUYI</t>
  </si>
  <si>
    <t>11-PTCINJ-T1-Opebi-EDOBOR</t>
  </si>
  <si>
    <t>11-PTCINJ-T3-Olowu-OLUWALEYIMU II</t>
  </si>
  <si>
    <t>11-New AlausaINJ-T6-Awolowo-OBOKUN</t>
  </si>
  <si>
    <t>11-PTCINJ-T3-General Hospital-ODUDUWA CRESCENT III</t>
  </si>
  <si>
    <t>11-PTCINJ-T3-Olowu-AMORE</t>
  </si>
  <si>
    <t>11-MarylandINJ-T1-PTC-ADEMOLA ODUTOLA</t>
  </si>
  <si>
    <t>11-PTCINJ-T1-Opebi-TOYIN II</t>
  </si>
  <si>
    <t>11-New AlausaINJ-T4-Allen-GBEMISOLA</t>
  </si>
  <si>
    <t>11-New AlausaINJ-T4-Allen-ALLEN II</t>
  </si>
  <si>
    <t>11-PTCINJ-T3-Olowu-UNITY</t>
  </si>
  <si>
    <t>11-PTCINJ-T3-Olowu-BISI OGABI</t>
  </si>
  <si>
    <t>11-PTCINJ-T3-Olowu-OLOWU</t>
  </si>
  <si>
    <t>PRIME METRO-0100098725</t>
  </si>
  <si>
    <t>11-IlupejuINJ-T4-Ikorodu-OLAIDE BENSON</t>
  </si>
  <si>
    <t>11-PTCINJ-T1-Opebi-ESTAPORT</t>
  </si>
  <si>
    <t>MR EDWARD AKINLADE ARIZONA-0100068882</t>
  </si>
  <si>
    <t>11-PTCINJ-T2-Awuse-SHOGUNLE</t>
  </si>
  <si>
    <t>11-PTCINJ-T3-General Hospital-GOD'S TOUCH APARTMENT</t>
  </si>
  <si>
    <t>11-Adekunle FajuyiINJ-T1-Oduduwa-ODUDUWA WAY III</t>
  </si>
  <si>
    <t>11-OpebiINJ-T1-Agbaoku-SULE ABUKA II</t>
  </si>
  <si>
    <t>ORCHID COURT ESTATES-0100068931</t>
  </si>
  <si>
    <t>11-New AlausaINJ-T4-Allen-ALLEN I</t>
  </si>
  <si>
    <t>11-IlupejuINJ-T4-Ikorodu-KAJOLA</t>
  </si>
  <si>
    <t>FIRST CITY MONUMENTAL BANK -0100068847</t>
  </si>
  <si>
    <t>ELOMAZ HOTEL NIG. LTD-0100068987</t>
  </si>
  <si>
    <t>11-PTCINJ-T3-Olowu-AKINTOYE SHOGUNLE</t>
  </si>
  <si>
    <t>11-PTCINJ-T3-Olowu-OLOWU II</t>
  </si>
  <si>
    <t>11-MarylandINJ-T1-PTC-ABIOLA CLOSE</t>
  </si>
  <si>
    <t>11-PTCINJ-T3-General Hospital-PASSPORT OFFICE (MARIPEX)</t>
  </si>
  <si>
    <t>AWUWE INVESTMENT (REGENCY SUIT-0100068866</t>
  </si>
  <si>
    <t>11-PTCINJ-T1-Opebi-TOKUNBO ALLI</t>
  </si>
  <si>
    <t>GOLF VIEW HOTEL &amp; SUITES-0100068921</t>
  </si>
  <si>
    <t>11-PTCINJ-T3-Olowu-OMOTAYO OJO</t>
  </si>
  <si>
    <t>SKYSAT TECHNONOGIES-0101360918</t>
  </si>
  <si>
    <t>11-PTCINJ-T2-Medical-KODESHO</t>
  </si>
  <si>
    <t>11-IlupejuINJ-T4-Ikorodu-ISMAIL ESTATE</t>
  </si>
  <si>
    <t>11-PTCINJ-T3-Olowu-MORENIKEJI</t>
  </si>
  <si>
    <t>11-MarylandINJ-T1-PTC-AL SHONMY SUITES</t>
  </si>
  <si>
    <t>11-PTCINJ-T2-Awuse-HOUSE J HOTELS &amp; RESORTS</t>
  </si>
  <si>
    <t>11-PTCINJ-T3-General Hospital-ODUDUWA CRESCENT II</t>
  </si>
  <si>
    <t>11-New AlausaINJ-T4-Allen-ALLEN III</t>
  </si>
  <si>
    <t>11-PTCINJ-T3-Olowu-OLUWALEYIMU I</t>
  </si>
  <si>
    <t>11-MarylandINJ-T1-PTC-TOLA ADEWUNMI II</t>
  </si>
  <si>
    <t>11-PTCINJ-T2-Awuse-OPIC PLAZA</t>
  </si>
  <si>
    <t>11-Adekunle FajuyiINJ-T1-Isaac John-C&amp;A PARTNERSHIP ESTATE II</t>
  </si>
  <si>
    <t>ETIEBETS HOUSE-0100069084</t>
  </si>
  <si>
    <t>POLICE CENTRAL STORES-0100069079</t>
  </si>
  <si>
    <t>11-Adekunle FajuyiINJ-T1-Oduduwa-RUMOR</t>
  </si>
  <si>
    <t>GRANGE EDCATION NIG LTD 99-0100068952</t>
  </si>
  <si>
    <t>11-PTCINJ-T3-Olowu-ADESHINA</t>
  </si>
  <si>
    <t>11-PTCINJ-T2-Medical-OLA AYENI</t>
  </si>
  <si>
    <t>11-Adekunle FajuyiINJ-T1-Isaac John-LEVENTIST 2</t>
  </si>
  <si>
    <t>11-Adekunle FajuyiINJ-T1-Isaac John-INTERNATIONAL ORGANIZATION FOR MIGRATION (IOM)</t>
  </si>
  <si>
    <t>11-PTCINJ-T3-General Hospital-VIRGIN ATLANTIC</t>
  </si>
  <si>
    <t>SWEET SENSATION-0100068816</t>
  </si>
  <si>
    <t>11-PTCINJ-T2-Awuse-ROAD SIDE</t>
  </si>
  <si>
    <t>11-New AlausaINJ-T6-Awolowo-EDEN COMFORT HOTEL</t>
  </si>
  <si>
    <t>11-PTCINJ-T2-Medical-MEDICAL I</t>
  </si>
  <si>
    <t>11-IlupejuINJ-T4-Ikorodu-OMOLANKE</t>
  </si>
  <si>
    <t>11-PTCINJ-T1-Opebi-OLAYINKA BAMGBOSE</t>
  </si>
  <si>
    <t>11-PTCINJ-T2-Awuse-TALABI OLUFEMI</t>
  </si>
  <si>
    <t>11-Adekunle FajuyiINJ-T1-Isaac John-ADEBOWALE I</t>
  </si>
  <si>
    <t>STRONG TOWER II-0100068901</t>
  </si>
  <si>
    <t>11-PTCINJ-T3-Oba Akinjobi-SOWEMIMO</t>
  </si>
  <si>
    <t>11-PTCINJ-T3-Oba Akinjobi-PRUDENT ENERGY</t>
  </si>
  <si>
    <t>11-Adekunle FajuyiINJ-T1-Isaac John-GRAND VILLA</t>
  </si>
  <si>
    <t>EKO HOSPITAL-0100069083</t>
  </si>
  <si>
    <t>11-New AlausaINJ-T6-Awolowo-TRENDOR</t>
  </si>
  <si>
    <t>11-New AlausaINJ-T4-Allen-CHAINSE HOTEL</t>
  </si>
  <si>
    <t>11-PTCINJ-T2-Awuse-SPO QUARTERS</t>
  </si>
  <si>
    <t>GRAND BEE SUITS-0100068903</t>
  </si>
  <si>
    <t>11-PTCINJ-T3-Olowu-FADEYI</t>
  </si>
  <si>
    <t>11-MarylandINJ-T1-PTC-TOLA ADEWUNMI I</t>
  </si>
  <si>
    <t>RELIANCE ROYAL SUITES-0100068799</t>
  </si>
  <si>
    <t>ZEN GARDEN-0100068822</t>
  </si>
  <si>
    <t>MONTANA RESIDENCE-0101470326</t>
  </si>
  <si>
    <t>DIMENSIONS INT-0100068936</t>
  </si>
  <si>
    <t>11-PTCINJ-T2-Medical-OLAIDE TOMORI</t>
  </si>
  <si>
    <t>11-MarylandINJ-T1-PTC-OTUNBA ALABA SHONIBARE</t>
  </si>
  <si>
    <t>11-New AlausaINJ-T4-Allen-FOLAWEWO</t>
  </si>
  <si>
    <t>K-ONE HOTEL-0100069068</t>
  </si>
  <si>
    <t>NIG BROADCASTING SERVICE-0100068950</t>
  </si>
  <si>
    <t>GOODIES SUPERMARKET-0100069057</t>
  </si>
  <si>
    <t>11-MarylandINJ-T1-PTC-SHONIBARE I</t>
  </si>
  <si>
    <t>DOMINO (COLD STONE)-0100068922</t>
  </si>
  <si>
    <t>11-PTCINJ-T3-Olowu-OGUN</t>
  </si>
  <si>
    <t>MADAM ZHOU-JUN</t>
  </si>
  <si>
    <t>SMIRIDU NIGERIA LIMITED-0100068891</t>
  </si>
  <si>
    <t>FRESH DEW-0100068738</t>
  </si>
  <si>
    <t>11-Adekunle FajuyiINJ-T1-Oduduwa-ODUDUWA WAY II</t>
  </si>
  <si>
    <t>11-PTCINJ-T3-Oba Akinjobi-DIRECTORATE</t>
  </si>
  <si>
    <t>JEVINIK NIGERIA LTD-0100068809</t>
  </si>
  <si>
    <t>11-MarylandINJ-T2-GRA-AIRPORT</t>
  </si>
  <si>
    <t>AVICENNA INTER SCHOOL-0100068817</t>
  </si>
  <si>
    <t>11-MarylandINJ-T1-PTC-ADERIBIGBE SHITTA</t>
  </si>
  <si>
    <t>11-OpebiINJ-T1-Agbaoku-SULE ABUKA I</t>
  </si>
  <si>
    <t>PAN AFRICA CAPITAL-0100068868</t>
  </si>
  <si>
    <t>11-MarylandINJ-T1-PTC-MOSED &amp; AART COURT</t>
  </si>
  <si>
    <t>EMERALD CONTINENTAL SERVICES-0101339613</t>
  </si>
  <si>
    <t>11-OpebiINJ-T1-Salvation-THOMAS AJUFO</t>
  </si>
  <si>
    <t>11-PTCINJ-T1-Opebi-POLICE HOSPITAL</t>
  </si>
  <si>
    <t>M. A. BANIRE &amp; ASSOCIATES-0100069004</t>
  </si>
  <si>
    <t>11-PTCINJ-T3-Oba Akinjobi-APRIL HAVEN</t>
  </si>
  <si>
    <t>11-Adekunle FajuyiINJ-T1-Oduduwa-OBA AKINJOBI</t>
  </si>
  <si>
    <t>EHJ1 (SISTERS CONVENT OF ST LE-0100068761</t>
  </si>
  <si>
    <t>11-Adekunle FajuyiINJ-T1-Isaac John-VIAGEM PROPERTY &amp; INVESTMENT LTD</t>
  </si>
  <si>
    <t>MAINLAND GARDENS LTD-0101360915</t>
  </si>
  <si>
    <t>INSIGHT COMMUNICATIONS-0100068943</t>
  </si>
  <si>
    <t>11-MarylandINJ-T1-PTC-MARYLAND CRESCENT</t>
  </si>
  <si>
    <t>11-PTCINJ-T2-Medical-OLA AYENI II</t>
  </si>
  <si>
    <t>MR ADEBOWALE-0100068855</t>
  </si>
  <si>
    <t>THE P L A C E-0100068865</t>
  </si>
  <si>
    <t>CON-OIL NIG PLC-0100068984</t>
  </si>
  <si>
    <t>11-PTCINJ-T2-Awuse-GARMENT CARE</t>
  </si>
  <si>
    <t>MR AND MRS  KAMSON-0100068934</t>
  </si>
  <si>
    <t>11-New AlausaINJ-T6-Awolowo-TOPRANO</t>
  </si>
  <si>
    <t>11-MarylandINJ-T1-PTC-CLEAN ACE DRYCLEANERS &amp; LAUNDE</t>
  </si>
  <si>
    <t>TMJ PROPERTIES LTD -0100068831</t>
  </si>
  <si>
    <t>MAYKOM INVESTMENT LTD.-0100068828</t>
  </si>
  <si>
    <t>NIGERIA POLICE-0100348777</t>
  </si>
  <si>
    <t>11-PTCINJ-T3-Oba Akinjobi-MUFUTAU OPEN SALAWU ESTATE</t>
  </si>
  <si>
    <t>11-Adekunle FajuyiINJ-T1-Isaac John-LEKAN ADEBIYI</t>
  </si>
  <si>
    <t>11-PTCINJ-T2-Medical-MASCO</t>
  </si>
  <si>
    <t>11-PTCINJ-T3-Oba Akinjobi-DIOCESE OF LAGOS WEST ANGLICAN COMMUNION</t>
  </si>
  <si>
    <t>OTUNBA SOLA ADEWUMI-0101383512</t>
  </si>
  <si>
    <t>11-OpebiINJ-T1-Agbaoku-CHURCH OFJESUS CHRIST OF</t>
  </si>
  <si>
    <t>MUFTAU OLATUNJI HAMZAT-0101470329</t>
  </si>
  <si>
    <t>11-PTCINJ-T3-General Hospital-OLANREWAJU OBISESAN</t>
  </si>
  <si>
    <t>OXBRIDGE TUTORIAL COLLEGE-0100068812</t>
  </si>
  <si>
    <t>11-Adekunle FajuyiINJ-T1-Isaac John-ROYAL ESTATE 2</t>
  </si>
  <si>
    <t>GRACE ERINLE-0100068801</t>
  </si>
  <si>
    <t>THE NIGERIAN POLICE-0100348472</t>
  </si>
  <si>
    <t>11-IlupejuINJ-T4-Ikorodu-ALUMINIUM CITY</t>
  </si>
  <si>
    <t>EYE FOUNDATION HOSPITAL-0100068829</t>
  </si>
  <si>
    <t>REDINGTON HOSPITAL-0100068853</t>
  </si>
  <si>
    <t>ROYAL SANDERTON GROUP-0101306331</t>
  </si>
  <si>
    <t>11-Adekunle FajuyiINJ-T1-Isaac John-LADOKE AKINTOLA II</t>
  </si>
  <si>
    <t>11-PTCINJ-T1-Opebi-FED MIN OF INTERNAL AFFAIRS</t>
  </si>
  <si>
    <t>AKINLADE EDWARD-0100068924</t>
  </si>
  <si>
    <t>G. H. I.-0101306332</t>
  </si>
  <si>
    <t>11-PTCINJ-T3-Oba Akinjobi-PEACE COURT</t>
  </si>
  <si>
    <t>11-PTCINJ-T2-Awuse-FOOD CONCEPT (CHICKEN REPUBLIC)</t>
  </si>
  <si>
    <t>11-IlupejuINJ-T4-Ikorodu-AKERELE</t>
  </si>
  <si>
    <t>SMRIDU HOTEL-0100068892</t>
  </si>
  <si>
    <t>COMMINT FOODS LIMITED-0100923153</t>
  </si>
  <si>
    <t>SPACE PROPERTIES-0101219983</t>
  </si>
  <si>
    <t>AERO CONTRACTOR-0100068833</t>
  </si>
  <si>
    <t>YELLOW CHILLI RESTAURANT-0100068885</t>
  </si>
  <si>
    <t>33-OgbaTCN-PTC EXP.-AVIATION PLAZA</t>
  </si>
  <si>
    <t>11-Adekunle FajuyiINJ-T1-Isaac John-GREENVILLE SCHOOLS</t>
  </si>
  <si>
    <t>3 DIMENSION  INTEGRATED SERV-0100068920</t>
  </si>
  <si>
    <t>11-PTCINJ-T3-Olowu-BAYODE OLUWOLE</t>
  </si>
  <si>
    <t>ABAYOMI FATUSI (HOUSE J)-0100068826</t>
  </si>
  <si>
    <t>DELE AYENI  [WESTOWN INN]-0100068722</t>
  </si>
  <si>
    <t>IKEJA PLAZA-0100068796</t>
  </si>
  <si>
    <t>11-PTCINJ-T2-Awuse-TEJUOSHO ESTATE</t>
  </si>
  <si>
    <t>LAMPID  INVESTMENT-0100068910</t>
  </si>
  <si>
    <t>33-OgbaTCN-PTC EXP.-POWER HOLDING COMPANY OF NIG.,</t>
  </si>
  <si>
    <t>ST LEO'S CATHOLIC CHURCH-0100068721</t>
  </si>
  <si>
    <t>ZARTECH LTD-0100068842</t>
  </si>
  <si>
    <t>11-PTCINJ-T2-Awuse-ADEBOWALE ELECTRICAL IND</t>
  </si>
  <si>
    <t>TERRACE VILLA-0100068997</t>
  </si>
  <si>
    <t>11-PTCINJ-T3-Oba Akinjobi-HERBERT MACAULAY II</t>
  </si>
  <si>
    <t>3 DIMENSIONS INT.-0100068937</t>
  </si>
  <si>
    <t>11-PTCINJ-T3-Oba Akinjobi-ODUTOLA</t>
  </si>
  <si>
    <t>ALHAJI KAREEM YUSUF-0100098717</t>
  </si>
  <si>
    <t>AIRPEACE-0100068896</t>
  </si>
  <si>
    <t>BARBECUE KING LTD-0100098735</t>
  </si>
  <si>
    <t>DONG INDUSTRIES-0101394972</t>
  </si>
  <si>
    <t>IKEJA GOLF CLUB-0100068863</t>
  </si>
  <si>
    <t>KNIGHT BTIDGE HOTEL-0100068740</t>
  </si>
  <si>
    <t>ADEGUNWA SHOPPING COMPLEX-0100068945</t>
  </si>
  <si>
    <t>11-PTCINJ-T3-Oba Akinjobi-JUSTICE AKANDE</t>
  </si>
  <si>
    <t>11-PTCINJ-T3-Oba Akinjobi-HARROW COURT</t>
  </si>
  <si>
    <t>ADNA HOTEL-0100068881</t>
  </si>
  <si>
    <t>ABIMBOLA WALE PRINCE-0100068806</t>
  </si>
  <si>
    <t>RUFF -0100068894</t>
  </si>
  <si>
    <t>11-Adekunle FajuyiINJ-T1-Isaac John-HEXAGON COURT</t>
  </si>
  <si>
    <t>11-PTCINJ-T2-Awuse-DONG QIANG GUEST HOUSE</t>
  </si>
  <si>
    <t>GRANGE SCHOOL-0100068935</t>
  </si>
  <si>
    <t>SECURITY CLEARING SYSTEM-0100068925</t>
  </si>
  <si>
    <t>ALLIANCE TRADIN COMPANY LTD-0100068899</t>
  </si>
  <si>
    <t>NAHID PROPERTIES LTD-0101306333</t>
  </si>
  <si>
    <t>11-PTCINJ-T3-General Hospital-SHEMLASH ESTATE</t>
  </si>
  <si>
    <t>11-IlupejuINJ-T1-ATM-NIGERIAN FOUNDRIES LTD</t>
  </si>
  <si>
    <t>11-PTCINJ-T2-Awuse-SBA GROUP</t>
  </si>
  <si>
    <t>ELIZADE NIGERIA LIMITED-0100098734</t>
  </si>
  <si>
    <t>11-PTCINJ-T3-Oba Akinjobi-QUEENS COURT</t>
  </si>
  <si>
    <t>11-MarylandINJ-T1-PTC-ELEVATION CHURCH</t>
  </si>
  <si>
    <t>ZENITH BANK QUUARTERS-0100068914</t>
  </si>
  <si>
    <t>OASIS REALITY NIGERIA LTD-0100068807</t>
  </si>
  <si>
    <t>11-PTCINJ-T2-Medical-MEDICAL II</t>
  </si>
  <si>
    <t>MR JOSEPH EHIMUAN-0101173248</t>
  </si>
  <si>
    <t>11-PTCINJ-T3-General Hospital-JK RANDLE</t>
  </si>
  <si>
    <t>11-MarylandINJ-T1-PTC-OLUWATOYIN T. OLONIYO</t>
  </si>
  <si>
    <t>11-OpebiINJ-T1-Agbaoku-BIG TREAT CONFECTION</t>
  </si>
  <si>
    <t>11-PTCINJ-T2-Medical-POST OFFICE</t>
  </si>
  <si>
    <t>11-PTCINJ-T2-Awuse-RT SHEMLASH ESTATE</t>
  </si>
  <si>
    <t>OMAIS INVESTMENT PROPERTIES LTD-0101332121</t>
  </si>
  <si>
    <t>MS. MU RUI HONG-0101219984</t>
  </si>
  <si>
    <t>DABIS ROYAL LANDLORD ASS-0101173249</t>
  </si>
  <si>
    <t>11-PTCINJ-T3-Olowu-HRM FRIDAY ABAJA</t>
  </si>
  <si>
    <t>HOLIDAY EXPRESS (HOTEL)-0100068718</t>
  </si>
  <si>
    <t>11-Adekunle FajuyiINJ-T1-Oduduwa-ODUDUWA WAY I</t>
  </si>
  <si>
    <t>INDUSTRIAL  CARTOONS LTD OR-0100069049</t>
  </si>
  <si>
    <t>11-Adekunle FajuyiINJ-T1-Isaac John-BAYWOOD PROPERTIES LTD</t>
  </si>
  <si>
    <t>ADENIYI CHIEF MRS (ILUPEJU SUP-0100069051</t>
  </si>
  <si>
    <t>11-New AlausaINJ-T6-Awolowo-MOCCO INVESTMENT</t>
  </si>
  <si>
    <t>11-Adekunle FajuyiINJ-T1-Oduduwa-ADEMOLA ODUTOLA</t>
  </si>
  <si>
    <t>11-PTCINJ-T2-Awuse-TOTAL PETROL STATION (LUBE&amp;CAR</t>
  </si>
  <si>
    <t>INSIGHT COMMUNICATIONS [TROYCA-0100068985</t>
  </si>
  <si>
    <t>LEVENTIS STORES MARYLAND-0100068835</t>
  </si>
  <si>
    <t>DIXONS FOODS AND BEVERAGES.-0100068928</t>
  </si>
  <si>
    <t>MONUMENTAL CONCEPT</t>
  </si>
  <si>
    <t>KIWI NIGERIA LTD-0100068880</t>
  </si>
  <si>
    <t>11-MarylandINJ-T1-PTC-ZENITH BANK PLC</t>
  </si>
  <si>
    <t>11-PTCINJ-T2-Awuse-ENGR. S.O. ABIOLA I</t>
  </si>
  <si>
    <t>11-Adeniyi JonesINJ-T1-Anifowoshe-IKEJA LOCAL GOVT</t>
  </si>
  <si>
    <t>G45 SECURITY SOLUTION NIG LTD.-0100068900</t>
  </si>
  <si>
    <t>M U L T I  CHOICE NIG LIMITED-0100068825</t>
  </si>
  <si>
    <t>WHITE HOUSE-0100068907</t>
  </si>
  <si>
    <t>RCCG-0100928146</t>
  </si>
  <si>
    <t>NP. NP.-0100347588</t>
  </si>
  <si>
    <t>11-Adekunle FajuyiINJ-T1-Isaac John-EDWARD AKINLADE</t>
  </si>
  <si>
    <t>11-Adekunle FajuyiINJ-T1-Oduduwa-GUARANTEE TRUST BANK (PREMIUM POWER)</t>
  </si>
  <si>
    <t>C H R I S L A N D  SCHOOL-0100069022</t>
  </si>
  <si>
    <t>HOTEL 1960 SYNOLS LIMITED-0100068732</t>
  </si>
  <si>
    <t>11-New AlausaINJ-T6-Awolowo-ADESON HOTEL &amp; BAR</t>
  </si>
  <si>
    <t>11-Adekunle FajuyiINJ-T1-Isaac John-JULIUS BERGER</t>
  </si>
  <si>
    <t>11-PTCINJ-T1-Opebi-ALPHA PHARMACY</t>
  </si>
  <si>
    <t>OSHOPEY PLAZA-0100068791</t>
  </si>
  <si>
    <t>POLICE COOPERATIVE-0100068895</t>
  </si>
  <si>
    <t>11-PTCINJ-T3-Oba Akinjobi-CORAL GARDEN</t>
  </si>
  <si>
    <t>11-PTCINJ-T2-Awuse-ABULE ONIGBAGBO</t>
  </si>
  <si>
    <t>11-MarylandINJ-T1-PTC-EMMANUEL</t>
  </si>
  <si>
    <t>11-OpebiINJ-T1-Agbaoku-SWEET SENSATION</t>
  </si>
  <si>
    <t>KAJOLA INTEGRATED INVESTMENT 11-0101173244</t>
  </si>
  <si>
    <t>GEORGE CHINEDU-0100068875</t>
  </si>
  <si>
    <t>11-New AlausaINJ-T4-Allen-ALLEN I-BAY SUITE(PRV)</t>
  </si>
  <si>
    <t>11-PTCINJ-T3-Oba Akinjobi-COURT TERRACES</t>
  </si>
  <si>
    <t>11-MarylandINJ-T1-PTC-GABRIEL OYELANA AKINOLA</t>
  </si>
  <si>
    <t>11-PTCINJ-T2-Medical-OSHITELU</t>
  </si>
  <si>
    <t>CRESENDO LIMITED-0100068872</t>
  </si>
  <si>
    <t>11-OpebiINJ-T1-Agbaoku-AKIN TAYLOR</t>
  </si>
  <si>
    <t>OTUNBA SOLA ADEWUMI-0101371013</t>
  </si>
  <si>
    <t>11-PTCINJ-T3-Olowu-PROVIDA INVESTMENT LTD</t>
  </si>
  <si>
    <t>COUNTRY GUEST HOUSE-0100068861</t>
  </si>
  <si>
    <t>OCEAN BASKETS-0101394971</t>
  </si>
  <si>
    <t>CMB PEARL GRACE COURT-0100335058</t>
  </si>
  <si>
    <t>MASTER ENERGY OIL &amp; GAS-0100068886</t>
  </si>
  <si>
    <t>JUSTICE OLAJOMOPO AKINWALE</t>
  </si>
  <si>
    <t>11-PTCINJ-T3-Oba Akinjobi-BLACKCON INV.</t>
  </si>
  <si>
    <t>11-Adekunle FajuyiINJ-T1-Isaac John-HOLBORN INT'L</t>
  </si>
  <si>
    <t>11-IlupejuINJ-T4-Ikorodu-CRANE PROPERTY</t>
  </si>
  <si>
    <t>BOLA MEMORIAL CHURCH-0100069082</t>
  </si>
  <si>
    <t>11-New AlausaINJ-T4-Allen-79 ALLEN AVENUE</t>
  </si>
  <si>
    <t>EAT AND GO RESTAURANT-0100068710</t>
  </si>
  <si>
    <t>11-MarylandINJ-T1-PTC-TWINKLE COURT</t>
  </si>
  <si>
    <t>11-PTCINJ-T3-Oba Akinjobi-TOYIN EDUN (FOKAT HOMES)</t>
  </si>
  <si>
    <t>KFC (DEVYANI) INT NIG LTD-0100068889</t>
  </si>
  <si>
    <t>ABDULHAKEEM ABIODUN SMITH</t>
  </si>
  <si>
    <t>MAINLAND HOUSING ESTATE-0101376060</t>
  </si>
  <si>
    <t>G U A R A N T Y TRUST BANK-0100069059</t>
  </si>
  <si>
    <t>11-PTCINJ-T3-General Hospital-30 ODUDUWA</t>
  </si>
  <si>
    <t>11-Adekunle FajuyiINJ-T1-Isaac John-MERCILLINA</t>
  </si>
  <si>
    <t>11-New AlausaINJ-T4-Allen-ADEKUNBI BUSAYO</t>
  </si>
  <si>
    <t>11-Adekunle FajuyiINJ-T1-Oduduwa-EYE FOUNDATION CENTRE</t>
  </si>
  <si>
    <t>CUMMINS WEST AFRICA-0100068897</t>
  </si>
  <si>
    <t>11-New AlausaINJ-T4-Allen-BALOGUN MUBARAK OLAMILEKAN</t>
  </si>
  <si>
    <t>11-PTCINJ-T3-Oba Akinjobi-FECHARD NIG LTD</t>
  </si>
  <si>
    <t>11-OpebiINJ-T1-Agbaoku-ESSAY HOLDINGS</t>
  </si>
  <si>
    <t>ADEBIYI OLALEKAN ANTHONY</t>
  </si>
  <si>
    <t>11-PTCINJ-T3-General Hospital-ADEGBUNWA ESTATE</t>
  </si>
  <si>
    <t>GHANA HIGH COMMISSION-0100068926</t>
  </si>
  <si>
    <t>ADAM &amp; EVE-0100068864</t>
  </si>
  <si>
    <t>11-New AlausaINJ-T6-Awolowo-BAFFI FURNITURE</t>
  </si>
  <si>
    <t>11-PTCINJ-T3-Oba Akinjobi-ALAMIEYESEIGHIA</t>
  </si>
  <si>
    <t>MIKEADE PROPERTY DEVELOPMENT CO LTD-0101470330</t>
  </si>
  <si>
    <t>33-MarylandTCN-PTC-IKEJA ELECTRIC</t>
  </si>
  <si>
    <t>11-Adeniyi JonesINJ-T1-Anifowoshe-SSS QUARTERS</t>
  </si>
  <si>
    <t>11-PTCINJ-T3-Oba Akinjobi-NGOZI OGAH</t>
  </si>
  <si>
    <t>11-PTCINJ-T3-Oba Akinjobi-ALH. KASHIM</t>
  </si>
  <si>
    <t>11-MarylandINJ-T1-PTC-ENGR S.A. OLUKOYA</t>
  </si>
  <si>
    <t>FIDELIS  AYEBAE-0100068986</t>
  </si>
  <si>
    <t>11-PTCINJ-T3-General Hospital-67, ODUDUWA CRS.</t>
  </si>
  <si>
    <t>11-Adekunle FajuyiINJ-T1-Oduduwa-DIYA HOUSE</t>
  </si>
  <si>
    <t>MOKLAND LTD-0100068733</t>
  </si>
  <si>
    <t>LAWAL  SHOLARIN-0100068938</t>
  </si>
  <si>
    <t>11-OpebiINJ-T1-Agbaoku-GUARANTY TRUST BANK</t>
  </si>
  <si>
    <t>SHEBA CENTER-0101173246</t>
  </si>
  <si>
    <t>BLUE IVY HOTEL-0100068912</t>
  </si>
  <si>
    <t>KFC RESTUARANT-0100068760</t>
  </si>
  <si>
    <t>Zenith International Bank-0100068803</t>
  </si>
  <si>
    <t>MR GREGORY UANSERU-0100068837</t>
  </si>
  <si>
    <t>MR TAIWO AND OLAWOYE-0101306330</t>
  </si>
  <si>
    <t>KOBIESSI ELECTRI &amp; MECH ENG LT-0100069053</t>
  </si>
  <si>
    <t>11-PTCINJ-T3-Oba Akinjobi-BAMKY SALAMI PROPERT</t>
  </si>
  <si>
    <t>OSUNDEKO MRS-0100068802</t>
  </si>
  <si>
    <t>SHORELINE HOUSE-0100068857</t>
  </si>
  <si>
    <t>11-PTCINJ-T3-Oba Akinjobi-WAEC ESTATE LANDLORD &amp; RESIDENT ASSOCIATION</t>
  </si>
  <si>
    <t>11-Adekunle FajuyiINJ-T1-Isaac John-INSIGHT HILLS</t>
  </si>
  <si>
    <t>ZENITH BANK NIG. PLC-0100062794</t>
  </si>
  <si>
    <t>LAGOS STATE GOVERNMENT MEGA BUS TERMINAL-0101269646</t>
  </si>
  <si>
    <t>11-PTCINJ-T3-General Hospital-DOWUTOWN ROYAL SUITES</t>
  </si>
  <si>
    <t>ZENITH BANK-0101366640</t>
  </si>
  <si>
    <t>WILLY OBIYAN-0100068966</t>
  </si>
  <si>
    <t>MAMACASS RESTAURANT LIMITED-0100068712</t>
  </si>
  <si>
    <t>ECHO SCAN COMPANY-0101371011</t>
  </si>
  <si>
    <t>11-MarylandINJ-T1-PTC-MARTINS M. A.</t>
  </si>
  <si>
    <t>AFRIBANK PLC-0100068797</t>
  </si>
  <si>
    <t>11-PTCINJ-T3-Olowu-MOTAYO HOSPITAL LIMITED</t>
  </si>
  <si>
    <t>CHRISTAIN NWUDE-0100068874</t>
  </si>
  <si>
    <t>11-MarylandINJ-T1-PTC-ODUKALE SISTERS</t>
  </si>
  <si>
    <t>VICTORY GRAMMAR SCHOOL-0100069062</t>
  </si>
  <si>
    <t>POINTEK TECHNOLOGY-0100068772</t>
  </si>
  <si>
    <t>SLOT-0100068779</t>
  </si>
  <si>
    <t>SKYBIRD AIR-0100068977</t>
  </si>
  <si>
    <t>11-PTCINJ-T1-Opebi-NIGERIA CUSTOMS SERVICES</t>
  </si>
  <si>
    <t>11-MarylandINJ-T2-GRA-TIMAC GLOBAL CONCEPTS LTD</t>
  </si>
  <si>
    <t>STANBIC BANK PLC-0100068743</t>
  </si>
  <si>
    <t>TITOTEX CONSTRUCTION NIG LTD-0100068955</t>
  </si>
  <si>
    <t>11-Adekunle FajuyiINJ-T1-Oduduwa-POLICE COMMAND</t>
  </si>
  <si>
    <t>AREGBESOLA ADEBOWALE</t>
  </si>
  <si>
    <t>DANIEL TAIWO  ODUKOYA-0100068846</t>
  </si>
  <si>
    <t>OMAIS INVESTMENT LIMITED-0100068867</t>
  </si>
  <si>
    <t>OKONKWO JONATHAN-0101183770</t>
  </si>
  <si>
    <t>DIAMOND BANK-0100069113</t>
  </si>
  <si>
    <t>OLIVE MICROFINANCE BANK-0100068729</t>
  </si>
  <si>
    <t>33-MarylandTCN-PTC-OASIS CENTRE IKEJA</t>
  </si>
  <si>
    <t>POWA COMPLEX-0100068752</t>
  </si>
  <si>
    <t>CHIEF ADEYEMI ADEBAYO-0100068800</t>
  </si>
  <si>
    <t>MASTER ENERGY OIL AN-0100928135</t>
  </si>
  <si>
    <t>11-PTCINJ-T2-Awuse-D E S I R E GALLERY</t>
  </si>
  <si>
    <t>11-Adeniyi JonesINJ-T1-Anifowoshe-DIGITAL SQUARE</t>
  </si>
  <si>
    <t>POINT THE 'D'-0100068923</t>
  </si>
  <si>
    <t>11-Adekunle FajuyiINJ-T1-Isaac John-ALH. ISMAIL MAISINGA</t>
  </si>
  <si>
    <t>11-PTCINJ-T2-Medical-SHITTU ADENIKE KUDIRAT</t>
  </si>
  <si>
    <t>11-PTCINJ-T3-Oba Akinjobi-INTEGRITY ESTATE</t>
  </si>
  <si>
    <t>NIYI SANNI-0100928138</t>
  </si>
  <si>
    <t>SOLUTION BIZ LINK LI-0100928136</t>
  </si>
  <si>
    <t>SIDEL BEVERAGES AFRICA LIMITED-0100068870</t>
  </si>
  <si>
    <t>11-PTCINJ-T3-Oba Akinjobi-BODE WILLIAMS</t>
  </si>
  <si>
    <t>ADERIBIGBE ADEWALE-0100068753</t>
  </si>
  <si>
    <t>UNITED BANK FOR AFRICA-0100068964</t>
  </si>
  <si>
    <t>SKYMIT MOTORS LTD-0100069078</t>
  </si>
  <si>
    <t>POLICE WORKSHOP QUARTERS-0100348528</t>
  </si>
  <si>
    <t>11-PTCINJ-T3-Olowu-50 LADIPO KASUMU</t>
  </si>
  <si>
    <t>11-OpebiINJ-T1-Salvation-MAR &amp; MOR ENGINEERING SERVICE BUILDING</t>
  </si>
  <si>
    <t>OTUNBA YOMI OSHIKOYA-0100069081</t>
  </si>
  <si>
    <t>ZORRINS  NIG.LTD-0100068976</t>
  </si>
  <si>
    <t>RICHBETH HOTEL LTD-0100062795</t>
  </si>
  <si>
    <t>METRO PARK-0100068820</t>
  </si>
  <si>
    <t>CHAPLE PARK INVESTMENT LTD-0100068773</t>
  </si>
  <si>
    <t>ZENITH BANK-0101371012</t>
  </si>
  <si>
    <t>11-PTCINJ-T3-Oba Akinjobi-JEJELOYE SHOLA</t>
  </si>
  <si>
    <t>11-PTCINJ-T3-Oba Akinjobi-WILLEDGE PROJECT LTD</t>
  </si>
  <si>
    <t>IBIKUNLE AMOSUN-0100068818</t>
  </si>
  <si>
    <t>APOSTOLIC FAITH CHURCH COMPOUND-0101339612</t>
  </si>
  <si>
    <t>11-PTCINJ-T3-Oba Akinjobi-14 ADEYEMO ALAKIJA</t>
  </si>
  <si>
    <t>DANIEL DARE-0100068929</t>
  </si>
  <si>
    <t>OBI EZEUDE-0101296755</t>
  </si>
  <si>
    <t>11-OpebiINJ-T1-Agbaoku-DIAMOND BANK NIG. LTD</t>
  </si>
  <si>
    <t>AYAN FUNSO IJAODOLA-0101306336</t>
  </si>
  <si>
    <t>MERCHANT BANK(CREDIT LYONN-0100068794</t>
  </si>
  <si>
    <t>RAUF AREGBESOLA-0101219987</t>
  </si>
  <si>
    <t>11-New AlausaINJ-T4-Allen-JUST UNIQUE PLAZA</t>
  </si>
  <si>
    <t>CANPLAS NIG LTD-0100068823</t>
  </si>
  <si>
    <t>TRITON INTERNATIONAL CO LTD-0100069050</t>
  </si>
  <si>
    <t>11-Adekunle FajuyiINJ-T1-Oduduwa-SHERRYLANG VENTURES</t>
  </si>
  <si>
    <t>AYAN FUNSO SHOLA GBENGA-0101306335</t>
  </si>
  <si>
    <t>11-OpebiINJ-T1-Agbaoku-MTN NIGERIA COMMUNICA</t>
  </si>
  <si>
    <t>FIDELITY BANK-0101173251</t>
  </si>
  <si>
    <t>11-PTCINJ-T3-Olowu-ASSEMBLIES OF GOD (PRV)</t>
  </si>
  <si>
    <t>VISION SCAPE GROUP-0100068856</t>
  </si>
  <si>
    <t>DOWN TOWN ROYAL HOTEL-0100068771</t>
  </si>
  <si>
    <t>LANDOVER AVIATION-0100068706</t>
  </si>
  <si>
    <t>11-PTCINJ-T3-Olowu-HRM FRIDAY ABAJA II</t>
  </si>
  <si>
    <t>ECO BANK-0100068830</t>
  </si>
  <si>
    <t>ADEWALE ADERIBIGBE-0100062788</t>
  </si>
  <si>
    <t>MR &amp; MRS SELEEM ADEGUNWA-0101219986</t>
  </si>
  <si>
    <t>11-Adekunle FajuyiINJ-T1-Isaac John-OMAIS INVESTMENT</t>
  </si>
  <si>
    <t>11-PTCINJ-T3-Oba Akinjobi-MARTHA NAJOMO</t>
  </si>
  <si>
    <t>11-PTCINJ-T3-Oba Akinjobi-SEGUN BALOGUN</t>
  </si>
  <si>
    <t>11-PTCINJ-T2-Medical-MOHAMMED TAJUDEEN ISHOLA</t>
  </si>
  <si>
    <t>11-PTCINJ-T3-Olowu-APARTMENT ROYALE HOTEL &amp; SUITES</t>
  </si>
  <si>
    <t>AARTI RESIDENTIAL QUARTERS-0101451622</t>
  </si>
  <si>
    <t>ACESS BANK PLC-0100069017</t>
  </si>
  <si>
    <t>11-PTCINJ-T3-Olowu-MR RUFAI ALAO SEMIUAT</t>
  </si>
  <si>
    <t>NEW HEIGHTS PHARMACEUTICAL LTD</t>
  </si>
  <si>
    <t>JOHN AYENI-0100068898</t>
  </si>
  <si>
    <t>11-PTCINJ-T3-Oba Akinjobi-KALU AZU KALU</t>
  </si>
  <si>
    <t>11-PTCINJ-T3-Oba Akinjobi-ABIOLA O. AYENI</t>
  </si>
  <si>
    <t>DR ADEBOLA SULAIMON-0101394974</t>
  </si>
  <si>
    <t>11-Adekunle FajuyiINJ-T1-Isaac John-NATCOM DEVELOPMENT &amp; INVESTMENT LTD</t>
  </si>
  <si>
    <t>11-PTCINJ-T3-General Hospital-UMARU ABASS CDA</t>
  </si>
  <si>
    <t>UBA BANK-0100068720</t>
  </si>
  <si>
    <t>ARC OWODUNI OPAYEMI ( JODOF LTD)-0101366639</t>
  </si>
  <si>
    <t>UNITED BANK FOR AFRICA PLC-0100068734</t>
  </si>
  <si>
    <t>11-MarylandINJ-T1-PTC-MR OLANREWAJU OGUNBANJO</t>
  </si>
  <si>
    <t>TANTALIZERS-0100068787</t>
  </si>
  <si>
    <t>ESTATE OF ADESUNLOYE-0100098729</t>
  </si>
  <si>
    <t>11-New AlausaINJ-T6-Awolowo-130 AWOLOWO WAY</t>
  </si>
  <si>
    <t>SOLAB HOTEL &amp; SUITS.-0100068759</t>
  </si>
  <si>
    <t>SKYE BANK-0100068715</t>
  </si>
  <si>
    <t>ABU  HASSAN-0100068982</t>
  </si>
  <si>
    <t>KEYSTONE BANK-0100069014</t>
  </si>
  <si>
    <t>MESSRS.E.I  OJEI HOLDING-0100068949</t>
  </si>
  <si>
    <t>G T BANK PLC-0100068736</t>
  </si>
  <si>
    <t>11-PTCINJ-T3-Oba Akinjobi-OJKRYSTALACE LTD</t>
  </si>
  <si>
    <t>11-PTCINJ-T3-Oba Akinjobi-OGUNLESI J ADEGBOLA</t>
  </si>
  <si>
    <t>MAINSTREAM BANK-0100068981</t>
  </si>
  <si>
    <t>ETISALAT SHOP-0100068739</t>
  </si>
  <si>
    <t>ALHAJI OLARENWAJU MOHAMMED-0100068744</t>
  </si>
  <si>
    <t>MANCHRIS NIGERIAN LIMITED-0100068852</t>
  </si>
  <si>
    <t>POLICE TRAINING SCHOOL-0100098716</t>
  </si>
  <si>
    <t>AMAZAMA INTERNATIONAL VENTURES-0100068877</t>
  </si>
  <si>
    <t>TONY TOBI-0100068956</t>
  </si>
  <si>
    <t>WEMA BANK PLC-0100069048</t>
  </si>
  <si>
    <t>SOFISTICAT LTD-0101360916</t>
  </si>
  <si>
    <t>11-Adeniyi JonesINJ-T1-Anifowoshe-IFENNA FREDRICK</t>
  </si>
  <si>
    <t>U B A-0100068770</t>
  </si>
  <si>
    <t>SKYE BANK PLC-0100068719</t>
  </si>
  <si>
    <t>G L O B A C O M   OFFICE-0100069024</t>
  </si>
  <si>
    <t>MESSSRS    A G M B S-0100069035</t>
  </si>
  <si>
    <t>DIAMOND BANK-0100069027</t>
  </si>
  <si>
    <t>ZENITH BANK PLC.-0100062785</t>
  </si>
  <si>
    <t>11-New AlausaINJ-T4-Allen-11B ALLEN AVENUE</t>
  </si>
  <si>
    <t>11-PTCINJ-T3-Oba Akinjobi-ROYAL ESTATE 1</t>
  </si>
  <si>
    <t>11-Adekunle FajuyiINJ-T1-Isaac John-11 LADOKE AKINTOLA STREET</t>
  </si>
  <si>
    <t>11-OpebiINJ-T1-Agbaoku-ARIES PRESS</t>
  </si>
  <si>
    <t>PAUL JEGEDE-0100068849</t>
  </si>
  <si>
    <t>ORAGWA CLETUS-0100068764</t>
  </si>
  <si>
    <t>11-PTCINJ-T3-General Hospital-EKITI STATE LIAISON OFFICE</t>
  </si>
  <si>
    <t>ERUOTOR AUGUSTINE (WHITE HOUSE-0100068746</t>
  </si>
  <si>
    <t>NIPOST GENERAL POST OFFICE-0100068727</t>
  </si>
  <si>
    <t>ACCESS BANK-0100068798</t>
  </si>
  <si>
    <t>U. B . A. NIG. PLC.-0100068839</t>
  </si>
  <si>
    <t>11-PTCINJ-T3-Oba Akinjobi-BCI GLOBAL PROPERTIE</t>
  </si>
  <si>
    <t>GOLDLINK PLAZA-0100068962</t>
  </si>
  <si>
    <t>DR FRED OMOJOLA-0100068911</t>
  </si>
  <si>
    <t>11-New AlausaINJ-T6-Awolowo-EIYEGBENI JERRY</t>
  </si>
  <si>
    <t>SKYE BANK-0100068708</t>
  </si>
  <si>
    <t>COOLWORD ELECTRICAL RETAIL STO-0100068717</t>
  </si>
  <si>
    <t>11-PTCINJ-T2-Awuse-49 HAROLD SHODIPO</t>
  </si>
  <si>
    <t>MR &amp; MRS H. U.  EHUHA-0100068947</t>
  </si>
  <si>
    <t>ZENITH BANK PLC.-0100062793</t>
  </si>
  <si>
    <t>AYOOLA ORUKU PLAZA-0100062797</t>
  </si>
  <si>
    <t>11-PTCINJ-T1-Opebi-BANKOLE BERNARD II</t>
  </si>
  <si>
    <t>NIGERIA AIRFORCE 109 S/G-0100068878</t>
  </si>
  <si>
    <t>LAGOS STATE IKEJA FIRE SERVICE-0101376061</t>
  </si>
  <si>
    <t>ENGINEER B A ODUFUWA-0100068792</t>
  </si>
  <si>
    <t>N P F-0100068836</t>
  </si>
  <si>
    <t>(THE LORD'S PLAZA)OBIRON GP LT-0100068705</t>
  </si>
  <si>
    <t>ADEOLA SOLOMON OLAMILEKAN-0100348967</t>
  </si>
  <si>
    <t>CASH &amp; CARRY LTD.-0100068713</t>
  </si>
  <si>
    <t>NATIONAL PENSION COMMISSION-0100068941</t>
  </si>
  <si>
    <t>MAPLE GROUP LIMITED-0100068751</t>
  </si>
  <si>
    <t>SANMIPHIL LTD-0100928139</t>
  </si>
  <si>
    <t>S T &amp; T REGENCY SCHOOL-0100068850</t>
  </si>
  <si>
    <t>AMOSUN ADESHOLA-0101191795</t>
  </si>
  <si>
    <t>11-New AlausaINJ-T6-Awolowo-7 DIPEOLU STREET</t>
  </si>
  <si>
    <t>BAVIDI SUITES AND HOTEL-0100068768</t>
  </si>
  <si>
    <t>11-OpebiINJ-T1-Agbaoku-OSATA GEN STORES &amp; R</t>
  </si>
  <si>
    <t>11-PTCINJ-T2-Awuse-BABATUNDE OREMULE</t>
  </si>
  <si>
    <t>11-Adekunle FajuyiINJ-T1-Isaac John-HOUSE FUNMAN</t>
  </si>
  <si>
    <t>STERLING BANK-0100068716</t>
  </si>
  <si>
    <t>11-IlupejuINJ-T4-Ikorodu-TRINITY COURT</t>
  </si>
  <si>
    <t>11-PTCINJ-T2-Awuse-MOSES ADEYEMI</t>
  </si>
  <si>
    <t>11-Adekunle FajuyiINJ-T1-Isaac John-FRESH GARDEN</t>
  </si>
  <si>
    <t>POLLY PRODUCTS NIG LIMITED-0100069006</t>
  </si>
  <si>
    <t>MAXIVISION EYE HOSPITAL-0100069058</t>
  </si>
  <si>
    <t>11-Adekunle FajuyiINJ-T1-Oduduwa-ODUDUWA WAY CDA</t>
  </si>
  <si>
    <t>UNION BANK NIG. PLC.-0100068726</t>
  </si>
  <si>
    <t>EDOKPOLOR MICHEAL-0100348346</t>
  </si>
  <si>
    <t>STERLING BANK PLC-0100069037</t>
  </si>
  <si>
    <t>STERLING BANK-0101470328</t>
  </si>
  <si>
    <t>KEYSTONE BANK LIMITED-0100068728</t>
  </si>
  <si>
    <t>ROBERTS CAFE (BROWN CAFE)-0100068851</t>
  </si>
  <si>
    <t>WEST DOORS HOTEL-0100069064</t>
  </si>
  <si>
    <t>ORACLE EXPERIENCE LTD.-0100068778</t>
  </si>
  <si>
    <t>MR HENRY AJUWALE-0100068902</t>
  </si>
  <si>
    <t>11-PTCINJ-T3-Olowu-BANKOLE BERNARD</t>
  </si>
  <si>
    <t>AFRIGLOBAL CARE MED-0100068769</t>
  </si>
  <si>
    <t>11-OpebiINJ-T1-Agbaoku-MERIDAN PROPERTIES</t>
  </si>
  <si>
    <t>EQUITORIAL TRUST BANK-0100922783</t>
  </si>
  <si>
    <t>UNION HOMES SAVINGS &amp; LOAN LTD-0100069034</t>
  </si>
  <si>
    <t>11-Adekunle FajuyiINJ-T1-Isaac John-DEEPER CHRISTIAN LIFE MINISTRY</t>
  </si>
  <si>
    <t>CHIEF FELIX  EMEKE IWEREBON-0100068918</t>
  </si>
  <si>
    <t>RCCG POTTERS HOUSE-0101451619</t>
  </si>
  <si>
    <t>SKYE BANK-0100069023</t>
  </si>
  <si>
    <t>LAGOS STATE ELECTRICITY BOARD-0100098728</t>
  </si>
  <si>
    <t>HERITAGE BANK-0100068775</t>
  </si>
  <si>
    <t>ACCESS BANK-0100069047</t>
  </si>
  <si>
    <t>STANBIC IBTC BANK-0100098720</t>
  </si>
  <si>
    <t>11-New AlausaINJ-T6-Awolowo-ADEBAYO ADEBAYO</t>
  </si>
  <si>
    <t>11-OpebiINJ-T1-Agbaoku-CHRISLAND SCHOOLS LIMITED II</t>
  </si>
  <si>
    <t>U  B  A   NIG PLC-0100062787</t>
  </si>
  <si>
    <t>REFUGE HOME SAVINGS $ LOANS LT-0100069055</t>
  </si>
  <si>
    <t>CAPTAIN BOYO-0100068871</t>
  </si>
  <si>
    <t>STANDARD CHARTERED BANK-0100068888</t>
  </si>
  <si>
    <t>WEMA BANK-0100068709</t>
  </si>
  <si>
    <t>11-Adekunle FajuyiINJ-T1-Isaac John-SIMON ABOUD</t>
  </si>
  <si>
    <t>AUGUSTINE E ILODIBE-0100068711</t>
  </si>
  <si>
    <t>AB MICROFINANCE BANK-0100068762</t>
  </si>
  <si>
    <t>KEYSTONE BANK LIMITED-0100068730</t>
  </si>
  <si>
    <t>ADERONKE SHOPPING COMPLEX-0100068774</t>
  </si>
  <si>
    <t>UNITY BANK-0100068790</t>
  </si>
  <si>
    <t>FIDELITY BANK PLC-0100068756</t>
  </si>
  <si>
    <t>ALHAJI M K O ABIOLA-0100069075</t>
  </si>
  <si>
    <t>FIRST BANK OF NIG. P-0100062784</t>
  </si>
  <si>
    <t>11-Adekunle FajuyiINJ-T1-Isaac John-5B, ADEKUNLE FAJUYI</t>
  </si>
  <si>
    <t>SHOBANJO ABIODUN-0100347749</t>
  </si>
  <si>
    <t>11-New AlausaINJ-T4-Allen-WELLHOUSE RESOURCES LTD</t>
  </si>
  <si>
    <t>11-PTCINJ-T2-Awuse-AJIMOBI AMORE</t>
  </si>
  <si>
    <t>T. E. CAIFAS (MR)-0100062792</t>
  </si>
  <si>
    <t>PERJOY NIG. LTD-0100062790</t>
  </si>
  <si>
    <t>11-PTCINJ-T3-Oba Akinjobi-13 AYOOLA COKER</t>
  </si>
  <si>
    <t>11-Adekunle FajuyiINJ-T1-Oduduwa-BABS ADEJUWON</t>
  </si>
  <si>
    <t>11-PTCINJ-T3-Oba Akinjobi-MR OBAFEMI ADEDEJI AJIBOLA</t>
  </si>
  <si>
    <t>11-PTCINJ-T2-Awuse-ADVERTISING TECHNIQUES</t>
  </si>
  <si>
    <t>LAUNDRY BOX-0100069065</t>
  </si>
  <si>
    <t>STANBIC IBTC BANK PLC-0100069036</t>
  </si>
  <si>
    <t>SOLOMON PROPERTIES-0100068767</t>
  </si>
  <si>
    <t>11-Adekunle FajuyiINJ-T1-Oduduwa-33B REMI FANIKAYODE</t>
  </si>
  <si>
    <t>11-Adekunle FajuyiINJ-T1-Oduduwa-HON. TEJUOSHO</t>
  </si>
  <si>
    <t>METROCLEAN LTD.-0100922717</t>
  </si>
  <si>
    <t>11-New AlausaINJ-T4-Allen-NWABUEZE NWANCHUKWU OGOEZE</t>
  </si>
  <si>
    <t>TUNDE OREMULE-0100069071</t>
  </si>
  <si>
    <t>11-PTCINJ-T3-Olowu-BEE KAY</t>
  </si>
  <si>
    <t>FLORENCE ADEWALE-0100068757</t>
  </si>
  <si>
    <t>11-PTCINJ-T1-Opebi-MR DIPO ONABANJO</t>
  </si>
  <si>
    <t>11-Adekunle FajuyiINJ-T1-Oduduwa-ALEXANDRA COURTS ESTATE</t>
  </si>
  <si>
    <t>PRINTSPECS NIGERIAN LTD.-0100069003</t>
  </si>
  <si>
    <t>11-PTCINJ-T1-Opebi-BERNARD BANKOLE</t>
  </si>
  <si>
    <t>11-PTCINJ-T2-Awuse-ENGR. S.O. ABIOLA II</t>
  </si>
  <si>
    <t>REWARDS GROUP-0100062803</t>
  </si>
  <si>
    <t>11-Adekunle FajuyiINJ-T1-Isaac John-CHIEF OKORONKWO GEOR</t>
  </si>
  <si>
    <t>11-MarylandINJ-T1-PTC-4 MARYLAND</t>
  </si>
  <si>
    <t>11-Adekunle FajuyiINJ-T1-Isaac John-2 ISAAC JOHN STREET</t>
  </si>
  <si>
    <t>ADEMOSUN AKINWANDE-0100347254</t>
  </si>
  <si>
    <t>11-Adekunle FajuyiINJ-T1-Oduduwa-33C REMI FANIKAYODE</t>
  </si>
  <si>
    <t>PALMYRA CONSTRUCTION CO.-0101360917</t>
  </si>
  <si>
    <t>DEEP MARNET INT.-0101339615</t>
  </si>
  <si>
    <t>AYOOLA ABIDOYE-0100068948</t>
  </si>
  <si>
    <t>FIRST NATION AIRLINE-0100069031</t>
  </si>
  <si>
    <t>CHIEF C. GEORGE-0100068827</t>
  </si>
  <si>
    <t>11-MarylandINJ-T1-PTC-BELLO IDRIS</t>
  </si>
  <si>
    <t>BAYO FATUSI (HOUSE JJ)-0100068979</t>
  </si>
  <si>
    <t>RICKY INTERNATIONAL (TAMARINE-0100068810</t>
  </si>
  <si>
    <t>DR AJAYI      OLUTOSIN-0100069077</t>
  </si>
  <si>
    <t>11-New AlausaINJ-T6-Awolowo-THOMAS CHUKWUEMEKA OKORONKWO</t>
  </si>
  <si>
    <t>LAGOS STATE MOTOR VEHICLE ADMI-0100098733</t>
  </si>
  <si>
    <t>DANA MOTORS LIMITED-0100069010</t>
  </si>
  <si>
    <t>SKYE BANK-0100068735</t>
  </si>
  <si>
    <t>NIGERIAN LIQUIFIED NATURAL GAS-0100069020</t>
  </si>
  <si>
    <t>BRISTOW HELICOPTERS-0100069039</t>
  </si>
  <si>
    <t>JUSTICE ODULAMI OLUFEMI-0100068879</t>
  </si>
  <si>
    <t>11-Adekunle FajuyiINJ-T1-Isaac John-AIICO INSURANCE</t>
  </si>
  <si>
    <t xml:space="preserve">Achieve ATC&amp;C loss targets of Assigned DTs </t>
  </si>
  <si>
    <t>ESR NAME</t>
  </si>
  <si>
    <t>DATE</t>
  </si>
  <si>
    <t>SOYANNWO AKINLOLU O-0100068190</t>
  </si>
  <si>
    <t>11-New AlausaINJ-T4-Siyanbola-MRS O C IHEDIOHA</t>
  </si>
  <si>
    <t>11-New AlausaINJ-T4-Siyanbola-PORTLAND PAINTS &amp; PRODUCTS NIG</t>
  </si>
  <si>
    <t>11-New AlausaINJ-T4-Siyanbola-GURU DESEYE SUBAI 2</t>
  </si>
  <si>
    <t>11-New AlausaINJ-T4-Siyanbola-ZEGEH EMMANUEL</t>
  </si>
  <si>
    <t>11-New AlausaINJ-T4-Siyanbola-MRS YAO YANHONG</t>
  </si>
  <si>
    <t>TEMPLE SCHOOL-0100068202</t>
  </si>
  <si>
    <t>REMAT REALTORS-0100098785</t>
  </si>
  <si>
    <t>11-New AlausaINJ-T4-Siyanbola-BALOGUN IBRAHIM OLA</t>
  </si>
  <si>
    <t>ADENIYI SANNI-0100928134</t>
  </si>
  <si>
    <t>MR YISA LAMINA-0100068289</t>
  </si>
  <si>
    <t>11-Adeniyi JonesINJ-T1-Adeniyi Jones-ATC LG0653</t>
  </si>
  <si>
    <t>11-SecretariatINJ-T1-Lateef Jakande-IHS 3936H</t>
  </si>
  <si>
    <t>11-New AlausaINJ-T4-Siyanbola-22 ABBA JOHNSON CRESCENT</t>
  </si>
  <si>
    <t>11-New AlausaINJ-T4-SIYANBOLA-ABA JOHNSON 2</t>
  </si>
  <si>
    <t>11-New AlausaINJ-T4-SIYANBOLA-ORIMOLADE I</t>
  </si>
  <si>
    <t>11-New AlausaINJ-T4-SIYANBOLA-HARMONY EN CLAVE</t>
  </si>
  <si>
    <t>11-New AlausaINJ-T4-SIYANBOLA-ODEGBAMI</t>
  </si>
  <si>
    <t>11-New AlausaINJ-T4-SIYANBOLA-TALABI</t>
  </si>
  <si>
    <t>11-New AlausaINJ-T4-SIYANBOLA-ODANYE</t>
  </si>
  <si>
    <t>11-New AlausaINJ-T4-SIYANBOLA-ADELEKE SOLANKE</t>
  </si>
  <si>
    <t>11-New AlausaINJ-T4-SIYANBOLA-SANUSI</t>
  </si>
  <si>
    <t>11-New AlausaINJ-T4-SIYANBOLA-MOLADE OKOYA</t>
  </si>
  <si>
    <t>11-New AlausaINJ-T4-SIYANBOLA-SIYANBOLA</t>
  </si>
  <si>
    <t>11-New AlausaINJ-T4-SIYANBOLA-ABA JOHNSON 1</t>
  </si>
  <si>
    <t>11-New AlausaINJ-T4-SIYANBOLA-OLUTOYE 500KVA</t>
  </si>
  <si>
    <t>11-New AlausaINJ-T4-SIYANBOLA-ALHAJI BANKOLE</t>
  </si>
  <si>
    <t>11-New AlausaINJ-T4-SIYANBOLA-ORIMOLADE II</t>
  </si>
  <si>
    <t>11-New AlausaINJ-T4-Siyanbola-Rose Garden Estate</t>
  </si>
  <si>
    <t>11-New AlausaINJ-T4-Siyanbola-OLADAPO R JOBIFELE</t>
  </si>
  <si>
    <t>11-New AlausaINJ-T4-Siyanbola-ZENITH BANK PLC</t>
  </si>
  <si>
    <t>11-New AlausaINJ-T4-Siyanbola-MODUPEOLA</t>
  </si>
  <si>
    <t>11-New AlausaINJ-T4-SIYANBOLA-EWULOM</t>
  </si>
  <si>
    <t>11-Adeniyi JonesINJ-T1-Adeniyi Jones-173-174 NIPP</t>
  </si>
  <si>
    <t>11-Adeniyi JonesINJ-T1-Adeniyi Jones-30 ALH BANKOLE CRESCENT</t>
  </si>
  <si>
    <t>11-New AlausaINJ-T4-Siyanbola-NIPP 5 ADELEKE SHOLANKE CLOSE</t>
  </si>
  <si>
    <t>11-New AlausaINJ-T4-Siyanbola-ORIMOLADE ESTATE CDA</t>
  </si>
  <si>
    <t>11-New AlausaINJ-T4-Siyanbola-DIRISU LAWAL MOLADE OKOYA ESATE</t>
  </si>
  <si>
    <t>11-New AlausaINJ-T4-SIYANBOLA-C.Y NWANKWO</t>
  </si>
  <si>
    <t>11-New AlausaINJ-T4-Siyanbola-27 TALABI</t>
  </si>
  <si>
    <t>11-New AlausaINJ-T6-Awolowo-19 SHANU STREET</t>
  </si>
  <si>
    <t>11-New AlausaINJ-T4-Siyanbola-VICTORY ESTATE</t>
  </si>
  <si>
    <t>11-New AlausaINJ-T4-Siyanbola-83A ABBA JOHNSON CRESCENT</t>
  </si>
  <si>
    <t>11-New AlausaINJ-T4-Siyanbola-4 DURO DANIEL</t>
  </si>
  <si>
    <t>11-Adeniyi JonesINJ-T1-Anifowoshe-2A OBASA CLOSE</t>
  </si>
  <si>
    <t>11-Adeniyi JonesINJ-T1-Ajao-21 OLORUNIBE</t>
  </si>
  <si>
    <t>11-Adeniyi JonesINJ-T1-Ajao-15 AJAO ROAD</t>
  </si>
  <si>
    <t>11-Adeniyi JonesINJ-T1-Anifowoshe-6 AFISMAN DRIVE</t>
  </si>
  <si>
    <t>11-Adeniyi JonesINJ-T1-Ajao-29A OLORUNIBE</t>
  </si>
  <si>
    <t>11-Adeniyi JonesINJ-T1-Anifowoshe-22 INDEPENDENCE</t>
  </si>
  <si>
    <t>11-Adeniyi JonesINJ-T1-Ajao-20 AJAO ROAD</t>
  </si>
  <si>
    <t>11-AgegeINJ-T3-Oyemekun-MTN MOJISOLA</t>
  </si>
  <si>
    <t>11-Oke IraINJ-T2-Thomas Salako-ATC LG0730</t>
  </si>
  <si>
    <t>11-AgegeINJ-T3-Oyemekun-TELECOMMUNICATION MAST</t>
  </si>
  <si>
    <t>11-Oke IraINJ-T2-Thomas Salako-HVDS 28 BISHOP HUGHES</t>
  </si>
  <si>
    <t>11-AgegeINJ-T3-Oyemekun-3B HARMONY CLOSE</t>
  </si>
  <si>
    <t>11-AgegeINJ-T3-Oyemekun-4 AJENIFUJA STREET</t>
  </si>
  <si>
    <t>11-Oke IraINJ-T2-Kayode-4 AKINFENWA</t>
  </si>
  <si>
    <t>11-Oke IraINJ-T2-Thomas Salako-HVDS 9 MUFUTAU SHOBOLA</t>
  </si>
  <si>
    <t>11-AgegeINJ-T3-Oyemekun-38 AJIBODU</t>
  </si>
  <si>
    <t>11-AgegeINJ-T3-Oyemekun-2A, HARMONY DRIVE</t>
  </si>
  <si>
    <t>11-AgegeINJ-T3-Oyemekun-21 ADEOLA AVENUE</t>
  </si>
  <si>
    <t>11-Oke IraINJ-T2-Kayode-49A KAYODE STREET</t>
  </si>
  <si>
    <t>11-Oke IraINJ-T2-Kayode-56 KAYODE STREET</t>
  </si>
  <si>
    <t>11-Oke IraINJ-T2-Thomas Salako-HVDS 10 BABALOLA HUGHES</t>
  </si>
  <si>
    <t>11-AgegeINJ-T1-Iju Road-OLUGBENGA FASHEUN 3 CLOSE</t>
  </si>
  <si>
    <t>11-SecretariatINJ-T1-Estate-ATC LG0960</t>
  </si>
  <si>
    <t>11-SecretariatINJ-T2-Agidingbi-ATC-LG0764</t>
  </si>
  <si>
    <t>11-OjoduINJ-T2-Express-IHS LAG 2929C</t>
  </si>
  <si>
    <t>OLALEKAN ADEBIYI (ADDAS MALL)-0101394980</t>
  </si>
  <si>
    <t>PEARLWORT HOTEL &amp; SUITE-0101172991</t>
  </si>
  <si>
    <t>OSTRA HOTELS LTD-0100067925</t>
  </si>
  <si>
    <t>33-AlausaTCN-OPIC-YUSUF LASUN SULAIMON</t>
  </si>
  <si>
    <t>PERFECT PRINTERS LIMITED-0100068488</t>
  </si>
  <si>
    <t>TOS FUNERAL-0100067926</t>
  </si>
  <si>
    <t>TECO HOUSE-0100068021</t>
  </si>
  <si>
    <t>LAGOS STATE SIGNAGE &amp; ADVERTIS-0100068037</t>
  </si>
  <si>
    <t>NIGERIA GAS COMPANY LTD-0100068468</t>
  </si>
  <si>
    <t>11-OgbaINJ-T3-M &amp; B-AMERICAN CONSULATE</t>
  </si>
  <si>
    <t>11-OgbaINJ-T1-Ijaye-ATC LG0817</t>
  </si>
  <si>
    <t>11-OgbaINJ-T1-Ijaye-BLK 98 GROUNDMOUNTED MEDIUM</t>
  </si>
  <si>
    <t>11-OgbaINJ-T3-Agege-LG0651</t>
  </si>
  <si>
    <t>BRITISH PAINTS FACTORY-0100068360</t>
  </si>
  <si>
    <t>11-OgbaINJ-T3-Henry Carr-ATC LG0569</t>
  </si>
  <si>
    <t>11-Adeniyi JonesINJ-T1-Adeniyi Jones-MTN BASE</t>
  </si>
  <si>
    <t>11-Oke IraINJ-T2-Kayode-ATC LG0029</t>
  </si>
  <si>
    <t>11-Oke IraINJ-T1-Oke Ira-AIRTEL MAST (LAG 652)</t>
  </si>
  <si>
    <t>11-OgbaINJ-T1-Ijaye-LG1755</t>
  </si>
  <si>
    <t>11-OgbaINJ-T1-Isokoko-LG0673</t>
  </si>
  <si>
    <t>NAMPAK NIGERIA LIMITED-0100068387</t>
  </si>
  <si>
    <t>11-Adeniyi JonesINJ-T1-Adeniyi Jones-58 ADENIYI JONES AVENUE</t>
  </si>
  <si>
    <t>11-Oke IraINJ-T2-Kayode-BLK 42 OLUWOLE HVDS 25KVA</t>
  </si>
  <si>
    <t>11-Oke IraINJ-T2-Kayode-528 GEORGE CRESCENT</t>
  </si>
  <si>
    <t>11-OgbaINJ-T1-Ijaye-HVDS (KEKE)-BLK 64</t>
  </si>
  <si>
    <t>11-Oke IraINJ-T2-Kayode-413 GEORGE CRESCENT</t>
  </si>
  <si>
    <t>11-Oke IraINJ-T2-Kayode-8 IJAIYE ROAD</t>
  </si>
  <si>
    <t>11-Oke IraINJ-T2-Kayode-SHOP 3-ODO ERAN(IJAIYE ROAD)</t>
  </si>
  <si>
    <t>11-OgbaINJ-T1-Ijaye-12B OLUFUMILAYO HVDS(DIDEOLU ESTATE)</t>
  </si>
  <si>
    <t>11-Oke IraINJ-T2-Kayode-1 ADEKUNLE OWOBIYI HVDS</t>
  </si>
  <si>
    <t>11-Oke IraINJ-T2-Kayode-9 NOB OLUWA HVDS 25KVA</t>
  </si>
  <si>
    <t>11-Oke IraINJ-T2-Kayode-ADARANIJO-13 OLOKO</t>
  </si>
  <si>
    <t>11-Oke IraINJ-T2-Kayode-526A GEORGE CRESCENT</t>
  </si>
  <si>
    <t>11-Oke IraINJ-T2-Kayode-11 ADARANIJO</t>
  </si>
  <si>
    <t>11-OjoduINJ-T1-Ojodu-ATC LG0027</t>
  </si>
  <si>
    <t>11-OjoduINJ-T2-Yakoyo-IHS LAG 3807H</t>
  </si>
  <si>
    <t>11-SecretariatINJ-T1-Lateef Jakande-ATC LG0998(PRV)</t>
  </si>
  <si>
    <t>11-OjoduINJ-T1-Alagbole-MTN(MIKE AJARI STR.)</t>
  </si>
  <si>
    <t>11-OjoduINJ-T1-King Avenue-ATC NIG. WIRELESS INFRS. LTD.</t>
  </si>
  <si>
    <t>11-OjoduINJ-T2-River Valley-ABASIAKARA</t>
  </si>
  <si>
    <t>11-Oke IraINJ-T1-Nob Oluwa-ATC LG0205</t>
  </si>
  <si>
    <t>11-Oke IraINJ-T1-Ayo Alabi-AIRTEL MAST SILIFAT ABIOYE LG 052</t>
  </si>
  <si>
    <t>11-Oke IraINJ-T1-Nob Oluwa-APATA 1 HVDS</t>
  </si>
  <si>
    <t>11-Oke IraINJ-T2-Abiodun Jagun-AJAYI RD 27 HVDS</t>
  </si>
  <si>
    <t>11-Oke IraINJ-T1-Oke Ira-BABALOLA AYODELE CL 8 HVDS</t>
  </si>
  <si>
    <t>11-Oke IraINJ-T1-Ayo Alabi-OLANIPEKUN 5 HVDS</t>
  </si>
  <si>
    <t>11-Oke IraINJ-T1-Ayo Alabi-STREET LIGHT OGUNDELE AVENUE HVDS</t>
  </si>
  <si>
    <t>11-Oke IraINJ-T1-Ayo Alabi-MAKANJUOLA 3 HVDS</t>
  </si>
  <si>
    <t>11-Oke IraINJ-T1-Ayo Alabi-DAPSON 11 HVDS</t>
  </si>
  <si>
    <t>33-AlausaTCN-OPEBI-IKEJA ELECTRICITY DIST COMPANY_TEST</t>
  </si>
  <si>
    <t>DORIAN FILTERS LTD-0100068610</t>
  </si>
  <si>
    <t>G - TEE-0100068575</t>
  </si>
  <si>
    <t>TRICOT IND NIG LTD-0100098752</t>
  </si>
  <si>
    <t>MOUDACO LIMITED-0100068600</t>
  </si>
  <si>
    <t>PRINT INK NIGERIA LIMITED-0100068547</t>
  </si>
  <si>
    <t>UNIVERSAL FURNITURE-0100068608</t>
  </si>
  <si>
    <t>11-MarylandINJ-T2-Ojota-MTN SWITCH BUILDING</t>
  </si>
  <si>
    <t>GRAPHITEK VENTURES LTD -0100068541</t>
  </si>
  <si>
    <t>S  A  R  M    LTD-0100068634</t>
  </si>
  <si>
    <t>UNIPUMPS NIGERIA LIMITED-0100068601</t>
  </si>
  <si>
    <t>UNISTAR HI TECH SYSTEM LTD-0100068599</t>
  </si>
  <si>
    <t>11-New AlausaINJ-T6-Ogundana-ATC SITE ID 403020</t>
  </si>
  <si>
    <t>11-New AlausaINJ-T6-Ogundana-MTN T0704</t>
  </si>
  <si>
    <t>11-SecretariatINJ-T2-UAC-ATC SITE ID 402860</t>
  </si>
  <si>
    <t>11-OpebiINJ-T1-Olusosun-ATC-LG0964</t>
  </si>
  <si>
    <t>11-OpebiINJ-T1-Salvation-ATC LG0023</t>
  </si>
  <si>
    <t>CAPTAIN OKUNBO-0100062798</t>
  </si>
  <si>
    <t>11-OpebiINJ-T1-Agbaoku-MTN MAST (LAG 3737)</t>
  </si>
  <si>
    <t>11-MarylandINJ-T3-Ikosi-ATC LG1674</t>
  </si>
  <si>
    <t>11-MarylandINJ-T2-Ojota-JOS HANSEN</t>
  </si>
  <si>
    <t>11-New AlausaINJ-T4-Oregun-9 OREGUN ROAD</t>
  </si>
  <si>
    <t>11-PTCINJ-T1-Opebi-WORKSHOP</t>
  </si>
  <si>
    <t>11-PTCINJ-T2-Awuse-ATC-LG0463</t>
  </si>
  <si>
    <t>11-PTCINJ-T3-General Hospital-GOV RAUF AREGBESOLA</t>
  </si>
  <si>
    <t>WEST CONTRACTOR NIG LTD-0100068780</t>
  </si>
  <si>
    <t>11-PTCINJ-T1-Opebi-ATC SITED ID 402990</t>
  </si>
  <si>
    <t>11-New AlausaINJ-T6-Awolowo-ATC LG0898</t>
  </si>
  <si>
    <t>11-IlupejuINJ-T4-Ikorodu-ATC LG0710</t>
  </si>
  <si>
    <t>11-Adekunle FajuyiINJ-T1-Oduduwa-ATC SITE ATC ID 402948</t>
  </si>
  <si>
    <t>STRONG TOWER PROPERTIES-0100068834</t>
  </si>
  <si>
    <t>OLULADE MR &amp; MRS-0100068841</t>
  </si>
  <si>
    <t>11-Adekunle FajuyiINJ-T1-Oduduwa-LG0854</t>
  </si>
  <si>
    <t>11-PTCINJ-T2-Awuse-ATC LG0575</t>
  </si>
  <si>
    <t>11-Adekunle FajuyiINJ-T1-Oduduwa-ATC 402880</t>
  </si>
  <si>
    <t>11-PTCINJ-T2-Medical-ATC LG0050</t>
  </si>
  <si>
    <t>11-PTCINJ-T3-Olowu-AIRTEL LAG 1668</t>
  </si>
  <si>
    <t>11-PTCINJ-T1-Opebi-EMORDI</t>
  </si>
  <si>
    <t>11-Adekunle FajuyiINJ-T1-Isaac John-C&amp;A PARTNERSHIP ESTATE</t>
  </si>
  <si>
    <t>11-PTCINJ-T3-Oba Akinjobi-ADEOLA AMOSUN</t>
  </si>
  <si>
    <t>11-Adekunle FajuyiINJ-T1-Oduduwa-WAEC QUARTERS 1</t>
  </si>
  <si>
    <t>11-PTCINJ-T3-Oba Akinjobi-WAEC QUARTERS II</t>
  </si>
  <si>
    <t>11-PTCINJ-T3-Oba Akinjobi-BABALOLA OLAJIBE</t>
  </si>
  <si>
    <t>11-MarylandINJ-T1-PTC-ORITSETIMEYIN J. OKOME</t>
  </si>
  <si>
    <t xml:space="preserve"> Energy Received (Kwh)</t>
  </si>
  <si>
    <t xml:space="preserve"> Energy Received (Kwh)2</t>
  </si>
  <si>
    <t>Active Postpaid Population</t>
  </si>
  <si>
    <t>Read PP Population</t>
  </si>
  <si>
    <t>PPM Population</t>
  </si>
  <si>
    <t>Postpaid Kwh</t>
  </si>
  <si>
    <t>PPM Kwh</t>
  </si>
  <si>
    <t>DT ON DNP, CUSTOMER ON DNP</t>
  </si>
  <si>
    <t>DT DISCONNECTED, REQUIRE WORKSHOP ATTENTION</t>
  </si>
  <si>
    <t>DT deloaded for non-payment</t>
  </si>
  <si>
    <t>PPM account (Presently Vacant)</t>
  </si>
  <si>
    <t>Vacant Building</t>
  </si>
  <si>
    <t>not commissioned</t>
  </si>
  <si>
    <t>Under Renovation</t>
  </si>
  <si>
    <t>DT IS DISCONNECTED</t>
  </si>
  <si>
    <t>DT Out of Circuit</t>
  </si>
  <si>
    <t>DT is out of circuit</t>
  </si>
  <si>
    <t>Postpaid January 2023 Payment</t>
  </si>
  <si>
    <t>PPM Dec 2022 Payment</t>
  </si>
  <si>
    <t xml:space="preserve"> Total Population</t>
  </si>
  <si>
    <t xml:space="preserve"> Kwh</t>
  </si>
  <si>
    <t xml:space="preserve"> Billing</t>
  </si>
  <si>
    <t>Payment</t>
  </si>
  <si>
    <t>SUSPENDED PP ACCOUNTS</t>
  </si>
  <si>
    <t>ESR ID</t>
  </si>
  <si>
    <t/>
  </si>
  <si>
    <t>IKD043940</t>
  </si>
  <si>
    <t>IKD041637</t>
  </si>
  <si>
    <t>IKD044628</t>
  </si>
  <si>
    <t>IKD044694</t>
  </si>
  <si>
    <t>IKD041818</t>
  </si>
  <si>
    <t>IKD041808</t>
  </si>
  <si>
    <t>IKD044657</t>
  </si>
  <si>
    <t>IKD041522</t>
  </si>
  <si>
    <t>IKD043615</t>
  </si>
  <si>
    <t>IKD044734</t>
  </si>
  <si>
    <t>IKD041136</t>
  </si>
  <si>
    <t>IKD043485</t>
  </si>
  <si>
    <t>MD</t>
  </si>
  <si>
    <t>IKD044648</t>
  </si>
  <si>
    <t>IKD043220</t>
  </si>
  <si>
    <t>IKD044586</t>
  </si>
  <si>
    <t>IKD044678</t>
  </si>
  <si>
    <t>IKD044702</t>
  </si>
  <si>
    <t>IKD041336</t>
  </si>
  <si>
    <t>IKD043493</t>
  </si>
  <si>
    <t>IKD044695</t>
  </si>
  <si>
    <t>IKD041777</t>
  </si>
  <si>
    <t>IKD044502</t>
  </si>
  <si>
    <t>IKD044396</t>
  </si>
  <si>
    <t>IKD041578</t>
  </si>
  <si>
    <t>IKD044700</t>
  </si>
  <si>
    <t>IKD043657</t>
  </si>
  <si>
    <t>IKD043659</t>
  </si>
  <si>
    <t>IKD044329</t>
  </si>
  <si>
    <t>IKD041551</t>
  </si>
  <si>
    <t>MDKAM</t>
  </si>
  <si>
    <t>IKD044428</t>
  </si>
  <si>
    <t>IKD043480</t>
  </si>
  <si>
    <t>IKD043945</t>
  </si>
  <si>
    <t>IKD043964</t>
  </si>
  <si>
    <t>IKD044194</t>
  </si>
  <si>
    <t>IKD044617</t>
  </si>
  <si>
    <t>IKD044366</t>
  </si>
  <si>
    <t>Miss Bukola Latifat Oladosu</t>
  </si>
  <si>
    <t>Mrs Oluwakemi Janet James</t>
  </si>
  <si>
    <t>VINCENT ALONGE</t>
  </si>
  <si>
    <t>Tolulope Falodun</t>
  </si>
  <si>
    <t>Mrs Bose Islamiyat Akanmu</t>
  </si>
  <si>
    <t>Mrs Felicia Comfort Jonathan</t>
  </si>
  <si>
    <t>MRS ADETOLA FABUYI-ADEKEYE</t>
  </si>
  <si>
    <t>Mrs Maryrose Obby Ozoigbo</t>
  </si>
  <si>
    <t>Miss Ashiat Olamide Adebayo</t>
  </si>
  <si>
    <t>PAUL ASEEPERI</t>
  </si>
  <si>
    <t>Mrs Ajoke Temitope Kehinde</t>
  </si>
  <si>
    <t>Mr Kalejaiye Oluwagbemileke Oduyombo</t>
  </si>
  <si>
    <t>OLOLADE FUNMILOLA POPOOLA</t>
  </si>
  <si>
    <t>Saheed Olaniyi</t>
  </si>
  <si>
    <t>ROTIMI AKANMU</t>
  </si>
  <si>
    <t>Emeka Kalu</t>
  </si>
  <si>
    <t>Taiwo Tukuru</t>
  </si>
  <si>
    <t>OBA ONORUOIZA</t>
  </si>
  <si>
    <t>Samson Okunola</t>
  </si>
  <si>
    <t>Yomi Akingbaso</t>
  </si>
  <si>
    <t>Ogechi Agor</t>
  </si>
  <si>
    <t>AMEENAT HASSAN</t>
  </si>
  <si>
    <t>OLAYIWOLA TELLA</t>
  </si>
  <si>
    <t>JOHNSON IJELEKHAI</t>
  </si>
  <si>
    <t>TIAMIYU NURUDEEN ADEWALE</t>
  </si>
  <si>
    <t>Chuma Ndubisi</t>
  </si>
  <si>
    <t>Olatunbosun Mesele</t>
  </si>
  <si>
    <t>Kenneth Timothy</t>
  </si>
  <si>
    <t>Oyewole Ikulayo</t>
  </si>
  <si>
    <t>EMMANUEL AGODIKE</t>
  </si>
  <si>
    <t>AKINWUMI FAGBAMILA</t>
  </si>
  <si>
    <t>JOSEPH MAKU</t>
  </si>
  <si>
    <t>DAMILOLA FASAKIN</t>
  </si>
  <si>
    <t>CYNTHIA FUMNAYA ADEBI</t>
  </si>
  <si>
    <t>UDUAKOBONG AMBAH</t>
  </si>
  <si>
    <t>MICHAEL EKE</t>
  </si>
  <si>
    <t xml:space="preserve">OBA AKRAN </t>
  </si>
  <si>
    <t>NEW ESR NAME</t>
  </si>
  <si>
    <t>NEW ESR ID</t>
  </si>
  <si>
    <t>Total no of assigned DTs</t>
  </si>
  <si>
    <t>No of DTs that met ATC&amp;C target</t>
  </si>
  <si>
    <t>Achieved</t>
  </si>
  <si>
    <t>Target (100%)</t>
  </si>
  <si>
    <t>Date</t>
  </si>
  <si>
    <t>Rating</t>
  </si>
  <si>
    <t>% = Actual/Target</t>
  </si>
  <si>
    <t>0% - 69%</t>
  </si>
  <si>
    <t>70% - 94%</t>
  </si>
  <si>
    <t>95% - 104%</t>
  </si>
  <si>
    <t>105%+</t>
  </si>
  <si>
    <t>Score Class</t>
  </si>
  <si>
    <t>Did Not Meet</t>
  </si>
  <si>
    <t>Partially Met</t>
  </si>
  <si>
    <t>Met</t>
  </si>
  <si>
    <t>Exceeded</t>
  </si>
  <si>
    <t>% of Weight Achieved</t>
  </si>
  <si>
    <t>Score (weight = 40%)</t>
  </si>
  <si>
    <t>Ensure 100% validation and visitation of all customers per quarter (to be captured on app)</t>
  </si>
  <si>
    <t>Total no of customers</t>
  </si>
  <si>
    <t>No of customers captured on app</t>
  </si>
  <si>
    <t>100% validation of all newly installed PPM within one month of installation (to be captured on app)</t>
  </si>
  <si>
    <t>Total no of PPMs installed in the month</t>
  </si>
  <si>
    <t>Score (weight = 12%)</t>
  </si>
  <si>
    <t>Score (weight = 8%)</t>
  </si>
  <si>
    <t>100% validation and verification of all non vending PPM within 6 months</t>
  </si>
  <si>
    <t>Total no of 6 months non vending PPM</t>
  </si>
  <si>
    <t>No of 6months non vending PPM verified</t>
  </si>
  <si>
    <t>Score (weight = 5%)</t>
  </si>
  <si>
    <t xml:space="preserve">Achieve 80% CRR on assigned DTs </t>
  </si>
  <si>
    <t>No of DTs assigned</t>
  </si>
  <si>
    <t xml:space="preserve">No of DTs that met CRR target </t>
  </si>
  <si>
    <t>Ensure meters of all metered postpaid customers on DTs managed are read</t>
  </si>
  <si>
    <t>Total no of metered postpaid customers</t>
  </si>
  <si>
    <t>No of postpaid meters read</t>
  </si>
  <si>
    <t>Score (weight = 2%)</t>
  </si>
  <si>
    <t>Target (80%)</t>
  </si>
  <si>
    <t>Recover 100% of excess Unbilled energy on DTs managed (Target - Actual BE)</t>
  </si>
  <si>
    <t>No of DTs that did not meet BE target</t>
  </si>
  <si>
    <t>No of DTs with 100% unbilled energy recovered</t>
  </si>
  <si>
    <t>Total Score</t>
  </si>
  <si>
    <t>Final Rating</t>
  </si>
  <si>
    <t>Performance Rating</t>
  </si>
  <si>
    <t>Score Range</t>
  </si>
  <si>
    <t>Exceptional Performer</t>
  </si>
  <si>
    <t>80.0%+</t>
  </si>
  <si>
    <t>Steady Performer</t>
  </si>
  <si>
    <t>60.0% - 79.9%</t>
  </si>
  <si>
    <t>Needs Improvement</t>
  </si>
  <si>
    <t>50.0% - 59.9%</t>
  </si>
  <si>
    <t>Below Par</t>
  </si>
  <si>
    <t>0.0% - 49.9%</t>
  </si>
  <si>
    <t>BE</t>
  </si>
  <si>
    <t>BE TARGET</t>
  </si>
  <si>
    <t>CRR TARGET</t>
  </si>
  <si>
    <t>Anifowoshe</t>
  </si>
  <si>
    <t>Ifako</t>
  </si>
  <si>
    <t>Oba Akran</t>
  </si>
  <si>
    <t>Ogba</t>
  </si>
  <si>
    <t>Ojodu</t>
  </si>
  <si>
    <t>Oregun</t>
  </si>
  <si>
    <t>Ikeja</t>
  </si>
  <si>
    <t>CRR</t>
  </si>
  <si>
    <t>BE CHECK</t>
  </si>
  <si>
    <t>CRR CHECK</t>
  </si>
  <si>
    <t>READ COUNT</t>
  </si>
  <si>
    <t>UNBILLED</t>
  </si>
  <si>
    <t>RECOVERY</t>
  </si>
  <si>
    <t>%Recovery</t>
  </si>
  <si>
    <t>Check</t>
  </si>
  <si>
    <t>CE</t>
  </si>
  <si>
    <t>ATC&amp;C</t>
  </si>
  <si>
    <t>ATC&amp;C TARGET</t>
  </si>
  <si>
    <t>ATC&amp;C CHECK</t>
  </si>
  <si>
    <t>KEY PERFORMANCE INDEX</t>
  </si>
  <si>
    <t>Month</t>
  </si>
  <si>
    <t>ACTUAL</t>
  </si>
  <si>
    <t>TARGET</t>
  </si>
  <si>
    <t>Overall Score</t>
  </si>
  <si>
    <t>UNDERTAKING</t>
  </si>
  <si>
    <t>ESR</t>
  </si>
  <si>
    <t>Ensure 100% validation and visitation of all customers per quarter (to be captured on app)  (Weight = 12%)</t>
  </si>
  <si>
    <t>100% validation of all newly installed PPM within one month of installation (to be captured on app)  (weight = 8%)</t>
  </si>
  <si>
    <t>100% validation and verification of all non vending PPM within 6 months (weight = 5%)</t>
  </si>
  <si>
    <t>Achieve 80% CRR on assigned DTs (weight = 5%)</t>
  </si>
  <si>
    <t>Ensure meters of all metered postpaid customers on DTs managed are read (Weight = 2%)</t>
  </si>
  <si>
    <t>Recover 100% of excess Unbilled energy on DTs managed (Target - Actual BE)  (weight = 8%)</t>
  </si>
  <si>
    <t>SCORE</t>
  </si>
  <si>
    <t>CURRENT UNDERTAKING</t>
  </si>
  <si>
    <t>Q1</t>
  </si>
  <si>
    <t>Q2</t>
  </si>
  <si>
    <t>Q3</t>
  </si>
  <si>
    <t>Q4</t>
  </si>
  <si>
    <t>QUARTER</t>
  </si>
  <si>
    <t>Miss Uduakobong Titi Ambah</t>
  </si>
  <si>
    <t>Mrs Tolulope Damilola Falodun</t>
  </si>
  <si>
    <t>Victoria Okpohromu</t>
  </si>
  <si>
    <t>Fesisara Adelaja</t>
  </si>
  <si>
    <t>IKD044886</t>
  </si>
  <si>
    <t>Toyosi Bamiduro</t>
  </si>
  <si>
    <t>IKD044923</t>
  </si>
  <si>
    <t>JOHNSON OYEDE</t>
  </si>
  <si>
    <t>IKD044807</t>
  </si>
  <si>
    <t>IKD044735</t>
  </si>
  <si>
    <t>OGBA UT</t>
  </si>
  <si>
    <t>ADEKUNLE OLAIYA</t>
  </si>
  <si>
    <t>IKD044884</t>
  </si>
  <si>
    <t>CHRISTOPHER EKWEBE</t>
  </si>
  <si>
    <t>IKD044865</t>
  </si>
  <si>
    <t>Miss Ololade Funmilola Popoola</t>
  </si>
  <si>
    <t>Mr Vincent Monday Alonge</t>
  </si>
  <si>
    <t>OLUWASEYI AJAYI</t>
  </si>
  <si>
    <t>IKD044913</t>
  </si>
  <si>
    <t>BLESSING ABE</t>
  </si>
  <si>
    <t>IKD044927</t>
  </si>
  <si>
    <t>Mr Emeka Daniel Kalu</t>
  </si>
  <si>
    <t>Mr Onoruoiza Oba</t>
  </si>
  <si>
    <t>Mr Saheed Adeola Olaniyi</t>
  </si>
  <si>
    <t>Mr Samson Oluwasegun Okunola</t>
  </si>
  <si>
    <t>Mr Yomi Segun Akingbaso</t>
  </si>
  <si>
    <t>Mrs Ogechi Stella David</t>
  </si>
  <si>
    <t>Mr Rotimi Gabriel Akanmu</t>
  </si>
  <si>
    <t>OKE IRA</t>
  </si>
  <si>
    <t>Mr Johnson Imiewan Ijelekhai</t>
  </si>
  <si>
    <t>Mr Olayiwola Oluwaseun Tella</t>
  </si>
  <si>
    <t>Mrs Ameenat Olayinka Owoeye</t>
  </si>
  <si>
    <t xml:space="preserve">OLAYEMI OLAKANMI </t>
  </si>
  <si>
    <t>IKD044922</t>
  </si>
  <si>
    <t>OPEYEMI F.ILESANMI</t>
  </si>
  <si>
    <t>IKD044929</t>
  </si>
  <si>
    <t>Mr Chuma Emmanuel Ndubisi</t>
  </si>
  <si>
    <t>Mr Kenneth Folorunsho Timothy</t>
  </si>
  <si>
    <t>Mr Olatunbosun Olaitan Mesele</t>
  </si>
  <si>
    <t>Mr Oyewole John Ikulayo</t>
  </si>
  <si>
    <t>Ngozi Nwachukwu</t>
  </si>
  <si>
    <t>IKD044933</t>
  </si>
  <si>
    <t>Tracy Nwokocha</t>
  </si>
  <si>
    <t>IKD044917</t>
  </si>
  <si>
    <t xml:space="preserve">Deborah Olawale </t>
  </si>
  <si>
    <t>IKD044905</t>
  </si>
  <si>
    <t xml:space="preserve">Idowu Adeleke Kazeem </t>
  </si>
  <si>
    <t>IKD044906</t>
  </si>
  <si>
    <t>Mr Emmanuel Chikeremuba Agodike</t>
  </si>
  <si>
    <t>Mr Joseph Toghanrose Maku</t>
  </si>
  <si>
    <t>Mrs Fumnaya Cynthia Ijeh</t>
  </si>
  <si>
    <t>Oluchi Anaekwe</t>
  </si>
  <si>
    <t>IKD044921</t>
  </si>
  <si>
    <t>OBA_AKRAN</t>
  </si>
  <si>
    <t>OGBA_UT</t>
  </si>
  <si>
    <t>OKE_IRA</t>
  </si>
  <si>
    <t>Mr Taiwo Babatunde Oki</t>
  </si>
  <si>
    <t>IKD041466</t>
  </si>
  <si>
    <t>Hellen Adebiyi (Temporary)</t>
  </si>
  <si>
    <t>IKD042380</t>
  </si>
  <si>
    <t>Mr Damilola Victor Fasakin</t>
  </si>
  <si>
    <t>Mr Michael Chimaobi Eke</t>
  </si>
  <si>
    <t>IKD044636</t>
  </si>
  <si>
    <t>FEYISARA ADELAJA</t>
  </si>
  <si>
    <t>Achieve ATC&amp;C loss targets of Assigned DTs (Weight = 40%)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</si>
</sst>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-* #,##0.00_-;\-* #,##0.00_-;_-* &quot;-&quot;??_-;_-@_-"/>
    <numFmt numFmtId="165" formatCode="0.0%"/>
    <numFmt numFmtId="166" formatCode="0.000000%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rebuchet MS"/>
      <family val="2"/>
    </font>
    <font>
      <sz val="11"/>
      <color theme="1"/>
      <name val="Trebuchet MS"/>
      <family val="2"/>
    </font>
    <font>
      <b/>
      <sz val="11"/>
      <color theme="0"/>
      <name val="Trebuchet MS"/>
      <family val="2"/>
    </font>
    <font>
      <b/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theme="1"/>
      <name val="Calibri"/>
      <family val="2"/>
      <scheme val="minor"/>
    </font>
    <font>
      <sz val="11"/>
      <color rgb="FF000000"/>
      <name val="Swis721 Lt BT"/>
      <family val="2"/>
    </font>
    <font>
      <sz val="10"/>
      <color rgb="FF000000"/>
      <name val="Swis721 Lt BT"/>
      <family val="2"/>
    </font>
    <font>
      <b/>
      <sz val="9"/>
      <color theme="0"/>
      <name val="Trebuchet MS"/>
      <family val="2"/>
    </font>
    <font>
      <b/>
      <sz val="11"/>
      <color theme="1"/>
      <name val="Swis721 Lt BT"/>
      <family val="2"/>
    </font>
    <font>
      <sz val="11"/>
      <color theme="1"/>
      <name val="Candara"/>
      <family val="2"/>
    </font>
    <font>
      <b/>
      <sz val="10"/>
      <color theme="0"/>
      <name val="Candara"/>
      <family val="2"/>
    </font>
    <font>
      <b/>
      <sz val="10"/>
      <color theme="1"/>
      <name val="Candara"/>
      <family val="2"/>
    </font>
    <font>
      <b/>
      <sz val="11"/>
      <color theme="1"/>
      <name val="Candara"/>
      <family val="2"/>
    </font>
    <font>
      <b/>
      <sz val="12"/>
      <color theme="1"/>
      <name val="Candara"/>
      <family val="2"/>
    </font>
    <font>
      <b/>
      <sz val="14"/>
      <color theme="1"/>
      <name val="Candara"/>
      <family val="2"/>
    </font>
    <font>
      <b/>
      <sz val="16"/>
      <color theme="1"/>
      <name val="Candara"/>
      <family val="2"/>
    </font>
    <font>
      <b/>
      <sz val="11"/>
      <color theme="0"/>
      <name val="Candara"/>
      <family val="2"/>
    </font>
    <font>
      <b/>
      <sz val="12"/>
      <color theme="0"/>
      <name val="Candara"/>
      <family val="2"/>
    </font>
    <font>
      <sz val="10"/>
      <color theme="1"/>
      <name val="Candara"/>
      <family val="2"/>
    </font>
    <font>
      <b/>
      <sz val="14"/>
      <color theme="0"/>
      <name val="Candara"/>
      <family val="2"/>
    </font>
    <font>
      <b/>
      <sz val="16"/>
      <color theme="0" tint="-4.9989318521683403E-2"/>
      <name val="Candara"/>
      <family val="2"/>
    </font>
    <font>
      <b/>
      <sz val="16"/>
      <color theme="0"/>
      <name val="Candara"/>
      <family val="2"/>
    </font>
    <font>
      <b/>
      <sz val="20"/>
      <color theme="0" tint="-4.9989318521683403E-2"/>
      <name val="Candara"/>
      <family val="2"/>
    </font>
    <font>
      <sz val="9"/>
      <color theme="1"/>
      <name val="Segoe UI"/>
      <family val="2"/>
      <charset val="1"/>
    </font>
    <font>
      <b/>
      <sz val="18"/>
      <color theme="1"/>
      <name val="Candara"/>
      <family val="2"/>
    </font>
    <font>
      <b/>
      <sz val="26"/>
      <color theme="1"/>
      <name val="Candara"/>
      <family val="2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57A16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500050"/>
        <bgColor indexed="64"/>
      </patternFill>
    </fill>
    <fill>
      <patternFill patternType="solid">
        <fgColor rgb="FF43164A"/>
        <bgColor indexed="64"/>
      </patternFill>
    </fill>
    <fill>
      <patternFill patternType="solid">
        <fgColor rgb="FFAA67CF"/>
        <bgColor indexed="64"/>
      </patternFill>
    </fill>
  </fills>
  <borders count="4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theme="6"/>
      </right>
      <top style="medium">
        <color rgb="FF000000"/>
      </top>
      <bottom style="medium">
        <color theme="6"/>
      </bottom>
      <diagonal/>
    </border>
    <border>
      <left style="thin">
        <color theme="6" tint="0.39997558519241921"/>
      </left>
      <right style="thin">
        <color theme="6"/>
      </right>
      <top style="medium">
        <color rgb="FF000000"/>
      </top>
      <bottom style="medium">
        <color theme="6"/>
      </bottom>
      <diagonal/>
    </border>
    <border>
      <left style="thin">
        <color indexed="64"/>
      </left>
      <right style="thin">
        <color theme="6"/>
      </right>
      <top style="medium">
        <color rgb="FF000000"/>
      </top>
      <bottom style="medium">
        <color theme="6"/>
      </bottom>
      <diagonal/>
    </border>
    <border>
      <left style="medium">
        <color indexed="64"/>
      </left>
      <right style="thin">
        <color theme="6"/>
      </right>
      <top style="medium">
        <color rgb="FF000000"/>
      </top>
      <bottom style="medium">
        <color theme="6"/>
      </bottom>
      <diagonal/>
    </border>
    <border>
      <left style="medium">
        <color rgb="FF000000"/>
      </left>
      <right style="thin">
        <color theme="6"/>
      </right>
      <top style="thin">
        <color theme="6" tint="0.39997558519241921"/>
      </top>
      <bottom style="thin">
        <color theme="6"/>
      </bottom>
      <diagonal/>
    </border>
    <border>
      <left style="thin">
        <color theme="6" tint="0.39997558519241921"/>
      </left>
      <right style="thin">
        <color theme="6"/>
      </right>
      <top style="thin">
        <color theme="6" tint="0.39997558519241921"/>
      </top>
      <bottom style="thin">
        <color theme="6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6" fillId="0" borderId="0"/>
  </cellStyleXfs>
  <cellXfs count="186">
    <xf numFmtId="0" fontId="0" fillId="0" borderId="0" xfId="0"/>
    <xf numFmtId="1" fontId="2" fillId="0" borderId="2" xfId="0" applyNumberFormat="1" applyFont="1" applyBorder="1" applyAlignment="1">
      <alignment horizontal="center" vertical="center" wrapText="1"/>
    </xf>
    <xf numFmtId="43" fontId="2" fillId="2" borderId="2" xfId="0" applyNumberFormat="1" applyFont="1" applyFill="1" applyBorder="1" applyAlignment="1">
      <alignment horizontal="center" vertical="center" wrapText="1"/>
    </xf>
    <xf numFmtId="164" fontId="2" fillId="3" borderId="2" xfId="1" applyFont="1" applyFill="1" applyBorder="1" applyAlignment="1">
      <alignment horizontal="center" vertical="center" wrapText="1"/>
    </xf>
    <xf numFmtId="1" fontId="3" fillId="0" borderId="4" xfId="0" applyNumberFormat="1" applyFont="1" applyBorder="1" applyAlignment="1">
      <alignment horizontal="left" indent="1"/>
    </xf>
    <xf numFmtId="37" fontId="3" fillId="4" borderId="4" xfId="0" applyNumberFormat="1" applyFont="1" applyFill="1" applyBorder="1" applyAlignment="1">
      <alignment horizontal="center"/>
    </xf>
    <xf numFmtId="164" fontId="3" fillId="5" borderId="4" xfId="1" applyFont="1" applyFill="1" applyBorder="1" applyAlignment="1">
      <alignment horizontal="left"/>
    </xf>
    <xf numFmtId="37" fontId="3" fillId="4" borderId="6" xfId="0" applyNumberFormat="1" applyFont="1" applyFill="1" applyBorder="1" applyAlignment="1">
      <alignment horizontal="center"/>
    </xf>
    <xf numFmtId="164" fontId="3" fillId="5" borderId="6" xfId="1" applyFont="1" applyFill="1" applyBorder="1" applyAlignment="1">
      <alignment horizontal="left"/>
    </xf>
    <xf numFmtId="0" fontId="3" fillId="0" borderId="0" xfId="0" applyFont="1"/>
    <xf numFmtId="0" fontId="4" fillId="7" borderId="7" xfId="0" applyFont="1" applyFill="1" applyBorder="1" applyAlignment="1">
      <alignment horizontal="left" vertical="center" wrapText="1"/>
    </xf>
    <xf numFmtId="0" fontId="4" fillId="7" borderId="8" xfId="0" applyFont="1" applyFill="1" applyBorder="1" applyAlignment="1">
      <alignment horizontal="center" vertical="center" wrapText="1"/>
    </xf>
    <xf numFmtId="0" fontId="4" fillId="7" borderId="9" xfId="0" applyFont="1" applyFill="1" applyBorder="1" applyAlignment="1">
      <alignment horizontal="center" vertical="center" wrapText="1"/>
    </xf>
    <xf numFmtId="0" fontId="4" fillId="7" borderId="10" xfId="0" applyFont="1" applyFill="1" applyBorder="1" applyAlignment="1">
      <alignment horizontal="center" vertical="center" wrapText="1"/>
    </xf>
    <xf numFmtId="3" fontId="4" fillId="7" borderId="10" xfId="0" applyNumberFormat="1" applyFont="1" applyFill="1" applyBorder="1" applyAlignment="1">
      <alignment horizontal="center" vertical="center" wrapText="1"/>
    </xf>
    <xf numFmtId="3" fontId="4" fillId="7" borderId="8" xfId="0" applyNumberFormat="1" applyFont="1" applyFill="1" applyBorder="1" applyAlignment="1">
      <alignment horizontal="center" vertical="center" wrapText="1"/>
    </xf>
    <xf numFmtId="43" fontId="4" fillId="7" borderId="10" xfId="0" applyNumberFormat="1" applyFont="1" applyFill="1" applyBorder="1" applyAlignment="1">
      <alignment horizontal="center" vertical="center" wrapText="1"/>
    </xf>
    <xf numFmtId="43" fontId="4" fillId="7" borderId="8" xfId="0" applyNumberFormat="1" applyFont="1" applyFill="1" applyBorder="1" applyAlignment="1">
      <alignment horizontal="center" vertical="center" wrapText="1"/>
    </xf>
    <xf numFmtId="43" fontId="4" fillId="7" borderId="10" xfId="1" applyNumberFormat="1" applyFont="1" applyFill="1" applyBorder="1" applyAlignment="1">
      <alignment horizontal="center" vertical="center" wrapText="1"/>
    </xf>
    <xf numFmtId="43" fontId="4" fillId="7" borderId="9" xfId="1" applyNumberFormat="1" applyFont="1" applyFill="1" applyBorder="1" applyAlignment="1">
      <alignment horizontal="center" vertical="center" wrapText="1"/>
    </xf>
    <xf numFmtId="43" fontId="4" fillId="7" borderId="9" xfId="0" applyNumberFormat="1" applyFont="1" applyFill="1" applyBorder="1" applyAlignment="1">
      <alignment horizontal="center" vertical="center" wrapText="1"/>
    </xf>
    <xf numFmtId="17" fontId="3" fillId="8" borderId="11" xfId="0" applyNumberFormat="1" applyFont="1" applyFill="1" applyBorder="1" applyAlignment="1">
      <alignment horizontal="left" vertical="center"/>
    </xf>
    <xf numFmtId="0" fontId="3" fillId="8" borderId="12" xfId="0" applyFont="1" applyFill="1" applyBorder="1" applyAlignment="1">
      <alignment horizontal="left" vertical="center"/>
    </xf>
    <xf numFmtId="0" fontId="3" fillId="9" borderId="12" xfId="0" applyFont="1" applyFill="1" applyBorder="1" applyAlignment="1">
      <alignment horizontal="left" vertical="center"/>
    </xf>
    <xf numFmtId="4" fontId="3" fillId="9" borderId="12" xfId="0" applyNumberFormat="1" applyFont="1" applyFill="1" applyBorder="1" applyAlignment="1">
      <alignment horizontal="center"/>
    </xf>
    <xf numFmtId="4" fontId="3" fillId="8" borderId="12" xfId="0" applyNumberFormat="1" applyFont="1" applyFill="1" applyBorder="1" applyAlignment="1">
      <alignment horizontal="center"/>
    </xf>
    <xf numFmtId="3" fontId="3" fillId="8" borderId="12" xfId="0" applyNumberFormat="1" applyFont="1" applyFill="1" applyBorder="1" applyAlignment="1">
      <alignment horizontal="center"/>
    </xf>
    <xf numFmtId="43" fontId="3" fillId="8" borderId="12" xfId="0" applyNumberFormat="1" applyFont="1" applyFill="1" applyBorder="1" applyAlignment="1">
      <alignment horizontal="center"/>
    </xf>
    <xf numFmtId="43" fontId="3" fillId="9" borderId="12" xfId="0" applyNumberFormat="1" applyFont="1" applyFill="1" applyBorder="1" applyAlignment="1">
      <alignment horizontal="center"/>
    </xf>
    <xf numFmtId="3" fontId="3" fillId="9" borderId="12" xfId="0" applyNumberFormat="1" applyFont="1" applyFill="1" applyBorder="1" applyAlignment="1">
      <alignment horizontal="center"/>
    </xf>
    <xf numFmtId="37" fontId="3" fillId="8" borderId="12" xfId="0" applyNumberFormat="1" applyFont="1" applyFill="1" applyBorder="1" applyAlignment="1">
      <alignment horizontal="center"/>
    </xf>
    <xf numFmtId="43" fontId="3" fillId="8" borderId="12" xfId="0" applyNumberFormat="1" applyFont="1" applyFill="1" applyBorder="1" applyAlignment="1">
      <alignment horizontal="left"/>
    </xf>
    <xf numFmtId="37" fontId="3" fillId="9" borderId="12" xfId="0" applyNumberFormat="1" applyFont="1" applyFill="1" applyBorder="1" applyAlignment="1">
      <alignment horizontal="center"/>
    </xf>
    <xf numFmtId="43" fontId="3" fillId="9" borderId="12" xfId="0" applyNumberFormat="1" applyFont="1" applyFill="1" applyBorder="1" applyAlignment="1">
      <alignment horizontal="left"/>
    </xf>
    <xf numFmtId="0" fontId="3" fillId="2" borderId="12" xfId="0" applyFont="1" applyFill="1" applyBorder="1" applyAlignment="1">
      <alignment horizontal="left" vertical="center"/>
    </xf>
    <xf numFmtId="0" fontId="3" fillId="0" borderId="0" xfId="0" applyFont="1" applyAlignment="1">
      <alignment horizontal="center"/>
    </xf>
    <xf numFmtId="0" fontId="3" fillId="8" borderId="12" xfId="0" applyFont="1" applyFill="1" applyBorder="1" applyAlignment="1">
      <alignment horizontal="center" vertical="center"/>
    </xf>
    <xf numFmtId="0" fontId="3" fillId="9" borderId="12" xfId="0" applyFont="1" applyFill="1" applyBorder="1" applyAlignment="1">
      <alignment horizontal="center" vertical="center"/>
    </xf>
    <xf numFmtId="0" fontId="6" fillId="0" borderId="0" xfId="0" applyFont="1"/>
    <xf numFmtId="0" fontId="7" fillId="0" borderId="0" xfId="0" applyFont="1"/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horizontal="center" vertical="center"/>
    </xf>
    <xf numFmtId="0" fontId="9" fillId="0" borderId="15" xfId="0" applyFont="1" applyBorder="1" applyAlignment="1">
      <alignment vertical="center"/>
    </xf>
    <xf numFmtId="0" fontId="9" fillId="0" borderId="16" xfId="0" applyFont="1" applyBorder="1" applyAlignment="1">
      <alignment horizontal="center" vertical="center"/>
    </xf>
    <xf numFmtId="9" fontId="9" fillId="0" borderId="16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9" fontId="6" fillId="0" borderId="21" xfId="2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9" fontId="6" fillId="0" borderId="4" xfId="0" applyNumberFormat="1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9" fontId="6" fillId="0" borderId="6" xfId="0" applyNumberFormat="1" applyFont="1" applyBorder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1" fillId="0" borderId="28" xfId="0" applyFont="1" applyBorder="1" applyAlignment="1">
      <alignment vertical="center"/>
    </xf>
    <xf numFmtId="0" fontId="11" fillId="0" borderId="29" xfId="0" applyFont="1" applyBorder="1" applyAlignment="1">
      <alignment horizontal="center" vertical="center"/>
    </xf>
    <xf numFmtId="0" fontId="8" fillId="0" borderId="30" xfId="0" applyFont="1" applyBorder="1" applyAlignment="1">
      <alignment vertical="center"/>
    </xf>
    <xf numFmtId="0" fontId="8" fillId="0" borderId="31" xfId="0" applyFont="1" applyBorder="1" applyAlignment="1">
      <alignment horizontal="center" vertical="center"/>
    </xf>
    <xf numFmtId="0" fontId="8" fillId="13" borderId="30" xfId="0" applyFont="1" applyFill="1" applyBorder="1" applyAlignment="1">
      <alignment vertical="center"/>
    </xf>
    <xf numFmtId="0" fontId="8" fillId="13" borderId="31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9" fontId="10" fillId="11" borderId="18" xfId="2" applyFont="1" applyFill="1" applyBorder="1" applyAlignment="1">
      <alignment horizontal="center"/>
    </xf>
    <xf numFmtId="9" fontId="10" fillId="11" borderId="19" xfId="2" applyFont="1" applyFill="1" applyBorder="1" applyAlignment="1">
      <alignment horizontal="center"/>
    </xf>
    <xf numFmtId="43" fontId="2" fillId="0" borderId="0" xfId="0" applyNumberFormat="1" applyFont="1" applyAlignment="1">
      <alignment horizontal="center" vertical="center" wrapText="1"/>
    </xf>
    <xf numFmtId="9" fontId="3" fillId="0" borderId="0" xfId="2" applyFont="1" applyFill="1" applyBorder="1" applyAlignment="1">
      <alignment horizontal="center"/>
    </xf>
    <xf numFmtId="0" fontId="3" fillId="0" borderId="0" xfId="0" applyFont="1" applyAlignment="1">
      <alignment horizontal="center" vertical="center" wrapText="1"/>
    </xf>
    <xf numFmtId="9" fontId="0" fillId="0" borderId="0" xfId="2" applyFont="1" applyAlignment="1">
      <alignment horizontal="center" vertical="center"/>
    </xf>
    <xf numFmtId="9" fontId="3" fillId="0" borderId="0" xfId="2" applyFont="1" applyAlignment="1">
      <alignment horizontal="center" vertical="center"/>
    </xf>
    <xf numFmtId="9" fontId="3" fillId="14" borderId="4" xfId="2" applyFont="1" applyFill="1" applyBorder="1" applyAlignment="1">
      <alignment horizontal="center"/>
    </xf>
    <xf numFmtId="1" fontId="3" fillId="14" borderId="4" xfId="2" applyNumberFormat="1" applyFont="1" applyFill="1" applyBorder="1" applyAlignment="1">
      <alignment horizontal="center"/>
    </xf>
    <xf numFmtId="9" fontId="3" fillId="6" borderId="4" xfId="2" applyFont="1" applyFill="1" applyBorder="1" applyAlignment="1">
      <alignment horizontal="center"/>
    </xf>
    <xf numFmtId="9" fontId="3" fillId="14" borderId="3" xfId="2" applyFont="1" applyFill="1" applyBorder="1" applyAlignment="1">
      <alignment horizontal="center"/>
    </xf>
    <xf numFmtId="9" fontId="3" fillId="14" borderId="5" xfId="2" applyFont="1" applyFill="1" applyBorder="1" applyAlignment="1">
      <alignment horizontal="center"/>
    </xf>
    <xf numFmtId="9" fontId="3" fillId="14" borderId="6" xfId="2" applyFont="1" applyFill="1" applyBorder="1" applyAlignment="1">
      <alignment horizontal="center"/>
    </xf>
    <xf numFmtId="1" fontId="3" fillId="14" borderId="6" xfId="2" applyNumberFormat="1" applyFont="1" applyFill="1" applyBorder="1" applyAlignment="1">
      <alignment horizontal="center"/>
    </xf>
    <xf numFmtId="9" fontId="3" fillId="6" borderId="6" xfId="2" applyFont="1" applyFill="1" applyBorder="1" applyAlignment="1">
      <alignment horizontal="center"/>
    </xf>
    <xf numFmtId="9" fontId="3" fillId="14" borderId="20" xfId="2" applyFont="1" applyFill="1" applyBorder="1" applyAlignment="1">
      <alignment horizontal="center"/>
    </xf>
    <xf numFmtId="9" fontId="3" fillId="14" borderId="21" xfId="2" applyFont="1" applyFill="1" applyBorder="1" applyAlignment="1">
      <alignment horizontal="center"/>
    </xf>
    <xf numFmtId="1" fontId="3" fillId="14" borderId="21" xfId="2" applyNumberFormat="1" applyFont="1" applyFill="1" applyBorder="1" applyAlignment="1">
      <alignment horizontal="center"/>
    </xf>
    <xf numFmtId="9" fontId="3" fillId="6" borderId="21" xfId="2" applyFont="1" applyFill="1" applyBorder="1" applyAlignment="1">
      <alignment horizontal="center"/>
    </xf>
    <xf numFmtId="0" fontId="2" fillId="14" borderId="22" xfId="0" applyFont="1" applyFill="1" applyBorder="1" applyAlignment="1">
      <alignment horizontal="center" vertical="center" wrapText="1"/>
    </xf>
    <xf numFmtId="0" fontId="2" fillId="14" borderId="23" xfId="0" applyFont="1" applyFill="1" applyBorder="1" applyAlignment="1">
      <alignment horizontal="center" vertical="center" wrapText="1"/>
    </xf>
    <xf numFmtId="43" fontId="2" fillId="6" borderId="23" xfId="0" applyNumberFormat="1" applyFont="1" applyFill="1" applyBorder="1" applyAlignment="1">
      <alignment horizontal="center" vertical="center" wrapText="1"/>
    </xf>
    <xf numFmtId="0" fontId="2" fillId="6" borderId="2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164" fontId="3" fillId="0" borderId="0" xfId="1" applyFont="1" applyAlignment="1">
      <alignment horizontal="center"/>
    </xf>
    <xf numFmtId="165" fontId="6" fillId="0" borderId="4" xfId="0" applyNumberFormat="1" applyFont="1" applyBorder="1" applyAlignment="1">
      <alignment horizontal="center"/>
    </xf>
    <xf numFmtId="165" fontId="6" fillId="0" borderId="4" xfId="2" applyNumberFormat="1" applyFont="1" applyBorder="1" applyAlignment="1">
      <alignment horizontal="center" vertical="center"/>
    </xf>
    <xf numFmtId="165" fontId="6" fillId="0" borderId="6" xfId="0" applyNumberFormat="1" applyFont="1" applyBorder="1" applyAlignment="1">
      <alignment horizontal="center"/>
    </xf>
    <xf numFmtId="165" fontId="6" fillId="0" borderId="6" xfId="2" applyNumberFormat="1" applyFont="1" applyBorder="1" applyAlignment="1">
      <alignment horizontal="center" vertical="center"/>
    </xf>
    <xf numFmtId="0" fontId="2" fillId="6" borderId="35" xfId="0" applyFont="1" applyFill="1" applyBorder="1" applyAlignment="1">
      <alignment horizontal="center" vertical="center" wrapText="1"/>
    </xf>
    <xf numFmtId="0" fontId="3" fillId="6" borderId="25" xfId="0" applyFont="1" applyFill="1" applyBorder="1" applyAlignment="1">
      <alignment horizontal="center"/>
    </xf>
    <xf numFmtId="0" fontId="3" fillId="6" borderId="36" xfId="0" applyFont="1" applyFill="1" applyBorder="1" applyAlignment="1">
      <alignment horizontal="center"/>
    </xf>
    <xf numFmtId="0" fontId="3" fillId="6" borderId="37" xfId="0" applyFont="1" applyFill="1" applyBorder="1" applyAlignment="1">
      <alignment horizontal="center"/>
    </xf>
    <xf numFmtId="0" fontId="3" fillId="0" borderId="4" xfId="0" applyFont="1" applyBorder="1" applyAlignment="1">
      <alignment horizontal="center" vertical="center"/>
    </xf>
    <xf numFmtId="164" fontId="3" fillId="0" borderId="4" xfId="1" applyFont="1" applyBorder="1" applyAlignment="1">
      <alignment horizontal="center"/>
    </xf>
    <xf numFmtId="164" fontId="3" fillId="0" borderId="4" xfId="1" applyFont="1" applyBorder="1" applyAlignment="1">
      <alignment horizontal="center" vertical="center"/>
    </xf>
    <xf numFmtId="9" fontId="3" fillId="0" borderId="4" xfId="2" applyFont="1" applyBorder="1" applyAlignment="1">
      <alignment horizontal="center"/>
    </xf>
    <xf numFmtId="9" fontId="3" fillId="0" borderId="4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64" fontId="2" fillId="0" borderId="2" xfId="1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164" fontId="3" fillId="0" borderId="6" xfId="1" applyFont="1" applyBorder="1" applyAlignment="1">
      <alignment horizontal="center"/>
    </xf>
    <xf numFmtId="164" fontId="3" fillId="0" borderId="6" xfId="1" applyFont="1" applyBorder="1" applyAlignment="1">
      <alignment horizontal="center" vertical="center"/>
    </xf>
    <xf numFmtId="9" fontId="3" fillId="0" borderId="6" xfId="2" applyFont="1" applyBorder="1" applyAlignment="1">
      <alignment horizontal="center"/>
    </xf>
    <xf numFmtId="0" fontId="3" fillId="0" borderId="6" xfId="0" applyFont="1" applyBorder="1" applyAlignment="1">
      <alignment horizontal="center" vertical="center"/>
    </xf>
    <xf numFmtId="9" fontId="3" fillId="0" borderId="6" xfId="0" applyNumberFormat="1" applyFont="1" applyBorder="1" applyAlignment="1">
      <alignment horizontal="center" vertical="center"/>
    </xf>
    <xf numFmtId="0" fontId="3" fillId="0" borderId="19" xfId="0" applyFont="1" applyBorder="1" applyAlignment="1">
      <alignment horizontal="center"/>
    </xf>
    <xf numFmtId="166" fontId="6" fillId="0" borderId="0" xfId="0" applyNumberFormat="1" applyFont="1"/>
    <xf numFmtId="0" fontId="12" fillId="0" borderId="0" xfId="0" applyFont="1"/>
    <xf numFmtId="0" fontId="15" fillId="0" borderId="24" xfId="0" applyFont="1" applyBorder="1" applyAlignment="1">
      <alignment horizontal="center" vertical="center"/>
    </xf>
    <xf numFmtId="0" fontId="20" fillId="17" borderId="0" xfId="0" applyFont="1" applyFill="1" applyAlignment="1">
      <alignment horizontal="center" vertical="center"/>
    </xf>
    <xf numFmtId="0" fontId="12" fillId="0" borderId="4" xfId="0" applyFont="1" applyBorder="1" applyAlignment="1">
      <alignment horizontal="center"/>
    </xf>
    <xf numFmtId="17" fontId="12" fillId="0" borderId="4" xfId="0" applyNumberFormat="1" applyFont="1" applyBorder="1" applyAlignment="1">
      <alignment horizontal="center"/>
    </xf>
    <xf numFmtId="0" fontId="12" fillId="0" borderId="42" xfId="0" applyFont="1" applyBorder="1" applyAlignment="1">
      <alignment horizontal="center"/>
    </xf>
    <xf numFmtId="0" fontId="12" fillId="0" borderId="33" xfId="0" applyFont="1" applyBorder="1"/>
    <xf numFmtId="0" fontId="19" fillId="17" borderId="39" xfId="0" applyFont="1" applyFill="1" applyBorder="1" applyAlignment="1">
      <alignment horizontal="center"/>
    </xf>
    <xf numFmtId="0" fontId="14" fillId="10" borderId="1" xfId="0" applyFont="1" applyFill="1" applyBorder="1"/>
    <xf numFmtId="0" fontId="14" fillId="10" borderId="2" xfId="0" applyFont="1" applyFill="1" applyBorder="1"/>
    <xf numFmtId="0" fontId="14" fillId="10" borderId="17" xfId="0" applyFont="1" applyFill="1" applyBorder="1"/>
    <xf numFmtId="0" fontId="14" fillId="0" borderId="3" xfId="0" applyFont="1" applyBorder="1"/>
    <xf numFmtId="0" fontId="14" fillId="0" borderId="4" xfId="0" applyFont="1" applyBorder="1"/>
    <xf numFmtId="0" fontId="21" fillId="0" borderId="18" xfId="0" applyFont="1" applyBorder="1"/>
    <xf numFmtId="0" fontId="14" fillId="0" borderId="5" xfId="0" applyFont="1" applyBorder="1"/>
    <xf numFmtId="0" fontId="14" fillId="0" borderId="6" xfId="0" applyFont="1" applyBorder="1"/>
    <xf numFmtId="0" fontId="21" fillId="0" borderId="19" xfId="0" applyFont="1" applyBorder="1"/>
    <xf numFmtId="0" fontId="14" fillId="0" borderId="0" xfId="0" applyFont="1"/>
    <xf numFmtId="0" fontId="23" fillId="18" borderId="39" xfId="0" applyFont="1" applyFill="1" applyBorder="1"/>
    <xf numFmtId="0" fontId="23" fillId="18" borderId="40" xfId="0" applyFont="1" applyFill="1" applyBorder="1"/>
    <xf numFmtId="0" fontId="24" fillId="17" borderId="39" xfId="0" applyFont="1" applyFill="1" applyBorder="1"/>
    <xf numFmtId="0" fontId="24" fillId="17" borderId="15" xfId="0" applyFont="1" applyFill="1" applyBorder="1"/>
    <xf numFmtId="0" fontId="18" fillId="0" borderId="13" xfId="0" applyFont="1" applyBorder="1" applyAlignment="1">
      <alignment horizontal="center"/>
    </xf>
    <xf numFmtId="0" fontId="22" fillId="17" borderId="13" xfId="0" applyFont="1" applyFill="1" applyBorder="1" applyAlignment="1">
      <alignment horizontal="center" vertical="center"/>
    </xf>
    <xf numFmtId="0" fontId="19" fillId="17" borderId="33" xfId="0" applyFont="1" applyFill="1" applyBorder="1" applyAlignment="1">
      <alignment horizontal="center"/>
    </xf>
    <xf numFmtId="0" fontId="12" fillId="0" borderId="34" xfId="0" applyFont="1" applyBorder="1"/>
    <xf numFmtId="0" fontId="5" fillId="0" borderId="4" xfId="0" applyFont="1" applyBorder="1"/>
    <xf numFmtId="0" fontId="6" fillId="0" borderId="4" xfId="0" applyFont="1" applyBorder="1"/>
    <xf numFmtId="9" fontId="6" fillId="0" borderId="4" xfId="2" applyFont="1" applyBorder="1" applyAlignment="1">
      <alignment horizontal="center"/>
    </xf>
    <xf numFmtId="9" fontId="10" fillId="12" borderId="4" xfId="2" applyFont="1" applyFill="1" applyBorder="1" applyAlignment="1">
      <alignment horizontal="center"/>
    </xf>
    <xf numFmtId="9" fontId="6" fillId="0" borderId="2" xfId="2" applyFont="1" applyBorder="1" applyAlignment="1">
      <alignment horizontal="center"/>
    </xf>
    <xf numFmtId="17" fontId="6" fillId="0" borderId="3" xfId="0" applyNumberFormat="1" applyFont="1" applyBorder="1" applyAlignment="1">
      <alignment horizontal="center"/>
    </xf>
    <xf numFmtId="17" fontId="6" fillId="0" borderId="5" xfId="0" applyNumberFormat="1" applyFont="1" applyBorder="1" applyAlignment="1">
      <alignment horizontal="center"/>
    </xf>
    <xf numFmtId="9" fontId="6" fillId="0" borderId="6" xfId="2" applyFont="1" applyBorder="1" applyAlignment="1">
      <alignment horizontal="center"/>
    </xf>
    <xf numFmtId="9" fontId="10" fillId="12" borderId="6" xfId="2" applyFont="1" applyFill="1" applyBorder="1" applyAlignment="1">
      <alignment horizontal="center"/>
    </xf>
    <xf numFmtId="0" fontId="5" fillId="0" borderId="4" xfId="3" applyFont="1" applyBorder="1"/>
    <xf numFmtId="0" fontId="6" fillId="0" borderId="4" xfId="3" applyFont="1" applyBorder="1"/>
    <xf numFmtId="0" fontId="5" fillId="0" borderId="6" xfId="3" applyFont="1" applyBorder="1"/>
    <xf numFmtId="0" fontId="6" fillId="0" borderId="6" xfId="3" applyFont="1" applyBorder="1"/>
    <xf numFmtId="0" fontId="5" fillId="10" borderId="1" xfId="0" applyFont="1" applyFill="1" applyBorder="1" applyAlignment="1">
      <alignment horizontal="center" vertical="center" wrapText="1"/>
    </xf>
    <xf numFmtId="0" fontId="5" fillId="10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13" fillId="16" borderId="39" xfId="0" applyFont="1" applyFill="1" applyBorder="1" applyAlignment="1">
      <alignment horizontal="center" wrapText="1"/>
    </xf>
    <xf numFmtId="0" fontId="13" fillId="15" borderId="13" xfId="0" applyFont="1" applyFill="1" applyBorder="1" applyAlignment="1">
      <alignment horizontal="center" vertical="center" wrapText="1"/>
    </xf>
    <xf numFmtId="0" fontId="16" fillId="0" borderId="15" xfId="0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 wrapText="1"/>
    </xf>
    <xf numFmtId="17" fontId="17" fillId="0" borderId="0" xfId="0" applyNumberFormat="1" applyFont="1" applyAlignment="1">
      <alignment horizontal="center"/>
    </xf>
    <xf numFmtId="17" fontId="18" fillId="0" borderId="13" xfId="0" applyNumberFormat="1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 wrapText="1"/>
    </xf>
    <xf numFmtId="0" fontId="5" fillId="0" borderId="33" xfId="0" applyFont="1" applyBorder="1" applyAlignment="1">
      <alignment horizontal="center" vertical="center" wrapText="1"/>
    </xf>
    <xf numFmtId="0" fontId="5" fillId="0" borderId="24" xfId="0" applyFont="1" applyBorder="1" applyAlignment="1">
      <alignment horizontal="center" vertical="center" wrapText="1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9" fontId="28" fillId="0" borderId="38" xfId="2" applyFont="1" applyBorder="1" applyAlignment="1">
      <alignment horizontal="center" vertical="center"/>
    </xf>
    <xf numFmtId="9" fontId="28" fillId="0" borderId="16" xfId="2" applyFont="1" applyBorder="1" applyAlignment="1">
      <alignment horizontal="center" vertical="center"/>
    </xf>
    <xf numFmtId="0" fontId="27" fillId="0" borderId="32" xfId="0" applyFont="1" applyBorder="1" applyAlignment="1">
      <alignment horizontal="left" vertical="center" wrapText="1"/>
    </xf>
    <xf numFmtId="0" fontId="27" fillId="0" borderId="34" xfId="0" applyFont="1" applyBorder="1" applyAlignment="1">
      <alignment horizontal="left" vertical="center" wrapText="1"/>
    </xf>
    <xf numFmtId="0" fontId="27" fillId="0" borderId="26" xfId="0" applyFont="1" applyBorder="1" applyAlignment="1">
      <alignment horizontal="left" vertical="center" wrapText="1"/>
    </xf>
    <xf numFmtId="0" fontId="27" fillId="0" borderId="39" xfId="0" applyFont="1" applyBorder="1" applyAlignment="1">
      <alignment horizontal="left" vertical="center" wrapText="1"/>
    </xf>
    <xf numFmtId="0" fontId="27" fillId="0" borderId="40" xfId="0" applyFont="1" applyBorder="1" applyAlignment="1">
      <alignment horizontal="left" vertical="center" wrapText="1"/>
    </xf>
    <xf numFmtId="0" fontId="27" fillId="0" borderId="15" xfId="0" applyFont="1" applyBorder="1" applyAlignment="1">
      <alignment horizontal="left" vertical="center" wrapText="1"/>
    </xf>
    <xf numFmtId="165" fontId="25" fillId="18" borderId="39" xfId="2" applyNumberFormat="1" applyFont="1" applyFill="1" applyBorder="1" applyAlignment="1">
      <alignment horizontal="center" vertical="center"/>
    </xf>
    <xf numFmtId="165" fontId="25" fillId="18" borderId="15" xfId="2" applyNumberFormat="1" applyFont="1" applyFill="1" applyBorder="1" applyAlignment="1">
      <alignment horizontal="center" vertical="center"/>
    </xf>
    <xf numFmtId="0" fontId="20" fillId="17" borderId="27" xfId="0" applyFont="1" applyFill="1" applyBorder="1" applyAlignment="1">
      <alignment horizontal="center" vertical="center"/>
    </xf>
    <xf numFmtId="0" fontId="20" fillId="17" borderId="41" xfId="0" applyFont="1" applyFill="1" applyBorder="1" applyAlignment="1">
      <alignment horizontal="center" vertical="center"/>
    </xf>
  </cellXfs>
  <cellStyles count="4">
    <cellStyle name="Comma" xfId="1" builtinId="3"/>
    <cellStyle name="Normal" xfId="0" builtinId="0"/>
    <cellStyle name="Normal 15" xfId="3" xr:uid="{C251D439-D803-46BF-BD6C-23C32048AAE0}"/>
    <cellStyle name="Percent" xfId="2" builtinId="5"/>
  </cellStyles>
  <dxfs count="3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FF00"/>
      <color rgb="FFAA67CF"/>
      <color rgb="FF43164A"/>
      <color rgb="FF500050"/>
      <color rgb="FF7030A0"/>
      <color rgb="FF990099"/>
      <color rgb="FFCC99FF"/>
      <color rgb="FF9999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Awara/AppData/Local/Microsoft/Windows/INetCache/Content.Outlook/52GK6809/Copy%20of%20Ikeja%20RPE%20Jan-March%20Monthly%20Repo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keja Billing"/>
      <sheetName val="Sheet1"/>
      <sheetName val="Ikeja Payment"/>
    </sheetNames>
    <sheetDataSet>
      <sheetData sheetId="0" refreshError="1"/>
      <sheetData sheetId="1">
        <row r="1">
          <cell r="AA1" t="str">
            <v xml:space="preserve"> LOR ENERGY (KWH) BILLED </v>
          </cell>
          <cell r="AB1" t="str">
            <v>DT Number</v>
          </cell>
        </row>
        <row r="2">
          <cell r="AA2">
            <v>22039.75</v>
          </cell>
          <cell r="AB2">
            <v>1001605053</v>
          </cell>
        </row>
        <row r="3">
          <cell r="AA3">
            <v>9244</v>
          </cell>
          <cell r="AB3">
            <v>1003953608</v>
          </cell>
        </row>
        <row r="4">
          <cell r="AA4">
            <v>10885.970000000001</v>
          </cell>
          <cell r="AB4">
            <v>1001605053</v>
          </cell>
        </row>
        <row r="5">
          <cell r="AA5">
            <v>28471.96</v>
          </cell>
          <cell r="AB5">
            <v>1001605053</v>
          </cell>
        </row>
        <row r="6">
          <cell r="AA6">
            <v>22129.5</v>
          </cell>
          <cell r="AB6">
            <v>1001605053</v>
          </cell>
        </row>
        <row r="7">
          <cell r="AA7">
            <v>5170</v>
          </cell>
          <cell r="AB7">
            <v>1000248405</v>
          </cell>
        </row>
        <row r="8">
          <cell r="AA8">
            <v>18758</v>
          </cell>
          <cell r="AB8">
            <v>1000231595</v>
          </cell>
        </row>
        <row r="9">
          <cell r="AA9">
            <v>1596</v>
          </cell>
          <cell r="AB9">
            <v>1002152414</v>
          </cell>
        </row>
        <row r="10">
          <cell r="AA10">
            <v>5318</v>
          </cell>
          <cell r="AB10">
            <v>1001595903</v>
          </cell>
        </row>
        <row r="11">
          <cell r="AA11">
            <v>16639</v>
          </cell>
          <cell r="AB11">
            <v>1000535904</v>
          </cell>
        </row>
        <row r="12">
          <cell r="AA12">
            <v>6316.4400000000005</v>
          </cell>
          <cell r="AB12">
            <v>1003507316</v>
          </cell>
        </row>
        <row r="13">
          <cell r="AA13">
            <v>18014</v>
          </cell>
          <cell r="AB13">
            <v>1003507316</v>
          </cell>
        </row>
        <row r="14">
          <cell r="AA14">
            <v>3869</v>
          </cell>
          <cell r="AB14">
            <v>1000273519</v>
          </cell>
        </row>
        <row r="15">
          <cell r="AA15">
            <v>5228.88</v>
          </cell>
          <cell r="AB15">
            <v>1001604452</v>
          </cell>
        </row>
        <row r="16">
          <cell r="AA16">
            <v>10403.08</v>
          </cell>
          <cell r="AB16">
            <v>1003507316</v>
          </cell>
        </row>
        <row r="17">
          <cell r="AA17">
            <v>4820</v>
          </cell>
          <cell r="AB17">
            <v>1003507316</v>
          </cell>
        </row>
        <row r="18">
          <cell r="AA18">
            <v>2091</v>
          </cell>
          <cell r="AB18">
            <v>1000254627</v>
          </cell>
        </row>
        <row r="19">
          <cell r="AA19">
            <v>1320.05</v>
          </cell>
          <cell r="AB19">
            <v>1000270487</v>
          </cell>
        </row>
        <row r="20">
          <cell r="AA20">
            <v>901</v>
          </cell>
          <cell r="AB20">
            <v>1001602069</v>
          </cell>
        </row>
        <row r="21">
          <cell r="AA21">
            <v>1257.49</v>
          </cell>
          <cell r="AB21">
            <v>1001605051</v>
          </cell>
        </row>
        <row r="22">
          <cell r="AA22">
            <v>1979</v>
          </cell>
          <cell r="AB22">
            <v>1000237806</v>
          </cell>
        </row>
        <row r="23">
          <cell r="AA23">
            <v>2061</v>
          </cell>
          <cell r="AB23">
            <v>1000202867</v>
          </cell>
        </row>
        <row r="24">
          <cell r="AA24">
            <v>12140.039999999999</v>
          </cell>
          <cell r="AB24">
            <v>1000203097</v>
          </cell>
        </row>
        <row r="25">
          <cell r="AA25">
            <v>51101</v>
          </cell>
          <cell r="AB25">
            <v>1001221440</v>
          </cell>
        </row>
        <row r="26">
          <cell r="AA26">
            <v>41974.600000000006</v>
          </cell>
          <cell r="AB26">
            <v>1000196527</v>
          </cell>
        </row>
        <row r="27">
          <cell r="AA27">
            <v>6864</v>
          </cell>
          <cell r="AB27">
            <v>1000283456</v>
          </cell>
        </row>
        <row r="28">
          <cell r="AA28">
            <v>23265.360000000001</v>
          </cell>
          <cell r="AB28">
            <v>1000245594</v>
          </cell>
        </row>
        <row r="29">
          <cell r="AA29">
            <v>1922</v>
          </cell>
          <cell r="AB29">
            <v>1001602408</v>
          </cell>
        </row>
        <row r="30">
          <cell r="AA30">
            <v>18734</v>
          </cell>
          <cell r="AB30">
            <v>1001605087</v>
          </cell>
        </row>
        <row r="31">
          <cell r="AA31">
            <v>20461.199999999997</v>
          </cell>
          <cell r="AB31">
            <v>1000533928</v>
          </cell>
        </row>
        <row r="32">
          <cell r="AA32">
            <v>16435.09</v>
          </cell>
          <cell r="AB32">
            <v>1001602408</v>
          </cell>
        </row>
        <row r="33">
          <cell r="AA33">
            <v>809.2</v>
          </cell>
          <cell r="AB33">
            <v>1000266496</v>
          </cell>
        </row>
        <row r="34">
          <cell r="AA34">
            <v>4746</v>
          </cell>
          <cell r="AB34">
            <v>1001612914</v>
          </cell>
        </row>
        <row r="35">
          <cell r="AA35">
            <v>14649.6</v>
          </cell>
          <cell r="AB35">
            <v>1001606416</v>
          </cell>
        </row>
        <row r="36">
          <cell r="AA36">
            <v>15622.56</v>
          </cell>
          <cell r="AB36">
            <v>1001602408</v>
          </cell>
        </row>
        <row r="37">
          <cell r="AA37">
            <v>13209.34</v>
          </cell>
          <cell r="AB37">
            <v>1000259128</v>
          </cell>
        </row>
        <row r="38">
          <cell r="AA38">
            <v>17658</v>
          </cell>
          <cell r="AB38">
            <v>1001605926</v>
          </cell>
        </row>
        <row r="39">
          <cell r="AA39">
            <v>5395.5</v>
          </cell>
          <cell r="AB39">
            <v>1001605926</v>
          </cell>
        </row>
        <row r="40">
          <cell r="AA40">
            <v>4452</v>
          </cell>
          <cell r="AB40">
            <v>1001602408</v>
          </cell>
        </row>
        <row r="41">
          <cell r="AA41">
            <v>751</v>
          </cell>
          <cell r="AB41">
            <v>1001601782</v>
          </cell>
        </row>
        <row r="42">
          <cell r="AA42">
            <v>14312</v>
          </cell>
          <cell r="AB42">
            <v>1000259128</v>
          </cell>
        </row>
        <row r="43">
          <cell r="AA43">
            <v>15591.84</v>
          </cell>
          <cell r="AB43">
            <v>1000245428</v>
          </cell>
        </row>
        <row r="44">
          <cell r="AA44">
            <v>15164</v>
          </cell>
          <cell r="AB44">
            <v>1001601570</v>
          </cell>
        </row>
        <row r="45">
          <cell r="AA45">
            <v>15632</v>
          </cell>
          <cell r="AB45">
            <v>1001602408</v>
          </cell>
        </row>
        <row r="46">
          <cell r="AA46">
            <v>11308.56</v>
          </cell>
          <cell r="AB46">
            <v>1001210998</v>
          </cell>
        </row>
        <row r="47">
          <cell r="AA47">
            <v>7338.4</v>
          </cell>
          <cell r="AB47">
            <v>1003637014</v>
          </cell>
        </row>
        <row r="48">
          <cell r="AA48">
            <v>4452</v>
          </cell>
          <cell r="AB48">
            <v>1001602408</v>
          </cell>
        </row>
        <row r="49">
          <cell r="AA49">
            <v>4452</v>
          </cell>
          <cell r="AB49">
            <v>1001602408</v>
          </cell>
        </row>
        <row r="50">
          <cell r="AA50">
            <v>0</v>
          </cell>
          <cell r="AB50">
            <v>1001605021</v>
          </cell>
        </row>
        <row r="51">
          <cell r="AA51">
            <v>0</v>
          </cell>
          <cell r="AB51">
            <v>1000256894</v>
          </cell>
        </row>
        <row r="52">
          <cell r="AA52">
            <v>3392</v>
          </cell>
          <cell r="AB52">
            <v>1000264289</v>
          </cell>
        </row>
        <row r="53">
          <cell r="AA53">
            <v>3756</v>
          </cell>
          <cell r="AB53">
            <v>1000532945</v>
          </cell>
        </row>
        <row r="54">
          <cell r="AA54">
            <v>3756</v>
          </cell>
          <cell r="AB54">
            <v>1000533938</v>
          </cell>
        </row>
        <row r="55">
          <cell r="AA55">
            <v>4170</v>
          </cell>
          <cell r="AB55">
            <v>1001601599</v>
          </cell>
        </row>
        <row r="56">
          <cell r="AA56">
            <v>4704</v>
          </cell>
          <cell r="AB56">
            <v>1000257560</v>
          </cell>
        </row>
        <row r="57">
          <cell r="AA57">
            <v>21813.599999999999</v>
          </cell>
          <cell r="AB57">
            <v>1001956920</v>
          </cell>
        </row>
        <row r="58">
          <cell r="AA58">
            <v>1712</v>
          </cell>
          <cell r="AB58">
            <v>1000240684</v>
          </cell>
        </row>
        <row r="59">
          <cell r="AA59">
            <v>13563.75</v>
          </cell>
          <cell r="AB59">
            <v>1001606414</v>
          </cell>
        </row>
        <row r="60">
          <cell r="AA60">
            <v>955</v>
          </cell>
          <cell r="AB60">
            <v>1000245788</v>
          </cell>
        </row>
        <row r="61">
          <cell r="AA61">
            <v>955</v>
          </cell>
          <cell r="AB61">
            <v>1000245788</v>
          </cell>
        </row>
        <row r="62">
          <cell r="AA62">
            <v>4452</v>
          </cell>
          <cell r="AB62">
            <v>1000201662</v>
          </cell>
        </row>
        <row r="63">
          <cell r="AA63">
            <v>7711</v>
          </cell>
          <cell r="AB63">
            <v>1001233429</v>
          </cell>
        </row>
        <row r="64">
          <cell r="AA64">
            <v>5154</v>
          </cell>
          <cell r="AB64">
            <v>1001601592</v>
          </cell>
        </row>
        <row r="65">
          <cell r="AA65">
            <v>23086.199999999997</v>
          </cell>
          <cell r="AB65">
            <v>1000259131</v>
          </cell>
        </row>
        <row r="66">
          <cell r="AA66">
            <v>4230</v>
          </cell>
          <cell r="AB66">
            <v>1001242415</v>
          </cell>
        </row>
        <row r="67">
          <cell r="AA67">
            <v>53648</v>
          </cell>
          <cell r="AB67">
            <v>1000245596</v>
          </cell>
        </row>
        <row r="68">
          <cell r="AA68">
            <v>1045.82</v>
          </cell>
          <cell r="AB68">
            <v>1000227288</v>
          </cell>
        </row>
        <row r="69">
          <cell r="AA69">
            <v>3756</v>
          </cell>
          <cell r="AB69">
            <v>1000240993</v>
          </cell>
        </row>
        <row r="70">
          <cell r="AA70">
            <v>2399.5500000000002</v>
          </cell>
          <cell r="AB70">
            <v>1000254355</v>
          </cell>
        </row>
        <row r="71">
          <cell r="AA71">
            <v>361.5</v>
          </cell>
          <cell r="AB71">
            <v>1000265296</v>
          </cell>
        </row>
        <row r="72">
          <cell r="AA72">
            <v>36120</v>
          </cell>
          <cell r="AB72">
            <v>1000261295</v>
          </cell>
        </row>
        <row r="73">
          <cell r="AA73">
            <v>10450</v>
          </cell>
          <cell r="AB73">
            <v>1001605067</v>
          </cell>
        </row>
        <row r="74">
          <cell r="AA74">
            <v>295</v>
          </cell>
          <cell r="AB74">
            <v>1000259128</v>
          </cell>
        </row>
        <row r="75">
          <cell r="AA75">
            <v>23448</v>
          </cell>
          <cell r="AB75">
            <v>1000254355</v>
          </cell>
        </row>
        <row r="76">
          <cell r="AA76">
            <v>1816</v>
          </cell>
          <cell r="AB76">
            <v>1000248455</v>
          </cell>
        </row>
        <row r="77">
          <cell r="AA77">
            <v>779</v>
          </cell>
          <cell r="AB77">
            <v>1001604926</v>
          </cell>
        </row>
        <row r="78">
          <cell r="AA78">
            <v>4368</v>
          </cell>
          <cell r="AB78">
            <v>1001604468</v>
          </cell>
        </row>
        <row r="79">
          <cell r="AA79">
            <v>4512</v>
          </cell>
          <cell r="AB79">
            <v>1000201869</v>
          </cell>
        </row>
        <row r="80">
          <cell r="AA80">
            <v>17556</v>
          </cell>
          <cell r="AB80">
            <v>1001605053</v>
          </cell>
        </row>
        <row r="81">
          <cell r="AA81">
            <v>3943.2</v>
          </cell>
          <cell r="AB81">
            <v>1001223407</v>
          </cell>
        </row>
        <row r="82">
          <cell r="AA82">
            <v>17461.95</v>
          </cell>
          <cell r="AB82">
            <v>1001606914</v>
          </cell>
        </row>
        <row r="83">
          <cell r="AA83">
            <v>31570.36</v>
          </cell>
          <cell r="AB83">
            <v>1000245428</v>
          </cell>
        </row>
        <row r="84">
          <cell r="AA84">
            <v>20328</v>
          </cell>
          <cell r="AB84">
            <v>1001605053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2650E-E943-4A65-9D52-7C7E759146F1}">
  <dimension ref="A1:DK380"/>
  <sheetViews>
    <sheetView zoomScale="78" zoomScaleNormal="78" workbookViewId="0">
      <pane xSplit="3" ySplit="2" topLeftCell="D82" activePane="bottomRight" state="frozen"/>
      <selection pane="topRight" activeCell="D1" sqref="D1"/>
      <selection pane="bottomLeft" activeCell="A3" sqref="A3"/>
      <selection pane="bottomRight" activeCell="K37" sqref="K37:P46"/>
    </sheetView>
  </sheetViews>
  <sheetFormatPr defaultRowHeight="14.5"/>
  <cols>
    <col min="1" max="1" width="8.7265625" style="39"/>
    <col min="2" max="2" width="11.54296875" style="38" customWidth="1"/>
    <col min="3" max="3" width="33.08984375" style="38" customWidth="1"/>
    <col min="4" max="4" width="11.7265625" style="38" customWidth="1"/>
    <col min="5" max="5" width="11.26953125" style="54" customWidth="1"/>
    <col min="6" max="6" width="14.26953125" style="54" customWidth="1"/>
    <col min="7" max="7" width="8.36328125" style="54" customWidth="1"/>
    <col min="8" max="8" width="7.81640625" style="54" customWidth="1"/>
    <col min="9" max="9" width="13.453125" style="54" customWidth="1"/>
    <col min="10" max="10" width="9.90625" style="54" customWidth="1"/>
    <col min="11" max="11" width="14.90625" style="54" customWidth="1"/>
    <col min="12" max="12" width="14.6328125" style="38" customWidth="1"/>
    <col min="13" max="14" width="8.7265625" style="38"/>
    <col min="15" max="15" width="10.7265625" style="38" customWidth="1"/>
    <col min="16" max="16" width="10" style="38" customWidth="1"/>
    <col min="17" max="17" width="15.453125" style="38" customWidth="1"/>
    <col min="18" max="18" width="14.08984375" style="38" customWidth="1"/>
    <col min="19" max="20" width="8.7265625" style="38"/>
    <col min="21" max="21" width="13.1796875" style="38" customWidth="1"/>
    <col min="22" max="22" width="12.08984375" style="38" customWidth="1"/>
    <col min="23" max="23" width="12.90625" style="38" customWidth="1"/>
    <col min="24" max="24" width="12.36328125" style="38" customWidth="1"/>
    <col min="25" max="28" width="8.7265625" style="38"/>
    <col min="29" max="29" width="11.1796875" style="38" customWidth="1"/>
    <col min="30" max="30" width="12.1796875" style="38" customWidth="1"/>
    <col min="31" max="32" width="8.7265625" style="38"/>
    <col min="33" max="33" width="10.81640625" style="38" customWidth="1"/>
    <col min="34" max="34" width="8.7265625" style="38"/>
    <col min="35" max="35" width="18.26953125" style="38" customWidth="1"/>
    <col min="36" max="36" width="12.7265625" style="38" customWidth="1"/>
    <col min="37" max="40" width="8.7265625" style="38"/>
    <col min="41" max="41" width="20.81640625" style="38" customWidth="1"/>
    <col min="42" max="42" width="20.90625" style="38" customWidth="1"/>
    <col min="43" max="44" width="8.7265625" style="38"/>
    <col min="45" max="45" width="12" style="38" customWidth="1"/>
    <col min="46" max="46" width="11.1796875" style="38" customWidth="1"/>
    <col min="47" max="49" width="8.7265625" style="38"/>
    <col min="50" max="50" width="17.1796875" style="38" customWidth="1"/>
    <col min="51" max="51" width="8.7265625" style="38"/>
    <col min="52" max="52" width="9.1796875" style="38" bestFit="1" customWidth="1"/>
    <col min="53" max="85" width="8.7265625" style="38"/>
    <col min="86" max="97" width="8.7265625" style="39"/>
  </cols>
  <sheetData>
    <row r="1" spans="1:115" s="48" customFormat="1" ht="28" customHeight="1" thickBot="1">
      <c r="A1" s="55"/>
      <c r="B1" s="56"/>
      <c r="C1" s="56"/>
      <c r="D1" s="56"/>
      <c r="E1" s="169" t="s">
        <v>3322</v>
      </c>
      <c r="F1" s="170"/>
      <c r="G1" s="170"/>
      <c r="H1" s="170"/>
      <c r="I1" s="170"/>
      <c r="J1" s="171"/>
      <c r="K1" s="172" t="s">
        <v>3608</v>
      </c>
      <c r="L1" s="173"/>
      <c r="M1" s="173"/>
      <c r="N1" s="173"/>
      <c r="O1" s="173"/>
      <c r="P1" s="173"/>
      <c r="Q1" s="166" t="s">
        <v>3611</v>
      </c>
      <c r="R1" s="167"/>
      <c r="S1" s="167"/>
      <c r="T1" s="167"/>
      <c r="U1" s="167"/>
      <c r="V1" s="168"/>
      <c r="W1" s="166" t="s">
        <v>3615</v>
      </c>
      <c r="X1" s="167"/>
      <c r="Y1" s="167"/>
      <c r="Z1" s="167"/>
      <c r="AA1" s="167"/>
      <c r="AB1" s="168"/>
      <c r="AC1" s="166" t="s">
        <v>3619</v>
      </c>
      <c r="AD1" s="167"/>
      <c r="AE1" s="167"/>
      <c r="AF1" s="167"/>
      <c r="AG1" s="167"/>
      <c r="AH1" s="168"/>
      <c r="AI1" s="166" t="s">
        <v>3622</v>
      </c>
      <c r="AJ1" s="167"/>
      <c r="AK1" s="167"/>
      <c r="AL1" s="167"/>
      <c r="AM1" s="167"/>
      <c r="AN1" s="168"/>
      <c r="AO1" s="166" t="s">
        <v>3627</v>
      </c>
      <c r="AP1" s="167"/>
      <c r="AQ1" s="167"/>
      <c r="AR1" s="167"/>
      <c r="AS1" s="167"/>
      <c r="AT1" s="168"/>
      <c r="AU1" s="56"/>
      <c r="AV1" s="56"/>
      <c r="AW1" s="56"/>
      <c r="AX1" s="56"/>
      <c r="AY1" s="56"/>
      <c r="AZ1" s="56"/>
      <c r="BA1" s="56"/>
      <c r="BB1" s="56"/>
      <c r="BC1" s="56"/>
      <c r="BD1" s="56"/>
      <c r="BE1" s="56"/>
      <c r="BF1" s="56"/>
      <c r="BG1" s="56"/>
      <c r="BH1" s="56"/>
      <c r="BI1" s="56"/>
      <c r="BJ1" s="56"/>
      <c r="BK1" s="56"/>
      <c r="BL1" s="56"/>
      <c r="BM1" s="56"/>
      <c r="BN1" s="56"/>
      <c r="BO1" s="56"/>
      <c r="BP1" s="56"/>
      <c r="BQ1" s="56"/>
      <c r="BR1" s="56"/>
      <c r="BS1" s="56"/>
      <c r="BT1" s="56"/>
      <c r="BU1" s="56"/>
      <c r="BV1" s="56"/>
      <c r="BW1" s="56"/>
      <c r="BX1" s="56"/>
      <c r="BY1" s="56"/>
      <c r="BZ1" s="56"/>
      <c r="CA1" s="56"/>
      <c r="CB1" s="56"/>
      <c r="CC1" s="56"/>
      <c r="CD1" s="56"/>
      <c r="CE1" s="56"/>
      <c r="CF1" s="56"/>
      <c r="CG1" s="56"/>
      <c r="CH1" s="55"/>
      <c r="CI1" s="55"/>
      <c r="CJ1" s="55"/>
      <c r="CK1" s="55"/>
      <c r="CL1" s="55"/>
      <c r="CM1" s="55"/>
      <c r="CN1" s="55"/>
      <c r="CO1" s="55"/>
      <c r="CP1" s="55"/>
      <c r="CQ1" s="55"/>
      <c r="CR1" s="55"/>
      <c r="CS1" s="55"/>
    </row>
    <row r="2" spans="1:115" s="48" customFormat="1" ht="42" customHeight="1">
      <c r="A2" s="156" t="s">
        <v>3594</v>
      </c>
      <c r="B2" s="157" t="s">
        <v>1</v>
      </c>
      <c r="C2" s="157" t="s">
        <v>3588</v>
      </c>
      <c r="D2" s="157" t="s">
        <v>3589</v>
      </c>
      <c r="E2" s="158" t="s">
        <v>3590</v>
      </c>
      <c r="F2" s="158" t="s">
        <v>3591</v>
      </c>
      <c r="G2" s="157" t="s">
        <v>3593</v>
      </c>
      <c r="H2" s="158" t="s">
        <v>3592</v>
      </c>
      <c r="I2" s="63" t="s">
        <v>3595</v>
      </c>
      <c r="J2" s="63" t="s">
        <v>3607</v>
      </c>
      <c r="K2" s="158" t="s">
        <v>3609</v>
      </c>
      <c r="L2" s="158" t="s">
        <v>3610</v>
      </c>
      <c r="M2" s="157" t="s">
        <v>3593</v>
      </c>
      <c r="N2" s="158" t="s">
        <v>3592</v>
      </c>
      <c r="O2" s="63" t="s">
        <v>3595</v>
      </c>
      <c r="P2" s="63" t="s">
        <v>3613</v>
      </c>
      <c r="Q2" s="158" t="s">
        <v>3612</v>
      </c>
      <c r="R2" s="158" t="s">
        <v>3610</v>
      </c>
      <c r="S2" s="157" t="s">
        <v>3593</v>
      </c>
      <c r="T2" s="158" t="s">
        <v>3592</v>
      </c>
      <c r="U2" s="63" t="s">
        <v>3595</v>
      </c>
      <c r="V2" s="63" t="s">
        <v>3614</v>
      </c>
      <c r="W2" s="158" t="s">
        <v>3616</v>
      </c>
      <c r="X2" s="158" t="s">
        <v>3617</v>
      </c>
      <c r="Y2" s="157" t="s">
        <v>3593</v>
      </c>
      <c r="Z2" s="158" t="s">
        <v>3592</v>
      </c>
      <c r="AA2" s="63" t="s">
        <v>3595</v>
      </c>
      <c r="AB2" s="63" t="s">
        <v>3618</v>
      </c>
      <c r="AC2" s="158" t="s">
        <v>3620</v>
      </c>
      <c r="AD2" s="158" t="s">
        <v>3621</v>
      </c>
      <c r="AE2" s="157" t="s">
        <v>3626</v>
      </c>
      <c r="AF2" s="158" t="s">
        <v>3592</v>
      </c>
      <c r="AG2" s="63" t="s">
        <v>3595</v>
      </c>
      <c r="AH2" s="63" t="s">
        <v>3618</v>
      </c>
      <c r="AI2" s="158" t="s">
        <v>3623</v>
      </c>
      <c r="AJ2" s="158" t="s">
        <v>3624</v>
      </c>
      <c r="AK2" s="157" t="s">
        <v>3593</v>
      </c>
      <c r="AL2" s="158" t="s">
        <v>3592</v>
      </c>
      <c r="AM2" s="63" t="s">
        <v>3595</v>
      </c>
      <c r="AN2" s="63" t="s">
        <v>3625</v>
      </c>
      <c r="AO2" s="158" t="s">
        <v>3628</v>
      </c>
      <c r="AP2" s="158" t="s">
        <v>3629</v>
      </c>
      <c r="AQ2" s="157" t="s">
        <v>3593</v>
      </c>
      <c r="AR2" s="158" t="s">
        <v>3592</v>
      </c>
      <c r="AS2" s="63" t="s">
        <v>3595</v>
      </c>
      <c r="AT2" s="63" t="s">
        <v>3614</v>
      </c>
      <c r="AU2" s="63" t="s">
        <v>3630</v>
      </c>
      <c r="AV2" s="63" t="s">
        <v>3592</v>
      </c>
      <c r="AW2" s="63" t="s">
        <v>3631</v>
      </c>
      <c r="AX2" s="47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1"/>
      <c r="CI2" s="41"/>
      <c r="CJ2" s="41"/>
      <c r="CK2" s="41"/>
      <c r="CL2" s="41"/>
      <c r="CM2" s="41"/>
      <c r="CN2" s="41"/>
      <c r="CO2" s="41"/>
      <c r="CP2" s="41"/>
      <c r="CQ2" s="41"/>
      <c r="CR2" s="41"/>
      <c r="CS2" s="41"/>
      <c r="CT2" s="41"/>
      <c r="CU2" s="41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</row>
    <row r="3" spans="1:115">
      <c r="A3" s="148">
        <v>44927</v>
      </c>
      <c r="B3" s="143" t="s">
        <v>14</v>
      </c>
      <c r="C3" s="143" t="s">
        <v>3551</v>
      </c>
      <c r="D3" s="144" t="s">
        <v>3513</v>
      </c>
      <c r="E3" s="50">
        <v>53</v>
      </c>
      <c r="F3" s="50">
        <v>14</v>
      </c>
      <c r="G3" s="51">
        <v>1</v>
      </c>
      <c r="H3" s="145">
        <f>IF(E3=0,100%,(F3/E3))</f>
        <v>0.26415094339622641</v>
      </c>
      <c r="I3" s="146" t="str">
        <f>IF(H3&lt;=69%,"Not Met",IF(H3&lt;=94%,"Partially Met",IF(H3&lt;=104%,"Met","Exceeded")))</f>
        <v>Not Met</v>
      </c>
      <c r="J3" s="145">
        <f>IF(I3="Not Met",(25%*40%),IF(I3="Partially Met",50%*40%,IF(I3="Met",100%*40%,100%*40%)))</f>
        <v>0.1</v>
      </c>
      <c r="K3" s="50"/>
      <c r="L3" s="50"/>
      <c r="M3" s="51">
        <v>1</v>
      </c>
      <c r="N3" s="145">
        <f>IF(K3=0,100%,(L3/K3))</f>
        <v>1</v>
      </c>
      <c r="O3" s="146" t="str">
        <f>IF(N3&lt;=69%,"Not Met",IF(N3&lt;=94%,"Partially Met",IF(N3&lt;=104%,"Met","Exceeded")))</f>
        <v>Met</v>
      </c>
      <c r="P3" s="145">
        <f>IFERROR((IF(O3="Not Met",(25%*12%),IF(O3="Partially Met",50%*12%,IF(O3="Met",100%*12%,100%*12%)))),12%)</f>
        <v>0.12</v>
      </c>
      <c r="Q3" s="50"/>
      <c r="R3" s="50"/>
      <c r="S3" s="51">
        <v>1</v>
      </c>
      <c r="T3" s="145">
        <f>IF(Q3=0,100%,(R3/Q3))</f>
        <v>1</v>
      </c>
      <c r="U3" s="146" t="str">
        <f>IF(T3&lt;=69%,"Not Met",IF(T3&lt;=94%,"Partially Met",IF(T3&lt;=104%,"Met","Exceeded")))</f>
        <v>Met</v>
      </c>
      <c r="V3" s="145">
        <f>IFERROR((IF(U3="Not Met",(25%*8%),IF(U3="Partially Met",50%*8%,IF(U3="Met",100%*8%,100%*8%)))),8%)</f>
        <v>0.08</v>
      </c>
      <c r="W3" s="50"/>
      <c r="X3" s="50"/>
      <c r="Y3" s="51">
        <v>1</v>
      </c>
      <c r="Z3" s="145">
        <f>IF(W3=0,100%,(X3/W3))</f>
        <v>1</v>
      </c>
      <c r="AA3" s="146" t="str">
        <f>IF(Z3&lt;=69%,"Not Met",IF(Z3&lt;=94%,"Partially Met",IF(Z3&lt;=104%,"Met","Exceeded")))</f>
        <v>Met</v>
      </c>
      <c r="AB3" s="145">
        <f>IFERROR((IF(AA3="Not Met",(25%*5%),IF(AA3="Partially Met",50%*5%,IF(AA3="Met",100%*5%,100%*5%)))),5%)</f>
        <v>0.05</v>
      </c>
      <c r="AC3" s="50">
        <v>53</v>
      </c>
      <c r="AD3" s="50">
        <v>23</v>
      </c>
      <c r="AE3" s="51">
        <v>0.8</v>
      </c>
      <c r="AF3" s="145">
        <f>IF(AC3=0,100%,(AD3/AC3))</f>
        <v>0.43396226415094341</v>
      </c>
      <c r="AG3" s="146" t="str">
        <f>IF(AF3&lt;=69%,"Not Met",IF(AF3&lt;=94%,"Partially Met",IF(AF3&lt;=104%,"Met","Exceeded")))</f>
        <v>Not Met</v>
      </c>
      <c r="AH3" s="145">
        <f>IF(AG3="Not Met",(25%*5%),IF(AG3="Partially Met",50%*5%,IF(AG3="Met",100%*5%,100%*5%)))</f>
        <v>1.2500000000000001E-2</v>
      </c>
      <c r="AI3" s="50">
        <v>1</v>
      </c>
      <c r="AJ3" s="50">
        <v>1</v>
      </c>
      <c r="AK3" s="51">
        <v>1</v>
      </c>
      <c r="AL3" s="145">
        <f>IFERROR((AJ3/AI3),100%)</f>
        <v>1</v>
      </c>
      <c r="AM3" s="146" t="str">
        <f>IF(AL3&lt;=69%,"Not Met",IF(AL3&lt;=94%,"Partially Met",IF(AL3&lt;=104%,"Met","Exceeded")))</f>
        <v>Met</v>
      </c>
      <c r="AN3" s="145">
        <f>IFERROR((IF(AM3="Not Met",(25%*2%),IF(AM3="Partially Met",50%*2%,IF(AM3="Met",100%*2%,100%*2%)))),0)</f>
        <v>0.02</v>
      </c>
      <c r="AO3" s="50">
        <v>30</v>
      </c>
      <c r="AP3" s="50">
        <v>0</v>
      </c>
      <c r="AQ3" s="51">
        <v>1</v>
      </c>
      <c r="AR3" s="145">
        <f>IF(AO3=0,100%,(AP3/AO3))</f>
        <v>0</v>
      </c>
      <c r="AS3" s="146" t="str">
        <f>IF(AR3&lt;=69%,"Not Met",IF(AR3&lt;=94%,"Partially Met",IF(AR3&lt;=104%,"Met","Exceeded")))</f>
        <v>Not Met</v>
      </c>
      <c r="AT3" s="145">
        <f>IFERROR((IF(AS3="Not Met",(25%*8%),IF(AS3="Partially Met",50%*8%,IF(AS3="Met",100%*8%,100%*8%)))),0)</f>
        <v>0.02</v>
      </c>
      <c r="AU3" s="51">
        <v>0.8</v>
      </c>
      <c r="AV3" s="89">
        <f>J3+V3+AB3+AH3+AN3+AT3+P3</f>
        <v>0.40250000000000002</v>
      </c>
      <c r="AW3" s="90">
        <f>(AV3*100%)/AU3</f>
        <v>0.50312500000000004</v>
      </c>
      <c r="AX3" s="64" t="str">
        <f>IF(AW3&lt;=49.9%,"Below Par",IF(AW3&lt;=59.9%,"Needs Improvement",IF(AW3&lt;=79.9%,"Steady Performer","Exceptional Performer")))</f>
        <v>Needs Improvement</v>
      </c>
      <c r="AZ3" s="116"/>
    </row>
    <row r="4" spans="1:115">
      <c r="A4" s="148">
        <v>44927</v>
      </c>
      <c r="B4" s="143" t="s">
        <v>14</v>
      </c>
      <c r="C4" s="143" t="s">
        <v>3552</v>
      </c>
      <c r="D4" s="144" t="s">
        <v>3514</v>
      </c>
      <c r="E4" s="50">
        <v>52</v>
      </c>
      <c r="F4" s="50">
        <v>20</v>
      </c>
      <c r="G4" s="51">
        <v>1</v>
      </c>
      <c r="H4" s="145">
        <f t="shared" ref="H4:H67" si="0">IF(E4=0,100%,(F4/E4))</f>
        <v>0.38461538461538464</v>
      </c>
      <c r="I4" s="146" t="str">
        <f t="shared" ref="I4:I67" si="1">IF(H4&lt;=69%,"Not Met",IF(H4&lt;=94%,"Partially Met",IF(H4&lt;=104%,"Met","Exceeded")))</f>
        <v>Not Met</v>
      </c>
      <c r="J4" s="145">
        <f t="shared" ref="J4:J67" si="2">IF(I4="Not Met",(25%*40%),IF(I4="Partially Met",50%*40%,IF(I4="Met",100%*40%,100%*40%)))</f>
        <v>0.1</v>
      </c>
      <c r="K4" s="50"/>
      <c r="L4" s="50"/>
      <c r="M4" s="51">
        <v>1</v>
      </c>
      <c r="N4" s="145">
        <f t="shared" ref="N4:N67" si="3">IF(K4=0,100%,(L4/K4))</f>
        <v>1</v>
      </c>
      <c r="O4" s="146" t="str">
        <f t="shared" ref="O4:O67" si="4">IF(N4&lt;=69%,"Not Met",IF(N4&lt;=94%,"Partially Met",IF(N4&lt;=104%,"Met","Exceeded")))</f>
        <v>Met</v>
      </c>
      <c r="P4" s="145">
        <f t="shared" ref="P4:P67" si="5">IFERROR((IF(O4="Not Met",(25%*12%),IF(O4="Partially Met",50%*12%,IF(O4="Met",100%*12%,100%*12%)))),12%)</f>
        <v>0.12</v>
      </c>
      <c r="Q4" s="50"/>
      <c r="R4" s="50"/>
      <c r="S4" s="51">
        <v>1</v>
      </c>
      <c r="T4" s="145">
        <f t="shared" ref="T4:T67" si="6">IF(Q4=0,100%,(R4/Q4))</f>
        <v>1</v>
      </c>
      <c r="U4" s="146" t="str">
        <f t="shared" ref="U4:U67" si="7">IF(T4&lt;=69%,"Not Met",IF(T4&lt;=94%,"Partially Met",IF(T4&lt;=104%,"Met","Exceeded")))</f>
        <v>Met</v>
      </c>
      <c r="V4" s="145">
        <f t="shared" ref="V4:V67" si="8">IFERROR((IF(U4="Not Met",(25%*8%),IF(U4="Partially Met",50%*8%,IF(U4="Met",100%*8%,100%*8%)))),8%)</f>
        <v>0.08</v>
      </c>
      <c r="W4" s="50"/>
      <c r="X4" s="50"/>
      <c r="Y4" s="51">
        <v>1</v>
      </c>
      <c r="Z4" s="145">
        <f t="shared" ref="Z4:Z67" si="9">IF(W4=0,100%,(X4/W4))</f>
        <v>1</v>
      </c>
      <c r="AA4" s="146" t="str">
        <f t="shared" ref="AA4:AA67" si="10">IF(Z4&lt;=69%,"Not Met",IF(Z4&lt;=94%,"Partially Met",IF(Z4&lt;=104%,"Met","Exceeded")))</f>
        <v>Met</v>
      </c>
      <c r="AB4" s="145">
        <f t="shared" ref="AB4:AB67" si="11">IFERROR((IF(AA4="Not Met",(25%*5%),IF(AA4="Partially Met",50%*5%,IF(AA4="Met",100%*5%,100%*5%)))),5%)</f>
        <v>0.05</v>
      </c>
      <c r="AC4" s="50">
        <v>52</v>
      </c>
      <c r="AD4" s="50">
        <v>32</v>
      </c>
      <c r="AE4" s="51">
        <v>0.8</v>
      </c>
      <c r="AF4" s="145">
        <f t="shared" ref="AF4:AF67" si="12">IF(AC4=0,100%,(AD4/AC4))</f>
        <v>0.61538461538461542</v>
      </c>
      <c r="AG4" s="146" t="str">
        <f t="shared" ref="AG4:AG67" si="13">IF(AF4&lt;=69%,"Not Met",IF(AF4&lt;=94%,"Partially Met",IF(AF4&lt;=104%,"Met","Exceeded")))</f>
        <v>Not Met</v>
      </c>
      <c r="AH4" s="145">
        <f t="shared" ref="AH4:AH67" si="14">IF(AG4="Not Met",(25%*5%),IF(AG4="Partially Met",50%*5%,IF(AG4="Met",100%*5%,100%*5%)))</f>
        <v>1.2500000000000001E-2</v>
      </c>
      <c r="AI4" s="50">
        <v>0</v>
      </c>
      <c r="AJ4" s="50">
        <v>0</v>
      </c>
      <c r="AK4" s="51">
        <v>1</v>
      </c>
      <c r="AL4" s="145">
        <f t="shared" ref="AL4:AL67" si="15">IFERROR((AJ4/AI4),100%)</f>
        <v>1</v>
      </c>
      <c r="AM4" s="146" t="str">
        <f t="shared" ref="AM4:AM67" si="16">IF(AL4&lt;=69%,"Not Met",IF(AL4&lt;=94%,"Partially Met",IF(AL4&lt;=104%,"Met","Exceeded")))</f>
        <v>Met</v>
      </c>
      <c r="AN4" s="145">
        <f t="shared" ref="AN4:AN67" si="17">IFERROR((IF(AM4="Not Met",(25%*2%),IF(AM4="Partially Met",50%*2%,IF(AM4="Met",100%*2%,100%*2%)))),0)</f>
        <v>0.02</v>
      </c>
      <c r="AO4" s="50">
        <v>32</v>
      </c>
      <c r="AP4" s="50">
        <v>1</v>
      </c>
      <c r="AQ4" s="51">
        <v>1</v>
      </c>
      <c r="AR4" s="145">
        <f t="shared" ref="AR4:AR67" si="18">IF(AO4=0,100%,(AP4/AO4))</f>
        <v>3.125E-2</v>
      </c>
      <c r="AS4" s="146" t="str">
        <f t="shared" ref="AS4:AS67" si="19">IF(AR4&lt;=69%,"Not Met",IF(AR4&lt;=94%,"Partially Met",IF(AR4&lt;=104%,"Met","Exceeded")))</f>
        <v>Not Met</v>
      </c>
      <c r="AT4" s="145">
        <f t="shared" ref="AT4:AT67" si="20">IFERROR((IF(AS4="Not Met",(25%*8%),IF(AS4="Partially Met",50%*8%,IF(AS4="Met",100%*8%,100%*8%)))),0)</f>
        <v>0.02</v>
      </c>
      <c r="AU4" s="145">
        <v>0.8</v>
      </c>
      <c r="AV4" s="89">
        <f t="shared" ref="AV4:AV67" si="21">J4+V4+AB4+AH4+AN4+AT4+P4</f>
        <v>0.40250000000000002</v>
      </c>
      <c r="AW4" s="90">
        <f t="shared" ref="AW4:AW67" si="22">(AV4*100%)/AU4</f>
        <v>0.50312500000000004</v>
      </c>
      <c r="AX4" s="64" t="str">
        <f t="shared" ref="AX4:AX67" si="23">IF(AW4&lt;=49.9%,"Below Par",IF(AW4&lt;=59.9%,"Needs Improvement",IF(AW4&lt;=79.9%,"Steady Performer","Exceptional Performer")))</f>
        <v>Needs Improvement</v>
      </c>
      <c r="AZ4" s="116"/>
    </row>
    <row r="5" spans="1:115">
      <c r="A5" s="148">
        <v>44927</v>
      </c>
      <c r="B5" s="143" t="s">
        <v>14</v>
      </c>
      <c r="C5" s="143" t="s">
        <v>3554</v>
      </c>
      <c r="D5" s="144" t="s">
        <v>3516</v>
      </c>
      <c r="E5" s="50">
        <v>40</v>
      </c>
      <c r="F5" s="50">
        <v>14</v>
      </c>
      <c r="G5" s="51">
        <v>1</v>
      </c>
      <c r="H5" s="145">
        <f t="shared" si="0"/>
        <v>0.35</v>
      </c>
      <c r="I5" s="146" t="str">
        <f t="shared" si="1"/>
        <v>Not Met</v>
      </c>
      <c r="J5" s="145">
        <f t="shared" si="2"/>
        <v>0.1</v>
      </c>
      <c r="K5" s="50"/>
      <c r="L5" s="50"/>
      <c r="M5" s="51">
        <v>1</v>
      </c>
      <c r="N5" s="145">
        <f t="shared" si="3"/>
        <v>1</v>
      </c>
      <c r="O5" s="146" t="str">
        <f t="shared" si="4"/>
        <v>Met</v>
      </c>
      <c r="P5" s="145">
        <f t="shared" si="5"/>
        <v>0.12</v>
      </c>
      <c r="Q5" s="50"/>
      <c r="R5" s="50"/>
      <c r="S5" s="51">
        <v>1</v>
      </c>
      <c r="T5" s="145">
        <f t="shared" si="6"/>
        <v>1</v>
      </c>
      <c r="U5" s="146" t="str">
        <f t="shared" si="7"/>
        <v>Met</v>
      </c>
      <c r="V5" s="145">
        <f t="shared" si="8"/>
        <v>0.08</v>
      </c>
      <c r="W5" s="50"/>
      <c r="X5" s="50"/>
      <c r="Y5" s="51">
        <v>1</v>
      </c>
      <c r="Z5" s="145">
        <f t="shared" si="9"/>
        <v>1</v>
      </c>
      <c r="AA5" s="146" t="str">
        <f t="shared" si="10"/>
        <v>Met</v>
      </c>
      <c r="AB5" s="145">
        <f t="shared" si="11"/>
        <v>0.05</v>
      </c>
      <c r="AC5" s="50">
        <v>40</v>
      </c>
      <c r="AD5" s="50">
        <v>26</v>
      </c>
      <c r="AE5" s="51">
        <v>0.8</v>
      </c>
      <c r="AF5" s="145">
        <f t="shared" si="12"/>
        <v>0.65</v>
      </c>
      <c r="AG5" s="146" t="str">
        <f t="shared" si="13"/>
        <v>Not Met</v>
      </c>
      <c r="AH5" s="145">
        <f t="shared" si="14"/>
        <v>1.2500000000000001E-2</v>
      </c>
      <c r="AI5" s="50">
        <v>0</v>
      </c>
      <c r="AJ5" s="50">
        <v>0</v>
      </c>
      <c r="AK5" s="51">
        <v>1</v>
      </c>
      <c r="AL5" s="145">
        <f t="shared" si="15"/>
        <v>1</v>
      </c>
      <c r="AM5" s="146" t="str">
        <f t="shared" si="16"/>
        <v>Met</v>
      </c>
      <c r="AN5" s="145">
        <f t="shared" si="17"/>
        <v>0.02</v>
      </c>
      <c r="AO5" s="50">
        <v>23</v>
      </c>
      <c r="AP5" s="50">
        <v>2</v>
      </c>
      <c r="AQ5" s="51">
        <v>1</v>
      </c>
      <c r="AR5" s="145">
        <f t="shared" si="18"/>
        <v>8.6956521739130432E-2</v>
      </c>
      <c r="AS5" s="146" t="str">
        <f t="shared" si="19"/>
        <v>Not Met</v>
      </c>
      <c r="AT5" s="145">
        <f t="shared" si="20"/>
        <v>0.02</v>
      </c>
      <c r="AU5" s="145">
        <v>0.8</v>
      </c>
      <c r="AV5" s="89">
        <f t="shared" si="21"/>
        <v>0.40250000000000002</v>
      </c>
      <c r="AW5" s="90">
        <f t="shared" si="22"/>
        <v>0.50312500000000004</v>
      </c>
      <c r="AX5" s="64" t="str">
        <f t="shared" si="23"/>
        <v>Needs Improvement</v>
      </c>
      <c r="AZ5" s="116"/>
    </row>
    <row r="6" spans="1:115">
      <c r="A6" s="148">
        <v>44927</v>
      </c>
      <c r="B6" s="143" t="s">
        <v>274</v>
      </c>
      <c r="C6" s="143" t="s">
        <v>3559</v>
      </c>
      <c r="D6" s="144" t="s">
        <v>3521</v>
      </c>
      <c r="E6" s="50">
        <v>18</v>
      </c>
      <c r="F6" s="50">
        <v>4</v>
      </c>
      <c r="G6" s="51">
        <v>1</v>
      </c>
      <c r="H6" s="145">
        <f t="shared" si="0"/>
        <v>0.22222222222222221</v>
      </c>
      <c r="I6" s="146" t="str">
        <f t="shared" si="1"/>
        <v>Not Met</v>
      </c>
      <c r="J6" s="145">
        <f t="shared" si="2"/>
        <v>0.1</v>
      </c>
      <c r="K6" s="50"/>
      <c r="L6" s="50"/>
      <c r="M6" s="51">
        <v>1</v>
      </c>
      <c r="N6" s="145">
        <f t="shared" si="3"/>
        <v>1</v>
      </c>
      <c r="O6" s="146" t="str">
        <f t="shared" si="4"/>
        <v>Met</v>
      </c>
      <c r="P6" s="145">
        <f t="shared" si="5"/>
        <v>0.12</v>
      </c>
      <c r="Q6" s="50"/>
      <c r="R6" s="50"/>
      <c r="S6" s="51">
        <v>1</v>
      </c>
      <c r="T6" s="145">
        <f t="shared" si="6"/>
        <v>1</v>
      </c>
      <c r="U6" s="146" t="str">
        <f t="shared" si="7"/>
        <v>Met</v>
      </c>
      <c r="V6" s="145">
        <f t="shared" si="8"/>
        <v>0.08</v>
      </c>
      <c r="W6" s="50"/>
      <c r="X6" s="50"/>
      <c r="Y6" s="51">
        <v>1</v>
      </c>
      <c r="Z6" s="145">
        <f t="shared" si="9"/>
        <v>1</v>
      </c>
      <c r="AA6" s="146" t="str">
        <f t="shared" si="10"/>
        <v>Met</v>
      </c>
      <c r="AB6" s="145">
        <f t="shared" si="11"/>
        <v>0.05</v>
      </c>
      <c r="AC6" s="50">
        <v>18</v>
      </c>
      <c r="AD6" s="50">
        <v>14</v>
      </c>
      <c r="AE6" s="51">
        <v>0.8</v>
      </c>
      <c r="AF6" s="145">
        <f t="shared" si="12"/>
        <v>0.77777777777777779</v>
      </c>
      <c r="AG6" s="146" t="str">
        <f t="shared" si="13"/>
        <v>Partially Met</v>
      </c>
      <c r="AH6" s="145">
        <f t="shared" si="14"/>
        <v>2.5000000000000001E-2</v>
      </c>
      <c r="AI6" s="50">
        <v>13</v>
      </c>
      <c r="AJ6" s="50">
        <v>13</v>
      </c>
      <c r="AK6" s="51">
        <v>1</v>
      </c>
      <c r="AL6" s="145">
        <f t="shared" si="15"/>
        <v>1</v>
      </c>
      <c r="AM6" s="146" t="str">
        <f t="shared" si="16"/>
        <v>Met</v>
      </c>
      <c r="AN6" s="145">
        <f t="shared" si="17"/>
        <v>0.02</v>
      </c>
      <c r="AO6" s="50">
        <v>13</v>
      </c>
      <c r="AP6" s="50">
        <v>1</v>
      </c>
      <c r="AQ6" s="51">
        <v>1</v>
      </c>
      <c r="AR6" s="145">
        <f t="shared" si="18"/>
        <v>7.6923076923076927E-2</v>
      </c>
      <c r="AS6" s="146" t="str">
        <f t="shared" si="19"/>
        <v>Not Met</v>
      </c>
      <c r="AT6" s="145">
        <f t="shared" si="20"/>
        <v>0.02</v>
      </c>
      <c r="AU6" s="145">
        <v>0.8</v>
      </c>
      <c r="AV6" s="89">
        <f t="shared" si="21"/>
        <v>0.41500000000000004</v>
      </c>
      <c r="AW6" s="90">
        <f t="shared" si="22"/>
        <v>0.51875000000000004</v>
      </c>
      <c r="AX6" s="64" t="str">
        <f t="shared" si="23"/>
        <v>Needs Improvement</v>
      </c>
      <c r="AZ6" s="116"/>
    </row>
    <row r="7" spans="1:115">
      <c r="A7" s="148">
        <v>44927</v>
      </c>
      <c r="B7" s="143" t="s">
        <v>274</v>
      </c>
      <c r="C7" s="143" t="s">
        <v>3557</v>
      </c>
      <c r="D7" s="144" t="s">
        <v>3519</v>
      </c>
      <c r="E7" s="50">
        <v>97</v>
      </c>
      <c r="F7" s="50">
        <v>38</v>
      </c>
      <c r="G7" s="51">
        <v>1</v>
      </c>
      <c r="H7" s="145">
        <f t="shared" si="0"/>
        <v>0.39175257731958762</v>
      </c>
      <c r="I7" s="146" t="str">
        <f t="shared" si="1"/>
        <v>Not Met</v>
      </c>
      <c r="J7" s="145">
        <f t="shared" si="2"/>
        <v>0.1</v>
      </c>
      <c r="K7" s="50"/>
      <c r="L7" s="50"/>
      <c r="M7" s="51">
        <v>1</v>
      </c>
      <c r="N7" s="145">
        <f t="shared" si="3"/>
        <v>1</v>
      </c>
      <c r="O7" s="146" t="str">
        <f t="shared" si="4"/>
        <v>Met</v>
      </c>
      <c r="P7" s="145">
        <f t="shared" si="5"/>
        <v>0.12</v>
      </c>
      <c r="Q7" s="50"/>
      <c r="R7" s="50"/>
      <c r="S7" s="51">
        <v>1</v>
      </c>
      <c r="T7" s="145">
        <f t="shared" si="6"/>
        <v>1</v>
      </c>
      <c r="U7" s="146" t="str">
        <f t="shared" si="7"/>
        <v>Met</v>
      </c>
      <c r="V7" s="145">
        <f t="shared" si="8"/>
        <v>0.08</v>
      </c>
      <c r="W7" s="50"/>
      <c r="X7" s="50"/>
      <c r="Y7" s="51">
        <v>1</v>
      </c>
      <c r="Z7" s="145">
        <f t="shared" si="9"/>
        <v>1</v>
      </c>
      <c r="AA7" s="146" t="str">
        <f t="shared" si="10"/>
        <v>Met</v>
      </c>
      <c r="AB7" s="145">
        <f t="shared" si="11"/>
        <v>0.05</v>
      </c>
      <c r="AC7" s="50">
        <v>97</v>
      </c>
      <c r="AD7" s="50">
        <v>36</v>
      </c>
      <c r="AE7" s="51">
        <v>0.8</v>
      </c>
      <c r="AF7" s="145">
        <f t="shared" si="12"/>
        <v>0.37113402061855671</v>
      </c>
      <c r="AG7" s="146" t="str">
        <f t="shared" si="13"/>
        <v>Not Met</v>
      </c>
      <c r="AH7" s="145">
        <f t="shared" si="14"/>
        <v>1.2500000000000001E-2</v>
      </c>
      <c r="AI7" s="50">
        <v>3</v>
      </c>
      <c r="AJ7" s="50">
        <v>3</v>
      </c>
      <c r="AK7" s="51">
        <v>1</v>
      </c>
      <c r="AL7" s="145">
        <f t="shared" si="15"/>
        <v>1</v>
      </c>
      <c r="AM7" s="146" t="str">
        <f t="shared" si="16"/>
        <v>Met</v>
      </c>
      <c r="AN7" s="145">
        <f t="shared" si="17"/>
        <v>0.02</v>
      </c>
      <c r="AO7" s="50">
        <v>62</v>
      </c>
      <c r="AP7" s="50">
        <v>1</v>
      </c>
      <c r="AQ7" s="51">
        <v>1</v>
      </c>
      <c r="AR7" s="145">
        <f t="shared" si="18"/>
        <v>1.6129032258064516E-2</v>
      </c>
      <c r="AS7" s="146" t="str">
        <f t="shared" si="19"/>
        <v>Not Met</v>
      </c>
      <c r="AT7" s="145">
        <f t="shared" si="20"/>
        <v>0.02</v>
      </c>
      <c r="AU7" s="145">
        <v>0.8</v>
      </c>
      <c r="AV7" s="89">
        <f t="shared" si="21"/>
        <v>0.40250000000000002</v>
      </c>
      <c r="AW7" s="90">
        <f t="shared" si="22"/>
        <v>0.50312500000000004</v>
      </c>
      <c r="AX7" s="64" t="str">
        <f t="shared" si="23"/>
        <v>Needs Improvement</v>
      </c>
      <c r="AZ7" s="116"/>
    </row>
    <row r="8" spans="1:115">
      <c r="A8" s="148">
        <v>44927</v>
      </c>
      <c r="B8" s="143" t="s">
        <v>274</v>
      </c>
      <c r="C8" s="143" t="s">
        <v>3556</v>
      </c>
      <c r="D8" s="144" t="s">
        <v>3518</v>
      </c>
      <c r="E8" s="50">
        <v>151</v>
      </c>
      <c r="F8" s="50">
        <v>73</v>
      </c>
      <c r="G8" s="51">
        <v>1</v>
      </c>
      <c r="H8" s="145">
        <f t="shared" si="0"/>
        <v>0.48344370860927155</v>
      </c>
      <c r="I8" s="146" t="str">
        <f t="shared" si="1"/>
        <v>Not Met</v>
      </c>
      <c r="J8" s="145">
        <f t="shared" si="2"/>
        <v>0.1</v>
      </c>
      <c r="K8" s="50"/>
      <c r="L8" s="50"/>
      <c r="M8" s="51">
        <v>1</v>
      </c>
      <c r="N8" s="145">
        <f t="shared" si="3"/>
        <v>1</v>
      </c>
      <c r="O8" s="146" t="str">
        <f t="shared" si="4"/>
        <v>Met</v>
      </c>
      <c r="P8" s="145">
        <f t="shared" si="5"/>
        <v>0.12</v>
      </c>
      <c r="Q8" s="50"/>
      <c r="R8" s="50"/>
      <c r="S8" s="51">
        <v>1</v>
      </c>
      <c r="T8" s="145">
        <f t="shared" si="6"/>
        <v>1</v>
      </c>
      <c r="U8" s="146" t="str">
        <f t="shared" si="7"/>
        <v>Met</v>
      </c>
      <c r="V8" s="145">
        <f t="shared" si="8"/>
        <v>0.08</v>
      </c>
      <c r="W8" s="50"/>
      <c r="X8" s="50"/>
      <c r="Y8" s="51">
        <v>1</v>
      </c>
      <c r="Z8" s="145">
        <f t="shared" si="9"/>
        <v>1</v>
      </c>
      <c r="AA8" s="146" t="str">
        <f t="shared" si="10"/>
        <v>Met</v>
      </c>
      <c r="AB8" s="145">
        <f t="shared" si="11"/>
        <v>0.05</v>
      </c>
      <c r="AC8" s="50">
        <v>151</v>
      </c>
      <c r="AD8" s="50">
        <v>78</v>
      </c>
      <c r="AE8" s="51">
        <v>0.8</v>
      </c>
      <c r="AF8" s="145">
        <f t="shared" si="12"/>
        <v>0.51655629139072845</v>
      </c>
      <c r="AG8" s="146" t="str">
        <f t="shared" si="13"/>
        <v>Not Met</v>
      </c>
      <c r="AH8" s="145">
        <f t="shared" si="14"/>
        <v>1.2500000000000001E-2</v>
      </c>
      <c r="AI8" s="50">
        <v>3</v>
      </c>
      <c r="AJ8" s="50">
        <v>3</v>
      </c>
      <c r="AK8" s="51">
        <v>1</v>
      </c>
      <c r="AL8" s="145">
        <f t="shared" si="15"/>
        <v>1</v>
      </c>
      <c r="AM8" s="146" t="str">
        <f t="shared" si="16"/>
        <v>Met</v>
      </c>
      <c r="AN8" s="145">
        <f t="shared" si="17"/>
        <v>0.02</v>
      </c>
      <c r="AO8" s="50">
        <v>76</v>
      </c>
      <c r="AP8" s="50">
        <v>1</v>
      </c>
      <c r="AQ8" s="51">
        <v>1</v>
      </c>
      <c r="AR8" s="145">
        <f t="shared" si="18"/>
        <v>1.3157894736842105E-2</v>
      </c>
      <c r="AS8" s="146" t="str">
        <f t="shared" si="19"/>
        <v>Not Met</v>
      </c>
      <c r="AT8" s="145">
        <f t="shared" si="20"/>
        <v>0.02</v>
      </c>
      <c r="AU8" s="145">
        <v>0.8</v>
      </c>
      <c r="AV8" s="89">
        <f t="shared" si="21"/>
        <v>0.40250000000000002</v>
      </c>
      <c r="AW8" s="90">
        <f t="shared" si="22"/>
        <v>0.50312500000000004</v>
      </c>
      <c r="AX8" s="64" t="str">
        <f t="shared" si="23"/>
        <v>Needs Improvement</v>
      </c>
      <c r="AZ8" s="116"/>
    </row>
    <row r="9" spans="1:115">
      <c r="A9" s="148">
        <v>44927</v>
      </c>
      <c r="B9" s="143" t="s">
        <v>274</v>
      </c>
      <c r="C9" s="143" t="s">
        <v>3558</v>
      </c>
      <c r="D9" s="144" t="s">
        <v>3520</v>
      </c>
      <c r="E9" s="50">
        <v>193</v>
      </c>
      <c r="F9" s="50">
        <v>82</v>
      </c>
      <c r="G9" s="51">
        <v>1</v>
      </c>
      <c r="H9" s="145">
        <f t="shared" si="0"/>
        <v>0.42487046632124353</v>
      </c>
      <c r="I9" s="146" t="str">
        <f t="shared" si="1"/>
        <v>Not Met</v>
      </c>
      <c r="J9" s="145">
        <f t="shared" si="2"/>
        <v>0.1</v>
      </c>
      <c r="K9" s="50"/>
      <c r="L9" s="50"/>
      <c r="M9" s="51">
        <v>1</v>
      </c>
      <c r="N9" s="145">
        <f t="shared" si="3"/>
        <v>1</v>
      </c>
      <c r="O9" s="146" t="str">
        <f t="shared" si="4"/>
        <v>Met</v>
      </c>
      <c r="P9" s="145">
        <f t="shared" si="5"/>
        <v>0.12</v>
      </c>
      <c r="Q9" s="50"/>
      <c r="R9" s="50"/>
      <c r="S9" s="51">
        <v>1</v>
      </c>
      <c r="T9" s="145">
        <f t="shared" si="6"/>
        <v>1</v>
      </c>
      <c r="U9" s="146" t="str">
        <f t="shared" si="7"/>
        <v>Met</v>
      </c>
      <c r="V9" s="145">
        <f t="shared" si="8"/>
        <v>0.08</v>
      </c>
      <c r="W9" s="50"/>
      <c r="X9" s="50"/>
      <c r="Y9" s="51">
        <v>1</v>
      </c>
      <c r="Z9" s="145">
        <f t="shared" si="9"/>
        <v>1</v>
      </c>
      <c r="AA9" s="146" t="str">
        <f t="shared" si="10"/>
        <v>Met</v>
      </c>
      <c r="AB9" s="145">
        <f t="shared" si="11"/>
        <v>0.05</v>
      </c>
      <c r="AC9" s="50">
        <v>193</v>
      </c>
      <c r="AD9" s="50">
        <v>81</v>
      </c>
      <c r="AE9" s="51">
        <v>0.8</v>
      </c>
      <c r="AF9" s="145">
        <f t="shared" si="12"/>
        <v>0.41968911917098445</v>
      </c>
      <c r="AG9" s="146" t="str">
        <f t="shared" si="13"/>
        <v>Not Met</v>
      </c>
      <c r="AH9" s="145">
        <f t="shared" si="14"/>
        <v>1.2500000000000001E-2</v>
      </c>
      <c r="AI9" s="50">
        <v>3</v>
      </c>
      <c r="AJ9" s="50">
        <v>3</v>
      </c>
      <c r="AK9" s="51">
        <v>1</v>
      </c>
      <c r="AL9" s="145">
        <f t="shared" si="15"/>
        <v>1</v>
      </c>
      <c r="AM9" s="146" t="str">
        <f t="shared" si="16"/>
        <v>Met</v>
      </c>
      <c r="AN9" s="145">
        <f t="shared" si="17"/>
        <v>0.02</v>
      </c>
      <c r="AO9" s="50">
        <v>104</v>
      </c>
      <c r="AP9" s="50">
        <v>0</v>
      </c>
      <c r="AQ9" s="51">
        <v>1</v>
      </c>
      <c r="AR9" s="145">
        <f t="shared" si="18"/>
        <v>0</v>
      </c>
      <c r="AS9" s="146" t="str">
        <f t="shared" si="19"/>
        <v>Not Met</v>
      </c>
      <c r="AT9" s="145">
        <f t="shared" si="20"/>
        <v>0.02</v>
      </c>
      <c r="AU9" s="145">
        <v>0.8</v>
      </c>
      <c r="AV9" s="89">
        <f t="shared" si="21"/>
        <v>0.40250000000000002</v>
      </c>
      <c r="AW9" s="90">
        <f t="shared" si="22"/>
        <v>0.50312500000000004</v>
      </c>
      <c r="AX9" s="64" t="str">
        <f t="shared" si="23"/>
        <v>Needs Improvement</v>
      </c>
      <c r="AZ9" s="116"/>
    </row>
    <row r="10" spans="1:115">
      <c r="A10" s="148">
        <v>44927</v>
      </c>
      <c r="B10" s="143" t="s">
        <v>3587</v>
      </c>
      <c r="C10" s="143" t="s">
        <v>3561</v>
      </c>
      <c r="D10" s="144" t="s">
        <v>3523</v>
      </c>
      <c r="E10" s="50">
        <v>20</v>
      </c>
      <c r="F10" s="50">
        <v>5</v>
      </c>
      <c r="G10" s="51">
        <v>1</v>
      </c>
      <c r="H10" s="145">
        <f t="shared" si="0"/>
        <v>0.25</v>
      </c>
      <c r="I10" s="146" t="str">
        <f t="shared" si="1"/>
        <v>Not Met</v>
      </c>
      <c r="J10" s="145">
        <f t="shared" si="2"/>
        <v>0.1</v>
      </c>
      <c r="K10" s="50"/>
      <c r="L10" s="50"/>
      <c r="M10" s="51">
        <v>1</v>
      </c>
      <c r="N10" s="145">
        <f t="shared" si="3"/>
        <v>1</v>
      </c>
      <c r="O10" s="146" t="str">
        <f t="shared" si="4"/>
        <v>Met</v>
      </c>
      <c r="P10" s="145">
        <f t="shared" si="5"/>
        <v>0.12</v>
      </c>
      <c r="Q10" s="50"/>
      <c r="R10" s="50"/>
      <c r="S10" s="51">
        <v>1</v>
      </c>
      <c r="T10" s="145">
        <f t="shared" si="6"/>
        <v>1</v>
      </c>
      <c r="U10" s="146" t="str">
        <f t="shared" si="7"/>
        <v>Met</v>
      </c>
      <c r="V10" s="145">
        <f t="shared" si="8"/>
        <v>0.08</v>
      </c>
      <c r="W10" s="50"/>
      <c r="X10" s="50"/>
      <c r="Y10" s="51">
        <v>1</v>
      </c>
      <c r="Z10" s="145">
        <f t="shared" si="9"/>
        <v>1</v>
      </c>
      <c r="AA10" s="146" t="str">
        <f t="shared" si="10"/>
        <v>Met</v>
      </c>
      <c r="AB10" s="145">
        <f t="shared" si="11"/>
        <v>0.05</v>
      </c>
      <c r="AC10" s="50">
        <v>20</v>
      </c>
      <c r="AD10" s="50">
        <v>5</v>
      </c>
      <c r="AE10" s="51">
        <v>0.8</v>
      </c>
      <c r="AF10" s="145">
        <f t="shared" si="12"/>
        <v>0.25</v>
      </c>
      <c r="AG10" s="146" t="str">
        <f t="shared" si="13"/>
        <v>Not Met</v>
      </c>
      <c r="AH10" s="145">
        <f t="shared" si="14"/>
        <v>1.2500000000000001E-2</v>
      </c>
      <c r="AI10" s="50">
        <v>0</v>
      </c>
      <c r="AJ10" s="50">
        <v>0</v>
      </c>
      <c r="AK10" s="51">
        <v>1</v>
      </c>
      <c r="AL10" s="145">
        <f t="shared" si="15"/>
        <v>1</v>
      </c>
      <c r="AM10" s="146" t="str">
        <f t="shared" si="16"/>
        <v>Met</v>
      </c>
      <c r="AN10" s="145">
        <f t="shared" si="17"/>
        <v>0.02</v>
      </c>
      <c r="AO10" s="50">
        <v>12</v>
      </c>
      <c r="AP10" s="50">
        <v>0</v>
      </c>
      <c r="AQ10" s="51">
        <v>1</v>
      </c>
      <c r="AR10" s="145">
        <f t="shared" si="18"/>
        <v>0</v>
      </c>
      <c r="AS10" s="146" t="str">
        <f t="shared" si="19"/>
        <v>Not Met</v>
      </c>
      <c r="AT10" s="145">
        <f t="shared" si="20"/>
        <v>0.02</v>
      </c>
      <c r="AU10" s="145">
        <v>0.8</v>
      </c>
      <c r="AV10" s="89">
        <f t="shared" si="21"/>
        <v>0.40250000000000002</v>
      </c>
      <c r="AW10" s="90">
        <f t="shared" si="22"/>
        <v>0.50312500000000004</v>
      </c>
      <c r="AX10" s="64" t="str">
        <f t="shared" si="23"/>
        <v>Needs Improvement</v>
      </c>
      <c r="AZ10" s="116"/>
    </row>
    <row r="11" spans="1:115">
      <c r="A11" s="148">
        <v>44927</v>
      </c>
      <c r="B11" s="143" t="s">
        <v>3587</v>
      </c>
      <c r="C11" s="143" t="s">
        <v>3560</v>
      </c>
      <c r="D11" s="144" t="s">
        <v>3522</v>
      </c>
      <c r="E11" s="50">
        <v>31</v>
      </c>
      <c r="F11" s="50">
        <v>13</v>
      </c>
      <c r="G11" s="51">
        <v>1</v>
      </c>
      <c r="H11" s="145">
        <f t="shared" si="0"/>
        <v>0.41935483870967744</v>
      </c>
      <c r="I11" s="146" t="str">
        <f t="shared" si="1"/>
        <v>Not Met</v>
      </c>
      <c r="J11" s="145">
        <f t="shared" si="2"/>
        <v>0.1</v>
      </c>
      <c r="K11" s="50"/>
      <c r="L11" s="50"/>
      <c r="M11" s="51">
        <v>1</v>
      </c>
      <c r="N11" s="145">
        <f t="shared" si="3"/>
        <v>1</v>
      </c>
      <c r="O11" s="146" t="str">
        <f t="shared" si="4"/>
        <v>Met</v>
      </c>
      <c r="P11" s="145">
        <f t="shared" si="5"/>
        <v>0.12</v>
      </c>
      <c r="Q11" s="50"/>
      <c r="R11" s="50"/>
      <c r="S11" s="51">
        <v>1</v>
      </c>
      <c r="T11" s="145">
        <f t="shared" si="6"/>
        <v>1</v>
      </c>
      <c r="U11" s="146" t="str">
        <f t="shared" si="7"/>
        <v>Met</v>
      </c>
      <c r="V11" s="145">
        <f t="shared" si="8"/>
        <v>0.08</v>
      </c>
      <c r="W11" s="50"/>
      <c r="X11" s="50"/>
      <c r="Y11" s="51">
        <v>1</v>
      </c>
      <c r="Z11" s="145">
        <f t="shared" si="9"/>
        <v>1</v>
      </c>
      <c r="AA11" s="146" t="str">
        <f t="shared" si="10"/>
        <v>Met</v>
      </c>
      <c r="AB11" s="145">
        <f t="shared" si="11"/>
        <v>0.05</v>
      </c>
      <c r="AC11" s="50">
        <v>31</v>
      </c>
      <c r="AD11" s="50">
        <v>13</v>
      </c>
      <c r="AE11" s="51">
        <v>0.8</v>
      </c>
      <c r="AF11" s="145">
        <f t="shared" si="12"/>
        <v>0.41935483870967744</v>
      </c>
      <c r="AG11" s="146" t="str">
        <f t="shared" si="13"/>
        <v>Not Met</v>
      </c>
      <c r="AH11" s="145">
        <f t="shared" si="14"/>
        <v>1.2500000000000001E-2</v>
      </c>
      <c r="AI11" s="50">
        <v>2</v>
      </c>
      <c r="AJ11" s="50">
        <v>2</v>
      </c>
      <c r="AK11" s="51">
        <v>1</v>
      </c>
      <c r="AL11" s="145">
        <f t="shared" si="15"/>
        <v>1</v>
      </c>
      <c r="AM11" s="146" t="str">
        <f t="shared" si="16"/>
        <v>Met</v>
      </c>
      <c r="AN11" s="145">
        <f t="shared" si="17"/>
        <v>0.02</v>
      </c>
      <c r="AO11" s="50">
        <v>14</v>
      </c>
      <c r="AP11" s="50">
        <v>0</v>
      </c>
      <c r="AQ11" s="51">
        <v>1</v>
      </c>
      <c r="AR11" s="145">
        <f t="shared" si="18"/>
        <v>0</v>
      </c>
      <c r="AS11" s="146" t="str">
        <f t="shared" si="19"/>
        <v>Not Met</v>
      </c>
      <c r="AT11" s="145">
        <f t="shared" si="20"/>
        <v>0.02</v>
      </c>
      <c r="AU11" s="145">
        <v>0.8</v>
      </c>
      <c r="AV11" s="89">
        <f t="shared" si="21"/>
        <v>0.40250000000000002</v>
      </c>
      <c r="AW11" s="90">
        <f t="shared" si="22"/>
        <v>0.50312500000000004</v>
      </c>
      <c r="AX11" s="64" t="str">
        <f t="shared" si="23"/>
        <v>Needs Improvement</v>
      </c>
      <c r="AZ11" s="116"/>
    </row>
    <row r="12" spans="1:115">
      <c r="A12" s="148">
        <v>44927</v>
      </c>
      <c r="B12" s="143" t="s">
        <v>974</v>
      </c>
      <c r="C12" s="143" t="s">
        <v>3562</v>
      </c>
      <c r="D12" s="144" t="s">
        <v>3524</v>
      </c>
      <c r="E12" s="50">
        <v>58</v>
      </c>
      <c r="F12" s="50">
        <v>18</v>
      </c>
      <c r="G12" s="51">
        <v>1</v>
      </c>
      <c r="H12" s="145">
        <f t="shared" si="0"/>
        <v>0.31034482758620691</v>
      </c>
      <c r="I12" s="146" t="str">
        <f t="shared" si="1"/>
        <v>Not Met</v>
      </c>
      <c r="J12" s="145">
        <f t="shared" si="2"/>
        <v>0.1</v>
      </c>
      <c r="K12" s="50"/>
      <c r="L12" s="50"/>
      <c r="M12" s="51">
        <v>1</v>
      </c>
      <c r="N12" s="145">
        <f t="shared" si="3"/>
        <v>1</v>
      </c>
      <c r="O12" s="146" t="str">
        <f t="shared" si="4"/>
        <v>Met</v>
      </c>
      <c r="P12" s="145">
        <f t="shared" si="5"/>
        <v>0.12</v>
      </c>
      <c r="Q12" s="50"/>
      <c r="R12" s="50"/>
      <c r="S12" s="51">
        <v>1</v>
      </c>
      <c r="T12" s="145">
        <f t="shared" si="6"/>
        <v>1</v>
      </c>
      <c r="U12" s="146" t="str">
        <f t="shared" si="7"/>
        <v>Met</v>
      </c>
      <c r="V12" s="145">
        <f t="shared" si="8"/>
        <v>0.08</v>
      </c>
      <c r="W12" s="50"/>
      <c r="X12" s="50"/>
      <c r="Y12" s="51">
        <v>1</v>
      </c>
      <c r="Z12" s="145">
        <f t="shared" si="9"/>
        <v>1</v>
      </c>
      <c r="AA12" s="146" t="str">
        <f t="shared" si="10"/>
        <v>Met</v>
      </c>
      <c r="AB12" s="145">
        <f t="shared" si="11"/>
        <v>0.05</v>
      </c>
      <c r="AC12" s="50">
        <v>58</v>
      </c>
      <c r="AD12" s="50">
        <v>19</v>
      </c>
      <c r="AE12" s="51">
        <v>0.8</v>
      </c>
      <c r="AF12" s="145">
        <f t="shared" si="12"/>
        <v>0.32758620689655171</v>
      </c>
      <c r="AG12" s="146" t="str">
        <f t="shared" si="13"/>
        <v>Not Met</v>
      </c>
      <c r="AH12" s="145">
        <f t="shared" si="14"/>
        <v>1.2500000000000001E-2</v>
      </c>
      <c r="AI12" s="50">
        <v>1</v>
      </c>
      <c r="AJ12" s="50">
        <v>1</v>
      </c>
      <c r="AK12" s="51">
        <v>1</v>
      </c>
      <c r="AL12" s="145">
        <f t="shared" si="15"/>
        <v>1</v>
      </c>
      <c r="AM12" s="146" t="str">
        <f t="shared" si="16"/>
        <v>Met</v>
      </c>
      <c r="AN12" s="145">
        <f t="shared" si="17"/>
        <v>0.02</v>
      </c>
      <c r="AO12" s="50">
        <v>39</v>
      </c>
      <c r="AP12" s="50">
        <v>1</v>
      </c>
      <c r="AQ12" s="51">
        <v>1</v>
      </c>
      <c r="AR12" s="145">
        <f t="shared" si="18"/>
        <v>2.564102564102564E-2</v>
      </c>
      <c r="AS12" s="146" t="str">
        <f t="shared" si="19"/>
        <v>Not Met</v>
      </c>
      <c r="AT12" s="145">
        <f t="shared" si="20"/>
        <v>0.02</v>
      </c>
      <c r="AU12" s="145">
        <v>0.8</v>
      </c>
      <c r="AV12" s="89">
        <f t="shared" si="21"/>
        <v>0.40250000000000002</v>
      </c>
      <c r="AW12" s="90">
        <f t="shared" si="22"/>
        <v>0.50312500000000004</v>
      </c>
      <c r="AX12" s="64" t="str">
        <f t="shared" si="23"/>
        <v>Needs Improvement</v>
      </c>
      <c r="AZ12" s="116"/>
    </row>
    <row r="13" spans="1:115">
      <c r="A13" s="148">
        <v>44927</v>
      </c>
      <c r="B13" s="143" t="s">
        <v>974</v>
      </c>
      <c r="C13" s="143" t="s">
        <v>3555</v>
      </c>
      <c r="D13" s="144" t="s">
        <v>3517</v>
      </c>
      <c r="E13" s="50">
        <v>102</v>
      </c>
      <c r="F13" s="50">
        <v>46</v>
      </c>
      <c r="G13" s="51">
        <v>1</v>
      </c>
      <c r="H13" s="145">
        <f t="shared" si="0"/>
        <v>0.45098039215686275</v>
      </c>
      <c r="I13" s="146" t="str">
        <f t="shared" si="1"/>
        <v>Not Met</v>
      </c>
      <c r="J13" s="145">
        <f t="shared" si="2"/>
        <v>0.1</v>
      </c>
      <c r="K13" s="50"/>
      <c r="L13" s="50"/>
      <c r="M13" s="51">
        <v>1</v>
      </c>
      <c r="N13" s="145">
        <f t="shared" si="3"/>
        <v>1</v>
      </c>
      <c r="O13" s="146" t="str">
        <f t="shared" si="4"/>
        <v>Met</v>
      </c>
      <c r="P13" s="145">
        <f t="shared" si="5"/>
        <v>0.12</v>
      </c>
      <c r="Q13" s="50"/>
      <c r="R13" s="50"/>
      <c r="S13" s="51">
        <v>1</v>
      </c>
      <c r="T13" s="145">
        <f t="shared" si="6"/>
        <v>1</v>
      </c>
      <c r="U13" s="146" t="str">
        <f t="shared" si="7"/>
        <v>Met</v>
      </c>
      <c r="V13" s="145">
        <f t="shared" si="8"/>
        <v>0.08</v>
      </c>
      <c r="W13" s="50"/>
      <c r="X13" s="50"/>
      <c r="Y13" s="51">
        <v>1</v>
      </c>
      <c r="Z13" s="145">
        <f t="shared" si="9"/>
        <v>1</v>
      </c>
      <c r="AA13" s="146" t="str">
        <f t="shared" si="10"/>
        <v>Met</v>
      </c>
      <c r="AB13" s="145">
        <f t="shared" si="11"/>
        <v>0.05</v>
      </c>
      <c r="AC13" s="50">
        <v>102</v>
      </c>
      <c r="AD13" s="50">
        <v>33</v>
      </c>
      <c r="AE13" s="51">
        <v>0.8</v>
      </c>
      <c r="AF13" s="145">
        <f t="shared" si="12"/>
        <v>0.3235294117647059</v>
      </c>
      <c r="AG13" s="146" t="str">
        <f t="shared" si="13"/>
        <v>Not Met</v>
      </c>
      <c r="AH13" s="145">
        <f t="shared" si="14"/>
        <v>1.2500000000000001E-2</v>
      </c>
      <c r="AI13" s="50">
        <v>2</v>
      </c>
      <c r="AJ13" s="50">
        <v>2</v>
      </c>
      <c r="AK13" s="51">
        <v>1</v>
      </c>
      <c r="AL13" s="145">
        <f t="shared" si="15"/>
        <v>1</v>
      </c>
      <c r="AM13" s="146" t="str">
        <f t="shared" si="16"/>
        <v>Met</v>
      </c>
      <c r="AN13" s="145">
        <f t="shared" si="17"/>
        <v>0.02</v>
      </c>
      <c r="AO13" s="50">
        <v>56</v>
      </c>
      <c r="AP13" s="50">
        <v>0</v>
      </c>
      <c r="AQ13" s="51">
        <v>1</v>
      </c>
      <c r="AR13" s="145">
        <f t="shared" si="18"/>
        <v>0</v>
      </c>
      <c r="AS13" s="146" t="str">
        <f t="shared" si="19"/>
        <v>Not Met</v>
      </c>
      <c r="AT13" s="145">
        <f t="shared" si="20"/>
        <v>0.02</v>
      </c>
      <c r="AU13" s="145">
        <v>0.8</v>
      </c>
      <c r="AV13" s="89">
        <f t="shared" si="21"/>
        <v>0.40250000000000002</v>
      </c>
      <c r="AW13" s="90">
        <f t="shared" si="22"/>
        <v>0.50312500000000004</v>
      </c>
      <c r="AX13" s="64" t="str">
        <f t="shared" si="23"/>
        <v>Needs Improvement</v>
      </c>
      <c r="AZ13" s="116"/>
    </row>
    <row r="14" spans="1:115">
      <c r="A14" s="148">
        <v>44927</v>
      </c>
      <c r="B14" s="143" t="s">
        <v>974</v>
      </c>
      <c r="C14" s="143" t="s">
        <v>3563</v>
      </c>
      <c r="D14" s="144" t="s">
        <v>3526</v>
      </c>
      <c r="E14" s="50">
        <v>100</v>
      </c>
      <c r="F14" s="50">
        <v>36</v>
      </c>
      <c r="G14" s="51">
        <v>1</v>
      </c>
      <c r="H14" s="145">
        <f t="shared" si="0"/>
        <v>0.36</v>
      </c>
      <c r="I14" s="146" t="str">
        <f t="shared" si="1"/>
        <v>Not Met</v>
      </c>
      <c r="J14" s="145">
        <f t="shared" si="2"/>
        <v>0.1</v>
      </c>
      <c r="K14" s="50"/>
      <c r="L14" s="50"/>
      <c r="M14" s="51">
        <v>1</v>
      </c>
      <c r="N14" s="145">
        <f t="shared" si="3"/>
        <v>1</v>
      </c>
      <c r="O14" s="146" t="str">
        <f t="shared" si="4"/>
        <v>Met</v>
      </c>
      <c r="P14" s="145">
        <f t="shared" si="5"/>
        <v>0.12</v>
      </c>
      <c r="Q14" s="50"/>
      <c r="R14" s="50"/>
      <c r="S14" s="51">
        <v>1</v>
      </c>
      <c r="T14" s="145">
        <f t="shared" si="6"/>
        <v>1</v>
      </c>
      <c r="U14" s="146" t="str">
        <f t="shared" si="7"/>
        <v>Met</v>
      </c>
      <c r="V14" s="145">
        <f t="shared" si="8"/>
        <v>0.08</v>
      </c>
      <c r="W14" s="50"/>
      <c r="X14" s="50"/>
      <c r="Y14" s="51">
        <v>1</v>
      </c>
      <c r="Z14" s="145">
        <f t="shared" si="9"/>
        <v>1</v>
      </c>
      <c r="AA14" s="146" t="str">
        <f t="shared" si="10"/>
        <v>Met</v>
      </c>
      <c r="AB14" s="145">
        <f t="shared" si="11"/>
        <v>0.05</v>
      </c>
      <c r="AC14" s="50">
        <v>100</v>
      </c>
      <c r="AD14" s="50">
        <v>48</v>
      </c>
      <c r="AE14" s="51">
        <v>0.8</v>
      </c>
      <c r="AF14" s="145">
        <f t="shared" si="12"/>
        <v>0.48</v>
      </c>
      <c r="AG14" s="146" t="str">
        <f t="shared" si="13"/>
        <v>Not Met</v>
      </c>
      <c r="AH14" s="145">
        <f t="shared" si="14"/>
        <v>1.2500000000000001E-2</v>
      </c>
      <c r="AI14" s="50">
        <v>0</v>
      </c>
      <c r="AJ14" s="50">
        <v>0</v>
      </c>
      <c r="AK14" s="51">
        <v>1</v>
      </c>
      <c r="AL14" s="145">
        <f t="shared" si="15"/>
        <v>1</v>
      </c>
      <c r="AM14" s="146" t="str">
        <f t="shared" si="16"/>
        <v>Met</v>
      </c>
      <c r="AN14" s="145">
        <f t="shared" si="17"/>
        <v>0.02</v>
      </c>
      <c r="AO14" s="50">
        <v>64</v>
      </c>
      <c r="AP14" s="50">
        <v>1</v>
      </c>
      <c r="AQ14" s="51">
        <v>1</v>
      </c>
      <c r="AR14" s="145">
        <f t="shared" si="18"/>
        <v>1.5625E-2</v>
      </c>
      <c r="AS14" s="146" t="str">
        <f t="shared" si="19"/>
        <v>Not Met</v>
      </c>
      <c r="AT14" s="145">
        <f t="shared" si="20"/>
        <v>0.02</v>
      </c>
      <c r="AU14" s="145">
        <v>0.8</v>
      </c>
      <c r="AV14" s="89">
        <f t="shared" si="21"/>
        <v>0.40250000000000002</v>
      </c>
      <c r="AW14" s="90">
        <f t="shared" si="22"/>
        <v>0.50312500000000004</v>
      </c>
      <c r="AX14" s="64" t="str">
        <f t="shared" si="23"/>
        <v>Needs Improvement</v>
      </c>
      <c r="AZ14" s="116"/>
    </row>
    <row r="15" spans="1:115">
      <c r="A15" s="148">
        <v>44927</v>
      </c>
      <c r="B15" s="143" t="s">
        <v>974</v>
      </c>
      <c r="C15" s="143" t="s">
        <v>3553</v>
      </c>
      <c r="D15" s="144" t="s">
        <v>3515</v>
      </c>
      <c r="E15" s="50">
        <v>89</v>
      </c>
      <c r="F15" s="50">
        <v>38</v>
      </c>
      <c r="G15" s="51">
        <v>1</v>
      </c>
      <c r="H15" s="145">
        <f t="shared" si="0"/>
        <v>0.42696629213483145</v>
      </c>
      <c r="I15" s="146" t="str">
        <f t="shared" si="1"/>
        <v>Not Met</v>
      </c>
      <c r="J15" s="145">
        <f t="shared" si="2"/>
        <v>0.1</v>
      </c>
      <c r="K15" s="50"/>
      <c r="L15" s="50"/>
      <c r="M15" s="51">
        <v>1</v>
      </c>
      <c r="N15" s="145">
        <f t="shared" si="3"/>
        <v>1</v>
      </c>
      <c r="O15" s="146" t="str">
        <f t="shared" si="4"/>
        <v>Met</v>
      </c>
      <c r="P15" s="145">
        <f t="shared" si="5"/>
        <v>0.12</v>
      </c>
      <c r="Q15" s="50"/>
      <c r="R15" s="50"/>
      <c r="S15" s="51">
        <v>1</v>
      </c>
      <c r="T15" s="145">
        <f t="shared" si="6"/>
        <v>1</v>
      </c>
      <c r="U15" s="146" t="str">
        <f t="shared" si="7"/>
        <v>Met</v>
      </c>
      <c r="V15" s="145">
        <f t="shared" si="8"/>
        <v>0.08</v>
      </c>
      <c r="W15" s="50"/>
      <c r="X15" s="50"/>
      <c r="Y15" s="51">
        <v>1</v>
      </c>
      <c r="Z15" s="145">
        <f t="shared" si="9"/>
        <v>1</v>
      </c>
      <c r="AA15" s="146" t="str">
        <f t="shared" si="10"/>
        <v>Met</v>
      </c>
      <c r="AB15" s="145">
        <f t="shared" si="11"/>
        <v>0.05</v>
      </c>
      <c r="AC15" s="50">
        <v>89</v>
      </c>
      <c r="AD15" s="50">
        <v>48</v>
      </c>
      <c r="AE15" s="51">
        <v>0.8</v>
      </c>
      <c r="AF15" s="145">
        <f t="shared" si="12"/>
        <v>0.5393258426966292</v>
      </c>
      <c r="AG15" s="146" t="str">
        <f t="shared" si="13"/>
        <v>Not Met</v>
      </c>
      <c r="AH15" s="145">
        <f t="shared" si="14"/>
        <v>1.2500000000000001E-2</v>
      </c>
      <c r="AI15" s="50">
        <v>3</v>
      </c>
      <c r="AJ15" s="50">
        <v>3</v>
      </c>
      <c r="AK15" s="51">
        <v>1</v>
      </c>
      <c r="AL15" s="145">
        <f t="shared" si="15"/>
        <v>1</v>
      </c>
      <c r="AM15" s="146" t="str">
        <f t="shared" si="16"/>
        <v>Met</v>
      </c>
      <c r="AN15" s="145">
        <f t="shared" si="17"/>
        <v>0.02</v>
      </c>
      <c r="AO15" s="50">
        <v>45</v>
      </c>
      <c r="AP15" s="50">
        <v>0</v>
      </c>
      <c r="AQ15" s="51">
        <v>1</v>
      </c>
      <c r="AR15" s="145">
        <f t="shared" si="18"/>
        <v>0</v>
      </c>
      <c r="AS15" s="146" t="str">
        <f t="shared" si="19"/>
        <v>Not Met</v>
      </c>
      <c r="AT15" s="145">
        <f t="shared" si="20"/>
        <v>0.02</v>
      </c>
      <c r="AU15" s="145">
        <v>0.8</v>
      </c>
      <c r="AV15" s="89">
        <f t="shared" si="21"/>
        <v>0.40250000000000002</v>
      </c>
      <c r="AW15" s="90">
        <f t="shared" si="22"/>
        <v>0.50312500000000004</v>
      </c>
      <c r="AX15" s="64" t="str">
        <f t="shared" si="23"/>
        <v>Needs Improvement</v>
      </c>
      <c r="AZ15" s="116"/>
    </row>
    <row r="16" spans="1:115">
      <c r="A16" s="148">
        <v>44927</v>
      </c>
      <c r="B16" s="143" t="s">
        <v>1532</v>
      </c>
      <c r="C16" s="143" t="s">
        <v>3566</v>
      </c>
      <c r="D16" s="144" t="s">
        <v>3529</v>
      </c>
      <c r="E16" s="50">
        <v>9</v>
      </c>
      <c r="F16" s="50">
        <v>0</v>
      </c>
      <c r="G16" s="51">
        <v>1</v>
      </c>
      <c r="H16" s="145">
        <f t="shared" si="0"/>
        <v>0</v>
      </c>
      <c r="I16" s="146" t="str">
        <f t="shared" si="1"/>
        <v>Not Met</v>
      </c>
      <c r="J16" s="145">
        <f t="shared" si="2"/>
        <v>0.1</v>
      </c>
      <c r="K16" s="50"/>
      <c r="L16" s="50"/>
      <c r="M16" s="51">
        <v>1</v>
      </c>
      <c r="N16" s="145">
        <f t="shared" si="3"/>
        <v>1</v>
      </c>
      <c r="O16" s="146" t="str">
        <f t="shared" si="4"/>
        <v>Met</v>
      </c>
      <c r="P16" s="145">
        <f t="shared" si="5"/>
        <v>0.12</v>
      </c>
      <c r="Q16" s="50"/>
      <c r="R16" s="50"/>
      <c r="S16" s="51">
        <v>1</v>
      </c>
      <c r="T16" s="145">
        <f t="shared" si="6"/>
        <v>1</v>
      </c>
      <c r="U16" s="146" t="str">
        <f t="shared" si="7"/>
        <v>Met</v>
      </c>
      <c r="V16" s="145">
        <f t="shared" si="8"/>
        <v>0.08</v>
      </c>
      <c r="W16" s="50"/>
      <c r="X16" s="50"/>
      <c r="Y16" s="51">
        <v>1</v>
      </c>
      <c r="Z16" s="145">
        <f t="shared" si="9"/>
        <v>1</v>
      </c>
      <c r="AA16" s="146" t="str">
        <f t="shared" si="10"/>
        <v>Met</v>
      </c>
      <c r="AB16" s="145">
        <f t="shared" si="11"/>
        <v>0.05</v>
      </c>
      <c r="AC16" s="50">
        <v>9</v>
      </c>
      <c r="AD16" s="50">
        <v>1</v>
      </c>
      <c r="AE16" s="51">
        <v>0.8</v>
      </c>
      <c r="AF16" s="145">
        <f t="shared" si="12"/>
        <v>0.1111111111111111</v>
      </c>
      <c r="AG16" s="146" t="str">
        <f t="shared" si="13"/>
        <v>Not Met</v>
      </c>
      <c r="AH16" s="145">
        <f t="shared" si="14"/>
        <v>1.2500000000000001E-2</v>
      </c>
      <c r="AI16" s="50">
        <v>1</v>
      </c>
      <c r="AJ16" s="50">
        <v>1</v>
      </c>
      <c r="AK16" s="51">
        <v>1</v>
      </c>
      <c r="AL16" s="145">
        <f t="shared" si="15"/>
        <v>1</v>
      </c>
      <c r="AM16" s="146" t="str">
        <f t="shared" si="16"/>
        <v>Met</v>
      </c>
      <c r="AN16" s="145">
        <f t="shared" si="17"/>
        <v>0.02</v>
      </c>
      <c r="AO16" s="50">
        <v>9</v>
      </c>
      <c r="AP16" s="50">
        <v>0</v>
      </c>
      <c r="AQ16" s="51">
        <v>1</v>
      </c>
      <c r="AR16" s="145">
        <f t="shared" si="18"/>
        <v>0</v>
      </c>
      <c r="AS16" s="146" t="str">
        <f t="shared" si="19"/>
        <v>Not Met</v>
      </c>
      <c r="AT16" s="145">
        <f t="shared" si="20"/>
        <v>0.02</v>
      </c>
      <c r="AU16" s="145">
        <v>0.8</v>
      </c>
      <c r="AV16" s="89">
        <f t="shared" si="21"/>
        <v>0.40250000000000002</v>
      </c>
      <c r="AW16" s="90">
        <f t="shared" si="22"/>
        <v>0.50312500000000004</v>
      </c>
      <c r="AX16" s="64" t="str">
        <f t="shared" si="23"/>
        <v>Needs Improvement</v>
      </c>
      <c r="AZ16" s="116"/>
    </row>
    <row r="17" spans="1:52">
      <c r="A17" s="148">
        <v>44927</v>
      </c>
      <c r="B17" s="143" t="s">
        <v>1532</v>
      </c>
      <c r="C17" s="143" t="s">
        <v>3568</v>
      </c>
      <c r="D17" s="144" t="s">
        <v>3531</v>
      </c>
      <c r="E17" s="50">
        <v>12</v>
      </c>
      <c r="F17" s="50">
        <v>5</v>
      </c>
      <c r="G17" s="51">
        <v>1</v>
      </c>
      <c r="H17" s="145">
        <f t="shared" si="0"/>
        <v>0.41666666666666669</v>
      </c>
      <c r="I17" s="146" t="str">
        <f t="shared" si="1"/>
        <v>Not Met</v>
      </c>
      <c r="J17" s="145">
        <f t="shared" si="2"/>
        <v>0.1</v>
      </c>
      <c r="K17" s="50"/>
      <c r="L17" s="50"/>
      <c r="M17" s="51">
        <v>1</v>
      </c>
      <c r="N17" s="145">
        <f t="shared" si="3"/>
        <v>1</v>
      </c>
      <c r="O17" s="146" t="str">
        <f t="shared" si="4"/>
        <v>Met</v>
      </c>
      <c r="P17" s="145">
        <f t="shared" si="5"/>
        <v>0.12</v>
      </c>
      <c r="Q17" s="50"/>
      <c r="R17" s="50"/>
      <c r="S17" s="51">
        <v>1</v>
      </c>
      <c r="T17" s="145">
        <f t="shared" si="6"/>
        <v>1</v>
      </c>
      <c r="U17" s="146" t="str">
        <f t="shared" si="7"/>
        <v>Met</v>
      </c>
      <c r="V17" s="145">
        <f t="shared" si="8"/>
        <v>0.08</v>
      </c>
      <c r="W17" s="50"/>
      <c r="X17" s="50"/>
      <c r="Y17" s="51">
        <v>1</v>
      </c>
      <c r="Z17" s="145">
        <f t="shared" si="9"/>
        <v>1</v>
      </c>
      <c r="AA17" s="146" t="str">
        <f t="shared" si="10"/>
        <v>Met</v>
      </c>
      <c r="AB17" s="145">
        <f t="shared" si="11"/>
        <v>0.05</v>
      </c>
      <c r="AC17" s="50">
        <v>12</v>
      </c>
      <c r="AD17" s="50">
        <v>2</v>
      </c>
      <c r="AE17" s="51">
        <v>0.8</v>
      </c>
      <c r="AF17" s="145">
        <f t="shared" si="12"/>
        <v>0.16666666666666666</v>
      </c>
      <c r="AG17" s="146" t="str">
        <f t="shared" si="13"/>
        <v>Not Met</v>
      </c>
      <c r="AH17" s="145">
        <f t="shared" si="14"/>
        <v>1.2500000000000001E-2</v>
      </c>
      <c r="AI17" s="50">
        <v>2</v>
      </c>
      <c r="AJ17" s="50">
        <v>2</v>
      </c>
      <c r="AK17" s="51">
        <v>1</v>
      </c>
      <c r="AL17" s="145">
        <f t="shared" si="15"/>
        <v>1</v>
      </c>
      <c r="AM17" s="146" t="str">
        <f t="shared" si="16"/>
        <v>Met</v>
      </c>
      <c r="AN17" s="145">
        <f t="shared" si="17"/>
        <v>0.02</v>
      </c>
      <c r="AO17" s="50">
        <v>8</v>
      </c>
      <c r="AP17" s="50">
        <v>0</v>
      </c>
      <c r="AQ17" s="51">
        <v>1</v>
      </c>
      <c r="AR17" s="145">
        <f t="shared" si="18"/>
        <v>0</v>
      </c>
      <c r="AS17" s="146" t="str">
        <f t="shared" si="19"/>
        <v>Not Met</v>
      </c>
      <c r="AT17" s="145">
        <f t="shared" si="20"/>
        <v>0.02</v>
      </c>
      <c r="AU17" s="145">
        <v>0.8</v>
      </c>
      <c r="AV17" s="89">
        <f t="shared" si="21"/>
        <v>0.40250000000000002</v>
      </c>
      <c r="AW17" s="90">
        <f t="shared" si="22"/>
        <v>0.50312500000000004</v>
      </c>
      <c r="AX17" s="64" t="str">
        <f t="shared" si="23"/>
        <v>Needs Improvement</v>
      </c>
      <c r="AZ17" s="116"/>
    </row>
    <row r="18" spans="1:52">
      <c r="A18" s="148">
        <v>44927</v>
      </c>
      <c r="B18" s="143" t="s">
        <v>1532</v>
      </c>
      <c r="C18" s="143" t="s">
        <v>3571</v>
      </c>
      <c r="D18" s="144" t="s">
        <v>3534</v>
      </c>
      <c r="E18" s="50">
        <v>10</v>
      </c>
      <c r="F18" s="50">
        <v>3</v>
      </c>
      <c r="G18" s="51">
        <v>1</v>
      </c>
      <c r="H18" s="145">
        <f t="shared" si="0"/>
        <v>0.3</v>
      </c>
      <c r="I18" s="146" t="str">
        <f t="shared" si="1"/>
        <v>Not Met</v>
      </c>
      <c r="J18" s="145">
        <f t="shared" si="2"/>
        <v>0.1</v>
      </c>
      <c r="K18" s="50"/>
      <c r="L18" s="50"/>
      <c r="M18" s="51">
        <v>1</v>
      </c>
      <c r="N18" s="145">
        <f t="shared" si="3"/>
        <v>1</v>
      </c>
      <c r="O18" s="146" t="str">
        <f t="shared" si="4"/>
        <v>Met</v>
      </c>
      <c r="P18" s="145">
        <f t="shared" si="5"/>
        <v>0.12</v>
      </c>
      <c r="Q18" s="50"/>
      <c r="R18" s="50"/>
      <c r="S18" s="51">
        <v>1</v>
      </c>
      <c r="T18" s="145">
        <f t="shared" si="6"/>
        <v>1</v>
      </c>
      <c r="U18" s="146" t="str">
        <f t="shared" si="7"/>
        <v>Met</v>
      </c>
      <c r="V18" s="145">
        <f t="shared" si="8"/>
        <v>0.08</v>
      </c>
      <c r="W18" s="50"/>
      <c r="X18" s="50"/>
      <c r="Y18" s="51">
        <v>1</v>
      </c>
      <c r="Z18" s="145">
        <f t="shared" si="9"/>
        <v>1</v>
      </c>
      <c r="AA18" s="146" t="str">
        <f t="shared" si="10"/>
        <v>Met</v>
      </c>
      <c r="AB18" s="145">
        <f t="shared" si="11"/>
        <v>0.05</v>
      </c>
      <c r="AC18" s="50">
        <v>10</v>
      </c>
      <c r="AD18" s="50">
        <v>0</v>
      </c>
      <c r="AE18" s="51">
        <v>0.8</v>
      </c>
      <c r="AF18" s="145">
        <f t="shared" si="12"/>
        <v>0</v>
      </c>
      <c r="AG18" s="146" t="str">
        <f t="shared" si="13"/>
        <v>Not Met</v>
      </c>
      <c r="AH18" s="145">
        <f t="shared" si="14"/>
        <v>1.2500000000000001E-2</v>
      </c>
      <c r="AI18" s="50">
        <v>0</v>
      </c>
      <c r="AJ18" s="50">
        <v>0</v>
      </c>
      <c r="AK18" s="51">
        <v>1</v>
      </c>
      <c r="AL18" s="145">
        <f t="shared" si="15"/>
        <v>1</v>
      </c>
      <c r="AM18" s="146" t="str">
        <f t="shared" si="16"/>
        <v>Met</v>
      </c>
      <c r="AN18" s="145">
        <f t="shared" si="17"/>
        <v>0.02</v>
      </c>
      <c r="AO18" s="50">
        <v>7</v>
      </c>
      <c r="AP18" s="50">
        <v>0</v>
      </c>
      <c r="AQ18" s="51">
        <v>1</v>
      </c>
      <c r="AR18" s="145">
        <f t="shared" si="18"/>
        <v>0</v>
      </c>
      <c r="AS18" s="146" t="str">
        <f t="shared" si="19"/>
        <v>Not Met</v>
      </c>
      <c r="AT18" s="145">
        <f t="shared" si="20"/>
        <v>0.02</v>
      </c>
      <c r="AU18" s="145">
        <v>0.8</v>
      </c>
      <c r="AV18" s="89">
        <f t="shared" si="21"/>
        <v>0.40250000000000002</v>
      </c>
      <c r="AW18" s="90">
        <f t="shared" si="22"/>
        <v>0.50312500000000004</v>
      </c>
      <c r="AX18" s="64" t="str">
        <f t="shared" si="23"/>
        <v>Needs Improvement</v>
      </c>
      <c r="AZ18" s="116"/>
    </row>
    <row r="19" spans="1:52">
      <c r="A19" s="148">
        <v>44927</v>
      </c>
      <c r="B19" s="143" t="s">
        <v>1532</v>
      </c>
      <c r="C19" s="143" t="s">
        <v>3565</v>
      </c>
      <c r="D19" s="144" t="s">
        <v>3528</v>
      </c>
      <c r="E19" s="50">
        <v>11</v>
      </c>
      <c r="F19" s="50">
        <v>5</v>
      </c>
      <c r="G19" s="51">
        <v>1</v>
      </c>
      <c r="H19" s="145">
        <f t="shared" si="0"/>
        <v>0.45454545454545453</v>
      </c>
      <c r="I19" s="146" t="str">
        <f t="shared" si="1"/>
        <v>Not Met</v>
      </c>
      <c r="J19" s="145">
        <f t="shared" si="2"/>
        <v>0.1</v>
      </c>
      <c r="K19" s="50"/>
      <c r="L19" s="50"/>
      <c r="M19" s="51">
        <v>1</v>
      </c>
      <c r="N19" s="145">
        <f t="shared" si="3"/>
        <v>1</v>
      </c>
      <c r="O19" s="146" t="str">
        <f t="shared" si="4"/>
        <v>Met</v>
      </c>
      <c r="P19" s="145">
        <f t="shared" si="5"/>
        <v>0.12</v>
      </c>
      <c r="Q19" s="50"/>
      <c r="R19" s="50"/>
      <c r="S19" s="51">
        <v>1</v>
      </c>
      <c r="T19" s="145">
        <f t="shared" si="6"/>
        <v>1</v>
      </c>
      <c r="U19" s="146" t="str">
        <f t="shared" si="7"/>
        <v>Met</v>
      </c>
      <c r="V19" s="145">
        <f t="shared" si="8"/>
        <v>0.08</v>
      </c>
      <c r="W19" s="50"/>
      <c r="X19" s="50"/>
      <c r="Y19" s="51">
        <v>1</v>
      </c>
      <c r="Z19" s="145">
        <f t="shared" si="9"/>
        <v>1</v>
      </c>
      <c r="AA19" s="146" t="str">
        <f t="shared" si="10"/>
        <v>Met</v>
      </c>
      <c r="AB19" s="145">
        <f t="shared" si="11"/>
        <v>0.05</v>
      </c>
      <c r="AC19" s="50">
        <v>11</v>
      </c>
      <c r="AD19" s="50">
        <v>2</v>
      </c>
      <c r="AE19" s="51">
        <v>0.8</v>
      </c>
      <c r="AF19" s="145">
        <f t="shared" si="12"/>
        <v>0.18181818181818182</v>
      </c>
      <c r="AG19" s="146" t="str">
        <f t="shared" si="13"/>
        <v>Not Met</v>
      </c>
      <c r="AH19" s="145">
        <f t="shared" si="14"/>
        <v>1.2500000000000001E-2</v>
      </c>
      <c r="AI19" s="50">
        <v>1</v>
      </c>
      <c r="AJ19" s="50">
        <v>1</v>
      </c>
      <c r="AK19" s="51">
        <v>1</v>
      </c>
      <c r="AL19" s="145">
        <f t="shared" si="15"/>
        <v>1</v>
      </c>
      <c r="AM19" s="146" t="str">
        <f t="shared" si="16"/>
        <v>Met</v>
      </c>
      <c r="AN19" s="145">
        <f t="shared" si="17"/>
        <v>0.02</v>
      </c>
      <c r="AO19" s="50">
        <v>8</v>
      </c>
      <c r="AP19" s="50">
        <v>0</v>
      </c>
      <c r="AQ19" s="51">
        <v>1</v>
      </c>
      <c r="AR19" s="145">
        <f t="shared" si="18"/>
        <v>0</v>
      </c>
      <c r="AS19" s="146" t="str">
        <f t="shared" si="19"/>
        <v>Not Met</v>
      </c>
      <c r="AT19" s="145">
        <f t="shared" si="20"/>
        <v>0.02</v>
      </c>
      <c r="AU19" s="145">
        <v>0.8</v>
      </c>
      <c r="AV19" s="89">
        <f t="shared" si="21"/>
        <v>0.40250000000000002</v>
      </c>
      <c r="AW19" s="90">
        <f t="shared" si="22"/>
        <v>0.50312500000000004</v>
      </c>
      <c r="AX19" s="64" t="str">
        <f t="shared" si="23"/>
        <v>Needs Improvement</v>
      </c>
      <c r="AZ19" s="116"/>
    </row>
    <row r="20" spans="1:52">
      <c r="A20" s="148">
        <v>44927</v>
      </c>
      <c r="B20" s="143" t="s">
        <v>1532</v>
      </c>
      <c r="C20" s="143" t="s">
        <v>3564</v>
      </c>
      <c r="D20" s="144" t="s">
        <v>3527</v>
      </c>
      <c r="E20" s="50">
        <v>11</v>
      </c>
      <c r="F20" s="50">
        <v>6</v>
      </c>
      <c r="G20" s="51">
        <v>1</v>
      </c>
      <c r="H20" s="145">
        <f t="shared" si="0"/>
        <v>0.54545454545454541</v>
      </c>
      <c r="I20" s="146" t="str">
        <f t="shared" si="1"/>
        <v>Not Met</v>
      </c>
      <c r="J20" s="145">
        <f t="shared" si="2"/>
        <v>0.1</v>
      </c>
      <c r="K20" s="50"/>
      <c r="L20" s="50"/>
      <c r="M20" s="51">
        <v>1</v>
      </c>
      <c r="N20" s="145">
        <f t="shared" si="3"/>
        <v>1</v>
      </c>
      <c r="O20" s="146" t="str">
        <f t="shared" si="4"/>
        <v>Met</v>
      </c>
      <c r="P20" s="145">
        <f t="shared" si="5"/>
        <v>0.12</v>
      </c>
      <c r="Q20" s="50"/>
      <c r="R20" s="50"/>
      <c r="S20" s="51">
        <v>1</v>
      </c>
      <c r="T20" s="145">
        <f t="shared" si="6"/>
        <v>1</v>
      </c>
      <c r="U20" s="146" t="str">
        <f t="shared" si="7"/>
        <v>Met</v>
      </c>
      <c r="V20" s="145">
        <f t="shared" si="8"/>
        <v>0.08</v>
      </c>
      <c r="W20" s="50"/>
      <c r="X20" s="50"/>
      <c r="Y20" s="51">
        <v>1</v>
      </c>
      <c r="Z20" s="145">
        <f t="shared" si="9"/>
        <v>1</v>
      </c>
      <c r="AA20" s="146" t="str">
        <f t="shared" si="10"/>
        <v>Met</v>
      </c>
      <c r="AB20" s="145">
        <f t="shared" si="11"/>
        <v>0.05</v>
      </c>
      <c r="AC20" s="50">
        <v>11</v>
      </c>
      <c r="AD20" s="50">
        <v>1</v>
      </c>
      <c r="AE20" s="51">
        <v>0.8</v>
      </c>
      <c r="AF20" s="145">
        <f t="shared" si="12"/>
        <v>9.0909090909090912E-2</v>
      </c>
      <c r="AG20" s="146" t="str">
        <f t="shared" si="13"/>
        <v>Not Met</v>
      </c>
      <c r="AH20" s="145">
        <f t="shared" si="14"/>
        <v>1.2500000000000001E-2</v>
      </c>
      <c r="AI20" s="50">
        <v>0</v>
      </c>
      <c r="AJ20" s="50">
        <v>0</v>
      </c>
      <c r="AK20" s="51">
        <v>1</v>
      </c>
      <c r="AL20" s="145">
        <f t="shared" si="15"/>
        <v>1</v>
      </c>
      <c r="AM20" s="146" t="str">
        <f t="shared" si="16"/>
        <v>Met</v>
      </c>
      <c r="AN20" s="145">
        <f t="shared" si="17"/>
        <v>0.02</v>
      </c>
      <c r="AO20" s="50">
        <v>6</v>
      </c>
      <c r="AP20" s="50">
        <v>0</v>
      </c>
      <c r="AQ20" s="51">
        <v>1</v>
      </c>
      <c r="AR20" s="145">
        <f t="shared" si="18"/>
        <v>0</v>
      </c>
      <c r="AS20" s="146" t="str">
        <f t="shared" si="19"/>
        <v>Not Met</v>
      </c>
      <c r="AT20" s="145">
        <f t="shared" si="20"/>
        <v>0.02</v>
      </c>
      <c r="AU20" s="145">
        <v>0.8</v>
      </c>
      <c r="AV20" s="89">
        <f t="shared" si="21"/>
        <v>0.40250000000000002</v>
      </c>
      <c r="AW20" s="90">
        <f t="shared" si="22"/>
        <v>0.50312500000000004</v>
      </c>
      <c r="AX20" s="64" t="str">
        <f t="shared" si="23"/>
        <v>Needs Improvement</v>
      </c>
      <c r="AZ20" s="116"/>
    </row>
    <row r="21" spans="1:52">
      <c r="A21" s="148">
        <v>44927</v>
      </c>
      <c r="B21" s="143" t="s">
        <v>1532</v>
      </c>
      <c r="C21" s="143" t="s">
        <v>3569</v>
      </c>
      <c r="D21" s="144" t="s">
        <v>3532</v>
      </c>
      <c r="E21" s="50">
        <v>18</v>
      </c>
      <c r="F21" s="50">
        <v>2</v>
      </c>
      <c r="G21" s="51">
        <v>1</v>
      </c>
      <c r="H21" s="145">
        <f t="shared" si="0"/>
        <v>0.1111111111111111</v>
      </c>
      <c r="I21" s="146" t="str">
        <f t="shared" si="1"/>
        <v>Not Met</v>
      </c>
      <c r="J21" s="145">
        <f t="shared" si="2"/>
        <v>0.1</v>
      </c>
      <c r="K21" s="50"/>
      <c r="L21" s="50"/>
      <c r="M21" s="51">
        <v>1</v>
      </c>
      <c r="N21" s="145">
        <f t="shared" si="3"/>
        <v>1</v>
      </c>
      <c r="O21" s="146" t="str">
        <f t="shared" si="4"/>
        <v>Met</v>
      </c>
      <c r="P21" s="145">
        <f t="shared" si="5"/>
        <v>0.12</v>
      </c>
      <c r="Q21" s="50"/>
      <c r="R21" s="50"/>
      <c r="S21" s="51">
        <v>1</v>
      </c>
      <c r="T21" s="145">
        <f t="shared" si="6"/>
        <v>1</v>
      </c>
      <c r="U21" s="146" t="str">
        <f t="shared" si="7"/>
        <v>Met</v>
      </c>
      <c r="V21" s="145">
        <f t="shared" si="8"/>
        <v>0.08</v>
      </c>
      <c r="W21" s="50"/>
      <c r="X21" s="50"/>
      <c r="Y21" s="51">
        <v>1</v>
      </c>
      <c r="Z21" s="145">
        <f t="shared" si="9"/>
        <v>1</v>
      </c>
      <c r="AA21" s="146" t="str">
        <f t="shared" si="10"/>
        <v>Met</v>
      </c>
      <c r="AB21" s="145">
        <f t="shared" si="11"/>
        <v>0.05</v>
      </c>
      <c r="AC21" s="50">
        <v>18</v>
      </c>
      <c r="AD21" s="50">
        <v>4</v>
      </c>
      <c r="AE21" s="51">
        <v>0.8</v>
      </c>
      <c r="AF21" s="145">
        <f t="shared" si="12"/>
        <v>0.22222222222222221</v>
      </c>
      <c r="AG21" s="146" t="str">
        <f t="shared" si="13"/>
        <v>Not Met</v>
      </c>
      <c r="AH21" s="145">
        <f t="shared" si="14"/>
        <v>1.2500000000000001E-2</v>
      </c>
      <c r="AI21" s="50">
        <v>0</v>
      </c>
      <c r="AJ21" s="50">
        <v>0</v>
      </c>
      <c r="AK21" s="51">
        <v>1</v>
      </c>
      <c r="AL21" s="145">
        <f t="shared" si="15"/>
        <v>1</v>
      </c>
      <c r="AM21" s="146" t="str">
        <f t="shared" si="16"/>
        <v>Met</v>
      </c>
      <c r="AN21" s="145">
        <f t="shared" si="17"/>
        <v>0.02</v>
      </c>
      <c r="AO21" s="50">
        <v>16</v>
      </c>
      <c r="AP21" s="50">
        <v>4</v>
      </c>
      <c r="AQ21" s="51">
        <v>1</v>
      </c>
      <c r="AR21" s="145">
        <f t="shared" si="18"/>
        <v>0.25</v>
      </c>
      <c r="AS21" s="146" t="str">
        <f t="shared" si="19"/>
        <v>Not Met</v>
      </c>
      <c r="AT21" s="145">
        <f t="shared" si="20"/>
        <v>0.02</v>
      </c>
      <c r="AU21" s="145">
        <v>0.8</v>
      </c>
      <c r="AV21" s="89">
        <f t="shared" si="21"/>
        <v>0.40250000000000002</v>
      </c>
      <c r="AW21" s="90">
        <f t="shared" si="22"/>
        <v>0.50312500000000004</v>
      </c>
      <c r="AX21" s="64" t="str">
        <f t="shared" si="23"/>
        <v>Needs Improvement</v>
      </c>
      <c r="AZ21" s="116"/>
    </row>
    <row r="22" spans="1:52">
      <c r="A22" s="148">
        <v>44927</v>
      </c>
      <c r="B22" s="143" t="s">
        <v>1532</v>
      </c>
      <c r="C22" s="143" t="s">
        <v>3567</v>
      </c>
      <c r="D22" s="144" t="s">
        <v>3530</v>
      </c>
      <c r="E22" s="50">
        <v>9</v>
      </c>
      <c r="F22" s="50">
        <v>4</v>
      </c>
      <c r="G22" s="51">
        <v>1</v>
      </c>
      <c r="H22" s="145">
        <f t="shared" si="0"/>
        <v>0.44444444444444442</v>
      </c>
      <c r="I22" s="146" t="str">
        <f t="shared" si="1"/>
        <v>Not Met</v>
      </c>
      <c r="J22" s="145">
        <f t="shared" si="2"/>
        <v>0.1</v>
      </c>
      <c r="K22" s="50"/>
      <c r="L22" s="50"/>
      <c r="M22" s="51">
        <v>1</v>
      </c>
      <c r="N22" s="145">
        <f t="shared" si="3"/>
        <v>1</v>
      </c>
      <c r="O22" s="146" t="str">
        <f t="shared" si="4"/>
        <v>Met</v>
      </c>
      <c r="P22" s="145">
        <f t="shared" si="5"/>
        <v>0.12</v>
      </c>
      <c r="Q22" s="50"/>
      <c r="R22" s="50"/>
      <c r="S22" s="51">
        <v>1</v>
      </c>
      <c r="T22" s="145">
        <f t="shared" si="6"/>
        <v>1</v>
      </c>
      <c r="U22" s="146" t="str">
        <f t="shared" si="7"/>
        <v>Met</v>
      </c>
      <c r="V22" s="145">
        <f t="shared" si="8"/>
        <v>0.08</v>
      </c>
      <c r="W22" s="50"/>
      <c r="X22" s="50"/>
      <c r="Y22" s="51">
        <v>1</v>
      </c>
      <c r="Z22" s="145">
        <f t="shared" si="9"/>
        <v>1</v>
      </c>
      <c r="AA22" s="146" t="str">
        <f t="shared" si="10"/>
        <v>Met</v>
      </c>
      <c r="AB22" s="145">
        <f t="shared" si="11"/>
        <v>0.05</v>
      </c>
      <c r="AC22" s="50">
        <v>9</v>
      </c>
      <c r="AD22" s="50">
        <v>3</v>
      </c>
      <c r="AE22" s="51">
        <v>0.8</v>
      </c>
      <c r="AF22" s="145">
        <f t="shared" si="12"/>
        <v>0.33333333333333331</v>
      </c>
      <c r="AG22" s="146" t="str">
        <f t="shared" si="13"/>
        <v>Not Met</v>
      </c>
      <c r="AH22" s="145">
        <f t="shared" si="14"/>
        <v>1.2500000000000001E-2</v>
      </c>
      <c r="AI22" s="50">
        <v>2</v>
      </c>
      <c r="AJ22" s="50">
        <v>2</v>
      </c>
      <c r="AK22" s="51">
        <v>1</v>
      </c>
      <c r="AL22" s="145">
        <f t="shared" si="15"/>
        <v>1</v>
      </c>
      <c r="AM22" s="146" t="str">
        <f t="shared" si="16"/>
        <v>Met</v>
      </c>
      <c r="AN22" s="145">
        <f t="shared" si="17"/>
        <v>0.02</v>
      </c>
      <c r="AO22" s="50">
        <v>4</v>
      </c>
      <c r="AP22" s="50">
        <v>0</v>
      </c>
      <c r="AQ22" s="51">
        <v>1</v>
      </c>
      <c r="AR22" s="145">
        <f t="shared" si="18"/>
        <v>0</v>
      </c>
      <c r="AS22" s="146" t="str">
        <f t="shared" si="19"/>
        <v>Not Met</v>
      </c>
      <c r="AT22" s="145">
        <f t="shared" si="20"/>
        <v>0.02</v>
      </c>
      <c r="AU22" s="145">
        <v>0.8</v>
      </c>
      <c r="AV22" s="89">
        <f t="shared" si="21"/>
        <v>0.40250000000000002</v>
      </c>
      <c r="AW22" s="90">
        <f t="shared" si="22"/>
        <v>0.50312500000000004</v>
      </c>
      <c r="AX22" s="64" t="str">
        <f t="shared" si="23"/>
        <v>Needs Improvement</v>
      </c>
      <c r="AZ22" s="116"/>
    </row>
    <row r="23" spans="1:52">
      <c r="A23" s="148">
        <v>44927</v>
      </c>
      <c r="B23" s="143" t="s">
        <v>1532</v>
      </c>
      <c r="C23" s="143" t="s">
        <v>3570</v>
      </c>
      <c r="D23" s="144" t="s">
        <v>3533</v>
      </c>
      <c r="E23" s="50">
        <v>8</v>
      </c>
      <c r="F23" s="50">
        <v>2</v>
      </c>
      <c r="G23" s="51">
        <v>1</v>
      </c>
      <c r="H23" s="145">
        <f t="shared" si="0"/>
        <v>0.25</v>
      </c>
      <c r="I23" s="146" t="str">
        <f t="shared" si="1"/>
        <v>Not Met</v>
      </c>
      <c r="J23" s="145">
        <f t="shared" si="2"/>
        <v>0.1</v>
      </c>
      <c r="K23" s="50"/>
      <c r="L23" s="50"/>
      <c r="M23" s="51">
        <v>1</v>
      </c>
      <c r="N23" s="145">
        <f t="shared" si="3"/>
        <v>1</v>
      </c>
      <c r="O23" s="146" t="str">
        <f t="shared" si="4"/>
        <v>Met</v>
      </c>
      <c r="P23" s="145">
        <f t="shared" si="5"/>
        <v>0.12</v>
      </c>
      <c r="Q23" s="50"/>
      <c r="R23" s="50"/>
      <c r="S23" s="51">
        <v>1</v>
      </c>
      <c r="T23" s="145">
        <f t="shared" si="6"/>
        <v>1</v>
      </c>
      <c r="U23" s="146" t="str">
        <f t="shared" si="7"/>
        <v>Met</v>
      </c>
      <c r="V23" s="145">
        <f t="shared" si="8"/>
        <v>0.08</v>
      </c>
      <c r="W23" s="50"/>
      <c r="X23" s="50"/>
      <c r="Y23" s="51">
        <v>1</v>
      </c>
      <c r="Z23" s="145">
        <f t="shared" si="9"/>
        <v>1</v>
      </c>
      <c r="AA23" s="146" t="str">
        <f t="shared" si="10"/>
        <v>Met</v>
      </c>
      <c r="AB23" s="145">
        <f t="shared" si="11"/>
        <v>0.05</v>
      </c>
      <c r="AC23" s="50">
        <v>8</v>
      </c>
      <c r="AD23" s="50">
        <v>2</v>
      </c>
      <c r="AE23" s="51">
        <v>0.8</v>
      </c>
      <c r="AF23" s="145">
        <f t="shared" si="12"/>
        <v>0.25</v>
      </c>
      <c r="AG23" s="146" t="str">
        <f t="shared" si="13"/>
        <v>Not Met</v>
      </c>
      <c r="AH23" s="145">
        <f t="shared" si="14"/>
        <v>1.2500000000000001E-2</v>
      </c>
      <c r="AI23" s="50">
        <v>2</v>
      </c>
      <c r="AJ23" s="50">
        <v>2</v>
      </c>
      <c r="AK23" s="51">
        <v>1</v>
      </c>
      <c r="AL23" s="145">
        <f t="shared" si="15"/>
        <v>1</v>
      </c>
      <c r="AM23" s="146" t="str">
        <f t="shared" si="16"/>
        <v>Met</v>
      </c>
      <c r="AN23" s="145">
        <f t="shared" si="17"/>
        <v>0.02</v>
      </c>
      <c r="AO23" s="50">
        <v>5</v>
      </c>
      <c r="AP23" s="50">
        <v>0</v>
      </c>
      <c r="AQ23" s="51">
        <v>1</v>
      </c>
      <c r="AR23" s="145">
        <f t="shared" si="18"/>
        <v>0</v>
      </c>
      <c r="AS23" s="146" t="str">
        <f t="shared" si="19"/>
        <v>Not Met</v>
      </c>
      <c r="AT23" s="145">
        <f t="shared" si="20"/>
        <v>0.02</v>
      </c>
      <c r="AU23" s="145">
        <v>0.8</v>
      </c>
      <c r="AV23" s="89">
        <f t="shared" si="21"/>
        <v>0.40250000000000002</v>
      </c>
      <c r="AW23" s="90">
        <f t="shared" si="22"/>
        <v>0.50312500000000004</v>
      </c>
      <c r="AX23" s="64" t="str">
        <f t="shared" si="23"/>
        <v>Needs Improvement</v>
      </c>
      <c r="AZ23" s="116"/>
    </row>
    <row r="24" spans="1:52">
      <c r="A24" s="148">
        <v>44927</v>
      </c>
      <c r="B24" s="143" t="s">
        <v>1697</v>
      </c>
      <c r="C24" s="143" t="s">
        <v>3572</v>
      </c>
      <c r="D24" s="144" t="s">
        <v>3535</v>
      </c>
      <c r="E24" s="50">
        <v>142</v>
      </c>
      <c r="F24" s="50">
        <v>64</v>
      </c>
      <c r="G24" s="51">
        <v>1</v>
      </c>
      <c r="H24" s="145">
        <f t="shared" si="0"/>
        <v>0.45070422535211269</v>
      </c>
      <c r="I24" s="146" t="str">
        <f t="shared" si="1"/>
        <v>Not Met</v>
      </c>
      <c r="J24" s="145">
        <f t="shared" si="2"/>
        <v>0.1</v>
      </c>
      <c r="K24" s="50"/>
      <c r="L24" s="50"/>
      <c r="M24" s="51">
        <v>1</v>
      </c>
      <c r="N24" s="145">
        <f t="shared" si="3"/>
        <v>1</v>
      </c>
      <c r="O24" s="146" t="str">
        <f t="shared" si="4"/>
        <v>Met</v>
      </c>
      <c r="P24" s="145">
        <f t="shared" si="5"/>
        <v>0.12</v>
      </c>
      <c r="Q24" s="50"/>
      <c r="R24" s="50"/>
      <c r="S24" s="51">
        <v>1</v>
      </c>
      <c r="T24" s="145">
        <f t="shared" si="6"/>
        <v>1</v>
      </c>
      <c r="U24" s="146" t="str">
        <f t="shared" si="7"/>
        <v>Met</v>
      </c>
      <c r="V24" s="145">
        <f t="shared" si="8"/>
        <v>0.08</v>
      </c>
      <c r="W24" s="50"/>
      <c r="X24" s="50"/>
      <c r="Y24" s="51">
        <v>1</v>
      </c>
      <c r="Z24" s="145">
        <f t="shared" si="9"/>
        <v>1</v>
      </c>
      <c r="AA24" s="146" t="str">
        <f t="shared" si="10"/>
        <v>Met</v>
      </c>
      <c r="AB24" s="145">
        <f t="shared" si="11"/>
        <v>0.05</v>
      </c>
      <c r="AC24" s="50">
        <v>142</v>
      </c>
      <c r="AD24" s="50">
        <v>58</v>
      </c>
      <c r="AE24" s="51">
        <v>0.8</v>
      </c>
      <c r="AF24" s="145">
        <f t="shared" si="12"/>
        <v>0.40845070422535212</v>
      </c>
      <c r="AG24" s="146" t="str">
        <f t="shared" si="13"/>
        <v>Not Met</v>
      </c>
      <c r="AH24" s="145">
        <f t="shared" si="14"/>
        <v>1.2500000000000001E-2</v>
      </c>
      <c r="AI24" s="50">
        <v>4</v>
      </c>
      <c r="AJ24" s="50">
        <v>4</v>
      </c>
      <c r="AK24" s="51">
        <v>1</v>
      </c>
      <c r="AL24" s="145">
        <f t="shared" si="15"/>
        <v>1</v>
      </c>
      <c r="AM24" s="146" t="str">
        <f t="shared" si="16"/>
        <v>Met</v>
      </c>
      <c r="AN24" s="145">
        <f t="shared" si="17"/>
        <v>0.02</v>
      </c>
      <c r="AO24" s="50">
        <v>80</v>
      </c>
      <c r="AP24" s="50">
        <v>0</v>
      </c>
      <c r="AQ24" s="51">
        <v>1</v>
      </c>
      <c r="AR24" s="145">
        <f t="shared" si="18"/>
        <v>0</v>
      </c>
      <c r="AS24" s="146" t="str">
        <f t="shared" si="19"/>
        <v>Not Met</v>
      </c>
      <c r="AT24" s="145">
        <f t="shared" si="20"/>
        <v>0.02</v>
      </c>
      <c r="AU24" s="145">
        <v>0.8</v>
      </c>
      <c r="AV24" s="89">
        <f t="shared" si="21"/>
        <v>0.40250000000000002</v>
      </c>
      <c r="AW24" s="90">
        <f t="shared" si="22"/>
        <v>0.50312500000000004</v>
      </c>
      <c r="AX24" s="64" t="str">
        <f t="shared" si="23"/>
        <v>Needs Improvement</v>
      </c>
      <c r="AZ24" s="116"/>
    </row>
    <row r="25" spans="1:52">
      <c r="A25" s="148">
        <v>44927</v>
      </c>
      <c r="B25" s="143" t="s">
        <v>1697</v>
      </c>
      <c r="C25" s="143" t="s">
        <v>3574</v>
      </c>
      <c r="D25" s="144" t="s">
        <v>3537</v>
      </c>
      <c r="E25" s="50">
        <v>178</v>
      </c>
      <c r="F25" s="50">
        <v>82</v>
      </c>
      <c r="G25" s="51">
        <v>1</v>
      </c>
      <c r="H25" s="145">
        <f t="shared" si="0"/>
        <v>0.4606741573033708</v>
      </c>
      <c r="I25" s="146" t="str">
        <f t="shared" si="1"/>
        <v>Not Met</v>
      </c>
      <c r="J25" s="145">
        <f t="shared" si="2"/>
        <v>0.1</v>
      </c>
      <c r="K25" s="50"/>
      <c r="L25" s="50"/>
      <c r="M25" s="51">
        <v>1</v>
      </c>
      <c r="N25" s="145">
        <f t="shared" si="3"/>
        <v>1</v>
      </c>
      <c r="O25" s="146" t="str">
        <f t="shared" si="4"/>
        <v>Met</v>
      </c>
      <c r="P25" s="145">
        <f t="shared" si="5"/>
        <v>0.12</v>
      </c>
      <c r="Q25" s="50"/>
      <c r="R25" s="50"/>
      <c r="S25" s="51">
        <v>1</v>
      </c>
      <c r="T25" s="145">
        <f t="shared" si="6"/>
        <v>1</v>
      </c>
      <c r="U25" s="146" t="str">
        <f t="shared" si="7"/>
        <v>Met</v>
      </c>
      <c r="V25" s="145">
        <f t="shared" si="8"/>
        <v>0.08</v>
      </c>
      <c r="W25" s="50"/>
      <c r="X25" s="50"/>
      <c r="Y25" s="51">
        <v>1</v>
      </c>
      <c r="Z25" s="145">
        <f t="shared" si="9"/>
        <v>1</v>
      </c>
      <c r="AA25" s="146" t="str">
        <f t="shared" si="10"/>
        <v>Met</v>
      </c>
      <c r="AB25" s="145">
        <f t="shared" si="11"/>
        <v>0.05</v>
      </c>
      <c r="AC25" s="50">
        <v>178</v>
      </c>
      <c r="AD25" s="50">
        <v>97</v>
      </c>
      <c r="AE25" s="51">
        <v>0.8</v>
      </c>
      <c r="AF25" s="145">
        <f t="shared" si="12"/>
        <v>0.5449438202247191</v>
      </c>
      <c r="AG25" s="146" t="str">
        <f t="shared" si="13"/>
        <v>Not Met</v>
      </c>
      <c r="AH25" s="145">
        <f t="shared" si="14"/>
        <v>1.2500000000000001E-2</v>
      </c>
      <c r="AI25" s="50">
        <v>1</v>
      </c>
      <c r="AJ25" s="50">
        <v>1</v>
      </c>
      <c r="AK25" s="51">
        <v>1</v>
      </c>
      <c r="AL25" s="145">
        <f t="shared" si="15"/>
        <v>1</v>
      </c>
      <c r="AM25" s="146" t="str">
        <f t="shared" si="16"/>
        <v>Met</v>
      </c>
      <c r="AN25" s="145">
        <f t="shared" si="17"/>
        <v>0.02</v>
      </c>
      <c r="AO25" s="50">
        <v>84</v>
      </c>
      <c r="AP25" s="50">
        <v>0</v>
      </c>
      <c r="AQ25" s="51">
        <v>1</v>
      </c>
      <c r="AR25" s="145">
        <f t="shared" si="18"/>
        <v>0</v>
      </c>
      <c r="AS25" s="146" t="str">
        <f t="shared" si="19"/>
        <v>Not Met</v>
      </c>
      <c r="AT25" s="145">
        <f t="shared" si="20"/>
        <v>0.02</v>
      </c>
      <c r="AU25" s="145">
        <v>0.8</v>
      </c>
      <c r="AV25" s="89">
        <f t="shared" si="21"/>
        <v>0.40250000000000002</v>
      </c>
      <c r="AW25" s="90">
        <f t="shared" si="22"/>
        <v>0.50312500000000004</v>
      </c>
      <c r="AX25" s="64" t="str">
        <f t="shared" si="23"/>
        <v>Needs Improvement</v>
      </c>
      <c r="AZ25" s="116"/>
    </row>
    <row r="26" spans="1:52">
      <c r="A26" s="148">
        <v>44927</v>
      </c>
      <c r="B26" s="143" t="s">
        <v>1697</v>
      </c>
      <c r="C26" s="143" t="s">
        <v>3573</v>
      </c>
      <c r="D26" s="144" t="s">
        <v>3536</v>
      </c>
      <c r="E26" s="50">
        <v>63</v>
      </c>
      <c r="F26" s="50">
        <v>24</v>
      </c>
      <c r="G26" s="51">
        <v>1</v>
      </c>
      <c r="H26" s="145">
        <f t="shared" si="0"/>
        <v>0.38095238095238093</v>
      </c>
      <c r="I26" s="146" t="str">
        <f t="shared" si="1"/>
        <v>Not Met</v>
      </c>
      <c r="J26" s="145">
        <f t="shared" si="2"/>
        <v>0.1</v>
      </c>
      <c r="K26" s="50"/>
      <c r="L26" s="50"/>
      <c r="M26" s="51">
        <v>1</v>
      </c>
      <c r="N26" s="145">
        <f t="shared" si="3"/>
        <v>1</v>
      </c>
      <c r="O26" s="146" t="str">
        <f t="shared" si="4"/>
        <v>Met</v>
      </c>
      <c r="P26" s="145">
        <f t="shared" si="5"/>
        <v>0.12</v>
      </c>
      <c r="Q26" s="50"/>
      <c r="R26" s="50"/>
      <c r="S26" s="51">
        <v>1</v>
      </c>
      <c r="T26" s="145">
        <f t="shared" si="6"/>
        <v>1</v>
      </c>
      <c r="U26" s="146" t="str">
        <f t="shared" si="7"/>
        <v>Met</v>
      </c>
      <c r="V26" s="145">
        <f t="shared" si="8"/>
        <v>0.08</v>
      </c>
      <c r="W26" s="50"/>
      <c r="X26" s="50"/>
      <c r="Y26" s="51">
        <v>1</v>
      </c>
      <c r="Z26" s="145">
        <f t="shared" si="9"/>
        <v>1</v>
      </c>
      <c r="AA26" s="146" t="str">
        <f t="shared" si="10"/>
        <v>Met</v>
      </c>
      <c r="AB26" s="145">
        <f t="shared" si="11"/>
        <v>0.05</v>
      </c>
      <c r="AC26" s="50">
        <v>63</v>
      </c>
      <c r="AD26" s="50">
        <v>41</v>
      </c>
      <c r="AE26" s="51">
        <v>0.8</v>
      </c>
      <c r="AF26" s="145">
        <f t="shared" si="12"/>
        <v>0.65079365079365081</v>
      </c>
      <c r="AG26" s="146" t="str">
        <f t="shared" si="13"/>
        <v>Not Met</v>
      </c>
      <c r="AH26" s="145">
        <f t="shared" si="14"/>
        <v>1.2500000000000001E-2</v>
      </c>
      <c r="AI26" s="50">
        <v>4</v>
      </c>
      <c r="AJ26" s="50">
        <v>4</v>
      </c>
      <c r="AK26" s="51">
        <v>1</v>
      </c>
      <c r="AL26" s="145">
        <f t="shared" si="15"/>
        <v>1</v>
      </c>
      <c r="AM26" s="146" t="str">
        <f t="shared" si="16"/>
        <v>Met</v>
      </c>
      <c r="AN26" s="145">
        <f t="shared" si="17"/>
        <v>0.02</v>
      </c>
      <c r="AO26" s="50">
        <v>37</v>
      </c>
      <c r="AP26" s="50">
        <v>0</v>
      </c>
      <c r="AQ26" s="51">
        <v>1</v>
      </c>
      <c r="AR26" s="145">
        <f t="shared" si="18"/>
        <v>0</v>
      </c>
      <c r="AS26" s="146" t="str">
        <f t="shared" si="19"/>
        <v>Not Met</v>
      </c>
      <c r="AT26" s="145">
        <f t="shared" si="20"/>
        <v>0.02</v>
      </c>
      <c r="AU26" s="145">
        <v>0.8</v>
      </c>
      <c r="AV26" s="89">
        <f t="shared" si="21"/>
        <v>0.40250000000000002</v>
      </c>
      <c r="AW26" s="90">
        <f t="shared" si="22"/>
        <v>0.50312500000000004</v>
      </c>
      <c r="AX26" s="64" t="str">
        <f t="shared" si="23"/>
        <v>Needs Improvement</v>
      </c>
      <c r="AZ26" s="116"/>
    </row>
    <row r="27" spans="1:52">
      <c r="A27" s="148">
        <v>44927</v>
      </c>
      <c r="B27" s="143" t="s">
        <v>1697</v>
      </c>
      <c r="C27" s="143" t="s">
        <v>3575</v>
      </c>
      <c r="D27" s="144" t="s">
        <v>3538</v>
      </c>
      <c r="E27" s="50">
        <v>69</v>
      </c>
      <c r="F27" s="50">
        <v>31</v>
      </c>
      <c r="G27" s="51">
        <v>1</v>
      </c>
      <c r="H27" s="145">
        <f t="shared" si="0"/>
        <v>0.44927536231884058</v>
      </c>
      <c r="I27" s="146" t="str">
        <f t="shared" si="1"/>
        <v>Not Met</v>
      </c>
      <c r="J27" s="145">
        <f t="shared" si="2"/>
        <v>0.1</v>
      </c>
      <c r="K27" s="50"/>
      <c r="L27" s="50"/>
      <c r="M27" s="51">
        <v>1</v>
      </c>
      <c r="N27" s="145">
        <f t="shared" si="3"/>
        <v>1</v>
      </c>
      <c r="O27" s="146" t="str">
        <f t="shared" si="4"/>
        <v>Met</v>
      </c>
      <c r="P27" s="145">
        <f t="shared" si="5"/>
        <v>0.12</v>
      </c>
      <c r="Q27" s="50"/>
      <c r="R27" s="50"/>
      <c r="S27" s="51">
        <v>1</v>
      </c>
      <c r="T27" s="145">
        <f t="shared" si="6"/>
        <v>1</v>
      </c>
      <c r="U27" s="146" t="str">
        <f t="shared" si="7"/>
        <v>Met</v>
      </c>
      <c r="V27" s="145">
        <f t="shared" si="8"/>
        <v>0.08</v>
      </c>
      <c r="W27" s="50"/>
      <c r="X27" s="50"/>
      <c r="Y27" s="51">
        <v>1</v>
      </c>
      <c r="Z27" s="145">
        <f t="shared" si="9"/>
        <v>1</v>
      </c>
      <c r="AA27" s="146" t="str">
        <f t="shared" si="10"/>
        <v>Met</v>
      </c>
      <c r="AB27" s="145">
        <f t="shared" si="11"/>
        <v>0.05</v>
      </c>
      <c r="AC27" s="50">
        <v>69</v>
      </c>
      <c r="AD27" s="50">
        <v>40</v>
      </c>
      <c r="AE27" s="51">
        <v>0.8</v>
      </c>
      <c r="AF27" s="145">
        <f t="shared" si="12"/>
        <v>0.57971014492753625</v>
      </c>
      <c r="AG27" s="146" t="str">
        <f t="shared" si="13"/>
        <v>Not Met</v>
      </c>
      <c r="AH27" s="145">
        <f t="shared" si="14"/>
        <v>1.2500000000000001E-2</v>
      </c>
      <c r="AI27" s="50">
        <v>4</v>
      </c>
      <c r="AJ27" s="50">
        <v>4</v>
      </c>
      <c r="AK27" s="51">
        <v>1</v>
      </c>
      <c r="AL27" s="145">
        <f t="shared" si="15"/>
        <v>1</v>
      </c>
      <c r="AM27" s="146" t="str">
        <f t="shared" si="16"/>
        <v>Met</v>
      </c>
      <c r="AN27" s="145">
        <f t="shared" si="17"/>
        <v>0.02</v>
      </c>
      <c r="AO27" s="50">
        <v>35</v>
      </c>
      <c r="AP27" s="50">
        <v>0</v>
      </c>
      <c r="AQ27" s="51">
        <v>1</v>
      </c>
      <c r="AR27" s="145">
        <f t="shared" si="18"/>
        <v>0</v>
      </c>
      <c r="AS27" s="146" t="str">
        <f t="shared" si="19"/>
        <v>Not Met</v>
      </c>
      <c r="AT27" s="145">
        <f t="shared" si="20"/>
        <v>0.02</v>
      </c>
      <c r="AU27" s="145">
        <v>0.8</v>
      </c>
      <c r="AV27" s="89">
        <f t="shared" si="21"/>
        <v>0.40250000000000002</v>
      </c>
      <c r="AW27" s="90">
        <f t="shared" si="22"/>
        <v>0.50312500000000004</v>
      </c>
      <c r="AX27" s="64" t="str">
        <f t="shared" si="23"/>
        <v>Needs Improvement</v>
      </c>
      <c r="AZ27" s="116"/>
    </row>
    <row r="28" spans="1:52">
      <c r="A28" s="148">
        <v>44927</v>
      </c>
      <c r="B28" s="143" t="s">
        <v>2186</v>
      </c>
      <c r="C28" s="143" t="s">
        <v>3576</v>
      </c>
      <c r="D28" s="144" t="s">
        <v>3539</v>
      </c>
      <c r="E28" s="50">
        <v>24</v>
      </c>
      <c r="F28" s="50">
        <v>7</v>
      </c>
      <c r="G28" s="51">
        <v>1</v>
      </c>
      <c r="H28" s="145">
        <f t="shared" si="0"/>
        <v>0.29166666666666669</v>
      </c>
      <c r="I28" s="146" t="str">
        <f t="shared" si="1"/>
        <v>Not Met</v>
      </c>
      <c r="J28" s="145">
        <f t="shared" si="2"/>
        <v>0.1</v>
      </c>
      <c r="K28" s="50"/>
      <c r="L28" s="50"/>
      <c r="M28" s="51">
        <v>1</v>
      </c>
      <c r="N28" s="145">
        <f t="shared" si="3"/>
        <v>1</v>
      </c>
      <c r="O28" s="146" t="str">
        <f t="shared" si="4"/>
        <v>Met</v>
      </c>
      <c r="P28" s="145">
        <f t="shared" si="5"/>
        <v>0.12</v>
      </c>
      <c r="Q28" s="50"/>
      <c r="R28" s="50"/>
      <c r="S28" s="51">
        <v>1</v>
      </c>
      <c r="T28" s="145">
        <f t="shared" si="6"/>
        <v>1</v>
      </c>
      <c r="U28" s="146" t="str">
        <f t="shared" si="7"/>
        <v>Met</v>
      </c>
      <c r="V28" s="145">
        <f t="shared" si="8"/>
        <v>0.08</v>
      </c>
      <c r="W28" s="50"/>
      <c r="X28" s="50"/>
      <c r="Y28" s="51">
        <v>1</v>
      </c>
      <c r="Z28" s="145">
        <f t="shared" si="9"/>
        <v>1</v>
      </c>
      <c r="AA28" s="146" t="str">
        <f t="shared" si="10"/>
        <v>Met</v>
      </c>
      <c r="AB28" s="145">
        <f t="shared" si="11"/>
        <v>0.05</v>
      </c>
      <c r="AC28" s="50">
        <v>24</v>
      </c>
      <c r="AD28" s="50">
        <v>12</v>
      </c>
      <c r="AE28" s="51">
        <v>0.8</v>
      </c>
      <c r="AF28" s="145">
        <f t="shared" si="12"/>
        <v>0.5</v>
      </c>
      <c r="AG28" s="146" t="str">
        <f t="shared" si="13"/>
        <v>Not Met</v>
      </c>
      <c r="AH28" s="145">
        <f t="shared" si="14"/>
        <v>1.2500000000000001E-2</v>
      </c>
      <c r="AI28" s="50">
        <v>9</v>
      </c>
      <c r="AJ28" s="50">
        <v>9</v>
      </c>
      <c r="AK28" s="51">
        <v>1</v>
      </c>
      <c r="AL28" s="145">
        <f t="shared" si="15"/>
        <v>1</v>
      </c>
      <c r="AM28" s="146" t="str">
        <f t="shared" si="16"/>
        <v>Met</v>
      </c>
      <c r="AN28" s="145">
        <f t="shared" si="17"/>
        <v>0.02</v>
      </c>
      <c r="AO28" s="50">
        <v>18</v>
      </c>
      <c r="AP28" s="50">
        <v>3</v>
      </c>
      <c r="AQ28" s="51">
        <v>1</v>
      </c>
      <c r="AR28" s="145">
        <f t="shared" si="18"/>
        <v>0.16666666666666666</v>
      </c>
      <c r="AS28" s="146" t="str">
        <f t="shared" si="19"/>
        <v>Not Met</v>
      </c>
      <c r="AT28" s="145">
        <f t="shared" si="20"/>
        <v>0.02</v>
      </c>
      <c r="AU28" s="145">
        <v>0.8</v>
      </c>
      <c r="AV28" s="89">
        <f t="shared" si="21"/>
        <v>0.40250000000000002</v>
      </c>
      <c r="AW28" s="90">
        <f t="shared" si="22"/>
        <v>0.50312500000000004</v>
      </c>
      <c r="AX28" s="64" t="str">
        <f t="shared" si="23"/>
        <v>Needs Improvement</v>
      </c>
      <c r="AZ28" s="116"/>
    </row>
    <row r="29" spans="1:52">
      <c r="A29" s="148">
        <v>44927</v>
      </c>
      <c r="B29" s="143" t="s">
        <v>2186</v>
      </c>
      <c r="C29" s="143" t="s">
        <v>3578</v>
      </c>
      <c r="D29" s="144" t="s">
        <v>3541</v>
      </c>
      <c r="E29" s="50">
        <v>29</v>
      </c>
      <c r="F29" s="50">
        <v>12</v>
      </c>
      <c r="G29" s="51">
        <v>1</v>
      </c>
      <c r="H29" s="145">
        <f t="shared" si="0"/>
        <v>0.41379310344827586</v>
      </c>
      <c r="I29" s="146" t="str">
        <f t="shared" si="1"/>
        <v>Not Met</v>
      </c>
      <c r="J29" s="145">
        <f t="shared" si="2"/>
        <v>0.1</v>
      </c>
      <c r="K29" s="50"/>
      <c r="L29" s="50"/>
      <c r="M29" s="51">
        <v>1</v>
      </c>
      <c r="N29" s="145">
        <f t="shared" si="3"/>
        <v>1</v>
      </c>
      <c r="O29" s="146" t="str">
        <f t="shared" si="4"/>
        <v>Met</v>
      </c>
      <c r="P29" s="145">
        <f t="shared" si="5"/>
        <v>0.12</v>
      </c>
      <c r="Q29" s="50"/>
      <c r="R29" s="50"/>
      <c r="S29" s="51">
        <v>1</v>
      </c>
      <c r="T29" s="145">
        <f t="shared" si="6"/>
        <v>1</v>
      </c>
      <c r="U29" s="146" t="str">
        <f t="shared" si="7"/>
        <v>Met</v>
      </c>
      <c r="V29" s="145">
        <f t="shared" si="8"/>
        <v>0.08</v>
      </c>
      <c r="W29" s="50"/>
      <c r="X29" s="50"/>
      <c r="Y29" s="51">
        <v>1</v>
      </c>
      <c r="Z29" s="145">
        <f t="shared" si="9"/>
        <v>1</v>
      </c>
      <c r="AA29" s="146" t="str">
        <f t="shared" si="10"/>
        <v>Met</v>
      </c>
      <c r="AB29" s="145">
        <f t="shared" si="11"/>
        <v>0.05</v>
      </c>
      <c r="AC29" s="50">
        <v>29</v>
      </c>
      <c r="AD29" s="50">
        <v>13</v>
      </c>
      <c r="AE29" s="51">
        <v>0.8</v>
      </c>
      <c r="AF29" s="145">
        <f t="shared" si="12"/>
        <v>0.44827586206896552</v>
      </c>
      <c r="AG29" s="146" t="str">
        <f t="shared" si="13"/>
        <v>Not Met</v>
      </c>
      <c r="AH29" s="145">
        <f t="shared" si="14"/>
        <v>1.2500000000000001E-2</v>
      </c>
      <c r="AI29" s="50">
        <v>10</v>
      </c>
      <c r="AJ29" s="50">
        <v>10</v>
      </c>
      <c r="AK29" s="51">
        <v>1</v>
      </c>
      <c r="AL29" s="145">
        <f t="shared" si="15"/>
        <v>1</v>
      </c>
      <c r="AM29" s="146" t="str">
        <f t="shared" si="16"/>
        <v>Met</v>
      </c>
      <c r="AN29" s="145">
        <f t="shared" si="17"/>
        <v>0.02</v>
      </c>
      <c r="AO29" s="50">
        <v>14</v>
      </c>
      <c r="AP29" s="50">
        <v>3</v>
      </c>
      <c r="AQ29" s="51">
        <v>1</v>
      </c>
      <c r="AR29" s="145">
        <f t="shared" si="18"/>
        <v>0.21428571428571427</v>
      </c>
      <c r="AS29" s="146" t="str">
        <f t="shared" si="19"/>
        <v>Not Met</v>
      </c>
      <c r="AT29" s="145">
        <f t="shared" si="20"/>
        <v>0.02</v>
      </c>
      <c r="AU29" s="145">
        <v>0.8</v>
      </c>
      <c r="AV29" s="89">
        <f t="shared" si="21"/>
        <v>0.40250000000000002</v>
      </c>
      <c r="AW29" s="90">
        <f t="shared" si="22"/>
        <v>0.50312500000000004</v>
      </c>
      <c r="AX29" s="64" t="str">
        <f t="shared" si="23"/>
        <v>Needs Improvement</v>
      </c>
      <c r="AZ29" s="116"/>
    </row>
    <row r="30" spans="1:52">
      <c r="A30" s="148">
        <v>44927</v>
      </c>
      <c r="B30" s="143" t="s">
        <v>2186</v>
      </c>
      <c r="C30" s="143" t="s">
        <v>3577</v>
      </c>
      <c r="D30" s="144" t="s">
        <v>3540</v>
      </c>
      <c r="E30" s="50">
        <v>20</v>
      </c>
      <c r="F30" s="50">
        <v>3</v>
      </c>
      <c r="G30" s="51">
        <v>1</v>
      </c>
      <c r="H30" s="145">
        <f t="shared" si="0"/>
        <v>0.15</v>
      </c>
      <c r="I30" s="146" t="str">
        <f t="shared" si="1"/>
        <v>Not Met</v>
      </c>
      <c r="J30" s="145">
        <f t="shared" si="2"/>
        <v>0.1</v>
      </c>
      <c r="K30" s="50"/>
      <c r="L30" s="50"/>
      <c r="M30" s="51">
        <v>1</v>
      </c>
      <c r="N30" s="145">
        <f t="shared" si="3"/>
        <v>1</v>
      </c>
      <c r="O30" s="146" t="str">
        <f t="shared" si="4"/>
        <v>Met</v>
      </c>
      <c r="P30" s="145">
        <f t="shared" si="5"/>
        <v>0.12</v>
      </c>
      <c r="Q30" s="50"/>
      <c r="R30" s="50"/>
      <c r="S30" s="51">
        <v>1</v>
      </c>
      <c r="T30" s="145">
        <f t="shared" si="6"/>
        <v>1</v>
      </c>
      <c r="U30" s="146" t="str">
        <f t="shared" si="7"/>
        <v>Met</v>
      </c>
      <c r="V30" s="145">
        <f t="shared" si="8"/>
        <v>0.08</v>
      </c>
      <c r="W30" s="50"/>
      <c r="X30" s="50"/>
      <c r="Y30" s="51">
        <v>1</v>
      </c>
      <c r="Z30" s="145">
        <f t="shared" si="9"/>
        <v>1</v>
      </c>
      <c r="AA30" s="146" t="str">
        <f t="shared" si="10"/>
        <v>Met</v>
      </c>
      <c r="AB30" s="145">
        <f t="shared" si="11"/>
        <v>0.05</v>
      </c>
      <c r="AC30" s="50">
        <v>20</v>
      </c>
      <c r="AD30" s="50">
        <v>3</v>
      </c>
      <c r="AE30" s="51">
        <v>0.8</v>
      </c>
      <c r="AF30" s="145">
        <f t="shared" si="12"/>
        <v>0.15</v>
      </c>
      <c r="AG30" s="146" t="str">
        <f t="shared" si="13"/>
        <v>Not Met</v>
      </c>
      <c r="AH30" s="145">
        <f t="shared" si="14"/>
        <v>1.2500000000000001E-2</v>
      </c>
      <c r="AI30" s="50">
        <v>6</v>
      </c>
      <c r="AJ30" s="50">
        <v>6</v>
      </c>
      <c r="AK30" s="51">
        <v>1</v>
      </c>
      <c r="AL30" s="145">
        <f t="shared" si="15"/>
        <v>1</v>
      </c>
      <c r="AM30" s="146" t="str">
        <f t="shared" si="16"/>
        <v>Met</v>
      </c>
      <c r="AN30" s="145">
        <f t="shared" si="17"/>
        <v>0.02</v>
      </c>
      <c r="AO30" s="50">
        <v>10</v>
      </c>
      <c r="AP30" s="50">
        <v>3</v>
      </c>
      <c r="AQ30" s="51">
        <v>1</v>
      </c>
      <c r="AR30" s="145">
        <f t="shared" si="18"/>
        <v>0.3</v>
      </c>
      <c r="AS30" s="146" t="str">
        <f t="shared" si="19"/>
        <v>Not Met</v>
      </c>
      <c r="AT30" s="145">
        <f t="shared" si="20"/>
        <v>0.02</v>
      </c>
      <c r="AU30" s="145">
        <v>0.8</v>
      </c>
      <c r="AV30" s="89">
        <f t="shared" si="21"/>
        <v>0.40250000000000002</v>
      </c>
      <c r="AW30" s="90">
        <f t="shared" si="22"/>
        <v>0.50312500000000004</v>
      </c>
      <c r="AX30" s="64" t="str">
        <f t="shared" si="23"/>
        <v>Needs Improvement</v>
      </c>
      <c r="AZ30" s="116"/>
    </row>
    <row r="31" spans="1:52">
      <c r="A31" s="148">
        <v>44927</v>
      </c>
      <c r="B31" s="143" t="s">
        <v>2186</v>
      </c>
      <c r="C31" s="143" t="s">
        <v>3579</v>
      </c>
      <c r="D31" s="144" t="s">
        <v>3542</v>
      </c>
      <c r="E31" s="50">
        <v>25</v>
      </c>
      <c r="F31" s="50">
        <v>10</v>
      </c>
      <c r="G31" s="51">
        <v>1</v>
      </c>
      <c r="H31" s="145">
        <f t="shared" si="0"/>
        <v>0.4</v>
      </c>
      <c r="I31" s="146" t="str">
        <f t="shared" si="1"/>
        <v>Not Met</v>
      </c>
      <c r="J31" s="145">
        <f t="shared" si="2"/>
        <v>0.1</v>
      </c>
      <c r="K31" s="50"/>
      <c r="L31" s="50"/>
      <c r="M31" s="51">
        <v>1</v>
      </c>
      <c r="N31" s="145">
        <f t="shared" si="3"/>
        <v>1</v>
      </c>
      <c r="O31" s="146" t="str">
        <f t="shared" si="4"/>
        <v>Met</v>
      </c>
      <c r="P31" s="145">
        <f t="shared" si="5"/>
        <v>0.12</v>
      </c>
      <c r="Q31" s="50"/>
      <c r="R31" s="50"/>
      <c r="S31" s="51">
        <v>1</v>
      </c>
      <c r="T31" s="145">
        <f t="shared" si="6"/>
        <v>1</v>
      </c>
      <c r="U31" s="146" t="str">
        <f t="shared" si="7"/>
        <v>Met</v>
      </c>
      <c r="V31" s="145">
        <f t="shared" si="8"/>
        <v>0.08</v>
      </c>
      <c r="W31" s="50"/>
      <c r="X31" s="50"/>
      <c r="Y31" s="51">
        <v>1</v>
      </c>
      <c r="Z31" s="145">
        <f t="shared" si="9"/>
        <v>1</v>
      </c>
      <c r="AA31" s="146" t="str">
        <f t="shared" si="10"/>
        <v>Met</v>
      </c>
      <c r="AB31" s="145">
        <f t="shared" si="11"/>
        <v>0.05</v>
      </c>
      <c r="AC31" s="50">
        <v>25</v>
      </c>
      <c r="AD31" s="50">
        <v>5</v>
      </c>
      <c r="AE31" s="51">
        <v>0.8</v>
      </c>
      <c r="AF31" s="145">
        <f t="shared" si="12"/>
        <v>0.2</v>
      </c>
      <c r="AG31" s="146" t="str">
        <f t="shared" si="13"/>
        <v>Not Met</v>
      </c>
      <c r="AH31" s="145">
        <f t="shared" si="14"/>
        <v>1.2500000000000001E-2</v>
      </c>
      <c r="AI31" s="50">
        <v>20</v>
      </c>
      <c r="AJ31" s="50">
        <v>20</v>
      </c>
      <c r="AK31" s="51">
        <v>1</v>
      </c>
      <c r="AL31" s="145">
        <f t="shared" si="15"/>
        <v>1</v>
      </c>
      <c r="AM31" s="146" t="str">
        <f t="shared" si="16"/>
        <v>Met</v>
      </c>
      <c r="AN31" s="145">
        <f t="shared" si="17"/>
        <v>0.02</v>
      </c>
      <c r="AO31" s="50">
        <v>12</v>
      </c>
      <c r="AP31" s="50">
        <v>1</v>
      </c>
      <c r="AQ31" s="51">
        <v>1</v>
      </c>
      <c r="AR31" s="145">
        <f t="shared" si="18"/>
        <v>8.3333333333333329E-2</v>
      </c>
      <c r="AS31" s="146" t="str">
        <f t="shared" si="19"/>
        <v>Not Met</v>
      </c>
      <c r="AT31" s="145">
        <f t="shared" si="20"/>
        <v>0.02</v>
      </c>
      <c r="AU31" s="145">
        <v>0.8</v>
      </c>
      <c r="AV31" s="89">
        <f t="shared" si="21"/>
        <v>0.40250000000000002</v>
      </c>
      <c r="AW31" s="90">
        <f t="shared" si="22"/>
        <v>0.50312500000000004</v>
      </c>
      <c r="AX31" s="64" t="str">
        <f t="shared" si="23"/>
        <v>Needs Improvement</v>
      </c>
      <c r="AZ31" s="116"/>
    </row>
    <row r="32" spans="1:52">
      <c r="A32" s="148">
        <v>44927</v>
      </c>
      <c r="B32" s="143" t="s">
        <v>2644</v>
      </c>
      <c r="C32" s="143" t="s">
        <v>3581</v>
      </c>
      <c r="D32" s="144" t="s">
        <v>3545</v>
      </c>
      <c r="E32" s="50">
        <v>37</v>
      </c>
      <c r="F32" s="50">
        <v>13</v>
      </c>
      <c r="G32" s="51">
        <v>1</v>
      </c>
      <c r="H32" s="145">
        <f t="shared" si="0"/>
        <v>0.35135135135135137</v>
      </c>
      <c r="I32" s="146" t="str">
        <f t="shared" si="1"/>
        <v>Not Met</v>
      </c>
      <c r="J32" s="145">
        <f t="shared" si="2"/>
        <v>0.1</v>
      </c>
      <c r="K32" s="50"/>
      <c r="L32" s="50"/>
      <c r="M32" s="51">
        <v>1</v>
      </c>
      <c r="N32" s="145">
        <f t="shared" si="3"/>
        <v>1</v>
      </c>
      <c r="O32" s="146" t="str">
        <f t="shared" si="4"/>
        <v>Met</v>
      </c>
      <c r="P32" s="145">
        <f t="shared" si="5"/>
        <v>0.12</v>
      </c>
      <c r="Q32" s="50"/>
      <c r="R32" s="50"/>
      <c r="S32" s="51">
        <v>1</v>
      </c>
      <c r="T32" s="145">
        <f t="shared" si="6"/>
        <v>1</v>
      </c>
      <c r="U32" s="146" t="str">
        <f t="shared" si="7"/>
        <v>Met</v>
      </c>
      <c r="V32" s="145">
        <f t="shared" si="8"/>
        <v>0.08</v>
      </c>
      <c r="W32" s="50"/>
      <c r="X32" s="50"/>
      <c r="Y32" s="51">
        <v>1</v>
      </c>
      <c r="Z32" s="145">
        <f t="shared" si="9"/>
        <v>1</v>
      </c>
      <c r="AA32" s="146" t="str">
        <f t="shared" si="10"/>
        <v>Met</v>
      </c>
      <c r="AB32" s="145">
        <f t="shared" si="11"/>
        <v>0.05</v>
      </c>
      <c r="AC32" s="50">
        <v>37</v>
      </c>
      <c r="AD32" s="50">
        <v>25</v>
      </c>
      <c r="AE32" s="51">
        <v>0.8</v>
      </c>
      <c r="AF32" s="145">
        <f t="shared" si="12"/>
        <v>0.67567567567567566</v>
      </c>
      <c r="AG32" s="146" t="str">
        <f t="shared" si="13"/>
        <v>Not Met</v>
      </c>
      <c r="AH32" s="145">
        <f t="shared" si="14"/>
        <v>1.2500000000000001E-2</v>
      </c>
      <c r="AI32" s="50">
        <v>4</v>
      </c>
      <c r="AJ32" s="50">
        <v>4</v>
      </c>
      <c r="AK32" s="51">
        <v>1</v>
      </c>
      <c r="AL32" s="145">
        <f t="shared" si="15"/>
        <v>1</v>
      </c>
      <c r="AM32" s="146" t="str">
        <f t="shared" si="16"/>
        <v>Met</v>
      </c>
      <c r="AN32" s="145">
        <f t="shared" si="17"/>
        <v>0.02</v>
      </c>
      <c r="AO32" s="50">
        <v>22</v>
      </c>
      <c r="AP32" s="50">
        <v>0</v>
      </c>
      <c r="AQ32" s="51">
        <v>1</v>
      </c>
      <c r="AR32" s="145">
        <f t="shared" si="18"/>
        <v>0</v>
      </c>
      <c r="AS32" s="146" t="str">
        <f t="shared" si="19"/>
        <v>Not Met</v>
      </c>
      <c r="AT32" s="145">
        <f t="shared" si="20"/>
        <v>0.02</v>
      </c>
      <c r="AU32" s="145">
        <v>0.8</v>
      </c>
      <c r="AV32" s="89">
        <f t="shared" si="21"/>
        <v>0.40250000000000002</v>
      </c>
      <c r="AW32" s="90">
        <f t="shared" si="22"/>
        <v>0.50312500000000004</v>
      </c>
      <c r="AX32" s="64" t="str">
        <f t="shared" si="23"/>
        <v>Needs Improvement</v>
      </c>
      <c r="AZ32" s="116"/>
    </row>
    <row r="33" spans="1:52">
      <c r="A33" s="148">
        <v>44927</v>
      </c>
      <c r="B33" s="143" t="s">
        <v>2644</v>
      </c>
      <c r="C33" s="143" t="s">
        <v>3584</v>
      </c>
      <c r="D33" s="144" t="s">
        <v>3548</v>
      </c>
      <c r="E33" s="50">
        <v>18</v>
      </c>
      <c r="F33" s="50">
        <v>5</v>
      </c>
      <c r="G33" s="51">
        <v>1</v>
      </c>
      <c r="H33" s="145">
        <f t="shared" si="0"/>
        <v>0.27777777777777779</v>
      </c>
      <c r="I33" s="146" t="str">
        <f t="shared" si="1"/>
        <v>Not Met</v>
      </c>
      <c r="J33" s="145">
        <f t="shared" si="2"/>
        <v>0.1</v>
      </c>
      <c r="K33" s="50"/>
      <c r="L33" s="50"/>
      <c r="M33" s="51">
        <v>1</v>
      </c>
      <c r="N33" s="145">
        <f t="shared" si="3"/>
        <v>1</v>
      </c>
      <c r="O33" s="146" t="str">
        <f t="shared" si="4"/>
        <v>Met</v>
      </c>
      <c r="P33" s="145">
        <f t="shared" si="5"/>
        <v>0.12</v>
      </c>
      <c r="Q33" s="50"/>
      <c r="R33" s="50"/>
      <c r="S33" s="51">
        <v>1</v>
      </c>
      <c r="T33" s="145">
        <f t="shared" si="6"/>
        <v>1</v>
      </c>
      <c r="U33" s="146" t="str">
        <f t="shared" si="7"/>
        <v>Met</v>
      </c>
      <c r="V33" s="145">
        <f t="shared" si="8"/>
        <v>0.08</v>
      </c>
      <c r="W33" s="50"/>
      <c r="X33" s="50"/>
      <c r="Y33" s="51">
        <v>1</v>
      </c>
      <c r="Z33" s="145">
        <f t="shared" si="9"/>
        <v>1</v>
      </c>
      <c r="AA33" s="146" t="str">
        <f t="shared" si="10"/>
        <v>Met</v>
      </c>
      <c r="AB33" s="145">
        <f t="shared" si="11"/>
        <v>0.05</v>
      </c>
      <c r="AC33" s="50">
        <v>18</v>
      </c>
      <c r="AD33" s="50">
        <v>7</v>
      </c>
      <c r="AE33" s="51">
        <v>0.8</v>
      </c>
      <c r="AF33" s="145">
        <f t="shared" si="12"/>
        <v>0.3888888888888889</v>
      </c>
      <c r="AG33" s="146" t="str">
        <f t="shared" si="13"/>
        <v>Not Met</v>
      </c>
      <c r="AH33" s="145">
        <f t="shared" si="14"/>
        <v>1.2500000000000001E-2</v>
      </c>
      <c r="AI33" s="50">
        <v>0</v>
      </c>
      <c r="AJ33" s="50">
        <v>0</v>
      </c>
      <c r="AK33" s="51">
        <v>1</v>
      </c>
      <c r="AL33" s="145">
        <f t="shared" si="15"/>
        <v>1</v>
      </c>
      <c r="AM33" s="146" t="str">
        <f t="shared" si="16"/>
        <v>Met</v>
      </c>
      <c r="AN33" s="145">
        <f t="shared" si="17"/>
        <v>0.02</v>
      </c>
      <c r="AO33" s="50">
        <v>11</v>
      </c>
      <c r="AP33" s="50">
        <v>0</v>
      </c>
      <c r="AQ33" s="51">
        <v>1</v>
      </c>
      <c r="AR33" s="145">
        <f t="shared" si="18"/>
        <v>0</v>
      </c>
      <c r="AS33" s="146" t="str">
        <f t="shared" si="19"/>
        <v>Not Met</v>
      </c>
      <c r="AT33" s="145">
        <f t="shared" si="20"/>
        <v>0.02</v>
      </c>
      <c r="AU33" s="145">
        <v>0.8</v>
      </c>
      <c r="AV33" s="89">
        <f t="shared" si="21"/>
        <v>0.40250000000000002</v>
      </c>
      <c r="AW33" s="90">
        <f t="shared" si="22"/>
        <v>0.50312500000000004</v>
      </c>
      <c r="AX33" s="64" t="str">
        <f t="shared" si="23"/>
        <v>Needs Improvement</v>
      </c>
      <c r="AZ33" s="116"/>
    </row>
    <row r="34" spans="1:52">
      <c r="A34" s="148">
        <v>44927</v>
      </c>
      <c r="B34" s="143" t="s">
        <v>2644</v>
      </c>
      <c r="C34" s="143" t="s">
        <v>3583</v>
      </c>
      <c r="D34" s="144" t="s">
        <v>3547</v>
      </c>
      <c r="E34" s="50">
        <v>27</v>
      </c>
      <c r="F34" s="50">
        <v>10</v>
      </c>
      <c r="G34" s="51">
        <v>1</v>
      </c>
      <c r="H34" s="145">
        <f t="shared" si="0"/>
        <v>0.37037037037037035</v>
      </c>
      <c r="I34" s="146" t="str">
        <f t="shared" si="1"/>
        <v>Not Met</v>
      </c>
      <c r="J34" s="145">
        <f t="shared" si="2"/>
        <v>0.1</v>
      </c>
      <c r="K34" s="50"/>
      <c r="L34" s="50"/>
      <c r="M34" s="51">
        <v>1</v>
      </c>
      <c r="N34" s="145">
        <f t="shared" si="3"/>
        <v>1</v>
      </c>
      <c r="O34" s="146" t="str">
        <f t="shared" si="4"/>
        <v>Met</v>
      </c>
      <c r="P34" s="145">
        <f t="shared" si="5"/>
        <v>0.12</v>
      </c>
      <c r="Q34" s="50"/>
      <c r="R34" s="50"/>
      <c r="S34" s="51">
        <v>1</v>
      </c>
      <c r="T34" s="145">
        <f t="shared" si="6"/>
        <v>1</v>
      </c>
      <c r="U34" s="146" t="str">
        <f t="shared" si="7"/>
        <v>Met</v>
      </c>
      <c r="V34" s="145">
        <f t="shared" si="8"/>
        <v>0.08</v>
      </c>
      <c r="W34" s="50"/>
      <c r="X34" s="50"/>
      <c r="Y34" s="51">
        <v>1</v>
      </c>
      <c r="Z34" s="145">
        <f t="shared" si="9"/>
        <v>1</v>
      </c>
      <c r="AA34" s="146" t="str">
        <f t="shared" si="10"/>
        <v>Met</v>
      </c>
      <c r="AB34" s="145">
        <f t="shared" si="11"/>
        <v>0.05</v>
      </c>
      <c r="AC34" s="50">
        <v>27</v>
      </c>
      <c r="AD34" s="50">
        <v>14</v>
      </c>
      <c r="AE34" s="51">
        <v>0.8</v>
      </c>
      <c r="AF34" s="145">
        <f t="shared" si="12"/>
        <v>0.51851851851851849</v>
      </c>
      <c r="AG34" s="146" t="str">
        <f t="shared" si="13"/>
        <v>Not Met</v>
      </c>
      <c r="AH34" s="145">
        <f t="shared" si="14"/>
        <v>1.2500000000000001E-2</v>
      </c>
      <c r="AI34" s="50">
        <v>1</v>
      </c>
      <c r="AJ34" s="50">
        <v>1</v>
      </c>
      <c r="AK34" s="51">
        <v>1</v>
      </c>
      <c r="AL34" s="145">
        <f t="shared" si="15"/>
        <v>1</v>
      </c>
      <c r="AM34" s="146" t="str">
        <f t="shared" si="16"/>
        <v>Met</v>
      </c>
      <c r="AN34" s="145">
        <f t="shared" si="17"/>
        <v>0.02</v>
      </c>
      <c r="AO34" s="50">
        <v>19</v>
      </c>
      <c r="AP34" s="50">
        <v>0</v>
      </c>
      <c r="AQ34" s="51">
        <v>1</v>
      </c>
      <c r="AR34" s="145">
        <f t="shared" si="18"/>
        <v>0</v>
      </c>
      <c r="AS34" s="146" t="str">
        <f t="shared" si="19"/>
        <v>Not Met</v>
      </c>
      <c r="AT34" s="145">
        <f t="shared" si="20"/>
        <v>0.02</v>
      </c>
      <c r="AU34" s="145">
        <v>0.8</v>
      </c>
      <c r="AV34" s="89">
        <f t="shared" si="21"/>
        <v>0.40250000000000002</v>
      </c>
      <c r="AW34" s="90">
        <f t="shared" si="22"/>
        <v>0.50312500000000004</v>
      </c>
      <c r="AX34" s="64" t="str">
        <f t="shared" si="23"/>
        <v>Needs Improvement</v>
      </c>
      <c r="AZ34" s="116"/>
    </row>
    <row r="35" spans="1:52">
      <c r="A35" s="148">
        <v>44927</v>
      </c>
      <c r="B35" s="143" t="s">
        <v>2644</v>
      </c>
      <c r="C35" s="143" t="s">
        <v>3580</v>
      </c>
      <c r="D35" s="144" t="s">
        <v>3544</v>
      </c>
      <c r="E35" s="50">
        <v>38</v>
      </c>
      <c r="F35" s="50">
        <v>11</v>
      </c>
      <c r="G35" s="51">
        <v>1</v>
      </c>
      <c r="H35" s="145">
        <f t="shared" si="0"/>
        <v>0.28947368421052633</v>
      </c>
      <c r="I35" s="146" t="str">
        <f t="shared" si="1"/>
        <v>Not Met</v>
      </c>
      <c r="J35" s="145">
        <f t="shared" si="2"/>
        <v>0.1</v>
      </c>
      <c r="K35" s="50"/>
      <c r="L35" s="50"/>
      <c r="M35" s="51">
        <v>1</v>
      </c>
      <c r="N35" s="145">
        <f t="shared" si="3"/>
        <v>1</v>
      </c>
      <c r="O35" s="146" t="str">
        <f t="shared" si="4"/>
        <v>Met</v>
      </c>
      <c r="P35" s="145">
        <f t="shared" si="5"/>
        <v>0.12</v>
      </c>
      <c r="Q35" s="50"/>
      <c r="R35" s="50"/>
      <c r="S35" s="51">
        <v>1</v>
      </c>
      <c r="T35" s="145">
        <f t="shared" si="6"/>
        <v>1</v>
      </c>
      <c r="U35" s="146" t="str">
        <f t="shared" si="7"/>
        <v>Met</v>
      </c>
      <c r="V35" s="145">
        <f t="shared" si="8"/>
        <v>0.08</v>
      </c>
      <c r="W35" s="50"/>
      <c r="X35" s="50"/>
      <c r="Y35" s="51">
        <v>1</v>
      </c>
      <c r="Z35" s="145">
        <f t="shared" si="9"/>
        <v>1</v>
      </c>
      <c r="AA35" s="146" t="str">
        <f t="shared" si="10"/>
        <v>Met</v>
      </c>
      <c r="AB35" s="145">
        <f t="shared" si="11"/>
        <v>0.05</v>
      </c>
      <c r="AC35" s="50">
        <v>38</v>
      </c>
      <c r="AD35" s="50">
        <v>15</v>
      </c>
      <c r="AE35" s="51">
        <v>0.8</v>
      </c>
      <c r="AF35" s="145">
        <f t="shared" si="12"/>
        <v>0.39473684210526316</v>
      </c>
      <c r="AG35" s="146" t="str">
        <f t="shared" si="13"/>
        <v>Not Met</v>
      </c>
      <c r="AH35" s="145">
        <f t="shared" si="14"/>
        <v>1.2500000000000001E-2</v>
      </c>
      <c r="AI35" s="50">
        <v>2</v>
      </c>
      <c r="AJ35" s="50">
        <v>2</v>
      </c>
      <c r="AK35" s="51">
        <v>1</v>
      </c>
      <c r="AL35" s="145">
        <f t="shared" si="15"/>
        <v>1</v>
      </c>
      <c r="AM35" s="146" t="str">
        <f t="shared" si="16"/>
        <v>Met</v>
      </c>
      <c r="AN35" s="145">
        <f t="shared" si="17"/>
        <v>0.02</v>
      </c>
      <c r="AO35" s="50">
        <v>23</v>
      </c>
      <c r="AP35" s="50">
        <v>0</v>
      </c>
      <c r="AQ35" s="51">
        <v>1</v>
      </c>
      <c r="AR35" s="145">
        <f t="shared" si="18"/>
        <v>0</v>
      </c>
      <c r="AS35" s="146" t="str">
        <f t="shared" si="19"/>
        <v>Not Met</v>
      </c>
      <c r="AT35" s="145">
        <f t="shared" si="20"/>
        <v>0.02</v>
      </c>
      <c r="AU35" s="145">
        <v>0.8</v>
      </c>
      <c r="AV35" s="89">
        <f t="shared" si="21"/>
        <v>0.40250000000000002</v>
      </c>
      <c r="AW35" s="90">
        <f t="shared" si="22"/>
        <v>0.50312500000000004</v>
      </c>
      <c r="AX35" s="64" t="str">
        <f t="shared" si="23"/>
        <v>Needs Improvement</v>
      </c>
      <c r="AZ35" s="116"/>
    </row>
    <row r="36" spans="1:52">
      <c r="A36" s="148">
        <v>44927</v>
      </c>
      <c r="B36" s="143" t="s">
        <v>2644</v>
      </c>
      <c r="C36" s="143" t="s">
        <v>3582</v>
      </c>
      <c r="D36" s="144" t="s">
        <v>3546</v>
      </c>
      <c r="E36" s="50">
        <v>40</v>
      </c>
      <c r="F36" s="50">
        <v>13</v>
      </c>
      <c r="G36" s="51">
        <v>1</v>
      </c>
      <c r="H36" s="145">
        <f t="shared" si="0"/>
        <v>0.32500000000000001</v>
      </c>
      <c r="I36" s="146" t="str">
        <f t="shared" si="1"/>
        <v>Not Met</v>
      </c>
      <c r="J36" s="145">
        <f t="shared" si="2"/>
        <v>0.1</v>
      </c>
      <c r="K36" s="50"/>
      <c r="L36" s="50"/>
      <c r="M36" s="51">
        <v>1</v>
      </c>
      <c r="N36" s="145">
        <f t="shared" si="3"/>
        <v>1</v>
      </c>
      <c r="O36" s="146" t="str">
        <f t="shared" si="4"/>
        <v>Met</v>
      </c>
      <c r="P36" s="145">
        <f t="shared" si="5"/>
        <v>0.12</v>
      </c>
      <c r="Q36" s="50"/>
      <c r="R36" s="50"/>
      <c r="S36" s="51">
        <v>1</v>
      </c>
      <c r="T36" s="145">
        <f t="shared" si="6"/>
        <v>1</v>
      </c>
      <c r="U36" s="146" t="str">
        <f t="shared" si="7"/>
        <v>Met</v>
      </c>
      <c r="V36" s="145">
        <f t="shared" si="8"/>
        <v>0.08</v>
      </c>
      <c r="W36" s="50"/>
      <c r="X36" s="50"/>
      <c r="Y36" s="51">
        <v>1</v>
      </c>
      <c r="Z36" s="145">
        <f t="shared" si="9"/>
        <v>1</v>
      </c>
      <c r="AA36" s="146" t="str">
        <f t="shared" si="10"/>
        <v>Met</v>
      </c>
      <c r="AB36" s="145">
        <f t="shared" si="11"/>
        <v>0.05</v>
      </c>
      <c r="AC36" s="50">
        <v>40</v>
      </c>
      <c r="AD36" s="50">
        <v>14</v>
      </c>
      <c r="AE36" s="51">
        <v>0.8</v>
      </c>
      <c r="AF36" s="145">
        <f t="shared" si="12"/>
        <v>0.35</v>
      </c>
      <c r="AG36" s="146" t="str">
        <f t="shared" si="13"/>
        <v>Not Met</v>
      </c>
      <c r="AH36" s="145">
        <f t="shared" si="14"/>
        <v>1.2500000000000001E-2</v>
      </c>
      <c r="AI36" s="50">
        <v>1</v>
      </c>
      <c r="AJ36" s="50">
        <v>1</v>
      </c>
      <c r="AK36" s="51">
        <v>1</v>
      </c>
      <c r="AL36" s="145">
        <f t="shared" si="15"/>
        <v>1</v>
      </c>
      <c r="AM36" s="146" t="str">
        <f t="shared" si="16"/>
        <v>Met</v>
      </c>
      <c r="AN36" s="145">
        <f t="shared" si="17"/>
        <v>0.02</v>
      </c>
      <c r="AO36" s="50">
        <v>25</v>
      </c>
      <c r="AP36" s="50">
        <v>0</v>
      </c>
      <c r="AQ36" s="51">
        <v>1</v>
      </c>
      <c r="AR36" s="145">
        <f t="shared" si="18"/>
        <v>0</v>
      </c>
      <c r="AS36" s="146" t="str">
        <f t="shared" si="19"/>
        <v>Not Met</v>
      </c>
      <c r="AT36" s="145">
        <f t="shared" si="20"/>
        <v>0.02</v>
      </c>
      <c r="AU36" s="145">
        <v>0.8</v>
      </c>
      <c r="AV36" s="89">
        <f t="shared" si="21"/>
        <v>0.40250000000000002</v>
      </c>
      <c r="AW36" s="90">
        <f t="shared" si="22"/>
        <v>0.50312500000000004</v>
      </c>
      <c r="AX36" s="64" t="str">
        <f t="shared" si="23"/>
        <v>Needs Improvement</v>
      </c>
      <c r="AZ36" s="116"/>
    </row>
    <row r="37" spans="1:52">
      <c r="A37" s="148">
        <v>44927</v>
      </c>
      <c r="B37" s="143" t="s">
        <v>2644</v>
      </c>
      <c r="C37" s="143" t="s">
        <v>3586</v>
      </c>
      <c r="D37" s="144" t="s">
        <v>3550</v>
      </c>
      <c r="E37" s="50">
        <v>12</v>
      </c>
      <c r="F37" s="50">
        <v>1</v>
      </c>
      <c r="G37" s="51">
        <v>1</v>
      </c>
      <c r="H37" s="145">
        <f t="shared" si="0"/>
        <v>8.3333333333333329E-2</v>
      </c>
      <c r="I37" s="146" t="str">
        <f t="shared" si="1"/>
        <v>Not Met</v>
      </c>
      <c r="J37" s="145">
        <f t="shared" si="2"/>
        <v>0.1</v>
      </c>
      <c r="K37" s="50"/>
      <c r="L37" s="50"/>
      <c r="M37" s="51">
        <v>1</v>
      </c>
      <c r="N37" s="145">
        <f t="shared" si="3"/>
        <v>1</v>
      </c>
      <c r="O37" s="146" t="str">
        <f t="shared" si="4"/>
        <v>Met</v>
      </c>
      <c r="P37" s="145">
        <f t="shared" si="5"/>
        <v>0.12</v>
      </c>
      <c r="Q37" s="50"/>
      <c r="R37" s="50"/>
      <c r="S37" s="51">
        <v>1</v>
      </c>
      <c r="T37" s="145">
        <f t="shared" si="6"/>
        <v>1</v>
      </c>
      <c r="U37" s="146" t="str">
        <f t="shared" si="7"/>
        <v>Met</v>
      </c>
      <c r="V37" s="145">
        <f t="shared" si="8"/>
        <v>0.08</v>
      </c>
      <c r="W37" s="50"/>
      <c r="X37" s="50"/>
      <c r="Y37" s="51">
        <v>1</v>
      </c>
      <c r="Z37" s="145">
        <f t="shared" si="9"/>
        <v>1</v>
      </c>
      <c r="AA37" s="146" t="str">
        <f t="shared" si="10"/>
        <v>Met</v>
      </c>
      <c r="AB37" s="145">
        <f t="shared" si="11"/>
        <v>0.05</v>
      </c>
      <c r="AC37" s="50">
        <v>12</v>
      </c>
      <c r="AD37" s="50">
        <v>6</v>
      </c>
      <c r="AE37" s="51">
        <v>0.8</v>
      </c>
      <c r="AF37" s="145">
        <f t="shared" si="12"/>
        <v>0.5</v>
      </c>
      <c r="AG37" s="146" t="str">
        <f t="shared" si="13"/>
        <v>Not Met</v>
      </c>
      <c r="AH37" s="145">
        <f t="shared" si="14"/>
        <v>1.2500000000000001E-2</v>
      </c>
      <c r="AI37" s="50">
        <v>1</v>
      </c>
      <c r="AJ37" s="50">
        <v>1</v>
      </c>
      <c r="AK37" s="51">
        <v>1</v>
      </c>
      <c r="AL37" s="145">
        <f t="shared" si="15"/>
        <v>1</v>
      </c>
      <c r="AM37" s="146" t="str">
        <f t="shared" si="16"/>
        <v>Met</v>
      </c>
      <c r="AN37" s="145">
        <f t="shared" si="17"/>
        <v>0.02</v>
      </c>
      <c r="AO37" s="50">
        <v>10</v>
      </c>
      <c r="AP37" s="50">
        <v>0</v>
      </c>
      <c r="AQ37" s="51">
        <v>1</v>
      </c>
      <c r="AR37" s="145">
        <f t="shared" si="18"/>
        <v>0</v>
      </c>
      <c r="AS37" s="146" t="str">
        <f t="shared" si="19"/>
        <v>Not Met</v>
      </c>
      <c r="AT37" s="145">
        <f t="shared" si="20"/>
        <v>0.02</v>
      </c>
      <c r="AU37" s="145">
        <v>0.8</v>
      </c>
      <c r="AV37" s="89">
        <f t="shared" si="21"/>
        <v>0.40250000000000002</v>
      </c>
      <c r="AW37" s="90">
        <f t="shared" si="22"/>
        <v>0.50312500000000004</v>
      </c>
      <c r="AX37" s="64" t="str">
        <f t="shared" si="23"/>
        <v>Needs Improvement</v>
      </c>
      <c r="AZ37" s="116"/>
    </row>
    <row r="38" spans="1:52">
      <c r="A38" s="148">
        <v>44927</v>
      </c>
      <c r="B38" s="143" t="s">
        <v>2644</v>
      </c>
      <c r="C38" s="143" t="s">
        <v>3585</v>
      </c>
      <c r="D38" s="144" t="s">
        <v>3549</v>
      </c>
      <c r="E38" s="50">
        <v>20</v>
      </c>
      <c r="F38" s="50">
        <v>5</v>
      </c>
      <c r="G38" s="51">
        <v>1</v>
      </c>
      <c r="H38" s="145">
        <f t="shared" si="0"/>
        <v>0.25</v>
      </c>
      <c r="I38" s="146" t="str">
        <f t="shared" si="1"/>
        <v>Not Met</v>
      </c>
      <c r="J38" s="145">
        <f t="shared" si="2"/>
        <v>0.1</v>
      </c>
      <c r="K38" s="50"/>
      <c r="L38" s="50"/>
      <c r="M38" s="51">
        <v>1</v>
      </c>
      <c r="N38" s="145">
        <f t="shared" si="3"/>
        <v>1</v>
      </c>
      <c r="O38" s="146" t="str">
        <f t="shared" si="4"/>
        <v>Met</v>
      </c>
      <c r="P38" s="145">
        <f t="shared" si="5"/>
        <v>0.12</v>
      </c>
      <c r="Q38" s="50"/>
      <c r="R38" s="50"/>
      <c r="S38" s="51">
        <v>1</v>
      </c>
      <c r="T38" s="145">
        <f t="shared" si="6"/>
        <v>1</v>
      </c>
      <c r="U38" s="146" t="str">
        <f t="shared" si="7"/>
        <v>Met</v>
      </c>
      <c r="V38" s="145">
        <f t="shared" si="8"/>
        <v>0.08</v>
      </c>
      <c r="W38" s="50"/>
      <c r="X38" s="50"/>
      <c r="Y38" s="51">
        <v>1</v>
      </c>
      <c r="Z38" s="145">
        <f t="shared" si="9"/>
        <v>1</v>
      </c>
      <c r="AA38" s="146" t="str">
        <f t="shared" si="10"/>
        <v>Met</v>
      </c>
      <c r="AB38" s="145">
        <f t="shared" si="11"/>
        <v>0.05</v>
      </c>
      <c r="AC38" s="50">
        <v>20</v>
      </c>
      <c r="AD38" s="50">
        <v>8</v>
      </c>
      <c r="AE38" s="51">
        <v>0.8</v>
      </c>
      <c r="AF38" s="145">
        <f t="shared" si="12"/>
        <v>0.4</v>
      </c>
      <c r="AG38" s="146" t="str">
        <f t="shared" si="13"/>
        <v>Not Met</v>
      </c>
      <c r="AH38" s="145">
        <f t="shared" si="14"/>
        <v>1.2500000000000001E-2</v>
      </c>
      <c r="AI38" s="50">
        <v>6</v>
      </c>
      <c r="AJ38" s="50">
        <v>6</v>
      </c>
      <c r="AK38" s="51">
        <v>1</v>
      </c>
      <c r="AL38" s="145">
        <f t="shared" si="15"/>
        <v>1</v>
      </c>
      <c r="AM38" s="146" t="str">
        <f t="shared" si="16"/>
        <v>Met</v>
      </c>
      <c r="AN38" s="145">
        <f t="shared" si="17"/>
        <v>0.02</v>
      </c>
      <c r="AO38" s="50">
        <v>12</v>
      </c>
      <c r="AP38" s="50">
        <v>1</v>
      </c>
      <c r="AQ38" s="51">
        <v>1</v>
      </c>
      <c r="AR38" s="145">
        <f t="shared" si="18"/>
        <v>8.3333333333333329E-2</v>
      </c>
      <c r="AS38" s="146" t="str">
        <f t="shared" si="19"/>
        <v>Not Met</v>
      </c>
      <c r="AT38" s="145">
        <f t="shared" si="20"/>
        <v>0.02</v>
      </c>
      <c r="AU38" s="145">
        <v>0.8</v>
      </c>
      <c r="AV38" s="89">
        <f t="shared" si="21"/>
        <v>0.40250000000000002</v>
      </c>
      <c r="AW38" s="90">
        <f t="shared" si="22"/>
        <v>0.50312500000000004</v>
      </c>
      <c r="AX38" s="64" t="str">
        <f t="shared" si="23"/>
        <v>Needs Improvement</v>
      </c>
      <c r="AZ38" s="116"/>
    </row>
    <row r="39" spans="1:52">
      <c r="A39" s="148">
        <v>44958</v>
      </c>
      <c r="B39" s="143" t="s">
        <v>14</v>
      </c>
      <c r="C39" s="143" t="s">
        <v>3551</v>
      </c>
      <c r="D39" s="144" t="s">
        <v>3513</v>
      </c>
      <c r="E39" s="50">
        <v>52</v>
      </c>
      <c r="F39" s="50">
        <v>9</v>
      </c>
      <c r="G39" s="51">
        <v>1</v>
      </c>
      <c r="H39" s="145">
        <f t="shared" si="0"/>
        <v>0.17307692307692307</v>
      </c>
      <c r="I39" s="146" t="str">
        <f t="shared" si="1"/>
        <v>Not Met</v>
      </c>
      <c r="J39" s="145">
        <f t="shared" si="2"/>
        <v>0.1</v>
      </c>
      <c r="K39" s="50"/>
      <c r="L39" s="50"/>
      <c r="M39" s="51">
        <v>1</v>
      </c>
      <c r="N39" s="145">
        <f t="shared" si="3"/>
        <v>1</v>
      </c>
      <c r="O39" s="146" t="str">
        <f t="shared" si="4"/>
        <v>Met</v>
      </c>
      <c r="P39" s="145">
        <f t="shared" si="5"/>
        <v>0.12</v>
      </c>
      <c r="Q39" s="50"/>
      <c r="R39" s="50"/>
      <c r="S39" s="51">
        <v>1</v>
      </c>
      <c r="T39" s="145">
        <f t="shared" si="6"/>
        <v>1</v>
      </c>
      <c r="U39" s="146" t="str">
        <f t="shared" si="7"/>
        <v>Met</v>
      </c>
      <c r="V39" s="145">
        <f t="shared" si="8"/>
        <v>0.08</v>
      </c>
      <c r="W39" s="50"/>
      <c r="X39" s="50"/>
      <c r="Y39" s="51">
        <v>1</v>
      </c>
      <c r="Z39" s="145">
        <f t="shared" si="9"/>
        <v>1</v>
      </c>
      <c r="AA39" s="146" t="str">
        <f t="shared" si="10"/>
        <v>Met</v>
      </c>
      <c r="AB39" s="145">
        <f t="shared" si="11"/>
        <v>0.05</v>
      </c>
      <c r="AC39" s="50">
        <v>52</v>
      </c>
      <c r="AD39" s="50">
        <v>17</v>
      </c>
      <c r="AE39" s="51">
        <v>0.8</v>
      </c>
      <c r="AF39" s="145">
        <f t="shared" si="12"/>
        <v>0.32692307692307693</v>
      </c>
      <c r="AG39" s="146" t="str">
        <f t="shared" si="13"/>
        <v>Not Met</v>
      </c>
      <c r="AH39" s="145">
        <f t="shared" si="14"/>
        <v>1.2500000000000001E-2</v>
      </c>
      <c r="AI39" s="50">
        <v>1</v>
      </c>
      <c r="AJ39" s="50">
        <v>1</v>
      </c>
      <c r="AK39" s="51">
        <v>1</v>
      </c>
      <c r="AL39" s="145">
        <f t="shared" si="15"/>
        <v>1</v>
      </c>
      <c r="AM39" s="146" t="str">
        <f t="shared" si="16"/>
        <v>Met</v>
      </c>
      <c r="AN39" s="145">
        <f t="shared" si="17"/>
        <v>0.02</v>
      </c>
      <c r="AO39" s="50">
        <v>43</v>
      </c>
      <c r="AP39" s="50">
        <v>0</v>
      </c>
      <c r="AQ39" s="51">
        <v>1</v>
      </c>
      <c r="AR39" s="145">
        <f t="shared" si="18"/>
        <v>0</v>
      </c>
      <c r="AS39" s="146" t="str">
        <f t="shared" si="19"/>
        <v>Not Met</v>
      </c>
      <c r="AT39" s="145">
        <f t="shared" si="20"/>
        <v>0.02</v>
      </c>
      <c r="AU39" s="145">
        <v>0.8</v>
      </c>
      <c r="AV39" s="89">
        <f t="shared" si="21"/>
        <v>0.40250000000000002</v>
      </c>
      <c r="AW39" s="90">
        <f t="shared" si="22"/>
        <v>0.50312500000000004</v>
      </c>
      <c r="AX39" s="64" t="str">
        <f t="shared" si="23"/>
        <v>Needs Improvement</v>
      </c>
    </row>
    <row r="40" spans="1:52">
      <c r="A40" s="148">
        <v>44958</v>
      </c>
      <c r="B40" s="143" t="s">
        <v>14</v>
      </c>
      <c r="C40" s="143" t="s">
        <v>3552</v>
      </c>
      <c r="D40" s="144" t="s">
        <v>3514</v>
      </c>
      <c r="E40" s="50">
        <v>49</v>
      </c>
      <c r="F40" s="50">
        <v>6</v>
      </c>
      <c r="G40" s="51">
        <v>1</v>
      </c>
      <c r="H40" s="145">
        <f t="shared" si="0"/>
        <v>0.12244897959183673</v>
      </c>
      <c r="I40" s="146" t="str">
        <f t="shared" si="1"/>
        <v>Not Met</v>
      </c>
      <c r="J40" s="145">
        <f t="shared" si="2"/>
        <v>0.1</v>
      </c>
      <c r="K40" s="50"/>
      <c r="L40" s="50"/>
      <c r="M40" s="51">
        <v>1</v>
      </c>
      <c r="N40" s="145">
        <f t="shared" si="3"/>
        <v>1</v>
      </c>
      <c r="O40" s="146" t="str">
        <f t="shared" si="4"/>
        <v>Met</v>
      </c>
      <c r="P40" s="145">
        <f t="shared" si="5"/>
        <v>0.12</v>
      </c>
      <c r="Q40" s="50"/>
      <c r="R40" s="50"/>
      <c r="S40" s="51">
        <v>1</v>
      </c>
      <c r="T40" s="145">
        <f t="shared" si="6"/>
        <v>1</v>
      </c>
      <c r="U40" s="146" t="str">
        <f t="shared" si="7"/>
        <v>Met</v>
      </c>
      <c r="V40" s="145">
        <f t="shared" si="8"/>
        <v>0.08</v>
      </c>
      <c r="W40" s="50"/>
      <c r="X40" s="50"/>
      <c r="Y40" s="51">
        <v>1</v>
      </c>
      <c r="Z40" s="145">
        <f t="shared" si="9"/>
        <v>1</v>
      </c>
      <c r="AA40" s="146" t="str">
        <f t="shared" si="10"/>
        <v>Met</v>
      </c>
      <c r="AB40" s="145">
        <f t="shared" si="11"/>
        <v>0.05</v>
      </c>
      <c r="AC40" s="50">
        <v>49</v>
      </c>
      <c r="AD40" s="50">
        <v>17</v>
      </c>
      <c r="AE40" s="51">
        <v>0.8</v>
      </c>
      <c r="AF40" s="145">
        <f t="shared" si="12"/>
        <v>0.34693877551020408</v>
      </c>
      <c r="AG40" s="146" t="str">
        <f t="shared" si="13"/>
        <v>Not Met</v>
      </c>
      <c r="AH40" s="145">
        <f t="shared" si="14"/>
        <v>1.2500000000000001E-2</v>
      </c>
      <c r="AI40" s="50">
        <v>0</v>
      </c>
      <c r="AJ40" s="50">
        <v>0</v>
      </c>
      <c r="AK40" s="51">
        <v>1</v>
      </c>
      <c r="AL40" s="145">
        <f t="shared" si="15"/>
        <v>1</v>
      </c>
      <c r="AM40" s="146" t="str">
        <f t="shared" si="16"/>
        <v>Met</v>
      </c>
      <c r="AN40" s="145">
        <f t="shared" si="17"/>
        <v>0.02</v>
      </c>
      <c r="AO40" s="50">
        <v>43</v>
      </c>
      <c r="AP40" s="50">
        <v>1</v>
      </c>
      <c r="AQ40" s="51">
        <v>1</v>
      </c>
      <c r="AR40" s="145">
        <f t="shared" si="18"/>
        <v>2.3255813953488372E-2</v>
      </c>
      <c r="AS40" s="146" t="str">
        <f t="shared" si="19"/>
        <v>Not Met</v>
      </c>
      <c r="AT40" s="145">
        <f t="shared" si="20"/>
        <v>0.02</v>
      </c>
      <c r="AU40" s="145">
        <v>0.8</v>
      </c>
      <c r="AV40" s="89">
        <f t="shared" si="21"/>
        <v>0.40250000000000002</v>
      </c>
      <c r="AW40" s="90">
        <f t="shared" si="22"/>
        <v>0.50312500000000004</v>
      </c>
      <c r="AX40" s="64" t="str">
        <f t="shared" si="23"/>
        <v>Needs Improvement</v>
      </c>
    </row>
    <row r="41" spans="1:52">
      <c r="A41" s="148">
        <v>44958</v>
      </c>
      <c r="B41" s="143" t="s">
        <v>14</v>
      </c>
      <c r="C41" s="143" t="s">
        <v>3554</v>
      </c>
      <c r="D41" s="144" t="s">
        <v>3516</v>
      </c>
      <c r="E41" s="50">
        <v>36</v>
      </c>
      <c r="F41" s="50">
        <v>1</v>
      </c>
      <c r="G41" s="51">
        <v>1</v>
      </c>
      <c r="H41" s="145">
        <f t="shared" si="0"/>
        <v>2.7777777777777776E-2</v>
      </c>
      <c r="I41" s="146" t="str">
        <f t="shared" si="1"/>
        <v>Not Met</v>
      </c>
      <c r="J41" s="145">
        <f t="shared" si="2"/>
        <v>0.1</v>
      </c>
      <c r="K41" s="50"/>
      <c r="L41" s="50"/>
      <c r="M41" s="51">
        <v>1</v>
      </c>
      <c r="N41" s="145">
        <f t="shared" si="3"/>
        <v>1</v>
      </c>
      <c r="O41" s="146" t="str">
        <f t="shared" si="4"/>
        <v>Met</v>
      </c>
      <c r="P41" s="145">
        <f t="shared" si="5"/>
        <v>0.12</v>
      </c>
      <c r="Q41" s="50"/>
      <c r="R41" s="50"/>
      <c r="S41" s="51">
        <v>1</v>
      </c>
      <c r="T41" s="145">
        <f t="shared" si="6"/>
        <v>1</v>
      </c>
      <c r="U41" s="146" t="str">
        <f t="shared" si="7"/>
        <v>Met</v>
      </c>
      <c r="V41" s="145">
        <f t="shared" si="8"/>
        <v>0.08</v>
      </c>
      <c r="W41" s="50"/>
      <c r="X41" s="50"/>
      <c r="Y41" s="51">
        <v>1</v>
      </c>
      <c r="Z41" s="145">
        <f t="shared" si="9"/>
        <v>1</v>
      </c>
      <c r="AA41" s="146" t="str">
        <f t="shared" si="10"/>
        <v>Met</v>
      </c>
      <c r="AB41" s="145">
        <f t="shared" si="11"/>
        <v>0.05</v>
      </c>
      <c r="AC41" s="50">
        <v>36</v>
      </c>
      <c r="AD41" s="50">
        <v>3</v>
      </c>
      <c r="AE41" s="51">
        <v>0.8</v>
      </c>
      <c r="AF41" s="145">
        <f t="shared" si="12"/>
        <v>8.3333333333333329E-2</v>
      </c>
      <c r="AG41" s="146" t="str">
        <f t="shared" si="13"/>
        <v>Not Met</v>
      </c>
      <c r="AH41" s="145">
        <f t="shared" si="14"/>
        <v>1.2500000000000001E-2</v>
      </c>
      <c r="AI41" s="50">
        <v>0</v>
      </c>
      <c r="AJ41" s="50">
        <v>0</v>
      </c>
      <c r="AK41" s="51">
        <v>1</v>
      </c>
      <c r="AL41" s="145">
        <f t="shared" si="15"/>
        <v>1</v>
      </c>
      <c r="AM41" s="146" t="str">
        <f t="shared" si="16"/>
        <v>Met</v>
      </c>
      <c r="AN41" s="145">
        <f t="shared" si="17"/>
        <v>0.02</v>
      </c>
      <c r="AO41" s="50">
        <v>35</v>
      </c>
      <c r="AP41" s="50">
        <v>0</v>
      </c>
      <c r="AQ41" s="51">
        <v>1</v>
      </c>
      <c r="AR41" s="145">
        <f t="shared" si="18"/>
        <v>0</v>
      </c>
      <c r="AS41" s="146" t="str">
        <f t="shared" si="19"/>
        <v>Not Met</v>
      </c>
      <c r="AT41" s="145">
        <f t="shared" si="20"/>
        <v>0.02</v>
      </c>
      <c r="AU41" s="145">
        <v>0.8</v>
      </c>
      <c r="AV41" s="89">
        <f t="shared" si="21"/>
        <v>0.40250000000000002</v>
      </c>
      <c r="AW41" s="90">
        <f t="shared" si="22"/>
        <v>0.50312500000000004</v>
      </c>
      <c r="AX41" s="64" t="str">
        <f t="shared" si="23"/>
        <v>Needs Improvement</v>
      </c>
    </row>
    <row r="42" spans="1:52">
      <c r="A42" s="148">
        <v>44958</v>
      </c>
      <c r="B42" s="143" t="s">
        <v>274</v>
      </c>
      <c r="C42" s="143" t="s">
        <v>3559</v>
      </c>
      <c r="D42" s="144" t="s">
        <v>3521</v>
      </c>
      <c r="E42" s="50">
        <v>18</v>
      </c>
      <c r="F42" s="50">
        <v>1</v>
      </c>
      <c r="G42" s="51">
        <v>1</v>
      </c>
      <c r="H42" s="145">
        <f t="shared" si="0"/>
        <v>5.5555555555555552E-2</v>
      </c>
      <c r="I42" s="146" t="str">
        <f t="shared" si="1"/>
        <v>Not Met</v>
      </c>
      <c r="J42" s="145">
        <f t="shared" si="2"/>
        <v>0.1</v>
      </c>
      <c r="K42" s="50"/>
      <c r="L42" s="50"/>
      <c r="M42" s="51">
        <v>1</v>
      </c>
      <c r="N42" s="145">
        <f t="shared" si="3"/>
        <v>1</v>
      </c>
      <c r="O42" s="146" t="str">
        <f t="shared" si="4"/>
        <v>Met</v>
      </c>
      <c r="P42" s="145">
        <f t="shared" si="5"/>
        <v>0.12</v>
      </c>
      <c r="Q42" s="50"/>
      <c r="R42" s="50"/>
      <c r="S42" s="51">
        <v>1</v>
      </c>
      <c r="T42" s="145">
        <f t="shared" si="6"/>
        <v>1</v>
      </c>
      <c r="U42" s="146" t="str">
        <f t="shared" si="7"/>
        <v>Met</v>
      </c>
      <c r="V42" s="145">
        <f t="shared" si="8"/>
        <v>0.08</v>
      </c>
      <c r="W42" s="50"/>
      <c r="X42" s="50"/>
      <c r="Y42" s="51">
        <v>1</v>
      </c>
      <c r="Z42" s="145">
        <f t="shared" si="9"/>
        <v>1</v>
      </c>
      <c r="AA42" s="146" t="str">
        <f t="shared" si="10"/>
        <v>Met</v>
      </c>
      <c r="AB42" s="145">
        <f t="shared" si="11"/>
        <v>0.05</v>
      </c>
      <c r="AC42" s="50">
        <v>18</v>
      </c>
      <c r="AD42" s="50">
        <v>9</v>
      </c>
      <c r="AE42" s="51">
        <v>0.8</v>
      </c>
      <c r="AF42" s="145">
        <f t="shared" si="12"/>
        <v>0.5</v>
      </c>
      <c r="AG42" s="146" t="str">
        <f t="shared" si="13"/>
        <v>Not Met</v>
      </c>
      <c r="AH42" s="145">
        <f t="shared" si="14"/>
        <v>1.2500000000000001E-2</v>
      </c>
      <c r="AI42" s="50">
        <v>13</v>
      </c>
      <c r="AJ42" s="50">
        <v>13</v>
      </c>
      <c r="AK42" s="51">
        <v>1</v>
      </c>
      <c r="AL42" s="145">
        <f t="shared" si="15"/>
        <v>1</v>
      </c>
      <c r="AM42" s="146" t="str">
        <f t="shared" si="16"/>
        <v>Met</v>
      </c>
      <c r="AN42" s="145">
        <f t="shared" si="17"/>
        <v>0.02</v>
      </c>
      <c r="AO42" s="50">
        <v>15</v>
      </c>
      <c r="AP42" s="50">
        <v>0</v>
      </c>
      <c r="AQ42" s="51">
        <v>1</v>
      </c>
      <c r="AR42" s="145">
        <f t="shared" si="18"/>
        <v>0</v>
      </c>
      <c r="AS42" s="146" t="str">
        <f t="shared" si="19"/>
        <v>Not Met</v>
      </c>
      <c r="AT42" s="145">
        <f t="shared" si="20"/>
        <v>0.02</v>
      </c>
      <c r="AU42" s="145">
        <v>0.8</v>
      </c>
      <c r="AV42" s="89">
        <f t="shared" si="21"/>
        <v>0.40250000000000002</v>
      </c>
      <c r="AW42" s="90">
        <f t="shared" si="22"/>
        <v>0.50312500000000004</v>
      </c>
      <c r="AX42" s="64" t="str">
        <f t="shared" si="23"/>
        <v>Needs Improvement</v>
      </c>
    </row>
    <row r="43" spans="1:52">
      <c r="A43" s="148">
        <v>44958</v>
      </c>
      <c r="B43" s="143" t="s">
        <v>274</v>
      </c>
      <c r="C43" s="143" t="s">
        <v>3557</v>
      </c>
      <c r="D43" s="144" t="s">
        <v>3519</v>
      </c>
      <c r="E43" s="50">
        <v>95</v>
      </c>
      <c r="F43" s="50">
        <v>18</v>
      </c>
      <c r="G43" s="51">
        <v>1</v>
      </c>
      <c r="H43" s="145">
        <f t="shared" si="0"/>
        <v>0.18947368421052632</v>
      </c>
      <c r="I43" s="146" t="str">
        <f t="shared" si="1"/>
        <v>Not Met</v>
      </c>
      <c r="J43" s="145">
        <f t="shared" si="2"/>
        <v>0.1</v>
      </c>
      <c r="K43" s="50"/>
      <c r="L43" s="50"/>
      <c r="M43" s="51">
        <v>1</v>
      </c>
      <c r="N43" s="145">
        <f t="shared" si="3"/>
        <v>1</v>
      </c>
      <c r="O43" s="146" t="str">
        <f t="shared" si="4"/>
        <v>Met</v>
      </c>
      <c r="P43" s="145">
        <f t="shared" si="5"/>
        <v>0.12</v>
      </c>
      <c r="Q43" s="50"/>
      <c r="R43" s="50"/>
      <c r="S43" s="51">
        <v>1</v>
      </c>
      <c r="T43" s="145">
        <f t="shared" si="6"/>
        <v>1</v>
      </c>
      <c r="U43" s="146" t="str">
        <f t="shared" si="7"/>
        <v>Met</v>
      </c>
      <c r="V43" s="145">
        <f t="shared" si="8"/>
        <v>0.08</v>
      </c>
      <c r="W43" s="50"/>
      <c r="X43" s="50"/>
      <c r="Y43" s="51">
        <v>1</v>
      </c>
      <c r="Z43" s="145">
        <f t="shared" si="9"/>
        <v>1</v>
      </c>
      <c r="AA43" s="146" t="str">
        <f t="shared" si="10"/>
        <v>Met</v>
      </c>
      <c r="AB43" s="145">
        <f t="shared" si="11"/>
        <v>0.05</v>
      </c>
      <c r="AC43" s="50">
        <v>95</v>
      </c>
      <c r="AD43" s="50">
        <v>26</v>
      </c>
      <c r="AE43" s="51">
        <v>0.8</v>
      </c>
      <c r="AF43" s="145">
        <f t="shared" si="12"/>
        <v>0.27368421052631581</v>
      </c>
      <c r="AG43" s="146" t="str">
        <f t="shared" si="13"/>
        <v>Not Met</v>
      </c>
      <c r="AH43" s="145">
        <f t="shared" si="14"/>
        <v>1.2500000000000001E-2</v>
      </c>
      <c r="AI43" s="50">
        <v>3</v>
      </c>
      <c r="AJ43" s="50">
        <v>3</v>
      </c>
      <c r="AK43" s="51">
        <v>1</v>
      </c>
      <c r="AL43" s="145">
        <f t="shared" si="15"/>
        <v>1</v>
      </c>
      <c r="AM43" s="146" t="str">
        <f t="shared" si="16"/>
        <v>Met</v>
      </c>
      <c r="AN43" s="145">
        <f t="shared" si="17"/>
        <v>0.02</v>
      </c>
      <c r="AO43" s="50">
        <v>81</v>
      </c>
      <c r="AP43" s="50">
        <v>0</v>
      </c>
      <c r="AQ43" s="51">
        <v>1</v>
      </c>
      <c r="AR43" s="145">
        <f t="shared" si="18"/>
        <v>0</v>
      </c>
      <c r="AS43" s="146" t="str">
        <f t="shared" si="19"/>
        <v>Not Met</v>
      </c>
      <c r="AT43" s="145">
        <f t="shared" si="20"/>
        <v>0.02</v>
      </c>
      <c r="AU43" s="145">
        <v>0.8</v>
      </c>
      <c r="AV43" s="89">
        <f t="shared" si="21"/>
        <v>0.40250000000000002</v>
      </c>
      <c r="AW43" s="90">
        <f t="shared" si="22"/>
        <v>0.50312500000000004</v>
      </c>
      <c r="AX43" s="64" t="str">
        <f t="shared" si="23"/>
        <v>Needs Improvement</v>
      </c>
    </row>
    <row r="44" spans="1:52">
      <c r="A44" s="148">
        <v>44958</v>
      </c>
      <c r="B44" s="143" t="s">
        <v>274</v>
      </c>
      <c r="C44" s="143" t="s">
        <v>3556</v>
      </c>
      <c r="D44" s="144" t="s">
        <v>3518</v>
      </c>
      <c r="E44" s="50">
        <v>147</v>
      </c>
      <c r="F44" s="50">
        <v>13</v>
      </c>
      <c r="G44" s="51">
        <v>1</v>
      </c>
      <c r="H44" s="145">
        <f t="shared" si="0"/>
        <v>8.8435374149659865E-2</v>
      </c>
      <c r="I44" s="146" t="str">
        <f t="shared" si="1"/>
        <v>Not Met</v>
      </c>
      <c r="J44" s="145">
        <f t="shared" si="2"/>
        <v>0.1</v>
      </c>
      <c r="K44" s="50"/>
      <c r="L44" s="50"/>
      <c r="M44" s="51">
        <v>1</v>
      </c>
      <c r="N44" s="145">
        <f t="shared" si="3"/>
        <v>1</v>
      </c>
      <c r="O44" s="146" t="str">
        <f t="shared" si="4"/>
        <v>Met</v>
      </c>
      <c r="P44" s="145">
        <f t="shared" si="5"/>
        <v>0.12</v>
      </c>
      <c r="Q44" s="50"/>
      <c r="R44" s="50"/>
      <c r="S44" s="51">
        <v>1</v>
      </c>
      <c r="T44" s="145">
        <f t="shared" si="6"/>
        <v>1</v>
      </c>
      <c r="U44" s="146" t="str">
        <f t="shared" si="7"/>
        <v>Met</v>
      </c>
      <c r="V44" s="145">
        <f t="shared" si="8"/>
        <v>0.08</v>
      </c>
      <c r="W44" s="50"/>
      <c r="X44" s="50"/>
      <c r="Y44" s="51">
        <v>1</v>
      </c>
      <c r="Z44" s="145">
        <f t="shared" si="9"/>
        <v>1</v>
      </c>
      <c r="AA44" s="146" t="str">
        <f t="shared" si="10"/>
        <v>Met</v>
      </c>
      <c r="AB44" s="145">
        <f t="shared" si="11"/>
        <v>0.05</v>
      </c>
      <c r="AC44" s="50">
        <v>147</v>
      </c>
      <c r="AD44" s="50">
        <v>37</v>
      </c>
      <c r="AE44" s="51">
        <v>0.8</v>
      </c>
      <c r="AF44" s="145">
        <f t="shared" si="12"/>
        <v>0.25170068027210885</v>
      </c>
      <c r="AG44" s="146" t="str">
        <f t="shared" si="13"/>
        <v>Not Met</v>
      </c>
      <c r="AH44" s="145">
        <f t="shared" si="14"/>
        <v>1.2500000000000001E-2</v>
      </c>
      <c r="AI44" s="50">
        <v>3</v>
      </c>
      <c r="AJ44" s="50">
        <v>3</v>
      </c>
      <c r="AK44" s="51">
        <v>1</v>
      </c>
      <c r="AL44" s="145">
        <f t="shared" si="15"/>
        <v>1</v>
      </c>
      <c r="AM44" s="146" t="str">
        <f t="shared" si="16"/>
        <v>Met</v>
      </c>
      <c r="AN44" s="145">
        <f t="shared" si="17"/>
        <v>0.02</v>
      </c>
      <c r="AO44" s="50">
        <v>132</v>
      </c>
      <c r="AP44" s="50">
        <v>0</v>
      </c>
      <c r="AQ44" s="51">
        <v>1</v>
      </c>
      <c r="AR44" s="145">
        <f t="shared" si="18"/>
        <v>0</v>
      </c>
      <c r="AS44" s="146" t="str">
        <f t="shared" si="19"/>
        <v>Not Met</v>
      </c>
      <c r="AT44" s="145">
        <f t="shared" si="20"/>
        <v>0.02</v>
      </c>
      <c r="AU44" s="145">
        <v>0.8</v>
      </c>
      <c r="AV44" s="89">
        <f t="shared" si="21"/>
        <v>0.40250000000000002</v>
      </c>
      <c r="AW44" s="90">
        <f t="shared" si="22"/>
        <v>0.50312500000000004</v>
      </c>
      <c r="AX44" s="64" t="str">
        <f t="shared" si="23"/>
        <v>Needs Improvement</v>
      </c>
    </row>
    <row r="45" spans="1:52">
      <c r="A45" s="148">
        <v>44958</v>
      </c>
      <c r="B45" s="143" t="s">
        <v>274</v>
      </c>
      <c r="C45" s="143" t="s">
        <v>3558</v>
      </c>
      <c r="D45" s="144" t="s">
        <v>3520</v>
      </c>
      <c r="E45" s="50">
        <v>189</v>
      </c>
      <c r="F45" s="50">
        <v>17</v>
      </c>
      <c r="G45" s="51">
        <v>1</v>
      </c>
      <c r="H45" s="145">
        <f t="shared" si="0"/>
        <v>8.9947089947089942E-2</v>
      </c>
      <c r="I45" s="146" t="str">
        <f t="shared" si="1"/>
        <v>Not Met</v>
      </c>
      <c r="J45" s="145">
        <f t="shared" si="2"/>
        <v>0.1</v>
      </c>
      <c r="K45" s="50"/>
      <c r="L45" s="50"/>
      <c r="M45" s="51">
        <v>1</v>
      </c>
      <c r="N45" s="145">
        <f t="shared" si="3"/>
        <v>1</v>
      </c>
      <c r="O45" s="146" t="str">
        <f t="shared" si="4"/>
        <v>Met</v>
      </c>
      <c r="P45" s="145">
        <f t="shared" si="5"/>
        <v>0.12</v>
      </c>
      <c r="Q45" s="50"/>
      <c r="R45" s="50"/>
      <c r="S45" s="51">
        <v>1</v>
      </c>
      <c r="T45" s="145">
        <f t="shared" si="6"/>
        <v>1</v>
      </c>
      <c r="U45" s="146" t="str">
        <f t="shared" si="7"/>
        <v>Met</v>
      </c>
      <c r="V45" s="145">
        <f t="shared" si="8"/>
        <v>0.08</v>
      </c>
      <c r="W45" s="50"/>
      <c r="X45" s="50"/>
      <c r="Y45" s="51">
        <v>1</v>
      </c>
      <c r="Z45" s="145">
        <f t="shared" si="9"/>
        <v>1</v>
      </c>
      <c r="AA45" s="146" t="str">
        <f t="shared" si="10"/>
        <v>Met</v>
      </c>
      <c r="AB45" s="145">
        <f t="shared" si="11"/>
        <v>0.05</v>
      </c>
      <c r="AC45" s="50">
        <v>189</v>
      </c>
      <c r="AD45" s="50">
        <v>28</v>
      </c>
      <c r="AE45" s="51">
        <v>0.8</v>
      </c>
      <c r="AF45" s="145">
        <f t="shared" si="12"/>
        <v>0.14814814814814814</v>
      </c>
      <c r="AG45" s="146" t="str">
        <f t="shared" si="13"/>
        <v>Not Met</v>
      </c>
      <c r="AH45" s="145">
        <f t="shared" si="14"/>
        <v>1.2500000000000001E-2</v>
      </c>
      <c r="AI45" s="50">
        <v>3</v>
      </c>
      <c r="AJ45" s="50">
        <v>3</v>
      </c>
      <c r="AK45" s="51">
        <v>1</v>
      </c>
      <c r="AL45" s="145">
        <f t="shared" si="15"/>
        <v>1</v>
      </c>
      <c r="AM45" s="146" t="str">
        <f t="shared" si="16"/>
        <v>Met</v>
      </c>
      <c r="AN45" s="145">
        <f t="shared" si="17"/>
        <v>0.02</v>
      </c>
      <c r="AO45" s="50">
        <v>173</v>
      </c>
      <c r="AP45" s="50">
        <v>0</v>
      </c>
      <c r="AQ45" s="51">
        <v>1</v>
      </c>
      <c r="AR45" s="145">
        <f t="shared" si="18"/>
        <v>0</v>
      </c>
      <c r="AS45" s="146" t="str">
        <f t="shared" si="19"/>
        <v>Not Met</v>
      </c>
      <c r="AT45" s="145">
        <f t="shared" si="20"/>
        <v>0.02</v>
      </c>
      <c r="AU45" s="145">
        <v>0.8</v>
      </c>
      <c r="AV45" s="89">
        <f t="shared" si="21"/>
        <v>0.40250000000000002</v>
      </c>
      <c r="AW45" s="90">
        <f t="shared" si="22"/>
        <v>0.50312500000000004</v>
      </c>
      <c r="AX45" s="64" t="str">
        <f t="shared" si="23"/>
        <v>Needs Improvement</v>
      </c>
    </row>
    <row r="46" spans="1:52">
      <c r="A46" s="148">
        <v>44958</v>
      </c>
      <c r="B46" s="143" t="s">
        <v>3587</v>
      </c>
      <c r="C46" s="143" t="s">
        <v>3561</v>
      </c>
      <c r="D46" s="144" t="s">
        <v>3523</v>
      </c>
      <c r="E46" s="50">
        <v>20</v>
      </c>
      <c r="F46" s="50">
        <v>4</v>
      </c>
      <c r="G46" s="51">
        <v>1</v>
      </c>
      <c r="H46" s="145">
        <f t="shared" si="0"/>
        <v>0.2</v>
      </c>
      <c r="I46" s="146" t="str">
        <f t="shared" si="1"/>
        <v>Not Met</v>
      </c>
      <c r="J46" s="145">
        <f t="shared" si="2"/>
        <v>0.1</v>
      </c>
      <c r="K46" s="50"/>
      <c r="L46" s="50"/>
      <c r="M46" s="51">
        <v>1</v>
      </c>
      <c r="N46" s="145">
        <f t="shared" si="3"/>
        <v>1</v>
      </c>
      <c r="O46" s="146" t="str">
        <f t="shared" si="4"/>
        <v>Met</v>
      </c>
      <c r="P46" s="145">
        <f t="shared" si="5"/>
        <v>0.12</v>
      </c>
      <c r="Q46" s="50"/>
      <c r="R46" s="50"/>
      <c r="S46" s="51">
        <v>1</v>
      </c>
      <c r="T46" s="145">
        <f t="shared" si="6"/>
        <v>1</v>
      </c>
      <c r="U46" s="146" t="str">
        <f t="shared" si="7"/>
        <v>Met</v>
      </c>
      <c r="V46" s="145">
        <f t="shared" si="8"/>
        <v>0.08</v>
      </c>
      <c r="W46" s="50"/>
      <c r="X46" s="50"/>
      <c r="Y46" s="51">
        <v>1</v>
      </c>
      <c r="Z46" s="145">
        <f t="shared" si="9"/>
        <v>1</v>
      </c>
      <c r="AA46" s="146" t="str">
        <f t="shared" si="10"/>
        <v>Met</v>
      </c>
      <c r="AB46" s="145">
        <f t="shared" si="11"/>
        <v>0.05</v>
      </c>
      <c r="AC46" s="50">
        <v>20</v>
      </c>
      <c r="AD46" s="50">
        <v>5</v>
      </c>
      <c r="AE46" s="51">
        <v>0.8</v>
      </c>
      <c r="AF46" s="145">
        <f t="shared" si="12"/>
        <v>0.25</v>
      </c>
      <c r="AG46" s="146" t="str">
        <f t="shared" si="13"/>
        <v>Not Met</v>
      </c>
      <c r="AH46" s="145">
        <f t="shared" si="14"/>
        <v>1.2500000000000001E-2</v>
      </c>
      <c r="AI46" s="50">
        <v>0</v>
      </c>
      <c r="AJ46" s="50">
        <v>0</v>
      </c>
      <c r="AK46" s="51">
        <v>1</v>
      </c>
      <c r="AL46" s="145">
        <f t="shared" si="15"/>
        <v>1</v>
      </c>
      <c r="AM46" s="146" t="str">
        <f t="shared" si="16"/>
        <v>Met</v>
      </c>
      <c r="AN46" s="145">
        <f t="shared" si="17"/>
        <v>0.02</v>
      </c>
      <c r="AO46" s="50">
        <v>15</v>
      </c>
      <c r="AP46" s="50">
        <v>0</v>
      </c>
      <c r="AQ46" s="51">
        <v>1</v>
      </c>
      <c r="AR46" s="145">
        <f t="shared" si="18"/>
        <v>0</v>
      </c>
      <c r="AS46" s="146" t="str">
        <f t="shared" si="19"/>
        <v>Not Met</v>
      </c>
      <c r="AT46" s="145">
        <f t="shared" si="20"/>
        <v>0.02</v>
      </c>
      <c r="AU46" s="145">
        <v>0.8</v>
      </c>
      <c r="AV46" s="89">
        <f t="shared" si="21"/>
        <v>0.40250000000000002</v>
      </c>
      <c r="AW46" s="90">
        <f t="shared" si="22"/>
        <v>0.50312500000000004</v>
      </c>
      <c r="AX46" s="64" t="str">
        <f t="shared" si="23"/>
        <v>Needs Improvement</v>
      </c>
    </row>
    <row r="47" spans="1:52">
      <c r="A47" s="148">
        <v>44958</v>
      </c>
      <c r="B47" s="143" t="s">
        <v>3587</v>
      </c>
      <c r="C47" s="143" t="s">
        <v>3560</v>
      </c>
      <c r="D47" s="144" t="s">
        <v>3522</v>
      </c>
      <c r="E47" s="50">
        <v>31</v>
      </c>
      <c r="F47" s="50">
        <v>8</v>
      </c>
      <c r="G47" s="51">
        <v>1</v>
      </c>
      <c r="H47" s="145">
        <f t="shared" si="0"/>
        <v>0.25806451612903225</v>
      </c>
      <c r="I47" s="146" t="str">
        <f t="shared" si="1"/>
        <v>Not Met</v>
      </c>
      <c r="J47" s="145">
        <f t="shared" si="2"/>
        <v>0.1</v>
      </c>
      <c r="K47" s="50"/>
      <c r="L47" s="50"/>
      <c r="M47" s="51">
        <v>1</v>
      </c>
      <c r="N47" s="145">
        <f t="shared" si="3"/>
        <v>1</v>
      </c>
      <c r="O47" s="146" t="str">
        <f t="shared" si="4"/>
        <v>Met</v>
      </c>
      <c r="P47" s="145">
        <f t="shared" si="5"/>
        <v>0.12</v>
      </c>
      <c r="Q47" s="50"/>
      <c r="R47" s="50"/>
      <c r="S47" s="51">
        <v>1</v>
      </c>
      <c r="T47" s="145">
        <f t="shared" si="6"/>
        <v>1</v>
      </c>
      <c r="U47" s="146" t="str">
        <f t="shared" si="7"/>
        <v>Met</v>
      </c>
      <c r="V47" s="145">
        <f t="shared" si="8"/>
        <v>0.08</v>
      </c>
      <c r="W47" s="50"/>
      <c r="X47" s="50"/>
      <c r="Y47" s="51">
        <v>1</v>
      </c>
      <c r="Z47" s="145">
        <f t="shared" si="9"/>
        <v>1</v>
      </c>
      <c r="AA47" s="146" t="str">
        <f t="shared" si="10"/>
        <v>Met</v>
      </c>
      <c r="AB47" s="145">
        <f t="shared" si="11"/>
        <v>0.05</v>
      </c>
      <c r="AC47" s="50">
        <v>31</v>
      </c>
      <c r="AD47" s="50">
        <v>10</v>
      </c>
      <c r="AE47" s="51">
        <v>0.8</v>
      </c>
      <c r="AF47" s="145">
        <f t="shared" si="12"/>
        <v>0.32258064516129031</v>
      </c>
      <c r="AG47" s="146" t="str">
        <f t="shared" si="13"/>
        <v>Not Met</v>
      </c>
      <c r="AH47" s="145">
        <f t="shared" si="14"/>
        <v>1.2500000000000001E-2</v>
      </c>
      <c r="AI47" s="50">
        <v>2</v>
      </c>
      <c r="AJ47" s="50">
        <v>2</v>
      </c>
      <c r="AK47" s="51">
        <v>1</v>
      </c>
      <c r="AL47" s="145">
        <f t="shared" si="15"/>
        <v>1</v>
      </c>
      <c r="AM47" s="146" t="str">
        <f t="shared" si="16"/>
        <v>Met</v>
      </c>
      <c r="AN47" s="145">
        <f t="shared" si="17"/>
        <v>0.02</v>
      </c>
      <c r="AO47" s="50">
        <v>22</v>
      </c>
      <c r="AP47" s="50">
        <v>0</v>
      </c>
      <c r="AQ47" s="51">
        <v>1</v>
      </c>
      <c r="AR47" s="145">
        <f t="shared" si="18"/>
        <v>0</v>
      </c>
      <c r="AS47" s="146" t="str">
        <f t="shared" si="19"/>
        <v>Not Met</v>
      </c>
      <c r="AT47" s="145">
        <f t="shared" si="20"/>
        <v>0.02</v>
      </c>
      <c r="AU47" s="145">
        <v>0.8</v>
      </c>
      <c r="AV47" s="89">
        <f t="shared" si="21"/>
        <v>0.40250000000000002</v>
      </c>
      <c r="AW47" s="90">
        <f t="shared" si="22"/>
        <v>0.50312500000000004</v>
      </c>
      <c r="AX47" s="64" t="str">
        <f t="shared" si="23"/>
        <v>Needs Improvement</v>
      </c>
    </row>
    <row r="48" spans="1:52">
      <c r="A48" s="148">
        <v>44958</v>
      </c>
      <c r="B48" s="143" t="s">
        <v>974</v>
      </c>
      <c r="C48" s="143" t="s">
        <v>3562</v>
      </c>
      <c r="D48" s="144" t="s">
        <v>3524</v>
      </c>
      <c r="E48" s="50">
        <v>49</v>
      </c>
      <c r="F48" s="50">
        <v>13</v>
      </c>
      <c r="G48" s="51">
        <v>1</v>
      </c>
      <c r="H48" s="145">
        <f t="shared" si="0"/>
        <v>0.26530612244897961</v>
      </c>
      <c r="I48" s="146" t="str">
        <f t="shared" si="1"/>
        <v>Not Met</v>
      </c>
      <c r="J48" s="145">
        <f t="shared" si="2"/>
        <v>0.1</v>
      </c>
      <c r="K48" s="50"/>
      <c r="L48" s="50"/>
      <c r="M48" s="51">
        <v>1</v>
      </c>
      <c r="N48" s="145">
        <f t="shared" si="3"/>
        <v>1</v>
      </c>
      <c r="O48" s="146" t="str">
        <f t="shared" si="4"/>
        <v>Met</v>
      </c>
      <c r="P48" s="145">
        <f t="shared" si="5"/>
        <v>0.12</v>
      </c>
      <c r="Q48" s="50"/>
      <c r="R48" s="50"/>
      <c r="S48" s="51">
        <v>1</v>
      </c>
      <c r="T48" s="145">
        <f t="shared" si="6"/>
        <v>1</v>
      </c>
      <c r="U48" s="146" t="str">
        <f t="shared" si="7"/>
        <v>Met</v>
      </c>
      <c r="V48" s="145">
        <f t="shared" si="8"/>
        <v>0.08</v>
      </c>
      <c r="W48" s="50"/>
      <c r="X48" s="50"/>
      <c r="Y48" s="51">
        <v>1</v>
      </c>
      <c r="Z48" s="145">
        <f t="shared" si="9"/>
        <v>1</v>
      </c>
      <c r="AA48" s="146" t="str">
        <f t="shared" si="10"/>
        <v>Met</v>
      </c>
      <c r="AB48" s="145">
        <f t="shared" si="11"/>
        <v>0.05</v>
      </c>
      <c r="AC48" s="50">
        <v>49</v>
      </c>
      <c r="AD48" s="50">
        <v>12</v>
      </c>
      <c r="AE48" s="51">
        <v>0.8</v>
      </c>
      <c r="AF48" s="145">
        <f t="shared" si="12"/>
        <v>0.24489795918367346</v>
      </c>
      <c r="AG48" s="146" t="str">
        <f t="shared" si="13"/>
        <v>Not Met</v>
      </c>
      <c r="AH48" s="145">
        <f t="shared" si="14"/>
        <v>1.2500000000000001E-2</v>
      </c>
      <c r="AI48" s="50">
        <v>1</v>
      </c>
      <c r="AJ48" s="50">
        <v>1</v>
      </c>
      <c r="AK48" s="51">
        <v>1</v>
      </c>
      <c r="AL48" s="145">
        <f t="shared" si="15"/>
        <v>1</v>
      </c>
      <c r="AM48" s="146" t="str">
        <f t="shared" si="16"/>
        <v>Met</v>
      </c>
      <c r="AN48" s="145">
        <f t="shared" si="17"/>
        <v>0.02</v>
      </c>
      <c r="AO48" s="50">
        <v>38</v>
      </c>
      <c r="AP48" s="50">
        <v>1</v>
      </c>
      <c r="AQ48" s="51">
        <v>1</v>
      </c>
      <c r="AR48" s="145">
        <f t="shared" si="18"/>
        <v>2.6315789473684209E-2</v>
      </c>
      <c r="AS48" s="146" t="str">
        <f t="shared" si="19"/>
        <v>Not Met</v>
      </c>
      <c r="AT48" s="145">
        <f t="shared" si="20"/>
        <v>0.02</v>
      </c>
      <c r="AU48" s="145">
        <v>0.8</v>
      </c>
      <c r="AV48" s="89">
        <f t="shared" si="21"/>
        <v>0.40250000000000002</v>
      </c>
      <c r="AW48" s="90">
        <f t="shared" si="22"/>
        <v>0.50312500000000004</v>
      </c>
      <c r="AX48" s="64" t="str">
        <f t="shared" si="23"/>
        <v>Needs Improvement</v>
      </c>
    </row>
    <row r="49" spans="1:50">
      <c r="A49" s="148">
        <v>44958</v>
      </c>
      <c r="B49" s="143" t="s">
        <v>974</v>
      </c>
      <c r="C49" s="143" t="s">
        <v>3555</v>
      </c>
      <c r="D49" s="144" t="s">
        <v>3517</v>
      </c>
      <c r="E49" s="50">
        <v>101</v>
      </c>
      <c r="F49" s="50">
        <v>10</v>
      </c>
      <c r="G49" s="51">
        <v>1</v>
      </c>
      <c r="H49" s="145">
        <f t="shared" si="0"/>
        <v>9.9009900990099015E-2</v>
      </c>
      <c r="I49" s="146" t="str">
        <f t="shared" si="1"/>
        <v>Not Met</v>
      </c>
      <c r="J49" s="145">
        <f t="shared" si="2"/>
        <v>0.1</v>
      </c>
      <c r="K49" s="50"/>
      <c r="L49" s="50"/>
      <c r="M49" s="51">
        <v>1</v>
      </c>
      <c r="N49" s="145">
        <f t="shared" si="3"/>
        <v>1</v>
      </c>
      <c r="O49" s="146" t="str">
        <f t="shared" si="4"/>
        <v>Met</v>
      </c>
      <c r="P49" s="145">
        <f t="shared" si="5"/>
        <v>0.12</v>
      </c>
      <c r="Q49" s="50"/>
      <c r="R49" s="50"/>
      <c r="S49" s="51">
        <v>1</v>
      </c>
      <c r="T49" s="145">
        <f t="shared" si="6"/>
        <v>1</v>
      </c>
      <c r="U49" s="146" t="str">
        <f t="shared" si="7"/>
        <v>Met</v>
      </c>
      <c r="V49" s="145">
        <f t="shared" si="8"/>
        <v>0.08</v>
      </c>
      <c r="W49" s="50"/>
      <c r="X49" s="50"/>
      <c r="Y49" s="51">
        <v>1</v>
      </c>
      <c r="Z49" s="145">
        <f t="shared" si="9"/>
        <v>1</v>
      </c>
      <c r="AA49" s="146" t="str">
        <f t="shared" si="10"/>
        <v>Met</v>
      </c>
      <c r="AB49" s="145">
        <f t="shared" si="11"/>
        <v>0.05</v>
      </c>
      <c r="AC49" s="50">
        <v>101</v>
      </c>
      <c r="AD49" s="50">
        <v>17</v>
      </c>
      <c r="AE49" s="51">
        <v>0.8</v>
      </c>
      <c r="AF49" s="145">
        <f t="shared" si="12"/>
        <v>0.16831683168316833</v>
      </c>
      <c r="AG49" s="146" t="str">
        <f t="shared" si="13"/>
        <v>Not Met</v>
      </c>
      <c r="AH49" s="145">
        <f t="shared" si="14"/>
        <v>1.2500000000000001E-2</v>
      </c>
      <c r="AI49" s="50">
        <v>2</v>
      </c>
      <c r="AJ49" s="50">
        <v>2</v>
      </c>
      <c r="AK49" s="51">
        <v>1</v>
      </c>
      <c r="AL49" s="145">
        <f t="shared" si="15"/>
        <v>1</v>
      </c>
      <c r="AM49" s="146" t="str">
        <f t="shared" si="16"/>
        <v>Met</v>
      </c>
      <c r="AN49" s="145">
        <f t="shared" si="17"/>
        <v>0.02</v>
      </c>
      <c r="AO49" s="50">
        <v>94</v>
      </c>
      <c r="AP49" s="50">
        <v>0</v>
      </c>
      <c r="AQ49" s="51">
        <v>1</v>
      </c>
      <c r="AR49" s="145">
        <f t="shared" si="18"/>
        <v>0</v>
      </c>
      <c r="AS49" s="146" t="str">
        <f t="shared" si="19"/>
        <v>Not Met</v>
      </c>
      <c r="AT49" s="145">
        <f t="shared" si="20"/>
        <v>0.02</v>
      </c>
      <c r="AU49" s="145">
        <v>0.8</v>
      </c>
      <c r="AV49" s="89">
        <f t="shared" si="21"/>
        <v>0.40250000000000002</v>
      </c>
      <c r="AW49" s="90">
        <f t="shared" si="22"/>
        <v>0.50312500000000004</v>
      </c>
      <c r="AX49" s="64" t="str">
        <f t="shared" si="23"/>
        <v>Needs Improvement</v>
      </c>
    </row>
    <row r="50" spans="1:50">
      <c r="A50" s="148">
        <v>44958</v>
      </c>
      <c r="B50" s="143" t="s">
        <v>974</v>
      </c>
      <c r="C50" s="143" t="s">
        <v>3563</v>
      </c>
      <c r="D50" s="144" t="s">
        <v>3526</v>
      </c>
      <c r="E50" s="50">
        <v>99</v>
      </c>
      <c r="F50" s="50">
        <v>14</v>
      </c>
      <c r="G50" s="51">
        <v>1</v>
      </c>
      <c r="H50" s="145">
        <f t="shared" si="0"/>
        <v>0.14141414141414141</v>
      </c>
      <c r="I50" s="146" t="str">
        <f t="shared" si="1"/>
        <v>Not Met</v>
      </c>
      <c r="J50" s="145">
        <f t="shared" si="2"/>
        <v>0.1</v>
      </c>
      <c r="K50" s="50"/>
      <c r="L50" s="50"/>
      <c r="M50" s="51">
        <v>1</v>
      </c>
      <c r="N50" s="145">
        <f t="shared" si="3"/>
        <v>1</v>
      </c>
      <c r="O50" s="146" t="str">
        <f t="shared" si="4"/>
        <v>Met</v>
      </c>
      <c r="P50" s="145">
        <f t="shared" si="5"/>
        <v>0.12</v>
      </c>
      <c r="Q50" s="50"/>
      <c r="R50" s="50"/>
      <c r="S50" s="51">
        <v>1</v>
      </c>
      <c r="T50" s="145">
        <f t="shared" si="6"/>
        <v>1</v>
      </c>
      <c r="U50" s="146" t="str">
        <f t="shared" si="7"/>
        <v>Met</v>
      </c>
      <c r="V50" s="145">
        <f t="shared" si="8"/>
        <v>0.08</v>
      </c>
      <c r="W50" s="50"/>
      <c r="X50" s="50"/>
      <c r="Y50" s="51">
        <v>1</v>
      </c>
      <c r="Z50" s="145">
        <f t="shared" si="9"/>
        <v>1</v>
      </c>
      <c r="AA50" s="146" t="str">
        <f t="shared" si="10"/>
        <v>Met</v>
      </c>
      <c r="AB50" s="145">
        <f t="shared" si="11"/>
        <v>0.05</v>
      </c>
      <c r="AC50" s="50">
        <v>99</v>
      </c>
      <c r="AD50" s="50">
        <v>21</v>
      </c>
      <c r="AE50" s="51">
        <v>0.8</v>
      </c>
      <c r="AF50" s="145">
        <f t="shared" si="12"/>
        <v>0.21212121212121213</v>
      </c>
      <c r="AG50" s="146" t="str">
        <f t="shared" si="13"/>
        <v>Not Met</v>
      </c>
      <c r="AH50" s="145">
        <f t="shared" si="14"/>
        <v>1.2500000000000001E-2</v>
      </c>
      <c r="AI50" s="50">
        <v>0</v>
      </c>
      <c r="AJ50" s="50">
        <v>0</v>
      </c>
      <c r="AK50" s="51">
        <v>1</v>
      </c>
      <c r="AL50" s="145">
        <f t="shared" si="15"/>
        <v>1</v>
      </c>
      <c r="AM50" s="146" t="str">
        <f t="shared" si="16"/>
        <v>Met</v>
      </c>
      <c r="AN50" s="145">
        <f t="shared" si="17"/>
        <v>0.02</v>
      </c>
      <c r="AO50" s="50">
        <v>85</v>
      </c>
      <c r="AP50" s="50">
        <v>0</v>
      </c>
      <c r="AQ50" s="51">
        <v>1</v>
      </c>
      <c r="AR50" s="145">
        <f t="shared" si="18"/>
        <v>0</v>
      </c>
      <c r="AS50" s="146" t="str">
        <f t="shared" si="19"/>
        <v>Not Met</v>
      </c>
      <c r="AT50" s="145">
        <f t="shared" si="20"/>
        <v>0.02</v>
      </c>
      <c r="AU50" s="145">
        <v>0.8</v>
      </c>
      <c r="AV50" s="89">
        <f t="shared" si="21"/>
        <v>0.40250000000000002</v>
      </c>
      <c r="AW50" s="90">
        <f t="shared" si="22"/>
        <v>0.50312500000000004</v>
      </c>
      <c r="AX50" s="64" t="str">
        <f t="shared" si="23"/>
        <v>Needs Improvement</v>
      </c>
    </row>
    <row r="51" spans="1:50">
      <c r="A51" s="148">
        <v>44958</v>
      </c>
      <c r="B51" s="143" t="s">
        <v>974</v>
      </c>
      <c r="C51" s="143" t="s">
        <v>3553</v>
      </c>
      <c r="D51" s="144" t="s">
        <v>3515</v>
      </c>
      <c r="E51" s="50">
        <v>87</v>
      </c>
      <c r="F51" s="50">
        <v>10</v>
      </c>
      <c r="G51" s="51">
        <v>1</v>
      </c>
      <c r="H51" s="145">
        <f t="shared" si="0"/>
        <v>0.11494252873563218</v>
      </c>
      <c r="I51" s="146" t="str">
        <f t="shared" si="1"/>
        <v>Not Met</v>
      </c>
      <c r="J51" s="145">
        <f t="shared" si="2"/>
        <v>0.1</v>
      </c>
      <c r="K51" s="50"/>
      <c r="L51" s="50"/>
      <c r="M51" s="51">
        <v>1</v>
      </c>
      <c r="N51" s="145">
        <f t="shared" si="3"/>
        <v>1</v>
      </c>
      <c r="O51" s="146" t="str">
        <f t="shared" si="4"/>
        <v>Met</v>
      </c>
      <c r="P51" s="145">
        <f t="shared" si="5"/>
        <v>0.12</v>
      </c>
      <c r="Q51" s="50"/>
      <c r="R51" s="50"/>
      <c r="S51" s="51">
        <v>1</v>
      </c>
      <c r="T51" s="145">
        <f t="shared" si="6"/>
        <v>1</v>
      </c>
      <c r="U51" s="146" t="str">
        <f t="shared" si="7"/>
        <v>Met</v>
      </c>
      <c r="V51" s="145">
        <f t="shared" si="8"/>
        <v>0.08</v>
      </c>
      <c r="W51" s="50"/>
      <c r="X51" s="50"/>
      <c r="Y51" s="51">
        <v>1</v>
      </c>
      <c r="Z51" s="145">
        <f t="shared" si="9"/>
        <v>1</v>
      </c>
      <c r="AA51" s="146" t="str">
        <f t="shared" si="10"/>
        <v>Met</v>
      </c>
      <c r="AB51" s="145">
        <f t="shared" si="11"/>
        <v>0.05</v>
      </c>
      <c r="AC51" s="50">
        <v>87</v>
      </c>
      <c r="AD51" s="50">
        <v>21</v>
      </c>
      <c r="AE51" s="51">
        <v>0.8</v>
      </c>
      <c r="AF51" s="145">
        <f t="shared" si="12"/>
        <v>0.2413793103448276</v>
      </c>
      <c r="AG51" s="146" t="str">
        <f t="shared" si="13"/>
        <v>Not Met</v>
      </c>
      <c r="AH51" s="145">
        <f t="shared" si="14"/>
        <v>1.2500000000000001E-2</v>
      </c>
      <c r="AI51" s="50">
        <v>3</v>
      </c>
      <c r="AJ51" s="50">
        <v>3</v>
      </c>
      <c r="AK51" s="51">
        <v>1</v>
      </c>
      <c r="AL51" s="145">
        <f t="shared" si="15"/>
        <v>1</v>
      </c>
      <c r="AM51" s="146" t="str">
        <f t="shared" si="16"/>
        <v>Met</v>
      </c>
      <c r="AN51" s="145">
        <f t="shared" si="17"/>
        <v>0.02</v>
      </c>
      <c r="AO51" s="50">
        <v>80</v>
      </c>
      <c r="AP51" s="50">
        <v>1</v>
      </c>
      <c r="AQ51" s="51">
        <v>1</v>
      </c>
      <c r="AR51" s="145">
        <f t="shared" si="18"/>
        <v>1.2500000000000001E-2</v>
      </c>
      <c r="AS51" s="146" t="str">
        <f t="shared" si="19"/>
        <v>Not Met</v>
      </c>
      <c r="AT51" s="145">
        <f t="shared" si="20"/>
        <v>0.02</v>
      </c>
      <c r="AU51" s="145">
        <v>0.8</v>
      </c>
      <c r="AV51" s="89">
        <f t="shared" si="21"/>
        <v>0.40250000000000002</v>
      </c>
      <c r="AW51" s="90">
        <f t="shared" si="22"/>
        <v>0.50312500000000004</v>
      </c>
      <c r="AX51" s="64" t="str">
        <f t="shared" si="23"/>
        <v>Needs Improvement</v>
      </c>
    </row>
    <row r="52" spans="1:50">
      <c r="A52" s="148">
        <v>44958</v>
      </c>
      <c r="B52" s="143" t="s">
        <v>1532</v>
      </c>
      <c r="C52" s="143" t="s">
        <v>3566</v>
      </c>
      <c r="D52" s="144" t="s">
        <v>3529</v>
      </c>
      <c r="E52" s="50">
        <v>9</v>
      </c>
      <c r="F52" s="50">
        <v>3</v>
      </c>
      <c r="G52" s="51">
        <v>1</v>
      </c>
      <c r="H52" s="145">
        <f t="shared" si="0"/>
        <v>0.33333333333333331</v>
      </c>
      <c r="I52" s="146" t="str">
        <f t="shared" si="1"/>
        <v>Not Met</v>
      </c>
      <c r="J52" s="145">
        <f t="shared" si="2"/>
        <v>0.1</v>
      </c>
      <c r="K52" s="50"/>
      <c r="L52" s="50"/>
      <c r="M52" s="51">
        <v>1</v>
      </c>
      <c r="N52" s="145">
        <f t="shared" si="3"/>
        <v>1</v>
      </c>
      <c r="O52" s="146" t="str">
        <f t="shared" si="4"/>
        <v>Met</v>
      </c>
      <c r="P52" s="145">
        <f t="shared" si="5"/>
        <v>0.12</v>
      </c>
      <c r="Q52" s="50"/>
      <c r="R52" s="50"/>
      <c r="S52" s="51">
        <v>1</v>
      </c>
      <c r="T52" s="145">
        <f t="shared" si="6"/>
        <v>1</v>
      </c>
      <c r="U52" s="146" t="str">
        <f t="shared" si="7"/>
        <v>Met</v>
      </c>
      <c r="V52" s="145">
        <f t="shared" si="8"/>
        <v>0.08</v>
      </c>
      <c r="W52" s="50"/>
      <c r="X52" s="50"/>
      <c r="Y52" s="51">
        <v>1</v>
      </c>
      <c r="Z52" s="145">
        <f t="shared" si="9"/>
        <v>1</v>
      </c>
      <c r="AA52" s="146" t="str">
        <f t="shared" si="10"/>
        <v>Met</v>
      </c>
      <c r="AB52" s="145">
        <f t="shared" si="11"/>
        <v>0.05</v>
      </c>
      <c r="AC52" s="50">
        <v>9</v>
      </c>
      <c r="AD52" s="50">
        <v>0</v>
      </c>
      <c r="AE52" s="51">
        <v>0.8</v>
      </c>
      <c r="AF52" s="145">
        <f t="shared" si="12"/>
        <v>0</v>
      </c>
      <c r="AG52" s="146" t="str">
        <f t="shared" si="13"/>
        <v>Not Met</v>
      </c>
      <c r="AH52" s="145">
        <f t="shared" si="14"/>
        <v>1.2500000000000001E-2</v>
      </c>
      <c r="AI52" s="50">
        <v>0</v>
      </c>
      <c r="AJ52" s="50">
        <v>0</v>
      </c>
      <c r="AK52" s="51">
        <v>1</v>
      </c>
      <c r="AL52" s="145">
        <f t="shared" si="15"/>
        <v>1</v>
      </c>
      <c r="AM52" s="146" t="str">
        <f t="shared" si="16"/>
        <v>Met</v>
      </c>
      <c r="AN52" s="145">
        <f t="shared" si="17"/>
        <v>0.02</v>
      </c>
      <c r="AO52" s="50">
        <v>7</v>
      </c>
      <c r="AP52" s="50">
        <v>1</v>
      </c>
      <c r="AQ52" s="51">
        <v>1</v>
      </c>
      <c r="AR52" s="145">
        <f t="shared" si="18"/>
        <v>0.14285714285714285</v>
      </c>
      <c r="AS52" s="146" t="str">
        <f t="shared" si="19"/>
        <v>Not Met</v>
      </c>
      <c r="AT52" s="145">
        <f t="shared" si="20"/>
        <v>0.02</v>
      </c>
      <c r="AU52" s="145">
        <v>0.8</v>
      </c>
      <c r="AV52" s="89">
        <f t="shared" si="21"/>
        <v>0.40250000000000002</v>
      </c>
      <c r="AW52" s="90">
        <f t="shared" si="22"/>
        <v>0.50312500000000004</v>
      </c>
      <c r="AX52" s="64" t="str">
        <f t="shared" si="23"/>
        <v>Needs Improvement</v>
      </c>
    </row>
    <row r="53" spans="1:50">
      <c r="A53" s="148">
        <v>44958</v>
      </c>
      <c r="B53" s="143" t="s">
        <v>1532</v>
      </c>
      <c r="C53" s="143" t="s">
        <v>3568</v>
      </c>
      <c r="D53" s="144" t="s">
        <v>3531</v>
      </c>
      <c r="E53" s="50">
        <v>12</v>
      </c>
      <c r="F53" s="50">
        <v>6</v>
      </c>
      <c r="G53" s="51">
        <v>1</v>
      </c>
      <c r="H53" s="145">
        <f t="shared" si="0"/>
        <v>0.5</v>
      </c>
      <c r="I53" s="146" t="str">
        <f t="shared" si="1"/>
        <v>Not Met</v>
      </c>
      <c r="J53" s="145">
        <f t="shared" si="2"/>
        <v>0.1</v>
      </c>
      <c r="K53" s="50"/>
      <c r="L53" s="50"/>
      <c r="M53" s="51">
        <v>1</v>
      </c>
      <c r="N53" s="145">
        <f t="shared" si="3"/>
        <v>1</v>
      </c>
      <c r="O53" s="146" t="str">
        <f t="shared" si="4"/>
        <v>Met</v>
      </c>
      <c r="P53" s="145">
        <f t="shared" si="5"/>
        <v>0.12</v>
      </c>
      <c r="Q53" s="50"/>
      <c r="R53" s="50"/>
      <c r="S53" s="51">
        <v>1</v>
      </c>
      <c r="T53" s="145">
        <f t="shared" si="6"/>
        <v>1</v>
      </c>
      <c r="U53" s="146" t="str">
        <f t="shared" si="7"/>
        <v>Met</v>
      </c>
      <c r="V53" s="145">
        <f t="shared" si="8"/>
        <v>0.08</v>
      </c>
      <c r="W53" s="50"/>
      <c r="X53" s="50"/>
      <c r="Y53" s="51">
        <v>1</v>
      </c>
      <c r="Z53" s="145">
        <f t="shared" si="9"/>
        <v>1</v>
      </c>
      <c r="AA53" s="146" t="str">
        <f t="shared" si="10"/>
        <v>Met</v>
      </c>
      <c r="AB53" s="145">
        <f t="shared" si="11"/>
        <v>0.05</v>
      </c>
      <c r="AC53" s="50">
        <v>12</v>
      </c>
      <c r="AD53" s="50">
        <v>1</v>
      </c>
      <c r="AE53" s="51">
        <v>0.8</v>
      </c>
      <c r="AF53" s="145">
        <f t="shared" si="12"/>
        <v>8.3333333333333329E-2</v>
      </c>
      <c r="AG53" s="146" t="str">
        <f t="shared" si="13"/>
        <v>Not Met</v>
      </c>
      <c r="AH53" s="145">
        <f t="shared" si="14"/>
        <v>1.2500000000000001E-2</v>
      </c>
      <c r="AI53" s="50">
        <v>2</v>
      </c>
      <c r="AJ53" s="50">
        <v>2</v>
      </c>
      <c r="AK53" s="51">
        <v>1</v>
      </c>
      <c r="AL53" s="145">
        <f t="shared" si="15"/>
        <v>1</v>
      </c>
      <c r="AM53" s="146" t="str">
        <f t="shared" si="16"/>
        <v>Met</v>
      </c>
      <c r="AN53" s="145">
        <f t="shared" si="17"/>
        <v>0.02</v>
      </c>
      <c r="AO53" s="50">
        <v>9</v>
      </c>
      <c r="AP53" s="50">
        <v>0</v>
      </c>
      <c r="AQ53" s="51">
        <v>1</v>
      </c>
      <c r="AR53" s="145">
        <f t="shared" si="18"/>
        <v>0</v>
      </c>
      <c r="AS53" s="146" t="str">
        <f t="shared" si="19"/>
        <v>Not Met</v>
      </c>
      <c r="AT53" s="145">
        <f t="shared" si="20"/>
        <v>0.02</v>
      </c>
      <c r="AU53" s="145">
        <v>0.8</v>
      </c>
      <c r="AV53" s="89">
        <f t="shared" si="21"/>
        <v>0.40250000000000002</v>
      </c>
      <c r="AW53" s="90">
        <f t="shared" si="22"/>
        <v>0.50312500000000004</v>
      </c>
      <c r="AX53" s="64" t="str">
        <f t="shared" si="23"/>
        <v>Needs Improvement</v>
      </c>
    </row>
    <row r="54" spans="1:50">
      <c r="A54" s="148">
        <v>44958</v>
      </c>
      <c r="B54" s="143" t="s">
        <v>1532</v>
      </c>
      <c r="C54" s="143" t="s">
        <v>3571</v>
      </c>
      <c r="D54" s="144" t="s">
        <v>3534</v>
      </c>
      <c r="E54" s="50">
        <v>10</v>
      </c>
      <c r="F54" s="50">
        <v>5</v>
      </c>
      <c r="G54" s="51">
        <v>1</v>
      </c>
      <c r="H54" s="145">
        <f t="shared" si="0"/>
        <v>0.5</v>
      </c>
      <c r="I54" s="146" t="str">
        <f t="shared" si="1"/>
        <v>Not Met</v>
      </c>
      <c r="J54" s="145">
        <f t="shared" si="2"/>
        <v>0.1</v>
      </c>
      <c r="K54" s="50"/>
      <c r="L54" s="50"/>
      <c r="M54" s="51">
        <v>1</v>
      </c>
      <c r="N54" s="145">
        <f t="shared" si="3"/>
        <v>1</v>
      </c>
      <c r="O54" s="146" t="str">
        <f t="shared" si="4"/>
        <v>Met</v>
      </c>
      <c r="P54" s="145">
        <f t="shared" si="5"/>
        <v>0.12</v>
      </c>
      <c r="Q54" s="50"/>
      <c r="R54" s="50"/>
      <c r="S54" s="51">
        <v>1</v>
      </c>
      <c r="T54" s="145">
        <f t="shared" si="6"/>
        <v>1</v>
      </c>
      <c r="U54" s="146" t="str">
        <f t="shared" si="7"/>
        <v>Met</v>
      </c>
      <c r="V54" s="145">
        <f t="shared" si="8"/>
        <v>0.08</v>
      </c>
      <c r="W54" s="50"/>
      <c r="X54" s="50"/>
      <c r="Y54" s="51">
        <v>1</v>
      </c>
      <c r="Z54" s="145">
        <f t="shared" si="9"/>
        <v>1</v>
      </c>
      <c r="AA54" s="146" t="str">
        <f t="shared" si="10"/>
        <v>Met</v>
      </c>
      <c r="AB54" s="145">
        <f t="shared" si="11"/>
        <v>0.05</v>
      </c>
      <c r="AC54" s="50">
        <v>10</v>
      </c>
      <c r="AD54" s="50">
        <v>1</v>
      </c>
      <c r="AE54" s="51">
        <v>0.8</v>
      </c>
      <c r="AF54" s="145">
        <f t="shared" si="12"/>
        <v>0.1</v>
      </c>
      <c r="AG54" s="146" t="str">
        <f t="shared" si="13"/>
        <v>Not Met</v>
      </c>
      <c r="AH54" s="145">
        <f t="shared" si="14"/>
        <v>1.2500000000000001E-2</v>
      </c>
      <c r="AI54" s="50">
        <v>0</v>
      </c>
      <c r="AJ54" s="50">
        <v>0</v>
      </c>
      <c r="AK54" s="51">
        <v>1</v>
      </c>
      <c r="AL54" s="145">
        <f t="shared" si="15"/>
        <v>1</v>
      </c>
      <c r="AM54" s="146" t="str">
        <f t="shared" si="16"/>
        <v>Met</v>
      </c>
      <c r="AN54" s="145">
        <f t="shared" si="17"/>
        <v>0.02</v>
      </c>
      <c r="AO54" s="50">
        <v>7</v>
      </c>
      <c r="AP54" s="50">
        <v>1</v>
      </c>
      <c r="AQ54" s="51">
        <v>1</v>
      </c>
      <c r="AR54" s="145">
        <f t="shared" si="18"/>
        <v>0.14285714285714285</v>
      </c>
      <c r="AS54" s="146" t="str">
        <f t="shared" si="19"/>
        <v>Not Met</v>
      </c>
      <c r="AT54" s="145">
        <f t="shared" si="20"/>
        <v>0.02</v>
      </c>
      <c r="AU54" s="145">
        <v>0.8</v>
      </c>
      <c r="AV54" s="89">
        <f t="shared" si="21"/>
        <v>0.40250000000000002</v>
      </c>
      <c r="AW54" s="90">
        <f t="shared" si="22"/>
        <v>0.50312500000000004</v>
      </c>
      <c r="AX54" s="64" t="str">
        <f t="shared" si="23"/>
        <v>Needs Improvement</v>
      </c>
    </row>
    <row r="55" spans="1:50">
      <c r="A55" s="148">
        <v>44958</v>
      </c>
      <c r="B55" s="143" t="s">
        <v>1532</v>
      </c>
      <c r="C55" s="143" t="s">
        <v>3565</v>
      </c>
      <c r="D55" s="144" t="s">
        <v>3528</v>
      </c>
      <c r="E55" s="50">
        <v>11</v>
      </c>
      <c r="F55" s="50">
        <v>6</v>
      </c>
      <c r="G55" s="51">
        <v>1</v>
      </c>
      <c r="H55" s="145">
        <f t="shared" si="0"/>
        <v>0.54545454545454541</v>
      </c>
      <c r="I55" s="146" t="str">
        <f t="shared" si="1"/>
        <v>Not Met</v>
      </c>
      <c r="J55" s="145">
        <f t="shared" si="2"/>
        <v>0.1</v>
      </c>
      <c r="K55" s="50"/>
      <c r="L55" s="50"/>
      <c r="M55" s="51">
        <v>1</v>
      </c>
      <c r="N55" s="145">
        <f t="shared" si="3"/>
        <v>1</v>
      </c>
      <c r="O55" s="146" t="str">
        <f t="shared" si="4"/>
        <v>Met</v>
      </c>
      <c r="P55" s="145">
        <f t="shared" si="5"/>
        <v>0.12</v>
      </c>
      <c r="Q55" s="50"/>
      <c r="R55" s="50"/>
      <c r="S55" s="51">
        <v>1</v>
      </c>
      <c r="T55" s="145">
        <f t="shared" si="6"/>
        <v>1</v>
      </c>
      <c r="U55" s="146" t="str">
        <f t="shared" si="7"/>
        <v>Met</v>
      </c>
      <c r="V55" s="145">
        <f t="shared" si="8"/>
        <v>0.08</v>
      </c>
      <c r="W55" s="50"/>
      <c r="X55" s="50"/>
      <c r="Y55" s="51">
        <v>1</v>
      </c>
      <c r="Z55" s="145">
        <f t="shared" si="9"/>
        <v>1</v>
      </c>
      <c r="AA55" s="146" t="str">
        <f t="shared" si="10"/>
        <v>Met</v>
      </c>
      <c r="AB55" s="145">
        <f t="shared" si="11"/>
        <v>0.05</v>
      </c>
      <c r="AC55" s="50">
        <v>11</v>
      </c>
      <c r="AD55" s="50">
        <v>1</v>
      </c>
      <c r="AE55" s="51">
        <v>0.8</v>
      </c>
      <c r="AF55" s="145">
        <f t="shared" si="12"/>
        <v>9.0909090909090912E-2</v>
      </c>
      <c r="AG55" s="146" t="str">
        <f t="shared" si="13"/>
        <v>Not Met</v>
      </c>
      <c r="AH55" s="145">
        <f t="shared" si="14"/>
        <v>1.2500000000000001E-2</v>
      </c>
      <c r="AI55" s="50">
        <v>1</v>
      </c>
      <c r="AJ55" s="50">
        <v>1</v>
      </c>
      <c r="AK55" s="51">
        <v>1</v>
      </c>
      <c r="AL55" s="145">
        <f t="shared" si="15"/>
        <v>1</v>
      </c>
      <c r="AM55" s="146" t="str">
        <f t="shared" si="16"/>
        <v>Met</v>
      </c>
      <c r="AN55" s="145">
        <f t="shared" si="17"/>
        <v>0.02</v>
      </c>
      <c r="AO55" s="50">
        <v>7</v>
      </c>
      <c r="AP55" s="50">
        <v>0</v>
      </c>
      <c r="AQ55" s="51">
        <v>1</v>
      </c>
      <c r="AR55" s="145">
        <f t="shared" si="18"/>
        <v>0</v>
      </c>
      <c r="AS55" s="146" t="str">
        <f t="shared" si="19"/>
        <v>Not Met</v>
      </c>
      <c r="AT55" s="145">
        <f t="shared" si="20"/>
        <v>0.02</v>
      </c>
      <c r="AU55" s="145">
        <v>0.8</v>
      </c>
      <c r="AV55" s="89">
        <f t="shared" si="21"/>
        <v>0.40250000000000002</v>
      </c>
      <c r="AW55" s="90">
        <f t="shared" si="22"/>
        <v>0.50312500000000004</v>
      </c>
      <c r="AX55" s="64" t="str">
        <f t="shared" si="23"/>
        <v>Needs Improvement</v>
      </c>
    </row>
    <row r="56" spans="1:50">
      <c r="A56" s="148">
        <v>44958</v>
      </c>
      <c r="B56" s="143" t="s">
        <v>1532</v>
      </c>
      <c r="C56" s="143" t="s">
        <v>3564</v>
      </c>
      <c r="D56" s="144" t="s">
        <v>3527</v>
      </c>
      <c r="E56" s="50">
        <v>11</v>
      </c>
      <c r="F56" s="50">
        <v>1</v>
      </c>
      <c r="G56" s="51">
        <v>1</v>
      </c>
      <c r="H56" s="145">
        <f t="shared" si="0"/>
        <v>9.0909090909090912E-2</v>
      </c>
      <c r="I56" s="146" t="str">
        <f t="shared" si="1"/>
        <v>Not Met</v>
      </c>
      <c r="J56" s="145">
        <f t="shared" si="2"/>
        <v>0.1</v>
      </c>
      <c r="K56" s="50"/>
      <c r="L56" s="50"/>
      <c r="M56" s="51">
        <v>1</v>
      </c>
      <c r="N56" s="145">
        <f t="shared" si="3"/>
        <v>1</v>
      </c>
      <c r="O56" s="146" t="str">
        <f t="shared" si="4"/>
        <v>Met</v>
      </c>
      <c r="P56" s="145">
        <f t="shared" si="5"/>
        <v>0.12</v>
      </c>
      <c r="Q56" s="50"/>
      <c r="R56" s="50"/>
      <c r="S56" s="51">
        <v>1</v>
      </c>
      <c r="T56" s="145">
        <f t="shared" si="6"/>
        <v>1</v>
      </c>
      <c r="U56" s="146" t="str">
        <f t="shared" si="7"/>
        <v>Met</v>
      </c>
      <c r="V56" s="145">
        <f t="shared" si="8"/>
        <v>0.08</v>
      </c>
      <c r="W56" s="50"/>
      <c r="X56" s="50"/>
      <c r="Y56" s="51">
        <v>1</v>
      </c>
      <c r="Z56" s="145">
        <f t="shared" si="9"/>
        <v>1</v>
      </c>
      <c r="AA56" s="146" t="str">
        <f t="shared" si="10"/>
        <v>Met</v>
      </c>
      <c r="AB56" s="145">
        <f t="shared" si="11"/>
        <v>0.05</v>
      </c>
      <c r="AC56" s="50">
        <v>11</v>
      </c>
      <c r="AD56" s="50">
        <v>1</v>
      </c>
      <c r="AE56" s="51">
        <v>0.8</v>
      </c>
      <c r="AF56" s="145">
        <f t="shared" si="12"/>
        <v>9.0909090909090912E-2</v>
      </c>
      <c r="AG56" s="146" t="str">
        <f t="shared" si="13"/>
        <v>Not Met</v>
      </c>
      <c r="AH56" s="145">
        <f t="shared" si="14"/>
        <v>1.2500000000000001E-2</v>
      </c>
      <c r="AI56" s="50">
        <v>0</v>
      </c>
      <c r="AJ56" s="50">
        <v>0</v>
      </c>
      <c r="AK56" s="51">
        <v>1</v>
      </c>
      <c r="AL56" s="145">
        <f t="shared" si="15"/>
        <v>1</v>
      </c>
      <c r="AM56" s="146" t="str">
        <f t="shared" si="16"/>
        <v>Met</v>
      </c>
      <c r="AN56" s="145">
        <f t="shared" si="17"/>
        <v>0.02</v>
      </c>
      <c r="AO56" s="50">
        <v>10</v>
      </c>
      <c r="AP56" s="50">
        <v>0</v>
      </c>
      <c r="AQ56" s="51">
        <v>1</v>
      </c>
      <c r="AR56" s="145">
        <f t="shared" si="18"/>
        <v>0</v>
      </c>
      <c r="AS56" s="146" t="str">
        <f t="shared" si="19"/>
        <v>Not Met</v>
      </c>
      <c r="AT56" s="145">
        <f t="shared" si="20"/>
        <v>0.02</v>
      </c>
      <c r="AU56" s="145">
        <v>0.8</v>
      </c>
      <c r="AV56" s="89">
        <f t="shared" si="21"/>
        <v>0.40250000000000002</v>
      </c>
      <c r="AW56" s="90">
        <f t="shared" si="22"/>
        <v>0.50312500000000004</v>
      </c>
      <c r="AX56" s="64" t="str">
        <f t="shared" si="23"/>
        <v>Needs Improvement</v>
      </c>
    </row>
    <row r="57" spans="1:50">
      <c r="A57" s="148">
        <v>44958</v>
      </c>
      <c r="B57" s="143" t="s">
        <v>1532</v>
      </c>
      <c r="C57" s="143" t="s">
        <v>3569</v>
      </c>
      <c r="D57" s="144" t="s">
        <v>3532</v>
      </c>
      <c r="E57" s="50">
        <v>17</v>
      </c>
      <c r="F57" s="50">
        <v>5</v>
      </c>
      <c r="G57" s="51">
        <v>1</v>
      </c>
      <c r="H57" s="145">
        <f t="shared" si="0"/>
        <v>0.29411764705882354</v>
      </c>
      <c r="I57" s="146" t="str">
        <f t="shared" si="1"/>
        <v>Not Met</v>
      </c>
      <c r="J57" s="145">
        <f t="shared" si="2"/>
        <v>0.1</v>
      </c>
      <c r="K57" s="50"/>
      <c r="L57" s="50"/>
      <c r="M57" s="51">
        <v>1</v>
      </c>
      <c r="N57" s="145">
        <f t="shared" si="3"/>
        <v>1</v>
      </c>
      <c r="O57" s="146" t="str">
        <f t="shared" si="4"/>
        <v>Met</v>
      </c>
      <c r="P57" s="145">
        <f t="shared" si="5"/>
        <v>0.12</v>
      </c>
      <c r="Q57" s="50"/>
      <c r="R57" s="50"/>
      <c r="S57" s="51">
        <v>1</v>
      </c>
      <c r="T57" s="145">
        <f t="shared" si="6"/>
        <v>1</v>
      </c>
      <c r="U57" s="146" t="str">
        <f t="shared" si="7"/>
        <v>Met</v>
      </c>
      <c r="V57" s="145">
        <f t="shared" si="8"/>
        <v>0.08</v>
      </c>
      <c r="W57" s="50"/>
      <c r="X57" s="50"/>
      <c r="Y57" s="51">
        <v>1</v>
      </c>
      <c r="Z57" s="145">
        <f t="shared" si="9"/>
        <v>1</v>
      </c>
      <c r="AA57" s="146" t="str">
        <f t="shared" si="10"/>
        <v>Met</v>
      </c>
      <c r="AB57" s="145">
        <f t="shared" si="11"/>
        <v>0.05</v>
      </c>
      <c r="AC57" s="50">
        <v>17</v>
      </c>
      <c r="AD57" s="50">
        <v>4</v>
      </c>
      <c r="AE57" s="51">
        <v>0.8</v>
      </c>
      <c r="AF57" s="145">
        <f t="shared" si="12"/>
        <v>0.23529411764705882</v>
      </c>
      <c r="AG57" s="146" t="str">
        <f t="shared" si="13"/>
        <v>Not Met</v>
      </c>
      <c r="AH57" s="145">
        <f t="shared" si="14"/>
        <v>1.2500000000000001E-2</v>
      </c>
      <c r="AI57" s="50">
        <v>0</v>
      </c>
      <c r="AJ57" s="50">
        <v>0</v>
      </c>
      <c r="AK57" s="51">
        <v>1</v>
      </c>
      <c r="AL57" s="145">
        <f t="shared" si="15"/>
        <v>1</v>
      </c>
      <c r="AM57" s="146" t="str">
        <f t="shared" si="16"/>
        <v>Met</v>
      </c>
      <c r="AN57" s="145">
        <f t="shared" si="17"/>
        <v>0.02</v>
      </c>
      <c r="AO57" s="50">
        <v>10</v>
      </c>
      <c r="AP57" s="50">
        <v>1</v>
      </c>
      <c r="AQ57" s="51">
        <v>1</v>
      </c>
      <c r="AR57" s="145">
        <f t="shared" si="18"/>
        <v>0.1</v>
      </c>
      <c r="AS57" s="146" t="str">
        <f t="shared" si="19"/>
        <v>Not Met</v>
      </c>
      <c r="AT57" s="145">
        <f t="shared" si="20"/>
        <v>0.02</v>
      </c>
      <c r="AU57" s="145">
        <v>0.8</v>
      </c>
      <c r="AV57" s="89">
        <f t="shared" si="21"/>
        <v>0.40250000000000002</v>
      </c>
      <c r="AW57" s="90">
        <f t="shared" si="22"/>
        <v>0.50312500000000004</v>
      </c>
      <c r="AX57" s="64" t="str">
        <f t="shared" si="23"/>
        <v>Needs Improvement</v>
      </c>
    </row>
    <row r="58" spans="1:50">
      <c r="A58" s="148">
        <v>44958</v>
      </c>
      <c r="B58" s="143" t="s">
        <v>1532</v>
      </c>
      <c r="C58" s="143" t="s">
        <v>3567</v>
      </c>
      <c r="D58" s="144" t="s">
        <v>3530</v>
      </c>
      <c r="E58" s="50">
        <v>9</v>
      </c>
      <c r="F58" s="50">
        <v>2</v>
      </c>
      <c r="G58" s="51">
        <v>1</v>
      </c>
      <c r="H58" s="145">
        <f t="shared" si="0"/>
        <v>0.22222222222222221</v>
      </c>
      <c r="I58" s="146" t="str">
        <f t="shared" si="1"/>
        <v>Not Met</v>
      </c>
      <c r="J58" s="145">
        <f t="shared" si="2"/>
        <v>0.1</v>
      </c>
      <c r="K58" s="50"/>
      <c r="L58" s="50"/>
      <c r="M58" s="51">
        <v>1</v>
      </c>
      <c r="N58" s="145">
        <f t="shared" si="3"/>
        <v>1</v>
      </c>
      <c r="O58" s="146" t="str">
        <f t="shared" si="4"/>
        <v>Met</v>
      </c>
      <c r="P58" s="145">
        <f t="shared" si="5"/>
        <v>0.12</v>
      </c>
      <c r="Q58" s="50"/>
      <c r="R58" s="50"/>
      <c r="S58" s="51">
        <v>1</v>
      </c>
      <c r="T58" s="145">
        <f t="shared" si="6"/>
        <v>1</v>
      </c>
      <c r="U58" s="146" t="str">
        <f t="shared" si="7"/>
        <v>Met</v>
      </c>
      <c r="V58" s="145">
        <f t="shared" si="8"/>
        <v>0.08</v>
      </c>
      <c r="W58" s="50"/>
      <c r="X58" s="50"/>
      <c r="Y58" s="51">
        <v>1</v>
      </c>
      <c r="Z58" s="145">
        <f t="shared" si="9"/>
        <v>1</v>
      </c>
      <c r="AA58" s="146" t="str">
        <f t="shared" si="10"/>
        <v>Met</v>
      </c>
      <c r="AB58" s="145">
        <f t="shared" si="11"/>
        <v>0.05</v>
      </c>
      <c r="AC58" s="50">
        <v>9</v>
      </c>
      <c r="AD58" s="50">
        <v>0</v>
      </c>
      <c r="AE58" s="51">
        <v>0.8</v>
      </c>
      <c r="AF58" s="145">
        <f t="shared" si="12"/>
        <v>0</v>
      </c>
      <c r="AG58" s="146" t="str">
        <f t="shared" si="13"/>
        <v>Not Met</v>
      </c>
      <c r="AH58" s="145">
        <f t="shared" si="14"/>
        <v>1.2500000000000001E-2</v>
      </c>
      <c r="AI58" s="50">
        <v>2</v>
      </c>
      <c r="AJ58" s="50">
        <v>2</v>
      </c>
      <c r="AK58" s="51">
        <v>1</v>
      </c>
      <c r="AL58" s="145">
        <f t="shared" si="15"/>
        <v>1</v>
      </c>
      <c r="AM58" s="146" t="str">
        <f t="shared" si="16"/>
        <v>Met</v>
      </c>
      <c r="AN58" s="145">
        <f t="shared" si="17"/>
        <v>0.02</v>
      </c>
      <c r="AO58" s="50">
        <v>6</v>
      </c>
      <c r="AP58" s="50">
        <v>1</v>
      </c>
      <c r="AQ58" s="51">
        <v>1</v>
      </c>
      <c r="AR58" s="145">
        <f t="shared" si="18"/>
        <v>0.16666666666666666</v>
      </c>
      <c r="AS58" s="146" t="str">
        <f t="shared" si="19"/>
        <v>Not Met</v>
      </c>
      <c r="AT58" s="145">
        <f t="shared" si="20"/>
        <v>0.02</v>
      </c>
      <c r="AU58" s="145">
        <v>0.8</v>
      </c>
      <c r="AV58" s="89">
        <f t="shared" si="21"/>
        <v>0.40250000000000002</v>
      </c>
      <c r="AW58" s="90">
        <f t="shared" si="22"/>
        <v>0.50312500000000004</v>
      </c>
      <c r="AX58" s="64" t="str">
        <f t="shared" si="23"/>
        <v>Needs Improvement</v>
      </c>
    </row>
    <row r="59" spans="1:50">
      <c r="A59" s="148">
        <v>44958</v>
      </c>
      <c r="B59" s="143" t="s">
        <v>1532</v>
      </c>
      <c r="C59" s="143" t="s">
        <v>3570</v>
      </c>
      <c r="D59" s="144" t="s">
        <v>3533</v>
      </c>
      <c r="E59" s="50">
        <v>8</v>
      </c>
      <c r="F59" s="50">
        <v>4</v>
      </c>
      <c r="G59" s="51">
        <v>1</v>
      </c>
      <c r="H59" s="145">
        <f t="shared" si="0"/>
        <v>0.5</v>
      </c>
      <c r="I59" s="146" t="str">
        <f t="shared" si="1"/>
        <v>Not Met</v>
      </c>
      <c r="J59" s="145">
        <f t="shared" si="2"/>
        <v>0.1</v>
      </c>
      <c r="K59" s="50"/>
      <c r="L59" s="50"/>
      <c r="M59" s="51">
        <v>1</v>
      </c>
      <c r="N59" s="145">
        <f t="shared" si="3"/>
        <v>1</v>
      </c>
      <c r="O59" s="146" t="str">
        <f t="shared" si="4"/>
        <v>Met</v>
      </c>
      <c r="P59" s="145">
        <f t="shared" si="5"/>
        <v>0.12</v>
      </c>
      <c r="Q59" s="50"/>
      <c r="R59" s="50"/>
      <c r="S59" s="51">
        <v>1</v>
      </c>
      <c r="T59" s="145">
        <f t="shared" si="6"/>
        <v>1</v>
      </c>
      <c r="U59" s="146" t="str">
        <f t="shared" si="7"/>
        <v>Met</v>
      </c>
      <c r="V59" s="145">
        <f t="shared" si="8"/>
        <v>0.08</v>
      </c>
      <c r="W59" s="50"/>
      <c r="X59" s="50"/>
      <c r="Y59" s="51">
        <v>1</v>
      </c>
      <c r="Z59" s="145">
        <f t="shared" si="9"/>
        <v>1</v>
      </c>
      <c r="AA59" s="146" t="str">
        <f t="shared" si="10"/>
        <v>Met</v>
      </c>
      <c r="AB59" s="145">
        <f t="shared" si="11"/>
        <v>0.05</v>
      </c>
      <c r="AC59" s="50">
        <v>8</v>
      </c>
      <c r="AD59" s="50">
        <v>0</v>
      </c>
      <c r="AE59" s="51">
        <v>0.8</v>
      </c>
      <c r="AF59" s="145">
        <f t="shared" si="12"/>
        <v>0</v>
      </c>
      <c r="AG59" s="146" t="str">
        <f t="shared" si="13"/>
        <v>Not Met</v>
      </c>
      <c r="AH59" s="145">
        <f t="shared" si="14"/>
        <v>1.2500000000000001E-2</v>
      </c>
      <c r="AI59" s="50">
        <v>2</v>
      </c>
      <c r="AJ59" s="50">
        <v>2</v>
      </c>
      <c r="AK59" s="51">
        <v>1</v>
      </c>
      <c r="AL59" s="145">
        <f t="shared" si="15"/>
        <v>1</v>
      </c>
      <c r="AM59" s="146" t="str">
        <f t="shared" si="16"/>
        <v>Met</v>
      </c>
      <c r="AN59" s="145">
        <f t="shared" si="17"/>
        <v>0.02</v>
      </c>
      <c r="AO59" s="50">
        <v>3</v>
      </c>
      <c r="AP59" s="50">
        <v>0</v>
      </c>
      <c r="AQ59" s="51">
        <v>1</v>
      </c>
      <c r="AR59" s="145">
        <f t="shared" si="18"/>
        <v>0</v>
      </c>
      <c r="AS59" s="146" t="str">
        <f t="shared" si="19"/>
        <v>Not Met</v>
      </c>
      <c r="AT59" s="145">
        <f t="shared" si="20"/>
        <v>0.02</v>
      </c>
      <c r="AU59" s="145">
        <v>0.8</v>
      </c>
      <c r="AV59" s="89">
        <f t="shared" si="21"/>
        <v>0.40250000000000002</v>
      </c>
      <c r="AW59" s="90">
        <f t="shared" si="22"/>
        <v>0.50312500000000004</v>
      </c>
      <c r="AX59" s="64" t="str">
        <f t="shared" si="23"/>
        <v>Needs Improvement</v>
      </c>
    </row>
    <row r="60" spans="1:50">
      <c r="A60" s="148">
        <v>44958</v>
      </c>
      <c r="B60" s="143" t="s">
        <v>1697</v>
      </c>
      <c r="C60" s="143" t="s">
        <v>3572</v>
      </c>
      <c r="D60" s="144" t="s">
        <v>3535</v>
      </c>
      <c r="E60" s="50">
        <v>140</v>
      </c>
      <c r="F60" s="50">
        <v>30</v>
      </c>
      <c r="G60" s="51">
        <v>1</v>
      </c>
      <c r="H60" s="145">
        <f t="shared" si="0"/>
        <v>0.21428571428571427</v>
      </c>
      <c r="I60" s="146" t="str">
        <f t="shared" si="1"/>
        <v>Not Met</v>
      </c>
      <c r="J60" s="145">
        <f t="shared" si="2"/>
        <v>0.1</v>
      </c>
      <c r="K60" s="50"/>
      <c r="L60" s="50"/>
      <c r="M60" s="51">
        <v>1</v>
      </c>
      <c r="N60" s="145">
        <f t="shared" si="3"/>
        <v>1</v>
      </c>
      <c r="O60" s="146" t="str">
        <f t="shared" si="4"/>
        <v>Met</v>
      </c>
      <c r="P60" s="145">
        <f t="shared" si="5"/>
        <v>0.12</v>
      </c>
      <c r="Q60" s="50"/>
      <c r="R60" s="50"/>
      <c r="S60" s="51">
        <v>1</v>
      </c>
      <c r="T60" s="145">
        <f t="shared" si="6"/>
        <v>1</v>
      </c>
      <c r="U60" s="146" t="str">
        <f t="shared" si="7"/>
        <v>Met</v>
      </c>
      <c r="V60" s="145">
        <f t="shared" si="8"/>
        <v>0.08</v>
      </c>
      <c r="W60" s="50"/>
      <c r="X60" s="50"/>
      <c r="Y60" s="51">
        <v>1</v>
      </c>
      <c r="Z60" s="145">
        <f t="shared" si="9"/>
        <v>1</v>
      </c>
      <c r="AA60" s="146" t="str">
        <f t="shared" si="10"/>
        <v>Met</v>
      </c>
      <c r="AB60" s="145">
        <f t="shared" si="11"/>
        <v>0.05</v>
      </c>
      <c r="AC60" s="50">
        <v>140</v>
      </c>
      <c r="AD60" s="50">
        <v>42</v>
      </c>
      <c r="AE60" s="51">
        <v>0.8</v>
      </c>
      <c r="AF60" s="145">
        <f t="shared" si="12"/>
        <v>0.3</v>
      </c>
      <c r="AG60" s="146" t="str">
        <f t="shared" si="13"/>
        <v>Not Met</v>
      </c>
      <c r="AH60" s="145">
        <f t="shared" si="14"/>
        <v>1.2500000000000001E-2</v>
      </c>
      <c r="AI60" s="50">
        <v>3</v>
      </c>
      <c r="AJ60" s="50">
        <v>3</v>
      </c>
      <c r="AK60" s="51">
        <v>1</v>
      </c>
      <c r="AL60" s="145">
        <f t="shared" si="15"/>
        <v>1</v>
      </c>
      <c r="AM60" s="146" t="str">
        <f t="shared" si="16"/>
        <v>Met</v>
      </c>
      <c r="AN60" s="145">
        <f t="shared" si="17"/>
        <v>0.02</v>
      </c>
      <c r="AO60" s="50">
        <v>110</v>
      </c>
      <c r="AP60" s="50">
        <v>1</v>
      </c>
      <c r="AQ60" s="51">
        <v>1</v>
      </c>
      <c r="AR60" s="145">
        <f t="shared" si="18"/>
        <v>9.0909090909090905E-3</v>
      </c>
      <c r="AS60" s="146" t="str">
        <f t="shared" si="19"/>
        <v>Not Met</v>
      </c>
      <c r="AT60" s="145">
        <f t="shared" si="20"/>
        <v>0.02</v>
      </c>
      <c r="AU60" s="145">
        <v>0.8</v>
      </c>
      <c r="AV60" s="89">
        <f t="shared" si="21"/>
        <v>0.40250000000000002</v>
      </c>
      <c r="AW60" s="90">
        <f t="shared" si="22"/>
        <v>0.50312500000000004</v>
      </c>
      <c r="AX60" s="64" t="str">
        <f t="shared" si="23"/>
        <v>Needs Improvement</v>
      </c>
    </row>
    <row r="61" spans="1:50">
      <c r="A61" s="148">
        <v>44958</v>
      </c>
      <c r="B61" s="143" t="s">
        <v>1697</v>
      </c>
      <c r="C61" s="143" t="s">
        <v>3574</v>
      </c>
      <c r="D61" s="144" t="s">
        <v>3537</v>
      </c>
      <c r="E61" s="50">
        <v>173</v>
      </c>
      <c r="F61" s="50">
        <v>43</v>
      </c>
      <c r="G61" s="51">
        <v>1</v>
      </c>
      <c r="H61" s="145">
        <f t="shared" si="0"/>
        <v>0.24855491329479767</v>
      </c>
      <c r="I61" s="146" t="str">
        <f t="shared" si="1"/>
        <v>Not Met</v>
      </c>
      <c r="J61" s="145">
        <f t="shared" si="2"/>
        <v>0.1</v>
      </c>
      <c r="K61" s="50"/>
      <c r="L61" s="50"/>
      <c r="M61" s="51">
        <v>1</v>
      </c>
      <c r="N61" s="145">
        <f t="shared" si="3"/>
        <v>1</v>
      </c>
      <c r="O61" s="146" t="str">
        <f t="shared" si="4"/>
        <v>Met</v>
      </c>
      <c r="P61" s="145">
        <f t="shared" si="5"/>
        <v>0.12</v>
      </c>
      <c r="Q61" s="50"/>
      <c r="R61" s="50"/>
      <c r="S61" s="51">
        <v>1</v>
      </c>
      <c r="T61" s="145">
        <f t="shared" si="6"/>
        <v>1</v>
      </c>
      <c r="U61" s="146" t="str">
        <f t="shared" si="7"/>
        <v>Met</v>
      </c>
      <c r="V61" s="145">
        <f t="shared" si="8"/>
        <v>0.08</v>
      </c>
      <c r="W61" s="50"/>
      <c r="X61" s="50"/>
      <c r="Y61" s="51">
        <v>1</v>
      </c>
      <c r="Z61" s="145">
        <f t="shared" si="9"/>
        <v>1</v>
      </c>
      <c r="AA61" s="146" t="str">
        <f t="shared" si="10"/>
        <v>Met</v>
      </c>
      <c r="AB61" s="145">
        <f t="shared" si="11"/>
        <v>0.05</v>
      </c>
      <c r="AC61" s="50">
        <v>173</v>
      </c>
      <c r="AD61" s="50">
        <v>40</v>
      </c>
      <c r="AE61" s="51">
        <v>0.8</v>
      </c>
      <c r="AF61" s="145">
        <f t="shared" si="12"/>
        <v>0.23121387283236994</v>
      </c>
      <c r="AG61" s="146" t="str">
        <f t="shared" si="13"/>
        <v>Not Met</v>
      </c>
      <c r="AH61" s="145">
        <f t="shared" si="14"/>
        <v>1.2500000000000001E-2</v>
      </c>
      <c r="AI61" s="50">
        <v>1</v>
      </c>
      <c r="AJ61" s="50">
        <v>1</v>
      </c>
      <c r="AK61" s="51">
        <v>1</v>
      </c>
      <c r="AL61" s="145">
        <f t="shared" si="15"/>
        <v>1</v>
      </c>
      <c r="AM61" s="146" t="str">
        <f t="shared" si="16"/>
        <v>Met</v>
      </c>
      <c r="AN61" s="145">
        <f t="shared" si="17"/>
        <v>0.02</v>
      </c>
      <c r="AO61" s="50">
        <v>133</v>
      </c>
      <c r="AP61" s="50">
        <v>0</v>
      </c>
      <c r="AQ61" s="51">
        <v>1</v>
      </c>
      <c r="AR61" s="145">
        <f t="shared" si="18"/>
        <v>0</v>
      </c>
      <c r="AS61" s="146" t="str">
        <f t="shared" si="19"/>
        <v>Not Met</v>
      </c>
      <c r="AT61" s="145">
        <f t="shared" si="20"/>
        <v>0.02</v>
      </c>
      <c r="AU61" s="145">
        <v>0.8</v>
      </c>
      <c r="AV61" s="89">
        <f t="shared" si="21"/>
        <v>0.40250000000000002</v>
      </c>
      <c r="AW61" s="90">
        <f t="shared" si="22"/>
        <v>0.50312500000000004</v>
      </c>
      <c r="AX61" s="64" t="str">
        <f t="shared" si="23"/>
        <v>Needs Improvement</v>
      </c>
    </row>
    <row r="62" spans="1:50">
      <c r="A62" s="148">
        <v>44958</v>
      </c>
      <c r="B62" s="143" t="s">
        <v>1697</v>
      </c>
      <c r="C62" s="143" t="s">
        <v>3573</v>
      </c>
      <c r="D62" s="144" t="s">
        <v>3536</v>
      </c>
      <c r="E62" s="50">
        <v>62</v>
      </c>
      <c r="F62" s="50">
        <v>21</v>
      </c>
      <c r="G62" s="51">
        <v>1</v>
      </c>
      <c r="H62" s="145">
        <f t="shared" si="0"/>
        <v>0.33870967741935482</v>
      </c>
      <c r="I62" s="146" t="str">
        <f t="shared" si="1"/>
        <v>Not Met</v>
      </c>
      <c r="J62" s="145">
        <f t="shared" si="2"/>
        <v>0.1</v>
      </c>
      <c r="K62" s="50"/>
      <c r="L62" s="50"/>
      <c r="M62" s="51">
        <v>1</v>
      </c>
      <c r="N62" s="145">
        <f t="shared" si="3"/>
        <v>1</v>
      </c>
      <c r="O62" s="146" t="str">
        <f t="shared" si="4"/>
        <v>Met</v>
      </c>
      <c r="P62" s="145">
        <f t="shared" si="5"/>
        <v>0.12</v>
      </c>
      <c r="Q62" s="50"/>
      <c r="R62" s="50"/>
      <c r="S62" s="51">
        <v>1</v>
      </c>
      <c r="T62" s="145">
        <f t="shared" si="6"/>
        <v>1</v>
      </c>
      <c r="U62" s="146" t="str">
        <f t="shared" si="7"/>
        <v>Met</v>
      </c>
      <c r="V62" s="145">
        <f t="shared" si="8"/>
        <v>0.08</v>
      </c>
      <c r="W62" s="50"/>
      <c r="X62" s="50"/>
      <c r="Y62" s="51">
        <v>1</v>
      </c>
      <c r="Z62" s="145">
        <f t="shared" si="9"/>
        <v>1</v>
      </c>
      <c r="AA62" s="146" t="str">
        <f t="shared" si="10"/>
        <v>Met</v>
      </c>
      <c r="AB62" s="145">
        <f t="shared" si="11"/>
        <v>0.05</v>
      </c>
      <c r="AC62" s="50">
        <v>62</v>
      </c>
      <c r="AD62" s="50">
        <v>20</v>
      </c>
      <c r="AE62" s="51">
        <v>0.8</v>
      </c>
      <c r="AF62" s="145">
        <f t="shared" si="12"/>
        <v>0.32258064516129031</v>
      </c>
      <c r="AG62" s="146" t="str">
        <f t="shared" si="13"/>
        <v>Not Met</v>
      </c>
      <c r="AH62" s="145">
        <f t="shared" si="14"/>
        <v>1.2500000000000001E-2</v>
      </c>
      <c r="AI62" s="50">
        <v>4</v>
      </c>
      <c r="AJ62" s="50">
        <v>4</v>
      </c>
      <c r="AK62" s="51">
        <v>1</v>
      </c>
      <c r="AL62" s="145">
        <f t="shared" si="15"/>
        <v>1</v>
      </c>
      <c r="AM62" s="146" t="str">
        <f t="shared" si="16"/>
        <v>Met</v>
      </c>
      <c r="AN62" s="145">
        <f t="shared" si="17"/>
        <v>0.02</v>
      </c>
      <c r="AO62" s="50">
        <v>44</v>
      </c>
      <c r="AP62" s="50">
        <v>1</v>
      </c>
      <c r="AQ62" s="51">
        <v>1</v>
      </c>
      <c r="AR62" s="145">
        <f t="shared" si="18"/>
        <v>2.2727272727272728E-2</v>
      </c>
      <c r="AS62" s="146" t="str">
        <f t="shared" si="19"/>
        <v>Not Met</v>
      </c>
      <c r="AT62" s="145">
        <f t="shared" si="20"/>
        <v>0.02</v>
      </c>
      <c r="AU62" s="145">
        <v>0.8</v>
      </c>
      <c r="AV62" s="89">
        <f t="shared" si="21"/>
        <v>0.40250000000000002</v>
      </c>
      <c r="AW62" s="90">
        <f t="shared" si="22"/>
        <v>0.50312500000000004</v>
      </c>
      <c r="AX62" s="64" t="str">
        <f t="shared" si="23"/>
        <v>Needs Improvement</v>
      </c>
    </row>
    <row r="63" spans="1:50">
      <c r="A63" s="148">
        <v>44958</v>
      </c>
      <c r="B63" s="143" t="s">
        <v>1697</v>
      </c>
      <c r="C63" s="143" t="s">
        <v>3575</v>
      </c>
      <c r="D63" s="144" t="s">
        <v>3538</v>
      </c>
      <c r="E63" s="50">
        <v>69</v>
      </c>
      <c r="F63" s="50">
        <v>17</v>
      </c>
      <c r="G63" s="51">
        <v>1</v>
      </c>
      <c r="H63" s="145">
        <f t="shared" si="0"/>
        <v>0.24637681159420291</v>
      </c>
      <c r="I63" s="146" t="str">
        <f t="shared" si="1"/>
        <v>Not Met</v>
      </c>
      <c r="J63" s="145">
        <f t="shared" si="2"/>
        <v>0.1</v>
      </c>
      <c r="K63" s="50"/>
      <c r="L63" s="50"/>
      <c r="M63" s="51">
        <v>1</v>
      </c>
      <c r="N63" s="145">
        <f t="shared" si="3"/>
        <v>1</v>
      </c>
      <c r="O63" s="146" t="str">
        <f t="shared" si="4"/>
        <v>Met</v>
      </c>
      <c r="P63" s="145">
        <f t="shared" si="5"/>
        <v>0.12</v>
      </c>
      <c r="Q63" s="50"/>
      <c r="R63" s="50"/>
      <c r="S63" s="51">
        <v>1</v>
      </c>
      <c r="T63" s="145">
        <f t="shared" si="6"/>
        <v>1</v>
      </c>
      <c r="U63" s="146" t="str">
        <f t="shared" si="7"/>
        <v>Met</v>
      </c>
      <c r="V63" s="145">
        <f t="shared" si="8"/>
        <v>0.08</v>
      </c>
      <c r="W63" s="50"/>
      <c r="X63" s="50"/>
      <c r="Y63" s="51">
        <v>1</v>
      </c>
      <c r="Z63" s="145">
        <f t="shared" si="9"/>
        <v>1</v>
      </c>
      <c r="AA63" s="146" t="str">
        <f t="shared" si="10"/>
        <v>Met</v>
      </c>
      <c r="AB63" s="145">
        <f t="shared" si="11"/>
        <v>0.05</v>
      </c>
      <c r="AC63" s="50">
        <v>69</v>
      </c>
      <c r="AD63" s="50">
        <v>25</v>
      </c>
      <c r="AE63" s="51">
        <v>0.8</v>
      </c>
      <c r="AF63" s="145">
        <f t="shared" si="12"/>
        <v>0.36231884057971014</v>
      </c>
      <c r="AG63" s="146" t="str">
        <f t="shared" si="13"/>
        <v>Not Met</v>
      </c>
      <c r="AH63" s="145">
        <f t="shared" si="14"/>
        <v>1.2500000000000001E-2</v>
      </c>
      <c r="AI63" s="50">
        <v>3</v>
      </c>
      <c r="AJ63" s="50">
        <v>3</v>
      </c>
      <c r="AK63" s="51">
        <v>1</v>
      </c>
      <c r="AL63" s="145">
        <f t="shared" si="15"/>
        <v>1</v>
      </c>
      <c r="AM63" s="146" t="str">
        <f t="shared" si="16"/>
        <v>Met</v>
      </c>
      <c r="AN63" s="145">
        <f t="shared" si="17"/>
        <v>0.02</v>
      </c>
      <c r="AO63" s="50">
        <v>53</v>
      </c>
      <c r="AP63" s="50">
        <v>0</v>
      </c>
      <c r="AQ63" s="51">
        <v>1</v>
      </c>
      <c r="AR63" s="145">
        <f t="shared" si="18"/>
        <v>0</v>
      </c>
      <c r="AS63" s="146" t="str">
        <f t="shared" si="19"/>
        <v>Not Met</v>
      </c>
      <c r="AT63" s="145">
        <f t="shared" si="20"/>
        <v>0.02</v>
      </c>
      <c r="AU63" s="145">
        <v>0.8</v>
      </c>
      <c r="AV63" s="89">
        <f t="shared" si="21"/>
        <v>0.40250000000000002</v>
      </c>
      <c r="AW63" s="90">
        <f t="shared" si="22"/>
        <v>0.50312500000000004</v>
      </c>
      <c r="AX63" s="64" t="str">
        <f t="shared" si="23"/>
        <v>Needs Improvement</v>
      </c>
    </row>
    <row r="64" spans="1:50">
      <c r="A64" s="148">
        <v>44958</v>
      </c>
      <c r="B64" s="143" t="s">
        <v>2186</v>
      </c>
      <c r="C64" s="143" t="s">
        <v>3576</v>
      </c>
      <c r="D64" s="144" t="s">
        <v>3539</v>
      </c>
      <c r="E64" s="50">
        <v>24</v>
      </c>
      <c r="F64" s="50">
        <v>2</v>
      </c>
      <c r="G64" s="51">
        <v>1</v>
      </c>
      <c r="H64" s="145">
        <f t="shared" si="0"/>
        <v>8.3333333333333329E-2</v>
      </c>
      <c r="I64" s="146" t="str">
        <f t="shared" si="1"/>
        <v>Not Met</v>
      </c>
      <c r="J64" s="145">
        <f t="shared" si="2"/>
        <v>0.1</v>
      </c>
      <c r="K64" s="50"/>
      <c r="L64" s="50"/>
      <c r="M64" s="51">
        <v>1</v>
      </c>
      <c r="N64" s="145">
        <f t="shared" si="3"/>
        <v>1</v>
      </c>
      <c r="O64" s="146" t="str">
        <f t="shared" si="4"/>
        <v>Met</v>
      </c>
      <c r="P64" s="145">
        <f t="shared" si="5"/>
        <v>0.12</v>
      </c>
      <c r="Q64" s="50"/>
      <c r="R64" s="50"/>
      <c r="S64" s="51">
        <v>1</v>
      </c>
      <c r="T64" s="145">
        <f t="shared" si="6"/>
        <v>1</v>
      </c>
      <c r="U64" s="146" t="str">
        <f t="shared" si="7"/>
        <v>Met</v>
      </c>
      <c r="V64" s="145">
        <f t="shared" si="8"/>
        <v>0.08</v>
      </c>
      <c r="W64" s="50"/>
      <c r="X64" s="50"/>
      <c r="Y64" s="51">
        <v>1</v>
      </c>
      <c r="Z64" s="145">
        <f t="shared" si="9"/>
        <v>1</v>
      </c>
      <c r="AA64" s="146" t="str">
        <f t="shared" si="10"/>
        <v>Met</v>
      </c>
      <c r="AB64" s="145">
        <f t="shared" si="11"/>
        <v>0.05</v>
      </c>
      <c r="AC64" s="50">
        <v>24</v>
      </c>
      <c r="AD64" s="50">
        <v>4</v>
      </c>
      <c r="AE64" s="51">
        <v>0.8</v>
      </c>
      <c r="AF64" s="145">
        <f t="shared" si="12"/>
        <v>0.16666666666666666</v>
      </c>
      <c r="AG64" s="146" t="str">
        <f t="shared" si="13"/>
        <v>Not Met</v>
      </c>
      <c r="AH64" s="145">
        <f t="shared" si="14"/>
        <v>1.2500000000000001E-2</v>
      </c>
      <c r="AI64" s="50">
        <v>9</v>
      </c>
      <c r="AJ64" s="50">
        <v>9</v>
      </c>
      <c r="AK64" s="51">
        <v>1</v>
      </c>
      <c r="AL64" s="145">
        <f t="shared" si="15"/>
        <v>1</v>
      </c>
      <c r="AM64" s="146" t="str">
        <f t="shared" si="16"/>
        <v>Met</v>
      </c>
      <c r="AN64" s="145">
        <f t="shared" si="17"/>
        <v>0.02</v>
      </c>
      <c r="AO64" s="50">
        <v>23</v>
      </c>
      <c r="AP64" s="50">
        <v>2</v>
      </c>
      <c r="AQ64" s="51">
        <v>1</v>
      </c>
      <c r="AR64" s="145">
        <f t="shared" si="18"/>
        <v>8.6956521739130432E-2</v>
      </c>
      <c r="AS64" s="146" t="str">
        <f t="shared" si="19"/>
        <v>Not Met</v>
      </c>
      <c r="AT64" s="145">
        <f t="shared" si="20"/>
        <v>0.02</v>
      </c>
      <c r="AU64" s="145">
        <v>0.8</v>
      </c>
      <c r="AV64" s="89">
        <f t="shared" si="21"/>
        <v>0.40250000000000002</v>
      </c>
      <c r="AW64" s="90">
        <f t="shared" si="22"/>
        <v>0.50312500000000004</v>
      </c>
      <c r="AX64" s="64" t="str">
        <f t="shared" si="23"/>
        <v>Needs Improvement</v>
      </c>
    </row>
    <row r="65" spans="1:50">
      <c r="A65" s="148">
        <v>44958</v>
      </c>
      <c r="B65" s="143" t="s">
        <v>2186</v>
      </c>
      <c r="C65" s="143" t="s">
        <v>3578</v>
      </c>
      <c r="D65" s="144" t="s">
        <v>3541</v>
      </c>
      <c r="E65" s="50">
        <v>29</v>
      </c>
      <c r="F65" s="50">
        <v>4</v>
      </c>
      <c r="G65" s="51">
        <v>1</v>
      </c>
      <c r="H65" s="145">
        <f t="shared" si="0"/>
        <v>0.13793103448275862</v>
      </c>
      <c r="I65" s="146" t="str">
        <f t="shared" si="1"/>
        <v>Not Met</v>
      </c>
      <c r="J65" s="145">
        <f t="shared" si="2"/>
        <v>0.1</v>
      </c>
      <c r="K65" s="50"/>
      <c r="L65" s="50"/>
      <c r="M65" s="51">
        <v>1</v>
      </c>
      <c r="N65" s="145">
        <f t="shared" si="3"/>
        <v>1</v>
      </c>
      <c r="O65" s="146" t="str">
        <f t="shared" si="4"/>
        <v>Met</v>
      </c>
      <c r="P65" s="145">
        <f t="shared" si="5"/>
        <v>0.12</v>
      </c>
      <c r="Q65" s="50"/>
      <c r="R65" s="50"/>
      <c r="S65" s="51">
        <v>1</v>
      </c>
      <c r="T65" s="145">
        <f t="shared" si="6"/>
        <v>1</v>
      </c>
      <c r="U65" s="146" t="str">
        <f t="shared" si="7"/>
        <v>Met</v>
      </c>
      <c r="V65" s="145">
        <f t="shared" si="8"/>
        <v>0.08</v>
      </c>
      <c r="W65" s="50"/>
      <c r="X65" s="50"/>
      <c r="Y65" s="51">
        <v>1</v>
      </c>
      <c r="Z65" s="145">
        <f t="shared" si="9"/>
        <v>1</v>
      </c>
      <c r="AA65" s="146" t="str">
        <f t="shared" si="10"/>
        <v>Met</v>
      </c>
      <c r="AB65" s="145">
        <f t="shared" si="11"/>
        <v>0.05</v>
      </c>
      <c r="AC65" s="50">
        <v>29</v>
      </c>
      <c r="AD65" s="50">
        <v>10</v>
      </c>
      <c r="AE65" s="51">
        <v>0.8</v>
      </c>
      <c r="AF65" s="145">
        <f t="shared" si="12"/>
        <v>0.34482758620689657</v>
      </c>
      <c r="AG65" s="146" t="str">
        <f t="shared" si="13"/>
        <v>Not Met</v>
      </c>
      <c r="AH65" s="145">
        <f t="shared" si="14"/>
        <v>1.2500000000000001E-2</v>
      </c>
      <c r="AI65" s="50">
        <v>9</v>
      </c>
      <c r="AJ65" s="50">
        <v>9</v>
      </c>
      <c r="AK65" s="51">
        <v>1</v>
      </c>
      <c r="AL65" s="145">
        <f t="shared" si="15"/>
        <v>1</v>
      </c>
      <c r="AM65" s="146" t="str">
        <f t="shared" si="16"/>
        <v>Met</v>
      </c>
      <c r="AN65" s="145">
        <f t="shared" si="17"/>
        <v>0.02</v>
      </c>
      <c r="AO65" s="50">
        <v>26</v>
      </c>
      <c r="AP65" s="50">
        <v>2</v>
      </c>
      <c r="AQ65" s="51">
        <v>1</v>
      </c>
      <c r="AR65" s="145">
        <f t="shared" si="18"/>
        <v>7.6923076923076927E-2</v>
      </c>
      <c r="AS65" s="146" t="str">
        <f t="shared" si="19"/>
        <v>Not Met</v>
      </c>
      <c r="AT65" s="145">
        <f t="shared" si="20"/>
        <v>0.02</v>
      </c>
      <c r="AU65" s="145">
        <v>0.8</v>
      </c>
      <c r="AV65" s="89">
        <f t="shared" si="21"/>
        <v>0.40250000000000002</v>
      </c>
      <c r="AW65" s="90">
        <f t="shared" si="22"/>
        <v>0.50312500000000004</v>
      </c>
      <c r="AX65" s="64" t="str">
        <f t="shared" si="23"/>
        <v>Needs Improvement</v>
      </c>
    </row>
    <row r="66" spans="1:50">
      <c r="A66" s="148">
        <v>44958</v>
      </c>
      <c r="B66" s="143" t="s">
        <v>2186</v>
      </c>
      <c r="C66" s="143" t="s">
        <v>3577</v>
      </c>
      <c r="D66" s="144" t="s">
        <v>3540</v>
      </c>
      <c r="E66" s="50">
        <v>20</v>
      </c>
      <c r="F66" s="50">
        <v>2</v>
      </c>
      <c r="G66" s="51">
        <v>1</v>
      </c>
      <c r="H66" s="145">
        <f t="shared" si="0"/>
        <v>0.1</v>
      </c>
      <c r="I66" s="146" t="str">
        <f t="shared" si="1"/>
        <v>Not Met</v>
      </c>
      <c r="J66" s="145">
        <f t="shared" si="2"/>
        <v>0.1</v>
      </c>
      <c r="K66" s="50"/>
      <c r="L66" s="50"/>
      <c r="M66" s="51">
        <v>1</v>
      </c>
      <c r="N66" s="145">
        <f t="shared" si="3"/>
        <v>1</v>
      </c>
      <c r="O66" s="146" t="str">
        <f t="shared" si="4"/>
        <v>Met</v>
      </c>
      <c r="P66" s="145">
        <f t="shared" si="5"/>
        <v>0.12</v>
      </c>
      <c r="Q66" s="50"/>
      <c r="R66" s="50"/>
      <c r="S66" s="51">
        <v>1</v>
      </c>
      <c r="T66" s="145">
        <f t="shared" si="6"/>
        <v>1</v>
      </c>
      <c r="U66" s="146" t="str">
        <f t="shared" si="7"/>
        <v>Met</v>
      </c>
      <c r="V66" s="145">
        <f t="shared" si="8"/>
        <v>0.08</v>
      </c>
      <c r="W66" s="50"/>
      <c r="X66" s="50"/>
      <c r="Y66" s="51">
        <v>1</v>
      </c>
      <c r="Z66" s="145">
        <f t="shared" si="9"/>
        <v>1</v>
      </c>
      <c r="AA66" s="146" t="str">
        <f t="shared" si="10"/>
        <v>Met</v>
      </c>
      <c r="AB66" s="145">
        <f t="shared" si="11"/>
        <v>0.05</v>
      </c>
      <c r="AC66" s="50">
        <v>20</v>
      </c>
      <c r="AD66" s="50">
        <v>2</v>
      </c>
      <c r="AE66" s="51">
        <v>0.8</v>
      </c>
      <c r="AF66" s="145">
        <f t="shared" si="12"/>
        <v>0.1</v>
      </c>
      <c r="AG66" s="146" t="str">
        <f t="shared" si="13"/>
        <v>Not Met</v>
      </c>
      <c r="AH66" s="145">
        <f t="shared" si="14"/>
        <v>1.2500000000000001E-2</v>
      </c>
      <c r="AI66" s="50">
        <v>5</v>
      </c>
      <c r="AJ66" s="50">
        <v>5</v>
      </c>
      <c r="AK66" s="51">
        <v>1</v>
      </c>
      <c r="AL66" s="145">
        <f t="shared" si="15"/>
        <v>1</v>
      </c>
      <c r="AM66" s="146" t="str">
        <f t="shared" si="16"/>
        <v>Met</v>
      </c>
      <c r="AN66" s="145">
        <f t="shared" si="17"/>
        <v>0.02</v>
      </c>
      <c r="AO66" s="50">
        <v>18</v>
      </c>
      <c r="AP66" s="50">
        <v>1</v>
      </c>
      <c r="AQ66" s="51">
        <v>1</v>
      </c>
      <c r="AR66" s="145">
        <f t="shared" si="18"/>
        <v>5.5555555555555552E-2</v>
      </c>
      <c r="AS66" s="146" t="str">
        <f t="shared" si="19"/>
        <v>Not Met</v>
      </c>
      <c r="AT66" s="145">
        <f t="shared" si="20"/>
        <v>0.02</v>
      </c>
      <c r="AU66" s="145">
        <v>0.8</v>
      </c>
      <c r="AV66" s="89">
        <f t="shared" si="21"/>
        <v>0.40250000000000002</v>
      </c>
      <c r="AW66" s="90">
        <f t="shared" si="22"/>
        <v>0.50312500000000004</v>
      </c>
      <c r="AX66" s="64" t="str">
        <f t="shared" si="23"/>
        <v>Needs Improvement</v>
      </c>
    </row>
    <row r="67" spans="1:50">
      <c r="A67" s="148">
        <v>44958</v>
      </c>
      <c r="B67" s="143" t="s">
        <v>2186</v>
      </c>
      <c r="C67" s="143" t="s">
        <v>3579</v>
      </c>
      <c r="D67" s="144" t="s">
        <v>3542</v>
      </c>
      <c r="E67" s="50">
        <v>25</v>
      </c>
      <c r="F67" s="50">
        <v>3</v>
      </c>
      <c r="G67" s="51">
        <v>1</v>
      </c>
      <c r="H67" s="145">
        <f t="shared" si="0"/>
        <v>0.12</v>
      </c>
      <c r="I67" s="146" t="str">
        <f t="shared" si="1"/>
        <v>Not Met</v>
      </c>
      <c r="J67" s="145">
        <f t="shared" si="2"/>
        <v>0.1</v>
      </c>
      <c r="K67" s="50"/>
      <c r="L67" s="50"/>
      <c r="M67" s="51">
        <v>1</v>
      </c>
      <c r="N67" s="145">
        <f t="shared" si="3"/>
        <v>1</v>
      </c>
      <c r="O67" s="146" t="str">
        <f t="shared" si="4"/>
        <v>Met</v>
      </c>
      <c r="P67" s="145">
        <f t="shared" si="5"/>
        <v>0.12</v>
      </c>
      <c r="Q67" s="50"/>
      <c r="R67" s="50"/>
      <c r="S67" s="51">
        <v>1</v>
      </c>
      <c r="T67" s="145">
        <f t="shared" si="6"/>
        <v>1</v>
      </c>
      <c r="U67" s="146" t="str">
        <f t="shared" si="7"/>
        <v>Met</v>
      </c>
      <c r="V67" s="145">
        <f t="shared" si="8"/>
        <v>0.08</v>
      </c>
      <c r="W67" s="50"/>
      <c r="X67" s="50"/>
      <c r="Y67" s="51">
        <v>1</v>
      </c>
      <c r="Z67" s="145">
        <f t="shared" si="9"/>
        <v>1</v>
      </c>
      <c r="AA67" s="146" t="str">
        <f t="shared" si="10"/>
        <v>Met</v>
      </c>
      <c r="AB67" s="145">
        <f t="shared" si="11"/>
        <v>0.05</v>
      </c>
      <c r="AC67" s="50">
        <v>25</v>
      </c>
      <c r="AD67" s="50">
        <v>3</v>
      </c>
      <c r="AE67" s="51">
        <v>0.8</v>
      </c>
      <c r="AF67" s="145">
        <f t="shared" si="12"/>
        <v>0.12</v>
      </c>
      <c r="AG67" s="146" t="str">
        <f t="shared" si="13"/>
        <v>Not Met</v>
      </c>
      <c r="AH67" s="145">
        <f t="shared" si="14"/>
        <v>1.2500000000000001E-2</v>
      </c>
      <c r="AI67" s="50">
        <v>16</v>
      </c>
      <c r="AJ67" s="50">
        <v>16</v>
      </c>
      <c r="AK67" s="51">
        <v>1</v>
      </c>
      <c r="AL67" s="145">
        <f t="shared" si="15"/>
        <v>1</v>
      </c>
      <c r="AM67" s="146" t="str">
        <f t="shared" si="16"/>
        <v>Met</v>
      </c>
      <c r="AN67" s="145">
        <f t="shared" si="17"/>
        <v>0.02</v>
      </c>
      <c r="AO67" s="50">
        <v>21</v>
      </c>
      <c r="AP67" s="50">
        <v>0</v>
      </c>
      <c r="AQ67" s="51">
        <v>1</v>
      </c>
      <c r="AR67" s="145">
        <f t="shared" si="18"/>
        <v>0</v>
      </c>
      <c r="AS67" s="146" t="str">
        <f t="shared" si="19"/>
        <v>Not Met</v>
      </c>
      <c r="AT67" s="145">
        <f t="shared" si="20"/>
        <v>0.02</v>
      </c>
      <c r="AU67" s="145">
        <v>0.8</v>
      </c>
      <c r="AV67" s="89">
        <f t="shared" si="21"/>
        <v>0.40250000000000002</v>
      </c>
      <c r="AW67" s="90">
        <f t="shared" si="22"/>
        <v>0.50312500000000004</v>
      </c>
      <c r="AX67" s="64" t="str">
        <f t="shared" si="23"/>
        <v>Needs Improvement</v>
      </c>
    </row>
    <row r="68" spans="1:50">
      <c r="A68" s="148">
        <v>44958</v>
      </c>
      <c r="B68" s="143" t="s">
        <v>2644</v>
      </c>
      <c r="C68" s="143" t="s">
        <v>3581</v>
      </c>
      <c r="D68" s="144" t="s">
        <v>3545</v>
      </c>
      <c r="E68" s="50">
        <v>37</v>
      </c>
      <c r="F68" s="50">
        <v>7</v>
      </c>
      <c r="G68" s="51">
        <v>1</v>
      </c>
      <c r="H68" s="145">
        <f t="shared" ref="H68:H131" si="24">IF(E68=0,100%,(F68/E68))</f>
        <v>0.1891891891891892</v>
      </c>
      <c r="I68" s="146" t="str">
        <f t="shared" ref="I68:I131" si="25">IF(H68&lt;=69%,"Not Met",IF(H68&lt;=94%,"Partially Met",IF(H68&lt;=104%,"Met","Exceeded")))</f>
        <v>Not Met</v>
      </c>
      <c r="J68" s="145">
        <f t="shared" ref="J68:J131" si="26">IF(I68="Not Met",(25%*40%),IF(I68="Partially Met",50%*40%,IF(I68="Met",100%*40%,100%*40%)))</f>
        <v>0.1</v>
      </c>
      <c r="K68" s="50"/>
      <c r="L68" s="50"/>
      <c r="M68" s="51">
        <v>1</v>
      </c>
      <c r="N68" s="145">
        <f t="shared" ref="N68:N131" si="27">IF(K68=0,100%,(L68/K68))</f>
        <v>1</v>
      </c>
      <c r="O68" s="146" t="str">
        <f t="shared" ref="O68:O131" si="28">IF(N68&lt;=69%,"Not Met",IF(N68&lt;=94%,"Partially Met",IF(N68&lt;=104%,"Met","Exceeded")))</f>
        <v>Met</v>
      </c>
      <c r="P68" s="145">
        <f t="shared" ref="P68:P131" si="29">IFERROR((IF(O68="Not Met",(25%*12%),IF(O68="Partially Met",50%*12%,IF(O68="Met",100%*12%,100%*12%)))),12%)</f>
        <v>0.12</v>
      </c>
      <c r="Q68" s="50"/>
      <c r="R68" s="50"/>
      <c r="S68" s="51">
        <v>1</v>
      </c>
      <c r="T68" s="145">
        <f t="shared" ref="T68:T131" si="30">IF(Q68=0,100%,(R68/Q68))</f>
        <v>1</v>
      </c>
      <c r="U68" s="146" t="str">
        <f t="shared" ref="U68:U131" si="31">IF(T68&lt;=69%,"Not Met",IF(T68&lt;=94%,"Partially Met",IF(T68&lt;=104%,"Met","Exceeded")))</f>
        <v>Met</v>
      </c>
      <c r="V68" s="145">
        <f t="shared" ref="V68:V131" si="32">IFERROR((IF(U68="Not Met",(25%*8%),IF(U68="Partially Met",50%*8%,IF(U68="Met",100%*8%,100%*8%)))),8%)</f>
        <v>0.08</v>
      </c>
      <c r="W68" s="50"/>
      <c r="X68" s="50"/>
      <c r="Y68" s="51">
        <v>1</v>
      </c>
      <c r="Z68" s="145">
        <f t="shared" ref="Z68:Z131" si="33">IF(W68=0,100%,(X68/W68))</f>
        <v>1</v>
      </c>
      <c r="AA68" s="146" t="str">
        <f t="shared" ref="AA68:AA131" si="34">IF(Z68&lt;=69%,"Not Met",IF(Z68&lt;=94%,"Partially Met",IF(Z68&lt;=104%,"Met","Exceeded")))</f>
        <v>Met</v>
      </c>
      <c r="AB68" s="145">
        <f t="shared" ref="AB68:AB131" si="35">IFERROR((IF(AA68="Not Met",(25%*5%),IF(AA68="Partially Met",50%*5%,IF(AA68="Met",100%*5%,100%*5%)))),5%)</f>
        <v>0.05</v>
      </c>
      <c r="AC68" s="50">
        <v>37</v>
      </c>
      <c r="AD68" s="50">
        <v>16</v>
      </c>
      <c r="AE68" s="51">
        <v>0.8</v>
      </c>
      <c r="AF68" s="145">
        <f t="shared" ref="AF68:AF131" si="36">IF(AC68=0,100%,(AD68/AC68))</f>
        <v>0.43243243243243246</v>
      </c>
      <c r="AG68" s="146" t="str">
        <f t="shared" ref="AG68:AG131" si="37">IF(AF68&lt;=69%,"Not Met",IF(AF68&lt;=94%,"Partially Met",IF(AF68&lt;=104%,"Met","Exceeded")))</f>
        <v>Not Met</v>
      </c>
      <c r="AH68" s="145">
        <f t="shared" ref="AH68:AH131" si="38">IF(AG68="Not Met",(25%*5%),IF(AG68="Partially Met",50%*5%,IF(AG68="Met",100%*5%,100%*5%)))</f>
        <v>1.2500000000000001E-2</v>
      </c>
      <c r="AI68" s="50">
        <v>3</v>
      </c>
      <c r="AJ68" s="50">
        <v>3</v>
      </c>
      <c r="AK68" s="51">
        <v>1</v>
      </c>
      <c r="AL68" s="145">
        <f t="shared" ref="AL68:AL131" si="39">IFERROR((AJ68/AI68),100%)</f>
        <v>1</v>
      </c>
      <c r="AM68" s="146" t="str">
        <f t="shared" ref="AM68:AM131" si="40">IF(AL68&lt;=69%,"Not Met",IF(AL68&lt;=94%,"Partially Met",IF(AL68&lt;=104%,"Met","Exceeded")))</f>
        <v>Met</v>
      </c>
      <c r="AN68" s="145">
        <f t="shared" ref="AN68:AN131" si="41">IFERROR((IF(AM68="Not Met",(25%*2%),IF(AM68="Partially Met",50%*2%,IF(AM68="Met",100%*2%,100%*2%)))),0)</f>
        <v>0.02</v>
      </c>
      <c r="AO68" s="50">
        <v>28</v>
      </c>
      <c r="AP68" s="50">
        <v>1</v>
      </c>
      <c r="AQ68" s="51">
        <v>1</v>
      </c>
      <c r="AR68" s="145">
        <f t="shared" ref="AR68:AR131" si="42">IF(AO68=0,100%,(AP68/AO68))</f>
        <v>3.5714285714285712E-2</v>
      </c>
      <c r="AS68" s="146" t="str">
        <f t="shared" ref="AS68:AS131" si="43">IF(AR68&lt;=69%,"Not Met",IF(AR68&lt;=94%,"Partially Met",IF(AR68&lt;=104%,"Met","Exceeded")))</f>
        <v>Not Met</v>
      </c>
      <c r="AT68" s="145">
        <f t="shared" ref="AT68:AT131" si="44">IFERROR((IF(AS68="Not Met",(25%*8%),IF(AS68="Partially Met",50%*8%,IF(AS68="Met",100%*8%,100%*8%)))),0)</f>
        <v>0.02</v>
      </c>
      <c r="AU68" s="145">
        <v>0.8</v>
      </c>
      <c r="AV68" s="89">
        <f t="shared" ref="AV68:AV131" si="45">J68+V68+AB68+AH68+AN68+AT68+P68</f>
        <v>0.40250000000000002</v>
      </c>
      <c r="AW68" s="90">
        <f t="shared" ref="AW68:AW131" si="46">(AV68*100%)/AU68</f>
        <v>0.50312500000000004</v>
      </c>
      <c r="AX68" s="64" t="str">
        <f t="shared" ref="AX68:AX131" si="47">IF(AW68&lt;=49.9%,"Below Par",IF(AW68&lt;=59.9%,"Needs Improvement",IF(AW68&lt;=79.9%,"Steady Performer","Exceptional Performer")))</f>
        <v>Needs Improvement</v>
      </c>
    </row>
    <row r="69" spans="1:50">
      <c r="A69" s="148">
        <v>44958</v>
      </c>
      <c r="B69" s="143" t="s">
        <v>2644</v>
      </c>
      <c r="C69" s="143" t="s">
        <v>3584</v>
      </c>
      <c r="D69" s="144" t="s">
        <v>3548</v>
      </c>
      <c r="E69" s="50">
        <v>18</v>
      </c>
      <c r="F69" s="50">
        <v>2</v>
      </c>
      <c r="G69" s="51">
        <v>1</v>
      </c>
      <c r="H69" s="145">
        <f t="shared" si="24"/>
        <v>0.1111111111111111</v>
      </c>
      <c r="I69" s="146" t="str">
        <f t="shared" si="25"/>
        <v>Not Met</v>
      </c>
      <c r="J69" s="145">
        <f t="shared" si="26"/>
        <v>0.1</v>
      </c>
      <c r="K69" s="50"/>
      <c r="L69" s="50"/>
      <c r="M69" s="51">
        <v>1</v>
      </c>
      <c r="N69" s="145">
        <f t="shared" si="27"/>
        <v>1</v>
      </c>
      <c r="O69" s="146" t="str">
        <f t="shared" si="28"/>
        <v>Met</v>
      </c>
      <c r="P69" s="145">
        <f t="shared" si="29"/>
        <v>0.12</v>
      </c>
      <c r="Q69" s="50"/>
      <c r="R69" s="50"/>
      <c r="S69" s="51">
        <v>1</v>
      </c>
      <c r="T69" s="145">
        <f t="shared" si="30"/>
        <v>1</v>
      </c>
      <c r="U69" s="146" t="str">
        <f t="shared" si="31"/>
        <v>Met</v>
      </c>
      <c r="V69" s="145">
        <f t="shared" si="32"/>
        <v>0.08</v>
      </c>
      <c r="W69" s="50"/>
      <c r="X69" s="50"/>
      <c r="Y69" s="51">
        <v>1</v>
      </c>
      <c r="Z69" s="145">
        <f t="shared" si="33"/>
        <v>1</v>
      </c>
      <c r="AA69" s="146" t="str">
        <f t="shared" si="34"/>
        <v>Met</v>
      </c>
      <c r="AB69" s="145">
        <f t="shared" si="35"/>
        <v>0.05</v>
      </c>
      <c r="AC69" s="50">
        <v>18</v>
      </c>
      <c r="AD69" s="50">
        <v>6</v>
      </c>
      <c r="AE69" s="51">
        <v>0.8</v>
      </c>
      <c r="AF69" s="145">
        <f t="shared" si="36"/>
        <v>0.33333333333333331</v>
      </c>
      <c r="AG69" s="146" t="str">
        <f t="shared" si="37"/>
        <v>Not Met</v>
      </c>
      <c r="AH69" s="145">
        <f t="shared" si="38"/>
        <v>1.2500000000000001E-2</v>
      </c>
      <c r="AI69" s="50">
        <v>0</v>
      </c>
      <c r="AJ69" s="50">
        <v>0</v>
      </c>
      <c r="AK69" s="51">
        <v>1</v>
      </c>
      <c r="AL69" s="145">
        <f t="shared" si="39"/>
        <v>1</v>
      </c>
      <c r="AM69" s="146" t="str">
        <f t="shared" si="40"/>
        <v>Met</v>
      </c>
      <c r="AN69" s="145">
        <f t="shared" si="41"/>
        <v>0.02</v>
      </c>
      <c r="AO69" s="50">
        <v>15</v>
      </c>
      <c r="AP69" s="50">
        <v>0</v>
      </c>
      <c r="AQ69" s="51">
        <v>1</v>
      </c>
      <c r="AR69" s="145">
        <f t="shared" si="42"/>
        <v>0</v>
      </c>
      <c r="AS69" s="146" t="str">
        <f t="shared" si="43"/>
        <v>Not Met</v>
      </c>
      <c r="AT69" s="145">
        <f t="shared" si="44"/>
        <v>0.02</v>
      </c>
      <c r="AU69" s="145">
        <v>0.8</v>
      </c>
      <c r="AV69" s="89">
        <f t="shared" si="45"/>
        <v>0.40250000000000002</v>
      </c>
      <c r="AW69" s="90">
        <f t="shared" si="46"/>
        <v>0.50312500000000004</v>
      </c>
      <c r="AX69" s="64" t="str">
        <f t="shared" si="47"/>
        <v>Needs Improvement</v>
      </c>
    </row>
    <row r="70" spans="1:50">
      <c r="A70" s="148">
        <v>44958</v>
      </c>
      <c r="B70" s="143" t="s">
        <v>2644</v>
      </c>
      <c r="C70" s="143" t="s">
        <v>3583</v>
      </c>
      <c r="D70" s="144" t="s">
        <v>3547</v>
      </c>
      <c r="E70" s="50">
        <v>26</v>
      </c>
      <c r="F70" s="50">
        <v>3</v>
      </c>
      <c r="G70" s="51">
        <v>1</v>
      </c>
      <c r="H70" s="145">
        <f t="shared" si="24"/>
        <v>0.11538461538461539</v>
      </c>
      <c r="I70" s="146" t="str">
        <f t="shared" si="25"/>
        <v>Not Met</v>
      </c>
      <c r="J70" s="145">
        <f t="shared" si="26"/>
        <v>0.1</v>
      </c>
      <c r="K70" s="50"/>
      <c r="L70" s="50"/>
      <c r="M70" s="51">
        <v>1</v>
      </c>
      <c r="N70" s="145">
        <f t="shared" si="27"/>
        <v>1</v>
      </c>
      <c r="O70" s="146" t="str">
        <f t="shared" si="28"/>
        <v>Met</v>
      </c>
      <c r="P70" s="145">
        <f t="shared" si="29"/>
        <v>0.12</v>
      </c>
      <c r="Q70" s="50"/>
      <c r="R70" s="50"/>
      <c r="S70" s="51">
        <v>1</v>
      </c>
      <c r="T70" s="145">
        <f t="shared" si="30"/>
        <v>1</v>
      </c>
      <c r="U70" s="146" t="str">
        <f t="shared" si="31"/>
        <v>Met</v>
      </c>
      <c r="V70" s="145">
        <f t="shared" si="32"/>
        <v>0.08</v>
      </c>
      <c r="W70" s="50"/>
      <c r="X70" s="50"/>
      <c r="Y70" s="51">
        <v>1</v>
      </c>
      <c r="Z70" s="145">
        <f t="shared" si="33"/>
        <v>1</v>
      </c>
      <c r="AA70" s="146" t="str">
        <f t="shared" si="34"/>
        <v>Met</v>
      </c>
      <c r="AB70" s="145">
        <f t="shared" si="35"/>
        <v>0.05</v>
      </c>
      <c r="AC70" s="50">
        <v>26</v>
      </c>
      <c r="AD70" s="50">
        <v>10</v>
      </c>
      <c r="AE70" s="51">
        <v>0.8</v>
      </c>
      <c r="AF70" s="145">
        <f t="shared" si="36"/>
        <v>0.38461538461538464</v>
      </c>
      <c r="AG70" s="146" t="str">
        <f t="shared" si="37"/>
        <v>Not Met</v>
      </c>
      <c r="AH70" s="145">
        <f t="shared" si="38"/>
        <v>1.2500000000000001E-2</v>
      </c>
      <c r="AI70" s="50">
        <v>1</v>
      </c>
      <c r="AJ70" s="50">
        <v>1</v>
      </c>
      <c r="AK70" s="51">
        <v>1</v>
      </c>
      <c r="AL70" s="145">
        <f t="shared" si="39"/>
        <v>1</v>
      </c>
      <c r="AM70" s="146" t="str">
        <f t="shared" si="40"/>
        <v>Met</v>
      </c>
      <c r="AN70" s="145">
        <f t="shared" si="41"/>
        <v>0.02</v>
      </c>
      <c r="AO70" s="50">
        <v>21</v>
      </c>
      <c r="AP70" s="50">
        <v>0</v>
      </c>
      <c r="AQ70" s="51">
        <v>1</v>
      </c>
      <c r="AR70" s="145">
        <f t="shared" si="42"/>
        <v>0</v>
      </c>
      <c r="AS70" s="146" t="str">
        <f t="shared" si="43"/>
        <v>Not Met</v>
      </c>
      <c r="AT70" s="145">
        <f t="shared" si="44"/>
        <v>0.02</v>
      </c>
      <c r="AU70" s="145">
        <v>0.8</v>
      </c>
      <c r="AV70" s="89">
        <f t="shared" si="45"/>
        <v>0.40250000000000002</v>
      </c>
      <c r="AW70" s="90">
        <f t="shared" si="46"/>
        <v>0.50312500000000004</v>
      </c>
      <c r="AX70" s="64" t="str">
        <f t="shared" si="47"/>
        <v>Needs Improvement</v>
      </c>
    </row>
    <row r="71" spans="1:50">
      <c r="A71" s="148">
        <v>44958</v>
      </c>
      <c r="B71" s="143" t="s">
        <v>2644</v>
      </c>
      <c r="C71" s="143" t="s">
        <v>3580</v>
      </c>
      <c r="D71" s="144" t="s">
        <v>3544</v>
      </c>
      <c r="E71" s="50">
        <v>37</v>
      </c>
      <c r="F71" s="50">
        <v>7</v>
      </c>
      <c r="G71" s="51">
        <v>1</v>
      </c>
      <c r="H71" s="145">
        <f t="shared" si="24"/>
        <v>0.1891891891891892</v>
      </c>
      <c r="I71" s="146" t="str">
        <f t="shared" si="25"/>
        <v>Not Met</v>
      </c>
      <c r="J71" s="145">
        <f t="shared" si="26"/>
        <v>0.1</v>
      </c>
      <c r="K71" s="50"/>
      <c r="L71" s="50"/>
      <c r="M71" s="51">
        <v>1</v>
      </c>
      <c r="N71" s="145">
        <f t="shared" si="27"/>
        <v>1</v>
      </c>
      <c r="O71" s="146" t="str">
        <f t="shared" si="28"/>
        <v>Met</v>
      </c>
      <c r="P71" s="145">
        <f t="shared" si="29"/>
        <v>0.12</v>
      </c>
      <c r="Q71" s="50"/>
      <c r="R71" s="50"/>
      <c r="S71" s="51">
        <v>1</v>
      </c>
      <c r="T71" s="145">
        <f t="shared" si="30"/>
        <v>1</v>
      </c>
      <c r="U71" s="146" t="str">
        <f t="shared" si="31"/>
        <v>Met</v>
      </c>
      <c r="V71" s="145">
        <f t="shared" si="32"/>
        <v>0.08</v>
      </c>
      <c r="W71" s="50"/>
      <c r="X71" s="50"/>
      <c r="Y71" s="51">
        <v>1</v>
      </c>
      <c r="Z71" s="145">
        <f t="shared" si="33"/>
        <v>1</v>
      </c>
      <c r="AA71" s="146" t="str">
        <f t="shared" si="34"/>
        <v>Met</v>
      </c>
      <c r="AB71" s="145">
        <f t="shared" si="35"/>
        <v>0.05</v>
      </c>
      <c r="AC71" s="50">
        <v>37</v>
      </c>
      <c r="AD71" s="50">
        <v>12</v>
      </c>
      <c r="AE71" s="51">
        <v>0.8</v>
      </c>
      <c r="AF71" s="145">
        <f t="shared" si="36"/>
        <v>0.32432432432432434</v>
      </c>
      <c r="AG71" s="146" t="str">
        <f t="shared" si="37"/>
        <v>Not Met</v>
      </c>
      <c r="AH71" s="145">
        <f t="shared" si="38"/>
        <v>1.2500000000000001E-2</v>
      </c>
      <c r="AI71" s="50">
        <v>2</v>
      </c>
      <c r="AJ71" s="50">
        <v>2</v>
      </c>
      <c r="AK71" s="51">
        <v>1</v>
      </c>
      <c r="AL71" s="145">
        <f t="shared" si="39"/>
        <v>1</v>
      </c>
      <c r="AM71" s="146" t="str">
        <f t="shared" si="40"/>
        <v>Met</v>
      </c>
      <c r="AN71" s="145">
        <f t="shared" si="41"/>
        <v>0.02</v>
      </c>
      <c r="AO71" s="50">
        <v>27</v>
      </c>
      <c r="AP71" s="50">
        <v>0</v>
      </c>
      <c r="AQ71" s="51">
        <v>1</v>
      </c>
      <c r="AR71" s="145">
        <f t="shared" si="42"/>
        <v>0</v>
      </c>
      <c r="AS71" s="146" t="str">
        <f t="shared" si="43"/>
        <v>Not Met</v>
      </c>
      <c r="AT71" s="145">
        <f t="shared" si="44"/>
        <v>0.02</v>
      </c>
      <c r="AU71" s="145">
        <v>0.8</v>
      </c>
      <c r="AV71" s="89">
        <f t="shared" si="45"/>
        <v>0.40250000000000002</v>
      </c>
      <c r="AW71" s="90">
        <f t="shared" si="46"/>
        <v>0.50312500000000004</v>
      </c>
      <c r="AX71" s="64" t="str">
        <f t="shared" si="47"/>
        <v>Needs Improvement</v>
      </c>
    </row>
    <row r="72" spans="1:50">
      <c r="A72" s="148">
        <v>44958</v>
      </c>
      <c r="B72" s="143" t="s">
        <v>2644</v>
      </c>
      <c r="C72" s="143" t="s">
        <v>3582</v>
      </c>
      <c r="D72" s="144" t="s">
        <v>3546</v>
      </c>
      <c r="E72" s="50">
        <v>38</v>
      </c>
      <c r="F72" s="50">
        <v>5</v>
      </c>
      <c r="G72" s="51">
        <v>1</v>
      </c>
      <c r="H72" s="145">
        <f t="shared" si="24"/>
        <v>0.13157894736842105</v>
      </c>
      <c r="I72" s="146" t="str">
        <f t="shared" si="25"/>
        <v>Not Met</v>
      </c>
      <c r="J72" s="145">
        <f t="shared" si="26"/>
        <v>0.1</v>
      </c>
      <c r="K72" s="50"/>
      <c r="L72" s="50"/>
      <c r="M72" s="51">
        <v>1</v>
      </c>
      <c r="N72" s="145">
        <f t="shared" si="27"/>
        <v>1</v>
      </c>
      <c r="O72" s="146" t="str">
        <f t="shared" si="28"/>
        <v>Met</v>
      </c>
      <c r="P72" s="145">
        <f t="shared" si="29"/>
        <v>0.12</v>
      </c>
      <c r="Q72" s="50"/>
      <c r="R72" s="50"/>
      <c r="S72" s="51">
        <v>1</v>
      </c>
      <c r="T72" s="145">
        <f t="shared" si="30"/>
        <v>1</v>
      </c>
      <c r="U72" s="146" t="str">
        <f t="shared" si="31"/>
        <v>Met</v>
      </c>
      <c r="V72" s="145">
        <f t="shared" si="32"/>
        <v>0.08</v>
      </c>
      <c r="W72" s="50"/>
      <c r="X72" s="50"/>
      <c r="Y72" s="51">
        <v>1</v>
      </c>
      <c r="Z72" s="145">
        <f t="shared" si="33"/>
        <v>1</v>
      </c>
      <c r="AA72" s="146" t="str">
        <f t="shared" si="34"/>
        <v>Met</v>
      </c>
      <c r="AB72" s="145">
        <f t="shared" si="35"/>
        <v>0.05</v>
      </c>
      <c r="AC72" s="50">
        <v>38</v>
      </c>
      <c r="AD72" s="50">
        <v>12</v>
      </c>
      <c r="AE72" s="51">
        <v>0.8</v>
      </c>
      <c r="AF72" s="145">
        <f t="shared" si="36"/>
        <v>0.31578947368421051</v>
      </c>
      <c r="AG72" s="146" t="str">
        <f t="shared" si="37"/>
        <v>Not Met</v>
      </c>
      <c r="AH72" s="145">
        <f t="shared" si="38"/>
        <v>1.2500000000000001E-2</v>
      </c>
      <c r="AI72" s="50">
        <v>1</v>
      </c>
      <c r="AJ72" s="50">
        <v>1</v>
      </c>
      <c r="AK72" s="51">
        <v>1</v>
      </c>
      <c r="AL72" s="145">
        <f t="shared" si="39"/>
        <v>1</v>
      </c>
      <c r="AM72" s="146" t="str">
        <f t="shared" si="40"/>
        <v>Met</v>
      </c>
      <c r="AN72" s="145">
        <f t="shared" si="41"/>
        <v>0.02</v>
      </c>
      <c r="AO72" s="50">
        <v>30</v>
      </c>
      <c r="AP72" s="50">
        <v>0</v>
      </c>
      <c r="AQ72" s="51">
        <v>1</v>
      </c>
      <c r="AR72" s="145">
        <f t="shared" si="42"/>
        <v>0</v>
      </c>
      <c r="AS72" s="146" t="str">
        <f t="shared" si="43"/>
        <v>Not Met</v>
      </c>
      <c r="AT72" s="145">
        <f t="shared" si="44"/>
        <v>0.02</v>
      </c>
      <c r="AU72" s="145">
        <v>0.8</v>
      </c>
      <c r="AV72" s="89">
        <f t="shared" si="45"/>
        <v>0.40250000000000002</v>
      </c>
      <c r="AW72" s="90">
        <f t="shared" si="46"/>
        <v>0.50312500000000004</v>
      </c>
      <c r="AX72" s="64" t="str">
        <f t="shared" si="47"/>
        <v>Needs Improvement</v>
      </c>
    </row>
    <row r="73" spans="1:50">
      <c r="A73" s="148">
        <v>44958</v>
      </c>
      <c r="B73" s="143" t="s">
        <v>2644</v>
      </c>
      <c r="C73" s="143" t="s">
        <v>3586</v>
      </c>
      <c r="D73" s="144" t="s">
        <v>3550</v>
      </c>
      <c r="E73" s="50">
        <v>12</v>
      </c>
      <c r="F73" s="50">
        <v>1</v>
      </c>
      <c r="G73" s="51">
        <v>1</v>
      </c>
      <c r="H73" s="145">
        <f t="shared" si="24"/>
        <v>8.3333333333333329E-2</v>
      </c>
      <c r="I73" s="146" t="str">
        <f t="shared" si="25"/>
        <v>Not Met</v>
      </c>
      <c r="J73" s="145">
        <f t="shared" si="26"/>
        <v>0.1</v>
      </c>
      <c r="K73" s="50"/>
      <c r="L73" s="50"/>
      <c r="M73" s="51">
        <v>1</v>
      </c>
      <c r="N73" s="145">
        <f t="shared" si="27"/>
        <v>1</v>
      </c>
      <c r="O73" s="146" t="str">
        <f t="shared" si="28"/>
        <v>Met</v>
      </c>
      <c r="P73" s="145">
        <f t="shared" si="29"/>
        <v>0.12</v>
      </c>
      <c r="Q73" s="50"/>
      <c r="R73" s="50"/>
      <c r="S73" s="51">
        <v>1</v>
      </c>
      <c r="T73" s="145">
        <f t="shared" si="30"/>
        <v>1</v>
      </c>
      <c r="U73" s="146" t="str">
        <f t="shared" si="31"/>
        <v>Met</v>
      </c>
      <c r="V73" s="145">
        <f t="shared" si="32"/>
        <v>0.08</v>
      </c>
      <c r="W73" s="50"/>
      <c r="X73" s="50"/>
      <c r="Y73" s="51">
        <v>1</v>
      </c>
      <c r="Z73" s="145">
        <f t="shared" si="33"/>
        <v>1</v>
      </c>
      <c r="AA73" s="146" t="str">
        <f t="shared" si="34"/>
        <v>Met</v>
      </c>
      <c r="AB73" s="145">
        <f t="shared" si="35"/>
        <v>0.05</v>
      </c>
      <c r="AC73" s="50">
        <v>12</v>
      </c>
      <c r="AD73" s="50">
        <v>1</v>
      </c>
      <c r="AE73" s="51">
        <v>0.8</v>
      </c>
      <c r="AF73" s="145">
        <f t="shared" si="36"/>
        <v>8.3333333333333329E-2</v>
      </c>
      <c r="AG73" s="146" t="str">
        <f t="shared" si="37"/>
        <v>Not Met</v>
      </c>
      <c r="AH73" s="145">
        <f t="shared" si="38"/>
        <v>1.2500000000000001E-2</v>
      </c>
      <c r="AI73" s="50">
        <v>1</v>
      </c>
      <c r="AJ73" s="50">
        <v>1</v>
      </c>
      <c r="AK73" s="51">
        <v>1</v>
      </c>
      <c r="AL73" s="145">
        <f t="shared" si="39"/>
        <v>1</v>
      </c>
      <c r="AM73" s="146" t="str">
        <f t="shared" si="40"/>
        <v>Met</v>
      </c>
      <c r="AN73" s="145">
        <f t="shared" si="41"/>
        <v>0.02</v>
      </c>
      <c r="AO73" s="50">
        <v>10</v>
      </c>
      <c r="AP73" s="50">
        <v>2</v>
      </c>
      <c r="AQ73" s="51">
        <v>1</v>
      </c>
      <c r="AR73" s="145">
        <f t="shared" si="42"/>
        <v>0.2</v>
      </c>
      <c r="AS73" s="146" t="str">
        <f t="shared" si="43"/>
        <v>Not Met</v>
      </c>
      <c r="AT73" s="145">
        <f t="shared" si="44"/>
        <v>0.02</v>
      </c>
      <c r="AU73" s="145">
        <v>0.8</v>
      </c>
      <c r="AV73" s="89">
        <f t="shared" si="45"/>
        <v>0.40250000000000002</v>
      </c>
      <c r="AW73" s="90">
        <f t="shared" si="46"/>
        <v>0.50312500000000004</v>
      </c>
      <c r="AX73" s="64" t="str">
        <f t="shared" si="47"/>
        <v>Needs Improvement</v>
      </c>
    </row>
    <row r="74" spans="1:50">
      <c r="A74" s="148">
        <v>44958</v>
      </c>
      <c r="B74" s="143" t="s">
        <v>2644</v>
      </c>
      <c r="C74" s="143" t="s">
        <v>3585</v>
      </c>
      <c r="D74" s="144" t="s">
        <v>3549</v>
      </c>
      <c r="E74" s="50">
        <v>20</v>
      </c>
      <c r="F74" s="50">
        <v>5</v>
      </c>
      <c r="G74" s="51">
        <v>1</v>
      </c>
      <c r="H74" s="145">
        <f t="shared" si="24"/>
        <v>0.25</v>
      </c>
      <c r="I74" s="146" t="str">
        <f t="shared" si="25"/>
        <v>Not Met</v>
      </c>
      <c r="J74" s="145">
        <f t="shared" si="26"/>
        <v>0.1</v>
      </c>
      <c r="K74" s="50"/>
      <c r="L74" s="50"/>
      <c r="M74" s="51">
        <v>1</v>
      </c>
      <c r="N74" s="145">
        <f t="shared" si="27"/>
        <v>1</v>
      </c>
      <c r="O74" s="146" t="str">
        <f t="shared" si="28"/>
        <v>Met</v>
      </c>
      <c r="P74" s="145">
        <f t="shared" si="29"/>
        <v>0.12</v>
      </c>
      <c r="Q74" s="50"/>
      <c r="R74" s="50"/>
      <c r="S74" s="51">
        <v>1</v>
      </c>
      <c r="T74" s="145">
        <f t="shared" si="30"/>
        <v>1</v>
      </c>
      <c r="U74" s="146" t="str">
        <f t="shared" si="31"/>
        <v>Met</v>
      </c>
      <c r="V74" s="145">
        <f t="shared" si="32"/>
        <v>0.08</v>
      </c>
      <c r="W74" s="50"/>
      <c r="X74" s="50"/>
      <c r="Y74" s="51">
        <v>1</v>
      </c>
      <c r="Z74" s="145">
        <f t="shared" si="33"/>
        <v>1</v>
      </c>
      <c r="AA74" s="146" t="str">
        <f t="shared" si="34"/>
        <v>Met</v>
      </c>
      <c r="AB74" s="145">
        <f t="shared" si="35"/>
        <v>0.05</v>
      </c>
      <c r="AC74" s="50">
        <v>20</v>
      </c>
      <c r="AD74" s="50">
        <v>2</v>
      </c>
      <c r="AE74" s="51">
        <v>0.8</v>
      </c>
      <c r="AF74" s="145">
        <f t="shared" si="36"/>
        <v>0.1</v>
      </c>
      <c r="AG74" s="146" t="str">
        <f t="shared" si="37"/>
        <v>Not Met</v>
      </c>
      <c r="AH74" s="145">
        <f t="shared" si="38"/>
        <v>1.2500000000000001E-2</v>
      </c>
      <c r="AI74" s="50">
        <v>6</v>
      </c>
      <c r="AJ74" s="50">
        <v>6</v>
      </c>
      <c r="AK74" s="51">
        <v>1</v>
      </c>
      <c r="AL74" s="145">
        <f t="shared" si="39"/>
        <v>1</v>
      </c>
      <c r="AM74" s="146" t="str">
        <f t="shared" si="40"/>
        <v>Met</v>
      </c>
      <c r="AN74" s="145">
        <f t="shared" si="41"/>
        <v>0.02</v>
      </c>
      <c r="AO74" s="50">
        <v>14</v>
      </c>
      <c r="AP74" s="50">
        <v>0</v>
      </c>
      <c r="AQ74" s="51">
        <v>1</v>
      </c>
      <c r="AR74" s="145">
        <f t="shared" si="42"/>
        <v>0</v>
      </c>
      <c r="AS74" s="146" t="str">
        <f t="shared" si="43"/>
        <v>Not Met</v>
      </c>
      <c r="AT74" s="145">
        <f t="shared" si="44"/>
        <v>0.02</v>
      </c>
      <c r="AU74" s="145">
        <v>0.8</v>
      </c>
      <c r="AV74" s="89">
        <f t="shared" si="45"/>
        <v>0.40250000000000002</v>
      </c>
      <c r="AW74" s="90">
        <f t="shared" si="46"/>
        <v>0.50312500000000004</v>
      </c>
      <c r="AX74" s="64" t="str">
        <f t="shared" si="47"/>
        <v>Needs Improvement</v>
      </c>
    </row>
    <row r="75" spans="1:50">
      <c r="A75" s="148">
        <v>44986</v>
      </c>
      <c r="B75" s="143" t="s">
        <v>14</v>
      </c>
      <c r="C75" s="143" t="s">
        <v>3551</v>
      </c>
      <c r="D75" s="144" t="s">
        <v>3513</v>
      </c>
      <c r="E75" s="50">
        <v>52</v>
      </c>
      <c r="F75" s="50">
        <v>21</v>
      </c>
      <c r="G75" s="51">
        <v>1</v>
      </c>
      <c r="H75" s="145">
        <f t="shared" si="24"/>
        <v>0.40384615384615385</v>
      </c>
      <c r="I75" s="146" t="str">
        <f t="shared" si="25"/>
        <v>Not Met</v>
      </c>
      <c r="J75" s="145">
        <f t="shared" si="26"/>
        <v>0.1</v>
      </c>
      <c r="K75" s="50"/>
      <c r="L75" s="50"/>
      <c r="M75" s="51">
        <v>1</v>
      </c>
      <c r="N75" s="145">
        <f t="shared" si="27"/>
        <v>1</v>
      </c>
      <c r="O75" s="146" t="str">
        <f t="shared" si="28"/>
        <v>Met</v>
      </c>
      <c r="P75" s="145">
        <f t="shared" si="29"/>
        <v>0.12</v>
      </c>
      <c r="Q75" s="50"/>
      <c r="R75" s="50"/>
      <c r="S75" s="51">
        <v>1</v>
      </c>
      <c r="T75" s="145">
        <f t="shared" si="30"/>
        <v>1</v>
      </c>
      <c r="U75" s="146" t="str">
        <f t="shared" si="31"/>
        <v>Met</v>
      </c>
      <c r="V75" s="145">
        <f t="shared" si="32"/>
        <v>0.08</v>
      </c>
      <c r="W75" s="50"/>
      <c r="X75" s="50"/>
      <c r="Y75" s="51">
        <v>1</v>
      </c>
      <c r="Z75" s="145">
        <f t="shared" si="33"/>
        <v>1</v>
      </c>
      <c r="AA75" s="146" t="str">
        <f t="shared" si="34"/>
        <v>Met</v>
      </c>
      <c r="AB75" s="145">
        <f t="shared" si="35"/>
        <v>0.05</v>
      </c>
      <c r="AC75" s="50">
        <v>52</v>
      </c>
      <c r="AD75" s="50">
        <v>28</v>
      </c>
      <c r="AE75" s="51">
        <v>0.8</v>
      </c>
      <c r="AF75" s="145">
        <f t="shared" si="36"/>
        <v>0.53846153846153844</v>
      </c>
      <c r="AG75" s="146" t="str">
        <f t="shared" si="37"/>
        <v>Not Met</v>
      </c>
      <c r="AH75" s="145">
        <f t="shared" si="38"/>
        <v>1.2500000000000001E-2</v>
      </c>
      <c r="AI75" s="50">
        <v>1</v>
      </c>
      <c r="AJ75" s="50">
        <v>1</v>
      </c>
      <c r="AK75" s="51">
        <v>1</v>
      </c>
      <c r="AL75" s="145">
        <f t="shared" si="39"/>
        <v>1</v>
      </c>
      <c r="AM75" s="146" t="str">
        <f t="shared" si="40"/>
        <v>Met</v>
      </c>
      <c r="AN75" s="145">
        <f t="shared" si="41"/>
        <v>0.02</v>
      </c>
      <c r="AO75" s="50">
        <v>30</v>
      </c>
      <c r="AP75" s="50">
        <v>3</v>
      </c>
      <c r="AQ75" s="51">
        <v>1</v>
      </c>
      <c r="AR75" s="145">
        <f t="shared" si="42"/>
        <v>0.1</v>
      </c>
      <c r="AS75" s="146" t="str">
        <f t="shared" si="43"/>
        <v>Not Met</v>
      </c>
      <c r="AT75" s="145">
        <f t="shared" si="44"/>
        <v>0.02</v>
      </c>
      <c r="AU75" s="51">
        <v>0.8</v>
      </c>
      <c r="AV75" s="89">
        <f t="shared" si="45"/>
        <v>0.40250000000000002</v>
      </c>
      <c r="AW75" s="90">
        <f t="shared" si="46"/>
        <v>0.50312500000000004</v>
      </c>
      <c r="AX75" s="64" t="str">
        <f t="shared" si="47"/>
        <v>Needs Improvement</v>
      </c>
    </row>
    <row r="76" spans="1:50">
      <c r="A76" s="148">
        <v>44986</v>
      </c>
      <c r="B76" s="143" t="s">
        <v>14</v>
      </c>
      <c r="C76" s="143" t="s">
        <v>3552</v>
      </c>
      <c r="D76" s="144" t="s">
        <v>3514</v>
      </c>
      <c r="E76" s="50">
        <v>49</v>
      </c>
      <c r="F76" s="50">
        <v>17</v>
      </c>
      <c r="G76" s="51">
        <v>1</v>
      </c>
      <c r="H76" s="145">
        <f t="shared" si="24"/>
        <v>0.34693877551020408</v>
      </c>
      <c r="I76" s="146" t="str">
        <f t="shared" si="25"/>
        <v>Not Met</v>
      </c>
      <c r="J76" s="145">
        <f t="shared" si="26"/>
        <v>0.1</v>
      </c>
      <c r="K76" s="50"/>
      <c r="L76" s="50"/>
      <c r="M76" s="51">
        <v>1</v>
      </c>
      <c r="N76" s="145">
        <f t="shared" si="27"/>
        <v>1</v>
      </c>
      <c r="O76" s="146" t="str">
        <f t="shared" si="28"/>
        <v>Met</v>
      </c>
      <c r="P76" s="145">
        <f t="shared" si="29"/>
        <v>0.12</v>
      </c>
      <c r="Q76" s="50"/>
      <c r="R76" s="50"/>
      <c r="S76" s="51">
        <v>1</v>
      </c>
      <c r="T76" s="145">
        <f t="shared" si="30"/>
        <v>1</v>
      </c>
      <c r="U76" s="146" t="str">
        <f t="shared" si="31"/>
        <v>Met</v>
      </c>
      <c r="V76" s="145">
        <f t="shared" si="32"/>
        <v>0.08</v>
      </c>
      <c r="W76" s="50"/>
      <c r="X76" s="50"/>
      <c r="Y76" s="51">
        <v>1</v>
      </c>
      <c r="Z76" s="145">
        <f t="shared" si="33"/>
        <v>1</v>
      </c>
      <c r="AA76" s="146" t="str">
        <f t="shared" si="34"/>
        <v>Met</v>
      </c>
      <c r="AB76" s="145">
        <f t="shared" si="35"/>
        <v>0.05</v>
      </c>
      <c r="AC76" s="50">
        <v>49</v>
      </c>
      <c r="AD76" s="50">
        <v>27</v>
      </c>
      <c r="AE76" s="51">
        <v>0.8</v>
      </c>
      <c r="AF76" s="145">
        <f t="shared" si="36"/>
        <v>0.55102040816326525</v>
      </c>
      <c r="AG76" s="146" t="str">
        <f t="shared" si="37"/>
        <v>Not Met</v>
      </c>
      <c r="AH76" s="145">
        <f t="shared" si="38"/>
        <v>1.2500000000000001E-2</v>
      </c>
      <c r="AI76" s="50">
        <v>0</v>
      </c>
      <c r="AJ76" s="50">
        <v>0</v>
      </c>
      <c r="AK76" s="51">
        <v>1</v>
      </c>
      <c r="AL76" s="145">
        <f t="shared" si="39"/>
        <v>1</v>
      </c>
      <c r="AM76" s="146" t="str">
        <f t="shared" si="40"/>
        <v>Met</v>
      </c>
      <c r="AN76" s="145">
        <f t="shared" si="41"/>
        <v>0.02</v>
      </c>
      <c r="AO76" s="50">
        <v>32</v>
      </c>
      <c r="AP76" s="50">
        <v>2</v>
      </c>
      <c r="AQ76" s="51">
        <v>1</v>
      </c>
      <c r="AR76" s="145">
        <f t="shared" si="42"/>
        <v>6.25E-2</v>
      </c>
      <c r="AS76" s="146" t="str">
        <f t="shared" si="43"/>
        <v>Not Met</v>
      </c>
      <c r="AT76" s="145">
        <f t="shared" si="44"/>
        <v>0.02</v>
      </c>
      <c r="AU76" s="145">
        <v>0.8</v>
      </c>
      <c r="AV76" s="89">
        <f t="shared" si="45"/>
        <v>0.40250000000000002</v>
      </c>
      <c r="AW76" s="90">
        <f t="shared" si="46"/>
        <v>0.50312500000000004</v>
      </c>
      <c r="AX76" s="64" t="str">
        <f t="shared" si="47"/>
        <v>Needs Improvement</v>
      </c>
    </row>
    <row r="77" spans="1:50">
      <c r="A77" s="148">
        <v>44986</v>
      </c>
      <c r="B77" s="143" t="s">
        <v>14</v>
      </c>
      <c r="C77" s="143" t="s">
        <v>3554</v>
      </c>
      <c r="D77" s="144" t="s">
        <v>3516</v>
      </c>
      <c r="E77" s="50">
        <v>36</v>
      </c>
      <c r="F77" s="50">
        <v>16</v>
      </c>
      <c r="G77" s="51">
        <v>1</v>
      </c>
      <c r="H77" s="145">
        <f t="shared" si="24"/>
        <v>0.44444444444444442</v>
      </c>
      <c r="I77" s="146" t="str">
        <f t="shared" si="25"/>
        <v>Not Met</v>
      </c>
      <c r="J77" s="145">
        <f t="shared" si="26"/>
        <v>0.1</v>
      </c>
      <c r="K77" s="50"/>
      <c r="L77" s="50"/>
      <c r="M77" s="51">
        <v>1</v>
      </c>
      <c r="N77" s="145">
        <f t="shared" si="27"/>
        <v>1</v>
      </c>
      <c r="O77" s="146" t="str">
        <f t="shared" si="28"/>
        <v>Met</v>
      </c>
      <c r="P77" s="145">
        <f t="shared" si="29"/>
        <v>0.12</v>
      </c>
      <c r="Q77" s="50"/>
      <c r="R77" s="50"/>
      <c r="S77" s="51">
        <v>1</v>
      </c>
      <c r="T77" s="145">
        <f t="shared" si="30"/>
        <v>1</v>
      </c>
      <c r="U77" s="146" t="str">
        <f t="shared" si="31"/>
        <v>Met</v>
      </c>
      <c r="V77" s="145">
        <f t="shared" si="32"/>
        <v>0.08</v>
      </c>
      <c r="W77" s="50"/>
      <c r="X77" s="50"/>
      <c r="Y77" s="51">
        <v>1</v>
      </c>
      <c r="Z77" s="145">
        <f t="shared" si="33"/>
        <v>1</v>
      </c>
      <c r="AA77" s="146" t="str">
        <f t="shared" si="34"/>
        <v>Met</v>
      </c>
      <c r="AB77" s="145">
        <f t="shared" si="35"/>
        <v>0.05</v>
      </c>
      <c r="AC77" s="50">
        <v>36</v>
      </c>
      <c r="AD77" s="50">
        <v>25</v>
      </c>
      <c r="AE77" s="51">
        <v>0.8</v>
      </c>
      <c r="AF77" s="145">
        <f t="shared" si="36"/>
        <v>0.69444444444444442</v>
      </c>
      <c r="AG77" s="146" t="str">
        <f t="shared" si="37"/>
        <v>Partially Met</v>
      </c>
      <c r="AH77" s="145">
        <f t="shared" si="38"/>
        <v>2.5000000000000001E-2</v>
      </c>
      <c r="AI77" s="50">
        <v>0</v>
      </c>
      <c r="AJ77" s="50">
        <v>0</v>
      </c>
      <c r="AK77" s="51">
        <v>1</v>
      </c>
      <c r="AL77" s="145">
        <f t="shared" si="39"/>
        <v>1</v>
      </c>
      <c r="AM77" s="146" t="str">
        <f t="shared" si="40"/>
        <v>Met</v>
      </c>
      <c r="AN77" s="145">
        <f t="shared" si="41"/>
        <v>0.02</v>
      </c>
      <c r="AO77" s="50">
        <v>21</v>
      </c>
      <c r="AP77" s="50">
        <v>1</v>
      </c>
      <c r="AQ77" s="51">
        <v>1</v>
      </c>
      <c r="AR77" s="145">
        <f t="shared" si="42"/>
        <v>4.7619047619047616E-2</v>
      </c>
      <c r="AS77" s="146" t="str">
        <f t="shared" si="43"/>
        <v>Not Met</v>
      </c>
      <c r="AT77" s="145">
        <f t="shared" si="44"/>
        <v>0.02</v>
      </c>
      <c r="AU77" s="145">
        <v>0.8</v>
      </c>
      <c r="AV77" s="89">
        <f t="shared" si="45"/>
        <v>0.41500000000000004</v>
      </c>
      <c r="AW77" s="90">
        <f t="shared" si="46"/>
        <v>0.51875000000000004</v>
      </c>
      <c r="AX77" s="64" t="str">
        <f t="shared" si="47"/>
        <v>Needs Improvement</v>
      </c>
    </row>
    <row r="78" spans="1:50">
      <c r="A78" s="148">
        <v>44986</v>
      </c>
      <c r="B78" s="143" t="s">
        <v>274</v>
      </c>
      <c r="C78" s="143" t="s">
        <v>3559</v>
      </c>
      <c r="D78" s="144" t="s">
        <v>3521</v>
      </c>
      <c r="E78" s="50">
        <v>18</v>
      </c>
      <c r="F78" s="50">
        <v>9</v>
      </c>
      <c r="G78" s="51">
        <v>1</v>
      </c>
      <c r="H78" s="145">
        <f t="shared" si="24"/>
        <v>0.5</v>
      </c>
      <c r="I78" s="146" t="str">
        <f t="shared" si="25"/>
        <v>Not Met</v>
      </c>
      <c r="J78" s="145">
        <f t="shared" si="26"/>
        <v>0.1</v>
      </c>
      <c r="K78" s="50"/>
      <c r="L78" s="50"/>
      <c r="M78" s="51">
        <v>1</v>
      </c>
      <c r="N78" s="145">
        <f t="shared" si="27"/>
        <v>1</v>
      </c>
      <c r="O78" s="146" t="str">
        <f t="shared" si="28"/>
        <v>Met</v>
      </c>
      <c r="P78" s="145">
        <f t="shared" si="29"/>
        <v>0.12</v>
      </c>
      <c r="Q78" s="50"/>
      <c r="R78" s="50"/>
      <c r="S78" s="51">
        <v>1</v>
      </c>
      <c r="T78" s="145">
        <f t="shared" si="30"/>
        <v>1</v>
      </c>
      <c r="U78" s="146" t="str">
        <f t="shared" si="31"/>
        <v>Met</v>
      </c>
      <c r="V78" s="145">
        <f t="shared" si="32"/>
        <v>0.08</v>
      </c>
      <c r="W78" s="50"/>
      <c r="X78" s="50"/>
      <c r="Y78" s="51">
        <v>1</v>
      </c>
      <c r="Z78" s="145">
        <f t="shared" si="33"/>
        <v>1</v>
      </c>
      <c r="AA78" s="146" t="str">
        <f t="shared" si="34"/>
        <v>Met</v>
      </c>
      <c r="AB78" s="145">
        <f t="shared" si="35"/>
        <v>0.05</v>
      </c>
      <c r="AC78" s="50">
        <v>18</v>
      </c>
      <c r="AD78" s="50">
        <v>12</v>
      </c>
      <c r="AE78" s="51">
        <v>0.8</v>
      </c>
      <c r="AF78" s="145">
        <f t="shared" si="36"/>
        <v>0.66666666666666663</v>
      </c>
      <c r="AG78" s="146" t="str">
        <f t="shared" si="37"/>
        <v>Not Met</v>
      </c>
      <c r="AH78" s="145">
        <f t="shared" si="38"/>
        <v>1.2500000000000001E-2</v>
      </c>
      <c r="AI78" s="50">
        <v>13</v>
      </c>
      <c r="AJ78" s="50">
        <v>13</v>
      </c>
      <c r="AK78" s="51">
        <v>1</v>
      </c>
      <c r="AL78" s="145">
        <f t="shared" si="39"/>
        <v>1</v>
      </c>
      <c r="AM78" s="146" t="str">
        <f t="shared" si="40"/>
        <v>Met</v>
      </c>
      <c r="AN78" s="145">
        <f t="shared" si="41"/>
        <v>0.02</v>
      </c>
      <c r="AO78" s="50">
        <v>13</v>
      </c>
      <c r="AP78" s="50">
        <v>1</v>
      </c>
      <c r="AQ78" s="51">
        <v>1</v>
      </c>
      <c r="AR78" s="145">
        <f t="shared" si="42"/>
        <v>7.6923076923076927E-2</v>
      </c>
      <c r="AS78" s="146" t="str">
        <f t="shared" si="43"/>
        <v>Not Met</v>
      </c>
      <c r="AT78" s="145">
        <f t="shared" si="44"/>
        <v>0.02</v>
      </c>
      <c r="AU78" s="145">
        <v>0.8</v>
      </c>
      <c r="AV78" s="89">
        <f t="shared" si="45"/>
        <v>0.40250000000000002</v>
      </c>
      <c r="AW78" s="90">
        <f t="shared" si="46"/>
        <v>0.50312500000000004</v>
      </c>
      <c r="AX78" s="64" t="str">
        <f t="shared" si="47"/>
        <v>Needs Improvement</v>
      </c>
    </row>
    <row r="79" spans="1:50">
      <c r="A79" s="148">
        <v>44986</v>
      </c>
      <c r="B79" s="143" t="s">
        <v>274</v>
      </c>
      <c r="C79" s="143" t="s">
        <v>3557</v>
      </c>
      <c r="D79" s="144" t="s">
        <v>3519</v>
      </c>
      <c r="E79" s="50">
        <v>95</v>
      </c>
      <c r="F79" s="50">
        <v>39</v>
      </c>
      <c r="G79" s="51">
        <v>1</v>
      </c>
      <c r="H79" s="145">
        <f t="shared" si="24"/>
        <v>0.41052631578947368</v>
      </c>
      <c r="I79" s="146" t="str">
        <f t="shared" si="25"/>
        <v>Not Met</v>
      </c>
      <c r="J79" s="145">
        <f t="shared" si="26"/>
        <v>0.1</v>
      </c>
      <c r="K79" s="50"/>
      <c r="L79" s="50"/>
      <c r="M79" s="51">
        <v>1</v>
      </c>
      <c r="N79" s="145">
        <f t="shared" si="27"/>
        <v>1</v>
      </c>
      <c r="O79" s="146" t="str">
        <f t="shared" si="28"/>
        <v>Met</v>
      </c>
      <c r="P79" s="145">
        <f t="shared" si="29"/>
        <v>0.12</v>
      </c>
      <c r="Q79" s="50"/>
      <c r="R79" s="50"/>
      <c r="S79" s="51">
        <v>1</v>
      </c>
      <c r="T79" s="145">
        <f t="shared" si="30"/>
        <v>1</v>
      </c>
      <c r="U79" s="146" t="str">
        <f t="shared" si="31"/>
        <v>Met</v>
      </c>
      <c r="V79" s="145">
        <f t="shared" si="32"/>
        <v>0.08</v>
      </c>
      <c r="W79" s="50"/>
      <c r="X79" s="50"/>
      <c r="Y79" s="51">
        <v>1</v>
      </c>
      <c r="Z79" s="145">
        <f t="shared" si="33"/>
        <v>1</v>
      </c>
      <c r="AA79" s="146" t="str">
        <f t="shared" si="34"/>
        <v>Met</v>
      </c>
      <c r="AB79" s="145">
        <f t="shared" si="35"/>
        <v>0.05</v>
      </c>
      <c r="AC79" s="50">
        <v>95</v>
      </c>
      <c r="AD79" s="50">
        <v>27</v>
      </c>
      <c r="AE79" s="51">
        <v>0.8</v>
      </c>
      <c r="AF79" s="145">
        <f t="shared" si="36"/>
        <v>0.28421052631578947</v>
      </c>
      <c r="AG79" s="146" t="str">
        <f t="shared" si="37"/>
        <v>Not Met</v>
      </c>
      <c r="AH79" s="145">
        <f t="shared" si="38"/>
        <v>1.2500000000000001E-2</v>
      </c>
      <c r="AI79" s="50">
        <v>3</v>
      </c>
      <c r="AJ79" s="50">
        <v>3</v>
      </c>
      <c r="AK79" s="51">
        <v>1</v>
      </c>
      <c r="AL79" s="145">
        <f t="shared" si="39"/>
        <v>1</v>
      </c>
      <c r="AM79" s="146" t="str">
        <f t="shared" si="40"/>
        <v>Met</v>
      </c>
      <c r="AN79" s="145">
        <f t="shared" si="41"/>
        <v>0.02</v>
      </c>
      <c r="AO79" s="50">
        <v>60</v>
      </c>
      <c r="AP79" s="50">
        <v>1</v>
      </c>
      <c r="AQ79" s="51">
        <v>1</v>
      </c>
      <c r="AR79" s="145">
        <f t="shared" si="42"/>
        <v>1.6666666666666666E-2</v>
      </c>
      <c r="AS79" s="146" t="str">
        <f t="shared" si="43"/>
        <v>Not Met</v>
      </c>
      <c r="AT79" s="145">
        <f t="shared" si="44"/>
        <v>0.02</v>
      </c>
      <c r="AU79" s="145">
        <v>0.8</v>
      </c>
      <c r="AV79" s="89">
        <f t="shared" si="45"/>
        <v>0.40250000000000002</v>
      </c>
      <c r="AW79" s="90">
        <f t="shared" si="46"/>
        <v>0.50312500000000004</v>
      </c>
      <c r="AX79" s="64" t="str">
        <f t="shared" si="47"/>
        <v>Needs Improvement</v>
      </c>
    </row>
    <row r="80" spans="1:50">
      <c r="A80" s="148">
        <v>44986</v>
      </c>
      <c r="B80" s="143" t="s">
        <v>274</v>
      </c>
      <c r="C80" s="143" t="s">
        <v>3556</v>
      </c>
      <c r="D80" s="144" t="s">
        <v>3518</v>
      </c>
      <c r="E80" s="50">
        <v>147</v>
      </c>
      <c r="F80" s="50">
        <v>79</v>
      </c>
      <c r="G80" s="51">
        <v>1</v>
      </c>
      <c r="H80" s="145">
        <f t="shared" si="24"/>
        <v>0.5374149659863946</v>
      </c>
      <c r="I80" s="146" t="str">
        <f t="shared" si="25"/>
        <v>Not Met</v>
      </c>
      <c r="J80" s="145">
        <f t="shared" si="26"/>
        <v>0.1</v>
      </c>
      <c r="K80" s="50"/>
      <c r="L80" s="50"/>
      <c r="M80" s="51">
        <v>1</v>
      </c>
      <c r="N80" s="145">
        <f t="shared" si="27"/>
        <v>1</v>
      </c>
      <c r="O80" s="146" t="str">
        <f t="shared" si="28"/>
        <v>Met</v>
      </c>
      <c r="P80" s="145">
        <f t="shared" si="29"/>
        <v>0.12</v>
      </c>
      <c r="Q80" s="50"/>
      <c r="R80" s="50"/>
      <c r="S80" s="51">
        <v>1</v>
      </c>
      <c r="T80" s="145">
        <f t="shared" si="30"/>
        <v>1</v>
      </c>
      <c r="U80" s="146" t="str">
        <f t="shared" si="31"/>
        <v>Met</v>
      </c>
      <c r="V80" s="145">
        <f t="shared" si="32"/>
        <v>0.08</v>
      </c>
      <c r="W80" s="50"/>
      <c r="X80" s="50"/>
      <c r="Y80" s="51">
        <v>1</v>
      </c>
      <c r="Z80" s="145">
        <f t="shared" si="33"/>
        <v>1</v>
      </c>
      <c r="AA80" s="146" t="str">
        <f t="shared" si="34"/>
        <v>Met</v>
      </c>
      <c r="AB80" s="145">
        <f t="shared" si="35"/>
        <v>0.05</v>
      </c>
      <c r="AC80" s="50">
        <v>147</v>
      </c>
      <c r="AD80" s="50">
        <v>80</v>
      </c>
      <c r="AE80" s="51">
        <v>0.8</v>
      </c>
      <c r="AF80" s="145">
        <f t="shared" si="36"/>
        <v>0.54421768707482998</v>
      </c>
      <c r="AG80" s="146" t="str">
        <f t="shared" si="37"/>
        <v>Not Met</v>
      </c>
      <c r="AH80" s="145">
        <f t="shared" si="38"/>
        <v>1.2500000000000001E-2</v>
      </c>
      <c r="AI80" s="50">
        <v>3</v>
      </c>
      <c r="AJ80" s="50">
        <v>3</v>
      </c>
      <c r="AK80" s="51">
        <v>1</v>
      </c>
      <c r="AL80" s="145">
        <f t="shared" si="39"/>
        <v>1</v>
      </c>
      <c r="AM80" s="146" t="str">
        <f t="shared" si="40"/>
        <v>Met</v>
      </c>
      <c r="AN80" s="145">
        <f t="shared" si="41"/>
        <v>0.02</v>
      </c>
      <c r="AO80" s="50">
        <v>76</v>
      </c>
      <c r="AP80" s="50">
        <v>0</v>
      </c>
      <c r="AQ80" s="51">
        <v>1</v>
      </c>
      <c r="AR80" s="145">
        <f t="shared" si="42"/>
        <v>0</v>
      </c>
      <c r="AS80" s="146" t="str">
        <f t="shared" si="43"/>
        <v>Not Met</v>
      </c>
      <c r="AT80" s="145">
        <f t="shared" si="44"/>
        <v>0.02</v>
      </c>
      <c r="AU80" s="145">
        <v>0.8</v>
      </c>
      <c r="AV80" s="89">
        <f t="shared" si="45"/>
        <v>0.40250000000000002</v>
      </c>
      <c r="AW80" s="90">
        <f t="shared" si="46"/>
        <v>0.50312500000000004</v>
      </c>
      <c r="AX80" s="64" t="str">
        <f t="shared" si="47"/>
        <v>Needs Improvement</v>
      </c>
    </row>
    <row r="81" spans="1:50">
      <c r="A81" s="148">
        <v>44986</v>
      </c>
      <c r="B81" s="143" t="s">
        <v>274</v>
      </c>
      <c r="C81" s="143" t="s">
        <v>3558</v>
      </c>
      <c r="D81" s="144" t="s">
        <v>3520</v>
      </c>
      <c r="E81" s="50">
        <v>189</v>
      </c>
      <c r="F81" s="50">
        <v>86</v>
      </c>
      <c r="G81" s="51">
        <v>1</v>
      </c>
      <c r="H81" s="145">
        <f t="shared" si="24"/>
        <v>0.455026455026455</v>
      </c>
      <c r="I81" s="146" t="str">
        <f t="shared" si="25"/>
        <v>Not Met</v>
      </c>
      <c r="J81" s="145">
        <f t="shared" si="26"/>
        <v>0.1</v>
      </c>
      <c r="K81" s="50"/>
      <c r="L81" s="50"/>
      <c r="M81" s="51">
        <v>1</v>
      </c>
      <c r="N81" s="145">
        <f t="shared" si="27"/>
        <v>1</v>
      </c>
      <c r="O81" s="146" t="str">
        <f t="shared" si="28"/>
        <v>Met</v>
      </c>
      <c r="P81" s="145">
        <f t="shared" si="29"/>
        <v>0.12</v>
      </c>
      <c r="Q81" s="50"/>
      <c r="R81" s="50"/>
      <c r="S81" s="51">
        <v>1</v>
      </c>
      <c r="T81" s="145">
        <f t="shared" si="30"/>
        <v>1</v>
      </c>
      <c r="U81" s="146" t="str">
        <f t="shared" si="31"/>
        <v>Met</v>
      </c>
      <c r="V81" s="145">
        <f t="shared" si="32"/>
        <v>0.08</v>
      </c>
      <c r="W81" s="50"/>
      <c r="X81" s="50"/>
      <c r="Y81" s="51">
        <v>1</v>
      </c>
      <c r="Z81" s="145">
        <f t="shared" si="33"/>
        <v>1</v>
      </c>
      <c r="AA81" s="146" t="str">
        <f t="shared" si="34"/>
        <v>Met</v>
      </c>
      <c r="AB81" s="145">
        <f t="shared" si="35"/>
        <v>0.05</v>
      </c>
      <c r="AC81" s="50">
        <v>189</v>
      </c>
      <c r="AD81" s="50">
        <v>81</v>
      </c>
      <c r="AE81" s="51">
        <v>0.8</v>
      </c>
      <c r="AF81" s="145">
        <f t="shared" si="36"/>
        <v>0.42857142857142855</v>
      </c>
      <c r="AG81" s="146" t="str">
        <f t="shared" si="37"/>
        <v>Not Met</v>
      </c>
      <c r="AH81" s="145">
        <f t="shared" si="38"/>
        <v>1.2500000000000001E-2</v>
      </c>
      <c r="AI81" s="50">
        <v>3</v>
      </c>
      <c r="AJ81" s="50">
        <v>3</v>
      </c>
      <c r="AK81" s="51">
        <v>1</v>
      </c>
      <c r="AL81" s="145">
        <f t="shared" si="39"/>
        <v>1</v>
      </c>
      <c r="AM81" s="146" t="str">
        <f t="shared" si="40"/>
        <v>Met</v>
      </c>
      <c r="AN81" s="145">
        <f t="shared" si="41"/>
        <v>0.02</v>
      </c>
      <c r="AO81" s="50">
        <v>104</v>
      </c>
      <c r="AP81" s="50">
        <v>1</v>
      </c>
      <c r="AQ81" s="51">
        <v>1</v>
      </c>
      <c r="AR81" s="145">
        <f t="shared" si="42"/>
        <v>9.6153846153846159E-3</v>
      </c>
      <c r="AS81" s="146" t="str">
        <f t="shared" si="43"/>
        <v>Not Met</v>
      </c>
      <c r="AT81" s="145">
        <f t="shared" si="44"/>
        <v>0.02</v>
      </c>
      <c r="AU81" s="145">
        <v>0.8</v>
      </c>
      <c r="AV81" s="89">
        <f t="shared" si="45"/>
        <v>0.40250000000000002</v>
      </c>
      <c r="AW81" s="90">
        <f t="shared" si="46"/>
        <v>0.50312500000000004</v>
      </c>
      <c r="AX81" s="64" t="str">
        <f t="shared" si="47"/>
        <v>Needs Improvement</v>
      </c>
    </row>
    <row r="82" spans="1:50">
      <c r="A82" s="148">
        <v>44986</v>
      </c>
      <c r="B82" s="143" t="s">
        <v>3587</v>
      </c>
      <c r="C82" s="143" t="s">
        <v>3561</v>
      </c>
      <c r="D82" s="144" t="s">
        <v>3523</v>
      </c>
      <c r="E82" s="50">
        <v>20</v>
      </c>
      <c r="F82" s="50">
        <v>4</v>
      </c>
      <c r="G82" s="51">
        <v>1</v>
      </c>
      <c r="H82" s="145">
        <f t="shared" si="24"/>
        <v>0.2</v>
      </c>
      <c r="I82" s="146" t="str">
        <f t="shared" si="25"/>
        <v>Not Met</v>
      </c>
      <c r="J82" s="145">
        <f t="shared" si="26"/>
        <v>0.1</v>
      </c>
      <c r="K82" s="50"/>
      <c r="L82" s="50"/>
      <c r="M82" s="51">
        <v>1</v>
      </c>
      <c r="N82" s="145">
        <f t="shared" si="27"/>
        <v>1</v>
      </c>
      <c r="O82" s="146" t="str">
        <f t="shared" si="28"/>
        <v>Met</v>
      </c>
      <c r="P82" s="145">
        <f t="shared" si="29"/>
        <v>0.12</v>
      </c>
      <c r="Q82" s="50"/>
      <c r="R82" s="50"/>
      <c r="S82" s="51">
        <v>1</v>
      </c>
      <c r="T82" s="145">
        <f t="shared" si="30"/>
        <v>1</v>
      </c>
      <c r="U82" s="146" t="str">
        <f t="shared" si="31"/>
        <v>Met</v>
      </c>
      <c r="V82" s="145">
        <f t="shared" si="32"/>
        <v>0.08</v>
      </c>
      <c r="W82" s="50"/>
      <c r="X82" s="50"/>
      <c r="Y82" s="51">
        <v>1</v>
      </c>
      <c r="Z82" s="145">
        <f t="shared" si="33"/>
        <v>1</v>
      </c>
      <c r="AA82" s="146" t="str">
        <f t="shared" si="34"/>
        <v>Met</v>
      </c>
      <c r="AB82" s="145">
        <f t="shared" si="35"/>
        <v>0.05</v>
      </c>
      <c r="AC82" s="50">
        <v>20</v>
      </c>
      <c r="AD82" s="50">
        <v>6</v>
      </c>
      <c r="AE82" s="51">
        <v>0.8</v>
      </c>
      <c r="AF82" s="145">
        <f t="shared" si="36"/>
        <v>0.3</v>
      </c>
      <c r="AG82" s="146" t="str">
        <f t="shared" si="37"/>
        <v>Not Met</v>
      </c>
      <c r="AH82" s="145">
        <f t="shared" si="38"/>
        <v>1.2500000000000001E-2</v>
      </c>
      <c r="AI82" s="50">
        <v>0</v>
      </c>
      <c r="AJ82" s="50">
        <v>0</v>
      </c>
      <c r="AK82" s="51">
        <v>1</v>
      </c>
      <c r="AL82" s="145">
        <f t="shared" si="39"/>
        <v>1</v>
      </c>
      <c r="AM82" s="146" t="str">
        <f t="shared" si="40"/>
        <v>Met</v>
      </c>
      <c r="AN82" s="145">
        <f t="shared" si="41"/>
        <v>0.02</v>
      </c>
      <c r="AO82" s="50">
        <v>15</v>
      </c>
      <c r="AP82" s="50">
        <v>2</v>
      </c>
      <c r="AQ82" s="51">
        <v>1</v>
      </c>
      <c r="AR82" s="145">
        <f t="shared" si="42"/>
        <v>0.13333333333333333</v>
      </c>
      <c r="AS82" s="146" t="str">
        <f t="shared" si="43"/>
        <v>Not Met</v>
      </c>
      <c r="AT82" s="145">
        <f t="shared" si="44"/>
        <v>0.02</v>
      </c>
      <c r="AU82" s="145">
        <v>0.8</v>
      </c>
      <c r="AV82" s="89">
        <f t="shared" si="45"/>
        <v>0.40250000000000002</v>
      </c>
      <c r="AW82" s="90">
        <f t="shared" si="46"/>
        <v>0.50312500000000004</v>
      </c>
      <c r="AX82" s="64" t="str">
        <f t="shared" si="47"/>
        <v>Needs Improvement</v>
      </c>
    </row>
    <row r="83" spans="1:50">
      <c r="A83" s="148">
        <v>44986</v>
      </c>
      <c r="B83" s="143" t="s">
        <v>3587</v>
      </c>
      <c r="C83" s="143" t="s">
        <v>3560</v>
      </c>
      <c r="D83" s="144" t="s">
        <v>3522</v>
      </c>
      <c r="E83" s="50">
        <v>31</v>
      </c>
      <c r="F83" s="50">
        <v>10</v>
      </c>
      <c r="G83" s="51">
        <v>1</v>
      </c>
      <c r="H83" s="145">
        <f t="shared" si="24"/>
        <v>0.32258064516129031</v>
      </c>
      <c r="I83" s="146" t="str">
        <f t="shared" si="25"/>
        <v>Not Met</v>
      </c>
      <c r="J83" s="145">
        <f t="shared" si="26"/>
        <v>0.1</v>
      </c>
      <c r="K83" s="50"/>
      <c r="L83" s="50"/>
      <c r="M83" s="51">
        <v>1</v>
      </c>
      <c r="N83" s="145">
        <f t="shared" si="27"/>
        <v>1</v>
      </c>
      <c r="O83" s="146" t="str">
        <f t="shared" si="28"/>
        <v>Met</v>
      </c>
      <c r="P83" s="145">
        <f t="shared" si="29"/>
        <v>0.12</v>
      </c>
      <c r="Q83" s="50"/>
      <c r="R83" s="50"/>
      <c r="S83" s="51">
        <v>1</v>
      </c>
      <c r="T83" s="145">
        <f t="shared" si="30"/>
        <v>1</v>
      </c>
      <c r="U83" s="146" t="str">
        <f t="shared" si="31"/>
        <v>Met</v>
      </c>
      <c r="V83" s="145">
        <f t="shared" si="32"/>
        <v>0.08</v>
      </c>
      <c r="W83" s="50"/>
      <c r="X83" s="50"/>
      <c r="Y83" s="51">
        <v>1</v>
      </c>
      <c r="Z83" s="145">
        <f t="shared" si="33"/>
        <v>1</v>
      </c>
      <c r="AA83" s="146" t="str">
        <f t="shared" si="34"/>
        <v>Met</v>
      </c>
      <c r="AB83" s="145">
        <f t="shared" si="35"/>
        <v>0.05</v>
      </c>
      <c r="AC83" s="50">
        <v>31</v>
      </c>
      <c r="AD83" s="50">
        <v>13</v>
      </c>
      <c r="AE83" s="51">
        <v>0.8</v>
      </c>
      <c r="AF83" s="145">
        <f t="shared" si="36"/>
        <v>0.41935483870967744</v>
      </c>
      <c r="AG83" s="146" t="str">
        <f t="shared" si="37"/>
        <v>Not Met</v>
      </c>
      <c r="AH83" s="145">
        <f t="shared" si="38"/>
        <v>1.2500000000000001E-2</v>
      </c>
      <c r="AI83" s="50">
        <v>2</v>
      </c>
      <c r="AJ83" s="50">
        <v>2</v>
      </c>
      <c r="AK83" s="51">
        <v>1</v>
      </c>
      <c r="AL83" s="145">
        <f t="shared" si="39"/>
        <v>1</v>
      </c>
      <c r="AM83" s="146" t="str">
        <f t="shared" si="40"/>
        <v>Met</v>
      </c>
      <c r="AN83" s="145">
        <f t="shared" si="41"/>
        <v>0.02</v>
      </c>
      <c r="AO83" s="50">
        <v>20</v>
      </c>
      <c r="AP83" s="50">
        <v>3</v>
      </c>
      <c r="AQ83" s="51">
        <v>1</v>
      </c>
      <c r="AR83" s="145">
        <f t="shared" si="42"/>
        <v>0.15</v>
      </c>
      <c r="AS83" s="146" t="str">
        <f t="shared" si="43"/>
        <v>Not Met</v>
      </c>
      <c r="AT83" s="145">
        <f t="shared" si="44"/>
        <v>0.02</v>
      </c>
      <c r="AU83" s="145">
        <v>0.8</v>
      </c>
      <c r="AV83" s="89">
        <f t="shared" si="45"/>
        <v>0.40250000000000002</v>
      </c>
      <c r="AW83" s="90">
        <f t="shared" si="46"/>
        <v>0.50312500000000004</v>
      </c>
      <c r="AX83" s="64" t="str">
        <f t="shared" si="47"/>
        <v>Needs Improvement</v>
      </c>
    </row>
    <row r="84" spans="1:50">
      <c r="A84" s="148">
        <v>44986</v>
      </c>
      <c r="B84" s="143" t="s">
        <v>974</v>
      </c>
      <c r="C84" s="143" t="s">
        <v>3562</v>
      </c>
      <c r="D84" s="144" t="s">
        <v>3524</v>
      </c>
      <c r="E84" s="50">
        <v>49</v>
      </c>
      <c r="F84" s="50">
        <v>20</v>
      </c>
      <c r="G84" s="51">
        <v>1</v>
      </c>
      <c r="H84" s="145">
        <f t="shared" si="24"/>
        <v>0.40816326530612246</v>
      </c>
      <c r="I84" s="146" t="str">
        <f t="shared" si="25"/>
        <v>Not Met</v>
      </c>
      <c r="J84" s="145">
        <f t="shared" si="26"/>
        <v>0.1</v>
      </c>
      <c r="K84" s="50"/>
      <c r="L84" s="50"/>
      <c r="M84" s="51">
        <v>1</v>
      </c>
      <c r="N84" s="145">
        <f t="shared" si="27"/>
        <v>1</v>
      </c>
      <c r="O84" s="146" t="str">
        <f t="shared" si="28"/>
        <v>Met</v>
      </c>
      <c r="P84" s="145">
        <f t="shared" si="29"/>
        <v>0.12</v>
      </c>
      <c r="Q84" s="50"/>
      <c r="R84" s="50"/>
      <c r="S84" s="51">
        <v>1</v>
      </c>
      <c r="T84" s="145">
        <f t="shared" si="30"/>
        <v>1</v>
      </c>
      <c r="U84" s="146" t="str">
        <f t="shared" si="31"/>
        <v>Met</v>
      </c>
      <c r="V84" s="145">
        <f t="shared" si="32"/>
        <v>0.08</v>
      </c>
      <c r="W84" s="50"/>
      <c r="X84" s="50"/>
      <c r="Y84" s="51">
        <v>1</v>
      </c>
      <c r="Z84" s="145">
        <f t="shared" si="33"/>
        <v>1</v>
      </c>
      <c r="AA84" s="146" t="str">
        <f t="shared" si="34"/>
        <v>Met</v>
      </c>
      <c r="AB84" s="145">
        <f t="shared" si="35"/>
        <v>0.05</v>
      </c>
      <c r="AC84" s="50">
        <v>49</v>
      </c>
      <c r="AD84" s="50">
        <v>15</v>
      </c>
      <c r="AE84" s="51">
        <v>0.8</v>
      </c>
      <c r="AF84" s="145">
        <f t="shared" si="36"/>
        <v>0.30612244897959184</v>
      </c>
      <c r="AG84" s="146" t="str">
        <f t="shared" si="37"/>
        <v>Not Met</v>
      </c>
      <c r="AH84" s="145">
        <f t="shared" si="38"/>
        <v>1.2500000000000001E-2</v>
      </c>
      <c r="AI84" s="50">
        <v>1</v>
      </c>
      <c r="AJ84" s="50">
        <v>1</v>
      </c>
      <c r="AK84" s="51">
        <v>1</v>
      </c>
      <c r="AL84" s="145">
        <f t="shared" si="39"/>
        <v>1</v>
      </c>
      <c r="AM84" s="146" t="str">
        <f t="shared" si="40"/>
        <v>Met</v>
      </c>
      <c r="AN84" s="145">
        <f t="shared" si="41"/>
        <v>0.02</v>
      </c>
      <c r="AO84" s="50">
        <v>30</v>
      </c>
      <c r="AP84" s="50">
        <v>0</v>
      </c>
      <c r="AQ84" s="51">
        <v>1</v>
      </c>
      <c r="AR84" s="145">
        <f t="shared" si="42"/>
        <v>0</v>
      </c>
      <c r="AS84" s="146" t="str">
        <f t="shared" si="43"/>
        <v>Not Met</v>
      </c>
      <c r="AT84" s="145">
        <f t="shared" si="44"/>
        <v>0.02</v>
      </c>
      <c r="AU84" s="145">
        <v>0.8</v>
      </c>
      <c r="AV84" s="89">
        <f t="shared" si="45"/>
        <v>0.40250000000000002</v>
      </c>
      <c r="AW84" s="90">
        <f t="shared" si="46"/>
        <v>0.50312500000000004</v>
      </c>
      <c r="AX84" s="64" t="str">
        <f t="shared" si="47"/>
        <v>Needs Improvement</v>
      </c>
    </row>
    <row r="85" spans="1:50">
      <c r="A85" s="148">
        <v>44986</v>
      </c>
      <c r="B85" s="143" t="s">
        <v>974</v>
      </c>
      <c r="C85" s="143" t="s">
        <v>3555</v>
      </c>
      <c r="D85" s="144" t="s">
        <v>3517</v>
      </c>
      <c r="E85" s="50">
        <v>101</v>
      </c>
      <c r="F85" s="50">
        <v>50</v>
      </c>
      <c r="G85" s="51">
        <v>1</v>
      </c>
      <c r="H85" s="145">
        <f t="shared" si="24"/>
        <v>0.49504950495049505</v>
      </c>
      <c r="I85" s="146" t="str">
        <f t="shared" si="25"/>
        <v>Not Met</v>
      </c>
      <c r="J85" s="145">
        <f t="shared" si="26"/>
        <v>0.1</v>
      </c>
      <c r="K85" s="50"/>
      <c r="L85" s="50"/>
      <c r="M85" s="51">
        <v>1</v>
      </c>
      <c r="N85" s="145">
        <f t="shared" si="27"/>
        <v>1</v>
      </c>
      <c r="O85" s="146" t="str">
        <f t="shared" si="28"/>
        <v>Met</v>
      </c>
      <c r="P85" s="145">
        <f t="shared" si="29"/>
        <v>0.12</v>
      </c>
      <c r="Q85" s="50"/>
      <c r="R85" s="50"/>
      <c r="S85" s="51">
        <v>1</v>
      </c>
      <c r="T85" s="145">
        <f t="shared" si="30"/>
        <v>1</v>
      </c>
      <c r="U85" s="146" t="str">
        <f t="shared" si="31"/>
        <v>Met</v>
      </c>
      <c r="V85" s="145">
        <f t="shared" si="32"/>
        <v>0.08</v>
      </c>
      <c r="W85" s="50"/>
      <c r="X85" s="50"/>
      <c r="Y85" s="51">
        <v>1</v>
      </c>
      <c r="Z85" s="145">
        <f t="shared" si="33"/>
        <v>1</v>
      </c>
      <c r="AA85" s="146" t="str">
        <f t="shared" si="34"/>
        <v>Met</v>
      </c>
      <c r="AB85" s="145">
        <f t="shared" si="35"/>
        <v>0.05</v>
      </c>
      <c r="AC85" s="50">
        <v>101</v>
      </c>
      <c r="AD85" s="50">
        <v>31</v>
      </c>
      <c r="AE85" s="51">
        <v>0.8</v>
      </c>
      <c r="AF85" s="145">
        <f t="shared" si="36"/>
        <v>0.30693069306930693</v>
      </c>
      <c r="AG85" s="146" t="str">
        <f t="shared" si="37"/>
        <v>Not Met</v>
      </c>
      <c r="AH85" s="145">
        <f t="shared" si="38"/>
        <v>1.2500000000000001E-2</v>
      </c>
      <c r="AI85" s="50">
        <v>2</v>
      </c>
      <c r="AJ85" s="50">
        <v>2</v>
      </c>
      <c r="AK85" s="51">
        <v>1</v>
      </c>
      <c r="AL85" s="145">
        <f t="shared" si="39"/>
        <v>1</v>
      </c>
      <c r="AM85" s="146" t="str">
        <f t="shared" si="40"/>
        <v>Met</v>
      </c>
      <c r="AN85" s="145">
        <f t="shared" si="41"/>
        <v>0.02</v>
      </c>
      <c r="AO85" s="50">
        <v>53</v>
      </c>
      <c r="AP85" s="50">
        <v>0</v>
      </c>
      <c r="AQ85" s="51">
        <v>1</v>
      </c>
      <c r="AR85" s="145">
        <f t="shared" si="42"/>
        <v>0</v>
      </c>
      <c r="AS85" s="146" t="str">
        <f t="shared" si="43"/>
        <v>Not Met</v>
      </c>
      <c r="AT85" s="145">
        <f t="shared" si="44"/>
        <v>0.02</v>
      </c>
      <c r="AU85" s="145">
        <v>0.8</v>
      </c>
      <c r="AV85" s="89">
        <f t="shared" si="45"/>
        <v>0.40250000000000002</v>
      </c>
      <c r="AW85" s="90">
        <f t="shared" si="46"/>
        <v>0.50312500000000004</v>
      </c>
      <c r="AX85" s="64" t="str">
        <f t="shared" si="47"/>
        <v>Needs Improvement</v>
      </c>
    </row>
    <row r="86" spans="1:50">
      <c r="A86" s="148">
        <v>44986</v>
      </c>
      <c r="B86" s="143" t="s">
        <v>974</v>
      </c>
      <c r="C86" s="143" t="s">
        <v>3563</v>
      </c>
      <c r="D86" s="144" t="s">
        <v>3526</v>
      </c>
      <c r="E86" s="50">
        <v>99</v>
      </c>
      <c r="F86" s="50">
        <v>36</v>
      </c>
      <c r="G86" s="51">
        <v>1</v>
      </c>
      <c r="H86" s="145">
        <f t="shared" si="24"/>
        <v>0.36363636363636365</v>
      </c>
      <c r="I86" s="146" t="str">
        <f t="shared" si="25"/>
        <v>Not Met</v>
      </c>
      <c r="J86" s="145">
        <f t="shared" si="26"/>
        <v>0.1</v>
      </c>
      <c r="K86" s="50"/>
      <c r="L86" s="50"/>
      <c r="M86" s="51">
        <v>1</v>
      </c>
      <c r="N86" s="145">
        <f t="shared" si="27"/>
        <v>1</v>
      </c>
      <c r="O86" s="146" t="str">
        <f t="shared" si="28"/>
        <v>Met</v>
      </c>
      <c r="P86" s="145">
        <f t="shared" si="29"/>
        <v>0.12</v>
      </c>
      <c r="Q86" s="50"/>
      <c r="R86" s="50"/>
      <c r="S86" s="51">
        <v>1</v>
      </c>
      <c r="T86" s="145">
        <f t="shared" si="30"/>
        <v>1</v>
      </c>
      <c r="U86" s="146" t="str">
        <f t="shared" si="31"/>
        <v>Met</v>
      </c>
      <c r="V86" s="145">
        <f t="shared" si="32"/>
        <v>0.08</v>
      </c>
      <c r="W86" s="50"/>
      <c r="X86" s="50"/>
      <c r="Y86" s="51">
        <v>1</v>
      </c>
      <c r="Z86" s="145">
        <f t="shared" si="33"/>
        <v>1</v>
      </c>
      <c r="AA86" s="146" t="str">
        <f t="shared" si="34"/>
        <v>Met</v>
      </c>
      <c r="AB86" s="145">
        <f t="shared" si="35"/>
        <v>0.05</v>
      </c>
      <c r="AC86" s="50">
        <v>99</v>
      </c>
      <c r="AD86" s="50">
        <v>46</v>
      </c>
      <c r="AE86" s="51">
        <v>0.8</v>
      </c>
      <c r="AF86" s="145">
        <f t="shared" si="36"/>
        <v>0.46464646464646464</v>
      </c>
      <c r="AG86" s="146" t="str">
        <f t="shared" si="37"/>
        <v>Not Met</v>
      </c>
      <c r="AH86" s="145">
        <f t="shared" si="38"/>
        <v>1.2500000000000001E-2</v>
      </c>
      <c r="AI86" s="50">
        <v>0</v>
      </c>
      <c r="AJ86" s="50">
        <v>0</v>
      </c>
      <c r="AK86" s="51">
        <v>1</v>
      </c>
      <c r="AL86" s="145">
        <f t="shared" si="39"/>
        <v>1</v>
      </c>
      <c r="AM86" s="146" t="str">
        <f t="shared" si="40"/>
        <v>Met</v>
      </c>
      <c r="AN86" s="145">
        <f t="shared" si="41"/>
        <v>0.02</v>
      </c>
      <c r="AO86" s="50">
        <v>68</v>
      </c>
      <c r="AP86" s="50">
        <v>1</v>
      </c>
      <c r="AQ86" s="51">
        <v>1</v>
      </c>
      <c r="AR86" s="145">
        <f t="shared" si="42"/>
        <v>1.4705882352941176E-2</v>
      </c>
      <c r="AS86" s="146" t="str">
        <f t="shared" si="43"/>
        <v>Not Met</v>
      </c>
      <c r="AT86" s="145">
        <f t="shared" si="44"/>
        <v>0.02</v>
      </c>
      <c r="AU86" s="145">
        <v>0.8</v>
      </c>
      <c r="AV86" s="89">
        <f t="shared" si="45"/>
        <v>0.40250000000000002</v>
      </c>
      <c r="AW86" s="90">
        <f t="shared" si="46"/>
        <v>0.50312500000000004</v>
      </c>
      <c r="AX86" s="64" t="str">
        <f t="shared" si="47"/>
        <v>Needs Improvement</v>
      </c>
    </row>
    <row r="87" spans="1:50">
      <c r="A87" s="148">
        <v>44986</v>
      </c>
      <c r="B87" s="143" t="s">
        <v>974</v>
      </c>
      <c r="C87" s="143" t="s">
        <v>3553</v>
      </c>
      <c r="D87" s="144" t="s">
        <v>3515</v>
      </c>
      <c r="E87" s="50">
        <v>87</v>
      </c>
      <c r="F87" s="50">
        <v>40</v>
      </c>
      <c r="G87" s="51">
        <v>1</v>
      </c>
      <c r="H87" s="145">
        <f t="shared" si="24"/>
        <v>0.45977011494252873</v>
      </c>
      <c r="I87" s="146" t="str">
        <f t="shared" si="25"/>
        <v>Not Met</v>
      </c>
      <c r="J87" s="145">
        <f t="shared" si="26"/>
        <v>0.1</v>
      </c>
      <c r="K87" s="50"/>
      <c r="L87" s="50"/>
      <c r="M87" s="51">
        <v>1</v>
      </c>
      <c r="N87" s="145">
        <f t="shared" si="27"/>
        <v>1</v>
      </c>
      <c r="O87" s="146" t="str">
        <f t="shared" si="28"/>
        <v>Met</v>
      </c>
      <c r="P87" s="145">
        <f t="shared" si="29"/>
        <v>0.12</v>
      </c>
      <c r="Q87" s="50"/>
      <c r="R87" s="50"/>
      <c r="S87" s="51">
        <v>1</v>
      </c>
      <c r="T87" s="145">
        <f t="shared" si="30"/>
        <v>1</v>
      </c>
      <c r="U87" s="146" t="str">
        <f t="shared" si="31"/>
        <v>Met</v>
      </c>
      <c r="V87" s="145">
        <f t="shared" si="32"/>
        <v>0.08</v>
      </c>
      <c r="W87" s="50"/>
      <c r="X87" s="50"/>
      <c r="Y87" s="51">
        <v>1</v>
      </c>
      <c r="Z87" s="145">
        <f t="shared" si="33"/>
        <v>1</v>
      </c>
      <c r="AA87" s="146" t="str">
        <f t="shared" si="34"/>
        <v>Met</v>
      </c>
      <c r="AB87" s="145">
        <f t="shared" si="35"/>
        <v>0.05</v>
      </c>
      <c r="AC87" s="50">
        <v>87</v>
      </c>
      <c r="AD87" s="50">
        <v>48</v>
      </c>
      <c r="AE87" s="51">
        <v>0.8</v>
      </c>
      <c r="AF87" s="145">
        <f t="shared" si="36"/>
        <v>0.55172413793103448</v>
      </c>
      <c r="AG87" s="146" t="str">
        <f t="shared" si="37"/>
        <v>Not Met</v>
      </c>
      <c r="AH87" s="145">
        <f t="shared" si="38"/>
        <v>1.2500000000000001E-2</v>
      </c>
      <c r="AI87" s="50">
        <v>3</v>
      </c>
      <c r="AJ87" s="50">
        <v>3</v>
      </c>
      <c r="AK87" s="51">
        <v>1</v>
      </c>
      <c r="AL87" s="145">
        <f t="shared" si="39"/>
        <v>1</v>
      </c>
      <c r="AM87" s="146" t="str">
        <f t="shared" si="40"/>
        <v>Met</v>
      </c>
      <c r="AN87" s="145">
        <f t="shared" si="41"/>
        <v>0.02</v>
      </c>
      <c r="AO87" s="50">
        <v>48</v>
      </c>
      <c r="AP87" s="50">
        <v>3</v>
      </c>
      <c r="AQ87" s="51">
        <v>1</v>
      </c>
      <c r="AR87" s="145">
        <f t="shared" si="42"/>
        <v>6.25E-2</v>
      </c>
      <c r="AS87" s="146" t="str">
        <f t="shared" si="43"/>
        <v>Not Met</v>
      </c>
      <c r="AT87" s="145">
        <f t="shared" si="44"/>
        <v>0.02</v>
      </c>
      <c r="AU87" s="145">
        <v>0.8</v>
      </c>
      <c r="AV87" s="89">
        <f t="shared" si="45"/>
        <v>0.40250000000000002</v>
      </c>
      <c r="AW87" s="90">
        <f t="shared" si="46"/>
        <v>0.50312500000000004</v>
      </c>
      <c r="AX87" s="64" t="str">
        <f t="shared" si="47"/>
        <v>Needs Improvement</v>
      </c>
    </row>
    <row r="88" spans="1:50">
      <c r="A88" s="148">
        <v>44986</v>
      </c>
      <c r="B88" s="143" t="s">
        <v>1532</v>
      </c>
      <c r="C88" s="143" t="s">
        <v>3566</v>
      </c>
      <c r="D88" s="144" t="s">
        <v>3529</v>
      </c>
      <c r="E88" s="50">
        <v>9</v>
      </c>
      <c r="F88" s="50">
        <v>2</v>
      </c>
      <c r="G88" s="51">
        <v>1</v>
      </c>
      <c r="H88" s="145">
        <f t="shared" si="24"/>
        <v>0.22222222222222221</v>
      </c>
      <c r="I88" s="146" t="str">
        <f t="shared" si="25"/>
        <v>Not Met</v>
      </c>
      <c r="J88" s="145">
        <f t="shared" si="26"/>
        <v>0.1</v>
      </c>
      <c r="K88" s="50"/>
      <c r="L88" s="50"/>
      <c r="M88" s="51">
        <v>1</v>
      </c>
      <c r="N88" s="145">
        <f t="shared" si="27"/>
        <v>1</v>
      </c>
      <c r="O88" s="146" t="str">
        <f t="shared" si="28"/>
        <v>Met</v>
      </c>
      <c r="P88" s="145">
        <f t="shared" si="29"/>
        <v>0.12</v>
      </c>
      <c r="Q88" s="50"/>
      <c r="R88" s="50"/>
      <c r="S88" s="51">
        <v>1</v>
      </c>
      <c r="T88" s="145">
        <f t="shared" si="30"/>
        <v>1</v>
      </c>
      <c r="U88" s="146" t="str">
        <f t="shared" si="31"/>
        <v>Met</v>
      </c>
      <c r="V88" s="145">
        <f t="shared" si="32"/>
        <v>0.08</v>
      </c>
      <c r="W88" s="50"/>
      <c r="X88" s="50"/>
      <c r="Y88" s="51">
        <v>1</v>
      </c>
      <c r="Z88" s="145">
        <f t="shared" si="33"/>
        <v>1</v>
      </c>
      <c r="AA88" s="146" t="str">
        <f t="shared" si="34"/>
        <v>Met</v>
      </c>
      <c r="AB88" s="145">
        <f t="shared" si="35"/>
        <v>0.05</v>
      </c>
      <c r="AC88" s="50">
        <v>9</v>
      </c>
      <c r="AD88" s="50">
        <v>1</v>
      </c>
      <c r="AE88" s="51">
        <v>0.8</v>
      </c>
      <c r="AF88" s="145">
        <f t="shared" si="36"/>
        <v>0.1111111111111111</v>
      </c>
      <c r="AG88" s="146" t="str">
        <f t="shared" si="37"/>
        <v>Not Met</v>
      </c>
      <c r="AH88" s="145">
        <f t="shared" si="38"/>
        <v>1.2500000000000001E-2</v>
      </c>
      <c r="AI88" s="50">
        <v>0</v>
      </c>
      <c r="AJ88" s="50">
        <v>0</v>
      </c>
      <c r="AK88" s="51">
        <v>1</v>
      </c>
      <c r="AL88" s="145">
        <f t="shared" si="39"/>
        <v>1</v>
      </c>
      <c r="AM88" s="146" t="str">
        <f t="shared" si="40"/>
        <v>Met</v>
      </c>
      <c r="AN88" s="145">
        <f t="shared" si="41"/>
        <v>0.02</v>
      </c>
      <c r="AO88" s="50">
        <v>7</v>
      </c>
      <c r="AP88" s="50">
        <v>0</v>
      </c>
      <c r="AQ88" s="51">
        <v>1</v>
      </c>
      <c r="AR88" s="145">
        <f t="shared" si="42"/>
        <v>0</v>
      </c>
      <c r="AS88" s="146" t="str">
        <f t="shared" si="43"/>
        <v>Not Met</v>
      </c>
      <c r="AT88" s="145">
        <f t="shared" si="44"/>
        <v>0.02</v>
      </c>
      <c r="AU88" s="145">
        <v>0.8</v>
      </c>
      <c r="AV88" s="89">
        <f t="shared" si="45"/>
        <v>0.40250000000000002</v>
      </c>
      <c r="AW88" s="90">
        <f t="shared" si="46"/>
        <v>0.50312500000000004</v>
      </c>
      <c r="AX88" s="64" t="str">
        <f t="shared" si="47"/>
        <v>Needs Improvement</v>
      </c>
    </row>
    <row r="89" spans="1:50">
      <c r="A89" s="148">
        <v>44986</v>
      </c>
      <c r="B89" s="143" t="s">
        <v>1532</v>
      </c>
      <c r="C89" s="143" t="s">
        <v>3568</v>
      </c>
      <c r="D89" s="144" t="s">
        <v>3531</v>
      </c>
      <c r="E89" s="50">
        <v>12</v>
      </c>
      <c r="F89" s="50">
        <v>5</v>
      </c>
      <c r="G89" s="51">
        <v>1</v>
      </c>
      <c r="H89" s="145">
        <f t="shared" si="24"/>
        <v>0.41666666666666669</v>
      </c>
      <c r="I89" s="146" t="str">
        <f t="shared" si="25"/>
        <v>Not Met</v>
      </c>
      <c r="J89" s="145">
        <f t="shared" si="26"/>
        <v>0.1</v>
      </c>
      <c r="K89" s="50"/>
      <c r="L89" s="50"/>
      <c r="M89" s="51">
        <v>1</v>
      </c>
      <c r="N89" s="145">
        <f t="shared" si="27"/>
        <v>1</v>
      </c>
      <c r="O89" s="146" t="str">
        <f t="shared" si="28"/>
        <v>Met</v>
      </c>
      <c r="P89" s="145">
        <f t="shared" si="29"/>
        <v>0.12</v>
      </c>
      <c r="Q89" s="50"/>
      <c r="R89" s="50"/>
      <c r="S89" s="51">
        <v>1</v>
      </c>
      <c r="T89" s="145">
        <f t="shared" si="30"/>
        <v>1</v>
      </c>
      <c r="U89" s="146" t="str">
        <f t="shared" si="31"/>
        <v>Met</v>
      </c>
      <c r="V89" s="145">
        <f t="shared" si="32"/>
        <v>0.08</v>
      </c>
      <c r="W89" s="50"/>
      <c r="X89" s="50"/>
      <c r="Y89" s="51">
        <v>1</v>
      </c>
      <c r="Z89" s="145">
        <f t="shared" si="33"/>
        <v>1</v>
      </c>
      <c r="AA89" s="146" t="str">
        <f t="shared" si="34"/>
        <v>Met</v>
      </c>
      <c r="AB89" s="145">
        <f t="shared" si="35"/>
        <v>0.05</v>
      </c>
      <c r="AC89" s="50">
        <v>12</v>
      </c>
      <c r="AD89" s="50">
        <v>2</v>
      </c>
      <c r="AE89" s="51">
        <v>0.8</v>
      </c>
      <c r="AF89" s="145">
        <f t="shared" si="36"/>
        <v>0.16666666666666666</v>
      </c>
      <c r="AG89" s="146" t="str">
        <f t="shared" si="37"/>
        <v>Not Met</v>
      </c>
      <c r="AH89" s="145">
        <f t="shared" si="38"/>
        <v>1.2500000000000001E-2</v>
      </c>
      <c r="AI89" s="50">
        <v>2</v>
      </c>
      <c r="AJ89" s="50">
        <v>2</v>
      </c>
      <c r="AK89" s="51">
        <v>1</v>
      </c>
      <c r="AL89" s="145">
        <f t="shared" si="39"/>
        <v>1</v>
      </c>
      <c r="AM89" s="146" t="str">
        <f t="shared" si="40"/>
        <v>Met</v>
      </c>
      <c r="AN89" s="145">
        <f t="shared" si="41"/>
        <v>0.02</v>
      </c>
      <c r="AO89" s="50">
        <v>9</v>
      </c>
      <c r="AP89" s="50">
        <v>1</v>
      </c>
      <c r="AQ89" s="51">
        <v>1</v>
      </c>
      <c r="AR89" s="145">
        <f t="shared" si="42"/>
        <v>0.1111111111111111</v>
      </c>
      <c r="AS89" s="146" t="str">
        <f t="shared" si="43"/>
        <v>Not Met</v>
      </c>
      <c r="AT89" s="145">
        <f t="shared" si="44"/>
        <v>0.02</v>
      </c>
      <c r="AU89" s="145">
        <v>0.8</v>
      </c>
      <c r="AV89" s="89">
        <f t="shared" si="45"/>
        <v>0.40250000000000002</v>
      </c>
      <c r="AW89" s="90">
        <f t="shared" si="46"/>
        <v>0.50312500000000004</v>
      </c>
      <c r="AX89" s="64" t="str">
        <f t="shared" si="47"/>
        <v>Needs Improvement</v>
      </c>
    </row>
    <row r="90" spans="1:50">
      <c r="A90" s="148">
        <v>44986</v>
      </c>
      <c r="B90" s="143" t="s">
        <v>1532</v>
      </c>
      <c r="C90" s="143" t="s">
        <v>3571</v>
      </c>
      <c r="D90" s="144" t="s">
        <v>3534</v>
      </c>
      <c r="E90" s="50">
        <v>10</v>
      </c>
      <c r="F90" s="50">
        <v>6</v>
      </c>
      <c r="G90" s="51">
        <v>1</v>
      </c>
      <c r="H90" s="145">
        <f t="shared" si="24"/>
        <v>0.6</v>
      </c>
      <c r="I90" s="146" t="str">
        <f t="shared" si="25"/>
        <v>Not Met</v>
      </c>
      <c r="J90" s="145">
        <f t="shared" si="26"/>
        <v>0.1</v>
      </c>
      <c r="K90" s="50"/>
      <c r="L90" s="50"/>
      <c r="M90" s="51">
        <v>1</v>
      </c>
      <c r="N90" s="145">
        <f t="shared" si="27"/>
        <v>1</v>
      </c>
      <c r="O90" s="146" t="str">
        <f t="shared" si="28"/>
        <v>Met</v>
      </c>
      <c r="P90" s="145">
        <f t="shared" si="29"/>
        <v>0.12</v>
      </c>
      <c r="Q90" s="50"/>
      <c r="R90" s="50"/>
      <c r="S90" s="51">
        <v>1</v>
      </c>
      <c r="T90" s="145">
        <f t="shared" si="30"/>
        <v>1</v>
      </c>
      <c r="U90" s="146" t="str">
        <f t="shared" si="31"/>
        <v>Met</v>
      </c>
      <c r="V90" s="145">
        <f t="shared" si="32"/>
        <v>0.08</v>
      </c>
      <c r="W90" s="50"/>
      <c r="X90" s="50"/>
      <c r="Y90" s="51">
        <v>1</v>
      </c>
      <c r="Z90" s="145">
        <f t="shared" si="33"/>
        <v>1</v>
      </c>
      <c r="AA90" s="146" t="str">
        <f t="shared" si="34"/>
        <v>Met</v>
      </c>
      <c r="AB90" s="145">
        <f t="shared" si="35"/>
        <v>0.05</v>
      </c>
      <c r="AC90" s="50">
        <v>10</v>
      </c>
      <c r="AD90" s="50">
        <v>0</v>
      </c>
      <c r="AE90" s="51">
        <v>0.8</v>
      </c>
      <c r="AF90" s="145">
        <f t="shared" si="36"/>
        <v>0</v>
      </c>
      <c r="AG90" s="146" t="str">
        <f t="shared" si="37"/>
        <v>Not Met</v>
      </c>
      <c r="AH90" s="145">
        <f t="shared" si="38"/>
        <v>1.2500000000000001E-2</v>
      </c>
      <c r="AI90" s="50">
        <v>0</v>
      </c>
      <c r="AJ90" s="50">
        <v>0</v>
      </c>
      <c r="AK90" s="51">
        <v>1</v>
      </c>
      <c r="AL90" s="145">
        <f t="shared" si="39"/>
        <v>1</v>
      </c>
      <c r="AM90" s="146" t="str">
        <f t="shared" si="40"/>
        <v>Met</v>
      </c>
      <c r="AN90" s="145">
        <f t="shared" si="41"/>
        <v>0.02</v>
      </c>
      <c r="AO90" s="50">
        <v>5</v>
      </c>
      <c r="AP90" s="50">
        <v>1</v>
      </c>
      <c r="AQ90" s="51">
        <v>1</v>
      </c>
      <c r="AR90" s="145">
        <f t="shared" si="42"/>
        <v>0.2</v>
      </c>
      <c r="AS90" s="146" t="str">
        <f t="shared" si="43"/>
        <v>Not Met</v>
      </c>
      <c r="AT90" s="145">
        <f t="shared" si="44"/>
        <v>0.02</v>
      </c>
      <c r="AU90" s="145">
        <v>0.8</v>
      </c>
      <c r="AV90" s="89">
        <f t="shared" si="45"/>
        <v>0.40250000000000002</v>
      </c>
      <c r="AW90" s="90">
        <f t="shared" si="46"/>
        <v>0.50312500000000004</v>
      </c>
      <c r="AX90" s="64" t="str">
        <f t="shared" si="47"/>
        <v>Needs Improvement</v>
      </c>
    </row>
    <row r="91" spans="1:50">
      <c r="A91" s="148">
        <v>44986</v>
      </c>
      <c r="B91" s="143" t="s">
        <v>1532</v>
      </c>
      <c r="C91" s="143" t="s">
        <v>3565</v>
      </c>
      <c r="D91" s="144" t="s">
        <v>3528</v>
      </c>
      <c r="E91" s="50">
        <v>11</v>
      </c>
      <c r="F91" s="50">
        <v>4</v>
      </c>
      <c r="G91" s="51">
        <v>1</v>
      </c>
      <c r="H91" s="145">
        <f t="shared" si="24"/>
        <v>0.36363636363636365</v>
      </c>
      <c r="I91" s="146" t="str">
        <f t="shared" si="25"/>
        <v>Not Met</v>
      </c>
      <c r="J91" s="145">
        <f t="shared" si="26"/>
        <v>0.1</v>
      </c>
      <c r="K91" s="50"/>
      <c r="L91" s="50"/>
      <c r="M91" s="51">
        <v>1</v>
      </c>
      <c r="N91" s="145">
        <f t="shared" si="27"/>
        <v>1</v>
      </c>
      <c r="O91" s="146" t="str">
        <f t="shared" si="28"/>
        <v>Met</v>
      </c>
      <c r="P91" s="145">
        <f t="shared" si="29"/>
        <v>0.12</v>
      </c>
      <c r="Q91" s="50"/>
      <c r="R91" s="50"/>
      <c r="S91" s="51">
        <v>1</v>
      </c>
      <c r="T91" s="145">
        <f t="shared" si="30"/>
        <v>1</v>
      </c>
      <c r="U91" s="146" t="str">
        <f t="shared" si="31"/>
        <v>Met</v>
      </c>
      <c r="V91" s="145">
        <f t="shared" si="32"/>
        <v>0.08</v>
      </c>
      <c r="W91" s="50"/>
      <c r="X91" s="50"/>
      <c r="Y91" s="51">
        <v>1</v>
      </c>
      <c r="Z91" s="145">
        <f t="shared" si="33"/>
        <v>1</v>
      </c>
      <c r="AA91" s="146" t="str">
        <f t="shared" si="34"/>
        <v>Met</v>
      </c>
      <c r="AB91" s="145">
        <f t="shared" si="35"/>
        <v>0.05</v>
      </c>
      <c r="AC91" s="50">
        <v>11</v>
      </c>
      <c r="AD91" s="50">
        <v>2</v>
      </c>
      <c r="AE91" s="51">
        <v>0.8</v>
      </c>
      <c r="AF91" s="145">
        <f t="shared" si="36"/>
        <v>0.18181818181818182</v>
      </c>
      <c r="AG91" s="146" t="str">
        <f t="shared" si="37"/>
        <v>Not Met</v>
      </c>
      <c r="AH91" s="145">
        <f t="shared" si="38"/>
        <v>1.2500000000000001E-2</v>
      </c>
      <c r="AI91" s="50">
        <v>2</v>
      </c>
      <c r="AJ91" s="50">
        <v>2</v>
      </c>
      <c r="AK91" s="51">
        <v>1</v>
      </c>
      <c r="AL91" s="145">
        <f t="shared" si="39"/>
        <v>1</v>
      </c>
      <c r="AM91" s="146" t="str">
        <f t="shared" si="40"/>
        <v>Met</v>
      </c>
      <c r="AN91" s="145">
        <f t="shared" si="41"/>
        <v>0.02</v>
      </c>
      <c r="AO91" s="50">
        <v>9</v>
      </c>
      <c r="AP91" s="50">
        <v>3</v>
      </c>
      <c r="AQ91" s="51">
        <v>1</v>
      </c>
      <c r="AR91" s="145">
        <f t="shared" si="42"/>
        <v>0.33333333333333331</v>
      </c>
      <c r="AS91" s="146" t="str">
        <f t="shared" si="43"/>
        <v>Not Met</v>
      </c>
      <c r="AT91" s="145">
        <f t="shared" si="44"/>
        <v>0.02</v>
      </c>
      <c r="AU91" s="145">
        <v>0.8</v>
      </c>
      <c r="AV91" s="89">
        <f t="shared" si="45"/>
        <v>0.40250000000000002</v>
      </c>
      <c r="AW91" s="90">
        <f t="shared" si="46"/>
        <v>0.50312500000000004</v>
      </c>
      <c r="AX91" s="64" t="str">
        <f t="shared" si="47"/>
        <v>Needs Improvement</v>
      </c>
    </row>
    <row r="92" spans="1:50">
      <c r="A92" s="148">
        <v>44986</v>
      </c>
      <c r="B92" s="143" t="s">
        <v>1532</v>
      </c>
      <c r="C92" s="143" t="s">
        <v>3564</v>
      </c>
      <c r="D92" s="144" t="s">
        <v>3527</v>
      </c>
      <c r="E92" s="50">
        <v>11</v>
      </c>
      <c r="F92" s="50">
        <v>3</v>
      </c>
      <c r="G92" s="51">
        <v>1</v>
      </c>
      <c r="H92" s="145">
        <f t="shared" si="24"/>
        <v>0.27272727272727271</v>
      </c>
      <c r="I92" s="146" t="str">
        <f t="shared" si="25"/>
        <v>Not Met</v>
      </c>
      <c r="J92" s="145">
        <f t="shared" si="26"/>
        <v>0.1</v>
      </c>
      <c r="K92" s="50"/>
      <c r="L92" s="50"/>
      <c r="M92" s="51">
        <v>1</v>
      </c>
      <c r="N92" s="145">
        <f t="shared" si="27"/>
        <v>1</v>
      </c>
      <c r="O92" s="146" t="str">
        <f t="shared" si="28"/>
        <v>Met</v>
      </c>
      <c r="P92" s="145">
        <f t="shared" si="29"/>
        <v>0.12</v>
      </c>
      <c r="Q92" s="50"/>
      <c r="R92" s="50"/>
      <c r="S92" s="51">
        <v>1</v>
      </c>
      <c r="T92" s="145">
        <f t="shared" si="30"/>
        <v>1</v>
      </c>
      <c r="U92" s="146" t="str">
        <f t="shared" si="31"/>
        <v>Met</v>
      </c>
      <c r="V92" s="145">
        <f t="shared" si="32"/>
        <v>0.08</v>
      </c>
      <c r="W92" s="50"/>
      <c r="X92" s="50"/>
      <c r="Y92" s="51">
        <v>1</v>
      </c>
      <c r="Z92" s="145">
        <f t="shared" si="33"/>
        <v>1</v>
      </c>
      <c r="AA92" s="146" t="str">
        <f t="shared" si="34"/>
        <v>Met</v>
      </c>
      <c r="AB92" s="145">
        <f t="shared" si="35"/>
        <v>0.05</v>
      </c>
      <c r="AC92" s="50">
        <v>11</v>
      </c>
      <c r="AD92" s="50">
        <v>1</v>
      </c>
      <c r="AE92" s="51">
        <v>0.8</v>
      </c>
      <c r="AF92" s="145">
        <f t="shared" si="36"/>
        <v>9.0909090909090912E-2</v>
      </c>
      <c r="AG92" s="146" t="str">
        <f t="shared" si="37"/>
        <v>Not Met</v>
      </c>
      <c r="AH92" s="145">
        <f t="shared" si="38"/>
        <v>1.2500000000000001E-2</v>
      </c>
      <c r="AI92" s="50">
        <v>0</v>
      </c>
      <c r="AJ92" s="50">
        <v>0</v>
      </c>
      <c r="AK92" s="51">
        <v>1</v>
      </c>
      <c r="AL92" s="145">
        <f t="shared" si="39"/>
        <v>1</v>
      </c>
      <c r="AM92" s="146" t="str">
        <f t="shared" si="40"/>
        <v>Met</v>
      </c>
      <c r="AN92" s="145">
        <f t="shared" si="41"/>
        <v>0.02</v>
      </c>
      <c r="AO92" s="50">
        <v>10</v>
      </c>
      <c r="AP92" s="50">
        <v>2</v>
      </c>
      <c r="AQ92" s="51">
        <v>1</v>
      </c>
      <c r="AR92" s="145">
        <f t="shared" si="42"/>
        <v>0.2</v>
      </c>
      <c r="AS92" s="146" t="str">
        <f t="shared" si="43"/>
        <v>Not Met</v>
      </c>
      <c r="AT92" s="145">
        <f t="shared" si="44"/>
        <v>0.02</v>
      </c>
      <c r="AU92" s="145">
        <v>0.8</v>
      </c>
      <c r="AV92" s="89">
        <f t="shared" si="45"/>
        <v>0.40250000000000002</v>
      </c>
      <c r="AW92" s="90">
        <f t="shared" si="46"/>
        <v>0.50312500000000004</v>
      </c>
      <c r="AX92" s="64" t="str">
        <f t="shared" si="47"/>
        <v>Needs Improvement</v>
      </c>
    </row>
    <row r="93" spans="1:50">
      <c r="A93" s="148">
        <v>44986</v>
      </c>
      <c r="B93" s="143" t="s">
        <v>1532</v>
      </c>
      <c r="C93" s="143" t="s">
        <v>3569</v>
      </c>
      <c r="D93" s="144" t="s">
        <v>3532</v>
      </c>
      <c r="E93" s="50">
        <v>17</v>
      </c>
      <c r="F93" s="50">
        <v>5</v>
      </c>
      <c r="G93" s="51">
        <v>1</v>
      </c>
      <c r="H93" s="145">
        <f t="shared" si="24"/>
        <v>0.29411764705882354</v>
      </c>
      <c r="I93" s="146" t="str">
        <f t="shared" si="25"/>
        <v>Not Met</v>
      </c>
      <c r="J93" s="145">
        <f t="shared" si="26"/>
        <v>0.1</v>
      </c>
      <c r="K93" s="50"/>
      <c r="L93" s="50"/>
      <c r="M93" s="51">
        <v>1</v>
      </c>
      <c r="N93" s="145">
        <f t="shared" si="27"/>
        <v>1</v>
      </c>
      <c r="O93" s="146" t="str">
        <f t="shared" si="28"/>
        <v>Met</v>
      </c>
      <c r="P93" s="145">
        <f t="shared" si="29"/>
        <v>0.12</v>
      </c>
      <c r="Q93" s="50"/>
      <c r="R93" s="50"/>
      <c r="S93" s="51">
        <v>1</v>
      </c>
      <c r="T93" s="145">
        <f t="shared" si="30"/>
        <v>1</v>
      </c>
      <c r="U93" s="146" t="str">
        <f t="shared" si="31"/>
        <v>Met</v>
      </c>
      <c r="V93" s="145">
        <f t="shared" si="32"/>
        <v>0.08</v>
      </c>
      <c r="W93" s="50"/>
      <c r="X93" s="50"/>
      <c r="Y93" s="51">
        <v>1</v>
      </c>
      <c r="Z93" s="145">
        <f t="shared" si="33"/>
        <v>1</v>
      </c>
      <c r="AA93" s="146" t="str">
        <f t="shared" si="34"/>
        <v>Met</v>
      </c>
      <c r="AB93" s="145">
        <f t="shared" si="35"/>
        <v>0.05</v>
      </c>
      <c r="AC93" s="50">
        <v>17</v>
      </c>
      <c r="AD93" s="50">
        <v>2</v>
      </c>
      <c r="AE93" s="51">
        <v>0.8</v>
      </c>
      <c r="AF93" s="145">
        <f t="shared" si="36"/>
        <v>0.11764705882352941</v>
      </c>
      <c r="AG93" s="146" t="str">
        <f t="shared" si="37"/>
        <v>Not Met</v>
      </c>
      <c r="AH93" s="145">
        <f t="shared" si="38"/>
        <v>1.2500000000000001E-2</v>
      </c>
      <c r="AI93" s="50">
        <v>0</v>
      </c>
      <c r="AJ93" s="50">
        <v>0</v>
      </c>
      <c r="AK93" s="51">
        <v>1</v>
      </c>
      <c r="AL93" s="145">
        <f t="shared" si="39"/>
        <v>1</v>
      </c>
      <c r="AM93" s="146" t="str">
        <f t="shared" si="40"/>
        <v>Met</v>
      </c>
      <c r="AN93" s="145">
        <f t="shared" si="41"/>
        <v>0.02</v>
      </c>
      <c r="AO93" s="50">
        <v>12</v>
      </c>
      <c r="AP93" s="50">
        <v>1</v>
      </c>
      <c r="AQ93" s="51">
        <v>1</v>
      </c>
      <c r="AR93" s="145">
        <f t="shared" si="42"/>
        <v>8.3333333333333329E-2</v>
      </c>
      <c r="AS93" s="146" t="str">
        <f t="shared" si="43"/>
        <v>Not Met</v>
      </c>
      <c r="AT93" s="145">
        <f t="shared" si="44"/>
        <v>0.02</v>
      </c>
      <c r="AU93" s="145">
        <v>0.8</v>
      </c>
      <c r="AV93" s="89">
        <f t="shared" si="45"/>
        <v>0.40250000000000002</v>
      </c>
      <c r="AW93" s="90">
        <f t="shared" si="46"/>
        <v>0.50312500000000004</v>
      </c>
      <c r="AX93" s="64" t="str">
        <f t="shared" si="47"/>
        <v>Needs Improvement</v>
      </c>
    </row>
    <row r="94" spans="1:50">
      <c r="A94" s="148">
        <v>44986</v>
      </c>
      <c r="B94" s="143" t="s">
        <v>1532</v>
      </c>
      <c r="C94" s="143" t="s">
        <v>3567</v>
      </c>
      <c r="D94" s="144" t="s">
        <v>3530</v>
      </c>
      <c r="E94" s="50">
        <v>9</v>
      </c>
      <c r="F94" s="50">
        <v>7</v>
      </c>
      <c r="G94" s="51">
        <v>1</v>
      </c>
      <c r="H94" s="145">
        <f t="shared" si="24"/>
        <v>0.77777777777777779</v>
      </c>
      <c r="I94" s="146" t="str">
        <f t="shared" si="25"/>
        <v>Partially Met</v>
      </c>
      <c r="J94" s="145">
        <f t="shared" si="26"/>
        <v>0.2</v>
      </c>
      <c r="K94" s="50"/>
      <c r="L94" s="50"/>
      <c r="M94" s="51">
        <v>1</v>
      </c>
      <c r="N94" s="145">
        <f t="shared" si="27"/>
        <v>1</v>
      </c>
      <c r="O94" s="146" t="str">
        <f t="shared" si="28"/>
        <v>Met</v>
      </c>
      <c r="P94" s="145">
        <f t="shared" si="29"/>
        <v>0.12</v>
      </c>
      <c r="Q94" s="50"/>
      <c r="R94" s="50"/>
      <c r="S94" s="51">
        <v>1</v>
      </c>
      <c r="T94" s="145">
        <f t="shared" si="30"/>
        <v>1</v>
      </c>
      <c r="U94" s="146" t="str">
        <f t="shared" si="31"/>
        <v>Met</v>
      </c>
      <c r="V94" s="145">
        <f t="shared" si="32"/>
        <v>0.08</v>
      </c>
      <c r="W94" s="50"/>
      <c r="X94" s="50"/>
      <c r="Y94" s="51">
        <v>1</v>
      </c>
      <c r="Z94" s="145">
        <f t="shared" si="33"/>
        <v>1</v>
      </c>
      <c r="AA94" s="146" t="str">
        <f t="shared" si="34"/>
        <v>Met</v>
      </c>
      <c r="AB94" s="145">
        <f t="shared" si="35"/>
        <v>0.05</v>
      </c>
      <c r="AC94" s="50">
        <v>9</v>
      </c>
      <c r="AD94" s="50">
        <v>1</v>
      </c>
      <c r="AE94" s="51">
        <v>0.8</v>
      </c>
      <c r="AF94" s="145">
        <f t="shared" si="36"/>
        <v>0.1111111111111111</v>
      </c>
      <c r="AG94" s="146" t="str">
        <f t="shared" si="37"/>
        <v>Not Met</v>
      </c>
      <c r="AH94" s="145">
        <f t="shared" si="38"/>
        <v>1.2500000000000001E-2</v>
      </c>
      <c r="AI94" s="50">
        <v>2</v>
      </c>
      <c r="AJ94" s="50">
        <v>2</v>
      </c>
      <c r="AK94" s="51">
        <v>1</v>
      </c>
      <c r="AL94" s="145">
        <f t="shared" si="39"/>
        <v>1</v>
      </c>
      <c r="AM94" s="146" t="str">
        <f t="shared" si="40"/>
        <v>Met</v>
      </c>
      <c r="AN94" s="145">
        <f t="shared" si="41"/>
        <v>0.02</v>
      </c>
      <c r="AO94" s="50">
        <v>4</v>
      </c>
      <c r="AP94" s="50">
        <v>0</v>
      </c>
      <c r="AQ94" s="51">
        <v>1</v>
      </c>
      <c r="AR94" s="145">
        <f t="shared" si="42"/>
        <v>0</v>
      </c>
      <c r="AS94" s="146" t="str">
        <f t="shared" si="43"/>
        <v>Not Met</v>
      </c>
      <c r="AT94" s="145">
        <f t="shared" si="44"/>
        <v>0.02</v>
      </c>
      <c r="AU94" s="145">
        <v>0.8</v>
      </c>
      <c r="AV94" s="89">
        <f t="shared" si="45"/>
        <v>0.50250000000000006</v>
      </c>
      <c r="AW94" s="90">
        <f t="shared" si="46"/>
        <v>0.62812500000000004</v>
      </c>
      <c r="AX94" s="64" t="str">
        <f t="shared" si="47"/>
        <v>Steady Performer</v>
      </c>
    </row>
    <row r="95" spans="1:50">
      <c r="A95" s="148">
        <v>44986</v>
      </c>
      <c r="B95" s="143" t="s">
        <v>1532</v>
      </c>
      <c r="C95" s="143" t="s">
        <v>3570</v>
      </c>
      <c r="D95" s="144" t="s">
        <v>3533</v>
      </c>
      <c r="E95" s="50">
        <v>8</v>
      </c>
      <c r="F95" s="50">
        <v>5</v>
      </c>
      <c r="G95" s="51">
        <v>1</v>
      </c>
      <c r="H95" s="145">
        <f t="shared" si="24"/>
        <v>0.625</v>
      </c>
      <c r="I95" s="146" t="str">
        <f t="shared" si="25"/>
        <v>Not Met</v>
      </c>
      <c r="J95" s="145">
        <f t="shared" si="26"/>
        <v>0.1</v>
      </c>
      <c r="K95" s="50"/>
      <c r="L95" s="50"/>
      <c r="M95" s="51">
        <v>1</v>
      </c>
      <c r="N95" s="145">
        <f t="shared" si="27"/>
        <v>1</v>
      </c>
      <c r="O95" s="146" t="str">
        <f t="shared" si="28"/>
        <v>Met</v>
      </c>
      <c r="P95" s="145">
        <f t="shared" si="29"/>
        <v>0.12</v>
      </c>
      <c r="Q95" s="50"/>
      <c r="R95" s="50"/>
      <c r="S95" s="51">
        <v>1</v>
      </c>
      <c r="T95" s="145">
        <f t="shared" si="30"/>
        <v>1</v>
      </c>
      <c r="U95" s="146" t="str">
        <f t="shared" si="31"/>
        <v>Met</v>
      </c>
      <c r="V95" s="145">
        <f t="shared" si="32"/>
        <v>0.08</v>
      </c>
      <c r="W95" s="50"/>
      <c r="X95" s="50"/>
      <c r="Y95" s="51">
        <v>1</v>
      </c>
      <c r="Z95" s="145">
        <f t="shared" si="33"/>
        <v>1</v>
      </c>
      <c r="AA95" s="146" t="str">
        <f t="shared" si="34"/>
        <v>Met</v>
      </c>
      <c r="AB95" s="145">
        <f t="shared" si="35"/>
        <v>0.05</v>
      </c>
      <c r="AC95" s="50">
        <v>8</v>
      </c>
      <c r="AD95" s="50">
        <v>2</v>
      </c>
      <c r="AE95" s="51">
        <v>0.8</v>
      </c>
      <c r="AF95" s="145">
        <f t="shared" si="36"/>
        <v>0.25</v>
      </c>
      <c r="AG95" s="146" t="str">
        <f t="shared" si="37"/>
        <v>Not Met</v>
      </c>
      <c r="AH95" s="145">
        <f t="shared" si="38"/>
        <v>1.2500000000000001E-2</v>
      </c>
      <c r="AI95" s="50">
        <v>1</v>
      </c>
      <c r="AJ95" s="50">
        <v>1</v>
      </c>
      <c r="AK95" s="51">
        <v>1</v>
      </c>
      <c r="AL95" s="145">
        <f t="shared" si="39"/>
        <v>1</v>
      </c>
      <c r="AM95" s="146" t="str">
        <f t="shared" si="40"/>
        <v>Met</v>
      </c>
      <c r="AN95" s="145">
        <f t="shared" si="41"/>
        <v>0.02</v>
      </c>
      <c r="AO95" s="50">
        <v>4</v>
      </c>
      <c r="AP95" s="50">
        <v>1</v>
      </c>
      <c r="AQ95" s="51">
        <v>1</v>
      </c>
      <c r="AR95" s="145">
        <f t="shared" si="42"/>
        <v>0.25</v>
      </c>
      <c r="AS95" s="146" t="str">
        <f t="shared" si="43"/>
        <v>Not Met</v>
      </c>
      <c r="AT95" s="145">
        <f t="shared" si="44"/>
        <v>0.02</v>
      </c>
      <c r="AU95" s="145">
        <v>0.8</v>
      </c>
      <c r="AV95" s="89">
        <f t="shared" si="45"/>
        <v>0.40250000000000002</v>
      </c>
      <c r="AW95" s="90">
        <f t="shared" si="46"/>
        <v>0.50312500000000004</v>
      </c>
      <c r="AX95" s="64" t="str">
        <f t="shared" si="47"/>
        <v>Needs Improvement</v>
      </c>
    </row>
    <row r="96" spans="1:50">
      <c r="A96" s="148">
        <v>44986</v>
      </c>
      <c r="B96" s="143" t="s">
        <v>1697</v>
      </c>
      <c r="C96" s="143" t="s">
        <v>3572</v>
      </c>
      <c r="D96" s="144" t="s">
        <v>3535</v>
      </c>
      <c r="E96" s="50">
        <v>140</v>
      </c>
      <c r="F96" s="50">
        <v>54</v>
      </c>
      <c r="G96" s="51">
        <v>1</v>
      </c>
      <c r="H96" s="145">
        <f t="shared" si="24"/>
        <v>0.38571428571428573</v>
      </c>
      <c r="I96" s="146" t="str">
        <f t="shared" si="25"/>
        <v>Not Met</v>
      </c>
      <c r="J96" s="145">
        <f t="shared" si="26"/>
        <v>0.1</v>
      </c>
      <c r="K96" s="50"/>
      <c r="L96" s="50"/>
      <c r="M96" s="51">
        <v>1</v>
      </c>
      <c r="N96" s="145">
        <f t="shared" si="27"/>
        <v>1</v>
      </c>
      <c r="O96" s="146" t="str">
        <f t="shared" si="28"/>
        <v>Met</v>
      </c>
      <c r="P96" s="145">
        <f t="shared" si="29"/>
        <v>0.12</v>
      </c>
      <c r="Q96" s="50"/>
      <c r="R96" s="50"/>
      <c r="S96" s="51">
        <v>1</v>
      </c>
      <c r="T96" s="145">
        <f t="shared" si="30"/>
        <v>1</v>
      </c>
      <c r="U96" s="146" t="str">
        <f t="shared" si="31"/>
        <v>Met</v>
      </c>
      <c r="V96" s="145">
        <f t="shared" si="32"/>
        <v>0.08</v>
      </c>
      <c r="W96" s="50"/>
      <c r="X96" s="50"/>
      <c r="Y96" s="51">
        <v>1</v>
      </c>
      <c r="Z96" s="145">
        <f t="shared" si="33"/>
        <v>1</v>
      </c>
      <c r="AA96" s="146" t="str">
        <f t="shared" si="34"/>
        <v>Met</v>
      </c>
      <c r="AB96" s="145">
        <f t="shared" si="35"/>
        <v>0.05</v>
      </c>
      <c r="AC96" s="50">
        <v>140</v>
      </c>
      <c r="AD96" s="50">
        <v>57</v>
      </c>
      <c r="AE96" s="51">
        <v>0.8</v>
      </c>
      <c r="AF96" s="145">
        <f t="shared" si="36"/>
        <v>0.40714285714285714</v>
      </c>
      <c r="AG96" s="146" t="str">
        <f t="shared" si="37"/>
        <v>Not Met</v>
      </c>
      <c r="AH96" s="145">
        <f t="shared" si="38"/>
        <v>1.2500000000000001E-2</v>
      </c>
      <c r="AI96" s="50">
        <v>2</v>
      </c>
      <c r="AJ96" s="50">
        <v>2</v>
      </c>
      <c r="AK96" s="51">
        <v>1</v>
      </c>
      <c r="AL96" s="145">
        <f t="shared" si="39"/>
        <v>1</v>
      </c>
      <c r="AM96" s="146" t="str">
        <f t="shared" si="40"/>
        <v>Met</v>
      </c>
      <c r="AN96" s="145">
        <f t="shared" si="41"/>
        <v>0.02</v>
      </c>
      <c r="AO96" s="50">
        <v>94</v>
      </c>
      <c r="AP96" s="50">
        <v>4</v>
      </c>
      <c r="AQ96" s="51">
        <v>1</v>
      </c>
      <c r="AR96" s="145">
        <f t="shared" si="42"/>
        <v>4.2553191489361701E-2</v>
      </c>
      <c r="AS96" s="146" t="str">
        <f t="shared" si="43"/>
        <v>Not Met</v>
      </c>
      <c r="AT96" s="145">
        <f t="shared" si="44"/>
        <v>0.02</v>
      </c>
      <c r="AU96" s="145">
        <v>0.8</v>
      </c>
      <c r="AV96" s="89">
        <f t="shared" si="45"/>
        <v>0.40250000000000002</v>
      </c>
      <c r="AW96" s="90">
        <f t="shared" si="46"/>
        <v>0.50312500000000004</v>
      </c>
      <c r="AX96" s="64" t="str">
        <f t="shared" si="47"/>
        <v>Needs Improvement</v>
      </c>
    </row>
    <row r="97" spans="1:50">
      <c r="A97" s="148">
        <v>44986</v>
      </c>
      <c r="B97" s="143" t="s">
        <v>1697</v>
      </c>
      <c r="C97" s="143" t="s">
        <v>3574</v>
      </c>
      <c r="D97" s="144" t="s">
        <v>3537</v>
      </c>
      <c r="E97" s="50">
        <v>173</v>
      </c>
      <c r="F97" s="50">
        <v>81</v>
      </c>
      <c r="G97" s="51">
        <v>1</v>
      </c>
      <c r="H97" s="145">
        <f t="shared" si="24"/>
        <v>0.46820809248554912</v>
      </c>
      <c r="I97" s="146" t="str">
        <f t="shared" si="25"/>
        <v>Not Met</v>
      </c>
      <c r="J97" s="145">
        <f t="shared" si="26"/>
        <v>0.1</v>
      </c>
      <c r="K97" s="50"/>
      <c r="L97" s="50"/>
      <c r="M97" s="51">
        <v>1</v>
      </c>
      <c r="N97" s="145">
        <f t="shared" si="27"/>
        <v>1</v>
      </c>
      <c r="O97" s="146" t="str">
        <f t="shared" si="28"/>
        <v>Met</v>
      </c>
      <c r="P97" s="145">
        <f t="shared" si="29"/>
        <v>0.12</v>
      </c>
      <c r="Q97" s="50"/>
      <c r="R97" s="50"/>
      <c r="S97" s="51">
        <v>1</v>
      </c>
      <c r="T97" s="145">
        <f t="shared" si="30"/>
        <v>1</v>
      </c>
      <c r="U97" s="146" t="str">
        <f t="shared" si="31"/>
        <v>Met</v>
      </c>
      <c r="V97" s="145">
        <f t="shared" si="32"/>
        <v>0.08</v>
      </c>
      <c r="W97" s="50"/>
      <c r="X97" s="50"/>
      <c r="Y97" s="51">
        <v>1</v>
      </c>
      <c r="Z97" s="145">
        <f t="shared" si="33"/>
        <v>1</v>
      </c>
      <c r="AA97" s="146" t="str">
        <f t="shared" si="34"/>
        <v>Met</v>
      </c>
      <c r="AB97" s="145">
        <f t="shared" si="35"/>
        <v>0.05</v>
      </c>
      <c r="AC97" s="50">
        <v>173</v>
      </c>
      <c r="AD97" s="50">
        <v>85</v>
      </c>
      <c r="AE97" s="51">
        <v>0.8</v>
      </c>
      <c r="AF97" s="145">
        <f t="shared" si="36"/>
        <v>0.4913294797687861</v>
      </c>
      <c r="AG97" s="146" t="str">
        <f t="shared" si="37"/>
        <v>Not Met</v>
      </c>
      <c r="AH97" s="145">
        <f t="shared" si="38"/>
        <v>1.2500000000000001E-2</v>
      </c>
      <c r="AI97" s="50">
        <v>1</v>
      </c>
      <c r="AJ97" s="50">
        <v>1</v>
      </c>
      <c r="AK97" s="51">
        <v>1</v>
      </c>
      <c r="AL97" s="145">
        <f t="shared" si="39"/>
        <v>1</v>
      </c>
      <c r="AM97" s="146" t="str">
        <f t="shared" si="40"/>
        <v>Met</v>
      </c>
      <c r="AN97" s="145">
        <f t="shared" si="41"/>
        <v>0.02</v>
      </c>
      <c r="AO97" s="50">
        <v>92</v>
      </c>
      <c r="AP97" s="50">
        <v>1</v>
      </c>
      <c r="AQ97" s="51">
        <v>1</v>
      </c>
      <c r="AR97" s="145">
        <f t="shared" si="42"/>
        <v>1.0869565217391304E-2</v>
      </c>
      <c r="AS97" s="146" t="str">
        <f t="shared" si="43"/>
        <v>Not Met</v>
      </c>
      <c r="AT97" s="145">
        <f t="shared" si="44"/>
        <v>0.02</v>
      </c>
      <c r="AU97" s="145">
        <v>0.8</v>
      </c>
      <c r="AV97" s="89">
        <f t="shared" si="45"/>
        <v>0.40250000000000002</v>
      </c>
      <c r="AW97" s="90">
        <f t="shared" si="46"/>
        <v>0.50312500000000004</v>
      </c>
      <c r="AX97" s="64" t="str">
        <f t="shared" si="47"/>
        <v>Needs Improvement</v>
      </c>
    </row>
    <row r="98" spans="1:50">
      <c r="A98" s="148">
        <v>44986</v>
      </c>
      <c r="B98" s="143" t="s">
        <v>1697</v>
      </c>
      <c r="C98" s="143" t="s">
        <v>3573</v>
      </c>
      <c r="D98" s="144" t="s">
        <v>3536</v>
      </c>
      <c r="E98" s="50">
        <v>62</v>
      </c>
      <c r="F98" s="50">
        <v>32</v>
      </c>
      <c r="G98" s="51">
        <v>1</v>
      </c>
      <c r="H98" s="145">
        <f t="shared" si="24"/>
        <v>0.5161290322580645</v>
      </c>
      <c r="I98" s="146" t="str">
        <f t="shared" si="25"/>
        <v>Not Met</v>
      </c>
      <c r="J98" s="145">
        <f t="shared" si="26"/>
        <v>0.1</v>
      </c>
      <c r="K98" s="50"/>
      <c r="L98" s="50"/>
      <c r="M98" s="51">
        <v>1</v>
      </c>
      <c r="N98" s="145">
        <f t="shared" si="27"/>
        <v>1</v>
      </c>
      <c r="O98" s="146" t="str">
        <f t="shared" si="28"/>
        <v>Met</v>
      </c>
      <c r="P98" s="145">
        <f t="shared" si="29"/>
        <v>0.12</v>
      </c>
      <c r="Q98" s="50"/>
      <c r="R98" s="50"/>
      <c r="S98" s="51">
        <v>1</v>
      </c>
      <c r="T98" s="145">
        <f t="shared" si="30"/>
        <v>1</v>
      </c>
      <c r="U98" s="146" t="str">
        <f t="shared" si="31"/>
        <v>Met</v>
      </c>
      <c r="V98" s="145">
        <f t="shared" si="32"/>
        <v>0.08</v>
      </c>
      <c r="W98" s="50"/>
      <c r="X98" s="50"/>
      <c r="Y98" s="51">
        <v>1</v>
      </c>
      <c r="Z98" s="145">
        <f t="shared" si="33"/>
        <v>1</v>
      </c>
      <c r="AA98" s="146" t="str">
        <f t="shared" si="34"/>
        <v>Met</v>
      </c>
      <c r="AB98" s="145">
        <f t="shared" si="35"/>
        <v>0.05</v>
      </c>
      <c r="AC98" s="50">
        <v>62</v>
      </c>
      <c r="AD98" s="50">
        <v>30</v>
      </c>
      <c r="AE98" s="51">
        <v>0.8</v>
      </c>
      <c r="AF98" s="145">
        <f t="shared" si="36"/>
        <v>0.4838709677419355</v>
      </c>
      <c r="AG98" s="146" t="str">
        <f t="shared" si="37"/>
        <v>Not Met</v>
      </c>
      <c r="AH98" s="145">
        <f t="shared" si="38"/>
        <v>1.2500000000000001E-2</v>
      </c>
      <c r="AI98" s="50">
        <v>4</v>
      </c>
      <c r="AJ98" s="50">
        <v>4</v>
      </c>
      <c r="AK98" s="51">
        <v>1</v>
      </c>
      <c r="AL98" s="145">
        <f t="shared" si="39"/>
        <v>1</v>
      </c>
      <c r="AM98" s="146" t="str">
        <f t="shared" si="40"/>
        <v>Met</v>
      </c>
      <c r="AN98" s="145">
        <f t="shared" si="41"/>
        <v>0.02</v>
      </c>
      <c r="AO98" s="50">
        <v>32</v>
      </c>
      <c r="AP98" s="50">
        <v>0</v>
      </c>
      <c r="AQ98" s="51">
        <v>1</v>
      </c>
      <c r="AR98" s="145">
        <f t="shared" si="42"/>
        <v>0</v>
      </c>
      <c r="AS98" s="146" t="str">
        <f t="shared" si="43"/>
        <v>Not Met</v>
      </c>
      <c r="AT98" s="145">
        <f t="shared" si="44"/>
        <v>0.02</v>
      </c>
      <c r="AU98" s="145">
        <v>0.8</v>
      </c>
      <c r="AV98" s="89">
        <f t="shared" si="45"/>
        <v>0.40250000000000002</v>
      </c>
      <c r="AW98" s="90">
        <f t="shared" si="46"/>
        <v>0.50312500000000004</v>
      </c>
      <c r="AX98" s="64" t="str">
        <f t="shared" si="47"/>
        <v>Needs Improvement</v>
      </c>
    </row>
    <row r="99" spans="1:50">
      <c r="A99" s="148">
        <v>44986</v>
      </c>
      <c r="B99" s="143" t="s">
        <v>1697</v>
      </c>
      <c r="C99" s="143" t="s">
        <v>3575</v>
      </c>
      <c r="D99" s="144" t="s">
        <v>3538</v>
      </c>
      <c r="E99" s="50">
        <v>69</v>
      </c>
      <c r="F99" s="50">
        <v>33</v>
      </c>
      <c r="G99" s="51">
        <v>1</v>
      </c>
      <c r="H99" s="145">
        <f t="shared" si="24"/>
        <v>0.47826086956521741</v>
      </c>
      <c r="I99" s="146" t="str">
        <f t="shared" si="25"/>
        <v>Not Met</v>
      </c>
      <c r="J99" s="145">
        <f t="shared" si="26"/>
        <v>0.1</v>
      </c>
      <c r="K99" s="50"/>
      <c r="L99" s="50"/>
      <c r="M99" s="51">
        <v>1</v>
      </c>
      <c r="N99" s="145">
        <f t="shared" si="27"/>
        <v>1</v>
      </c>
      <c r="O99" s="146" t="str">
        <f t="shared" si="28"/>
        <v>Met</v>
      </c>
      <c r="P99" s="145">
        <f t="shared" si="29"/>
        <v>0.12</v>
      </c>
      <c r="Q99" s="50"/>
      <c r="R99" s="50"/>
      <c r="S99" s="51">
        <v>1</v>
      </c>
      <c r="T99" s="145">
        <f t="shared" si="30"/>
        <v>1</v>
      </c>
      <c r="U99" s="146" t="str">
        <f t="shared" si="31"/>
        <v>Met</v>
      </c>
      <c r="V99" s="145">
        <f t="shared" si="32"/>
        <v>0.08</v>
      </c>
      <c r="W99" s="50"/>
      <c r="X99" s="50"/>
      <c r="Y99" s="51">
        <v>1</v>
      </c>
      <c r="Z99" s="145">
        <f t="shared" si="33"/>
        <v>1</v>
      </c>
      <c r="AA99" s="146" t="str">
        <f t="shared" si="34"/>
        <v>Met</v>
      </c>
      <c r="AB99" s="145">
        <f t="shared" si="35"/>
        <v>0.05</v>
      </c>
      <c r="AC99" s="50">
        <v>69</v>
      </c>
      <c r="AD99" s="50">
        <v>32</v>
      </c>
      <c r="AE99" s="51">
        <v>0.8</v>
      </c>
      <c r="AF99" s="145">
        <f t="shared" si="36"/>
        <v>0.46376811594202899</v>
      </c>
      <c r="AG99" s="146" t="str">
        <f t="shared" si="37"/>
        <v>Not Met</v>
      </c>
      <c r="AH99" s="145">
        <f t="shared" si="38"/>
        <v>1.2500000000000001E-2</v>
      </c>
      <c r="AI99" s="50">
        <v>0</v>
      </c>
      <c r="AJ99" s="50">
        <v>0</v>
      </c>
      <c r="AK99" s="51">
        <v>1</v>
      </c>
      <c r="AL99" s="145">
        <f t="shared" si="39"/>
        <v>1</v>
      </c>
      <c r="AM99" s="146" t="str">
        <f t="shared" si="40"/>
        <v>Met</v>
      </c>
      <c r="AN99" s="145">
        <f t="shared" si="41"/>
        <v>0.02</v>
      </c>
      <c r="AO99" s="50">
        <v>39</v>
      </c>
      <c r="AP99" s="50">
        <v>1</v>
      </c>
      <c r="AQ99" s="51">
        <v>1</v>
      </c>
      <c r="AR99" s="145">
        <f t="shared" si="42"/>
        <v>2.564102564102564E-2</v>
      </c>
      <c r="AS99" s="146" t="str">
        <f t="shared" si="43"/>
        <v>Not Met</v>
      </c>
      <c r="AT99" s="145">
        <f t="shared" si="44"/>
        <v>0.02</v>
      </c>
      <c r="AU99" s="145">
        <v>0.8</v>
      </c>
      <c r="AV99" s="89">
        <f t="shared" si="45"/>
        <v>0.40250000000000002</v>
      </c>
      <c r="AW99" s="90">
        <f t="shared" si="46"/>
        <v>0.50312500000000004</v>
      </c>
      <c r="AX99" s="64" t="str">
        <f t="shared" si="47"/>
        <v>Needs Improvement</v>
      </c>
    </row>
    <row r="100" spans="1:50">
      <c r="A100" s="148">
        <v>44986</v>
      </c>
      <c r="B100" s="143" t="s">
        <v>2186</v>
      </c>
      <c r="C100" s="143" t="s">
        <v>3576</v>
      </c>
      <c r="D100" s="144" t="s">
        <v>3539</v>
      </c>
      <c r="E100" s="50">
        <v>24</v>
      </c>
      <c r="F100" s="50">
        <v>8</v>
      </c>
      <c r="G100" s="51">
        <v>1</v>
      </c>
      <c r="H100" s="145">
        <f t="shared" si="24"/>
        <v>0.33333333333333331</v>
      </c>
      <c r="I100" s="146" t="str">
        <f t="shared" si="25"/>
        <v>Not Met</v>
      </c>
      <c r="J100" s="145">
        <f t="shared" si="26"/>
        <v>0.1</v>
      </c>
      <c r="K100" s="50"/>
      <c r="L100" s="50"/>
      <c r="M100" s="51">
        <v>1</v>
      </c>
      <c r="N100" s="145">
        <f t="shared" si="27"/>
        <v>1</v>
      </c>
      <c r="O100" s="146" t="str">
        <f t="shared" si="28"/>
        <v>Met</v>
      </c>
      <c r="P100" s="145">
        <f t="shared" si="29"/>
        <v>0.12</v>
      </c>
      <c r="Q100" s="50"/>
      <c r="R100" s="50"/>
      <c r="S100" s="51">
        <v>1</v>
      </c>
      <c r="T100" s="145">
        <f t="shared" si="30"/>
        <v>1</v>
      </c>
      <c r="U100" s="146" t="str">
        <f t="shared" si="31"/>
        <v>Met</v>
      </c>
      <c r="V100" s="145">
        <f t="shared" si="32"/>
        <v>0.08</v>
      </c>
      <c r="W100" s="50"/>
      <c r="X100" s="50"/>
      <c r="Y100" s="51">
        <v>1</v>
      </c>
      <c r="Z100" s="145">
        <f t="shared" si="33"/>
        <v>1</v>
      </c>
      <c r="AA100" s="146" t="str">
        <f t="shared" si="34"/>
        <v>Met</v>
      </c>
      <c r="AB100" s="145">
        <f t="shared" si="35"/>
        <v>0.05</v>
      </c>
      <c r="AC100" s="50">
        <v>24</v>
      </c>
      <c r="AD100" s="50">
        <v>11</v>
      </c>
      <c r="AE100" s="51">
        <v>0.8</v>
      </c>
      <c r="AF100" s="145">
        <f t="shared" si="36"/>
        <v>0.45833333333333331</v>
      </c>
      <c r="AG100" s="146" t="str">
        <f t="shared" si="37"/>
        <v>Not Met</v>
      </c>
      <c r="AH100" s="145">
        <f t="shared" si="38"/>
        <v>1.2500000000000001E-2</v>
      </c>
      <c r="AI100" s="50">
        <v>9</v>
      </c>
      <c r="AJ100" s="50">
        <v>9</v>
      </c>
      <c r="AK100" s="51">
        <v>1</v>
      </c>
      <c r="AL100" s="145">
        <f t="shared" si="39"/>
        <v>1</v>
      </c>
      <c r="AM100" s="146" t="str">
        <f t="shared" si="40"/>
        <v>Met</v>
      </c>
      <c r="AN100" s="145">
        <f t="shared" si="41"/>
        <v>0.02</v>
      </c>
      <c r="AO100" s="50">
        <v>18</v>
      </c>
      <c r="AP100" s="50">
        <v>3</v>
      </c>
      <c r="AQ100" s="51">
        <v>1</v>
      </c>
      <c r="AR100" s="145">
        <f t="shared" si="42"/>
        <v>0.16666666666666666</v>
      </c>
      <c r="AS100" s="146" t="str">
        <f t="shared" si="43"/>
        <v>Not Met</v>
      </c>
      <c r="AT100" s="145">
        <f t="shared" si="44"/>
        <v>0.02</v>
      </c>
      <c r="AU100" s="145">
        <v>0.8</v>
      </c>
      <c r="AV100" s="89">
        <f t="shared" si="45"/>
        <v>0.40250000000000002</v>
      </c>
      <c r="AW100" s="90">
        <f t="shared" si="46"/>
        <v>0.50312500000000004</v>
      </c>
      <c r="AX100" s="64" t="str">
        <f t="shared" si="47"/>
        <v>Needs Improvement</v>
      </c>
    </row>
    <row r="101" spans="1:50">
      <c r="A101" s="148">
        <v>44986</v>
      </c>
      <c r="B101" s="143" t="s">
        <v>2186</v>
      </c>
      <c r="C101" s="143" t="s">
        <v>3578</v>
      </c>
      <c r="D101" s="144" t="s">
        <v>3541</v>
      </c>
      <c r="E101" s="50">
        <v>29</v>
      </c>
      <c r="F101" s="50">
        <v>13</v>
      </c>
      <c r="G101" s="51">
        <v>1</v>
      </c>
      <c r="H101" s="145">
        <f t="shared" si="24"/>
        <v>0.44827586206896552</v>
      </c>
      <c r="I101" s="146" t="str">
        <f t="shared" si="25"/>
        <v>Not Met</v>
      </c>
      <c r="J101" s="145">
        <f t="shared" si="26"/>
        <v>0.1</v>
      </c>
      <c r="K101" s="50"/>
      <c r="L101" s="50"/>
      <c r="M101" s="51">
        <v>1</v>
      </c>
      <c r="N101" s="145">
        <f t="shared" si="27"/>
        <v>1</v>
      </c>
      <c r="O101" s="146" t="str">
        <f t="shared" si="28"/>
        <v>Met</v>
      </c>
      <c r="P101" s="145">
        <f t="shared" si="29"/>
        <v>0.12</v>
      </c>
      <c r="Q101" s="50"/>
      <c r="R101" s="50"/>
      <c r="S101" s="51">
        <v>1</v>
      </c>
      <c r="T101" s="145">
        <f t="shared" si="30"/>
        <v>1</v>
      </c>
      <c r="U101" s="146" t="str">
        <f t="shared" si="31"/>
        <v>Met</v>
      </c>
      <c r="V101" s="145">
        <f t="shared" si="32"/>
        <v>0.08</v>
      </c>
      <c r="W101" s="50"/>
      <c r="X101" s="50"/>
      <c r="Y101" s="51">
        <v>1</v>
      </c>
      <c r="Z101" s="145">
        <f t="shared" si="33"/>
        <v>1</v>
      </c>
      <c r="AA101" s="146" t="str">
        <f t="shared" si="34"/>
        <v>Met</v>
      </c>
      <c r="AB101" s="145">
        <f t="shared" si="35"/>
        <v>0.05</v>
      </c>
      <c r="AC101" s="50">
        <v>29</v>
      </c>
      <c r="AD101" s="50">
        <v>17</v>
      </c>
      <c r="AE101" s="51">
        <v>0.8</v>
      </c>
      <c r="AF101" s="145">
        <f t="shared" si="36"/>
        <v>0.58620689655172409</v>
      </c>
      <c r="AG101" s="146" t="str">
        <f t="shared" si="37"/>
        <v>Not Met</v>
      </c>
      <c r="AH101" s="145">
        <f t="shared" si="38"/>
        <v>1.2500000000000001E-2</v>
      </c>
      <c r="AI101" s="50">
        <v>9</v>
      </c>
      <c r="AJ101" s="50">
        <v>9</v>
      </c>
      <c r="AK101" s="51">
        <v>1</v>
      </c>
      <c r="AL101" s="145">
        <f t="shared" si="39"/>
        <v>1</v>
      </c>
      <c r="AM101" s="146" t="str">
        <f t="shared" si="40"/>
        <v>Met</v>
      </c>
      <c r="AN101" s="145">
        <f t="shared" si="41"/>
        <v>0.02</v>
      </c>
      <c r="AO101" s="50">
        <v>20</v>
      </c>
      <c r="AP101" s="50">
        <v>4</v>
      </c>
      <c r="AQ101" s="51">
        <v>1</v>
      </c>
      <c r="AR101" s="145">
        <f t="shared" si="42"/>
        <v>0.2</v>
      </c>
      <c r="AS101" s="146" t="str">
        <f t="shared" si="43"/>
        <v>Not Met</v>
      </c>
      <c r="AT101" s="145">
        <f t="shared" si="44"/>
        <v>0.02</v>
      </c>
      <c r="AU101" s="145">
        <v>0.8</v>
      </c>
      <c r="AV101" s="89">
        <f t="shared" si="45"/>
        <v>0.40250000000000002</v>
      </c>
      <c r="AW101" s="90">
        <f t="shared" si="46"/>
        <v>0.50312500000000004</v>
      </c>
      <c r="AX101" s="64" t="str">
        <f t="shared" si="47"/>
        <v>Needs Improvement</v>
      </c>
    </row>
    <row r="102" spans="1:50">
      <c r="A102" s="148">
        <v>44986</v>
      </c>
      <c r="B102" s="143" t="s">
        <v>2186</v>
      </c>
      <c r="C102" s="143" t="s">
        <v>3577</v>
      </c>
      <c r="D102" s="144" t="s">
        <v>3540</v>
      </c>
      <c r="E102" s="50">
        <v>20</v>
      </c>
      <c r="F102" s="50">
        <v>4</v>
      </c>
      <c r="G102" s="51">
        <v>1</v>
      </c>
      <c r="H102" s="145">
        <f t="shared" si="24"/>
        <v>0.2</v>
      </c>
      <c r="I102" s="146" t="str">
        <f t="shared" si="25"/>
        <v>Not Met</v>
      </c>
      <c r="J102" s="145">
        <f t="shared" si="26"/>
        <v>0.1</v>
      </c>
      <c r="K102" s="50"/>
      <c r="L102" s="50"/>
      <c r="M102" s="51">
        <v>1</v>
      </c>
      <c r="N102" s="145">
        <f t="shared" si="27"/>
        <v>1</v>
      </c>
      <c r="O102" s="146" t="str">
        <f t="shared" si="28"/>
        <v>Met</v>
      </c>
      <c r="P102" s="145">
        <f t="shared" si="29"/>
        <v>0.12</v>
      </c>
      <c r="Q102" s="50"/>
      <c r="R102" s="50"/>
      <c r="S102" s="51">
        <v>1</v>
      </c>
      <c r="T102" s="145">
        <f t="shared" si="30"/>
        <v>1</v>
      </c>
      <c r="U102" s="146" t="str">
        <f t="shared" si="31"/>
        <v>Met</v>
      </c>
      <c r="V102" s="145">
        <f t="shared" si="32"/>
        <v>0.08</v>
      </c>
      <c r="W102" s="50"/>
      <c r="X102" s="50"/>
      <c r="Y102" s="51">
        <v>1</v>
      </c>
      <c r="Z102" s="145">
        <f t="shared" si="33"/>
        <v>1</v>
      </c>
      <c r="AA102" s="146" t="str">
        <f t="shared" si="34"/>
        <v>Met</v>
      </c>
      <c r="AB102" s="145">
        <f t="shared" si="35"/>
        <v>0.05</v>
      </c>
      <c r="AC102" s="50">
        <v>20</v>
      </c>
      <c r="AD102" s="50">
        <v>4</v>
      </c>
      <c r="AE102" s="51">
        <v>0.8</v>
      </c>
      <c r="AF102" s="145">
        <f t="shared" si="36"/>
        <v>0.2</v>
      </c>
      <c r="AG102" s="146" t="str">
        <f t="shared" si="37"/>
        <v>Not Met</v>
      </c>
      <c r="AH102" s="145">
        <f t="shared" si="38"/>
        <v>1.2500000000000001E-2</v>
      </c>
      <c r="AI102" s="50">
        <v>5</v>
      </c>
      <c r="AJ102" s="50">
        <v>5</v>
      </c>
      <c r="AK102" s="51">
        <v>1</v>
      </c>
      <c r="AL102" s="145">
        <f t="shared" si="39"/>
        <v>1</v>
      </c>
      <c r="AM102" s="146" t="str">
        <f t="shared" si="40"/>
        <v>Met</v>
      </c>
      <c r="AN102" s="145">
        <f t="shared" si="41"/>
        <v>0.02</v>
      </c>
      <c r="AO102" s="50">
        <v>16</v>
      </c>
      <c r="AP102" s="50">
        <v>1</v>
      </c>
      <c r="AQ102" s="51">
        <v>1</v>
      </c>
      <c r="AR102" s="145">
        <f t="shared" si="42"/>
        <v>6.25E-2</v>
      </c>
      <c r="AS102" s="146" t="str">
        <f t="shared" si="43"/>
        <v>Not Met</v>
      </c>
      <c r="AT102" s="145">
        <f t="shared" si="44"/>
        <v>0.02</v>
      </c>
      <c r="AU102" s="145">
        <v>0.8</v>
      </c>
      <c r="AV102" s="89">
        <f t="shared" si="45"/>
        <v>0.40250000000000002</v>
      </c>
      <c r="AW102" s="90">
        <f t="shared" si="46"/>
        <v>0.50312500000000004</v>
      </c>
      <c r="AX102" s="64" t="str">
        <f t="shared" si="47"/>
        <v>Needs Improvement</v>
      </c>
    </row>
    <row r="103" spans="1:50">
      <c r="A103" s="148">
        <v>44986</v>
      </c>
      <c r="B103" s="143" t="s">
        <v>2186</v>
      </c>
      <c r="C103" s="143" t="s">
        <v>3579</v>
      </c>
      <c r="D103" s="144" t="s">
        <v>3542</v>
      </c>
      <c r="E103" s="50">
        <v>25</v>
      </c>
      <c r="F103" s="50">
        <v>11</v>
      </c>
      <c r="G103" s="51">
        <v>1</v>
      </c>
      <c r="H103" s="145">
        <f t="shared" si="24"/>
        <v>0.44</v>
      </c>
      <c r="I103" s="146" t="str">
        <f t="shared" si="25"/>
        <v>Not Met</v>
      </c>
      <c r="J103" s="145">
        <f t="shared" si="26"/>
        <v>0.1</v>
      </c>
      <c r="K103" s="50"/>
      <c r="L103" s="50"/>
      <c r="M103" s="51">
        <v>1</v>
      </c>
      <c r="N103" s="145">
        <f t="shared" si="27"/>
        <v>1</v>
      </c>
      <c r="O103" s="146" t="str">
        <f t="shared" si="28"/>
        <v>Met</v>
      </c>
      <c r="P103" s="145">
        <f t="shared" si="29"/>
        <v>0.12</v>
      </c>
      <c r="Q103" s="50"/>
      <c r="R103" s="50"/>
      <c r="S103" s="51">
        <v>1</v>
      </c>
      <c r="T103" s="145">
        <f t="shared" si="30"/>
        <v>1</v>
      </c>
      <c r="U103" s="146" t="str">
        <f t="shared" si="31"/>
        <v>Met</v>
      </c>
      <c r="V103" s="145">
        <f t="shared" si="32"/>
        <v>0.08</v>
      </c>
      <c r="W103" s="50"/>
      <c r="X103" s="50"/>
      <c r="Y103" s="51">
        <v>1</v>
      </c>
      <c r="Z103" s="145">
        <f t="shared" si="33"/>
        <v>1</v>
      </c>
      <c r="AA103" s="146" t="str">
        <f t="shared" si="34"/>
        <v>Met</v>
      </c>
      <c r="AB103" s="145">
        <f t="shared" si="35"/>
        <v>0.05</v>
      </c>
      <c r="AC103" s="50">
        <v>25</v>
      </c>
      <c r="AD103" s="50">
        <v>5</v>
      </c>
      <c r="AE103" s="51">
        <v>0.8</v>
      </c>
      <c r="AF103" s="145">
        <f t="shared" si="36"/>
        <v>0.2</v>
      </c>
      <c r="AG103" s="146" t="str">
        <f t="shared" si="37"/>
        <v>Not Met</v>
      </c>
      <c r="AH103" s="145">
        <f t="shared" si="38"/>
        <v>1.2500000000000001E-2</v>
      </c>
      <c r="AI103" s="50">
        <v>16</v>
      </c>
      <c r="AJ103" s="50">
        <v>16</v>
      </c>
      <c r="AK103" s="51">
        <v>1</v>
      </c>
      <c r="AL103" s="145">
        <f t="shared" si="39"/>
        <v>1</v>
      </c>
      <c r="AM103" s="146" t="str">
        <f t="shared" si="40"/>
        <v>Met</v>
      </c>
      <c r="AN103" s="145">
        <f t="shared" si="41"/>
        <v>0.02</v>
      </c>
      <c r="AO103" s="50">
        <v>15</v>
      </c>
      <c r="AP103" s="50">
        <v>1</v>
      </c>
      <c r="AQ103" s="51">
        <v>1</v>
      </c>
      <c r="AR103" s="145">
        <f t="shared" si="42"/>
        <v>6.6666666666666666E-2</v>
      </c>
      <c r="AS103" s="146" t="str">
        <f t="shared" si="43"/>
        <v>Not Met</v>
      </c>
      <c r="AT103" s="145">
        <f t="shared" si="44"/>
        <v>0.02</v>
      </c>
      <c r="AU103" s="145">
        <v>0.8</v>
      </c>
      <c r="AV103" s="89">
        <f t="shared" si="45"/>
        <v>0.40250000000000002</v>
      </c>
      <c r="AW103" s="90">
        <f t="shared" si="46"/>
        <v>0.50312500000000004</v>
      </c>
      <c r="AX103" s="64" t="str">
        <f t="shared" si="47"/>
        <v>Needs Improvement</v>
      </c>
    </row>
    <row r="104" spans="1:50">
      <c r="A104" s="148">
        <v>44986</v>
      </c>
      <c r="B104" s="143" t="s">
        <v>2644</v>
      </c>
      <c r="C104" s="143" t="s">
        <v>3581</v>
      </c>
      <c r="D104" s="144" t="s">
        <v>3545</v>
      </c>
      <c r="E104" s="50">
        <v>37</v>
      </c>
      <c r="F104" s="50">
        <v>14</v>
      </c>
      <c r="G104" s="51">
        <v>1</v>
      </c>
      <c r="H104" s="145">
        <f t="shared" si="24"/>
        <v>0.3783783783783784</v>
      </c>
      <c r="I104" s="146" t="str">
        <f t="shared" si="25"/>
        <v>Not Met</v>
      </c>
      <c r="J104" s="145">
        <f t="shared" si="26"/>
        <v>0.1</v>
      </c>
      <c r="K104" s="50"/>
      <c r="L104" s="50"/>
      <c r="M104" s="51">
        <v>1</v>
      </c>
      <c r="N104" s="145">
        <f t="shared" si="27"/>
        <v>1</v>
      </c>
      <c r="O104" s="146" t="str">
        <f t="shared" si="28"/>
        <v>Met</v>
      </c>
      <c r="P104" s="145">
        <f t="shared" si="29"/>
        <v>0.12</v>
      </c>
      <c r="Q104" s="50"/>
      <c r="R104" s="50"/>
      <c r="S104" s="51">
        <v>1</v>
      </c>
      <c r="T104" s="145">
        <f t="shared" si="30"/>
        <v>1</v>
      </c>
      <c r="U104" s="146" t="str">
        <f t="shared" si="31"/>
        <v>Met</v>
      </c>
      <c r="V104" s="145">
        <f t="shared" si="32"/>
        <v>0.08</v>
      </c>
      <c r="W104" s="50"/>
      <c r="X104" s="50"/>
      <c r="Y104" s="51">
        <v>1</v>
      </c>
      <c r="Z104" s="145">
        <f t="shared" si="33"/>
        <v>1</v>
      </c>
      <c r="AA104" s="146" t="str">
        <f t="shared" si="34"/>
        <v>Met</v>
      </c>
      <c r="AB104" s="145">
        <f t="shared" si="35"/>
        <v>0.05</v>
      </c>
      <c r="AC104" s="50">
        <v>37</v>
      </c>
      <c r="AD104" s="50">
        <v>22</v>
      </c>
      <c r="AE104" s="51">
        <v>0.8</v>
      </c>
      <c r="AF104" s="145">
        <f t="shared" si="36"/>
        <v>0.59459459459459463</v>
      </c>
      <c r="AG104" s="146" t="str">
        <f t="shared" si="37"/>
        <v>Not Met</v>
      </c>
      <c r="AH104" s="145">
        <f t="shared" si="38"/>
        <v>1.2500000000000001E-2</v>
      </c>
      <c r="AI104" s="50">
        <v>3</v>
      </c>
      <c r="AJ104" s="50">
        <v>3</v>
      </c>
      <c r="AK104" s="51">
        <v>1</v>
      </c>
      <c r="AL104" s="145">
        <f t="shared" si="39"/>
        <v>1</v>
      </c>
      <c r="AM104" s="146" t="str">
        <f t="shared" si="40"/>
        <v>Met</v>
      </c>
      <c r="AN104" s="145">
        <f t="shared" si="41"/>
        <v>0.02</v>
      </c>
      <c r="AO104" s="50">
        <v>22</v>
      </c>
      <c r="AP104" s="50">
        <v>0</v>
      </c>
      <c r="AQ104" s="51">
        <v>1</v>
      </c>
      <c r="AR104" s="145">
        <f t="shared" si="42"/>
        <v>0</v>
      </c>
      <c r="AS104" s="146" t="str">
        <f t="shared" si="43"/>
        <v>Not Met</v>
      </c>
      <c r="AT104" s="145">
        <f t="shared" si="44"/>
        <v>0.02</v>
      </c>
      <c r="AU104" s="145">
        <v>0.8</v>
      </c>
      <c r="AV104" s="89">
        <f t="shared" si="45"/>
        <v>0.40250000000000002</v>
      </c>
      <c r="AW104" s="90">
        <f t="shared" si="46"/>
        <v>0.50312500000000004</v>
      </c>
      <c r="AX104" s="64" t="str">
        <f t="shared" si="47"/>
        <v>Needs Improvement</v>
      </c>
    </row>
    <row r="105" spans="1:50">
      <c r="A105" s="148">
        <v>44986</v>
      </c>
      <c r="B105" s="143" t="s">
        <v>2644</v>
      </c>
      <c r="C105" s="143" t="s">
        <v>3584</v>
      </c>
      <c r="D105" s="144" t="s">
        <v>3548</v>
      </c>
      <c r="E105" s="50">
        <v>18</v>
      </c>
      <c r="F105" s="50">
        <v>6</v>
      </c>
      <c r="G105" s="51">
        <v>1</v>
      </c>
      <c r="H105" s="145">
        <f t="shared" si="24"/>
        <v>0.33333333333333331</v>
      </c>
      <c r="I105" s="146" t="str">
        <f t="shared" si="25"/>
        <v>Not Met</v>
      </c>
      <c r="J105" s="145">
        <f t="shared" si="26"/>
        <v>0.1</v>
      </c>
      <c r="K105" s="50"/>
      <c r="L105" s="50"/>
      <c r="M105" s="51">
        <v>1</v>
      </c>
      <c r="N105" s="145">
        <f t="shared" si="27"/>
        <v>1</v>
      </c>
      <c r="O105" s="146" t="str">
        <f t="shared" si="28"/>
        <v>Met</v>
      </c>
      <c r="P105" s="145">
        <f t="shared" si="29"/>
        <v>0.12</v>
      </c>
      <c r="Q105" s="50"/>
      <c r="R105" s="50"/>
      <c r="S105" s="51">
        <v>1</v>
      </c>
      <c r="T105" s="145">
        <f t="shared" si="30"/>
        <v>1</v>
      </c>
      <c r="U105" s="146" t="str">
        <f t="shared" si="31"/>
        <v>Met</v>
      </c>
      <c r="V105" s="145">
        <f t="shared" si="32"/>
        <v>0.08</v>
      </c>
      <c r="W105" s="50"/>
      <c r="X105" s="50"/>
      <c r="Y105" s="51">
        <v>1</v>
      </c>
      <c r="Z105" s="145">
        <f t="shared" si="33"/>
        <v>1</v>
      </c>
      <c r="AA105" s="146" t="str">
        <f t="shared" si="34"/>
        <v>Met</v>
      </c>
      <c r="AB105" s="145">
        <f t="shared" si="35"/>
        <v>0.05</v>
      </c>
      <c r="AC105" s="50">
        <v>18</v>
      </c>
      <c r="AD105" s="50">
        <v>8</v>
      </c>
      <c r="AE105" s="51">
        <v>0.8</v>
      </c>
      <c r="AF105" s="145">
        <f t="shared" si="36"/>
        <v>0.44444444444444442</v>
      </c>
      <c r="AG105" s="146" t="str">
        <f t="shared" si="37"/>
        <v>Not Met</v>
      </c>
      <c r="AH105" s="145">
        <f t="shared" si="38"/>
        <v>1.2500000000000001E-2</v>
      </c>
      <c r="AI105" s="50">
        <v>0</v>
      </c>
      <c r="AJ105" s="50">
        <v>0</v>
      </c>
      <c r="AK105" s="51">
        <v>1</v>
      </c>
      <c r="AL105" s="145">
        <f t="shared" si="39"/>
        <v>1</v>
      </c>
      <c r="AM105" s="146" t="str">
        <f t="shared" si="40"/>
        <v>Met</v>
      </c>
      <c r="AN105" s="145">
        <f t="shared" si="41"/>
        <v>0.02</v>
      </c>
      <c r="AO105" s="50">
        <v>12</v>
      </c>
      <c r="AP105" s="50">
        <v>1</v>
      </c>
      <c r="AQ105" s="51">
        <v>1</v>
      </c>
      <c r="AR105" s="145">
        <f t="shared" si="42"/>
        <v>8.3333333333333329E-2</v>
      </c>
      <c r="AS105" s="146" t="str">
        <f t="shared" si="43"/>
        <v>Not Met</v>
      </c>
      <c r="AT105" s="145">
        <f t="shared" si="44"/>
        <v>0.02</v>
      </c>
      <c r="AU105" s="145">
        <v>0.8</v>
      </c>
      <c r="AV105" s="89">
        <f t="shared" si="45"/>
        <v>0.40250000000000002</v>
      </c>
      <c r="AW105" s="90">
        <f t="shared" si="46"/>
        <v>0.50312500000000004</v>
      </c>
      <c r="AX105" s="64" t="str">
        <f t="shared" si="47"/>
        <v>Needs Improvement</v>
      </c>
    </row>
    <row r="106" spans="1:50">
      <c r="A106" s="148">
        <v>44986</v>
      </c>
      <c r="B106" s="143" t="s">
        <v>2644</v>
      </c>
      <c r="C106" s="143" t="s">
        <v>3583</v>
      </c>
      <c r="D106" s="144" t="s">
        <v>3547</v>
      </c>
      <c r="E106" s="50">
        <v>26</v>
      </c>
      <c r="F106" s="50">
        <v>6</v>
      </c>
      <c r="G106" s="51">
        <v>1</v>
      </c>
      <c r="H106" s="145">
        <f t="shared" si="24"/>
        <v>0.23076923076923078</v>
      </c>
      <c r="I106" s="146" t="str">
        <f t="shared" si="25"/>
        <v>Not Met</v>
      </c>
      <c r="J106" s="145">
        <f t="shared" si="26"/>
        <v>0.1</v>
      </c>
      <c r="K106" s="50"/>
      <c r="L106" s="50"/>
      <c r="M106" s="51">
        <v>1</v>
      </c>
      <c r="N106" s="145">
        <f t="shared" si="27"/>
        <v>1</v>
      </c>
      <c r="O106" s="146" t="str">
        <f t="shared" si="28"/>
        <v>Met</v>
      </c>
      <c r="P106" s="145">
        <f t="shared" si="29"/>
        <v>0.12</v>
      </c>
      <c r="Q106" s="50"/>
      <c r="R106" s="50"/>
      <c r="S106" s="51">
        <v>1</v>
      </c>
      <c r="T106" s="145">
        <f t="shared" si="30"/>
        <v>1</v>
      </c>
      <c r="U106" s="146" t="str">
        <f t="shared" si="31"/>
        <v>Met</v>
      </c>
      <c r="V106" s="145">
        <f t="shared" si="32"/>
        <v>0.08</v>
      </c>
      <c r="W106" s="50"/>
      <c r="X106" s="50"/>
      <c r="Y106" s="51">
        <v>1</v>
      </c>
      <c r="Z106" s="145">
        <f t="shared" si="33"/>
        <v>1</v>
      </c>
      <c r="AA106" s="146" t="str">
        <f t="shared" si="34"/>
        <v>Met</v>
      </c>
      <c r="AB106" s="145">
        <f t="shared" si="35"/>
        <v>0.05</v>
      </c>
      <c r="AC106" s="50">
        <v>26</v>
      </c>
      <c r="AD106" s="50">
        <v>12</v>
      </c>
      <c r="AE106" s="51">
        <v>0.8</v>
      </c>
      <c r="AF106" s="145">
        <f t="shared" si="36"/>
        <v>0.46153846153846156</v>
      </c>
      <c r="AG106" s="146" t="str">
        <f t="shared" si="37"/>
        <v>Not Met</v>
      </c>
      <c r="AH106" s="145">
        <f t="shared" si="38"/>
        <v>1.2500000000000001E-2</v>
      </c>
      <c r="AI106" s="50">
        <v>1</v>
      </c>
      <c r="AJ106" s="50">
        <v>1</v>
      </c>
      <c r="AK106" s="51">
        <v>1</v>
      </c>
      <c r="AL106" s="145">
        <f t="shared" si="39"/>
        <v>1</v>
      </c>
      <c r="AM106" s="146" t="str">
        <f t="shared" si="40"/>
        <v>Met</v>
      </c>
      <c r="AN106" s="145">
        <f t="shared" si="41"/>
        <v>0.02</v>
      </c>
      <c r="AO106" s="50">
        <v>18</v>
      </c>
      <c r="AP106" s="50">
        <v>1</v>
      </c>
      <c r="AQ106" s="51">
        <v>1</v>
      </c>
      <c r="AR106" s="145">
        <f t="shared" si="42"/>
        <v>5.5555555555555552E-2</v>
      </c>
      <c r="AS106" s="146" t="str">
        <f t="shared" si="43"/>
        <v>Not Met</v>
      </c>
      <c r="AT106" s="145">
        <f t="shared" si="44"/>
        <v>0.02</v>
      </c>
      <c r="AU106" s="145">
        <v>0.8</v>
      </c>
      <c r="AV106" s="89">
        <f t="shared" si="45"/>
        <v>0.40250000000000002</v>
      </c>
      <c r="AW106" s="90">
        <f t="shared" si="46"/>
        <v>0.50312500000000004</v>
      </c>
      <c r="AX106" s="64" t="str">
        <f t="shared" si="47"/>
        <v>Needs Improvement</v>
      </c>
    </row>
    <row r="107" spans="1:50">
      <c r="A107" s="148">
        <v>44986</v>
      </c>
      <c r="B107" s="143" t="s">
        <v>2644</v>
      </c>
      <c r="C107" s="143" t="s">
        <v>3580</v>
      </c>
      <c r="D107" s="144" t="s">
        <v>3544</v>
      </c>
      <c r="E107" s="50">
        <v>37</v>
      </c>
      <c r="F107" s="50">
        <v>17</v>
      </c>
      <c r="G107" s="51">
        <v>1</v>
      </c>
      <c r="H107" s="145">
        <f t="shared" si="24"/>
        <v>0.45945945945945948</v>
      </c>
      <c r="I107" s="146" t="str">
        <f t="shared" si="25"/>
        <v>Not Met</v>
      </c>
      <c r="J107" s="145">
        <f t="shared" si="26"/>
        <v>0.1</v>
      </c>
      <c r="K107" s="50"/>
      <c r="L107" s="50"/>
      <c r="M107" s="51">
        <v>1</v>
      </c>
      <c r="N107" s="145">
        <f t="shared" si="27"/>
        <v>1</v>
      </c>
      <c r="O107" s="146" t="str">
        <f t="shared" si="28"/>
        <v>Met</v>
      </c>
      <c r="P107" s="145">
        <f t="shared" si="29"/>
        <v>0.12</v>
      </c>
      <c r="Q107" s="50"/>
      <c r="R107" s="50"/>
      <c r="S107" s="51">
        <v>1</v>
      </c>
      <c r="T107" s="145">
        <f t="shared" si="30"/>
        <v>1</v>
      </c>
      <c r="U107" s="146" t="str">
        <f t="shared" si="31"/>
        <v>Met</v>
      </c>
      <c r="V107" s="145">
        <f t="shared" si="32"/>
        <v>0.08</v>
      </c>
      <c r="W107" s="50"/>
      <c r="X107" s="50"/>
      <c r="Y107" s="51">
        <v>1</v>
      </c>
      <c r="Z107" s="145">
        <f t="shared" si="33"/>
        <v>1</v>
      </c>
      <c r="AA107" s="146" t="str">
        <f t="shared" si="34"/>
        <v>Met</v>
      </c>
      <c r="AB107" s="145">
        <f t="shared" si="35"/>
        <v>0.05</v>
      </c>
      <c r="AC107" s="50">
        <v>37</v>
      </c>
      <c r="AD107" s="50">
        <v>15</v>
      </c>
      <c r="AE107" s="51">
        <v>0.8</v>
      </c>
      <c r="AF107" s="145">
        <f t="shared" si="36"/>
        <v>0.40540540540540543</v>
      </c>
      <c r="AG107" s="146" t="str">
        <f t="shared" si="37"/>
        <v>Not Met</v>
      </c>
      <c r="AH107" s="145">
        <f t="shared" si="38"/>
        <v>1.2500000000000001E-2</v>
      </c>
      <c r="AI107" s="50">
        <v>2</v>
      </c>
      <c r="AJ107" s="50">
        <v>2</v>
      </c>
      <c r="AK107" s="51">
        <v>1</v>
      </c>
      <c r="AL107" s="145">
        <f t="shared" si="39"/>
        <v>1</v>
      </c>
      <c r="AM107" s="146" t="str">
        <f t="shared" si="40"/>
        <v>Met</v>
      </c>
      <c r="AN107" s="145">
        <f t="shared" si="41"/>
        <v>0.02</v>
      </c>
      <c r="AO107" s="50">
        <v>18</v>
      </c>
      <c r="AP107" s="50">
        <v>0</v>
      </c>
      <c r="AQ107" s="51">
        <v>1</v>
      </c>
      <c r="AR107" s="145">
        <f t="shared" si="42"/>
        <v>0</v>
      </c>
      <c r="AS107" s="146" t="str">
        <f t="shared" si="43"/>
        <v>Not Met</v>
      </c>
      <c r="AT107" s="145">
        <f t="shared" si="44"/>
        <v>0.02</v>
      </c>
      <c r="AU107" s="145">
        <v>0.8</v>
      </c>
      <c r="AV107" s="89">
        <f t="shared" si="45"/>
        <v>0.40250000000000002</v>
      </c>
      <c r="AW107" s="90">
        <f t="shared" si="46"/>
        <v>0.50312500000000004</v>
      </c>
      <c r="AX107" s="64" t="str">
        <f t="shared" si="47"/>
        <v>Needs Improvement</v>
      </c>
    </row>
    <row r="108" spans="1:50">
      <c r="A108" s="148">
        <v>44986</v>
      </c>
      <c r="B108" s="143" t="s">
        <v>2644</v>
      </c>
      <c r="C108" s="143" t="s">
        <v>3582</v>
      </c>
      <c r="D108" s="144" t="s">
        <v>3546</v>
      </c>
      <c r="E108" s="50">
        <v>38</v>
      </c>
      <c r="F108" s="50">
        <v>12</v>
      </c>
      <c r="G108" s="51">
        <v>1</v>
      </c>
      <c r="H108" s="145">
        <f t="shared" si="24"/>
        <v>0.31578947368421051</v>
      </c>
      <c r="I108" s="146" t="str">
        <f t="shared" si="25"/>
        <v>Not Met</v>
      </c>
      <c r="J108" s="145">
        <f t="shared" si="26"/>
        <v>0.1</v>
      </c>
      <c r="K108" s="50"/>
      <c r="L108" s="50"/>
      <c r="M108" s="51">
        <v>1</v>
      </c>
      <c r="N108" s="145">
        <f t="shared" si="27"/>
        <v>1</v>
      </c>
      <c r="O108" s="146" t="str">
        <f t="shared" si="28"/>
        <v>Met</v>
      </c>
      <c r="P108" s="145">
        <f t="shared" si="29"/>
        <v>0.12</v>
      </c>
      <c r="Q108" s="50"/>
      <c r="R108" s="50"/>
      <c r="S108" s="51">
        <v>1</v>
      </c>
      <c r="T108" s="145">
        <f t="shared" si="30"/>
        <v>1</v>
      </c>
      <c r="U108" s="146" t="str">
        <f t="shared" si="31"/>
        <v>Met</v>
      </c>
      <c r="V108" s="145">
        <f t="shared" si="32"/>
        <v>0.08</v>
      </c>
      <c r="W108" s="50"/>
      <c r="X108" s="50"/>
      <c r="Y108" s="51">
        <v>1</v>
      </c>
      <c r="Z108" s="145">
        <f t="shared" si="33"/>
        <v>1</v>
      </c>
      <c r="AA108" s="146" t="str">
        <f t="shared" si="34"/>
        <v>Met</v>
      </c>
      <c r="AB108" s="145">
        <f t="shared" si="35"/>
        <v>0.05</v>
      </c>
      <c r="AC108" s="50">
        <v>38</v>
      </c>
      <c r="AD108" s="50">
        <v>16</v>
      </c>
      <c r="AE108" s="51">
        <v>0.8</v>
      </c>
      <c r="AF108" s="145">
        <f t="shared" si="36"/>
        <v>0.42105263157894735</v>
      </c>
      <c r="AG108" s="146" t="str">
        <f t="shared" si="37"/>
        <v>Not Met</v>
      </c>
      <c r="AH108" s="145">
        <f t="shared" si="38"/>
        <v>1.2500000000000001E-2</v>
      </c>
      <c r="AI108" s="50">
        <v>1</v>
      </c>
      <c r="AJ108" s="50">
        <v>1</v>
      </c>
      <c r="AK108" s="51">
        <v>1</v>
      </c>
      <c r="AL108" s="145">
        <f t="shared" si="39"/>
        <v>1</v>
      </c>
      <c r="AM108" s="146" t="str">
        <f t="shared" si="40"/>
        <v>Met</v>
      </c>
      <c r="AN108" s="145">
        <f t="shared" si="41"/>
        <v>0.02</v>
      </c>
      <c r="AO108" s="50">
        <v>26</v>
      </c>
      <c r="AP108" s="50">
        <v>2</v>
      </c>
      <c r="AQ108" s="51">
        <v>1</v>
      </c>
      <c r="AR108" s="145">
        <f t="shared" si="42"/>
        <v>7.6923076923076927E-2</v>
      </c>
      <c r="AS108" s="146" t="str">
        <f t="shared" si="43"/>
        <v>Not Met</v>
      </c>
      <c r="AT108" s="145">
        <f t="shared" si="44"/>
        <v>0.02</v>
      </c>
      <c r="AU108" s="145">
        <v>0.8</v>
      </c>
      <c r="AV108" s="89">
        <f t="shared" si="45"/>
        <v>0.40250000000000002</v>
      </c>
      <c r="AW108" s="90">
        <f t="shared" si="46"/>
        <v>0.50312500000000004</v>
      </c>
      <c r="AX108" s="64" t="str">
        <f t="shared" si="47"/>
        <v>Needs Improvement</v>
      </c>
    </row>
    <row r="109" spans="1:50">
      <c r="A109" s="148">
        <v>44986</v>
      </c>
      <c r="B109" s="143" t="s">
        <v>2644</v>
      </c>
      <c r="C109" s="143" t="s">
        <v>3586</v>
      </c>
      <c r="D109" s="144" t="s">
        <v>3550</v>
      </c>
      <c r="E109" s="50">
        <v>12</v>
      </c>
      <c r="F109" s="50">
        <v>1</v>
      </c>
      <c r="G109" s="51">
        <v>1</v>
      </c>
      <c r="H109" s="145">
        <f t="shared" si="24"/>
        <v>8.3333333333333329E-2</v>
      </c>
      <c r="I109" s="146" t="str">
        <f t="shared" si="25"/>
        <v>Not Met</v>
      </c>
      <c r="J109" s="145">
        <f t="shared" si="26"/>
        <v>0.1</v>
      </c>
      <c r="K109" s="50"/>
      <c r="L109" s="50"/>
      <c r="M109" s="51">
        <v>1</v>
      </c>
      <c r="N109" s="145">
        <f t="shared" si="27"/>
        <v>1</v>
      </c>
      <c r="O109" s="146" t="str">
        <f t="shared" si="28"/>
        <v>Met</v>
      </c>
      <c r="P109" s="145">
        <f t="shared" si="29"/>
        <v>0.12</v>
      </c>
      <c r="Q109" s="50"/>
      <c r="R109" s="50"/>
      <c r="S109" s="51">
        <v>1</v>
      </c>
      <c r="T109" s="145">
        <f t="shared" si="30"/>
        <v>1</v>
      </c>
      <c r="U109" s="146" t="str">
        <f t="shared" si="31"/>
        <v>Met</v>
      </c>
      <c r="V109" s="145">
        <f t="shared" si="32"/>
        <v>0.08</v>
      </c>
      <c r="W109" s="50"/>
      <c r="X109" s="50"/>
      <c r="Y109" s="51">
        <v>1</v>
      </c>
      <c r="Z109" s="145">
        <f t="shared" si="33"/>
        <v>1</v>
      </c>
      <c r="AA109" s="146" t="str">
        <f t="shared" si="34"/>
        <v>Met</v>
      </c>
      <c r="AB109" s="145">
        <f t="shared" si="35"/>
        <v>0.05</v>
      </c>
      <c r="AC109" s="50">
        <v>12</v>
      </c>
      <c r="AD109" s="50">
        <v>3</v>
      </c>
      <c r="AE109" s="51">
        <v>0.8</v>
      </c>
      <c r="AF109" s="145">
        <f t="shared" si="36"/>
        <v>0.25</v>
      </c>
      <c r="AG109" s="146" t="str">
        <f t="shared" si="37"/>
        <v>Not Met</v>
      </c>
      <c r="AH109" s="145">
        <f t="shared" si="38"/>
        <v>1.2500000000000001E-2</v>
      </c>
      <c r="AI109" s="50">
        <v>1</v>
      </c>
      <c r="AJ109" s="50">
        <v>1</v>
      </c>
      <c r="AK109" s="51">
        <v>1</v>
      </c>
      <c r="AL109" s="145">
        <f t="shared" si="39"/>
        <v>1</v>
      </c>
      <c r="AM109" s="146" t="str">
        <f t="shared" si="40"/>
        <v>Met</v>
      </c>
      <c r="AN109" s="145">
        <f t="shared" si="41"/>
        <v>0.02</v>
      </c>
      <c r="AO109" s="50">
        <v>11</v>
      </c>
      <c r="AP109" s="50">
        <v>0</v>
      </c>
      <c r="AQ109" s="51">
        <v>1</v>
      </c>
      <c r="AR109" s="145">
        <f t="shared" si="42"/>
        <v>0</v>
      </c>
      <c r="AS109" s="146" t="str">
        <f t="shared" si="43"/>
        <v>Not Met</v>
      </c>
      <c r="AT109" s="145">
        <f t="shared" si="44"/>
        <v>0.02</v>
      </c>
      <c r="AU109" s="145">
        <v>0.8</v>
      </c>
      <c r="AV109" s="89">
        <f t="shared" si="45"/>
        <v>0.40250000000000002</v>
      </c>
      <c r="AW109" s="90">
        <f t="shared" si="46"/>
        <v>0.50312500000000004</v>
      </c>
      <c r="AX109" s="64" t="str">
        <f t="shared" si="47"/>
        <v>Needs Improvement</v>
      </c>
    </row>
    <row r="110" spans="1:50">
      <c r="A110" s="148">
        <v>44986</v>
      </c>
      <c r="B110" s="143" t="s">
        <v>2644</v>
      </c>
      <c r="C110" s="143" t="s">
        <v>3585</v>
      </c>
      <c r="D110" s="144" t="s">
        <v>3549</v>
      </c>
      <c r="E110" s="50">
        <v>20</v>
      </c>
      <c r="F110" s="50">
        <v>5</v>
      </c>
      <c r="G110" s="51">
        <v>1</v>
      </c>
      <c r="H110" s="145">
        <f t="shared" si="24"/>
        <v>0.25</v>
      </c>
      <c r="I110" s="146" t="str">
        <f t="shared" si="25"/>
        <v>Not Met</v>
      </c>
      <c r="J110" s="145">
        <f t="shared" si="26"/>
        <v>0.1</v>
      </c>
      <c r="K110" s="50"/>
      <c r="L110" s="50"/>
      <c r="M110" s="51">
        <v>1</v>
      </c>
      <c r="N110" s="145">
        <f t="shared" si="27"/>
        <v>1</v>
      </c>
      <c r="O110" s="146" t="str">
        <f t="shared" si="28"/>
        <v>Met</v>
      </c>
      <c r="P110" s="145">
        <f t="shared" si="29"/>
        <v>0.12</v>
      </c>
      <c r="Q110" s="50"/>
      <c r="R110" s="50"/>
      <c r="S110" s="51">
        <v>1</v>
      </c>
      <c r="T110" s="145">
        <f t="shared" si="30"/>
        <v>1</v>
      </c>
      <c r="U110" s="146" t="str">
        <f t="shared" si="31"/>
        <v>Met</v>
      </c>
      <c r="V110" s="145">
        <f t="shared" si="32"/>
        <v>0.08</v>
      </c>
      <c r="W110" s="50"/>
      <c r="X110" s="50"/>
      <c r="Y110" s="51">
        <v>1</v>
      </c>
      <c r="Z110" s="145">
        <f t="shared" si="33"/>
        <v>1</v>
      </c>
      <c r="AA110" s="146" t="str">
        <f t="shared" si="34"/>
        <v>Met</v>
      </c>
      <c r="AB110" s="145">
        <f t="shared" si="35"/>
        <v>0.05</v>
      </c>
      <c r="AC110" s="50">
        <v>20</v>
      </c>
      <c r="AD110" s="50">
        <v>6</v>
      </c>
      <c r="AE110" s="51">
        <v>0.8</v>
      </c>
      <c r="AF110" s="145">
        <f t="shared" si="36"/>
        <v>0.3</v>
      </c>
      <c r="AG110" s="146" t="str">
        <f t="shared" si="37"/>
        <v>Not Met</v>
      </c>
      <c r="AH110" s="145">
        <f t="shared" si="38"/>
        <v>1.2500000000000001E-2</v>
      </c>
      <c r="AI110" s="50">
        <v>6</v>
      </c>
      <c r="AJ110" s="50">
        <v>6</v>
      </c>
      <c r="AK110" s="51">
        <v>1</v>
      </c>
      <c r="AL110" s="145">
        <f t="shared" si="39"/>
        <v>1</v>
      </c>
      <c r="AM110" s="146" t="str">
        <f t="shared" si="40"/>
        <v>Met</v>
      </c>
      <c r="AN110" s="145">
        <f t="shared" si="41"/>
        <v>0.02</v>
      </c>
      <c r="AO110" s="50">
        <v>14</v>
      </c>
      <c r="AP110" s="50">
        <v>2</v>
      </c>
      <c r="AQ110" s="51">
        <v>1</v>
      </c>
      <c r="AR110" s="145">
        <f t="shared" si="42"/>
        <v>0.14285714285714285</v>
      </c>
      <c r="AS110" s="146" t="str">
        <f t="shared" si="43"/>
        <v>Not Met</v>
      </c>
      <c r="AT110" s="145">
        <f t="shared" si="44"/>
        <v>0.02</v>
      </c>
      <c r="AU110" s="145">
        <v>0.8</v>
      </c>
      <c r="AV110" s="89">
        <f t="shared" si="45"/>
        <v>0.40250000000000002</v>
      </c>
      <c r="AW110" s="90">
        <f t="shared" si="46"/>
        <v>0.50312500000000004</v>
      </c>
      <c r="AX110" s="64" t="str">
        <f t="shared" si="47"/>
        <v>Needs Improvement</v>
      </c>
    </row>
    <row r="111" spans="1:50">
      <c r="A111" s="148">
        <v>45017</v>
      </c>
      <c r="B111" s="144" t="s">
        <v>14</v>
      </c>
      <c r="C111" s="144" t="s">
        <v>3551</v>
      </c>
      <c r="D111" s="144" t="s">
        <v>3513</v>
      </c>
      <c r="E111" s="50">
        <v>52</v>
      </c>
      <c r="F111" s="50">
        <v>13</v>
      </c>
      <c r="G111" s="51">
        <v>1</v>
      </c>
      <c r="H111" s="145">
        <f t="shared" si="24"/>
        <v>0.25</v>
      </c>
      <c r="I111" s="146" t="str">
        <f t="shared" si="25"/>
        <v>Not Met</v>
      </c>
      <c r="J111" s="145">
        <f t="shared" si="26"/>
        <v>0.1</v>
      </c>
      <c r="K111" s="50">
        <v>873</v>
      </c>
      <c r="L111" s="50">
        <v>0</v>
      </c>
      <c r="M111" s="51">
        <v>1</v>
      </c>
      <c r="N111" s="145">
        <f t="shared" si="27"/>
        <v>0</v>
      </c>
      <c r="O111" s="146" t="str">
        <f t="shared" si="28"/>
        <v>Not Met</v>
      </c>
      <c r="P111" s="145">
        <f t="shared" si="29"/>
        <v>0.03</v>
      </c>
      <c r="Q111" s="50">
        <v>0</v>
      </c>
      <c r="R111" s="50">
        <v>0</v>
      </c>
      <c r="S111" s="51">
        <v>1</v>
      </c>
      <c r="T111" s="145">
        <f t="shared" si="30"/>
        <v>1</v>
      </c>
      <c r="U111" s="146" t="str">
        <f t="shared" si="31"/>
        <v>Met</v>
      </c>
      <c r="V111" s="145">
        <f t="shared" si="32"/>
        <v>0.08</v>
      </c>
      <c r="W111" s="50">
        <v>698</v>
      </c>
      <c r="X111" s="50">
        <v>0</v>
      </c>
      <c r="Y111" s="51">
        <v>1</v>
      </c>
      <c r="Z111" s="145">
        <f t="shared" si="33"/>
        <v>0</v>
      </c>
      <c r="AA111" s="146" t="str">
        <f t="shared" si="34"/>
        <v>Not Met</v>
      </c>
      <c r="AB111" s="145">
        <f t="shared" si="35"/>
        <v>1.2500000000000001E-2</v>
      </c>
      <c r="AC111" s="50">
        <v>52</v>
      </c>
      <c r="AD111" s="50">
        <v>22</v>
      </c>
      <c r="AE111" s="51">
        <v>0.8</v>
      </c>
      <c r="AF111" s="145">
        <f t="shared" si="36"/>
        <v>0.42307692307692307</v>
      </c>
      <c r="AG111" s="146" t="str">
        <f t="shared" si="37"/>
        <v>Not Met</v>
      </c>
      <c r="AH111" s="145">
        <f t="shared" si="38"/>
        <v>1.2500000000000001E-2</v>
      </c>
      <c r="AI111" s="50">
        <v>1</v>
      </c>
      <c r="AJ111" s="50">
        <v>1</v>
      </c>
      <c r="AK111" s="51">
        <v>1</v>
      </c>
      <c r="AL111" s="145">
        <f t="shared" si="39"/>
        <v>1</v>
      </c>
      <c r="AM111" s="146" t="str">
        <f t="shared" si="40"/>
        <v>Met</v>
      </c>
      <c r="AN111" s="145">
        <f t="shared" si="41"/>
        <v>0.02</v>
      </c>
      <c r="AO111" s="50">
        <v>38</v>
      </c>
      <c r="AP111" s="50">
        <v>0</v>
      </c>
      <c r="AQ111" s="51">
        <v>1</v>
      </c>
      <c r="AR111" s="145">
        <f t="shared" si="42"/>
        <v>0</v>
      </c>
      <c r="AS111" s="146" t="str">
        <f t="shared" si="43"/>
        <v>Not Met</v>
      </c>
      <c r="AT111" s="145">
        <f t="shared" si="44"/>
        <v>0.02</v>
      </c>
      <c r="AU111" s="51">
        <v>0.8</v>
      </c>
      <c r="AV111" s="89">
        <f t="shared" si="45"/>
        <v>0.27500000000000002</v>
      </c>
      <c r="AW111" s="90">
        <f t="shared" si="46"/>
        <v>0.34375</v>
      </c>
      <c r="AX111" s="64" t="str">
        <f t="shared" si="47"/>
        <v>Below Par</v>
      </c>
    </row>
    <row r="112" spans="1:50">
      <c r="A112" s="148">
        <v>45017</v>
      </c>
      <c r="B112" s="144" t="s">
        <v>14</v>
      </c>
      <c r="C112" s="144" t="s">
        <v>3740</v>
      </c>
      <c r="D112" s="144" t="s">
        <v>3741</v>
      </c>
      <c r="E112" s="50">
        <v>51</v>
      </c>
      <c r="F112" s="50">
        <v>17</v>
      </c>
      <c r="G112" s="51">
        <v>1</v>
      </c>
      <c r="H112" s="145">
        <f t="shared" si="24"/>
        <v>0.33333333333333331</v>
      </c>
      <c r="I112" s="146" t="str">
        <f t="shared" si="25"/>
        <v>Not Met</v>
      </c>
      <c r="J112" s="145">
        <f t="shared" si="26"/>
        <v>0.1</v>
      </c>
      <c r="K112" s="50">
        <v>927</v>
      </c>
      <c r="L112" s="50">
        <v>0</v>
      </c>
      <c r="M112" s="51">
        <v>1</v>
      </c>
      <c r="N112" s="145">
        <f t="shared" si="27"/>
        <v>0</v>
      </c>
      <c r="O112" s="146" t="str">
        <f t="shared" si="28"/>
        <v>Not Met</v>
      </c>
      <c r="P112" s="145">
        <f t="shared" si="29"/>
        <v>0.03</v>
      </c>
      <c r="Q112" s="50">
        <v>2</v>
      </c>
      <c r="R112" s="50">
        <v>0</v>
      </c>
      <c r="S112" s="51">
        <v>1</v>
      </c>
      <c r="T112" s="145">
        <f t="shared" si="30"/>
        <v>0</v>
      </c>
      <c r="U112" s="146" t="str">
        <f t="shared" si="31"/>
        <v>Not Met</v>
      </c>
      <c r="V112" s="145">
        <f t="shared" si="32"/>
        <v>0.02</v>
      </c>
      <c r="W112" s="50">
        <v>883</v>
      </c>
      <c r="X112" s="50">
        <v>0</v>
      </c>
      <c r="Y112" s="51">
        <v>1</v>
      </c>
      <c r="Z112" s="145">
        <f t="shared" si="33"/>
        <v>0</v>
      </c>
      <c r="AA112" s="146" t="str">
        <f t="shared" si="34"/>
        <v>Not Met</v>
      </c>
      <c r="AB112" s="145">
        <f t="shared" si="35"/>
        <v>1.2500000000000001E-2</v>
      </c>
      <c r="AC112" s="50">
        <v>51</v>
      </c>
      <c r="AD112" s="50">
        <v>31</v>
      </c>
      <c r="AE112" s="51">
        <v>0.8</v>
      </c>
      <c r="AF112" s="145">
        <f t="shared" si="36"/>
        <v>0.60784313725490191</v>
      </c>
      <c r="AG112" s="146" t="str">
        <f t="shared" si="37"/>
        <v>Not Met</v>
      </c>
      <c r="AH112" s="145">
        <f t="shared" si="38"/>
        <v>1.2500000000000001E-2</v>
      </c>
      <c r="AI112" s="50">
        <v>0</v>
      </c>
      <c r="AJ112" s="50">
        <v>0</v>
      </c>
      <c r="AK112" s="51">
        <v>1</v>
      </c>
      <c r="AL112" s="145">
        <f t="shared" si="39"/>
        <v>1</v>
      </c>
      <c r="AM112" s="146" t="str">
        <f t="shared" si="40"/>
        <v>Met</v>
      </c>
      <c r="AN112" s="145">
        <f t="shared" si="41"/>
        <v>0.02</v>
      </c>
      <c r="AO112" s="50">
        <v>31</v>
      </c>
      <c r="AP112" s="50">
        <v>1</v>
      </c>
      <c r="AQ112" s="51">
        <v>1</v>
      </c>
      <c r="AR112" s="145">
        <f t="shared" si="42"/>
        <v>3.2258064516129031E-2</v>
      </c>
      <c r="AS112" s="146" t="str">
        <f t="shared" si="43"/>
        <v>Not Met</v>
      </c>
      <c r="AT112" s="145">
        <f t="shared" si="44"/>
        <v>0.02</v>
      </c>
      <c r="AU112" s="145">
        <v>0.8</v>
      </c>
      <c r="AV112" s="89">
        <f t="shared" si="45"/>
        <v>0.215</v>
      </c>
      <c r="AW112" s="90">
        <f t="shared" si="46"/>
        <v>0.26874999999999999</v>
      </c>
      <c r="AX112" s="64" t="str">
        <f t="shared" si="47"/>
        <v>Below Par</v>
      </c>
    </row>
    <row r="113" spans="1:50">
      <c r="A113" s="148">
        <v>45017</v>
      </c>
      <c r="B113" s="144" t="s">
        <v>14</v>
      </c>
      <c r="C113" s="144" t="s">
        <v>3685</v>
      </c>
      <c r="D113" s="144" t="s">
        <v>3516</v>
      </c>
      <c r="E113" s="50">
        <v>36</v>
      </c>
      <c r="F113" s="50">
        <v>12</v>
      </c>
      <c r="G113" s="51">
        <v>1</v>
      </c>
      <c r="H113" s="145">
        <f t="shared" si="24"/>
        <v>0.33333333333333331</v>
      </c>
      <c r="I113" s="146" t="str">
        <f t="shared" si="25"/>
        <v>Not Met</v>
      </c>
      <c r="J113" s="145">
        <f t="shared" si="26"/>
        <v>0.1</v>
      </c>
      <c r="K113" s="50">
        <v>406</v>
      </c>
      <c r="L113" s="50">
        <v>0</v>
      </c>
      <c r="M113" s="51">
        <v>1</v>
      </c>
      <c r="N113" s="145">
        <f t="shared" si="27"/>
        <v>0</v>
      </c>
      <c r="O113" s="146" t="str">
        <f t="shared" si="28"/>
        <v>Not Met</v>
      </c>
      <c r="P113" s="145">
        <f t="shared" si="29"/>
        <v>0.03</v>
      </c>
      <c r="Q113" s="50">
        <v>4</v>
      </c>
      <c r="R113" s="50">
        <v>0</v>
      </c>
      <c r="S113" s="51">
        <v>1</v>
      </c>
      <c r="T113" s="145">
        <f t="shared" si="30"/>
        <v>0</v>
      </c>
      <c r="U113" s="146" t="str">
        <f t="shared" si="31"/>
        <v>Not Met</v>
      </c>
      <c r="V113" s="145">
        <f t="shared" si="32"/>
        <v>0.02</v>
      </c>
      <c r="W113" s="50">
        <v>271</v>
      </c>
      <c r="X113" s="50">
        <v>0</v>
      </c>
      <c r="Y113" s="51">
        <v>1</v>
      </c>
      <c r="Z113" s="145">
        <f t="shared" si="33"/>
        <v>0</v>
      </c>
      <c r="AA113" s="146" t="str">
        <f t="shared" si="34"/>
        <v>Not Met</v>
      </c>
      <c r="AB113" s="145">
        <f t="shared" si="35"/>
        <v>1.2500000000000001E-2</v>
      </c>
      <c r="AC113" s="50">
        <v>36</v>
      </c>
      <c r="AD113" s="50">
        <v>24</v>
      </c>
      <c r="AE113" s="51">
        <v>0.8</v>
      </c>
      <c r="AF113" s="145">
        <f t="shared" si="36"/>
        <v>0.66666666666666663</v>
      </c>
      <c r="AG113" s="146" t="str">
        <f t="shared" si="37"/>
        <v>Not Met</v>
      </c>
      <c r="AH113" s="145">
        <f t="shared" si="38"/>
        <v>1.2500000000000001E-2</v>
      </c>
      <c r="AI113" s="50">
        <v>0</v>
      </c>
      <c r="AJ113" s="50">
        <v>0</v>
      </c>
      <c r="AK113" s="51">
        <v>1</v>
      </c>
      <c r="AL113" s="145">
        <f t="shared" si="39"/>
        <v>1</v>
      </c>
      <c r="AM113" s="146" t="str">
        <f t="shared" si="40"/>
        <v>Met</v>
      </c>
      <c r="AN113" s="145">
        <f t="shared" si="41"/>
        <v>0.02</v>
      </c>
      <c r="AO113" s="50">
        <v>22</v>
      </c>
      <c r="AP113" s="50">
        <v>1</v>
      </c>
      <c r="AQ113" s="51">
        <v>1</v>
      </c>
      <c r="AR113" s="145">
        <f t="shared" si="42"/>
        <v>4.5454545454545456E-2</v>
      </c>
      <c r="AS113" s="146" t="str">
        <f t="shared" si="43"/>
        <v>Not Met</v>
      </c>
      <c r="AT113" s="145">
        <f t="shared" si="44"/>
        <v>0.02</v>
      </c>
      <c r="AU113" s="145">
        <v>0.8</v>
      </c>
      <c r="AV113" s="89">
        <f t="shared" si="45"/>
        <v>0.215</v>
      </c>
      <c r="AW113" s="90">
        <f t="shared" si="46"/>
        <v>0.26874999999999999</v>
      </c>
      <c r="AX113" s="64" t="str">
        <f t="shared" si="47"/>
        <v>Below Par</v>
      </c>
    </row>
    <row r="114" spans="1:50">
      <c r="A114" s="148">
        <v>45017</v>
      </c>
      <c r="B114" s="144" t="s">
        <v>274</v>
      </c>
      <c r="C114" s="144" t="s">
        <v>3742</v>
      </c>
      <c r="D114" s="144" t="s">
        <v>3743</v>
      </c>
      <c r="E114" s="50">
        <v>11</v>
      </c>
      <c r="F114" s="50">
        <v>2</v>
      </c>
      <c r="G114" s="51">
        <v>1</v>
      </c>
      <c r="H114" s="145">
        <f t="shared" si="24"/>
        <v>0.18181818181818182</v>
      </c>
      <c r="I114" s="146" t="str">
        <f t="shared" si="25"/>
        <v>Not Met</v>
      </c>
      <c r="J114" s="145">
        <f t="shared" si="26"/>
        <v>0.1</v>
      </c>
      <c r="K114" s="50">
        <v>626</v>
      </c>
      <c r="L114" s="50">
        <v>0</v>
      </c>
      <c r="M114" s="51">
        <v>1</v>
      </c>
      <c r="N114" s="145">
        <f t="shared" si="27"/>
        <v>0</v>
      </c>
      <c r="O114" s="146" t="str">
        <f t="shared" si="28"/>
        <v>Not Met</v>
      </c>
      <c r="P114" s="145">
        <f t="shared" si="29"/>
        <v>0.03</v>
      </c>
      <c r="Q114" s="50">
        <v>2</v>
      </c>
      <c r="R114" s="50">
        <v>0</v>
      </c>
      <c r="S114" s="51">
        <v>1</v>
      </c>
      <c r="T114" s="145">
        <f t="shared" si="30"/>
        <v>0</v>
      </c>
      <c r="U114" s="146" t="str">
        <f t="shared" si="31"/>
        <v>Not Met</v>
      </c>
      <c r="V114" s="145">
        <f t="shared" si="32"/>
        <v>0.02</v>
      </c>
      <c r="W114" s="50">
        <v>306</v>
      </c>
      <c r="X114" s="50">
        <v>0</v>
      </c>
      <c r="Y114" s="51">
        <v>1</v>
      </c>
      <c r="Z114" s="145">
        <f t="shared" si="33"/>
        <v>0</v>
      </c>
      <c r="AA114" s="146" t="str">
        <f t="shared" si="34"/>
        <v>Not Met</v>
      </c>
      <c r="AB114" s="145">
        <f t="shared" si="35"/>
        <v>1.2500000000000001E-2</v>
      </c>
      <c r="AC114" s="50">
        <v>11</v>
      </c>
      <c r="AD114" s="50">
        <v>8</v>
      </c>
      <c r="AE114" s="51">
        <v>0.8</v>
      </c>
      <c r="AF114" s="145">
        <f t="shared" si="36"/>
        <v>0.72727272727272729</v>
      </c>
      <c r="AG114" s="146" t="str">
        <f t="shared" si="37"/>
        <v>Partially Met</v>
      </c>
      <c r="AH114" s="145">
        <f t="shared" si="38"/>
        <v>2.5000000000000001E-2</v>
      </c>
      <c r="AI114" s="50">
        <v>12</v>
      </c>
      <c r="AJ114" s="50">
        <v>12</v>
      </c>
      <c r="AK114" s="51">
        <v>1</v>
      </c>
      <c r="AL114" s="145">
        <f t="shared" si="39"/>
        <v>1</v>
      </c>
      <c r="AM114" s="146" t="str">
        <f t="shared" si="40"/>
        <v>Met</v>
      </c>
      <c r="AN114" s="145">
        <f t="shared" si="41"/>
        <v>0.02</v>
      </c>
      <c r="AO114" s="50">
        <v>11</v>
      </c>
      <c r="AP114" s="50">
        <v>1</v>
      </c>
      <c r="AQ114" s="51">
        <v>1</v>
      </c>
      <c r="AR114" s="145">
        <f t="shared" si="42"/>
        <v>9.0909090909090912E-2</v>
      </c>
      <c r="AS114" s="146" t="str">
        <f t="shared" si="43"/>
        <v>Not Met</v>
      </c>
      <c r="AT114" s="145">
        <f t="shared" si="44"/>
        <v>0.02</v>
      </c>
      <c r="AU114" s="145">
        <v>0.8</v>
      </c>
      <c r="AV114" s="89">
        <f t="shared" si="45"/>
        <v>0.22749999999999998</v>
      </c>
      <c r="AW114" s="90">
        <f t="shared" si="46"/>
        <v>0.28437499999999993</v>
      </c>
      <c r="AX114" s="64" t="str">
        <f t="shared" si="47"/>
        <v>Below Par</v>
      </c>
    </row>
    <row r="115" spans="1:50">
      <c r="A115" s="148">
        <v>45017</v>
      </c>
      <c r="B115" s="144" t="s">
        <v>274</v>
      </c>
      <c r="C115" s="144" t="s">
        <v>3557</v>
      </c>
      <c r="D115" s="144" t="s">
        <v>3519</v>
      </c>
      <c r="E115" s="50">
        <v>22</v>
      </c>
      <c r="F115" s="50">
        <v>13</v>
      </c>
      <c r="G115" s="51">
        <v>1</v>
      </c>
      <c r="H115" s="145">
        <f t="shared" si="24"/>
        <v>0.59090909090909094</v>
      </c>
      <c r="I115" s="146" t="str">
        <f t="shared" si="25"/>
        <v>Not Met</v>
      </c>
      <c r="J115" s="145">
        <f t="shared" si="26"/>
        <v>0.1</v>
      </c>
      <c r="K115" s="50">
        <v>507</v>
      </c>
      <c r="L115" s="50">
        <v>24</v>
      </c>
      <c r="M115" s="51">
        <v>1</v>
      </c>
      <c r="N115" s="145">
        <f t="shared" si="27"/>
        <v>4.7337278106508875E-2</v>
      </c>
      <c r="O115" s="146" t="str">
        <f t="shared" si="28"/>
        <v>Not Met</v>
      </c>
      <c r="P115" s="145">
        <f t="shared" si="29"/>
        <v>0.03</v>
      </c>
      <c r="Q115" s="50">
        <v>3</v>
      </c>
      <c r="R115" s="50">
        <v>0</v>
      </c>
      <c r="S115" s="51">
        <v>1</v>
      </c>
      <c r="T115" s="145">
        <f t="shared" si="30"/>
        <v>0</v>
      </c>
      <c r="U115" s="146" t="str">
        <f t="shared" si="31"/>
        <v>Not Met</v>
      </c>
      <c r="V115" s="145">
        <f t="shared" si="32"/>
        <v>0.02</v>
      </c>
      <c r="W115" s="50">
        <v>310</v>
      </c>
      <c r="X115" s="50">
        <v>0</v>
      </c>
      <c r="Y115" s="51">
        <v>1</v>
      </c>
      <c r="Z115" s="145">
        <f t="shared" si="33"/>
        <v>0</v>
      </c>
      <c r="AA115" s="146" t="str">
        <f t="shared" si="34"/>
        <v>Not Met</v>
      </c>
      <c r="AB115" s="145">
        <f t="shared" si="35"/>
        <v>1.2500000000000001E-2</v>
      </c>
      <c r="AC115" s="50">
        <v>22</v>
      </c>
      <c r="AD115" s="50">
        <v>7</v>
      </c>
      <c r="AE115" s="51">
        <v>0.8</v>
      </c>
      <c r="AF115" s="145">
        <f t="shared" si="36"/>
        <v>0.31818181818181818</v>
      </c>
      <c r="AG115" s="146" t="str">
        <f t="shared" si="37"/>
        <v>Not Met</v>
      </c>
      <c r="AH115" s="145">
        <f t="shared" si="38"/>
        <v>1.2500000000000001E-2</v>
      </c>
      <c r="AI115" s="50">
        <v>3</v>
      </c>
      <c r="AJ115" s="50">
        <v>3</v>
      </c>
      <c r="AK115" s="51">
        <v>1</v>
      </c>
      <c r="AL115" s="145">
        <f t="shared" si="39"/>
        <v>1</v>
      </c>
      <c r="AM115" s="146" t="str">
        <f t="shared" si="40"/>
        <v>Met</v>
      </c>
      <c r="AN115" s="145">
        <f t="shared" si="41"/>
        <v>0.02</v>
      </c>
      <c r="AO115" s="50">
        <v>11</v>
      </c>
      <c r="AP115" s="50">
        <v>1</v>
      </c>
      <c r="AQ115" s="51">
        <v>1</v>
      </c>
      <c r="AR115" s="145">
        <f t="shared" si="42"/>
        <v>9.0909090909090912E-2</v>
      </c>
      <c r="AS115" s="146" t="str">
        <f t="shared" si="43"/>
        <v>Not Met</v>
      </c>
      <c r="AT115" s="145">
        <f t="shared" si="44"/>
        <v>0.02</v>
      </c>
      <c r="AU115" s="145">
        <v>0.8</v>
      </c>
      <c r="AV115" s="89">
        <f t="shared" si="45"/>
        <v>0.215</v>
      </c>
      <c r="AW115" s="90">
        <f t="shared" si="46"/>
        <v>0.26874999999999999</v>
      </c>
      <c r="AX115" s="64" t="str">
        <f t="shared" si="47"/>
        <v>Below Par</v>
      </c>
    </row>
    <row r="116" spans="1:50">
      <c r="A116" s="148">
        <v>45017</v>
      </c>
      <c r="B116" s="144" t="s">
        <v>274</v>
      </c>
      <c r="C116" s="144" t="s">
        <v>3556</v>
      </c>
      <c r="D116" s="144" t="s">
        <v>3518</v>
      </c>
      <c r="E116" s="50">
        <v>28</v>
      </c>
      <c r="F116" s="50">
        <v>12</v>
      </c>
      <c r="G116" s="51">
        <v>1</v>
      </c>
      <c r="H116" s="145">
        <f t="shared" si="24"/>
        <v>0.42857142857142855</v>
      </c>
      <c r="I116" s="146" t="str">
        <f t="shared" si="25"/>
        <v>Not Met</v>
      </c>
      <c r="J116" s="145">
        <f t="shared" si="26"/>
        <v>0.1</v>
      </c>
      <c r="K116" s="50">
        <v>378</v>
      </c>
      <c r="L116" s="50">
        <v>13</v>
      </c>
      <c r="M116" s="51">
        <v>1</v>
      </c>
      <c r="N116" s="145">
        <f t="shared" si="27"/>
        <v>3.439153439153439E-2</v>
      </c>
      <c r="O116" s="146" t="str">
        <f t="shared" si="28"/>
        <v>Not Met</v>
      </c>
      <c r="P116" s="145">
        <f t="shared" si="29"/>
        <v>0.03</v>
      </c>
      <c r="Q116" s="50">
        <v>4</v>
      </c>
      <c r="R116" s="50">
        <v>0</v>
      </c>
      <c r="S116" s="51">
        <v>1</v>
      </c>
      <c r="T116" s="145">
        <f t="shared" si="30"/>
        <v>0</v>
      </c>
      <c r="U116" s="146" t="str">
        <f t="shared" si="31"/>
        <v>Not Met</v>
      </c>
      <c r="V116" s="145">
        <f t="shared" si="32"/>
        <v>0.02</v>
      </c>
      <c r="W116" s="50">
        <v>182</v>
      </c>
      <c r="X116" s="50">
        <v>0</v>
      </c>
      <c r="Y116" s="51">
        <v>1</v>
      </c>
      <c r="Z116" s="145">
        <f t="shared" si="33"/>
        <v>0</v>
      </c>
      <c r="AA116" s="146" t="str">
        <f t="shared" si="34"/>
        <v>Not Met</v>
      </c>
      <c r="AB116" s="145">
        <f t="shared" si="35"/>
        <v>1.2500000000000001E-2</v>
      </c>
      <c r="AC116" s="50">
        <v>28</v>
      </c>
      <c r="AD116" s="50">
        <v>18</v>
      </c>
      <c r="AE116" s="51">
        <v>0.8</v>
      </c>
      <c r="AF116" s="145">
        <f t="shared" si="36"/>
        <v>0.6428571428571429</v>
      </c>
      <c r="AG116" s="146" t="str">
        <f t="shared" si="37"/>
        <v>Not Met</v>
      </c>
      <c r="AH116" s="145">
        <f t="shared" si="38"/>
        <v>1.2500000000000001E-2</v>
      </c>
      <c r="AI116" s="50">
        <v>3</v>
      </c>
      <c r="AJ116" s="50">
        <v>3</v>
      </c>
      <c r="AK116" s="51">
        <v>1</v>
      </c>
      <c r="AL116" s="145">
        <f t="shared" si="39"/>
        <v>1</v>
      </c>
      <c r="AM116" s="146" t="str">
        <f t="shared" si="40"/>
        <v>Met</v>
      </c>
      <c r="AN116" s="145">
        <f t="shared" si="41"/>
        <v>0.02</v>
      </c>
      <c r="AO116" s="50">
        <v>9</v>
      </c>
      <c r="AP116" s="50">
        <v>0</v>
      </c>
      <c r="AQ116" s="51">
        <v>1</v>
      </c>
      <c r="AR116" s="145">
        <f t="shared" si="42"/>
        <v>0</v>
      </c>
      <c r="AS116" s="146" t="str">
        <f t="shared" si="43"/>
        <v>Not Met</v>
      </c>
      <c r="AT116" s="145">
        <f t="shared" si="44"/>
        <v>0.02</v>
      </c>
      <c r="AU116" s="145">
        <v>0.8</v>
      </c>
      <c r="AV116" s="89">
        <f t="shared" si="45"/>
        <v>0.215</v>
      </c>
      <c r="AW116" s="90">
        <f t="shared" si="46"/>
        <v>0.26874999999999999</v>
      </c>
      <c r="AX116" s="64" t="str">
        <f t="shared" si="47"/>
        <v>Below Par</v>
      </c>
    </row>
    <row r="117" spans="1:50">
      <c r="A117" s="148">
        <v>45017</v>
      </c>
      <c r="B117" s="144" t="s">
        <v>274</v>
      </c>
      <c r="C117" s="144" t="s">
        <v>3558</v>
      </c>
      <c r="D117" s="144" t="s">
        <v>3520</v>
      </c>
      <c r="E117" s="50">
        <v>45</v>
      </c>
      <c r="F117" s="50">
        <v>22</v>
      </c>
      <c r="G117" s="51">
        <v>1</v>
      </c>
      <c r="H117" s="145">
        <f t="shared" si="24"/>
        <v>0.48888888888888887</v>
      </c>
      <c r="I117" s="146" t="str">
        <f t="shared" si="25"/>
        <v>Not Met</v>
      </c>
      <c r="J117" s="145">
        <f t="shared" si="26"/>
        <v>0.1</v>
      </c>
      <c r="K117" s="50">
        <v>589</v>
      </c>
      <c r="L117" s="50">
        <v>8</v>
      </c>
      <c r="M117" s="51">
        <v>1</v>
      </c>
      <c r="N117" s="145">
        <f t="shared" si="27"/>
        <v>1.3582342954159592E-2</v>
      </c>
      <c r="O117" s="146" t="str">
        <f t="shared" si="28"/>
        <v>Not Met</v>
      </c>
      <c r="P117" s="145">
        <f t="shared" si="29"/>
        <v>0.03</v>
      </c>
      <c r="Q117" s="50">
        <v>9</v>
      </c>
      <c r="R117" s="50">
        <v>0</v>
      </c>
      <c r="S117" s="51">
        <v>1</v>
      </c>
      <c r="T117" s="145">
        <f t="shared" si="30"/>
        <v>0</v>
      </c>
      <c r="U117" s="146" t="str">
        <f t="shared" si="31"/>
        <v>Not Met</v>
      </c>
      <c r="V117" s="145">
        <f t="shared" si="32"/>
        <v>0.02</v>
      </c>
      <c r="W117" s="50">
        <v>402</v>
      </c>
      <c r="X117" s="50">
        <v>0</v>
      </c>
      <c r="Y117" s="51">
        <v>1</v>
      </c>
      <c r="Z117" s="145">
        <f t="shared" si="33"/>
        <v>0</v>
      </c>
      <c r="AA117" s="146" t="str">
        <f t="shared" si="34"/>
        <v>Not Met</v>
      </c>
      <c r="AB117" s="145">
        <f t="shared" si="35"/>
        <v>1.2500000000000001E-2</v>
      </c>
      <c r="AC117" s="50">
        <v>45</v>
      </c>
      <c r="AD117" s="50">
        <v>16</v>
      </c>
      <c r="AE117" s="51">
        <v>0.8</v>
      </c>
      <c r="AF117" s="145">
        <f t="shared" si="36"/>
        <v>0.35555555555555557</v>
      </c>
      <c r="AG117" s="146" t="str">
        <f t="shared" si="37"/>
        <v>Not Met</v>
      </c>
      <c r="AH117" s="145">
        <f t="shared" si="38"/>
        <v>1.2500000000000001E-2</v>
      </c>
      <c r="AI117" s="50">
        <v>3</v>
      </c>
      <c r="AJ117" s="50">
        <v>3</v>
      </c>
      <c r="AK117" s="51">
        <v>1</v>
      </c>
      <c r="AL117" s="145">
        <f t="shared" si="39"/>
        <v>1</v>
      </c>
      <c r="AM117" s="146" t="str">
        <f t="shared" si="40"/>
        <v>Met</v>
      </c>
      <c r="AN117" s="145">
        <f t="shared" si="41"/>
        <v>0.02</v>
      </c>
      <c r="AO117" s="50">
        <v>19</v>
      </c>
      <c r="AP117" s="50">
        <v>1</v>
      </c>
      <c r="AQ117" s="51">
        <v>1</v>
      </c>
      <c r="AR117" s="145">
        <f t="shared" si="42"/>
        <v>5.2631578947368418E-2</v>
      </c>
      <c r="AS117" s="146" t="str">
        <f t="shared" si="43"/>
        <v>Not Met</v>
      </c>
      <c r="AT117" s="145">
        <f t="shared" si="44"/>
        <v>0.02</v>
      </c>
      <c r="AU117" s="145">
        <v>0.8</v>
      </c>
      <c r="AV117" s="89">
        <f t="shared" si="45"/>
        <v>0.215</v>
      </c>
      <c r="AW117" s="90">
        <f t="shared" si="46"/>
        <v>0.26874999999999999</v>
      </c>
      <c r="AX117" s="64" t="str">
        <f t="shared" si="47"/>
        <v>Below Par</v>
      </c>
    </row>
    <row r="118" spans="1:50">
      <c r="A118" s="148">
        <v>45017</v>
      </c>
      <c r="B118" s="144" t="s">
        <v>782</v>
      </c>
      <c r="C118" s="144" t="s">
        <v>3561</v>
      </c>
      <c r="D118" s="144" t="s">
        <v>3523</v>
      </c>
      <c r="E118" s="50">
        <v>20</v>
      </c>
      <c r="F118" s="50">
        <v>6</v>
      </c>
      <c r="G118" s="51">
        <v>1</v>
      </c>
      <c r="H118" s="145">
        <f t="shared" si="24"/>
        <v>0.3</v>
      </c>
      <c r="I118" s="146" t="str">
        <f t="shared" si="25"/>
        <v>Not Met</v>
      </c>
      <c r="J118" s="145">
        <f t="shared" si="26"/>
        <v>0.1</v>
      </c>
      <c r="K118" s="50">
        <v>712</v>
      </c>
      <c r="L118" s="50">
        <v>2</v>
      </c>
      <c r="M118" s="51">
        <v>1</v>
      </c>
      <c r="N118" s="145">
        <f t="shared" si="27"/>
        <v>2.8089887640449437E-3</v>
      </c>
      <c r="O118" s="146" t="str">
        <f t="shared" si="28"/>
        <v>Not Met</v>
      </c>
      <c r="P118" s="145">
        <f t="shared" si="29"/>
        <v>0.03</v>
      </c>
      <c r="Q118" s="50">
        <v>6</v>
      </c>
      <c r="R118" s="50">
        <v>0</v>
      </c>
      <c r="S118" s="51">
        <v>1</v>
      </c>
      <c r="T118" s="145">
        <f t="shared" si="30"/>
        <v>0</v>
      </c>
      <c r="U118" s="146" t="str">
        <f t="shared" si="31"/>
        <v>Not Met</v>
      </c>
      <c r="V118" s="145">
        <f t="shared" si="32"/>
        <v>0.02</v>
      </c>
      <c r="W118" s="50">
        <v>495</v>
      </c>
      <c r="X118" s="50">
        <v>0</v>
      </c>
      <c r="Y118" s="51">
        <v>1</v>
      </c>
      <c r="Z118" s="145">
        <f t="shared" si="33"/>
        <v>0</v>
      </c>
      <c r="AA118" s="146" t="str">
        <f t="shared" si="34"/>
        <v>Not Met</v>
      </c>
      <c r="AB118" s="145">
        <f t="shared" si="35"/>
        <v>1.2500000000000001E-2</v>
      </c>
      <c r="AC118" s="50">
        <v>20</v>
      </c>
      <c r="AD118" s="50">
        <v>5</v>
      </c>
      <c r="AE118" s="51">
        <v>0.8</v>
      </c>
      <c r="AF118" s="145">
        <f t="shared" si="36"/>
        <v>0.25</v>
      </c>
      <c r="AG118" s="146" t="str">
        <f t="shared" si="37"/>
        <v>Not Met</v>
      </c>
      <c r="AH118" s="145">
        <f t="shared" si="38"/>
        <v>1.2500000000000001E-2</v>
      </c>
      <c r="AI118" s="50">
        <v>0</v>
      </c>
      <c r="AJ118" s="50">
        <v>0</v>
      </c>
      <c r="AK118" s="51">
        <v>1</v>
      </c>
      <c r="AL118" s="145">
        <f t="shared" si="39"/>
        <v>1</v>
      </c>
      <c r="AM118" s="146" t="str">
        <f t="shared" si="40"/>
        <v>Met</v>
      </c>
      <c r="AN118" s="145">
        <f t="shared" si="41"/>
        <v>0.02</v>
      </c>
      <c r="AO118" s="50">
        <v>14</v>
      </c>
      <c r="AP118" s="50">
        <v>0</v>
      </c>
      <c r="AQ118" s="51">
        <v>1</v>
      </c>
      <c r="AR118" s="145">
        <f t="shared" si="42"/>
        <v>0</v>
      </c>
      <c r="AS118" s="146" t="str">
        <f t="shared" si="43"/>
        <v>Not Met</v>
      </c>
      <c r="AT118" s="145">
        <f t="shared" si="44"/>
        <v>0.02</v>
      </c>
      <c r="AU118" s="145">
        <v>0.8</v>
      </c>
      <c r="AV118" s="89">
        <f t="shared" si="45"/>
        <v>0.215</v>
      </c>
      <c r="AW118" s="90">
        <f t="shared" si="46"/>
        <v>0.26874999999999999</v>
      </c>
      <c r="AX118" s="64" t="str">
        <f t="shared" si="47"/>
        <v>Below Par</v>
      </c>
    </row>
    <row r="119" spans="1:50">
      <c r="A119" s="148">
        <v>45017</v>
      </c>
      <c r="B119" s="144" t="s">
        <v>782</v>
      </c>
      <c r="C119" s="144" t="s">
        <v>3560</v>
      </c>
      <c r="D119" s="144" t="s">
        <v>3693</v>
      </c>
      <c r="E119" s="50">
        <v>32</v>
      </c>
      <c r="F119" s="50">
        <v>7</v>
      </c>
      <c r="G119" s="51">
        <v>1</v>
      </c>
      <c r="H119" s="145">
        <f t="shared" si="24"/>
        <v>0.21875</v>
      </c>
      <c r="I119" s="146" t="str">
        <f t="shared" si="25"/>
        <v>Not Met</v>
      </c>
      <c r="J119" s="145">
        <f t="shared" si="26"/>
        <v>0.1</v>
      </c>
      <c r="K119" s="50">
        <v>746</v>
      </c>
      <c r="L119" s="50">
        <v>16</v>
      </c>
      <c r="M119" s="51">
        <v>1</v>
      </c>
      <c r="N119" s="145">
        <f t="shared" si="27"/>
        <v>2.1447721179624665E-2</v>
      </c>
      <c r="O119" s="146" t="str">
        <f t="shared" si="28"/>
        <v>Not Met</v>
      </c>
      <c r="P119" s="145">
        <f t="shared" si="29"/>
        <v>0.03</v>
      </c>
      <c r="Q119" s="50">
        <v>4</v>
      </c>
      <c r="R119" s="50">
        <v>0</v>
      </c>
      <c r="S119" s="51">
        <v>1</v>
      </c>
      <c r="T119" s="145">
        <f t="shared" si="30"/>
        <v>0</v>
      </c>
      <c r="U119" s="146" t="str">
        <f t="shared" si="31"/>
        <v>Not Met</v>
      </c>
      <c r="V119" s="145">
        <f t="shared" si="32"/>
        <v>0.02</v>
      </c>
      <c r="W119" s="50">
        <v>437</v>
      </c>
      <c r="X119" s="50">
        <v>0</v>
      </c>
      <c r="Y119" s="51">
        <v>1</v>
      </c>
      <c r="Z119" s="145">
        <f t="shared" si="33"/>
        <v>0</v>
      </c>
      <c r="AA119" s="146" t="str">
        <f t="shared" si="34"/>
        <v>Not Met</v>
      </c>
      <c r="AB119" s="145">
        <f t="shared" si="35"/>
        <v>1.2500000000000001E-2</v>
      </c>
      <c r="AC119" s="50">
        <v>32</v>
      </c>
      <c r="AD119" s="50">
        <v>9</v>
      </c>
      <c r="AE119" s="51">
        <v>0.8</v>
      </c>
      <c r="AF119" s="145">
        <f t="shared" si="36"/>
        <v>0.28125</v>
      </c>
      <c r="AG119" s="146" t="str">
        <f t="shared" si="37"/>
        <v>Not Met</v>
      </c>
      <c r="AH119" s="145">
        <f t="shared" si="38"/>
        <v>1.2500000000000001E-2</v>
      </c>
      <c r="AI119" s="50">
        <v>2</v>
      </c>
      <c r="AJ119" s="50">
        <v>2</v>
      </c>
      <c r="AK119" s="51">
        <v>1</v>
      </c>
      <c r="AL119" s="145">
        <f t="shared" si="39"/>
        <v>1</v>
      </c>
      <c r="AM119" s="146" t="str">
        <f t="shared" si="40"/>
        <v>Met</v>
      </c>
      <c r="AN119" s="145">
        <f t="shared" si="41"/>
        <v>0.02</v>
      </c>
      <c r="AO119" s="50">
        <v>26</v>
      </c>
      <c r="AP119" s="50">
        <v>1</v>
      </c>
      <c r="AQ119" s="51">
        <v>1</v>
      </c>
      <c r="AR119" s="145">
        <f t="shared" si="42"/>
        <v>3.8461538461538464E-2</v>
      </c>
      <c r="AS119" s="146" t="str">
        <f t="shared" si="43"/>
        <v>Not Met</v>
      </c>
      <c r="AT119" s="145">
        <f t="shared" si="44"/>
        <v>0.02</v>
      </c>
      <c r="AU119" s="145">
        <v>0.8</v>
      </c>
      <c r="AV119" s="89">
        <f t="shared" si="45"/>
        <v>0.215</v>
      </c>
      <c r="AW119" s="90">
        <f t="shared" si="46"/>
        <v>0.26874999999999999</v>
      </c>
      <c r="AX119" s="64" t="str">
        <f t="shared" si="47"/>
        <v>Below Par</v>
      </c>
    </row>
    <row r="120" spans="1:50">
      <c r="A120" s="148">
        <v>45017</v>
      </c>
      <c r="B120" s="144" t="s">
        <v>974</v>
      </c>
      <c r="C120" s="144" t="s">
        <v>3697</v>
      </c>
      <c r="D120" s="144" t="s">
        <v>3698</v>
      </c>
      <c r="E120" s="50">
        <v>101</v>
      </c>
      <c r="F120" s="50">
        <v>40</v>
      </c>
      <c r="G120" s="51">
        <v>1</v>
      </c>
      <c r="H120" s="145">
        <f t="shared" si="24"/>
        <v>0.39603960396039606</v>
      </c>
      <c r="I120" s="146" t="str">
        <f t="shared" si="25"/>
        <v>Not Met</v>
      </c>
      <c r="J120" s="145">
        <f t="shared" si="26"/>
        <v>0.1</v>
      </c>
      <c r="K120" s="50">
        <v>813</v>
      </c>
      <c r="L120" s="50">
        <v>22</v>
      </c>
      <c r="M120" s="51">
        <v>1</v>
      </c>
      <c r="N120" s="145">
        <f t="shared" si="27"/>
        <v>2.7060270602706028E-2</v>
      </c>
      <c r="O120" s="146" t="str">
        <f t="shared" si="28"/>
        <v>Not Met</v>
      </c>
      <c r="P120" s="145">
        <f t="shared" si="29"/>
        <v>0.03</v>
      </c>
      <c r="Q120" s="50">
        <v>10</v>
      </c>
      <c r="R120" s="50">
        <v>0</v>
      </c>
      <c r="S120" s="51">
        <v>1</v>
      </c>
      <c r="T120" s="145">
        <f t="shared" si="30"/>
        <v>0</v>
      </c>
      <c r="U120" s="146" t="str">
        <f t="shared" si="31"/>
        <v>Not Met</v>
      </c>
      <c r="V120" s="145">
        <f t="shared" si="32"/>
        <v>0.02</v>
      </c>
      <c r="W120" s="50">
        <v>732</v>
      </c>
      <c r="X120" s="50">
        <v>0</v>
      </c>
      <c r="Y120" s="51">
        <v>1</v>
      </c>
      <c r="Z120" s="145">
        <f t="shared" si="33"/>
        <v>0</v>
      </c>
      <c r="AA120" s="146" t="str">
        <f t="shared" si="34"/>
        <v>Not Met</v>
      </c>
      <c r="AB120" s="145">
        <f t="shared" si="35"/>
        <v>1.2500000000000001E-2</v>
      </c>
      <c r="AC120" s="50">
        <v>101</v>
      </c>
      <c r="AD120" s="50">
        <v>49</v>
      </c>
      <c r="AE120" s="51">
        <v>0.8</v>
      </c>
      <c r="AF120" s="145">
        <f t="shared" si="36"/>
        <v>0.48514851485148514</v>
      </c>
      <c r="AG120" s="146" t="str">
        <f t="shared" si="37"/>
        <v>Not Met</v>
      </c>
      <c r="AH120" s="145">
        <f t="shared" si="38"/>
        <v>1.2500000000000001E-2</v>
      </c>
      <c r="AI120" s="50">
        <v>2</v>
      </c>
      <c r="AJ120" s="50">
        <v>2</v>
      </c>
      <c r="AK120" s="51">
        <v>1</v>
      </c>
      <c r="AL120" s="145">
        <f t="shared" si="39"/>
        <v>1</v>
      </c>
      <c r="AM120" s="146" t="str">
        <f t="shared" si="40"/>
        <v>Met</v>
      </c>
      <c r="AN120" s="145">
        <f t="shared" si="41"/>
        <v>0.02</v>
      </c>
      <c r="AO120" s="50">
        <v>58</v>
      </c>
      <c r="AP120" s="50">
        <v>0</v>
      </c>
      <c r="AQ120" s="51">
        <v>1</v>
      </c>
      <c r="AR120" s="145">
        <f t="shared" si="42"/>
        <v>0</v>
      </c>
      <c r="AS120" s="146" t="str">
        <f t="shared" si="43"/>
        <v>Not Met</v>
      </c>
      <c r="AT120" s="145">
        <f t="shared" si="44"/>
        <v>0.02</v>
      </c>
      <c r="AU120" s="145">
        <v>0.8</v>
      </c>
      <c r="AV120" s="89">
        <f t="shared" si="45"/>
        <v>0.215</v>
      </c>
      <c r="AW120" s="90">
        <f t="shared" si="46"/>
        <v>0.26874999999999999</v>
      </c>
      <c r="AX120" s="64" t="str">
        <f t="shared" si="47"/>
        <v>Below Par</v>
      </c>
    </row>
    <row r="121" spans="1:50">
      <c r="A121" s="148">
        <v>45017</v>
      </c>
      <c r="B121" s="144" t="s">
        <v>974</v>
      </c>
      <c r="C121" s="144" t="s">
        <v>3699</v>
      </c>
      <c r="D121" s="144" t="s">
        <v>3526</v>
      </c>
      <c r="E121" s="50">
        <v>100</v>
      </c>
      <c r="F121" s="50">
        <v>34</v>
      </c>
      <c r="G121" s="51">
        <v>1</v>
      </c>
      <c r="H121" s="145">
        <f t="shared" si="24"/>
        <v>0.34</v>
      </c>
      <c r="I121" s="146" t="str">
        <f t="shared" si="25"/>
        <v>Not Met</v>
      </c>
      <c r="J121" s="145">
        <f t="shared" si="26"/>
        <v>0.1</v>
      </c>
      <c r="K121" s="50">
        <v>794</v>
      </c>
      <c r="L121" s="50">
        <v>31</v>
      </c>
      <c r="M121" s="51">
        <v>1</v>
      </c>
      <c r="N121" s="145">
        <f t="shared" si="27"/>
        <v>3.9042821158690177E-2</v>
      </c>
      <c r="O121" s="146" t="str">
        <f t="shared" si="28"/>
        <v>Not Met</v>
      </c>
      <c r="P121" s="145">
        <f t="shared" si="29"/>
        <v>0.03</v>
      </c>
      <c r="Q121" s="50">
        <v>8</v>
      </c>
      <c r="R121" s="50">
        <v>0</v>
      </c>
      <c r="S121" s="51">
        <v>1</v>
      </c>
      <c r="T121" s="145">
        <f t="shared" si="30"/>
        <v>0</v>
      </c>
      <c r="U121" s="146" t="str">
        <f t="shared" si="31"/>
        <v>Not Met</v>
      </c>
      <c r="V121" s="145">
        <f t="shared" si="32"/>
        <v>0.02</v>
      </c>
      <c r="W121" s="50">
        <v>447</v>
      </c>
      <c r="X121" s="50">
        <v>0</v>
      </c>
      <c r="Y121" s="51">
        <v>1</v>
      </c>
      <c r="Z121" s="145">
        <f t="shared" si="33"/>
        <v>0</v>
      </c>
      <c r="AA121" s="146" t="str">
        <f t="shared" si="34"/>
        <v>Not Met</v>
      </c>
      <c r="AB121" s="145">
        <f t="shared" si="35"/>
        <v>1.2500000000000001E-2</v>
      </c>
      <c r="AC121" s="50">
        <v>100</v>
      </c>
      <c r="AD121" s="50">
        <v>46</v>
      </c>
      <c r="AE121" s="51">
        <v>0.8</v>
      </c>
      <c r="AF121" s="145">
        <f t="shared" si="36"/>
        <v>0.46</v>
      </c>
      <c r="AG121" s="146" t="str">
        <f t="shared" si="37"/>
        <v>Not Met</v>
      </c>
      <c r="AH121" s="145">
        <f t="shared" si="38"/>
        <v>1.2500000000000001E-2</v>
      </c>
      <c r="AI121" s="50">
        <v>0</v>
      </c>
      <c r="AJ121" s="50">
        <v>0</v>
      </c>
      <c r="AK121" s="51">
        <v>1</v>
      </c>
      <c r="AL121" s="145">
        <f t="shared" si="39"/>
        <v>1</v>
      </c>
      <c r="AM121" s="146" t="str">
        <f t="shared" si="40"/>
        <v>Met</v>
      </c>
      <c r="AN121" s="145">
        <f t="shared" si="41"/>
        <v>0.02</v>
      </c>
      <c r="AO121" s="50">
        <v>68</v>
      </c>
      <c r="AP121" s="50">
        <v>2</v>
      </c>
      <c r="AQ121" s="51">
        <v>1</v>
      </c>
      <c r="AR121" s="145">
        <f t="shared" si="42"/>
        <v>2.9411764705882353E-2</v>
      </c>
      <c r="AS121" s="146" t="str">
        <f t="shared" si="43"/>
        <v>Not Met</v>
      </c>
      <c r="AT121" s="145">
        <f t="shared" si="44"/>
        <v>0.02</v>
      </c>
      <c r="AU121" s="145">
        <v>0.8</v>
      </c>
      <c r="AV121" s="89">
        <f t="shared" si="45"/>
        <v>0.215</v>
      </c>
      <c r="AW121" s="90">
        <f t="shared" si="46"/>
        <v>0.26874999999999999</v>
      </c>
      <c r="AX121" s="64" t="str">
        <f t="shared" si="47"/>
        <v>Below Par</v>
      </c>
    </row>
    <row r="122" spans="1:50">
      <c r="A122" s="148">
        <v>45017</v>
      </c>
      <c r="B122" s="144" t="s">
        <v>974</v>
      </c>
      <c r="C122" s="144" t="s">
        <v>3562</v>
      </c>
      <c r="D122" s="144" t="s">
        <v>3524</v>
      </c>
      <c r="E122" s="50">
        <v>51</v>
      </c>
      <c r="F122" s="50">
        <v>16</v>
      </c>
      <c r="G122" s="51">
        <v>1</v>
      </c>
      <c r="H122" s="145">
        <f t="shared" si="24"/>
        <v>0.31372549019607843</v>
      </c>
      <c r="I122" s="146" t="str">
        <f t="shared" si="25"/>
        <v>Not Met</v>
      </c>
      <c r="J122" s="145">
        <f t="shared" si="26"/>
        <v>0.1</v>
      </c>
      <c r="K122" s="50">
        <v>698</v>
      </c>
      <c r="L122" s="50">
        <v>4</v>
      </c>
      <c r="M122" s="51">
        <v>1</v>
      </c>
      <c r="N122" s="145">
        <f t="shared" si="27"/>
        <v>5.7306590257879654E-3</v>
      </c>
      <c r="O122" s="146" t="str">
        <f t="shared" si="28"/>
        <v>Not Met</v>
      </c>
      <c r="P122" s="145">
        <f t="shared" si="29"/>
        <v>0.03</v>
      </c>
      <c r="Q122" s="50">
        <v>9</v>
      </c>
      <c r="R122" s="50">
        <v>0</v>
      </c>
      <c r="S122" s="51">
        <v>1</v>
      </c>
      <c r="T122" s="145">
        <f t="shared" si="30"/>
        <v>0</v>
      </c>
      <c r="U122" s="146" t="str">
        <f t="shared" si="31"/>
        <v>Not Met</v>
      </c>
      <c r="V122" s="145">
        <f t="shared" si="32"/>
        <v>0.02</v>
      </c>
      <c r="W122" s="50">
        <v>621</v>
      </c>
      <c r="X122" s="50">
        <v>0</v>
      </c>
      <c r="Y122" s="51">
        <v>1</v>
      </c>
      <c r="Z122" s="145">
        <f t="shared" si="33"/>
        <v>0</v>
      </c>
      <c r="AA122" s="146" t="str">
        <f t="shared" si="34"/>
        <v>Not Met</v>
      </c>
      <c r="AB122" s="145">
        <f t="shared" si="35"/>
        <v>1.2500000000000001E-2</v>
      </c>
      <c r="AC122" s="50">
        <v>51</v>
      </c>
      <c r="AD122" s="50">
        <v>15</v>
      </c>
      <c r="AE122" s="51">
        <v>0.8</v>
      </c>
      <c r="AF122" s="145">
        <f t="shared" si="36"/>
        <v>0.29411764705882354</v>
      </c>
      <c r="AG122" s="146" t="str">
        <f t="shared" si="37"/>
        <v>Not Met</v>
      </c>
      <c r="AH122" s="145">
        <f t="shared" si="38"/>
        <v>1.2500000000000001E-2</v>
      </c>
      <c r="AI122" s="50">
        <v>1</v>
      </c>
      <c r="AJ122" s="50">
        <v>1</v>
      </c>
      <c r="AK122" s="51">
        <v>1</v>
      </c>
      <c r="AL122" s="145">
        <f t="shared" si="39"/>
        <v>1</v>
      </c>
      <c r="AM122" s="146" t="str">
        <f t="shared" si="40"/>
        <v>Met</v>
      </c>
      <c r="AN122" s="145">
        <f t="shared" si="41"/>
        <v>0.02</v>
      </c>
      <c r="AO122" s="50">
        <v>37</v>
      </c>
      <c r="AP122" s="50">
        <v>1</v>
      </c>
      <c r="AQ122" s="51">
        <v>1</v>
      </c>
      <c r="AR122" s="145">
        <f t="shared" si="42"/>
        <v>2.7027027027027029E-2</v>
      </c>
      <c r="AS122" s="146" t="str">
        <f t="shared" si="43"/>
        <v>Not Met</v>
      </c>
      <c r="AT122" s="145">
        <f t="shared" si="44"/>
        <v>0.02</v>
      </c>
      <c r="AU122" s="145">
        <v>0.8</v>
      </c>
      <c r="AV122" s="89">
        <f t="shared" si="45"/>
        <v>0.215</v>
      </c>
      <c r="AW122" s="90">
        <f t="shared" si="46"/>
        <v>0.26874999999999999</v>
      </c>
      <c r="AX122" s="64" t="str">
        <f t="shared" si="47"/>
        <v>Below Par</v>
      </c>
    </row>
    <row r="123" spans="1:50">
      <c r="A123" s="148">
        <v>45017</v>
      </c>
      <c r="B123" s="144" t="s">
        <v>974</v>
      </c>
      <c r="C123" s="144" t="s">
        <v>3700</v>
      </c>
      <c r="D123" s="144" t="s">
        <v>3515</v>
      </c>
      <c r="E123" s="50">
        <v>87</v>
      </c>
      <c r="F123" s="50">
        <v>34</v>
      </c>
      <c r="G123" s="51">
        <v>1</v>
      </c>
      <c r="H123" s="145">
        <f t="shared" si="24"/>
        <v>0.39080459770114945</v>
      </c>
      <c r="I123" s="146" t="str">
        <f t="shared" si="25"/>
        <v>Not Met</v>
      </c>
      <c r="J123" s="145">
        <f t="shared" si="26"/>
        <v>0.1</v>
      </c>
      <c r="K123" s="50">
        <v>770</v>
      </c>
      <c r="L123" s="50">
        <v>0</v>
      </c>
      <c r="M123" s="51">
        <v>1</v>
      </c>
      <c r="N123" s="145">
        <f t="shared" si="27"/>
        <v>0</v>
      </c>
      <c r="O123" s="146" t="str">
        <f t="shared" si="28"/>
        <v>Not Met</v>
      </c>
      <c r="P123" s="145">
        <f t="shared" si="29"/>
        <v>0.03</v>
      </c>
      <c r="Q123" s="50">
        <v>16</v>
      </c>
      <c r="R123" s="50">
        <v>0</v>
      </c>
      <c r="S123" s="51">
        <v>1</v>
      </c>
      <c r="T123" s="145">
        <f t="shared" si="30"/>
        <v>0</v>
      </c>
      <c r="U123" s="146" t="str">
        <f t="shared" si="31"/>
        <v>Not Met</v>
      </c>
      <c r="V123" s="145">
        <f t="shared" si="32"/>
        <v>0.02</v>
      </c>
      <c r="W123" s="50">
        <v>511</v>
      </c>
      <c r="X123" s="50">
        <v>0</v>
      </c>
      <c r="Y123" s="51">
        <v>1</v>
      </c>
      <c r="Z123" s="145">
        <f t="shared" si="33"/>
        <v>0</v>
      </c>
      <c r="AA123" s="146" t="str">
        <f t="shared" si="34"/>
        <v>Not Met</v>
      </c>
      <c r="AB123" s="145">
        <f t="shared" si="35"/>
        <v>1.2500000000000001E-2</v>
      </c>
      <c r="AC123" s="50">
        <v>87</v>
      </c>
      <c r="AD123" s="50">
        <v>47</v>
      </c>
      <c r="AE123" s="51">
        <v>0.8</v>
      </c>
      <c r="AF123" s="145">
        <f t="shared" si="36"/>
        <v>0.54022988505747127</v>
      </c>
      <c r="AG123" s="146" t="str">
        <f t="shared" si="37"/>
        <v>Not Met</v>
      </c>
      <c r="AH123" s="145">
        <f t="shared" si="38"/>
        <v>1.2500000000000001E-2</v>
      </c>
      <c r="AI123" s="50">
        <v>3</v>
      </c>
      <c r="AJ123" s="50">
        <v>3</v>
      </c>
      <c r="AK123" s="51">
        <v>1</v>
      </c>
      <c r="AL123" s="145">
        <f t="shared" si="39"/>
        <v>1</v>
      </c>
      <c r="AM123" s="146" t="str">
        <f t="shared" si="40"/>
        <v>Met</v>
      </c>
      <c r="AN123" s="145">
        <f t="shared" si="41"/>
        <v>0.02</v>
      </c>
      <c r="AO123" s="50">
        <v>51</v>
      </c>
      <c r="AP123" s="50">
        <v>1</v>
      </c>
      <c r="AQ123" s="51">
        <v>1</v>
      </c>
      <c r="AR123" s="145">
        <f t="shared" si="42"/>
        <v>1.9607843137254902E-2</v>
      </c>
      <c r="AS123" s="146" t="str">
        <f t="shared" si="43"/>
        <v>Not Met</v>
      </c>
      <c r="AT123" s="145">
        <f t="shared" si="44"/>
        <v>0.02</v>
      </c>
      <c r="AU123" s="145">
        <v>0.8</v>
      </c>
      <c r="AV123" s="89">
        <f t="shared" si="45"/>
        <v>0.215</v>
      </c>
      <c r="AW123" s="90">
        <f t="shared" si="46"/>
        <v>0.26874999999999999</v>
      </c>
      <c r="AX123" s="64" t="str">
        <f t="shared" si="47"/>
        <v>Below Par</v>
      </c>
    </row>
    <row r="124" spans="1:50">
      <c r="A124" s="148">
        <v>45017</v>
      </c>
      <c r="B124" s="144" t="s">
        <v>1532</v>
      </c>
      <c r="C124" s="144" t="s">
        <v>3705</v>
      </c>
      <c r="D124" s="144" t="s">
        <v>3529</v>
      </c>
      <c r="E124" s="50">
        <v>9</v>
      </c>
      <c r="F124" s="50">
        <v>2</v>
      </c>
      <c r="G124" s="51">
        <v>1</v>
      </c>
      <c r="H124" s="145">
        <f t="shared" si="24"/>
        <v>0.22222222222222221</v>
      </c>
      <c r="I124" s="146" t="str">
        <f t="shared" si="25"/>
        <v>Not Met</v>
      </c>
      <c r="J124" s="145">
        <f t="shared" si="26"/>
        <v>0.1</v>
      </c>
      <c r="K124" s="50">
        <v>540</v>
      </c>
      <c r="L124" s="50">
        <v>12</v>
      </c>
      <c r="M124" s="51">
        <v>1</v>
      </c>
      <c r="N124" s="145">
        <f t="shared" si="27"/>
        <v>2.2222222222222223E-2</v>
      </c>
      <c r="O124" s="146" t="str">
        <f t="shared" si="28"/>
        <v>Not Met</v>
      </c>
      <c r="P124" s="145">
        <f t="shared" si="29"/>
        <v>0.03</v>
      </c>
      <c r="Q124" s="50">
        <v>2</v>
      </c>
      <c r="R124" s="50">
        <v>0</v>
      </c>
      <c r="S124" s="51">
        <v>1</v>
      </c>
      <c r="T124" s="145">
        <f t="shared" si="30"/>
        <v>0</v>
      </c>
      <c r="U124" s="146" t="str">
        <f t="shared" si="31"/>
        <v>Not Met</v>
      </c>
      <c r="V124" s="145">
        <f t="shared" si="32"/>
        <v>0.02</v>
      </c>
      <c r="W124" s="50">
        <v>233</v>
      </c>
      <c r="X124" s="50">
        <v>0</v>
      </c>
      <c r="Y124" s="51">
        <v>1</v>
      </c>
      <c r="Z124" s="145">
        <f t="shared" si="33"/>
        <v>0</v>
      </c>
      <c r="AA124" s="146" t="str">
        <f t="shared" si="34"/>
        <v>Not Met</v>
      </c>
      <c r="AB124" s="145">
        <f t="shared" si="35"/>
        <v>1.2500000000000001E-2</v>
      </c>
      <c r="AC124" s="50">
        <v>9</v>
      </c>
      <c r="AD124" s="50">
        <v>1</v>
      </c>
      <c r="AE124" s="51">
        <v>0.8</v>
      </c>
      <c r="AF124" s="145">
        <f t="shared" si="36"/>
        <v>0.1111111111111111</v>
      </c>
      <c r="AG124" s="146" t="str">
        <f t="shared" si="37"/>
        <v>Not Met</v>
      </c>
      <c r="AH124" s="145">
        <f t="shared" si="38"/>
        <v>1.2500000000000001E-2</v>
      </c>
      <c r="AI124" s="50">
        <v>0</v>
      </c>
      <c r="AJ124" s="50">
        <v>0</v>
      </c>
      <c r="AK124" s="51">
        <v>1</v>
      </c>
      <c r="AL124" s="145">
        <f t="shared" si="39"/>
        <v>1</v>
      </c>
      <c r="AM124" s="146" t="str">
        <f t="shared" si="40"/>
        <v>Met</v>
      </c>
      <c r="AN124" s="145">
        <f t="shared" si="41"/>
        <v>0.02</v>
      </c>
      <c r="AO124" s="50">
        <v>7</v>
      </c>
      <c r="AP124" s="50">
        <v>1</v>
      </c>
      <c r="AQ124" s="51">
        <v>1</v>
      </c>
      <c r="AR124" s="145">
        <f t="shared" si="42"/>
        <v>0.14285714285714285</v>
      </c>
      <c r="AS124" s="146" t="str">
        <f t="shared" si="43"/>
        <v>Not Met</v>
      </c>
      <c r="AT124" s="145">
        <f t="shared" si="44"/>
        <v>0.02</v>
      </c>
      <c r="AU124" s="145">
        <v>0.8</v>
      </c>
      <c r="AV124" s="89">
        <f t="shared" si="45"/>
        <v>0.215</v>
      </c>
      <c r="AW124" s="90">
        <f t="shared" si="46"/>
        <v>0.26874999999999999</v>
      </c>
      <c r="AX124" s="64" t="str">
        <f t="shared" si="47"/>
        <v>Below Par</v>
      </c>
    </row>
    <row r="125" spans="1:50">
      <c r="A125" s="148">
        <v>45017</v>
      </c>
      <c r="B125" s="144" t="s">
        <v>1532</v>
      </c>
      <c r="C125" s="144" t="s">
        <v>3706</v>
      </c>
      <c r="D125" s="144" t="s">
        <v>3531</v>
      </c>
      <c r="E125" s="50">
        <v>12</v>
      </c>
      <c r="F125" s="50">
        <v>3</v>
      </c>
      <c r="G125" s="51">
        <v>1</v>
      </c>
      <c r="H125" s="145">
        <f t="shared" si="24"/>
        <v>0.25</v>
      </c>
      <c r="I125" s="146" t="str">
        <f t="shared" si="25"/>
        <v>Not Met</v>
      </c>
      <c r="J125" s="145">
        <f t="shared" si="26"/>
        <v>0.1</v>
      </c>
      <c r="K125" s="50">
        <v>653</v>
      </c>
      <c r="L125" s="50">
        <v>19</v>
      </c>
      <c r="M125" s="51">
        <v>1</v>
      </c>
      <c r="N125" s="145">
        <f t="shared" si="27"/>
        <v>2.9096477794793262E-2</v>
      </c>
      <c r="O125" s="146" t="str">
        <f t="shared" si="28"/>
        <v>Not Met</v>
      </c>
      <c r="P125" s="145">
        <f t="shared" si="29"/>
        <v>0.03</v>
      </c>
      <c r="Q125" s="50">
        <v>3</v>
      </c>
      <c r="R125" s="50">
        <v>0</v>
      </c>
      <c r="S125" s="51">
        <v>1</v>
      </c>
      <c r="T125" s="145">
        <f t="shared" si="30"/>
        <v>0</v>
      </c>
      <c r="U125" s="146" t="str">
        <f t="shared" si="31"/>
        <v>Not Met</v>
      </c>
      <c r="V125" s="145">
        <f t="shared" si="32"/>
        <v>0.02</v>
      </c>
      <c r="W125" s="50">
        <v>291</v>
      </c>
      <c r="X125" s="50">
        <v>0</v>
      </c>
      <c r="Y125" s="51">
        <v>1</v>
      </c>
      <c r="Z125" s="145">
        <f t="shared" si="33"/>
        <v>0</v>
      </c>
      <c r="AA125" s="146" t="str">
        <f t="shared" si="34"/>
        <v>Not Met</v>
      </c>
      <c r="AB125" s="145">
        <f t="shared" si="35"/>
        <v>1.2500000000000001E-2</v>
      </c>
      <c r="AC125" s="50">
        <v>12</v>
      </c>
      <c r="AD125" s="50">
        <v>2</v>
      </c>
      <c r="AE125" s="51">
        <v>0.8</v>
      </c>
      <c r="AF125" s="145">
        <f t="shared" si="36"/>
        <v>0.16666666666666666</v>
      </c>
      <c r="AG125" s="146" t="str">
        <f t="shared" si="37"/>
        <v>Not Met</v>
      </c>
      <c r="AH125" s="145">
        <f t="shared" si="38"/>
        <v>1.2500000000000001E-2</v>
      </c>
      <c r="AI125" s="50">
        <v>2</v>
      </c>
      <c r="AJ125" s="50">
        <v>2</v>
      </c>
      <c r="AK125" s="51">
        <v>1</v>
      </c>
      <c r="AL125" s="145">
        <f t="shared" si="39"/>
        <v>1</v>
      </c>
      <c r="AM125" s="146" t="str">
        <f t="shared" si="40"/>
        <v>Met</v>
      </c>
      <c r="AN125" s="145">
        <f t="shared" si="41"/>
        <v>0.02</v>
      </c>
      <c r="AO125" s="50">
        <v>8</v>
      </c>
      <c r="AP125" s="50">
        <v>1</v>
      </c>
      <c r="AQ125" s="51">
        <v>1</v>
      </c>
      <c r="AR125" s="145">
        <f t="shared" si="42"/>
        <v>0.125</v>
      </c>
      <c r="AS125" s="146" t="str">
        <f t="shared" si="43"/>
        <v>Not Met</v>
      </c>
      <c r="AT125" s="145">
        <f t="shared" si="44"/>
        <v>0.02</v>
      </c>
      <c r="AU125" s="145">
        <v>0.8</v>
      </c>
      <c r="AV125" s="89">
        <f t="shared" si="45"/>
        <v>0.215</v>
      </c>
      <c r="AW125" s="90">
        <f t="shared" si="46"/>
        <v>0.26874999999999999</v>
      </c>
      <c r="AX125" s="64" t="str">
        <f t="shared" si="47"/>
        <v>Below Par</v>
      </c>
    </row>
    <row r="126" spans="1:50">
      <c r="A126" s="148">
        <v>45017</v>
      </c>
      <c r="B126" s="144" t="s">
        <v>1532</v>
      </c>
      <c r="C126" s="144" t="s">
        <v>3711</v>
      </c>
      <c r="D126" s="144" t="s">
        <v>3528</v>
      </c>
      <c r="E126" s="50">
        <v>11</v>
      </c>
      <c r="F126" s="50">
        <v>2</v>
      </c>
      <c r="G126" s="51">
        <v>1</v>
      </c>
      <c r="H126" s="145">
        <f t="shared" si="24"/>
        <v>0.18181818181818182</v>
      </c>
      <c r="I126" s="146" t="str">
        <f t="shared" si="25"/>
        <v>Not Met</v>
      </c>
      <c r="J126" s="145">
        <f t="shared" si="26"/>
        <v>0.1</v>
      </c>
      <c r="K126" s="50">
        <v>748</v>
      </c>
      <c r="L126" s="50">
        <v>18</v>
      </c>
      <c r="M126" s="51">
        <v>1</v>
      </c>
      <c r="N126" s="145">
        <f t="shared" si="27"/>
        <v>2.4064171122994651E-2</v>
      </c>
      <c r="O126" s="146" t="str">
        <f t="shared" si="28"/>
        <v>Not Met</v>
      </c>
      <c r="P126" s="145">
        <f t="shared" si="29"/>
        <v>0.03</v>
      </c>
      <c r="Q126" s="50">
        <v>4</v>
      </c>
      <c r="R126" s="50">
        <v>0</v>
      </c>
      <c r="S126" s="51">
        <v>1</v>
      </c>
      <c r="T126" s="145">
        <f t="shared" si="30"/>
        <v>0</v>
      </c>
      <c r="U126" s="146" t="str">
        <f t="shared" si="31"/>
        <v>Not Met</v>
      </c>
      <c r="V126" s="145">
        <f t="shared" si="32"/>
        <v>0.02</v>
      </c>
      <c r="W126" s="50">
        <v>290</v>
      </c>
      <c r="X126" s="50">
        <v>0</v>
      </c>
      <c r="Y126" s="51">
        <v>1</v>
      </c>
      <c r="Z126" s="145">
        <f t="shared" si="33"/>
        <v>0</v>
      </c>
      <c r="AA126" s="146" t="str">
        <f t="shared" si="34"/>
        <v>Not Met</v>
      </c>
      <c r="AB126" s="145">
        <f t="shared" si="35"/>
        <v>1.2500000000000001E-2</v>
      </c>
      <c r="AC126" s="50">
        <v>11</v>
      </c>
      <c r="AD126" s="50">
        <v>3</v>
      </c>
      <c r="AE126" s="51">
        <v>0.8</v>
      </c>
      <c r="AF126" s="145">
        <f t="shared" si="36"/>
        <v>0.27272727272727271</v>
      </c>
      <c r="AG126" s="146" t="str">
        <f t="shared" si="37"/>
        <v>Not Met</v>
      </c>
      <c r="AH126" s="145">
        <f t="shared" si="38"/>
        <v>1.2500000000000001E-2</v>
      </c>
      <c r="AI126" s="50">
        <v>1</v>
      </c>
      <c r="AJ126" s="50">
        <v>1</v>
      </c>
      <c r="AK126" s="51">
        <v>1</v>
      </c>
      <c r="AL126" s="145">
        <f t="shared" si="39"/>
        <v>1</v>
      </c>
      <c r="AM126" s="146" t="str">
        <f t="shared" si="40"/>
        <v>Met</v>
      </c>
      <c r="AN126" s="145">
        <f t="shared" si="41"/>
        <v>0.02</v>
      </c>
      <c r="AO126" s="50">
        <v>9</v>
      </c>
      <c r="AP126" s="50">
        <v>1</v>
      </c>
      <c r="AQ126" s="51">
        <v>1</v>
      </c>
      <c r="AR126" s="145">
        <f t="shared" si="42"/>
        <v>0.1111111111111111</v>
      </c>
      <c r="AS126" s="146" t="str">
        <f t="shared" si="43"/>
        <v>Not Met</v>
      </c>
      <c r="AT126" s="145">
        <f t="shared" si="44"/>
        <v>0.02</v>
      </c>
      <c r="AU126" s="145">
        <v>0.8</v>
      </c>
      <c r="AV126" s="89">
        <f t="shared" si="45"/>
        <v>0.215</v>
      </c>
      <c r="AW126" s="90">
        <f t="shared" si="46"/>
        <v>0.26874999999999999</v>
      </c>
      <c r="AX126" s="64" t="str">
        <f t="shared" si="47"/>
        <v>Below Par</v>
      </c>
    </row>
    <row r="127" spans="1:50">
      <c r="A127" s="148">
        <v>45017</v>
      </c>
      <c r="B127" s="144" t="s">
        <v>1532</v>
      </c>
      <c r="C127" s="144" t="s">
        <v>3707</v>
      </c>
      <c r="D127" s="144" t="s">
        <v>3527</v>
      </c>
      <c r="E127" s="50">
        <v>11</v>
      </c>
      <c r="F127" s="50">
        <v>2</v>
      </c>
      <c r="G127" s="51">
        <v>1</v>
      </c>
      <c r="H127" s="145">
        <f t="shared" si="24"/>
        <v>0.18181818181818182</v>
      </c>
      <c r="I127" s="146" t="str">
        <f t="shared" si="25"/>
        <v>Not Met</v>
      </c>
      <c r="J127" s="145">
        <f t="shared" si="26"/>
        <v>0.1</v>
      </c>
      <c r="K127" s="50">
        <v>723</v>
      </c>
      <c r="L127" s="50">
        <v>6</v>
      </c>
      <c r="M127" s="51">
        <v>1</v>
      </c>
      <c r="N127" s="145">
        <f t="shared" si="27"/>
        <v>8.2987551867219917E-3</v>
      </c>
      <c r="O127" s="146" t="str">
        <f t="shared" si="28"/>
        <v>Not Met</v>
      </c>
      <c r="P127" s="145">
        <f t="shared" si="29"/>
        <v>0.03</v>
      </c>
      <c r="Q127" s="50">
        <v>12</v>
      </c>
      <c r="R127" s="50">
        <v>0</v>
      </c>
      <c r="S127" s="51">
        <v>1</v>
      </c>
      <c r="T127" s="145">
        <f t="shared" si="30"/>
        <v>0</v>
      </c>
      <c r="U127" s="146" t="str">
        <f t="shared" si="31"/>
        <v>Not Met</v>
      </c>
      <c r="V127" s="145">
        <f t="shared" si="32"/>
        <v>0.02</v>
      </c>
      <c r="W127" s="50">
        <v>291</v>
      </c>
      <c r="X127" s="50">
        <v>0</v>
      </c>
      <c r="Y127" s="51">
        <v>1</v>
      </c>
      <c r="Z127" s="145">
        <f t="shared" si="33"/>
        <v>0</v>
      </c>
      <c r="AA127" s="146" t="str">
        <f t="shared" si="34"/>
        <v>Not Met</v>
      </c>
      <c r="AB127" s="145">
        <f t="shared" si="35"/>
        <v>1.2500000000000001E-2</v>
      </c>
      <c r="AC127" s="50">
        <v>11</v>
      </c>
      <c r="AD127" s="50">
        <v>2</v>
      </c>
      <c r="AE127" s="51">
        <v>0.8</v>
      </c>
      <c r="AF127" s="145">
        <f t="shared" si="36"/>
        <v>0.18181818181818182</v>
      </c>
      <c r="AG127" s="146" t="str">
        <f t="shared" si="37"/>
        <v>Not Met</v>
      </c>
      <c r="AH127" s="145">
        <f t="shared" si="38"/>
        <v>1.2500000000000001E-2</v>
      </c>
      <c r="AI127" s="50">
        <v>0</v>
      </c>
      <c r="AJ127" s="50">
        <v>0</v>
      </c>
      <c r="AK127" s="51">
        <v>1</v>
      </c>
      <c r="AL127" s="145">
        <f t="shared" si="39"/>
        <v>1</v>
      </c>
      <c r="AM127" s="146" t="str">
        <f t="shared" si="40"/>
        <v>Met</v>
      </c>
      <c r="AN127" s="145">
        <f t="shared" si="41"/>
        <v>0.02</v>
      </c>
      <c r="AO127" s="50">
        <v>10</v>
      </c>
      <c r="AP127" s="50">
        <v>3</v>
      </c>
      <c r="AQ127" s="51">
        <v>1</v>
      </c>
      <c r="AR127" s="145">
        <f t="shared" si="42"/>
        <v>0.3</v>
      </c>
      <c r="AS127" s="146" t="str">
        <f t="shared" si="43"/>
        <v>Not Met</v>
      </c>
      <c r="AT127" s="145">
        <f t="shared" si="44"/>
        <v>0.02</v>
      </c>
      <c r="AU127" s="145">
        <v>0.8</v>
      </c>
      <c r="AV127" s="89">
        <f t="shared" si="45"/>
        <v>0.215</v>
      </c>
      <c r="AW127" s="90">
        <f t="shared" si="46"/>
        <v>0.26874999999999999</v>
      </c>
      <c r="AX127" s="64" t="str">
        <f t="shared" si="47"/>
        <v>Below Par</v>
      </c>
    </row>
    <row r="128" spans="1:50">
      <c r="A128" s="148">
        <v>45017</v>
      </c>
      <c r="B128" s="144" t="s">
        <v>1532</v>
      </c>
      <c r="C128" s="144" t="s">
        <v>3708</v>
      </c>
      <c r="D128" s="144" t="s">
        <v>3532</v>
      </c>
      <c r="E128" s="50">
        <v>18</v>
      </c>
      <c r="F128" s="50">
        <v>3</v>
      </c>
      <c r="G128" s="51">
        <v>1</v>
      </c>
      <c r="H128" s="145">
        <f t="shared" si="24"/>
        <v>0.16666666666666666</v>
      </c>
      <c r="I128" s="146" t="str">
        <f t="shared" si="25"/>
        <v>Not Met</v>
      </c>
      <c r="J128" s="145">
        <f t="shared" si="26"/>
        <v>0.1</v>
      </c>
      <c r="K128" s="50">
        <v>946</v>
      </c>
      <c r="L128" s="50">
        <v>41</v>
      </c>
      <c r="M128" s="51">
        <v>1</v>
      </c>
      <c r="N128" s="145">
        <f t="shared" si="27"/>
        <v>4.3340380549682873E-2</v>
      </c>
      <c r="O128" s="146" t="str">
        <f t="shared" si="28"/>
        <v>Not Met</v>
      </c>
      <c r="P128" s="145">
        <f t="shared" si="29"/>
        <v>0.03</v>
      </c>
      <c r="Q128" s="50">
        <v>4</v>
      </c>
      <c r="R128" s="50">
        <v>0</v>
      </c>
      <c r="S128" s="51">
        <v>1</v>
      </c>
      <c r="T128" s="145">
        <f t="shared" si="30"/>
        <v>0</v>
      </c>
      <c r="U128" s="146" t="str">
        <f t="shared" si="31"/>
        <v>Not Met</v>
      </c>
      <c r="V128" s="145">
        <f t="shared" si="32"/>
        <v>0.02</v>
      </c>
      <c r="W128" s="50">
        <v>498</v>
      </c>
      <c r="X128" s="50">
        <v>0</v>
      </c>
      <c r="Y128" s="51">
        <v>1</v>
      </c>
      <c r="Z128" s="145">
        <f t="shared" si="33"/>
        <v>0</v>
      </c>
      <c r="AA128" s="146" t="str">
        <f t="shared" si="34"/>
        <v>Not Met</v>
      </c>
      <c r="AB128" s="145">
        <f t="shared" si="35"/>
        <v>1.2500000000000001E-2</v>
      </c>
      <c r="AC128" s="50">
        <v>18</v>
      </c>
      <c r="AD128" s="50">
        <v>4</v>
      </c>
      <c r="AE128" s="51">
        <v>0.8</v>
      </c>
      <c r="AF128" s="145">
        <f t="shared" si="36"/>
        <v>0.22222222222222221</v>
      </c>
      <c r="AG128" s="146" t="str">
        <f t="shared" si="37"/>
        <v>Not Met</v>
      </c>
      <c r="AH128" s="145">
        <f t="shared" si="38"/>
        <v>1.2500000000000001E-2</v>
      </c>
      <c r="AI128" s="50">
        <v>0</v>
      </c>
      <c r="AJ128" s="50">
        <v>0</v>
      </c>
      <c r="AK128" s="51">
        <v>1</v>
      </c>
      <c r="AL128" s="145">
        <f t="shared" si="39"/>
        <v>1</v>
      </c>
      <c r="AM128" s="146" t="str">
        <f t="shared" si="40"/>
        <v>Met</v>
      </c>
      <c r="AN128" s="145">
        <f t="shared" si="41"/>
        <v>0.02</v>
      </c>
      <c r="AO128" s="50">
        <v>14</v>
      </c>
      <c r="AP128" s="50">
        <v>0</v>
      </c>
      <c r="AQ128" s="51">
        <v>1</v>
      </c>
      <c r="AR128" s="145">
        <f t="shared" si="42"/>
        <v>0</v>
      </c>
      <c r="AS128" s="146" t="str">
        <f t="shared" si="43"/>
        <v>Not Met</v>
      </c>
      <c r="AT128" s="145">
        <f t="shared" si="44"/>
        <v>0.02</v>
      </c>
      <c r="AU128" s="145">
        <v>0.8</v>
      </c>
      <c r="AV128" s="89">
        <f t="shared" si="45"/>
        <v>0.215</v>
      </c>
      <c r="AW128" s="90">
        <f t="shared" si="46"/>
        <v>0.26874999999999999</v>
      </c>
      <c r="AX128" s="64" t="str">
        <f t="shared" si="47"/>
        <v>Below Par</v>
      </c>
    </row>
    <row r="129" spans="1:50">
      <c r="A129" s="148">
        <v>45017</v>
      </c>
      <c r="B129" s="144" t="s">
        <v>1532</v>
      </c>
      <c r="C129" s="144" t="s">
        <v>3709</v>
      </c>
      <c r="D129" s="144" t="s">
        <v>3533</v>
      </c>
      <c r="E129" s="50">
        <v>8</v>
      </c>
      <c r="F129" s="50">
        <v>3</v>
      </c>
      <c r="G129" s="51">
        <v>1</v>
      </c>
      <c r="H129" s="145">
        <f t="shared" si="24"/>
        <v>0.375</v>
      </c>
      <c r="I129" s="146" t="str">
        <f t="shared" si="25"/>
        <v>Not Met</v>
      </c>
      <c r="J129" s="145">
        <f t="shared" si="26"/>
        <v>0.1</v>
      </c>
      <c r="K129" s="50">
        <v>649</v>
      </c>
      <c r="L129" s="50">
        <v>11</v>
      </c>
      <c r="M129" s="51">
        <v>1</v>
      </c>
      <c r="N129" s="145">
        <f t="shared" si="27"/>
        <v>1.6949152542372881E-2</v>
      </c>
      <c r="O129" s="146" t="str">
        <f t="shared" si="28"/>
        <v>Not Met</v>
      </c>
      <c r="P129" s="145">
        <f t="shared" si="29"/>
        <v>0.03</v>
      </c>
      <c r="Q129" s="50">
        <v>3</v>
      </c>
      <c r="R129" s="50">
        <v>0</v>
      </c>
      <c r="S129" s="51">
        <v>1</v>
      </c>
      <c r="T129" s="145">
        <f t="shared" si="30"/>
        <v>0</v>
      </c>
      <c r="U129" s="146" t="str">
        <f t="shared" si="31"/>
        <v>Not Met</v>
      </c>
      <c r="V129" s="145">
        <f t="shared" si="32"/>
        <v>0.02</v>
      </c>
      <c r="W129" s="50">
        <v>280</v>
      </c>
      <c r="X129" s="50">
        <v>0</v>
      </c>
      <c r="Y129" s="51">
        <v>1</v>
      </c>
      <c r="Z129" s="145">
        <f t="shared" si="33"/>
        <v>0</v>
      </c>
      <c r="AA129" s="146" t="str">
        <f t="shared" si="34"/>
        <v>Not Met</v>
      </c>
      <c r="AB129" s="145">
        <f t="shared" si="35"/>
        <v>1.2500000000000001E-2</v>
      </c>
      <c r="AC129" s="50">
        <v>8</v>
      </c>
      <c r="AD129" s="50">
        <v>2</v>
      </c>
      <c r="AE129" s="51">
        <v>0.8</v>
      </c>
      <c r="AF129" s="145">
        <f t="shared" si="36"/>
        <v>0.25</v>
      </c>
      <c r="AG129" s="146" t="str">
        <f t="shared" si="37"/>
        <v>Not Met</v>
      </c>
      <c r="AH129" s="145">
        <f t="shared" si="38"/>
        <v>1.2500000000000001E-2</v>
      </c>
      <c r="AI129" s="50">
        <v>1</v>
      </c>
      <c r="AJ129" s="50">
        <v>1</v>
      </c>
      <c r="AK129" s="51">
        <v>1</v>
      </c>
      <c r="AL129" s="145">
        <f t="shared" si="39"/>
        <v>1</v>
      </c>
      <c r="AM129" s="146" t="str">
        <f t="shared" si="40"/>
        <v>Met</v>
      </c>
      <c r="AN129" s="145">
        <f t="shared" si="41"/>
        <v>0.02</v>
      </c>
      <c r="AO129" s="50">
        <v>5</v>
      </c>
      <c r="AP129" s="50">
        <v>0</v>
      </c>
      <c r="AQ129" s="51">
        <v>1</v>
      </c>
      <c r="AR129" s="145">
        <f t="shared" si="42"/>
        <v>0</v>
      </c>
      <c r="AS129" s="146" t="str">
        <f t="shared" si="43"/>
        <v>Not Met</v>
      </c>
      <c r="AT129" s="145">
        <f t="shared" si="44"/>
        <v>0.02</v>
      </c>
      <c r="AU129" s="145">
        <v>0.8</v>
      </c>
      <c r="AV129" s="89">
        <f t="shared" si="45"/>
        <v>0.215</v>
      </c>
      <c r="AW129" s="90">
        <f t="shared" si="46"/>
        <v>0.26874999999999999</v>
      </c>
      <c r="AX129" s="64" t="str">
        <f t="shared" si="47"/>
        <v>Below Par</v>
      </c>
    </row>
    <row r="130" spans="1:50">
      <c r="A130" s="148">
        <v>45017</v>
      </c>
      <c r="B130" s="144" t="s">
        <v>1532</v>
      </c>
      <c r="C130" s="144" t="s">
        <v>3710</v>
      </c>
      <c r="D130" s="144" t="s">
        <v>3534</v>
      </c>
      <c r="E130" s="50">
        <v>10</v>
      </c>
      <c r="F130" s="50">
        <v>2</v>
      </c>
      <c r="G130" s="51">
        <v>1</v>
      </c>
      <c r="H130" s="145">
        <f t="shared" si="24"/>
        <v>0.2</v>
      </c>
      <c r="I130" s="146" t="str">
        <f t="shared" si="25"/>
        <v>Not Met</v>
      </c>
      <c r="J130" s="145">
        <f t="shared" si="26"/>
        <v>0.1</v>
      </c>
      <c r="K130" s="50">
        <v>584</v>
      </c>
      <c r="L130" s="50">
        <v>11</v>
      </c>
      <c r="M130" s="51">
        <v>1</v>
      </c>
      <c r="N130" s="145">
        <f t="shared" si="27"/>
        <v>1.8835616438356163E-2</v>
      </c>
      <c r="O130" s="146" t="str">
        <f t="shared" si="28"/>
        <v>Not Met</v>
      </c>
      <c r="P130" s="145">
        <f t="shared" si="29"/>
        <v>0.03</v>
      </c>
      <c r="Q130" s="50">
        <v>4</v>
      </c>
      <c r="R130" s="50">
        <v>0</v>
      </c>
      <c r="S130" s="51">
        <v>1</v>
      </c>
      <c r="T130" s="145">
        <f t="shared" si="30"/>
        <v>0</v>
      </c>
      <c r="U130" s="146" t="str">
        <f t="shared" si="31"/>
        <v>Not Met</v>
      </c>
      <c r="V130" s="145">
        <f t="shared" si="32"/>
        <v>0.02</v>
      </c>
      <c r="W130" s="50">
        <v>219</v>
      </c>
      <c r="X130" s="50">
        <v>0</v>
      </c>
      <c r="Y130" s="51">
        <v>1</v>
      </c>
      <c r="Z130" s="145">
        <f t="shared" si="33"/>
        <v>0</v>
      </c>
      <c r="AA130" s="146" t="str">
        <f t="shared" si="34"/>
        <v>Not Met</v>
      </c>
      <c r="AB130" s="145">
        <f t="shared" si="35"/>
        <v>1.2500000000000001E-2</v>
      </c>
      <c r="AC130" s="50">
        <v>10</v>
      </c>
      <c r="AD130" s="50">
        <v>1</v>
      </c>
      <c r="AE130" s="51">
        <v>0.8</v>
      </c>
      <c r="AF130" s="145">
        <f t="shared" si="36"/>
        <v>0.1</v>
      </c>
      <c r="AG130" s="146" t="str">
        <f t="shared" si="37"/>
        <v>Not Met</v>
      </c>
      <c r="AH130" s="145">
        <f t="shared" si="38"/>
        <v>1.2500000000000001E-2</v>
      </c>
      <c r="AI130" s="50">
        <v>0</v>
      </c>
      <c r="AJ130" s="50">
        <v>0</v>
      </c>
      <c r="AK130" s="51">
        <v>1</v>
      </c>
      <c r="AL130" s="145">
        <f t="shared" si="39"/>
        <v>1</v>
      </c>
      <c r="AM130" s="146" t="str">
        <f t="shared" si="40"/>
        <v>Met</v>
      </c>
      <c r="AN130" s="145">
        <f t="shared" si="41"/>
        <v>0.02</v>
      </c>
      <c r="AO130" s="50">
        <v>9</v>
      </c>
      <c r="AP130" s="50">
        <v>0</v>
      </c>
      <c r="AQ130" s="51">
        <v>1</v>
      </c>
      <c r="AR130" s="145">
        <f t="shared" si="42"/>
        <v>0</v>
      </c>
      <c r="AS130" s="146" t="str">
        <f t="shared" si="43"/>
        <v>Not Met</v>
      </c>
      <c r="AT130" s="145">
        <f t="shared" si="44"/>
        <v>0.02</v>
      </c>
      <c r="AU130" s="145">
        <v>0.8</v>
      </c>
      <c r="AV130" s="89">
        <f t="shared" si="45"/>
        <v>0.215</v>
      </c>
      <c r="AW130" s="90">
        <f t="shared" si="46"/>
        <v>0.26874999999999999</v>
      </c>
      <c r="AX130" s="64" t="str">
        <f t="shared" si="47"/>
        <v>Below Par</v>
      </c>
    </row>
    <row r="131" spans="1:50">
      <c r="A131" s="148">
        <v>45017</v>
      </c>
      <c r="B131" s="144" t="s">
        <v>1532</v>
      </c>
      <c r="C131" s="144" t="s">
        <v>3567</v>
      </c>
      <c r="D131" s="144" t="s">
        <v>3530</v>
      </c>
      <c r="E131" s="50">
        <v>9</v>
      </c>
      <c r="F131" s="50">
        <v>2</v>
      </c>
      <c r="G131" s="51">
        <v>1</v>
      </c>
      <c r="H131" s="145">
        <f t="shared" si="24"/>
        <v>0.22222222222222221</v>
      </c>
      <c r="I131" s="146" t="str">
        <f t="shared" si="25"/>
        <v>Not Met</v>
      </c>
      <c r="J131" s="145">
        <f t="shared" si="26"/>
        <v>0.1</v>
      </c>
      <c r="K131" s="50">
        <v>669</v>
      </c>
      <c r="L131" s="50">
        <v>16</v>
      </c>
      <c r="M131" s="51">
        <v>1</v>
      </c>
      <c r="N131" s="145">
        <f t="shared" si="27"/>
        <v>2.391629297458894E-2</v>
      </c>
      <c r="O131" s="146" t="str">
        <f t="shared" si="28"/>
        <v>Not Met</v>
      </c>
      <c r="P131" s="145">
        <f t="shared" si="29"/>
        <v>0.03</v>
      </c>
      <c r="Q131" s="50">
        <v>6</v>
      </c>
      <c r="R131" s="50">
        <v>0</v>
      </c>
      <c r="S131" s="51">
        <v>1</v>
      </c>
      <c r="T131" s="145">
        <f t="shared" si="30"/>
        <v>0</v>
      </c>
      <c r="U131" s="146" t="str">
        <f t="shared" si="31"/>
        <v>Not Met</v>
      </c>
      <c r="V131" s="145">
        <f t="shared" si="32"/>
        <v>0.02</v>
      </c>
      <c r="W131" s="50">
        <v>278</v>
      </c>
      <c r="X131" s="50">
        <v>0</v>
      </c>
      <c r="Y131" s="51">
        <v>1</v>
      </c>
      <c r="Z131" s="145">
        <f t="shared" si="33"/>
        <v>0</v>
      </c>
      <c r="AA131" s="146" t="str">
        <f t="shared" si="34"/>
        <v>Not Met</v>
      </c>
      <c r="AB131" s="145">
        <f t="shared" si="35"/>
        <v>1.2500000000000001E-2</v>
      </c>
      <c r="AC131" s="50">
        <v>9</v>
      </c>
      <c r="AD131" s="50">
        <v>1</v>
      </c>
      <c r="AE131" s="51">
        <v>0.8</v>
      </c>
      <c r="AF131" s="145">
        <f t="shared" si="36"/>
        <v>0.1111111111111111</v>
      </c>
      <c r="AG131" s="146" t="str">
        <f t="shared" si="37"/>
        <v>Not Met</v>
      </c>
      <c r="AH131" s="145">
        <f t="shared" si="38"/>
        <v>1.2500000000000001E-2</v>
      </c>
      <c r="AI131" s="50">
        <v>2</v>
      </c>
      <c r="AJ131" s="50">
        <v>2</v>
      </c>
      <c r="AK131" s="51">
        <v>1</v>
      </c>
      <c r="AL131" s="145">
        <f t="shared" si="39"/>
        <v>1</v>
      </c>
      <c r="AM131" s="146" t="str">
        <f t="shared" si="40"/>
        <v>Met</v>
      </c>
      <c r="AN131" s="145">
        <f t="shared" si="41"/>
        <v>0.02</v>
      </c>
      <c r="AO131" s="50">
        <v>7</v>
      </c>
      <c r="AP131" s="50">
        <v>0</v>
      </c>
      <c r="AQ131" s="51">
        <v>1</v>
      </c>
      <c r="AR131" s="145">
        <f t="shared" si="42"/>
        <v>0</v>
      </c>
      <c r="AS131" s="146" t="str">
        <f t="shared" si="43"/>
        <v>Not Met</v>
      </c>
      <c r="AT131" s="145">
        <f t="shared" si="44"/>
        <v>0.02</v>
      </c>
      <c r="AU131" s="145">
        <v>0.8</v>
      </c>
      <c r="AV131" s="89">
        <f t="shared" si="45"/>
        <v>0.215</v>
      </c>
      <c r="AW131" s="90">
        <f t="shared" si="46"/>
        <v>0.26874999999999999</v>
      </c>
      <c r="AX131" s="64" t="str">
        <f t="shared" si="47"/>
        <v>Below Par</v>
      </c>
    </row>
    <row r="132" spans="1:50">
      <c r="A132" s="148">
        <v>45017</v>
      </c>
      <c r="B132" s="144" t="s">
        <v>1697</v>
      </c>
      <c r="C132" s="144" t="s">
        <v>3713</v>
      </c>
      <c r="D132" s="144" t="s">
        <v>3537</v>
      </c>
      <c r="E132" s="50">
        <v>175</v>
      </c>
      <c r="F132" s="50">
        <v>72</v>
      </c>
      <c r="G132" s="51">
        <v>1</v>
      </c>
      <c r="H132" s="145">
        <f t="shared" ref="H132:H195" si="48">IF(E132=0,100%,(F132/E132))</f>
        <v>0.41142857142857142</v>
      </c>
      <c r="I132" s="146" t="str">
        <f t="shared" ref="I132:I195" si="49">IF(H132&lt;=69%,"Not Met",IF(H132&lt;=94%,"Partially Met",IF(H132&lt;=104%,"Met","Exceeded")))</f>
        <v>Not Met</v>
      </c>
      <c r="J132" s="145">
        <f t="shared" ref="J132:J195" si="50">IF(I132="Not Met",(25%*40%),IF(I132="Partially Met",50%*40%,IF(I132="Met",100%*40%,100%*40%)))</f>
        <v>0.1</v>
      </c>
      <c r="K132" s="50">
        <v>1003</v>
      </c>
      <c r="L132" s="50">
        <v>17</v>
      </c>
      <c r="M132" s="51">
        <v>1</v>
      </c>
      <c r="N132" s="145">
        <f t="shared" ref="N132:N195" si="51">IF(K132=0,100%,(L132/K132))</f>
        <v>1.6949152542372881E-2</v>
      </c>
      <c r="O132" s="146" t="str">
        <f t="shared" ref="O132:O195" si="52">IF(N132&lt;=69%,"Not Met",IF(N132&lt;=94%,"Partially Met",IF(N132&lt;=104%,"Met","Exceeded")))</f>
        <v>Not Met</v>
      </c>
      <c r="P132" s="145">
        <f t="shared" ref="P132:P195" si="53">IFERROR((IF(O132="Not Met",(25%*12%),IF(O132="Partially Met",50%*12%,IF(O132="Met",100%*12%,100%*12%)))),12%)</f>
        <v>0.03</v>
      </c>
      <c r="Q132" s="50">
        <v>7</v>
      </c>
      <c r="R132" s="50">
        <v>0</v>
      </c>
      <c r="S132" s="51">
        <v>1</v>
      </c>
      <c r="T132" s="145">
        <f t="shared" ref="T132:T195" si="54">IF(Q132=0,100%,(R132/Q132))</f>
        <v>0</v>
      </c>
      <c r="U132" s="146" t="str">
        <f t="shared" ref="U132:U195" si="55">IF(T132&lt;=69%,"Not Met",IF(T132&lt;=94%,"Partially Met",IF(T132&lt;=104%,"Met","Exceeded")))</f>
        <v>Not Met</v>
      </c>
      <c r="V132" s="145">
        <f t="shared" ref="V132:V195" si="56">IFERROR((IF(U132="Not Met",(25%*8%),IF(U132="Partially Met",50%*8%,IF(U132="Met",100%*8%,100%*8%)))),8%)</f>
        <v>0.02</v>
      </c>
      <c r="W132" s="50">
        <v>484</v>
      </c>
      <c r="X132" s="50">
        <v>0</v>
      </c>
      <c r="Y132" s="51">
        <v>1</v>
      </c>
      <c r="Z132" s="145">
        <f t="shared" ref="Z132:Z195" si="57">IF(W132=0,100%,(X132/W132))</f>
        <v>0</v>
      </c>
      <c r="AA132" s="146" t="str">
        <f t="shared" ref="AA132:AA195" si="58">IF(Z132&lt;=69%,"Not Met",IF(Z132&lt;=94%,"Partially Met",IF(Z132&lt;=104%,"Met","Exceeded")))</f>
        <v>Not Met</v>
      </c>
      <c r="AB132" s="145">
        <f t="shared" ref="AB132:AB195" si="59">IFERROR((IF(AA132="Not Met",(25%*5%),IF(AA132="Partially Met",50%*5%,IF(AA132="Met",100%*5%,100%*5%)))),5%)</f>
        <v>1.2500000000000001E-2</v>
      </c>
      <c r="AC132" s="50">
        <v>175</v>
      </c>
      <c r="AD132" s="50">
        <v>88</v>
      </c>
      <c r="AE132" s="51">
        <v>0.8</v>
      </c>
      <c r="AF132" s="145">
        <f t="shared" ref="AF132:AF195" si="60">IF(AC132=0,100%,(AD132/AC132))</f>
        <v>0.50285714285714289</v>
      </c>
      <c r="AG132" s="146" t="str">
        <f t="shared" ref="AG132:AG195" si="61">IF(AF132&lt;=69%,"Not Met",IF(AF132&lt;=94%,"Partially Met",IF(AF132&lt;=104%,"Met","Exceeded")))</f>
        <v>Not Met</v>
      </c>
      <c r="AH132" s="145">
        <f t="shared" ref="AH132:AH195" si="62">IF(AG132="Not Met",(25%*5%),IF(AG132="Partially Met",50%*5%,IF(AG132="Met",100%*5%,100%*5%)))</f>
        <v>1.2500000000000001E-2</v>
      </c>
      <c r="AI132" s="50">
        <v>1</v>
      </c>
      <c r="AJ132" s="50">
        <v>1</v>
      </c>
      <c r="AK132" s="51">
        <v>1</v>
      </c>
      <c r="AL132" s="145">
        <f t="shared" ref="AL132:AL195" si="63">IFERROR((AJ132/AI132),100%)</f>
        <v>1</v>
      </c>
      <c r="AM132" s="146" t="str">
        <f t="shared" ref="AM132:AM195" si="64">IF(AL132&lt;=69%,"Not Met",IF(AL132&lt;=94%,"Partially Met",IF(AL132&lt;=104%,"Met","Exceeded")))</f>
        <v>Met</v>
      </c>
      <c r="AN132" s="145">
        <f t="shared" ref="AN132:AN195" si="65">IFERROR((IF(AM132="Not Met",(25%*2%),IF(AM132="Partially Met",50%*2%,IF(AM132="Met",100%*2%,100%*2%)))),0)</f>
        <v>0.02</v>
      </c>
      <c r="AO132" s="50">
        <v>97</v>
      </c>
      <c r="AP132" s="50">
        <v>0</v>
      </c>
      <c r="AQ132" s="51">
        <v>1</v>
      </c>
      <c r="AR132" s="145">
        <f t="shared" ref="AR132:AR195" si="66">IF(AO132=0,100%,(AP132/AO132))</f>
        <v>0</v>
      </c>
      <c r="AS132" s="146" t="str">
        <f t="shared" ref="AS132:AS195" si="67">IF(AR132&lt;=69%,"Not Met",IF(AR132&lt;=94%,"Partially Met",IF(AR132&lt;=104%,"Met","Exceeded")))</f>
        <v>Not Met</v>
      </c>
      <c r="AT132" s="145">
        <f t="shared" ref="AT132:AT195" si="68">IFERROR((IF(AS132="Not Met",(25%*8%),IF(AS132="Partially Met",50%*8%,IF(AS132="Met",100%*8%,100%*8%)))),0)</f>
        <v>0.02</v>
      </c>
      <c r="AU132" s="145">
        <v>0.8</v>
      </c>
      <c r="AV132" s="89">
        <f t="shared" ref="AV132:AV195" si="69">J132+V132+AB132+AH132+AN132+AT132+P132</f>
        <v>0.215</v>
      </c>
      <c r="AW132" s="90">
        <f t="shared" ref="AW132:AW195" si="70">(AV132*100%)/AU132</f>
        <v>0.26874999999999999</v>
      </c>
      <c r="AX132" s="64" t="str">
        <f t="shared" ref="AX132:AX195" si="71">IF(AW132&lt;=49.9%,"Below Par",IF(AW132&lt;=59.9%,"Needs Improvement",IF(AW132&lt;=79.9%,"Steady Performer","Exceptional Performer")))</f>
        <v>Below Par</v>
      </c>
    </row>
    <row r="133" spans="1:50">
      <c r="A133" s="148">
        <v>45017</v>
      </c>
      <c r="B133" s="144" t="s">
        <v>1697</v>
      </c>
      <c r="C133" s="144" t="s">
        <v>3714</v>
      </c>
      <c r="D133" s="144" t="s">
        <v>3536</v>
      </c>
      <c r="E133" s="50">
        <v>62</v>
      </c>
      <c r="F133" s="50">
        <v>22</v>
      </c>
      <c r="G133" s="51">
        <v>1</v>
      </c>
      <c r="H133" s="145">
        <f t="shared" si="48"/>
        <v>0.35483870967741937</v>
      </c>
      <c r="I133" s="146" t="str">
        <f t="shared" si="49"/>
        <v>Not Met</v>
      </c>
      <c r="J133" s="145">
        <f t="shared" si="50"/>
        <v>0.1</v>
      </c>
      <c r="K133" s="50">
        <v>1015</v>
      </c>
      <c r="L133" s="50">
        <v>44</v>
      </c>
      <c r="M133" s="51">
        <v>1</v>
      </c>
      <c r="N133" s="145">
        <f t="shared" si="51"/>
        <v>4.3349753694581279E-2</v>
      </c>
      <c r="O133" s="146" t="str">
        <f t="shared" si="52"/>
        <v>Not Met</v>
      </c>
      <c r="P133" s="145">
        <f t="shared" si="53"/>
        <v>0.03</v>
      </c>
      <c r="Q133" s="50">
        <v>10</v>
      </c>
      <c r="R133" s="50">
        <v>0</v>
      </c>
      <c r="S133" s="51">
        <v>1</v>
      </c>
      <c r="T133" s="145">
        <f t="shared" si="54"/>
        <v>0</v>
      </c>
      <c r="U133" s="146" t="str">
        <f t="shared" si="55"/>
        <v>Not Met</v>
      </c>
      <c r="V133" s="145">
        <f t="shared" si="56"/>
        <v>0.02</v>
      </c>
      <c r="W133" s="50">
        <v>542</v>
      </c>
      <c r="X133" s="50">
        <v>0</v>
      </c>
      <c r="Y133" s="51">
        <v>1</v>
      </c>
      <c r="Z133" s="145">
        <f t="shared" si="57"/>
        <v>0</v>
      </c>
      <c r="AA133" s="146" t="str">
        <f t="shared" si="58"/>
        <v>Not Met</v>
      </c>
      <c r="AB133" s="145">
        <f t="shared" si="59"/>
        <v>1.2500000000000001E-2</v>
      </c>
      <c r="AC133" s="50">
        <v>62</v>
      </c>
      <c r="AD133" s="50">
        <v>34</v>
      </c>
      <c r="AE133" s="51">
        <v>0.8</v>
      </c>
      <c r="AF133" s="145">
        <f t="shared" si="60"/>
        <v>0.54838709677419351</v>
      </c>
      <c r="AG133" s="146" t="str">
        <f t="shared" si="61"/>
        <v>Not Met</v>
      </c>
      <c r="AH133" s="145">
        <f t="shared" si="62"/>
        <v>1.2500000000000001E-2</v>
      </c>
      <c r="AI133" s="50">
        <v>3</v>
      </c>
      <c r="AJ133" s="50">
        <v>3</v>
      </c>
      <c r="AK133" s="51">
        <v>1</v>
      </c>
      <c r="AL133" s="145">
        <f t="shared" si="63"/>
        <v>1</v>
      </c>
      <c r="AM133" s="146" t="str">
        <f t="shared" si="64"/>
        <v>Met</v>
      </c>
      <c r="AN133" s="145">
        <f t="shared" si="65"/>
        <v>0.02</v>
      </c>
      <c r="AO133" s="50">
        <v>41</v>
      </c>
      <c r="AP133" s="50">
        <v>0</v>
      </c>
      <c r="AQ133" s="51">
        <v>1</v>
      </c>
      <c r="AR133" s="145">
        <f t="shared" si="66"/>
        <v>0</v>
      </c>
      <c r="AS133" s="146" t="str">
        <f t="shared" si="67"/>
        <v>Not Met</v>
      </c>
      <c r="AT133" s="145">
        <f t="shared" si="68"/>
        <v>0.02</v>
      </c>
      <c r="AU133" s="145">
        <v>0.8</v>
      </c>
      <c r="AV133" s="89">
        <f t="shared" si="69"/>
        <v>0.215</v>
      </c>
      <c r="AW133" s="90">
        <f t="shared" si="70"/>
        <v>0.26874999999999999</v>
      </c>
      <c r="AX133" s="64" t="str">
        <f t="shared" si="71"/>
        <v>Below Par</v>
      </c>
    </row>
    <row r="134" spans="1:50">
      <c r="A134" s="148">
        <v>45017</v>
      </c>
      <c r="B134" s="144" t="s">
        <v>1697</v>
      </c>
      <c r="C134" s="144" t="s">
        <v>3715</v>
      </c>
      <c r="D134" s="144" t="s">
        <v>3535</v>
      </c>
      <c r="E134" s="50">
        <v>141</v>
      </c>
      <c r="F134" s="50">
        <v>53</v>
      </c>
      <c r="G134" s="51">
        <v>1</v>
      </c>
      <c r="H134" s="145">
        <f t="shared" si="48"/>
        <v>0.37588652482269502</v>
      </c>
      <c r="I134" s="146" t="str">
        <f t="shared" si="49"/>
        <v>Not Met</v>
      </c>
      <c r="J134" s="145">
        <f t="shared" si="50"/>
        <v>0.1</v>
      </c>
      <c r="K134" s="50">
        <v>1007</v>
      </c>
      <c r="L134" s="50">
        <v>28</v>
      </c>
      <c r="M134" s="51">
        <v>1</v>
      </c>
      <c r="N134" s="145">
        <f t="shared" si="51"/>
        <v>2.7805362462760674E-2</v>
      </c>
      <c r="O134" s="146" t="str">
        <f t="shared" si="52"/>
        <v>Not Met</v>
      </c>
      <c r="P134" s="145">
        <f t="shared" si="53"/>
        <v>0.03</v>
      </c>
      <c r="Q134" s="50">
        <v>6</v>
      </c>
      <c r="R134" s="50">
        <v>0</v>
      </c>
      <c r="S134" s="51">
        <v>1</v>
      </c>
      <c r="T134" s="145">
        <f t="shared" si="54"/>
        <v>0</v>
      </c>
      <c r="U134" s="146" t="str">
        <f t="shared" si="55"/>
        <v>Not Met</v>
      </c>
      <c r="V134" s="145">
        <f t="shared" si="56"/>
        <v>0.02</v>
      </c>
      <c r="W134" s="50">
        <v>606</v>
      </c>
      <c r="X134" s="50">
        <v>2</v>
      </c>
      <c r="Y134" s="51">
        <v>1</v>
      </c>
      <c r="Z134" s="145">
        <f t="shared" si="57"/>
        <v>3.3003300330033004E-3</v>
      </c>
      <c r="AA134" s="146" t="str">
        <f t="shared" si="58"/>
        <v>Not Met</v>
      </c>
      <c r="AB134" s="145">
        <f t="shared" si="59"/>
        <v>1.2500000000000001E-2</v>
      </c>
      <c r="AC134" s="50">
        <v>141</v>
      </c>
      <c r="AD134" s="50">
        <v>60</v>
      </c>
      <c r="AE134" s="51">
        <v>0.8</v>
      </c>
      <c r="AF134" s="145">
        <f t="shared" si="60"/>
        <v>0.42553191489361702</v>
      </c>
      <c r="AG134" s="146" t="str">
        <f t="shared" si="61"/>
        <v>Not Met</v>
      </c>
      <c r="AH134" s="145">
        <f t="shared" si="62"/>
        <v>1.2500000000000001E-2</v>
      </c>
      <c r="AI134" s="50">
        <v>2</v>
      </c>
      <c r="AJ134" s="50">
        <v>2</v>
      </c>
      <c r="AK134" s="51">
        <v>1</v>
      </c>
      <c r="AL134" s="145">
        <f t="shared" si="63"/>
        <v>1</v>
      </c>
      <c r="AM134" s="146" t="str">
        <f t="shared" si="64"/>
        <v>Met</v>
      </c>
      <c r="AN134" s="145">
        <f t="shared" si="65"/>
        <v>0.02</v>
      </c>
      <c r="AO134" s="50">
        <v>92</v>
      </c>
      <c r="AP134" s="50">
        <v>1</v>
      </c>
      <c r="AQ134" s="51">
        <v>1</v>
      </c>
      <c r="AR134" s="145">
        <f t="shared" si="66"/>
        <v>1.0869565217391304E-2</v>
      </c>
      <c r="AS134" s="146" t="str">
        <f t="shared" si="67"/>
        <v>Not Met</v>
      </c>
      <c r="AT134" s="145">
        <f t="shared" si="68"/>
        <v>0.02</v>
      </c>
      <c r="AU134" s="145">
        <v>0.8</v>
      </c>
      <c r="AV134" s="89">
        <f t="shared" si="69"/>
        <v>0.215</v>
      </c>
      <c r="AW134" s="90">
        <f t="shared" si="70"/>
        <v>0.26874999999999999</v>
      </c>
      <c r="AX134" s="64" t="str">
        <f t="shared" si="71"/>
        <v>Below Par</v>
      </c>
    </row>
    <row r="135" spans="1:50">
      <c r="A135" s="148">
        <v>45017</v>
      </c>
      <c r="B135" s="144" t="s">
        <v>1697</v>
      </c>
      <c r="C135" s="144" t="s">
        <v>3575</v>
      </c>
      <c r="D135" s="144" t="s">
        <v>3538</v>
      </c>
      <c r="E135" s="50">
        <v>68</v>
      </c>
      <c r="F135" s="50">
        <v>28</v>
      </c>
      <c r="G135" s="51">
        <v>1</v>
      </c>
      <c r="H135" s="145">
        <f t="shared" si="48"/>
        <v>0.41176470588235292</v>
      </c>
      <c r="I135" s="146" t="str">
        <f t="shared" si="49"/>
        <v>Not Met</v>
      </c>
      <c r="J135" s="145">
        <f t="shared" si="50"/>
        <v>0.1</v>
      </c>
      <c r="K135" s="50">
        <v>1001</v>
      </c>
      <c r="L135" s="50">
        <v>15</v>
      </c>
      <c r="M135" s="51">
        <v>1</v>
      </c>
      <c r="N135" s="145">
        <f t="shared" si="51"/>
        <v>1.4985014985014986E-2</v>
      </c>
      <c r="O135" s="146" t="str">
        <f t="shared" si="52"/>
        <v>Not Met</v>
      </c>
      <c r="P135" s="145">
        <f t="shared" si="53"/>
        <v>0.03</v>
      </c>
      <c r="Q135" s="50">
        <v>6</v>
      </c>
      <c r="R135" s="50">
        <v>0</v>
      </c>
      <c r="S135" s="51">
        <v>1</v>
      </c>
      <c r="T135" s="145">
        <f t="shared" si="54"/>
        <v>0</v>
      </c>
      <c r="U135" s="146" t="str">
        <f t="shared" si="55"/>
        <v>Not Met</v>
      </c>
      <c r="V135" s="145">
        <f t="shared" si="56"/>
        <v>0.02</v>
      </c>
      <c r="W135" s="50">
        <v>421</v>
      </c>
      <c r="X135" s="50">
        <v>0</v>
      </c>
      <c r="Y135" s="51">
        <v>1</v>
      </c>
      <c r="Z135" s="145">
        <f t="shared" si="57"/>
        <v>0</v>
      </c>
      <c r="AA135" s="146" t="str">
        <f t="shared" si="58"/>
        <v>Not Met</v>
      </c>
      <c r="AB135" s="145">
        <f t="shared" si="59"/>
        <v>1.2500000000000001E-2</v>
      </c>
      <c r="AC135" s="50">
        <v>68</v>
      </c>
      <c r="AD135" s="50">
        <v>36</v>
      </c>
      <c r="AE135" s="51">
        <v>0.8</v>
      </c>
      <c r="AF135" s="145">
        <f t="shared" si="60"/>
        <v>0.52941176470588236</v>
      </c>
      <c r="AG135" s="146" t="str">
        <f t="shared" si="61"/>
        <v>Not Met</v>
      </c>
      <c r="AH135" s="145">
        <f t="shared" si="62"/>
        <v>1.2500000000000001E-2</v>
      </c>
      <c r="AI135" s="50">
        <v>0</v>
      </c>
      <c r="AJ135" s="50">
        <v>0</v>
      </c>
      <c r="AK135" s="51">
        <v>1</v>
      </c>
      <c r="AL135" s="145">
        <f t="shared" si="63"/>
        <v>1</v>
      </c>
      <c r="AM135" s="146" t="str">
        <f t="shared" si="64"/>
        <v>Met</v>
      </c>
      <c r="AN135" s="145">
        <f t="shared" si="65"/>
        <v>0.02</v>
      </c>
      <c r="AO135" s="50">
        <v>38</v>
      </c>
      <c r="AP135" s="50">
        <v>0</v>
      </c>
      <c r="AQ135" s="51">
        <v>1</v>
      </c>
      <c r="AR135" s="145">
        <f t="shared" si="66"/>
        <v>0</v>
      </c>
      <c r="AS135" s="146" t="str">
        <f t="shared" si="67"/>
        <v>Not Met</v>
      </c>
      <c r="AT135" s="145">
        <f t="shared" si="68"/>
        <v>0.02</v>
      </c>
      <c r="AU135" s="145">
        <v>0.8</v>
      </c>
      <c r="AV135" s="89">
        <f t="shared" si="69"/>
        <v>0.215</v>
      </c>
      <c r="AW135" s="90">
        <f t="shared" si="70"/>
        <v>0.26874999999999999</v>
      </c>
      <c r="AX135" s="64" t="str">
        <f t="shared" si="71"/>
        <v>Below Par</v>
      </c>
    </row>
    <row r="136" spans="1:50">
      <c r="A136" s="148">
        <v>45017</v>
      </c>
      <c r="B136" s="144" t="s">
        <v>2186</v>
      </c>
      <c r="C136" s="144" t="s">
        <v>3720</v>
      </c>
      <c r="D136" s="144" t="s">
        <v>3539</v>
      </c>
      <c r="E136" s="50">
        <v>24</v>
      </c>
      <c r="F136" s="50">
        <v>10</v>
      </c>
      <c r="G136" s="51">
        <v>1</v>
      </c>
      <c r="H136" s="145">
        <f t="shared" si="48"/>
        <v>0.41666666666666669</v>
      </c>
      <c r="I136" s="146" t="str">
        <f t="shared" si="49"/>
        <v>Not Met</v>
      </c>
      <c r="J136" s="145">
        <f t="shared" si="50"/>
        <v>0.1</v>
      </c>
      <c r="K136" s="50">
        <v>858</v>
      </c>
      <c r="L136" s="50">
        <v>14</v>
      </c>
      <c r="M136" s="51">
        <v>1</v>
      </c>
      <c r="N136" s="145">
        <f t="shared" si="51"/>
        <v>1.6317016317016316E-2</v>
      </c>
      <c r="O136" s="146" t="str">
        <f t="shared" si="52"/>
        <v>Not Met</v>
      </c>
      <c r="P136" s="145">
        <f t="shared" si="53"/>
        <v>0.03</v>
      </c>
      <c r="Q136" s="50">
        <v>4</v>
      </c>
      <c r="R136" s="50">
        <v>0</v>
      </c>
      <c r="S136" s="51">
        <v>1</v>
      </c>
      <c r="T136" s="145">
        <f t="shared" si="54"/>
        <v>0</v>
      </c>
      <c r="U136" s="146" t="str">
        <f t="shared" si="55"/>
        <v>Not Met</v>
      </c>
      <c r="V136" s="145">
        <f t="shared" si="56"/>
        <v>0.02</v>
      </c>
      <c r="W136" s="50">
        <v>678</v>
      </c>
      <c r="X136" s="50">
        <v>0</v>
      </c>
      <c r="Y136" s="51">
        <v>1</v>
      </c>
      <c r="Z136" s="145">
        <f t="shared" si="57"/>
        <v>0</v>
      </c>
      <c r="AA136" s="146" t="str">
        <f t="shared" si="58"/>
        <v>Not Met</v>
      </c>
      <c r="AB136" s="145">
        <f t="shared" si="59"/>
        <v>1.2500000000000001E-2</v>
      </c>
      <c r="AC136" s="50">
        <v>24</v>
      </c>
      <c r="AD136" s="50">
        <v>11</v>
      </c>
      <c r="AE136" s="51">
        <v>0.8</v>
      </c>
      <c r="AF136" s="145">
        <f t="shared" si="60"/>
        <v>0.45833333333333331</v>
      </c>
      <c r="AG136" s="146" t="str">
        <f t="shared" si="61"/>
        <v>Not Met</v>
      </c>
      <c r="AH136" s="145">
        <f t="shared" si="62"/>
        <v>1.2500000000000001E-2</v>
      </c>
      <c r="AI136" s="50">
        <v>9</v>
      </c>
      <c r="AJ136" s="50">
        <v>9</v>
      </c>
      <c r="AK136" s="51">
        <v>1</v>
      </c>
      <c r="AL136" s="145">
        <f t="shared" si="63"/>
        <v>1</v>
      </c>
      <c r="AM136" s="146" t="str">
        <f t="shared" si="64"/>
        <v>Met</v>
      </c>
      <c r="AN136" s="145">
        <f t="shared" si="65"/>
        <v>0.02</v>
      </c>
      <c r="AO136" s="50">
        <v>15</v>
      </c>
      <c r="AP136" s="50">
        <v>0</v>
      </c>
      <c r="AQ136" s="51">
        <v>1</v>
      </c>
      <c r="AR136" s="145">
        <f t="shared" si="66"/>
        <v>0</v>
      </c>
      <c r="AS136" s="146" t="str">
        <f t="shared" si="67"/>
        <v>Not Met</v>
      </c>
      <c r="AT136" s="145">
        <f t="shared" si="68"/>
        <v>0.02</v>
      </c>
      <c r="AU136" s="145">
        <v>0.8</v>
      </c>
      <c r="AV136" s="89">
        <f t="shared" si="69"/>
        <v>0.215</v>
      </c>
      <c r="AW136" s="90">
        <f t="shared" si="70"/>
        <v>0.26874999999999999</v>
      </c>
      <c r="AX136" s="64" t="str">
        <f t="shared" si="71"/>
        <v>Below Par</v>
      </c>
    </row>
    <row r="137" spans="1:50">
      <c r="A137" s="148">
        <v>45017</v>
      </c>
      <c r="B137" s="144" t="s">
        <v>2186</v>
      </c>
      <c r="C137" s="144" t="s">
        <v>3721</v>
      </c>
      <c r="D137" s="144" t="s">
        <v>3541</v>
      </c>
      <c r="E137" s="50">
        <v>29</v>
      </c>
      <c r="F137" s="50">
        <v>11</v>
      </c>
      <c r="G137" s="51">
        <v>1</v>
      </c>
      <c r="H137" s="145">
        <f t="shared" si="48"/>
        <v>0.37931034482758619</v>
      </c>
      <c r="I137" s="146" t="str">
        <f t="shared" si="49"/>
        <v>Not Met</v>
      </c>
      <c r="J137" s="145">
        <f t="shared" si="50"/>
        <v>0.1</v>
      </c>
      <c r="K137" s="50">
        <v>713</v>
      </c>
      <c r="L137" s="50">
        <v>28</v>
      </c>
      <c r="M137" s="51">
        <v>1</v>
      </c>
      <c r="N137" s="145">
        <f t="shared" si="51"/>
        <v>3.9270687237026647E-2</v>
      </c>
      <c r="O137" s="146" t="str">
        <f t="shared" si="52"/>
        <v>Not Met</v>
      </c>
      <c r="P137" s="145">
        <f t="shared" si="53"/>
        <v>0.03</v>
      </c>
      <c r="Q137" s="50">
        <v>1</v>
      </c>
      <c r="R137" s="50">
        <v>0</v>
      </c>
      <c r="S137" s="51">
        <v>1</v>
      </c>
      <c r="T137" s="145">
        <f t="shared" si="54"/>
        <v>0</v>
      </c>
      <c r="U137" s="146" t="str">
        <f t="shared" si="55"/>
        <v>Not Met</v>
      </c>
      <c r="V137" s="145">
        <f t="shared" si="56"/>
        <v>0.02</v>
      </c>
      <c r="W137" s="50">
        <v>557</v>
      </c>
      <c r="X137" s="50">
        <v>0</v>
      </c>
      <c r="Y137" s="51">
        <v>1</v>
      </c>
      <c r="Z137" s="145">
        <f t="shared" si="57"/>
        <v>0</v>
      </c>
      <c r="AA137" s="146" t="str">
        <f t="shared" si="58"/>
        <v>Not Met</v>
      </c>
      <c r="AB137" s="145">
        <f t="shared" si="59"/>
        <v>1.2500000000000001E-2</v>
      </c>
      <c r="AC137" s="50">
        <v>29</v>
      </c>
      <c r="AD137" s="50">
        <v>17</v>
      </c>
      <c r="AE137" s="51">
        <v>0.8</v>
      </c>
      <c r="AF137" s="145">
        <f t="shared" si="60"/>
        <v>0.58620689655172409</v>
      </c>
      <c r="AG137" s="146" t="str">
        <f t="shared" si="61"/>
        <v>Not Met</v>
      </c>
      <c r="AH137" s="145">
        <f t="shared" si="62"/>
        <v>1.2500000000000001E-2</v>
      </c>
      <c r="AI137" s="50">
        <v>9</v>
      </c>
      <c r="AJ137" s="50">
        <v>9</v>
      </c>
      <c r="AK137" s="51">
        <v>1</v>
      </c>
      <c r="AL137" s="145">
        <f t="shared" si="63"/>
        <v>1</v>
      </c>
      <c r="AM137" s="146" t="str">
        <f t="shared" si="64"/>
        <v>Met</v>
      </c>
      <c r="AN137" s="145">
        <f t="shared" si="65"/>
        <v>0.02</v>
      </c>
      <c r="AO137" s="50">
        <v>17</v>
      </c>
      <c r="AP137" s="50">
        <v>1</v>
      </c>
      <c r="AQ137" s="51">
        <v>1</v>
      </c>
      <c r="AR137" s="145">
        <f t="shared" si="66"/>
        <v>5.8823529411764705E-2</v>
      </c>
      <c r="AS137" s="146" t="str">
        <f t="shared" si="67"/>
        <v>Not Met</v>
      </c>
      <c r="AT137" s="145">
        <f t="shared" si="68"/>
        <v>0.02</v>
      </c>
      <c r="AU137" s="145">
        <v>0.8</v>
      </c>
      <c r="AV137" s="89">
        <f t="shared" si="69"/>
        <v>0.215</v>
      </c>
      <c r="AW137" s="90">
        <f t="shared" si="70"/>
        <v>0.26874999999999999</v>
      </c>
      <c r="AX137" s="64" t="str">
        <f t="shared" si="71"/>
        <v>Below Par</v>
      </c>
    </row>
    <row r="138" spans="1:50">
      <c r="A138" s="148">
        <v>45017</v>
      </c>
      <c r="B138" s="144" t="s">
        <v>2186</v>
      </c>
      <c r="C138" s="144" t="s">
        <v>3722</v>
      </c>
      <c r="D138" s="144" t="s">
        <v>3540</v>
      </c>
      <c r="E138" s="50">
        <v>20</v>
      </c>
      <c r="F138" s="50">
        <v>1</v>
      </c>
      <c r="G138" s="51">
        <v>1</v>
      </c>
      <c r="H138" s="145">
        <f t="shared" si="48"/>
        <v>0.05</v>
      </c>
      <c r="I138" s="146" t="str">
        <f t="shared" si="49"/>
        <v>Not Met</v>
      </c>
      <c r="J138" s="145">
        <f t="shared" si="50"/>
        <v>0.1</v>
      </c>
      <c r="K138" s="50">
        <v>845</v>
      </c>
      <c r="L138" s="50">
        <v>4</v>
      </c>
      <c r="M138" s="51">
        <v>1</v>
      </c>
      <c r="N138" s="145">
        <f t="shared" si="51"/>
        <v>4.7337278106508876E-3</v>
      </c>
      <c r="O138" s="146" t="str">
        <f t="shared" si="52"/>
        <v>Not Met</v>
      </c>
      <c r="P138" s="145">
        <f t="shared" si="53"/>
        <v>0.03</v>
      </c>
      <c r="Q138" s="50">
        <v>17</v>
      </c>
      <c r="R138" s="50">
        <v>0</v>
      </c>
      <c r="S138" s="51">
        <v>1</v>
      </c>
      <c r="T138" s="145">
        <f t="shared" si="54"/>
        <v>0</v>
      </c>
      <c r="U138" s="146" t="str">
        <f t="shared" si="55"/>
        <v>Not Met</v>
      </c>
      <c r="V138" s="145">
        <f t="shared" si="56"/>
        <v>0.02</v>
      </c>
      <c r="W138" s="50">
        <v>902</v>
      </c>
      <c r="X138" s="50">
        <v>0</v>
      </c>
      <c r="Y138" s="51">
        <v>1</v>
      </c>
      <c r="Z138" s="145">
        <f t="shared" si="57"/>
        <v>0</v>
      </c>
      <c r="AA138" s="146" t="str">
        <f t="shared" si="58"/>
        <v>Not Met</v>
      </c>
      <c r="AB138" s="145">
        <f t="shared" si="59"/>
        <v>1.2500000000000001E-2</v>
      </c>
      <c r="AC138" s="50">
        <v>20</v>
      </c>
      <c r="AD138" s="50">
        <v>2</v>
      </c>
      <c r="AE138" s="51">
        <v>0.8</v>
      </c>
      <c r="AF138" s="145">
        <f t="shared" si="60"/>
        <v>0.1</v>
      </c>
      <c r="AG138" s="146" t="str">
        <f t="shared" si="61"/>
        <v>Not Met</v>
      </c>
      <c r="AH138" s="145">
        <f t="shared" si="62"/>
        <v>1.2500000000000001E-2</v>
      </c>
      <c r="AI138" s="50">
        <v>5</v>
      </c>
      <c r="AJ138" s="50">
        <v>5</v>
      </c>
      <c r="AK138" s="51">
        <v>1</v>
      </c>
      <c r="AL138" s="145">
        <f t="shared" si="63"/>
        <v>1</v>
      </c>
      <c r="AM138" s="146" t="str">
        <f t="shared" si="64"/>
        <v>Met</v>
      </c>
      <c r="AN138" s="145">
        <f t="shared" si="65"/>
        <v>0.02</v>
      </c>
      <c r="AO138" s="50">
        <v>18</v>
      </c>
      <c r="AP138" s="50">
        <v>3</v>
      </c>
      <c r="AQ138" s="51">
        <v>1</v>
      </c>
      <c r="AR138" s="145">
        <f t="shared" si="66"/>
        <v>0.16666666666666666</v>
      </c>
      <c r="AS138" s="146" t="str">
        <f t="shared" si="67"/>
        <v>Not Met</v>
      </c>
      <c r="AT138" s="145">
        <f t="shared" si="68"/>
        <v>0.02</v>
      </c>
      <c r="AU138" s="145">
        <v>0.8</v>
      </c>
      <c r="AV138" s="89">
        <f t="shared" si="69"/>
        <v>0.215</v>
      </c>
      <c r="AW138" s="90">
        <f t="shared" si="70"/>
        <v>0.26874999999999999</v>
      </c>
      <c r="AX138" s="64" t="str">
        <f t="shared" si="71"/>
        <v>Below Par</v>
      </c>
    </row>
    <row r="139" spans="1:50">
      <c r="A139" s="148">
        <v>45017</v>
      </c>
      <c r="B139" s="144" t="s">
        <v>2186</v>
      </c>
      <c r="C139" s="144" t="s">
        <v>3723</v>
      </c>
      <c r="D139" s="144" t="s">
        <v>3542</v>
      </c>
      <c r="E139" s="50">
        <v>25</v>
      </c>
      <c r="F139" s="50">
        <v>8</v>
      </c>
      <c r="G139" s="51">
        <v>1</v>
      </c>
      <c r="H139" s="145">
        <f t="shared" si="48"/>
        <v>0.32</v>
      </c>
      <c r="I139" s="146" t="str">
        <f t="shared" si="49"/>
        <v>Not Met</v>
      </c>
      <c r="J139" s="145">
        <f t="shared" si="50"/>
        <v>0.1</v>
      </c>
      <c r="K139" s="50">
        <v>829</v>
      </c>
      <c r="L139" s="50">
        <v>38</v>
      </c>
      <c r="M139" s="51">
        <v>1</v>
      </c>
      <c r="N139" s="145">
        <f t="shared" si="51"/>
        <v>4.5838359469240045E-2</v>
      </c>
      <c r="O139" s="146" t="str">
        <f t="shared" si="52"/>
        <v>Not Met</v>
      </c>
      <c r="P139" s="145">
        <f t="shared" si="53"/>
        <v>0.03</v>
      </c>
      <c r="Q139" s="50">
        <v>6</v>
      </c>
      <c r="R139" s="50">
        <v>0</v>
      </c>
      <c r="S139" s="51">
        <v>1</v>
      </c>
      <c r="T139" s="145">
        <f t="shared" si="54"/>
        <v>0</v>
      </c>
      <c r="U139" s="146" t="str">
        <f t="shared" si="55"/>
        <v>Not Met</v>
      </c>
      <c r="V139" s="145">
        <f t="shared" si="56"/>
        <v>0.02</v>
      </c>
      <c r="W139" s="50">
        <v>847</v>
      </c>
      <c r="X139" s="50">
        <v>0</v>
      </c>
      <c r="Y139" s="51">
        <v>1</v>
      </c>
      <c r="Z139" s="145">
        <f t="shared" si="57"/>
        <v>0</v>
      </c>
      <c r="AA139" s="146" t="str">
        <f t="shared" si="58"/>
        <v>Not Met</v>
      </c>
      <c r="AB139" s="145">
        <f t="shared" si="59"/>
        <v>1.2500000000000001E-2</v>
      </c>
      <c r="AC139" s="50">
        <v>25</v>
      </c>
      <c r="AD139" s="50">
        <v>4</v>
      </c>
      <c r="AE139" s="51">
        <v>0.8</v>
      </c>
      <c r="AF139" s="145">
        <f t="shared" si="60"/>
        <v>0.16</v>
      </c>
      <c r="AG139" s="146" t="str">
        <f t="shared" si="61"/>
        <v>Not Met</v>
      </c>
      <c r="AH139" s="145">
        <f t="shared" si="62"/>
        <v>1.2500000000000001E-2</v>
      </c>
      <c r="AI139" s="50">
        <v>16</v>
      </c>
      <c r="AJ139" s="50">
        <v>16</v>
      </c>
      <c r="AK139" s="51">
        <v>1</v>
      </c>
      <c r="AL139" s="145">
        <f t="shared" si="63"/>
        <v>1</v>
      </c>
      <c r="AM139" s="146" t="str">
        <f t="shared" si="64"/>
        <v>Met</v>
      </c>
      <c r="AN139" s="145">
        <f t="shared" si="65"/>
        <v>0.02</v>
      </c>
      <c r="AO139" s="50">
        <v>18</v>
      </c>
      <c r="AP139" s="50">
        <v>3</v>
      </c>
      <c r="AQ139" s="51">
        <v>1</v>
      </c>
      <c r="AR139" s="145">
        <f t="shared" si="66"/>
        <v>0.16666666666666666</v>
      </c>
      <c r="AS139" s="146" t="str">
        <f t="shared" si="67"/>
        <v>Not Met</v>
      </c>
      <c r="AT139" s="145">
        <f t="shared" si="68"/>
        <v>0.02</v>
      </c>
      <c r="AU139" s="145">
        <v>0.8</v>
      </c>
      <c r="AV139" s="89">
        <f t="shared" si="69"/>
        <v>0.215</v>
      </c>
      <c r="AW139" s="90">
        <f t="shared" si="70"/>
        <v>0.26874999999999999</v>
      </c>
      <c r="AX139" s="64" t="str">
        <f t="shared" si="71"/>
        <v>Below Par</v>
      </c>
    </row>
    <row r="140" spans="1:50">
      <c r="A140" s="148">
        <v>45017</v>
      </c>
      <c r="B140" s="144" t="s">
        <v>2644</v>
      </c>
      <c r="C140" s="144" t="s">
        <v>3684</v>
      </c>
      <c r="D140" s="144" t="s">
        <v>3549</v>
      </c>
      <c r="E140" s="50">
        <v>27</v>
      </c>
      <c r="F140" s="50">
        <v>7</v>
      </c>
      <c r="G140" s="51">
        <v>1</v>
      </c>
      <c r="H140" s="145">
        <f t="shared" si="48"/>
        <v>0.25925925925925924</v>
      </c>
      <c r="I140" s="146" t="str">
        <f t="shared" si="49"/>
        <v>Not Met</v>
      </c>
      <c r="J140" s="145">
        <f t="shared" si="50"/>
        <v>0.1</v>
      </c>
      <c r="K140" s="50">
        <v>732</v>
      </c>
      <c r="L140" s="50">
        <v>0</v>
      </c>
      <c r="M140" s="51">
        <v>1</v>
      </c>
      <c r="N140" s="145">
        <f t="shared" si="51"/>
        <v>0</v>
      </c>
      <c r="O140" s="146" t="str">
        <f t="shared" si="52"/>
        <v>Not Met</v>
      </c>
      <c r="P140" s="145">
        <f t="shared" si="53"/>
        <v>0.03</v>
      </c>
      <c r="Q140" s="50">
        <v>5</v>
      </c>
      <c r="R140" s="50">
        <v>0</v>
      </c>
      <c r="S140" s="51">
        <v>1</v>
      </c>
      <c r="T140" s="145">
        <f t="shared" si="54"/>
        <v>0</v>
      </c>
      <c r="U140" s="146" t="str">
        <f t="shared" si="55"/>
        <v>Not Met</v>
      </c>
      <c r="V140" s="145">
        <f t="shared" si="56"/>
        <v>0.02</v>
      </c>
      <c r="W140" s="50">
        <v>930</v>
      </c>
      <c r="X140" s="50">
        <v>0</v>
      </c>
      <c r="Y140" s="51">
        <v>1</v>
      </c>
      <c r="Z140" s="145">
        <f t="shared" si="57"/>
        <v>0</v>
      </c>
      <c r="AA140" s="146" t="str">
        <f t="shared" si="58"/>
        <v>Not Met</v>
      </c>
      <c r="AB140" s="145">
        <f t="shared" si="59"/>
        <v>1.2500000000000001E-2</v>
      </c>
      <c r="AC140" s="50">
        <v>27</v>
      </c>
      <c r="AD140" s="50">
        <v>11</v>
      </c>
      <c r="AE140" s="51">
        <v>0.8</v>
      </c>
      <c r="AF140" s="145">
        <f t="shared" si="60"/>
        <v>0.40740740740740738</v>
      </c>
      <c r="AG140" s="146" t="str">
        <f t="shared" si="61"/>
        <v>Not Met</v>
      </c>
      <c r="AH140" s="145">
        <f t="shared" si="62"/>
        <v>1.2500000000000001E-2</v>
      </c>
      <c r="AI140" s="50">
        <v>4</v>
      </c>
      <c r="AJ140" s="50">
        <v>4</v>
      </c>
      <c r="AK140" s="51">
        <v>1</v>
      </c>
      <c r="AL140" s="145">
        <f t="shared" si="63"/>
        <v>1</v>
      </c>
      <c r="AM140" s="146" t="str">
        <f t="shared" si="64"/>
        <v>Met</v>
      </c>
      <c r="AN140" s="145">
        <f t="shared" si="65"/>
        <v>0.02</v>
      </c>
      <c r="AO140" s="50">
        <v>18</v>
      </c>
      <c r="AP140" s="50">
        <v>0</v>
      </c>
      <c r="AQ140" s="51">
        <v>1</v>
      </c>
      <c r="AR140" s="145">
        <f t="shared" si="66"/>
        <v>0</v>
      </c>
      <c r="AS140" s="146" t="str">
        <f t="shared" si="67"/>
        <v>Not Met</v>
      </c>
      <c r="AT140" s="145">
        <f t="shared" si="68"/>
        <v>0.02</v>
      </c>
      <c r="AU140" s="145">
        <v>0.8</v>
      </c>
      <c r="AV140" s="89">
        <f t="shared" si="69"/>
        <v>0.215</v>
      </c>
      <c r="AW140" s="90">
        <f t="shared" si="70"/>
        <v>0.26874999999999999</v>
      </c>
      <c r="AX140" s="64" t="str">
        <f t="shared" si="71"/>
        <v>Below Par</v>
      </c>
    </row>
    <row r="141" spans="1:50">
      <c r="A141" s="148">
        <v>45017</v>
      </c>
      <c r="B141" s="144" t="s">
        <v>2644</v>
      </c>
      <c r="C141" s="144" t="s">
        <v>3744</v>
      </c>
      <c r="D141" s="144" t="s">
        <v>3547</v>
      </c>
      <c r="E141" s="50">
        <v>30</v>
      </c>
      <c r="F141" s="50">
        <v>8</v>
      </c>
      <c r="G141" s="51">
        <v>1</v>
      </c>
      <c r="H141" s="145">
        <f t="shared" si="48"/>
        <v>0.26666666666666666</v>
      </c>
      <c r="I141" s="146" t="str">
        <f t="shared" si="49"/>
        <v>Not Met</v>
      </c>
      <c r="J141" s="145">
        <f t="shared" si="50"/>
        <v>0.1</v>
      </c>
      <c r="K141" s="50">
        <v>721</v>
      </c>
      <c r="L141" s="50">
        <v>0</v>
      </c>
      <c r="M141" s="51">
        <v>1</v>
      </c>
      <c r="N141" s="145">
        <f t="shared" si="51"/>
        <v>0</v>
      </c>
      <c r="O141" s="146" t="str">
        <f t="shared" si="52"/>
        <v>Not Met</v>
      </c>
      <c r="P141" s="145">
        <f t="shared" si="53"/>
        <v>0.03</v>
      </c>
      <c r="Q141" s="50">
        <v>3</v>
      </c>
      <c r="R141" s="50">
        <v>0</v>
      </c>
      <c r="S141" s="51">
        <v>1</v>
      </c>
      <c r="T141" s="145">
        <f t="shared" si="54"/>
        <v>0</v>
      </c>
      <c r="U141" s="146" t="str">
        <f t="shared" si="55"/>
        <v>Not Met</v>
      </c>
      <c r="V141" s="145">
        <f t="shared" si="56"/>
        <v>0.02</v>
      </c>
      <c r="W141" s="50">
        <v>836</v>
      </c>
      <c r="X141" s="50">
        <v>0</v>
      </c>
      <c r="Y141" s="51">
        <v>1</v>
      </c>
      <c r="Z141" s="145">
        <f t="shared" si="57"/>
        <v>0</v>
      </c>
      <c r="AA141" s="146" t="str">
        <f t="shared" si="58"/>
        <v>Not Met</v>
      </c>
      <c r="AB141" s="145">
        <f t="shared" si="59"/>
        <v>1.2500000000000001E-2</v>
      </c>
      <c r="AC141" s="50">
        <v>30</v>
      </c>
      <c r="AD141" s="50">
        <v>18</v>
      </c>
      <c r="AE141" s="51">
        <v>0.8</v>
      </c>
      <c r="AF141" s="145">
        <f t="shared" si="60"/>
        <v>0.6</v>
      </c>
      <c r="AG141" s="146" t="str">
        <f t="shared" si="61"/>
        <v>Not Met</v>
      </c>
      <c r="AH141" s="145">
        <f t="shared" si="62"/>
        <v>1.2500000000000001E-2</v>
      </c>
      <c r="AI141" s="50">
        <v>2</v>
      </c>
      <c r="AJ141" s="50">
        <v>2</v>
      </c>
      <c r="AK141" s="51">
        <v>1</v>
      </c>
      <c r="AL141" s="145">
        <f t="shared" si="63"/>
        <v>1</v>
      </c>
      <c r="AM141" s="146" t="str">
        <f t="shared" si="64"/>
        <v>Met</v>
      </c>
      <c r="AN141" s="145">
        <f t="shared" si="65"/>
        <v>0.02</v>
      </c>
      <c r="AO141" s="50">
        <v>22</v>
      </c>
      <c r="AP141" s="50">
        <v>1</v>
      </c>
      <c r="AQ141" s="51">
        <v>1</v>
      </c>
      <c r="AR141" s="145">
        <f t="shared" si="66"/>
        <v>4.5454545454545456E-2</v>
      </c>
      <c r="AS141" s="146" t="str">
        <f t="shared" si="67"/>
        <v>Not Met</v>
      </c>
      <c r="AT141" s="145">
        <f t="shared" si="68"/>
        <v>0.02</v>
      </c>
      <c r="AU141" s="145">
        <v>0.8</v>
      </c>
      <c r="AV141" s="89">
        <f t="shared" si="69"/>
        <v>0.215</v>
      </c>
      <c r="AW141" s="90">
        <f t="shared" si="70"/>
        <v>0.26874999999999999</v>
      </c>
      <c r="AX141" s="64" t="str">
        <f t="shared" si="71"/>
        <v>Below Par</v>
      </c>
    </row>
    <row r="142" spans="1:50">
      <c r="A142" s="148">
        <v>45017</v>
      </c>
      <c r="B142" s="144" t="s">
        <v>2644</v>
      </c>
      <c r="C142" s="144" t="s">
        <v>3732</v>
      </c>
      <c r="D142" s="144" t="s">
        <v>3544</v>
      </c>
      <c r="E142" s="50">
        <v>35</v>
      </c>
      <c r="F142" s="50">
        <v>11</v>
      </c>
      <c r="G142" s="51">
        <v>1</v>
      </c>
      <c r="H142" s="145">
        <f t="shared" si="48"/>
        <v>0.31428571428571428</v>
      </c>
      <c r="I142" s="146" t="str">
        <f t="shared" si="49"/>
        <v>Not Met</v>
      </c>
      <c r="J142" s="145">
        <f t="shared" si="50"/>
        <v>0.1</v>
      </c>
      <c r="K142" s="50">
        <v>846</v>
      </c>
      <c r="L142" s="50">
        <v>0</v>
      </c>
      <c r="M142" s="51">
        <v>1</v>
      </c>
      <c r="N142" s="145">
        <f t="shared" si="51"/>
        <v>0</v>
      </c>
      <c r="O142" s="146" t="str">
        <f t="shared" si="52"/>
        <v>Not Met</v>
      </c>
      <c r="P142" s="145">
        <f t="shared" si="53"/>
        <v>0.03</v>
      </c>
      <c r="Q142" s="50">
        <v>1</v>
      </c>
      <c r="R142" s="50">
        <v>0</v>
      </c>
      <c r="S142" s="51">
        <v>1</v>
      </c>
      <c r="T142" s="145">
        <f t="shared" si="54"/>
        <v>0</v>
      </c>
      <c r="U142" s="146" t="str">
        <f t="shared" si="55"/>
        <v>Not Met</v>
      </c>
      <c r="V142" s="145">
        <f t="shared" si="56"/>
        <v>0.02</v>
      </c>
      <c r="W142" s="50">
        <v>1150</v>
      </c>
      <c r="X142" s="50">
        <v>0</v>
      </c>
      <c r="Y142" s="51">
        <v>1</v>
      </c>
      <c r="Z142" s="145">
        <f t="shared" si="57"/>
        <v>0</v>
      </c>
      <c r="AA142" s="146" t="str">
        <f t="shared" si="58"/>
        <v>Not Met</v>
      </c>
      <c r="AB142" s="145">
        <f t="shared" si="59"/>
        <v>1.2500000000000001E-2</v>
      </c>
      <c r="AC142" s="50">
        <v>35</v>
      </c>
      <c r="AD142" s="50">
        <v>15</v>
      </c>
      <c r="AE142" s="51">
        <v>0.8</v>
      </c>
      <c r="AF142" s="145">
        <f t="shared" si="60"/>
        <v>0.42857142857142855</v>
      </c>
      <c r="AG142" s="146" t="str">
        <f t="shared" si="61"/>
        <v>Not Met</v>
      </c>
      <c r="AH142" s="145">
        <f t="shared" si="62"/>
        <v>1.2500000000000001E-2</v>
      </c>
      <c r="AI142" s="50">
        <v>2</v>
      </c>
      <c r="AJ142" s="50">
        <v>2</v>
      </c>
      <c r="AK142" s="51">
        <v>1</v>
      </c>
      <c r="AL142" s="145">
        <f t="shared" si="63"/>
        <v>1</v>
      </c>
      <c r="AM142" s="146" t="str">
        <f t="shared" si="64"/>
        <v>Met</v>
      </c>
      <c r="AN142" s="145">
        <f t="shared" si="65"/>
        <v>0.02</v>
      </c>
      <c r="AO142" s="50">
        <v>19</v>
      </c>
      <c r="AP142" s="50">
        <v>1</v>
      </c>
      <c r="AQ142" s="51">
        <v>1</v>
      </c>
      <c r="AR142" s="145">
        <f t="shared" si="66"/>
        <v>5.2631578947368418E-2</v>
      </c>
      <c r="AS142" s="146" t="str">
        <f t="shared" si="67"/>
        <v>Not Met</v>
      </c>
      <c r="AT142" s="145">
        <f t="shared" si="68"/>
        <v>0.02</v>
      </c>
      <c r="AU142" s="145">
        <v>0.8</v>
      </c>
      <c r="AV142" s="89">
        <f t="shared" si="69"/>
        <v>0.215</v>
      </c>
      <c r="AW142" s="90">
        <f t="shared" si="70"/>
        <v>0.26874999999999999</v>
      </c>
      <c r="AX142" s="64" t="str">
        <f t="shared" si="71"/>
        <v>Below Par</v>
      </c>
    </row>
    <row r="143" spans="1:50">
      <c r="A143" s="148">
        <v>45017</v>
      </c>
      <c r="B143" s="144" t="s">
        <v>2644</v>
      </c>
      <c r="C143" s="144" t="s">
        <v>3733</v>
      </c>
      <c r="D143" s="144" t="s">
        <v>3546</v>
      </c>
      <c r="E143" s="50">
        <v>37</v>
      </c>
      <c r="F143" s="50">
        <v>7</v>
      </c>
      <c r="G143" s="51">
        <v>1</v>
      </c>
      <c r="H143" s="145">
        <f t="shared" si="48"/>
        <v>0.1891891891891892</v>
      </c>
      <c r="I143" s="146" t="str">
        <f t="shared" si="49"/>
        <v>Not Met</v>
      </c>
      <c r="J143" s="145">
        <f t="shared" si="50"/>
        <v>0.1</v>
      </c>
      <c r="K143" s="50">
        <v>787</v>
      </c>
      <c r="L143" s="50">
        <v>0</v>
      </c>
      <c r="M143" s="51">
        <v>1</v>
      </c>
      <c r="N143" s="145">
        <f t="shared" si="51"/>
        <v>0</v>
      </c>
      <c r="O143" s="146" t="str">
        <f t="shared" si="52"/>
        <v>Not Met</v>
      </c>
      <c r="P143" s="145">
        <f t="shared" si="53"/>
        <v>0.03</v>
      </c>
      <c r="Q143" s="50">
        <v>3</v>
      </c>
      <c r="R143" s="50">
        <v>0</v>
      </c>
      <c r="S143" s="51">
        <v>1</v>
      </c>
      <c r="T143" s="145">
        <f t="shared" si="54"/>
        <v>0</v>
      </c>
      <c r="U143" s="146" t="str">
        <f t="shared" si="55"/>
        <v>Not Met</v>
      </c>
      <c r="V143" s="145">
        <f t="shared" si="56"/>
        <v>0.02</v>
      </c>
      <c r="W143" s="50">
        <v>1028</v>
      </c>
      <c r="X143" s="50">
        <v>0</v>
      </c>
      <c r="Y143" s="51">
        <v>1</v>
      </c>
      <c r="Z143" s="145">
        <f t="shared" si="57"/>
        <v>0</v>
      </c>
      <c r="AA143" s="146" t="str">
        <f t="shared" si="58"/>
        <v>Not Met</v>
      </c>
      <c r="AB143" s="145">
        <f t="shared" si="59"/>
        <v>1.2500000000000001E-2</v>
      </c>
      <c r="AC143" s="50">
        <v>37</v>
      </c>
      <c r="AD143" s="50">
        <v>13</v>
      </c>
      <c r="AE143" s="51">
        <v>0.8</v>
      </c>
      <c r="AF143" s="145">
        <f t="shared" si="60"/>
        <v>0.35135135135135137</v>
      </c>
      <c r="AG143" s="146" t="str">
        <f t="shared" si="61"/>
        <v>Not Met</v>
      </c>
      <c r="AH143" s="145">
        <f t="shared" si="62"/>
        <v>1.2500000000000001E-2</v>
      </c>
      <c r="AI143" s="50">
        <v>3</v>
      </c>
      <c r="AJ143" s="50">
        <v>3</v>
      </c>
      <c r="AK143" s="51">
        <v>1</v>
      </c>
      <c r="AL143" s="145">
        <f t="shared" si="63"/>
        <v>1</v>
      </c>
      <c r="AM143" s="146" t="str">
        <f t="shared" si="64"/>
        <v>Met</v>
      </c>
      <c r="AN143" s="145">
        <f t="shared" si="65"/>
        <v>0.02</v>
      </c>
      <c r="AO143" s="50">
        <v>27</v>
      </c>
      <c r="AP143" s="50">
        <v>0</v>
      </c>
      <c r="AQ143" s="51">
        <v>1</v>
      </c>
      <c r="AR143" s="145">
        <f t="shared" si="66"/>
        <v>0</v>
      </c>
      <c r="AS143" s="146" t="str">
        <f t="shared" si="67"/>
        <v>Not Met</v>
      </c>
      <c r="AT143" s="145">
        <f t="shared" si="68"/>
        <v>0.02</v>
      </c>
      <c r="AU143" s="145">
        <v>0.8</v>
      </c>
      <c r="AV143" s="89">
        <f t="shared" si="69"/>
        <v>0.215</v>
      </c>
      <c r="AW143" s="90">
        <f t="shared" si="70"/>
        <v>0.26874999999999999</v>
      </c>
      <c r="AX143" s="64" t="str">
        <f t="shared" si="71"/>
        <v>Below Par</v>
      </c>
    </row>
    <row r="144" spans="1:50">
      <c r="A144" s="148">
        <v>45017</v>
      </c>
      <c r="B144" s="144" t="s">
        <v>2644</v>
      </c>
      <c r="C144" s="144" t="s">
        <v>3745</v>
      </c>
      <c r="D144" s="144" t="s">
        <v>3746</v>
      </c>
      <c r="E144" s="50">
        <v>34</v>
      </c>
      <c r="F144" s="50">
        <v>9</v>
      </c>
      <c r="G144" s="51">
        <v>1</v>
      </c>
      <c r="H144" s="145">
        <f t="shared" si="48"/>
        <v>0.26470588235294118</v>
      </c>
      <c r="I144" s="146" t="str">
        <f t="shared" si="49"/>
        <v>Not Met</v>
      </c>
      <c r="J144" s="145">
        <f t="shared" si="50"/>
        <v>0.1</v>
      </c>
      <c r="K144" s="50">
        <v>1001</v>
      </c>
      <c r="L144" s="50">
        <v>1</v>
      </c>
      <c r="M144" s="51">
        <v>1</v>
      </c>
      <c r="N144" s="145">
        <f t="shared" si="51"/>
        <v>9.99000999000999E-4</v>
      </c>
      <c r="O144" s="146" t="str">
        <f t="shared" si="52"/>
        <v>Not Met</v>
      </c>
      <c r="P144" s="145">
        <f t="shared" si="53"/>
        <v>0.03</v>
      </c>
      <c r="Q144" s="50">
        <v>5</v>
      </c>
      <c r="R144" s="50">
        <v>0</v>
      </c>
      <c r="S144" s="51">
        <v>1</v>
      </c>
      <c r="T144" s="145">
        <f t="shared" si="54"/>
        <v>0</v>
      </c>
      <c r="U144" s="146" t="str">
        <f t="shared" si="55"/>
        <v>Not Met</v>
      </c>
      <c r="V144" s="145">
        <f t="shared" si="56"/>
        <v>0.02</v>
      </c>
      <c r="W144" s="50">
        <v>1217</v>
      </c>
      <c r="X144" s="50">
        <v>0</v>
      </c>
      <c r="Y144" s="51">
        <v>1</v>
      </c>
      <c r="Z144" s="145">
        <f t="shared" si="57"/>
        <v>0</v>
      </c>
      <c r="AA144" s="146" t="str">
        <f t="shared" si="58"/>
        <v>Not Met</v>
      </c>
      <c r="AB144" s="145">
        <f t="shared" si="59"/>
        <v>1.2500000000000001E-2</v>
      </c>
      <c r="AC144" s="50">
        <v>34</v>
      </c>
      <c r="AD144" s="50">
        <v>14</v>
      </c>
      <c r="AE144" s="51">
        <v>0.8</v>
      </c>
      <c r="AF144" s="145">
        <f t="shared" si="60"/>
        <v>0.41176470588235292</v>
      </c>
      <c r="AG144" s="146" t="str">
        <f t="shared" si="61"/>
        <v>Not Met</v>
      </c>
      <c r="AH144" s="145">
        <f t="shared" si="62"/>
        <v>1.2500000000000001E-2</v>
      </c>
      <c r="AI144" s="50">
        <v>1</v>
      </c>
      <c r="AJ144" s="50">
        <v>1</v>
      </c>
      <c r="AK144" s="51">
        <v>1</v>
      </c>
      <c r="AL144" s="145">
        <f t="shared" si="63"/>
        <v>1</v>
      </c>
      <c r="AM144" s="146" t="str">
        <f t="shared" si="64"/>
        <v>Met</v>
      </c>
      <c r="AN144" s="145">
        <f t="shared" si="65"/>
        <v>0.02</v>
      </c>
      <c r="AO144" s="50">
        <v>22</v>
      </c>
      <c r="AP144" s="50">
        <v>1</v>
      </c>
      <c r="AQ144" s="51">
        <v>1</v>
      </c>
      <c r="AR144" s="145">
        <f t="shared" si="66"/>
        <v>4.5454545454545456E-2</v>
      </c>
      <c r="AS144" s="146" t="str">
        <f t="shared" si="67"/>
        <v>Not Met</v>
      </c>
      <c r="AT144" s="145">
        <f t="shared" si="68"/>
        <v>0.02</v>
      </c>
      <c r="AU144" s="145">
        <v>0.8</v>
      </c>
      <c r="AV144" s="89">
        <f t="shared" si="69"/>
        <v>0.215</v>
      </c>
      <c r="AW144" s="90">
        <f t="shared" si="70"/>
        <v>0.26874999999999999</v>
      </c>
      <c r="AX144" s="64" t="str">
        <f t="shared" si="71"/>
        <v>Below Par</v>
      </c>
    </row>
    <row r="145" spans="1:50">
      <c r="A145" s="148">
        <v>45017</v>
      </c>
      <c r="B145" s="144" t="s">
        <v>2644</v>
      </c>
      <c r="C145" s="144" t="s">
        <v>3734</v>
      </c>
      <c r="D145" s="144" t="s">
        <v>3548</v>
      </c>
      <c r="E145" s="50">
        <v>23</v>
      </c>
      <c r="F145" s="50">
        <v>8</v>
      </c>
      <c r="G145" s="51">
        <v>1</v>
      </c>
      <c r="H145" s="145">
        <f t="shared" si="48"/>
        <v>0.34782608695652173</v>
      </c>
      <c r="I145" s="146" t="str">
        <f t="shared" si="49"/>
        <v>Not Met</v>
      </c>
      <c r="J145" s="145">
        <f t="shared" si="50"/>
        <v>0.1</v>
      </c>
      <c r="K145" s="50">
        <v>654</v>
      </c>
      <c r="L145" s="50">
        <v>0</v>
      </c>
      <c r="M145" s="51">
        <v>1</v>
      </c>
      <c r="N145" s="145">
        <f t="shared" si="51"/>
        <v>0</v>
      </c>
      <c r="O145" s="146" t="str">
        <f t="shared" si="52"/>
        <v>Not Met</v>
      </c>
      <c r="P145" s="145">
        <f t="shared" si="53"/>
        <v>0.03</v>
      </c>
      <c r="Q145" s="50">
        <v>5</v>
      </c>
      <c r="R145" s="50">
        <v>0</v>
      </c>
      <c r="S145" s="51">
        <v>1</v>
      </c>
      <c r="T145" s="145">
        <f t="shared" si="54"/>
        <v>0</v>
      </c>
      <c r="U145" s="146" t="str">
        <f t="shared" si="55"/>
        <v>Not Met</v>
      </c>
      <c r="V145" s="145">
        <f t="shared" si="56"/>
        <v>0.02</v>
      </c>
      <c r="W145" s="50">
        <v>740</v>
      </c>
      <c r="X145" s="50">
        <v>0</v>
      </c>
      <c r="Y145" s="51">
        <v>1</v>
      </c>
      <c r="Z145" s="145">
        <f t="shared" si="57"/>
        <v>0</v>
      </c>
      <c r="AA145" s="146" t="str">
        <f t="shared" si="58"/>
        <v>Not Met</v>
      </c>
      <c r="AB145" s="145">
        <f t="shared" si="59"/>
        <v>1.2500000000000001E-2</v>
      </c>
      <c r="AC145" s="50">
        <v>23</v>
      </c>
      <c r="AD145" s="50">
        <v>12</v>
      </c>
      <c r="AE145" s="51">
        <v>0.8</v>
      </c>
      <c r="AF145" s="145">
        <f t="shared" si="60"/>
        <v>0.52173913043478259</v>
      </c>
      <c r="AG145" s="146" t="str">
        <f t="shared" si="61"/>
        <v>Not Met</v>
      </c>
      <c r="AH145" s="145">
        <f t="shared" si="62"/>
        <v>1.2500000000000001E-2</v>
      </c>
      <c r="AI145" s="50">
        <v>0</v>
      </c>
      <c r="AJ145" s="50">
        <v>0</v>
      </c>
      <c r="AK145" s="51">
        <v>1</v>
      </c>
      <c r="AL145" s="145">
        <f t="shared" si="63"/>
        <v>1</v>
      </c>
      <c r="AM145" s="146" t="str">
        <f t="shared" si="64"/>
        <v>Met</v>
      </c>
      <c r="AN145" s="145">
        <f t="shared" si="65"/>
        <v>0.02</v>
      </c>
      <c r="AO145" s="50">
        <v>13</v>
      </c>
      <c r="AP145" s="50">
        <v>0</v>
      </c>
      <c r="AQ145" s="51">
        <v>1</v>
      </c>
      <c r="AR145" s="145">
        <f t="shared" si="66"/>
        <v>0</v>
      </c>
      <c r="AS145" s="146" t="str">
        <f t="shared" si="67"/>
        <v>Not Met</v>
      </c>
      <c r="AT145" s="145">
        <f t="shared" si="68"/>
        <v>0.02</v>
      </c>
      <c r="AU145" s="145">
        <v>0.8</v>
      </c>
      <c r="AV145" s="89">
        <f t="shared" si="69"/>
        <v>0.215</v>
      </c>
      <c r="AW145" s="90">
        <f t="shared" si="70"/>
        <v>0.26874999999999999</v>
      </c>
      <c r="AX145" s="64" t="str">
        <f t="shared" si="71"/>
        <v>Below Par</v>
      </c>
    </row>
    <row r="146" spans="1:50">
      <c r="A146" s="148">
        <v>45047</v>
      </c>
      <c r="B146" s="143" t="s">
        <v>14</v>
      </c>
      <c r="C146" s="143" t="s">
        <v>3551</v>
      </c>
      <c r="D146" s="144" t="s">
        <v>3513</v>
      </c>
      <c r="E146" s="50">
        <v>51</v>
      </c>
      <c r="F146" s="50">
        <v>14</v>
      </c>
      <c r="G146" s="51">
        <v>1</v>
      </c>
      <c r="H146" s="145">
        <f t="shared" si="48"/>
        <v>0.27450980392156865</v>
      </c>
      <c r="I146" s="146" t="str">
        <f t="shared" si="49"/>
        <v>Not Met</v>
      </c>
      <c r="J146" s="145">
        <f t="shared" si="50"/>
        <v>0.1</v>
      </c>
      <c r="K146" s="50">
        <v>874</v>
      </c>
      <c r="L146" s="50">
        <v>91</v>
      </c>
      <c r="M146" s="51">
        <v>1</v>
      </c>
      <c r="N146" s="145">
        <f t="shared" si="51"/>
        <v>0.10411899313501144</v>
      </c>
      <c r="O146" s="146" t="str">
        <f t="shared" si="52"/>
        <v>Not Met</v>
      </c>
      <c r="P146" s="145">
        <f t="shared" si="53"/>
        <v>0.03</v>
      </c>
      <c r="Q146" s="50">
        <v>1</v>
      </c>
      <c r="R146" s="50">
        <v>0</v>
      </c>
      <c r="S146" s="51">
        <v>1</v>
      </c>
      <c r="T146" s="145">
        <f t="shared" si="54"/>
        <v>0</v>
      </c>
      <c r="U146" s="146" t="str">
        <f t="shared" si="55"/>
        <v>Not Met</v>
      </c>
      <c r="V146" s="145">
        <f t="shared" si="56"/>
        <v>0.02</v>
      </c>
      <c r="W146" s="50">
        <v>690</v>
      </c>
      <c r="X146" s="50">
        <v>15</v>
      </c>
      <c r="Y146" s="51">
        <v>1</v>
      </c>
      <c r="Z146" s="145">
        <f t="shared" si="57"/>
        <v>2.1739130434782608E-2</v>
      </c>
      <c r="AA146" s="146" t="str">
        <f t="shared" si="58"/>
        <v>Not Met</v>
      </c>
      <c r="AB146" s="145">
        <f t="shared" si="59"/>
        <v>1.2500000000000001E-2</v>
      </c>
      <c r="AC146" s="50">
        <v>51</v>
      </c>
      <c r="AD146" s="50">
        <v>22</v>
      </c>
      <c r="AE146" s="51">
        <v>0.8</v>
      </c>
      <c r="AF146" s="145">
        <f t="shared" si="60"/>
        <v>0.43137254901960786</v>
      </c>
      <c r="AG146" s="146" t="str">
        <f t="shared" si="61"/>
        <v>Not Met</v>
      </c>
      <c r="AH146" s="145">
        <f t="shared" si="62"/>
        <v>1.2500000000000001E-2</v>
      </c>
      <c r="AI146" s="50">
        <v>1</v>
      </c>
      <c r="AJ146" s="50">
        <v>1</v>
      </c>
      <c r="AK146" s="51">
        <v>1</v>
      </c>
      <c r="AL146" s="145">
        <f t="shared" si="63"/>
        <v>1</v>
      </c>
      <c r="AM146" s="146" t="str">
        <f t="shared" si="64"/>
        <v>Met</v>
      </c>
      <c r="AN146" s="145">
        <f t="shared" si="65"/>
        <v>0.02</v>
      </c>
      <c r="AO146" s="50">
        <v>35</v>
      </c>
      <c r="AP146" s="50">
        <v>1</v>
      </c>
      <c r="AQ146" s="51">
        <v>1</v>
      </c>
      <c r="AR146" s="145">
        <f t="shared" si="66"/>
        <v>2.8571428571428571E-2</v>
      </c>
      <c r="AS146" s="146" t="str">
        <f t="shared" si="67"/>
        <v>Not Met</v>
      </c>
      <c r="AT146" s="145">
        <f t="shared" si="68"/>
        <v>0.02</v>
      </c>
      <c r="AU146" s="51">
        <v>0.8</v>
      </c>
      <c r="AV146" s="89">
        <f t="shared" si="69"/>
        <v>0.215</v>
      </c>
      <c r="AW146" s="90">
        <f t="shared" si="70"/>
        <v>0.26874999999999999</v>
      </c>
      <c r="AX146" s="64" t="str">
        <f t="shared" si="71"/>
        <v>Below Par</v>
      </c>
    </row>
    <row r="147" spans="1:50">
      <c r="A147" s="148">
        <v>45047</v>
      </c>
      <c r="B147" s="143" t="s">
        <v>14</v>
      </c>
      <c r="C147" s="143" t="s">
        <v>3685</v>
      </c>
      <c r="D147" s="144" t="s">
        <v>3516</v>
      </c>
      <c r="E147" s="50">
        <v>36</v>
      </c>
      <c r="F147" s="50">
        <v>10</v>
      </c>
      <c r="G147" s="51">
        <v>1</v>
      </c>
      <c r="H147" s="145">
        <f t="shared" si="48"/>
        <v>0.27777777777777779</v>
      </c>
      <c r="I147" s="146" t="str">
        <f t="shared" si="49"/>
        <v>Not Met</v>
      </c>
      <c r="J147" s="145">
        <f t="shared" si="50"/>
        <v>0.1</v>
      </c>
      <c r="K147" s="50">
        <v>411</v>
      </c>
      <c r="L147" s="50">
        <v>13</v>
      </c>
      <c r="M147" s="51">
        <v>1</v>
      </c>
      <c r="N147" s="145">
        <f t="shared" si="51"/>
        <v>3.1630170316301706E-2</v>
      </c>
      <c r="O147" s="146" t="str">
        <f t="shared" si="52"/>
        <v>Not Met</v>
      </c>
      <c r="P147" s="145">
        <f t="shared" si="53"/>
        <v>0.03</v>
      </c>
      <c r="Q147" s="50">
        <v>5</v>
      </c>
      <c r="R147" s="50">
        <v>0</v>
      </c>
      <c r="S147" s="51">
        <v>1</v>
      </c>
      <c r="T147" s="145">
        <f t="shared" si="54"/>
        <v>0</v>
      </c>
      <c r="U147" s="146" t="str">
        <f t="shared" si="55"/>
        <v>Not Met</v>
      </c>
      <c r="V147" s="145">
        <f t="shared" si="56"/>
        <v>0.02</v>
      </c>
      <c r="W147" s="50">
        <v>261</v>
      </c>
      <c r="X147" s="50">
        <v>0</v>
      </c>
      <c r="Y147" s="51">
        <v>1</v>
      </c>
      <c r="Z147" s="145">
        <f t="shared" si="57"/>
        <v>0</v>
      </c>
      <c r="AA147" s="146" t="str">
        <f t="shared" si="58"/>
        <v>Not Met</v>
      </c>
      <c r="AB147" s="145">
        <f t="shared" si="59"/>
        <v>1.2500000000000001E-2</v>
      </c>
      <c r="AC147" s="50">
        <v>36</v>
      </c>
      <c r="AD147" s="50">
        <v>22</v>
      </c>
      <c r="AE147" s="51">
        <v>0.8</v>
      </c>
      <c r="AF147" s="145">
        <f t="shared" si="60"/>
        <v>0.61111111111111116</v>
      </c>
      <c r="AG147" s="146" t="str">
        <f t="shared" si="61"/>
        <v>Not Met</v>
      </c>
      <c r="AH147" s="145">
        <f t="shared" si="62"/>
        <v>1.2500000000000001E-2</v>
      </c>
      <c r="AI147" s="50">
        <v>0</v>
      </c>
      <c r="AJ147" s="50">
        <v>0</v>
      </c>
      <c r="AK147" s="51">
        <v>1</v>
      </c>
      <c r="AL147" s="145">
        <f t="shared" si="63"/>
        <v>1</v>
      </c>
      <c r="AM147" s="146" t="str">
        <f t="shared" si="64"/>
        <v>Met</v>
      </c>
      <c r="AN147" s="145">
        <f t="shared" si="65"/>
        <v>0.02</v>
      </c>
      <c r="AO147" s="50">
        <v>25</v>
      </c>
      <c r="AP147" s="50">
        <v>1</v>
      </c>
      <c r="AQ147" s="51">
        <v>1</v>
      </c>
      <c r="AR147" s="145">
        <f t="shared" si="66"/>
        <v>0.04</v>
      </c>
      <c r="AS147" s="146" t="str">
        <f t="shared" si="67"/>
        <v>Not Met</v>
      </c>
      <c r="AT147" s="145">
        <f t="shared" si="68"/>
        <v>0.02</v>
      </c>
      <c r="AU147" s="145">
        <v>0.8</v>
      </c>
      <c r="AV147" s="89">
        <f t="shared" si="69"/>
        <v>0.215</v>
      </c>
      <c r="AW147" s="90">
        <f t="shared" si="70"/>
        <v>0.26874999999999999</v>
      </c>
      <c r="AX147" s="64" t="str">
        <f t="shared" si="71"/>
        <v>Below Par</v>
      </c>
    </row>
    <row r="148" spans="1:50">
      <c r="A148" s="148">
        <v>45047</v>
      </c>
      <c r="B148" s="143" t="s">
        <v>14</v>
      </c>
      <c r="C148" s="143" t="s">
        <v>3686</v>
      </c>
      <c r="D148" s="144" t="s">
        <v>3514</v>
      </c>
      <c r="E148" s="50">
        <v>49</v>
      </c>
      <c r="F148" s="50">
        <v>15</v>
      </c>
      <c r="G148" s="51">
        <v>1</v>
      </c>
      <c r="H148" s="145">
        <f t="shared" si="48"/>
        <v>0.30612244897959184</v>
      </c>
      <c r="I148" s="146" t="str">
        <f t="shared" si="49"/>
        <v>Not Met</v>
      </c>
      <c r="J148" s="145">
        <f t="shared" si="50"/>
        <v>0.1</v>
      </c>
      <c r="K148" s="50">
        <v>926</v>
      </c>
      <c r="L148" s="50">
        <v>0</v>
      </c>
      <c r="M148" s="51">
        <v>1</v>
      </c>
      <c r="N148" s="145">
        <f t="shared" si="51"/>
        <v>0</v>
      </c>
      <c r="O148" s="146" t="str">
        <f t="shared" si="52"/>
        <v>Not Met</v>
      </c>
      <c r="P148" s="145">
        <f t="shared" si="53"/>
        <v>0.03</v>
      </c>
      <c r="Q148" s="50">
        <v>8</v>
      </c>
      <c r="R148" s="50">
        <v>0</v>
      </c>
      <c r="S148" s="51">
        <v>1</v>
      </c>
      <c r="T148" s="145">
        <f t="shared" si="54"/>
        <v>0</v>
      </c>
      <c r="U148" s="146" t="str">
        <f t="shared" si="55"/>
        <v>Not Met</v>
      </c>
      <c r="V148" s="145">
        <f t="shared" si="56"/>
        <v>0.02</v>
      </c>
      <c r="W148" s="50">
        <v>860</v>
      </c>
      <c r="X148" s="50">
        <v>0</v>
      </c>
      <c r="Y148" s="51">
        <v>1</v>
      </c>
      <c r="Z148" s="145">
        <f t="shared" si="57"/>
        <v>0</v>
      </c>
      <c r="AA148" s="146" t="str">
        <f t="shared" si="58"/>
        <v>Not Met</v>
      </c>
      <c r="AB148" s="145">
        <f t="shared" si="59"/>
        <v>1.2500000000000001E-2</v>
      </c>
      <c r="AC148" s="50">
        <v>49</v>
      </c>
      <c r="AD148" s="50">
        <v>26</v>
      </c>
      <c r="AE148" s="51">
        <v>0.8</v>
      </c>
      <c r="AF148" s="145">
        <f t="shared" si="60"/>
        <v>0.53061224489795922</v>
      </c>
      <c r="AG148" s="146" t="str">
        <f t="shared" si="61"/>
        <v>Not Met</v>
      </c>
      <c r="AH148" s="145">
        <f t="shared" si="62"/>
        <v>1.2500000000000001E-2</v>
      </c>
      <c r="AI148" s="50">
        <v>0</v>
      </c>
      <c r="AJ148" s="50">
        <v>0</v>
      </c>
      <c r="AK148" s="51">
        <v>1</v>
      </c>
      <c r="AL148" s="145">
        <f t="shared" si="63"/>
        <v>1</v>
      </c>
      <c r="AM148" s="146" t="str">
        <f t="shared" si="64"/>
        <v>Met</v>
      </c>
      <c r="AN148" s="145">
        <f t="shared" si="65"/>
        <v>0.02</v>
      </c>
      <c r="AO148" s="50">
        <v>33</v>
      </c>
      <c r="AP148" s="50">
        <v>3</v>
      </c>
      <c r="AQ148" s="51">
        <v>1</v>
      </c>
      <c r="AR148" s="145">
        <f t="shared" si="66"/>
        <v>9.0909090909090912E-2</v>
      </c>
      <c r="AS148" s="146" t="str">
        <f t="shared" si="67"/>
        <v>Not Met</v>
      </c>
      <c r="AT148" s="145">
        <f t="shared" si="68"/>
        <v>0.02</v>
      </c>
      <c r="AU148" s="145">
        <v>0.8</v>
      </c>
      <c r="AV148" s="89">
        <f t="shared" si="69"/>
        <v>0.215</v>
      </c>
      <c r="AW148" s="90">
        <f t="shared" si="70"/>
        <v>0.26874999999999999</v>
      </c>
      <c r="AX148" s="64" t="str">
        <f t="shared" si="71"/>
        <v>Below Par</v>
      </c>
    </row>
    <row r="149" spans="1:50">
      <c r="A149" s="148">
        <v>45047</v>
      </c>
      <c r="B149" s="143" t="s">
        <v>274</v>
      </c>
      <c r="C149" s="143" t="s">
        <v>3557</v>
      </c>
      <c r="D149" s="144" t="s">
        <v>3519</v>
      </c>
      <c r="E149" s="50">
        <v>22</v>
      </c>
      <c r="F149" s="50">
        <v>13</v>
      </c>
      <c r="G149" s="51">
        <v>1</v>
      </c>
      <c r="H149" s="145">
        <f t="shared" si="48"/>
        <v>0.59090909090909094</v>
      </c>
      <c r="I149" s="146" t="str">
        <f t="shared" si="49"/>
        <v>Not Met</v>
      </c>
      <c r="J149" s="145">
        <f t="shared" si="50"/>
        <v>0.1</v>
      </c>
      <c r="K149" s="50">
        <v>510</v>
      </c>
      <c r="L149" s="50">
        <v>2</v>
      </c>
      <c r="M149" s="51">
        <v>1</v>
      </c>
      <c r="N149" s="145">
        <f t="shared" si="51"/>
        <v>3.9215686274509803E-3</v>
      </c>
      <c r="O149" s="146" t="str">
        <f t="shared" si="52"/>
        <v>Not Met</v>
      </c>
      <c r="P149" s="145">
        <f t="shared" si="53"/>
        <v>0.03</v>
      </c>
      <c r="Q149" s="50">
        <v>6</v>
      </c>
      <c r="R149" s="50">
        <v>0</v>
      </c>
      <c r="S149" s="51">
        <v>1</v>
      </c>
      <c r="T149" s="145">
        <f t="shared" si="54"/>
        <v>0</v>
      </c>
      <c r="U149" s="146" t="str">
        <f t="shared" si="55"/>
        <v>Not Met</v>
      </c>
      <c r="V149" s="145">
        <f t="shared" si="56"/>
        <v>0.02</v>
      </c>
      <c r="W149" s="50">
        <v>304</v>
      </c>
      <c r="X149" s="50">
        <v>0</v>
      </c>
      <c r="Y149" s="51">
        <v>1</v>
      </c>
      <c r="Z149" s="145">
        <f t="shared" si="57"/>
        <v>0</v>
      </c>
      <c r="AA149" s="146" t="str">
        <f t="shared" si="58"/>
        <v>Not Met</v>
      </c>
      <c r="AB149" s="145">
        <f t="shared" si="59"/>
        <v>1.2500000000000001E-2</v>
      </c>
      <c r="AC149" s="50">
        <v>22</v>
      </c>
      <c r="AD149" s="50">
        <v>9</v>
      </c>
      <c r="AE149" s="51">
        <v>0.8</v>
      </c>
      <c r="AF149" s="145">
        <f t="shared" si="60"/>
        <v>0.40909090909090912</v>
      </c>
      <c r="AG149" s="146" t="str">
        <f t="shared" si="61"/>
        <v>Not Met</v>
      </c>
      <c r="AH149" s="145">
        <f t="shared" si="62"/>
        <v>1.2500000000000001E-2</v>
      </c>
      <c r="AI149" s="50">
        <v>3</v>
      </c>
      <c r="AJ149" s="50">
        <v>3</v>
      </c>
      <c r="AK149" s="51">
        <v>1</v>
      </c>
      <c r="AL149" s="145">
        <f t="shared" si="63"/>
        <v>1</v>
      </c>
      <c r="AM149" s="146" t="str">
        <f t="shared" si="64"/>
        <v>Met</v>
      </c>
      <c r="AN149" s="145">
        <f t="shared" si="65"/>
        <v>0.02</v>
      </c>
      <c r="AO149" s="50">
        <v>8</v>
      </c>
      <c r="AP149" s="50">
        <v>0</v>
      </c>
      <c r="AQ149" s="51">
        <v>1</v>
      </c>
      <c r="AR149" s="145">
        <f t="shared" si="66"/>
        <v>0</v>
      </c>
      <c r="AS149" s="146" t="str">
        <f t="shared" si="67"/>
        <v>Not Met</v>
      </c>
      <c r="AT149" s="145">
        <f t="shared" si="68"/>
        <v>0.02</v>
      </c>
      <c r="AU149" s="145">
        <v>0.8</v>
      </c>
      <c r="AV149" s="89">
        <f t="shared" si="69"/>
        <v>0.215</v>
      </c>
      <c r="AW149" s="90">
        <f t="shared" si="70"/>
        <v>0.26874999999999999</v>
      </c>
      <c r="AX149" s="64" t="str">
        <f t="shared" si="71"/>
        <v>Below Par</v>
      </c>
    </row>
    <row r="150" spans="1:50">
      <c r="A150" s="148">
        <v>45047</v>
      </c>
      <c r="B150" s="143" t="s">
        <v>274</v>
      </c>
      <c r="C150" s="143" t="s">
        <v>3556</v>
      </c>
      <c r="D150" s="144" t="s">
        <v>3518</v>
      </c>
      <c r="E150" s="50">
        <v>28</v>
      </c>
      <c r="F150" s="50">
        <v>17</v>
      </c>
      <c r="G150" s="51">
        <v>1</v>
      </c>
      <c r="H150" s="145">
        <f t="shared" si="48"/>
        <v>0.6071428571428571</v>
      </c>
      <c r="I150" s="146" t="str">
        <f t="shared" si="49"/>
        <v>Not Met</v>
      </c>
      <c r="J150" s="145">
        <f t="shared" si="50"/>
        <v>0.1</v>
      </c>
      <c r="K150" s="50">
        <v>381</v>
      </c>
      <c r="L150" s="50">
        <v>6</v>
      </c>
      <c r="M150" s="51">
        <v>1</v>
      </c>
      <c r="N150" s="145">
        <f t="shared" si="51"/>
        <v>1.5748031496062992E-2</v>
      </c>
      <c r="O150" s="146" t="str">
        <f t="shared" si="52"/>
        <v>Not Met</v>
      </c>
      <c r="P150" s="145">
        <f t="shared" si="53"/>
        <v>0.03</v>
      </c>
      <c r="Q150" s="50">
        <v>11</v>
      </c>
      <c r="R150" s="50">
        <v>0</v>
      </c>
      <c r="S150" s="51">
        <v>1</v>
      </c>
      <c r="T150" s="145">
        <f t="shared" si="54"/>
        <v>0</v>
      </c>
      <c r="U150" s="146" t="str">
        <f t="shared" si="55"/>
        <v>Not Met</v>
      </c>
      <c r="V150" s="145">
        <f t="shared" si="56"/>
        <v>0.02</v>
      </c>
      <c r="W150" s="50">
        <v>172</v>
      </c>
      <c r="X150" s="50">
        <v>0</v>
      </c>
      <c r="Y150" s="51">
        <v>1</v>
      </c>
      <c r="Z150" s="145">
        <f t="shared" si="57"/>
        <v>0</v>
      </c>
      <c r="AA150" s="146" t="str">
        <f t="shared" si="58"/>
        <v>Not Met</v>
      </c>
      <c r="AB150" s="145">
        <f t="shared" si="59"/>
        <v>1.2500000000000001E-2</v>
      </c>
      <c r="AC150" s="50">
        <v>28</v>
      </c>
      <c r="AD150" s="50">
        <v>14</v>
      </c>
      <c r="AE150" s="51">
        <v>0.8</v>
      </c>
      <c r="AF150" s="145">
        <f t="shared" si="60"/>
        <v>0.5</v>
      </c>
      <c r="AG150" s="146" t="str">
        <f t="shared" si="61"/>
        <v>Not Met</v>
      </c>
      <c r="AH150" s="145">
        <f t="shared" si="62"/>
        <v>1.2500000000000001E-2</v>
      </c>
      <c r="AI150" s="50">
        <v>3</v>
      </c>
      <c r="AJ150" s="50">
        <v>3</v>
      </c>
      <c r="AK150" s="51">
        <v>1</v>
      </c>
      <c r="AL150" s="145">
        <f t="shared" si="63"/>
        <v>1</v>
      </c>
      <c r="AM150" s="146" t="str">
        <f t="shared" si="64"/>
        <v>Met</v>
      </c>
      <c r="AN150" s="145">
        <f t="shared" si="65"/>
        <v>0.02</v>
      </c>
      <c r="AO150" s="50">
        <v>7</v>
      </c>
      <c r="AP150" s="50">
        <v>0</v>
      </c>
      <c r="AQ150" s="51">
        <v>1</v>
      </c>
      <c r="AR150" s="145">
        <f t="shared" si="66"/>
        <v>0</v>
      </c>
      <c r="AS150" s="146" t="str">
        <f t="shared" si="67"/>
        <v>Not Met</v>
      </c>
      <c r="AT150" s="145">
        <f t="shared" si="68"/>
        <v>0.02</v>
      </c>
      <c r="AU150" s="145">
        <v>0.8</v>
      </c>
      <c r="AV150" s="89">
        <f t="shared" si="69"/>
        <v>0.215</v>
      </c>
      <c r="AW150" s="90">
        <f t="shared" si="70"/>
        <v>0.26874999999999999</v>
      </c>
      <c r="AX150" s="64" t="str">
        <f t="shared" si="71"/>
        <v>Below Par</v>
      </c>
    </row>
    <row r="151" spans="1:50">
      <c r="A151" s="148">
        <v>45047</v>
      </c>
      <c r="B151" s="143" t="s">
        <v>274</v>
      </c>
      <c r="C151" s="143" t="s">
        <v>3558</v>
      </c>
      <c r="D151" s="144" t="s">
        <v>3520</v>
      </c>
      <c r="E151" s="50">
        <v>45</v>
      </c>
      <c r="F151" s="50">
        <v>26</v>
      </c>
      <c r="G151" s="51">
        <v>1</v>
      </c>
      <c r="H151" s="145">
        <f t="shared" si="48"/>
        <v>0.57777777777777772</v>
      </c>
      <c r="I151" s="146" t="str">
        <f t="shared" si="49"/>
        <v>Not Met</v>
      </c>
      <c r="J151" s="145">
        <f t="shared" si="50"/>
        <v>0.1</v>
      </c>
      <c r="K151" s="50">
        <v>590</v>
      </c>
      <c r="L151" s="50">
        <v>0</v>
      </c>
      <c r="M151" s="51">
        <v>1</v>
      </c>
      <c r="N151" s="145">
        <f t="shared" si="51"/>
        <v>0</v>
      </c>
      <c r="O151" s="146" t="str">
        <f t="shared" si="52"/>
        <v>Not Met</v>
      </c>
      <c r="P151" s="145">
        <f t="shared" si="53"/>
        <v>0.03</v>
      </c>
      <c r="Q151" s="50">
        <v>11</v>
      </c>
      <c r="R151" s="50">
        <v>0</v>
      </c>
      <c r="S151" s="51">
        <v>1</v>
      </c>
      <c r="T151" s="145">
        <f t="shared" si="54"/>
        <v>0</v>
      </c>
      <c r="U151" s="146" t="str">
        <f t="shared" si="55"/>
        <v>Not Met</v>
      </c>
      <c r="V151" s="145">
        <f t="shared" si="56"/>
        <v>0.02</v>
      </c>
      <c r="W151" s="50">
        <v>409</v>
      </c>
      <c r="X151" s="50">
        <v>0</v>
      </c>
      <c r="Y151" s="51">
        <v>1</v>
      </c>
      <c r="Z151" s="145">
        <f t="shared" si="57"/>
        <v>0</v>
      </c>
      <c r="AA151" s="146" t="str">
        <f t="shared" si="58"/>
        <v>Not Met</v>
      </c>
      <c r="AB151" s="145">
        <f t="shared" si="59"/>
        <v>1.2500000000000001E-2</v>
      </c>
      <c r="AC151" s="50">
        <v>45</v>
      </c>
      <c r="AD151" s="50">
        <v>15</v>
      </c>
      <c r="AE151" s="51">
        <v>0.8</v>
      </c>
      <c r="AF151" s="145">
        <f t="shared" si="60"/>
        <v>0.33333333333333331</v>
      </c>
      <c r="AG151" s="146" t="str">
        <f t="shared" si="61"/>
        <v>Not Met</v>
      </c>
      <c r="AH151" s="145">
        <f t="shared" si="62"/>
        <v>1.2500000000000001E-2</v>
      </c>
      <c r="AI151" s="50">
        <v>3</v>
      </c>
      <c r="AJ151" s="50">
        <v>3</v>
      </c>
      <c r="AK151" s="51">
        <v>1</v>
      </c>
      <c r="AL151" s="145">
        <f t="shared" si="63"/>
        <v>1</v>
      </c>
      <c r="AM151" s="146" t="str">
        <f t="shared" si="64"/>
        <v>Met</v>
      </c>
      <c r="AN151" s="145">
        <f t="shared" si="65"/>
        <v>0.02</v>
      </c>
      <c r="AO151" s="50">
        <v>12</v>
      </c>
      <c r="AP151" s="50">
        <v>1</v>
      </c>
      <c r="AQ151" s="51">
        <v>1</v>
      </c>
      <c r="AR151" s="145">
        <f t="shared" si="66"/>
        <v>8.3333333333333329E-2</v>
      </c>
      <c r="AS151" s="146" t="str">
        <f t="shared" si="67"/>
        <v>Not Met</v>
      </c>
      <c r="AT151" s="145">
        <f t="shared" si="68"/>
        <v>0.02</v>
      </c>
      <c r="AU151" s="145">
        <v>0.8</v>
      </c>
      <c r="AV151" s="89">
        <f t="shared" si="69"/>
        <v>0.215</v>
      </c>
      <c r="AW151" s="90">
        <f t="shared" si="70"/>
        <v>0.26874999999999999</v>
      </c>
      <c r="AX151" s="64" t="str">
        <f t="shared" si="71"/>
        <v>Below Par</v>
      </c>
    </row>
    <row r="152" spans="1:50">
      <c r="A152" s="148">
        <v>45047</v>
      </c>
      <c r="B152" s="143" t="s">
        <v>274</v>
      </c>
      <c r="C152" s="143" t="s">
        <v>3747</v>
      </c>
      <c r="D152" s="144" t="s">
        <v>3688</v>
      </c>
      <c r="E152" s="50">
        <v>11</v>
      </c>
      <c r="F152" s="50">
        <v>5</v>
      </c>
      <c r="G152" s="51">
        <v>1</v>
      </c>
      <c r="H152" s="145">
        <f t="shared" si="48"/>
        <v>0.45454545454545453</v>
      </c>
      <c r="I152" s="146" t="str">
        <f t="shared" si="49"/>
        <v>Not Met</v>
      </c>
      <c r="J152" s="145">
        <f t="shared" si="50"/>
        <v>0.1</v>
      </c>
      <c r="K152" s="50">
        <v>632</v>
      </c>
      <c r="L152" s="50">
        <v>0</v>
      </c>
      <c r="M152" s="51">
        <v>1</v>
      </c>
      <c r="N152" s="145">
        <f t="shared" si="51"/>
        <v>0</v>
      </c>
      <c r="O152" s="146" t="str">
        <f t="shared" si="52"/>
        <v>Not Met</v>
      </c>
      <c r="P152" s="145">
        <f t="shared" si="53"/>
        <v>0.03</v>
      </c>
      <c r="Q152" s="50">
        <v>12</v>
      </c>
      <c r="R152" s="50">
        <v>0</v>
      </c>
      <c r="S152" s="51">
        <v>1</v>
      </c>
      <c r="T152" s="145">
        <f t="shared" si="54"/>
        <v>0</v>
      </c>
      <c r="U152" s="146" t="str">
        <f t="shared" si="55"/>
        <v>Not Met</v>
      </c>
      <c r="V152" s="145">
        <f t="shared" si="56"/>
        <v>0.02</v>
      </c>
      <c r="W152" s="50">
        <v>288</v>
      </c>
      <c r="X152" s="50">
        <v>0</v>
      </c>
      <c r="Y152" s="51">
        <v>1</v>
      </c>
      <c r="Z152" s="145">
        <f t="shared" si="57"/>
        <v>0</v>
      </c>
      <c r="AA152" s="146" t="str">
        <f t="shared" si="58"/>
        <v>Not Met</v>
      </c>
      <c r="AB152" s="145">
        <f t="shared" si="59"/>
        <v>1.2500000000000001E-2</v>
      </c>
      <c r="AC152" s="50">
        <v>11</v>
      </c>
      <c r="AD152" s="50">
        <v>8</v>
      </c>
      <c r="AE152" s="51">
        <v>0.8</v>
      </c>
      <c r="AF152" s="145">
        <f t="shared" si="60"/>
        <v>0.72727272727272729</v>
      </c>
      <c r="AG152" s="146" t="str">
        <f t="shared" si="61"/>
        <v>Partially Met</v>
      </c>
      <c r="AH152" s="145">
        <f t="shared" si="62"/>
        <v>2.5000000000000001E-2</v>
      </c>
      <c r="AI152" s="50">
        <v>12</v>
      </c>
      <c r="AJ152" s="50">
        <v>12</v>
      </c>
      <c r="AK152" s="51">
        <v>1</v>
      </c>
      <c r="AL152" s="145">
        <f t="shared" si="63"/>
        <v>1</v>
      </c>
      <c r="AM152" s="146" t="str">
        <f t="shared" si="64"/>
        <v>Met</v>
      </c>
      <c r="AN152" s="145">
        <f t="shared" si="65"/>
        <v>0.02</v>
      </c>
      <c r="AO152" s="50">
        <v>7</v>
      </c>
      <c r="AP152" s="50">
        <v>1</v>
      </c>
      <c r="AQ152" s="51">
        <v>1</v>
      </c>
      <c r="AR152" s="145">
        <f t="shared" si="66"/>
        <v>0.14285714285714285</v>
      </c>
      <c r="AS152" s="146" t="str">
        <f t="shared" si="67"/>
        <v>Not Met</v>
      </c>
      <c r="AT152" s="145">
        <f t="shared" si="68"/>
        <v>0.02</v>
      </c>
      <c r="AU152" s="145">
        <v>0.8</v>
      </c>
      <c r="AV152" s="89">
        <f t="shared" si="69"/>
        <v>0.22749999999999998</v>
      </c>
      <c r="AW152" s="90">
        <f t="shared" si="70"/>
        <v>0.28437499999999993</v>
      </c>
      <c r="AX152" s="64" t="str">
        <f t="shared" si="71"/>
        <v>Below Par</v>
      </c>
    </row>
    <row r="153" spans="1:50">
      <c r="A153" s="148">
        <v>45047</v>
      </c>
      <c r="B153" s="143" t="s">
        <v>782</v>
      </c>
      <c r="C153" s="143" t="s">
        <v>3561</v>
      </c>
      <c r="D153" s="144" t="s">
        <v>3523</v>
      </c>
      <c r="E153" s="50">
        <v>20</v>
      </c>
      <c r="F153" s="50">
        <v>4</v>
      </c>
      <c r="G153" s="51">
        <v>1</v>
      </c>
      <c r="H153" s="145">
        <f t="shared" si="48"/>
        <v>0.2</v>
      </c>
      <c r="I153" s="146" t="str">
        <f t="shared" si="49"/>
        <v>Not Met</v>
      </c>
      <c r="J153" s="145">
        <f t="shared" si="50"/>
        <v>0.1</v>
      </c>
      <c r="K153" s="50">
        <v>696</v>
      </c>
      <c r="L153" s="50">
        <v>0</v>
      </c>
      <c r="M153" s="51">
        <v>1</v>
      </c>
      <c r="N153" s="145">
        <f t="shared" si="51"/>
        <v>0</v>
      </c>
      <c r="O153" s="146" t="str">
        <f t="shared" si="52"/>
        <v>Not Met</v>
      </c>
      <c r="P153" s="145">
        <f t="shared" si="53"/>
        <v>0.03</v>
      </c>
      <c r="Q153" s="50">
        <v>11</v>
      </c>
      <c r="R153" s="50">
        <v>0</v>
      </c>
      <c r="S153" s="51">
        <v>1</v>
      </c>
      <c r="T153" s="145">
        <f t="shared" si="54"/>
        <v>0</v>
      </c>
      <c r="U153" s="146" t="str">
        <f t="shared" si="55"/>
        <v>Not Met</v>
      </c>
      <c r="V153" s="145">
        <f t="shared" si="56"/>
        <v>0.02</v>
      </c>
      <c r="W153" s="50">
        <v>443</v>
      </c>
      <c r="X153" s="50">
        <v>0</v>
      </c>
      <c r="Y153" s="51">
        <v>1</v>
      </c>
      <c r="Z153" s="145">
        <f t="shared" si="57"/>
        <v>0</v>
      </c>
      <c r="AA153" s="146" t="str">
        <f t="shared" si="58"/>
        <v>Not Met</v>
      </c>
      <c r="AB153" s="145">
        <f t="shared" si="59"/>
        <v>1.2500000000000001E-2</v>
      </c>
      <c r="AC153" s="50">
        <v>20</v>
      </c>
      <c r="AD153" s="50">
        <v>4</v>
      </c>
      <c r="AE153" s="51">
        <v>0.8</v>
      </c>
      <c r="AF153" s="145">
        <f t="shared" si="60"/>
        <v>0.2</v>
      </c>
      <c r="AG153" s="146" t="str">
        <f t="shared" si="61"/>
        <v>Not Met</v>
      </c>
      <c r="AH153" s="145">
        <f t="shared" si="62"/>
        <v>1.2500000000000001E-2</v>
      </c>
      <c r="AI153" s="50">
        <v>0</v>
      </c>
      <c r="AJ153" s="50">
        <v>0</v>
      </c>
      <c r="AK153" s="51">
        <v>1</v>
      </c>
      <c r="AL153" s="145">
        <f t="shared" si="63"/>
        <v>1</v>
      </c>
      <c r="AM153" s="146" t="str">
        <f t="shared" si="64"/>
        <v>Met</v>
      </c>
      <c r="AN153" s="145">
        <f t="shared" si="65"/>
        <v>0.02</v>
      </c>
      <c r="AO153" s="50">
        <v>13</v>
      </c>
      <c r="AP153" s="50">
        <v>0</v>
      </c>
      <c r="AQ153" s="51">
        <v>1</v>
      </c>
      <c r="AR153" s="145">
        <f t="shared" si="66"/>
        <v>0</v>
      </c>
      <c r="AS153" s="146" t="str">
        <f t="shared" si="67"/>
        <v>Not Met</v>
      </c>
      <c r="AT153" s="145">
        <f t="shared" si="68"/>
        <v>0.02</v>
      </c>
      <c r="AU153" s="145">
        <v>0.8</v>
      </c>
      <c r="AV153" s="89">
        <f t="shared" si="69"/>
        <v>0.215</v>
      </c>
      <c r="AW153" s="90">
        <f t="shared" si="70"/>
        <v>0.26874999999999999</v>
      </c>
      <c r="AX153" s="64" t="str">
        <f t="shared" si="71"/>
        <v>Below Par</v>
      </c>
    </row>
    <row r="154" spans="1:50">
      <c r="A154" s="148">
        <v>45047</v>
      </c>
      <c r="B154" s="143" t="s">
        <v>782</v>
      </c>
      <c r="C154" s="143" t="s">
        <v>3560</v>
      </c>
      <c r="D154" s="144" t="s">
        <v>3693</v>
      </c>
      <c r="E154" s="50">
        <v>32</v>
      </c>
      <c r="F154" s="50">
        <v>10</v>
      </c>
      <c r="G154" s="51">
        <v>1</v>
      </c>
      <c r="H154" s="145">
        <f t="shared" si="48"/>
        <v>0.3125</v>
      </c>
      <c r="I154" s="146" t="str">
        <f t="shared" si="49"/>
        <v>Not Met</v>
      </c>
      <c r="J154" s="145">
        <f t="shared" si="50"/>
        <v>0.1</v>
      </c>
      <c r="K154" s="50">
        <v>730</v>
      </c>
      <c r="L154" s="50">
        <v>0</v>
      </c>
      <c r="M154" s="51">
        <v>1</v>
      </c>
      <c r="N154" s="145">
        <f t="shared" si="51"/>
        <v>0</v>
      </c>
      <c r="O154" s="146" t="str">
        <f t="shared" si="52"/>
        <v>Not Met</v>
      </c>
      <c r="P154" s="145">
        <f t="shared" si="53"/>
        <v>0.03</v>
      </c>
      <c r="Q154" s="50">
        <v>5</v>
      </c>
      <c r="R154" s="50">
        <v>0</v>
      </c>
      <c r="S154" s="51">
        <v>1</v>
      </c>
      <c r="T154" s="145">
        <f t="shared" si="54"/>
        <v>0</v>
      </c>
      <c r="U154" s="146" t="str">
        <f t="shared" si="55"/>
        <v>Not Met</v>
      </c>
      <c r="V154" s="145">
        <f t="shared" si="56"/>
        <v>0.02</v>
      </c>
      <c r="W154" s="50">
        <v>370</v>
      </c>
      <c r="X154" s="50">
        <v>0</v>
      </c>
      <c r="Y154" s="51">
        <v>1</v>
      </c>
      <c r="Z154" s="145">
        <f t="shared" si="57"/>
        <v>0</v>
      </c>
      <c r="AA154" s="146" t="str">
        <f t="shared" si="58"/>
        <v>Not Met</v>
      </c>
      <c r="AB154" s="145">
        <f t="shared" si="59"/>
        <v>1.2500000000000001E-2</v>
      </c>
      <c r="AC154" s="50">
        <v>32</v>
      </c>
      <c r="AD154" s="50">
        <v>12</v>
      </c>
      <c r="AE154" s="51">
        <v>0.8</v>
      </c>
      <c r="AF154" s="145">
        <f t="shared" si="60"/>
        <v>0.375</v>
      </c>
      <c r="AG154" s="146" t="str">
        <f t="shared" si="61"/>
        <v>Not Met</v>
      </c>
      <c r="AH154" s="145">
        <f t="shared" si="62"/>
        <v>1.2500000000000001E-2</v>
      </c>
      <c r="AI154" s="50">
        <v>2</v>
      </c>
      <c r="AJ154" s="50">
        <v>2</v>
      </c>
      <c r="AK154" s="51">
        <v>1</v>
      </c>
      <c r="AL154" s="145">
        <f t="shared" si="63"/>
        <v>1</v>
      </c>
      <c r="AM154" s="146" t="str">
        <f t="shared" si="64"/>
        <v>Met</v>
      </c>
      <c r="AN154" s="145">
        <f t="shared" si="65"/>
        <v>0.02</v>
      </c>
      <c r="AO154" s="50">
        <v>21</v>
      </c>
      <c r="AP154" s="50">
        <v>1</v>
      </c>
      <c r="AQ154" s="51">
        <v>1</v>
      </c>
      <c r="AR154" s="145">
        <f t="shared" si="66"/>
        <v>4.7619047619047616E-2</v>
      </c>
      <c r="AS154" s="146" t="str">
        <f t="shared" si="67"/>
        <v>Not Met</v>
      </c>
      <c r="AT154" s="145">
        <f t="shared" si="68"/>
        <v>0.02</v>
      </c>
      <c r="AU154" s="145">
        <v>0.8</v>
      </c>
      <c r="AV154" s="89">
        <f t="shared" si="69"/>
        <v>0.215</v>
      </c>
      <c r="AW154" s="90">
        <f t="shared" si="70"/>
        <v>0.26874999999999999</v>
      </c>
      <c r="AX154" s="64" t="str">
        <f t="shared" si="71"/>
        <v>Below Par</v>
      </c>
    </row>
    <row r="155" spans="1:50">
      <c r="A155" s="148">
        <v>45047</v>
      </c>
      <c r="B155" s="143" t="s">
        <v>974</v>
      </c>
      <c r="C155" s="143" t="s">
        <v>3697</v>
      </c>
      <c r="D155" s="144" t="s">
        <v>3698</v>
      </c>
      <c r="E155" s="50">
        <v>70</v>
      </c>
      <c r="F155" s="50">
        <v>28</v>
      </c>
      <c r="G155" s="51">
        <v>1</v>
      </c>
      <c r="H155" s="145">
        <f t="shared" si="48"/>
        <v>0.4</v>
      </c>
      <c r="I155" s="146" t="str">
        <f t="shared" si="49"/>
        <v>Not Met</v>
      </c>
      <c r="J155" s="145">
        <f t="shared" si="50"/>
        <v>0.1</v>
      </c>
      <c r="K155" s="50">
        <v>617</v>
      </c>
      <c r="L155" s="50">
        <v>8</v>
      </c>
      <c r="M155" s="51">
        <v>1</v>
      </c>
      <c r="N155" s="145">
        <f t="shared" si="51"/>
        <v>1.2965964343598054E-2</v>
      </c>
      <c r="O155" s="146" t="str">
        <f t="shared" si="52"/>
        <v>Not Met</v>
      </c>
      <c r="P155" s="145">
        <f t="shared" si="53"/>
        <v>0.03</v>
      </c>
      <c r="Q155" s="50">
        <v>8</v>
      </c>
      <c r="R155" s="50">
        <v>0</v>
      </c>
      <c r="S155" s="51">
        <v>1</v>
      </c>
      <c r="T155" s="145">
        <f t="shared" si="54"/>
        <v>0</v>
      </c>
      <c r="U155" s="146" t="str">
        <f t="shared" si="55"/>
        <v>Not Met</v>
      </c>
      <c r="V155" s="145">
        <f t="shared" si="56"/>
        <v>0.02</v>
      </c>
      <c r="W155" s="50">
        <v>540</v>
      </c>
      <c r="X155" s="50">
        <v>1</v>
      </c>
      <c r="Y155" s="51">
        <v>1</v>
      </c>
      <c r="Z155" s="145">
        <f t="shared" si="57"/>
        <v>1.8518518518518519E-3</v>
      </c>
      <c r="AA155" s="146" t="str">
        <f t="shared" si="58"/>
        <v>Not Met</v>
      </c>
      <c r="AB155" s="145">
        <f t="shared" si="59"/>
        <v>1.2500000000000001E-2</v>
      </c>
      <c r="AC155" s="50">
        <v>70</v>
      </c>
      <c r="AD155" s="50">
        <v>36</v>
      </c>
      <c r="AE155" s="51">
        <v>0.8</v>
      </c>
      <c r="AF155" s="145">
        <f t="shared" si="60"/>
        <v>0.51428571428571423</v>
      </c>
      <c r="AG155" s="146" t="str">
        <f t="shared" si="61"/>
        <v>Not Met</v>
      </c>
      <c r="AH155" s="145">
        <f t="shared" si="62"/>
        <v>1.2500000000000001E-2</v>
      </c>
      <c r="AI155" s="50">
        <v>1</v>
      </c>
      <c r="AJ155" s="50">
        <v>1</v>
      </c>
      <c r="AK155" s="51">
        <v>1</v>
      </c>
      <c r="AL155" s="145">
        <f t="shared" si="63"/>
        <v>1</v>
      </c>
      <c r="AM155" s="146" t="str">
        <f t="shared" si="64"/>
        <v>Met</v>
      </c>
      <c r="AN155" s="145">
        <f t="shared" si="65"/>
        <v>0.02</v>
      </c>
      <c r="AO155" s="50">
        <v>40</v>
      </c>
      <c r="AP155" s="50">
        <v>2</v>
      </c>
      <c r="AQ155" s="51">
        <v>1</v>
      </c>
      <c r="AR155" s="145">
        <f t="shared" si="66"/>
        <v>0.05</v>
      </c>
      <c r="AS155" s="146" t="str">
        <f t="shared" si="67"/>
        <v>Not Met</v>
      </c>
      <c r="AT155" s="145">
        <f t="shared" si="68"/>
        <v>0.02</v>
      </c>
      <c r="AU155" s="145">
        <v>0.8</v>
      </c>
      <c r="AV155" s="89">
        <f t="shared" si="69"/>
        <v>0.215</v>
      </c>
      <c r="AW155" s="90">
        <f t="shared" si="70"/>
        <v>0.26874999999999999</v>
      </c>
      <c r="AX155" s="64" t="str">
        <f t="shared" si="71"/>
        <v>Below Par</v>
      </c>
    </row>
    <row r="156" spans="1:50">
      <c r="A156" s="148">
        <v>45047</v>
      </c>
      <c r="B156" s="143" t="s">
        <v>974</v>
      </c>
      <c r="C156" s="143" t="s">
        <v>3699</v>
      </c>
      <c r="D156" s="144" t="s">
        <v>3526</v>
      </c>
      <c r="E156" s="50">
        <v>77</v>
      </c>
      <c r="F156" s="50">
        <v>26</v>
      </c>
      <c r="G156" s="51">
        <v>1</v>
      </c>
      <c r="H156" s="145">
        <f t="shared" si="48"/>
        <v>0.33766233766233766</v>
      </c>
      <c r="I156" s="146" t="str">
        <f t="shared" si="49"/>
        <v>Not Met</v>
      </c>
      <c r="J156" s="145">
        <f t="shared" si="50"/>
        <v>0.1</v>
      </c>
      <c r="K156" s="50">
        <v>545</v>
      </c>
      <c r="L156" s="50">
        <v>1</v>
      </c>
      <c r="M156" s="51">
        <v>1</v>
      </c>
      <c r="N156" s="145">
        <f t="shared" si="51"/>
        <v>1.834862385321101E-3</v>
      </c>
      <c r="O156" s="146" t="str">
        <f t="shared" si="52"/>
        <v>Not Met</v>
      </c>
      <c r="P156" s="145">
        <f t="shared" si="53"/>
        <v>0.03</v>
      </c>
      <c r="Q156" s="50">
        <v>2</v>
      </c>
      <c r="R156" s="50">
        <v>0</v>
      </c>
      <c r="S156" s="51">
        <v>1</v>
      </c>
      <c r="T156" s="145">
        <f t="shared" si="54"/>
        <v>0</v>
      </c>
      <c r="U156" s="146" t="str">
        <f t="shared" si="55"/>
        <v>Not Met</v>
      </c>
      <c r="V156" s="145">
        <f t="shared" si="56"/>
        <v>0.02</v>
      </c>
      <c r="W156" s="50">
        <v>315</v>
      </c>
      <c r="X156" s="50">
        <v>0</v>
      </c>
      <c r="Y156" s="51">
        <v>1</v>
      </c>
      <c r="Z156" s="145">
        <f t="shared" si="57"/>
        <v>0</v>
      </c>
      <c r="AA156" s="146" t="str">
        <f t="shared" si="58"/>
        <v>Not Met</v>
      </c>
      <c r="AB156" s="145">
        <f t="shared" si="59"/>
        <v>1.2500000000000001E-2</v>
      </c>
      <c r="AC156" s="50">
        <v>77</v>
      </c>
      <c r="AD156" s="50">
        <v>32</v>
      </c>
      <c r="AE156" s="51">
        <v>0.8</v>
      </c>
      <c r="AF156" s="145">
        <f t="shared" si="60"/>
        <v>0.41558441558441561</v>
      </c>
      <c r="AG156" s="146" t="str">
        <f t="shared" si="61"/>
        <v>Not Met</v>
      </c>
      <c r="AH156" s="145">
        <f t="shared" si="62"/>
        <v>1.2500000000000001E-2</v>
      </c>
      <c r="AI156" s="50">
        <v>0</v>
      </c>
      <c r="AJ156" s="50">
        <v>0</v>
      </c>
      <c r="AK156" s="51">
        <v>1</v>
      </c>
      <c r="AL156" s="145">
        <f t="shared" si="63"/>
        <v>1</v>
      </c>
      <c r="AM156" s="146" t="str">
        <f t="shared" si="64"/>
        <v>Met</v>
      </c>
      <c r="AN156" s="145">
        <f t="shared" si="65"/>
        <v>0.02</v>
      </c>
      <c r="AO156" s="50">
        <v>50</v>
      </c>
      <c r="AP156" s="50">
        <v>3</v>
      </c>
      <c r="AQ156" s="51">
        <v>1</v>
      </c>
      <c r="AR156" s="145">
        <f t="shared" si="66"/>
        <v>0.06</v>
      </c>
      <c r="AS156" s="146" t="str">
        <f t="shared" si="67"/>
        <v>Not Met</v>
      </c>
      <c r="AT156" s="145">
        <f t="shared" si="68"/>
        <v>0.02</v>
      </c>
      <c r="AU156" s="145">
        <v>0.8</v>
      </c>
      <c r="AV156" s="89">
        <f t="shared" si="69"/>
        <v>0.215</v>
      </c>
      <c r="AW156" s="90">
        <f t="shared" si="70"/>
        <v>0.26874999999999999</v>
      </c>
      <c r="AX156" s="64" t="str">
        <f t="shared" si="71"/>
        <v>Below Par</v>
      </c>
    </row>
    <row r="157" spans="1:50">
      <c r="A157" s="148">
        <v>45047</v>
      </c>
      <c r="B157" s="143" t="s">
        <v>974</v>
      </c>
      <c r="C157" s="143" t="s">
        <v>3700</v>
      </c>
      <c r="D157" s="144" t="s">
        <v>3515</v>
      </c>
      <c r="E157" s="50">
        <v>79</v>
      </c>
      <c r="F157" s="50">
        <v>39</v>
      </c>
      <c r="G157" s="51">
        <v>1</v>
      </c>
      <c r="H157" s="145">
        <f t="shared" si="48"/>
        <v>0.49367088607594939</v>
      </c>
      <c r="I157" s="146" t="str">
        <f t="shared" si="49"/>
        <v>Not Met</v>
      </c>
      <c r="J157" s="145">
        <f t="shared" si="50"/>
        <v>0.1</v>
      </c>
      <c r="K157" s="50">
        <v>546</v>
      </c>
      <c r="L157" s="50">
        <v>3</v>
      </c>
      <c r="M157" s="51">
        <v>1</v>
      </c>
      <c r="N157" s="145">
        <f t="shared" si="51"/>
        <v>5.4945054945054949E-3</v>
      </c>
      <c r="O157" s="146" t="str">
        <f t="shared" si="52"/>
        <v>Not Met</v>
      </c>
      <c r="P157" s="145">
        <f t="shared" si="53"/>
        <v>0.03</v>
      </c>
      <c r="Q157" s="50">
        <v>8</v>
      </c>
      <c r="R157" s="50">
        <v>0</v>
      </c>
      <c r="S157" s="51">
        <v>1</v>
      </c>
      <c r="T157" s="145">
        <f t="shared" si="54"/>
        <v>0</v>
      </c>
      <c r="U157" s="146" t="str">
        <f t="shared" si="55"/>
        <v>Not Met</v>
      </c>
      <c r="V157" s="145">
        <f t="shared" si="56"/>
        <v>0.02</v>
      </c>
      <c r="W157" s="50">
        <v>326</v>
      </c>
      <c r="X157" s="50">
        <v>1</v>
      </c>
      <c r="Y157" s="51">
        <v>1</v>
      </c>
      <c r="Z157" s="145">
        <f t="shared" si="57"/>
        <v>3.0674846625766872E-3</v>
      </c>
      <c r="AA157" s="146" t="str">
        <f t="shared" si="58"/>
        <v>Not Met</v>
      </c>
      <c r="AB157" s="145">
        <f t="shared" si="59"/>
        <v>1.2500000000000001E-2</v>
      </c>
      <c r="AC157" s="50">
        <v>79</v>
      </c>
      <c r="AD157" s="50">
        <v>44</v>
      </c>
      <c r="AE157" s="51">
        <v>0.8</v>
      </c>
      <c r="AF157" s="145">
        <f t="shared" si="60"/>
        <v>0.55696202531645567</v>
      </c>
      <c r="AG157" s="146" t="str">
        <f t="shared" si="61"/>
        <v>Not Met</v>
      </c>
      <c r="AH157" s="145">
        <f t="shared" si="62"/>
        <v>1.2500000000000001E-2</v>
      </c>
      <c r="AI157" s="50">
        <v>1</v>
      </c>
      <c r="AJ157" s="50">
        <v>1</v>
      </c>
      <c r="AK157" s="51">
        <v>1</v>
      </c>
      <c r="AL157" s="145">
        <f t="shared" si="63"/>
        <v>1</v>
      </c>
      <c r="AM157" s="146" t="str">
        <f t="shared" si="64"/>
        <v>Met</v>
      </c>
      <c r="AN157" s="145">
        <f t="shared" si="65"/>
        <v>0.02</v>
      </c>
      <c r="AO157" s="50">
        <v>40</v>
      </c>
      <c r="AP157" s="50">
        <v>1</v>
      </c>
      <c r="AQ157" s="51">
        <v>1</v>
      </c>
      <c r="AR157" s="145">
        <f t="shared" si="66"/>
        <v>2.5000000000000001E-2</v>
      </c>
      <c r="AS157" s="146" t="str">
        <f t="shared" si="67"/>
        <v>Not Met</v>
      </c>
      <c r="AT157" s="145">
        <f t="shared" si="68"/>
        <v>0.02</v>
      </c>
      <c r="AU157" s="145">
        <v>0.8</v>
      </c>
      <c r="AV157" s="89">
        <f t="shared" si="69"/>
        <v>0.215</v>
      </c>
      <c r="AW157" s="90">
        <f t="shared" si="70"/>
        <v>0.26874999999999999</v>
      </c>
      <c r="AX157" s="64" t="str">
        <f t="shared" si="71"/>
        <v>Below Par</v>
      </c>
    </row>
    <row r="158" spans="1:50">
      <c r="A158" s="148">
        <v>45047</v>
      </c>
      <c r="B158" s="143" t="s">
        <v>974</v>
      </c>
      <c r="C158" s="143" t="s">
        <v>3701</v>
      </c>
      <c r="D158" s="144" t="s">
        <v>3702</v>
      </c>
      <c r="E158" s="50">
        <v>64</v>
      </c>
      <c r="F158" s="50">
        <v>31</v>
      </c>
      <c r="G158" s="51">
        <v>1</v>
      </c>
      <c r="H158" s="145">
        <f t="shared" si="48"/>
        <v>0.484375</v>
      </c>
      <c r="I158" s="146" t="str">
        <f t="shared" si="49"/>
        <v>Not Met</v>
      </c>
      <c r="J158" s="145">
        <f t="shared" si="50"/>
        <v>0.1</v>
      </c>
      <c r="K158" s="50">
        <v>904</v>
      </c>
      <c r="L158" s="50">
        <v>19</v>
      </c>
      <c r="M158" s="51">
        <v>1</v>
      </c>
      <c r="N158" s="145">
        <f t="shared" si="51"/>
        <v>2.1017699115044249E-2</v>
      </c>
      <c r="O158" s="146" t="str">
        <f t="shared" si="52"/>
        <v>Not Met</v>
      </c>
      <c r="P158" s="145">
        <f t="shared" si="53"/>
        <v>0.03</v>
      </c>
      <c r="Q158" s="50">
        <v>35</v>
      </c>
      <c r="R158" s="50">
        <v>0</v>
      </c>
      <c r="S158" s="51">
        <v>1</v>
      </c>
      <c r="T158" s="145">
        <f t="shared" si="54"/>
        <v>0</v>
      </c>
      <c r="U158" s="146" t="str">
        <f t="shared" si="55"/>
        <v>Not Met</v>
      </c>
      <c r="V158" s="145">
        <f t="shared" si="56"/>
        <v>0.02</v>
      </c>
      <c r="W158" s="50">
        <v>698</v>
      </c>
      <c r="X158" s="50">
        <v>2</v>
      </c>
      <c r="Y158" s="51">
        <v>1</v>
      </c>
      <c r="Z158" s="145">
        <f t="shared" si="57"/>
        <v>2.8653295128939827E-3</v>
      </c>
      <c r="AA158" s="146" t="str">
        <f t="shared" si="58"/>
        <v>Not Met</v>
      </c>
      <c r="AB158" s="145">
        <f t="shared" si="59"/>
        <v>1.2500000000000001E-2</v>
      </c>
      <c r="AC158" s="50">
        <v>64</v>
      </c>
      <c r="AD158" s="50">
        <v>27</v>
      </c>
      <c r="AE158" s="51">
        <v>0.8</v>
      </c>
      <c r="AF158" s="145">
        <f t="shared" si="60"/>
        <v>0.421875</v>
      </c>
      <c r="AG158" s="146" t="str">
        <f t="shared" si="61"/>
        <v>Not Met</v>
      </c>
      <c r="AH158" s="145">
        <f t="shared" si="62"/>
        <v>1.2500000000000001E-2</v>
      </c>
      <c r="AI158" s="50">
        <v>2</v>
      </c>
      <c r="AJ158" s="50">
        <v>2</v>
      </c>
      <c r="AK158" s="51">
        <v>1</v>
      </c>
      <c r="AL158" s="145">
        <f t="shared" si="63"/>
        <v>1</v>
      </c>
      <c r="AM158" s="146" t="str">
        <f t="shared" si="64"/>
        <v>Met</v>
      </c>
      <c r="AN158" s="145">
        <f t="shared" si="65"/>
        <v>0.02</v>
      </c>
      <c r="AO158" s="50">
        <v>34</v>
      </c>
      <c r="AP158" s="50">
        <v>1</v>
      </c>
      <c r="AQ158" s="51">
        <v>1</v>
      </c>
      <c r="AR158" s="145">
        <f t="shared" si="66"/>
        <v>2.9411764705882353E-2</v>
      </c>
      <c r="AS158" s="146" t="str">
        <f t="shared" si="67"/>
        <v>Not Met</v>
      </c>
      <c r="AT158" s="145">
        <f t="shared" si="68"/>
        <v>0.02</v>
      </c>
      <c r="AU158" s="145">
        <v>0.8</v>
      </c>
      <c r="AV158" s="89">
        <f t="shared" si="69"/>
        <v>0.215</v>
      </c>
      <c r="AW158" s="90">
        <f t="shared" si="70"/>
        <v>0.26874999999999999</v>
      </c>
      <c r="AX158" s="64" t="str">
        <f t="shared" si="71"/>
        <v>Below Par</v>
      </c>
    </row>
    <row r="159" spans="1:50">
      <c r="A159" s="148">
        <v>45047</v>
      </c>
      <c r="B159" s="143" t="s">
        <v>974</v>
      </c>
      <c r="C159" s="143" t="s">
        <v>3695</v>
      </c>
      <c r="D159" s="144" t="s">
        <v>3696</v>
      </c>
      <c r="E159" s="50">
        <v>46</v>
      </c>
      <c r="F159" s="50">
        <v>11</v>
      </c>
      <c r="G159" s="51">
        <v>1</v>
      </c>
      <c r="H159" s="145">
        <f t="shared" si="48"/>
        <v>0.2391304347826087</v>
      </c>
      <c r="I159" s="146" t="str">
        <f t="shared" si="49"/>
        <v>Not Met</v>
      </c>
      <c r="J159" s="145">
        <f t="shared" si="50"/>
        <v>0.1</v>
      </c>
      <c r="K159" s="50">
        <v>466</v>
      </c>
      <c r="L159" s="50">
        <v>5</v>
      </c>
      <c r="M159" s="51">
        <v>1</v>
      </c>
      <c r="N159" s="145">
        <f t="shared" si="51"/>
        <v>1.0729613733905579E-2</v>
      </c>
      <c r="O159" s="146" t="str">
        <f t="shared" si="52"/>
        <v>Not Met</v>
      </c>
      <c r="P159" s="145">
        <f t="shared" si="53"/>
        <v>0.03</v>
      </c>
      <c r="Q159" s="50">
        <v>7</v>
      </c>
      <c r="R159" s="50">
        <v>0</v>
      </c>
      <c r="S159" s="51">
        <v>1</v>
      </c>
      <c r="T159" s="145">
        <f t="shared" si="54"/>
        <v>0</v>
      </c>
      <c r="U159" s="146" t="str">
        <f t="shared" si="55"/>
        <v>Not Met</v>
      </c>
      <c r="V159" s="145">
        <f t="shared" si="56"/>
        <v>0.02</v>
      </c>
      <c r="W159" s="50">
        <v>386</v>
      </c>
      <c r="X159" s="50">
        <v>1</v>
      </c>
      <c r="Y159" s="51">
        <v>1</v>
      </c>
      <c r="Z159" s="145">
        <f t="shared" si="57"/>
        <v>2.5906735751295338E-3</v>
      </c>
      <c r="AA159" s="146" t="str">
        <f t="shared" si="58"/>
        <v>Not Met</v>
      </c>
      <c r="AB159" s="145">
        <f t="shared" si="59"/>
        <v>1.2500000000000001E-2</v>
      </c>
      <c r="AC159" s="50">
        <v>46</v>
      </c>
      <c r="AD159" s="50">
        <v>14</v>
      </c>
      <c r="AE159" s="51">
        <v>0.8</v>
      </c>
      <c r="AF159" s="145">
        <f t="shared" si="60"/>
        <v>0.30434782608695654</v>
      </c>
      <c r="AG159" s="146" t="str">
        <f t="shared" si="61"/>
        <v>Not Met</v>
      </c>
      <c r="AH159" s="145">
        <f t="shared" si="62"/>
        <v>1.2500000000000001E-2</v>
      </c>
      <c r="AI159" s="50">
        <v>1</v>
      </c>
      <c r="AJ159" s="50">
        <v>1</v>
      </c>
      <c r="AK159" s="51">
        <v>1</v>
      </c>
      <c r="AL159" s="145">
        <f t="shared" si="63"/>
        <v>1</v>
      </c>
      <c r="AM159" s="146" t="str">
        <f t="shared" si="64"/>
        <v>Met</v>
      </c>
      <c r="AN159" s="145">
        <f t="shared" si="65"/>
        <v>0.02</v>
      </c>
      <c r="AO159" s="50">
        <v>33</v>
      </c>
      <c r="AP159" s="50">
        <v>5</v>
      </c>
      <c r="AQ159" s="51">
        <v>1</v>
      </c>
      <c r="AR159" s="145">
        <f t="shared" si="66"/>
        <v>0.15151515151515152</v>
      </c>
      <c r="AS159" s="146" t="str">
        <f t="shared" si="67"/>
        <v>Not Met</v>
      </c>
      <c r="AT159" s="145">
        <f t="shared" si="68"/>
        <v>0.02</v>
      </c>
      <c r="AU159" s="145">
        <v>0.8</v>
      </c>
      <c r="AV159" s="89">
        <f t="shared" si="69"/>
        <v>0.215</v>
      </c>
      <c r="AW159" s="90">
        <f t="shared" si="70"/>
        <v>0.26874999999999999</v>
      </c>
      <c r="AX159" s="64" t="str">
        <f t="shared" si="71"/>
        <v>Below Par</v>
      </c>
    </row>
    <row r="160" spans="1:50">
      <c r="A160" s="148">
        <v>45047</v>
      </c>
      <c r="B160" s="143" t="s">
        <v>1532</v>
      </c>
      <c r="C160" s="143" t="s">
        <v>3705</v>
      </c>
      <c r="D160" s="144" t="s">
        <v>3529</v>
      </c>
      <c r="E160" s="50">
        <v>9</v>
      </c>
      <c r="F160" s="50">
        <v>3</v>
      </c>
      <c r="G160" s="51">
        <v>1</v>
      </c>
      <c r="H160" s="145">
        <f t="shared" si="48"/>
        <v>0.33333333333333331</v>
      </c>
      <c r="I160" s="146" t="str">
        <f t="shared" si="49"/>
        <v>Not Met</v>
      </c>
      <c r="J160" s="145">
        <f t="shared" si="50"/>
        <v>0.1</v>
      </c>
      <c r="K160" s="50">
        <v>541</v>
      </c>
      <c r="L160" s="50">
        <v>0</v>
      </c>
      <c r="M160" s="51">
        <v>1</v>
      </c>
      <c r="N160" s="145">
        <f t="shared" si="51"/>
        <v>0</v>
      </c>
      <c r="O160" s="146" t="str">
        <f t="shared" si="52"/>
        <v>Not Met</v>
      </c>
      <c r="P160" s="145">
        <f t="shared" si="53"/>
        <v>0.03</v>
      </c>
      <c r="Q160" s="50">
        <v>3</v>
      </c>
      <c r="R160" s="50">
        <v>0</v>
      </c>
      <c r="S160" s="51">
        <v>1</v>
      </c>
      <c r="T160" s="145">
        <f t="shared" si="54"/>
        <v>0</v>
      </c>
      <c r="U160" s="146" t="str">
        <f t="shared" si="55"/>
        <v>Not Met</v>
      </c>
      <c r="V160" s="145">
        <f t="shared" si="56"/>
        <v>0.02</v>
      </c>
      <c r="W160" s="50">
        <v>224</v>
      </c>
      <c r="X160" s="50">
        <v>0</v>
      </c>
      <c r="Y160" s="51">
        <v>1</v>
      </c>
      <c r="Z160" s="145">
        <f t="shared" si="57"/>
        <v>0</v>
      </c>
      <c r="AA160" s="146" t="str">
        <f t="shared" si="58"/>
        <v>Not Met</v>
      </c>
      <c r="AB160" s="145">
        <f t="shared" si="59"/>
        <v>1.2500000000000001E-2</v>
      </c>
      <c r="AC160" s="50">
        <v>9</v>
      </c>
      <c r="AD160" s="50">
        <v>1</v>
      </c>
      <c r="AE160" s="51">
        <v>0.8</v>
      </c>
      <c r="AF160" s="145">
        <f t="shared" si="60"/>
        <v>0.1111111111111111</v>
      </c>
      <c r="AG160" s="146" t="str">
        <f t="shared" si="61"/>
        <v>Not Met</v>
      </c>
      <c r="AH160" s="145">
        <f t="shared" si="62"/>
        <v>1.2500000000000001E-2</v>
      </c>
      <c r="AI160" s="50">
        <v>0</v>
      </c>
      <c r="AJ160" s="50">
        <v>0</v>
      </c>
      <c r="AK160" s="51">
        <v>1</v>
      </c>
      <c r="AL160" s="145">
        <f t="shared" si="63"/>
        <v>1</v>
      </c>
      <c r="AM160" s="146" t="str">
        <f t="shared" si="64"/>
        <v>Met</v>
      </c>
      <c r="AN160" s="145">
        <f t="shared" si="65"/>
        <v>0.02</v>
      </c>
      <c r="AO160" s="50">
        <v>6</v>
      </c>
      <c r="AP160" s="50">
        <v>1</v>
      </c>
      <c r="AQ160" s="51">
        <v>1</v>
      </c>
      <c r="AR160" s="145">
        <f t="shared" si="66"/>
        <v>0.16666666666666666</v>
      </c>
      <c r="AS160" s="146" t="str">
        <f t="shared" si="67"/>
        <v>Not Met</v>
      </c>
      <c r="AT160" s="145">
        <f t="shared" si="68"/>
        <v>0.02</v>
      </c>
      <c r="AU160" s="145">
        <v>0.8</v>
      </c>
      <c r="AV160" s="89">
        <f t="shared" si="69"/>
        <v>0.215</v>
      </c>
      <c r="AW160" s="90">
        <f t="shared" si="70"/>
        <v>0.26874999999999999</v>
      </c>
      <c r="AX160" s="64" t="str">
        <f t="shared" si="71"/>
        <v>Below Par</v>
      </c>
    </row>
    <row r="161" spans="1:50">
      <c r="A161" s="148">
        <v>45047</v>
      </c>
      <c r="B161" s="143" t="s">
        <v>1532</v>
      </c>
      <c r="C161" s="143" t="s">
        <v>3706</v>
      </c>
      <c r="D161" s="144" t="s">
        <v>3531</v>
      </c>
      <c r="E161" s="50">
        <v>12</v>
      </c>
      <c r="F161" s="50">
        <v>9</v>
      </c>
      <c r="G161" s="51">
        <v>1</v>
      </c>
      <c r="H161" s="145">
        <f t="shared" si="48"/>
        <v>0.75</v>
      </c>
      <c r="I161" s="146" t="str">
        <f t="shared" si="49"/>
        <v>Partially Met</v>
      </c>
      <c r="J161" s="145">
        <f t="shared" si="50"/>
        <v>0.2</v>
      </c>
      <c r="K161" s="50">
        <v>655</v>
      </c>
      <c r="L161" s="50">
        <v>1</v>
      </c>
      <c r="M161" s="51">
        <v>1</v>
      </c>
      <c r="N161" s="145">
        <f t="shared" si="51"/>
        <v>1.5267175572519084E-3</v>
      </c>
      <c r="O161" s="146" t="str">
        <f t="shared" si="52"/>
        <v>Not Met</v>
      </c>
      <c r="P161" s="145">
        <f t="shared" si="53"/>
        <v>0.03</v>
      </c>
      <c r="Q161" s="50">
        <v>5</v>
      </c>
      <c r="R161" s="50">
        <v>0</v>
      </c>
      <c r="S161" s="51">
        <v>1</v>
      </c>
      <c r="T161" s="145">
        <f t="shared" si="54"/>
        <v>0</v>
      </c>
      <c r="U161" s="146" t="str">
        <f t="shared" si="55"/>
        <v>Not Met</v>
      </c>
      <c r="V161" s="145">
        <f t="shared" si="56"/>
        <v>0.02</v>
      </c>
      <c r="W161" s="50">
        <v>281</v>
      </c>
      <c r="X161" s="50">
        <v>0</v>
      </c>
      <c r="Y161" s="51">
        <v>1</v>
      </c>
      <c r="Z161" s="145">
        <f t="shared" si="57"/>
        <v>0</v>
      </c>
      <c r="AA161" s="146" t="str">
        <f t="shared" si="58"/>
        <v>Not Met</v>
      </c>
      <c r="AB161" s="145">
        <f t="shared" si="59"/>
        <v>1.2500000000000001E-2</v>
      </c>
      <c r="AC161" s="50">
        <v>12</v>
      </c>
      <c r="AD161" s="50">
        <v>3</v>
      </c>
      <c r="AE161" s="51">
        <v>0.8</v>
      </c>
      <c r="AF161" s="145">
        <f t="shared" si="60"/>
        <v>0.25</v>
      </c>
      <c r="AG161" s="146" t="str">
        <f t="shared" si="61"/>
        <v>Not Met</v>
      </c>
      <c r="AH161" s="145">
        <f t="shared" si="62"/>
        <v>1.2500000000000001E-2</v>
      </c>
      <c r="AI161" s="50">
        <v>2</v>
      </c>
      <c r="AJ161" s="50">
        <v>2</v>
      </c>
      <c r="AK161" s="51">
        <v>1</v>
      </c>
      <c r="AL161" s="145">
        <f t="shared" si="63"/>
        <v>1</v>
      </c>
      <c r="AM161" s="146" t="str">
        <f t="shared" si="64"/>
        <v>Met</v>
      </c>
      <c r="AN161" s="145">
        <f t="shared" si="65"/>
        <v>0.02</v>
      </c>
      <c r="AO161" s="50">
        <v>6</v>
      </c>
      <c r="AP161" s="50">
        <v>0</v>
      </c>
      <c r="AQ161" s="51">
        <v>1</v>
      </c>
      <c r="AR161" s="145">
        <f t="shared" si="66"/>
        <v>0</v>
      </c>
      <c r="AS161" s="146" t="str">
        <f t="shared" si="67"/>
        <v>Not Met</v>
      </c>
      <c r="AT161" s="145">
        <f t="shared" si="68"/>
        <v>0.02</v>
      </c>
      <c r="AU161" s="145">
        <v>0.8</v>
      </c>
      <c r="AV161" s="89">
        <f t="shared" si="69"/>
        <v>0.31500000000000006</v>
      </c>
      <c r="AW161" s="90">
        <f t="shared" si="70"/>
        <v>0.39375000000000004</v>
      </c>
      <c r="AX161" s="64" t="str">
        <f t="shared" si="71"/>
        <v>Below Par</v>
      </c>
    </row>
    <row r="162" spans="1:50">
      <c r="A162" s="148">
        <v>45047</v>
      </c>
      <c r="B162" s="143" t="s">
        <v>1532</v>
      </c>
      <c r="C162" s="143" t="s">
        <v>3711</v>
      </c>
      <c r="D162" s="144" t="s">
        <v>3528</v>
      </c>
      <c r="E162" s="50">
        <v>11</v>
      </c>
      <c r="F162" s="50">
        <v>4</v>
      </c>
      <c r="G162" s="51">
        <v>1</v>
      </c>
      <c r="H162" s="145">
        <f t="shared" si="48"/>
        <v>0.36363636363636365</v>
      </c>
      <c r="I162" s="146" t="str">
        <f t="shared" si="49"/>
        <v>Not Met</v>
      </c>
      <c r="J162" s="145">
        <f t="shared" si="50"/>
        <v>0.1</v>
      </c>
      <c r="K162" s="50">
        <v>755</v>
      </c>
      <c r="L162" s="50">
        <v>50</v>
      </c>
      <c r="M162" s="51">
        <v>1</v>
      </c>
      <c r="N162" s="145">
        <f t="shared" si="51"/>
        <v>6.6225165562913912E-2</v>
      </c>
      <c r="O162" s="146" t="str">
        <f t="shared" si="52"/>
        <v>Not Met</v>
      </c>
      <c r="P162" s="145">
        <f t="shared" si="53"/>
        <v>0.03</v>
      </c>
      <c r="Q162" s="50">
        <v>5</v>
      </c>
      <c r="R162" s="50">
        <v>0</v>
      </c>
      <c r="S162" s="51">
        <v>1</v>
      </c>
      <c r="T162" s="145">
        <f t="shared" si="54"/>
        <v>0</v>
      </c>
      <c r="U162" s="146" t="str">
        <f t="shared" si="55"/>
        <v>Not Met</v>
      </c>
      <c r="V162" s="145">
        <f t="shared" si="56"/>
        <v>0.02</v>
      </c>
      <c r="W162" s="50">
        <v>275</v>
      </c>
      <c r="X162" s="50">
        <v>2</v>
      </c>
      <c r="Y162" s="51">
        <v>1</v>
      </c>
      <c r="Z162" s="145">
        <f t="shared" si="57"/>
        <v>7.2727272727272727E-3</v>
      </c>
      <c r="AA162" s="146" t="str">
        <f t="shared" si="58"/>
        <v>Not Met</v>
      </c>
      <c r="AB162" s="145">
        <f t="shared" si="59"/>
        <v>1.2500000000000001E-2</v>
      </c>
      <c r="AC162" s="50">
        <v>11</v>
      </c>
      <c r="AD162" s="50">
        <v>2</v>
      </c>
      <c r="AE162" s="51">
        <v>0.8</v>
      </c>
      <c r="AF162" s="145">
        <f t="shared" si="60"/>
        <v>0.18181818181818182</v>
      </c>
      <c r="AG162" s="146" t="str">
        <f t="shared" si="61"/>
        <v>Not Met</v>
      </c>
      <c r="AH162" s="145">
        <f t="shared" si="62"/>
        <v>1.2500000000000001E-2</v>
      </c>
      <c r="AI162" s="50">
        <v>1</v>
      </c>
      <c r="AJ162" s="50">
        <v>1</v>
      </c>
      <c r="AK162" s="51">
        <v>1</v>
      </c>
      <c r="AL162" s="145">
        <f t="shared" si="63"/>
        <v>1</v>
      </c>
      <c r="AM162" s="146" t="str">
        <f t="shared" si="64"/>
        <v>Met</v>
      </c>
      <c r="AN162" s="145">
        <f t="shared" si="65"/>
        <v>0.02</v>
      </c>
      <c r="AO162" s="50">
        <v>5</v>
      </c>
      <c r="AP162" s="50">
        <v>1</v>
      </c>
      <c r="AQ162" s="51">
        <v>1</v>
      </c>
      <c r="AR162" s="145">
        <f t="shared" si="66"/>
        <v>0.2</v>
      </c>
      <c r="AS162" s="146" t="str">
        <f t="shared" si="67"/>
        <v>Not Met</v>
      </c>
      <c r="AT162" s="145">
        <f t="shared" si="68"/>
        <v>0.02</v>
      </c>
      <c r="AU162" s="145">
        <v>0.8</v>
      </c>
      <c r="AV162" s="89">
        <f t="shared" si="69"/>
        <v>0.215</v>
      </c>
      <c r="AW162" s="90">
        <f t="shared" si="70"/>
        <v>0.26874999999999999</v>
      </c>
      <c r="AX162" s="64" t="str">
        <f t="shared" si="71"/>
        <v>Below Par</v>
      </c>
    </row>
    <row r="163" spans="1:50">
      <c r="A163" s="148">
        <v>45047</v>
      </c>
      <c r="B163" s="143" t="s">
        <v>1532</v>
      </c>
      <c r="C163" s="143" t="s">
        <v>3707</v>
      </c>
      <c r="D163" s="144" t="s">
        <v>3527</v>
      </c>
      <c r="E163" s="50">
        <v>11</v>
      </c>
      <c r="F163" s="50">
        <v>3</v>
      </c>
      <c r="G163" s="51">
        <v>1</v>
      </c>
      <c r="H163" s="145">
        <f t="shared" si="48"/>
        <v>0.27272727272727271</v>
      </c>
      <c r="I163" s="146" t="str">
        <f t="shared" si="49"/>
        <v>Not Met</v>
      </c>
      <c r="J163" s="145">
        <f t="shared" si="50"/>
        <v>0.1</v>
      </c>
      <c r="K163" s="50">
        <v>724</v>
      </c>
      <c r="L163" s="50">
        <v>0</v>
      </c>
      <c r="M163" s="51">
        <v>1</v>
      </c>
      <c r="N163" s="145">
        <f t="shared" si="51"/>
        <v>0</v>
      </c>
      <c r="O163" s="146" t="str">
        <f t="shared" si="52"/>
        <v>Not Met</v>
      </c>
      <c r="P163" s="145">
        <f t="shared" si="53"/>
        <v>0.03</v>
      </c>
      <c r="Q163" s="50">
        <v>5</v>
      </c>
      <c r="R163" s="50">
        <v>0</v>
      </c>
      <c r="S163" s="51">
        <v>1</v>
      </c>
      <c r="T163" s="145">
        <f t="shared" si="54"/>
        <v>0</v>
      </c>
      <c r="U163" s="146" t="str">
        <f t="shared" si="55"/>
        <v>Not Met</v>
      </c>
      <c r="V163" s="145">
        <f t="shared" si="56"/>
        <v>0.02</v>
      </c>
      <c r="W163" s="50">
        <v>294</v>
      </c>
      <c r="X163" s="50">
        <v>0</v>
      </c>
      <c r="Y163" s="51">
        <v>1</v>
      </c>
      <c r="Z163" s="145">
        <f t="shared" si="57"/>
        <v>0</v>
      </c>
      <c r="AA163" s="146" t="str">
        <f t="shared" si="58"/>
        <v>Not Met</v>
      </c>
      <c r="AB163" s="145">
        <f t="shared" si="59"/>
        <v>1.2500000000000001E-2</v>
      </c>
      <c r="AC163" s="50">
        <v>11</v>
      </c>
      <c r="AD163" s="50">
        <v>1</v>
      </c>
      <c r="AE163" s="51">
        <v>0.8</v>
      </c>
      <c r="AF163" s="145">
        <f t="shared" si="60"/>
        <v>9.0909090909090912E-2</v>
      </c>
      <c r="AG163" s="146" t="str">
        <f t="shared" si="61"/>
        <v>Not Met</v>
      </c>
      <c r="AH163" s="145">
        <f t="shared" si="62"/>
        <v>1.2500000000000001E-2</v>
      </c>
      <c r="AI163" s="50">
        <v>0</v>
      </c>
      <c r="AJ163" s="50">
        <v>0</v>
      </c>
      <c r="AK163" s="51">
        <v>1</v>
      </c>
      <c r="AL163" s="145">
        <f t="shared" si="63"/>
        <v>1</v>
      </c>
      <c r="AM163" s="146" t="str">
        <f t="shared" si="64"/>
        <v>Met</v>
      </c>
      <c r="AN163" s="145">
        <f t="shared" si="65"/>
        <v>0.02</v>
      </c>
      <c r="AO163" s="50">
        <v>9</v>
      </c>
      <c r="AP163" s="50">
        <v>1</v>
      </c>
      <c r="AQ163" s="51">
        <v>1</v>
      </c>
      <c r="AR163" s="145">
        <f t="shared" si="66"/>
        <v>0.1111111111111111</v>
      </c>
      <c r="AS163" s="146" t="str">
        <f t="shared" si="67"/>
        <v>Not Met</v>
      </c>
      <c r="AT163" s="145">
        <f t="shared" si="68"/>
        <v>0.02</v>
      </c>
      <c r="AU163" s="145">
        <v>0.8</v>
      </c>
      <c r="AV163" s="89">
        <f t="shared" si="69"/>
        <v>0.215</v>
      </c>
      <c r="AW163" s="90">
        <f t="shared" si="70"/>
        <v>0.26874999999999999</v>
      </c>
      <c r="AX163" s="64" t="str">
        <f t="shared" si="71"/>
        <v>Below Par</v>
      </c>
    </row>
    <row r="164" spans="1:50">
      <c r="A164" s="148">
        <v>45047</v>
      </c>
      <c r="B164" s="143" t="s">
        <v>1532</v>
      </c>
      <c r="C164" s="143" t="s">
        <v>3708</v>
      </c>
      <c r="D164" s="144" t="s">
        <v>3532</v>
      </c>
      <c r="E164" s="50">
        <v>18</v>
      </c>
      <c r="F164" s="50">
        <v>8</v>
      </c>
      <c r="G164" s="51">
        <v>1</v>
      </c>
      <c r="H164" s="145">
        <f t="shared" si="48"/>
        <v>0.44444444444444442</v>
      </c>
      <c r="I164" s="146" t="str">
        <f t="shared" si="49"/>
        <v>Not Met</v>
      </c>
      <c r="J164" s="145">
        <f t="shared" si="50"/>
        <v>0.1</v>
      </c>
      <c r="K164" s="50">
        <v>878</v>
      </c>
      <c r="L164" s="50">
        <v>25</v>
      </c>
      <c r="M164" s="51">
        <v>1</v>
      </c>
      <c r="N164" s="145">
        <f t="shared" si="51"/>
        <v>2.847380410022779E-2</v>
      </c>
      <c r="O164" s="146" t="str">
        <f t="shared" si="52"/>
        <v>Not Met</v>
      </c>
      <c r="P164" s="145">
        <f t="shared" si="53"/>
        <v>0.03</v>
      </c>
      <c r="Q164" s="50">
        <v>17</v>
      </c>
      <c r="R164" s="50">
        <v>0</v>
      </c>
      <c r="S164" s="51">
        <v>1</v>
      </c>
      <c r="T164" s="145">
        <f t="shared" si="54"/>
        <v>0</v>
      </c>
      <c r="U164" s="146" t="str">
        <f t="shared" si="55"/>
        <v>Not Met</v>
      </c>
      <c r="V164" s="145">
        <f t="shared" si="56"/>
        <v>0.02</v>
      </c>
      <c r="W164" s="50">
        <v>275</v>
      </c>
      <c r="X164" s="50">
        <v>0</v>
      </c>
      <c r="Y164" s="51">
        <v>1</v>
      </c>
      <c r="Z164" s="145">
        <f t="shared" si="57"/>
        <v>0</v>
      </c>
      <c r="AA164" s="146" t="str">
        <f t="shared" si="58"/>
        <v>Not Met</v>
      </c>
      <c r="AB164" s="145">
        <f t="shared" si="59"/>
        <v>1.2500000000000001E-2</v>
      </c>
      <c r="AC164" s="50">
        <v>18</v>
      </c>
      <c r="AD164" s="50">
        <v>5</v>
      </c>
      <c r="AE164" s="51">
        <v>0.8</v>
      </c>
      <c r="AF164" s="145">
        <f t="shared" si="60"/>
        <v>0.27777777777777779</v>
      </c>
      <c r="AG164" s="146" t="str">
        <f t="shared" si="61"/>
        <v>Not Met</v>
      </c>
      <c r="AH164" s="145">
        <f t="shared" si="62"/>
        <v>1.2500000000000001E-2</v>
      </c>
      <c r="AI164" s="50">
        <v>0</v>
      </c>
      <c r="AJ164" s="50">
        <v>0</v>
      </c>
      <c r="AK164" s="51">
        <v>1</v>
      </c>
      <c r="AL164" s="145">
        <f t="shared" si="63"/>
        <v>1</v>
      </c>
      <c r="AM164" s="146" t="str">
        <f t="shared" si="64"/>
        <v>Met</v>
      </c>
      <c r="AN164" s="145">
        <f t="shared" si="65"/>
        <v>0.02</v>
      </c>
      <c r="AO164" s="50">
        <v>9</v>
      </c>
      <c r="AP164" s="50">
        <v>0</v>
      </c>
      <c r="AQ164" s="51">
        <v>1</v>
      </c>
      <c r="AR164" s="145">
        <f t="shared" si="66"/>
        <v>0</v>
      </c>
      <c r="AS164" s="146" t="str">
        <f t="shared" si="67"/>
        <v>Not Met</v>
      </c>
      <c r="AT164" s="145">
        <f t="shared" si="68"/>
        <v>0.02</v>
      </c>
      <c r="AU164" s="145">
        <v>0.8</v>
      </c>
      <c r="AV164" s="89">
        <f t="shared" si="69"/>
        <v>0.215</v>
      </c>
      <c r="AW164" s="90">
        <f t="shared" si="70"/>
        <v>0.26874999999999999</v>
      </c>
      <c r="AX164" s="64" t="str">
        <f t="shared" si="71"/>
        <v>Below Par</v>
      </c>
    </row>
    <row r="165" spans="1:50">
      <c r="A165" s="148">
        <v>45047</v>
      </c>
      <c r="B165" s="143" t="s">
        <v>1532</v>
      </c>
      <c r="C165" s="143" t="s">
        <v>3709</v>
      </c>
      <c r="D165" s="144" t="s">
        <v>3533</v>
      </c>
      <c r="E165" s="50">
        <v>8</v>
      </c>
      <c r="F165" s="50">
        <v>4</v>
      </c>
      <c r="G165" s="51">
        <v>1</v>
      </c>
      <c r="H165" s="145">
        <f t="shared" si="48"/>
        <v>0.5</v>
      </c>
      <c r="I165" s="146" t="str">
        <f t="shared" si="49"/>
        <v>Not Met</v>
      </c>
      <c r="J165" s="145">
        <f t="shared" si="50"/>
        <v>0.1</v>
      </c>
      <c r="K165" s="50">
        <v>651</v>
      </c>
      <c r="L165" s="50">
        <v>0</v>
      </c>
      <c r="M165" s="51">
        <v>1</v>
      </c>
      <c r="N165" s="145">
        <f t="shared" si="51"/>
        <v>0</v>
      </c>
      <c r="O165" s="146" t="str">
        <f t="shared" si="52"/>
        <v>Not Met</v>
      </c>
      <c r="P165" s="145">
        <f t="shared" si="53"/>
        <v>0.03</v>
      </c>
      <c r="Q165" s="50">
        <v>5</v>
      </c>
      <c r="R165" s="50">
        <v>0</v>
      </c>
      <c r="S165" s="51">
        <v>1</v>
      </c>
      <c r="T165" s="145">
        <f t="shared" si="54"/>
        <v>0</v>
      </c>
      <c r="U165" s="146" t="str">
        <f t="shared" si="55"/>
        <v>Not Met</v>
      </c>
      <c r="V165" s="145">
        <f t="shared" si="56"/>
        <v>0.02</v>
      </c>
      <c r="W165" s="50">
        <v>279</v>
      </c>
      <c r="X165" s="50">
        <v>0</v>
      </c>
      <c r="Y165" s="51">
        <v>1</v>
      </c>
      <c r="Z165" s="145">
        <f t="shared" si="57"/>
        <v>0</v>
      </c>
      <c r="AA165" s="146" t="str">
        <f t="shared" si="58"/>
        <v>Not Met</v>
      </c>
      <c r="AB165" s="145">
        <f t="shared" si="59"/>
        <v>1.2500000000000001E-2</v>
      </c>
      <c r="AC165" s="50">
        <v>8</v>
      </c>
      <c r="AD165" s="50">
        <v>2</v>
      </c>
      <c r="AE165" s="51">
        <v>0.8</v>
      </c>
      <c r="AF165" s="145">
        <f t="shared" si="60"/>
        <v>0.25</v>
      </c>
      <c r="AG165" s="146" t="str">
        <f t="shared" si="61"/>
        <v>Not Met</v>
      </c>
      <c r="AH165" s="145">
        <f t="shared" si="62"/>
        <v>1.2500000000000001E-2</v>
      </c>
      <c r="AI165" s="50">
        <v>1</v>
      </c>
      <c r="AJ165" s="50">
        <v>1</v>
      </c>
      <c r="AK165" s="51">
        <v>1</v>
      </c>
      <c r="AL165" s="145">
        <f t="shared" si="63"/>
        <v>1</v>
      </c>
      <c r="AM165" s="146" t="str">
        <f t="shared" si="64"/>
        <v>Met</v>
      </c>
      <c r="AN165" s="145">
        <f t="shared" si="65"/>
        <v>0.02</v>
      </c>
      <c r="AO165" s="50">
        <v>3</v>
      </c>
      <c r="AP165" s="50">
        <v>0</v>
      </c>
      <c r="AQ165" s="51">
        <v>1</v>
      </c>
      <c r="AR165" s="145">
        <f t="shared" si="66"/>
        <v>0</v>
      </c>
      <c r="AS165" s="146" t="str">
        <f t="shared" si="67"/>
        <v>Not Met</v>
      </c>
      <c r="AT165" s="145">
        <f t="shared" si="68"/>
        <v>0.02</v>
      </c>
      <c r="AU165" s="145">
        <v>0.8</v>
      </c>
      <c r="AV165" s="89">
        <f t="shared" si="69"/>
        <v>0.215</v>
      </c>
      <c r="AW165" s="90">
        <f t="shared" si="70"/>
        <v>0.26874999999999999</v>
      </c>
      <c r="AX165" s="64" t="str">
        <f t="shared" si="71"/>
        <v>Below Par</v>
      </c>
    </row>
    <row r="166" spans="1:50">
      <c r="A166" s="148">
        <v>45047</v>
      </c>
      <c r="B166" s="143" t="s">
        <v>1532</v>
      </c>
      <c r="C166" s="143" t="s">
        <v>3710</v>
      </c>
      <c r="D166" s="144" t="s">
        <v>3534</v>
      </c>
      <c r="E166" s="50">
        <v>10</v>
      </c>
      <c r="F166" s="50">
        <v>6</v>
      </c>
      <c r="G166" s="51">
        <v>1</v>
      </c>
      <c r="H166" s="145">
        <f t="shared" si="48"/>
        <v>0.6</v>
      </c>
      <c r="I166" s="146" t="str">
        <f t="shared" si="49"/>
        <v>Not Met</v>
      </c>
      <c r="J166" s="145">
        <f t="shared" si="50"/>
        <v>0.1</v>
      </c>
      <c r="K166" s="50">
        <v>589</v>
      </c>
      <c r="L166" s="50">
        <v>20</v>
      </c>
      <c r="M166" s="51">
        <v>1</v>
      </c>
      <c r="N166" s="145">
        <f t="shared" si="51"/>
        <v>3.3955857385398983E-2</v>
      </c>
      <c r="O166" s="146" t="str">
        <f t="shared" si="52"/>
        <v>Not Met</v>
      </c>
      <c r="P166" s="145">
        <f t="shared" si="53"/>
        <v>0.03</v>
      </c>
      <c r="Q166" s="50">
        <v>15</v>
      </c>
      <c r="R166" s="50">
        <v>0</v>
      </c>
      <c r="S166" s="51">
        <v>1</v>
      </c>
      <c r="T166" s="145">
        <f t="shared" si="54"/>
        <v>0</v>
      </c>
      <c r="U166" s="146" t="str">
        <f t="shared" si="55"/>
        <v>Not Met</v>
      </c>
      <c r="V166" s="145">
        <f t="shared" si="56"/>
        <v>0.02</v>
      </c>
      <c r="W166" s="50">
        <v>217</v>
      </c>
      <c r="X166" s="50">
        <v>3</v>
      </c>
      <c r="Y166" s="51">
        <v>1</v>
      </c>
      <c r="Z166" s="145">
        <f t="shared" si="57"/>
        <v>1.3824884792626729E-2</v>
      </c>
      <c r="AA166" s="146" t="str">
        <f t="shared" si="58"/>
        <v>Not Met</v>
      </c>
      <c r="AB166" s="145">
        <f t="shared" si="59"/>
        <v>1.2500000000000001E-2</v>
      </c>
      <c r="AC166" s="50">
        <v>10</v>
      </c>
      <c r="AD166" s="50">
        <v>0</v>
      </c>
      <c r="AE166" s="51">
        <v>0.8</v>
      </c>
      <c r="AF166" s="145">
        <f t="shared" si="60"/>
        <v>0</v>
      </c>
      <c r="AG166" s="146" t="str">
        <f t="shared" si="61"/>
        <v>Not Met</v>
      </c>
      <c r="AH166" s="145">
        <f t="shared" si="62"/>
        <v>1.2500000000000001E-2</v>
      </c>
      <c r="AI166" s="50">
        <v>0</v>
      </c>
      <c r="AJ166" s="50">
        <v>0</v>
      </c>
      <c r="AK166" s="51">
        <v>1</v>
      </c>
      <c r="AL166" s="145">
        <f t="shared" si="63"/>
        <v>1</v>
      </c>
      <c r="AM166" s="146" t="str">
        <f t="shared" si="64"/>
        <v>Met</v>
      </c>
      <c r="AN166" s="145">
        <f t="shared" si="65"/>
        <v>0.02</v>
      </c>
      <c r="AO166" s="50">
        <v>5</v>
      </c>
      <c r="AP166" s="50">
        <v>2</v>
      </c>
      <c r="AQ166" s="51">
        <v>1</v>
      </c>
      <c r="AR166" s="145">
        <f t="shared" si="66"/>
        <v>0.4</v>
      </c>
      <c r="AS166" s="146" t="str">
        <f t="shared" si="67"/>
        <v>Not Met</v>
      </c>
      <c r="AT166" s="145">
        <f t="shared" si="68"/>
        <v>0.02</v>
      </c>
      <c r="AU166" s="145">
        <v>0.8</v>
      </c>
      <c r="AV166" s="89">
        <f t="shared" si="69"/>
        <v>0.215</v>
      </c>
      <c r="AW166" s="90">
        <f t="shared" si="70"/>
        <v>0.26874999999999999</v>
      </c>
      <c r="AX166" s="64" t="str">
        <f t="shared" si="71"/>
        <v>Below Par</v>
      </c>
    </row>
    <row r="167" spans="1:50">
      <c r="A167" s="148">
        <v>45047</v>
      </c>
      <c r="B167" s="143" t="s">
        <v>1532</v>
      </c>
      <c r="C167" s="143" t="s">
        <v>3567</v>
      </c>
      <c r="D167" s="144" t="s">
        <v>3530</v>
      </c>
      <c r="E167" s="50">
        <v>9</v>
      </c>
      <c r="F167" s="50">
        <v>6</v>
      </c>
      <c r="G167" s="51">
        <v>1</v>
      </c>
      <c r="H167" s="145">
        <f t="shared" si="48"/>
        <v>0.66666666666666663</v>
      </c>
      <c r="I167" s="146" t="str">
        <f t="shared" si="49"/>
        <v>Not Met</v>
      </c>
      <c r="J167" s="145">
        <f t="shared" si="50"/>
        <v>0.1</v>
      </c>
      <c r="K167" s="50">
        <v>673</v>
      </c>
      <c r="L167" s="50">
        <v>7</v>
      </c>
      <c r="M167" s="51">
        <v>1</v>
      </c>
      <c r="N167" s="145">
        <f t="shared" si="51"/>
        <v>1.0401188707280832E-2</v>
      </c>
      <c r="O167" s="146" t="str">
        <f t="shared" si="52"/>
        <v>Not Met</v>
      </c>
      <c r="P167" s="145">
        <f t="shared" si="53"/>
        <v>0.03</v>
      </c>
      <c r="Q167" s="50">
        <v>4</v>
      </c>
      <c r="R167" s="50">
        <v>0</v>
      </c>
      <c r="S167" s="51">
        <v>1</v>
      </c>
      <c r="T167" s="145">
        <f t="shared" si="54"/>
        <v>0</v>
      </c>
      <c r="U167" s="146" t="str">
        <f t="shared" si="55"/>
        <v>Not Met</v>
      </c>
      <c r="V167" s="145">
        <f t="shared" si="56"/>
        <v>0.02</v>
      </c>
      <c r="W167" s="50">
        <v>275</v>
      </c>
      <c r="X167" s="50">
        <v>0</v>
      </c>
      <c r="Y167" s="51">
        <v>1</v>
      </c>
      <c r="Z167" s="145">
        <f t="shared" si="57"/>
        <v>0</v>
      </c>
      <c r="AA167" s="146" t="str">
        <f t="shared" si="58"/>
        <v>Not Met</v>
      </c>
      <c r="AB167" s="145">
        <f t="shared" si="59"/>
        <v>1.2500000000000001E-2</v>
      </c>
      <c r="AC167" s="50">
        <v>9</v>
      </c>
      <c r="AD167" s="50">
        <v>1</v>
      </c>
      <c r="AE167" s="51">
        <v>0.8</v>
      </c>
      <c r="AF167" s="145">
        <f t="shared" si="60"/>
        <v>0.1111111111111111</v>
      </c>
      <c r="AG167" s="146" t="str">
        <f t="shared" si="61"/>
        <v>Not Met</v>
      </c>
      <c r="AH167" s="145">
        <f t="shared" si="62"/>
        <v>1.2500000000000001E-2</v>
      </c>
      <c r="AI167" s="50">
        <v>2</v>
      </c>
      <c r="AJ167" s="50">
        <v>2</v>
      </c>
      <c r="AK167" s="51">
        <v>1</v>
      </c>
      <c r="AL167" s="145">
        <f t="shared" si="63"/>
        <v>1</v>
      </c>
      <c r="AM167" s="146" t="str">
        <f t="shared" si="64"/>
        <v>Met</v>
      </c>
      <c r="AN167" s="145">
        <f t="shared" si="65"/>
        <v>0.02</v>
      </c>
      <c r="AO167" s="50">
        <v>2</v>
      </c>
      <c r="AP167" s="50">
        <v>0</v>
      </c>
      <c r="AQ167" s="51">
        <v>1</v>
      </c>
      <c r="AR167" s="145">
        <f t="shared" si="66"/>
        <v>0</v>
      </c>
      <c r="AS167" s="146" t="str">
        <f t="shared" si="67"/>
        <v>Not Met</v>
      </c>
      <c r="AT167" s="145">
        <f t="shared" si="68"/>
        <v>0.02</v>
      </c>
      <c r="AU167" s="145">
        <v>0.8</v>
      </c>
      <c r="AV167" s="89">
        <f t="shared" si="69"/>
        <v>0.215</v>
      </c>
      <c r="AW167" s="90">
        <f t="shared" si="70"/>
        <v>0.26874999999999999</v>
      </c>
      <c r="AX167" s="64" t="str">
        <f t="shared" si="71"/>
        <v>Below Par</v>
      </c>
    </row>
    <row r="168" spans="1:50">
      <c r="A168" s="148">
        <v>45047</v>
      </c>
      <c r="B168" s="143" t="s">
        <v>1697</v>
      </c>
      <c r="C168" s="143" t="s">
        <v>3713</v>
      </c>
      <c r="D168" s="144" t="s">
        <v>3537</v>
      </c>
      <c r="E168" s="50">
        <v>174</v>
      </c>
      <c r="F168" s="50">
        <v>83</v>
      </c>
      <c r="G168" s="51">
        <v>1</v>
      </c>
      <c r="H168" s="145">
        <f t="shared" si="48"/>
        <v>0.47701149425287354</v>
      </c>
      <c r="I168" s="146" t="str">
        <f t="shared" si="49"/>
        <v>Not Met</v>
      </c>
      <c r="J168" s="145">
        <f t="shared" si="50"/>
        <v>0.1</v>
      </c>
      <c r="K168" s="50">
        <v>1005</v>
      </c>
      <c r="L168" s="50">
        <v>33</v>
      </c>
      <c r="M168" s="51">
        <v>1</v>
      </c>
      <c r="N168" s="145">
        <f t="shared" si="51"/>
        <v>3.2835820895522387E-2</v>
      </c>
      <c r="O168" s="146" t="str">
        <f t="shared" si="52"/>
        <v>Not Met</v>
      </c>
      <c r="P168" s="145">
        <f t="shared" si="53"/>
        <v>0.03</v>
      </c>
      <c r="Q168" s="50">
        <v>12</v>
      </c>
      <c r="R168" s="50">
        <v>0</v>
      </c>
      <c r="S168" s="51">
        <v>1</v>
      </c>
      <c r="T168" s="145">
        <f t="shared" si="54"/>
        <v>0</v>
      </c>
      <c r="U168" s="146" t="str">
        <f t="shared" si="55"/>
        <v>Not Met</v>
      </c>
      <c r="V168" s="145">
        <f t="shared" si="56"/>
        <v>0.02</v>
      </c>
      <c r="W168" s="50">
        <v>482</v>
      </c>
      <c r="X168" s="50">
        <v>1</v>
      </c>
      <c r="Y168" s="51">
        <v>1</v>
      </c>
      <c r="Z168" s="145">
        <f t="shared" si="57"/>
        <v>2.0746887966804979E-3</v>
      </c>
      <c r="AA168" s="146" t="str">
        <f t="shared" si="58"/>
        <v>Not Met</v>
      </c>
      <c r="AB168" s="145">
        <f t="shared" si="59"/>
        <v>1.2500000000000001E-2</v>
      </c>
      <c r="AC168" s="50">
        <v>174</v>
      </c>
      <c r="AD168" s="50">
        <v>73</v>
      </c>
      <c r="AE168" s="51">
        <v>0.8</v>
      </c>
      <c r="AF168" s="145">
        <f t="shared" si="60"/>
        <v>0.41954022988505746</v>
      </c>
      <c r="AG168" s="146" t="str">
        <f t="shared" si="61"/>
        <v>Not Met</v>
      </c>
      <c r="AH168" s="145">
        <f t="shared" si="62"/>
        <v>1.2500000000000001E-2</v>
      </c>
      <c r="AI168" s="50">
        <v>1</v>
      </c>
      <c r="AJ168" s="50">
        <v>1</v>
      </c>
      <c r="AK168" s="51">
        <v>1</v>
      </c>
      <c r="AL168" s="145">
        <f t="shared" si="63"/>
        <v>1</v>
      </c>
      <c r="AM168" s="146" t="str">
        <f t="shared" si="64"/>
        <v>Met</v>
      </c>
      <c r="AN168" s="145">
        <f t="shared" si="65"/>
        <v>0.02</v>
      </c>
      <c r="AO168" s="50">
        <v>91</v>
      </c>
      <c r="AP168" s="50">
        <v>1</v>
      </c>
      <c r="AQ168" s="51">
        <v>1</v>
      </c>
      <c r="AR168" s="145">
        <f t="shared" si="66"/>
        <v>1.098901098901099E-2</v>
      </c>
      <c r="AS168" s="146" t="str">
        <f t="shared" si="67"/>
        <v>Not Met</v>
      </c>
      <c r="AT168" s="145">
        <f t="shared" si="68"/>
        <v>0.02</v>
      </c>
      <c r="AU168" s="145">
        <v>0.8</v>
      </c>
      <c r="AV168" s="89">
        <f t="shared" si="69"/>
        <v>0.215</v>
      </c>
      <c r="AW168" s="90">
        <f t="shared" si="70"/>
        <v>0.26874999999999999</v>
      </c>
      <c r="AX168" s="64" t="str">
        <f t="shared" si="71"/>
        <v>Below Par</v>
      </c>
    </row>
    <row r="169" spans="1:50">
      <c r="A169" s="148">
        <v>45047</v>
      </c>
      <c r="B169" s="143" t="s">
        <v>1697</v>
      </c>
      <c r="C169" s="143" t="s">
        <v>3714</v>
      </c>
      <c r="D169" s="144" t="s">
        <v>3536</v>
      </c>
      <c r="E169" s="50">
        <v>62</v>
      </c>
      <c r="F169" s="50">
        <v>29</v>
      </c>
      <c r="G169" s="51">
        <v>1</v>
      </c>
      <c r="H169" s="145">
        <f t="shared" si="48"/>
        <v>0.46774193548387094</v>
      </c>
      <c r="I169" s="146" t="str">
        <f t="shared" si="49"/>
        <v>Not Met</v>
      </c>
      <c r="J169" s="145">
        <f t="shared" si="50"/>
        <v>0.1</v>
      </c>
      <c r="K169" s="50">
        <v>1018</v>
      </c>
      <c r="L169" s="50">
        <v>2</v>
      </c>
      <c r="M169" s="51">
        <v>1</v>
      </c>
      <c r="N169" s="145">
        <f t="shared" si="51"/>
        <v>1.9646365422396855E-3</v>
      </c>
      <c r="O169" s="146" t="str">
        <f t="shared" si="52"/>
        <v>Not Met</v>
      </c>
      <c r="P169" s="145">
        <f t="shared" si="53"/>
        <v>0.03</v>
      </c>
      <c r="Q169" s="50">
        <v>15</v>
      </c>
      <c r="R169" s="50">
        <v>0</v>
      </c>
      <c r="S169" s="51">
        <v>1</v>
      </c>
      <c r="T169" s="145">
        <f t="shared" si="54"/>
        <v>0</v>
      </c>
      <c r="U169" s="146" t="str">
        <f t="shared" si="55"/>
        <v>Not Met</v>
      </c>
      <c r="V169" s="145">
        <f t="shared" si="56"/>
        <v>0.02</v>
      </c>
      <c r="W169" s="50">
        <v>519</v>
      </c>
      <c r="X169" s="50">
        <v>0</v>
      </c>
      <c r="Y169" s="51">
        <v>1</v>
      </c>
      <c r="Z169" s="145">
        <f t="shared" si="57"/>
        <v>0</v>
      </c>
      <c r="AA169" s="146" t="str">
        <f t="shared" si="58"/>
        <v>Not Met</v>
      </c>
      <c r="AB169" s="145">
        <f t="shared" si="59"/>
        <v>1.2500000000000001E-2</v>
      </c>
      <c r="AC169" s="50">
        <v>62</v>
      </c>
      <c r="AD169" s="50">
        <v>30</v>
      </c>
      <c r="AE169" s="51">
        <v>0.8</v>
      </c>
      <c r="AF169" s="145">
        <f t="shared" si="60"/>
        <v>0.4838709677419355</v>
      </c>
      <c r="AG169" s="146" t="str">
        <f t="shared" si="61"/>
        <v>Not Met</v>
      </c>
      <c r="AH169" s="145">
        <f t="shared" si="62"/>
        <v>1.2500000000000001E-2</v>
      </c>
      <c r="AI169" s="50">
        <v>3</v>
      </c>
      <c r="AJ169" s="50">
        <v>3</v>
      </c>
      <c r="AK169" s="51">
        <v>1</v>
      </c>
      <c r="AL169" s="145">
        <f t="shared" si="63"/>
        <v>1</v>
      </c>
      <c r="AM169" s="146" t="str">
        <f t="shared" si="64"/>
        <v>Met</v>
      </c>
      <c r="AN169" s="145">
        <f t="shared" si="65"/>
        <v>0.02</v>
      </c>
      <c r="AO169" s="50">
        <v>31</v>
      </c>
      <c r="AP169" s="50">
        <v>1</v>
      </c>
      <c r="AQ169" s="51">
        <v>1</v>
      </c>
      <c r="AR169" s="145">
        <f t="shared" si="66"/>
        <v>3.2258064516129031E-2</v>
      </c>
      <c r="AS169" s="146" t="str">
        <f t="shared" si="67"/>
        <v>Not Met</v>
      </c>
      <c r="AT169" s="145">
        <f t="shared" si="68"/>
        <v>0.02</v>
      </c>
      <c r="AU169" s="145">
        <v>0.8</v>
      </c>
      <c r="AV169" s="89">
        <f t="shared" si="69"/>
        <v>0.215</v>
      </c>
      <c r="AW169" s="90">
        <f t="shared" si="70"/>
        <v>0.26874999999999999</v>
      </c>
      <c r="AX169" s="64" t="str">
        <f t="shared" si="71"/>
        <v>Below Par</v>
      </c>
    </row>
    <row r="170" spans="1:50">
      <c r="A170" s="148">
        <v>45047</v>
      </c>
      <c r="B170" s="143" t="s">
        <v>1697</v>
      </c>
      <c r="C170" s="143" t="s">
        <v>3715</v>
      </c>
      <c r="D170" s="144" t="s">
        <v>3535</v>
      </c>
      <c r="E170" s="50">
        <v>141</v>
      </c>
      <c r="F170" s="50">
        <v>58</v>
      </c>
      <c r="G170" s="51">
        <v>1</v>
      </c>
      <c r="H170" s="145">
        <f t="shared" si="48"/>
        <v>0.41134751773049644</v>
      </c>
      <c r="I170" s="146" t="str">
        <f t="shared" si="49"/>
        <v>Not Met</v>
      </c>
      <c r="J170" s="145">
        <f t="shared" si="50"/>
        <v>0.1</v>
      </c>
      <c r="K170" s="50">
        <v>1009</v>
      </c>
      <c r="L170" s="50">
        <v>152</v>
      </c>
      <c r="M170" s="51">
        <v>1</v>
      </c>
      <c r="N170" s="145">
        <f t="shared" si="51"/>
        <v>0.15064420218037661</v>
      </c>
      <c r="O170" s="146" t="str">
        <f t="shared" si="52"/>
        <v>Not Met</v>
      </c>
      <c r="P170" s="145">
        <f t="shared" si="53"/>
        <v>0.03</v>
      </c>
      <c r="Q170" s="50">
        <v>10</v>
      </c>
      <c r="R170" s="50">
        <v>0</v>
      </c>
      <c r="S170" s="51">
        <v>1</v>
      </c>
      <c r="T170" s="145">
        <f t="shared" si="54"/>
        <v>0</v>
      </c>
      <c r="U170" s="146" t="str">
        <f t="shared" si="55"/>
        <v>Not Met</v>
      </c>
      <c r="V170" s="145">
        <f t="shared" si="56"/>
        <v>0.02</v>
      </c>
      <c r="W170" s="50">
        <v>582</v>
      </c>
      <c r="X170" s="50">
        <v>11</v>
      </c>
      <c r="Y170" s="51">
        <v>1</v>
      </c>
      <c r="Z170" s="145">
        <f t="shared" si="57"/>
        <v>1.8900343642611683E-2</v>
      </c>
      <c r="AA170" s="146" t="str">
        <f t="shared" si="58"/>
        <v>Not Met</v>
      </c>
      <c r="AB170" s="145">
        <f t="shared" si="59"/>
        <v>1.2500000000000001E-2</v>
      </c>
      <c r="AC170" s="50">
        <v>141</v>
      </c>
      <c r="AD170" s="50">
        <v>63</v>
      </c>
      <c r="AE170" s="51">
        <v>0.8</v>
      </c>
      <c r="AF170" s="145">
        <f t="shared" si="60"/>
        <v>0.44680851063829785</v>
      </c>
      <c r="AG170" s="146" t="str">
        <f t="shared" si="61"/>
        <v>Not Met</v>
      </c>
      <c r="AH170" s="145">
        <f t="shared" si="62"/>
        <v>1.2500000000000001E-2</v>
      </c>
      <c r="AI170" s="50">
        <v>2</v>
      </c>
      <c r="AJ170" s="50">
        <v>2</v>
      </c>
      <c r="AK170" s="51">
        <v>1</v>
      </c>
      <c r="AL170" s="145">
        <f t="shared" si="63"/>
        <v>1</v>
      </c>
      <c r="AM170" s="146" t="str">
        <f t="shared" si="64"/>
        <v>Met</v>
      </c>
      <c r="AN170" s="145">
        <f t="shared" si="65"/>
        <v>0.02</v>
      </c>
      <c r="AO170" s="50">
        <v>85</v>
      </c>
      <c r="AP170" s="50">
        <v>4</v>
      </c>
      <c r="AQ170" s="51">
        <v>1</v>
      </c>
      <c r="AR170" s="145">
        <f t="shared" si="66"/>
        <v>4.7058823529411764E-2</v>
      </c>
      <c r="AS170" s="146" t="str">
        <f t="shared" si="67"/>
        <v>Not Met</v>
      </c>
      <c r="AT170" s="145">
        <f t="shared" si="68"/>
        <v>0.02</v>
      </c>
      <c r="AU170" s="145">
        <v>0.8</v>
      </c>
      <c r="AV170" s="89">
        <f t="shared" si="69"/>
        <v>0.215</v>
      </c>
      <c r="AW170" s="90">
        <f t="shared" si="70"/>
        <v>0.26874999999999999</v>
      </c>
      <c r="AX170" s="64" t="str">
        <f t="shared" si="71"/>
        <v>Below Par</v>
      </c>
    </row>
    <row r="171" spans="1:50">
      <c r="A171" s="148">
        <v>45047</v>
      </c>
      <c r="B171" s="143" t="s">
        <v>1697</v>
      </c>
      <c r="C171" s="143" t="s">
        <v>3575</v>
      </c>
      <c r="D171" s="144" t="s">
        <v>3538</v>
      </c>
      <c r="E171" s="50">
        <v>68</v>
      </c>
      <c r="F171" s="50">
        <v>33</v>
      </c>
      <c r="G171" s="51">
        <v>1</v>
      </c>
      <c r="H171" s="145">
        <f t="shared" si="48"/>
        <v>0.48529411764705882</v>
      </c>
      <c r="I171" s="146" t="str">
        <f t="shared" si="49"/>
        <v>Not Met</v>
      </c>
      <c r="J171" s="145">
        <f t="shared" si="50"/>
        <v>0.1</v>
      </c>
      <c r="K171" s="50">
        <v>999</v>
      </c>
      <c r="L171" s="50">
        <v>155</v>
      </c>
      <c r="M171" s="51">
        <v>1</v>
      </c>
      <c r="N171" s="145">
        <f t="shared" si="51"/>
        <v>0.15515515515515516</v>
      </c>
      <c r="O171" s="146" t="str">
        <f t="shared" si="52"/>
        <v>Not Met</v>
      </c>
      <c r="P171" s="145">
        <f t="shared" si="53"/>
        <v>0.03</v>
      </c>
      <c r="Q171" s="50">
        <v>15</v>
      </c>
      <c r="R171" s="50">
        <v>1</v>
      </c>
      <c r="S171" s="51">
        <v>1</v>
      </c>
      <c r="T171" s="145">
        <f t="shared" si="54"/>
        <v>6.6666666666666666E-2</v>
      </c>
      <c r="U171" s="146" t="str">
        <f t="shared" si="55"/>
        <v>Not Met</v>
      </c>
      <c r="V171" s="145">
        <f t="shared" si="56"/>
        <v>0.02</v>
      </c>
      <c r="W171" s="50">
        <v>403</v>
      </c>
      <c r="X171" s="50">
        <v>12</v>
      </c>
      <c r="Y171" s="51">
        <v>1</v>
      </c>
      <c r="Z171" s="145">
        <f t="shared" si="57"/>
        <v>2.9776674937965261E-2</v>
      </c>
      <c r="AA171" s="146" t="str">
        <f t="shared" si="58"/>
        <v>Not Met</v>
      </c>
      <c r="AB171" s="145">
        <f t="shared" si="59"/>
        <v>1.2500000000000001E-2</v>
      </c>
      <c r="AC171" s="50">
        <v>68</v>
      </c>
      <c r="AD171" s="50">
        <v>36</v>
      </c>
      <c r="AE171" s="51">
        <v>0.8</v>
      </c>
      <c r="AF171" s="145">
        <f t="shared" si="60"/>
        <v>0.52941176470588236</v>
      </c>
      <c r="AG171" s="146" t="str">
        <f t="shared" si="61"/>
        <v>Not Met</v>
      </c>
      <c r="AH171" s="145">
        <f t="shared" si="62"/>
        <v>1.2500000000000001E-2</v>
      </c>
      <c r="AI171" s="50">
        <v>0</v>
      </c>
      <c r="AJ171" s="50">
        <v>0</v>
      </c>
      <c r="AK171" s="51">
        <v>1</v>
      </c>
      <c r="AL171" s="145">
        <f t="shared" si="63"/>
        <v>1</v>
      </c>
      <c r="AM171" s="146" t="str">
        <f t="shared" si="64"/>
        <v>Met</v>
      </c>
      <c r="AN171" s="145">
        <f t="shared" si="65"/>
        <v>0.02</v>
      </c>
      <c r="AO171" s="50">
        <v>35</v>
      </c>
      <c r="AP171" s="50">
        <v>2</v>
      </c>
      <c r="AQ171" s="51">
        <v>1</v>
      </c>
      <c r="AR171" s="145">
        <f t="shared" si="66"/>
        <v>5.7142857142857141E-2</v>
      </c>
      <c r="AS171" s="146" t="str">
        <f t="shared" si="67"/>
        <v>Not Met</v>
      </c>
      <c r="AT171" s="145">
        <f t="shared" si="68"/>
        <v>0.02</v>
      </c>
      <c r="AU171" s="145">
        <v>0.8</v>
      </c>
      <c r="AV171" s="89">
        <f t="shared" si="69"/>
        <v>0.215</v>
      </c>
      <c r="AW171" s="90">
        <f t="shared" si="70"/>
        <v>0.26874999999999999</v>
      </c>
      <c r="AX171" s="64" t="str">
        <f t="shared" si="71"/>
        <v>Below Par</v>
      </c>
    </row>
    <row r="172" spans="1:50">
      <c r="A172" s="148">
        <v>45047</v>
      </c>
      <c r="B172" s="143" t="s">
        <v>2186</v>
      </c>
      <c r="C172" s="143" t="s">
        <v>3720</v>
      </c>
      <c r="D172" s="144" t="s">
        <v>3539</v>
      </c>
      <c r="E172" s="50">
        <v>24</v>
      </c>
      <c r="F172" s="50">
        <v>10</v>
      </c>
      <c r="G172" s="51">
        <v>1</v>
      </c>
      <c r="H172" s="145">
        <f t="shared" si="48"/>
        <v>0.41666666666666669</v>
      </c>
      <c r="I172" s="146" t="str">
        <f t="shared" si="49"/>
        <v>Not Met</v>
      </c>
      <c r="J172" s="145">
        <f t="shared" si="50"/>
        <v>0.1</v>
      </c>
      <c r="K172" s="50">
        <v>833</v>
      </c>
      <c r="L172" s="50">
        <v>0</v>
      </c>
      <c r="M172" s="51">
        <v>1</v>
      </c>
      <c r="N172" s="145">
        <f t="shared" si="51"/>
        <v>0</v>
      </c>
      <c r="O172" s="146" t="str">
        <f t="shared" si="52"/>
        <v>Not Met</v>
      </c>
      <c r="P172" s="145">
        <f t="shared" si="53"/>
        <v>0.03</v>
      </c>
      <c r="Q172" s="50">
        <v>9</v>
      </c>
      <c r="R172" s="50">
        <v>0</v>
      </c>
      <c r="S172" s="51">
        <v>1</v>
      </c>
      <c r="T172" s="145">
        <f t="shared" si="54"/>
        <v>0</v>
      </c>
      <c r="U172" s="146" t="str">
        <f t="shared" si="55"/>
        <v>Not Met</v>
      </c>
      <c r="V172" s="145">
        <f t="shared" si="56"/>
        <v>0.02</v>
      </c>
      <c r="W172" s="50">
        <v>593</v>
      </c>
      <c r="X172" s="50">
        <v>0</v>
      </c>
      <c r="Y172" s="51">
        <v>1</v>
      </c>
      <c r="Z172" s="145">
        <f t="shared" si="57"/>
        <v>0</v>
      </c>
      <c r="AA172" s="146" t="str">
        <f t="shared" si="58"/>
        <v>Not Met</v>
      </c>
      <c r="AB172" s="145">
        <f t="shared" si="59"/>
        <v>1.2500000000000001E-2</v>
      </c>
      <c r="AC172" s="50">
        <v>24</v>
      </c>
      <c r="AD172" s="50">
        <v>13</v>
      </c>
      <c r="AE172" s="51">
        <v>0.8</v>
      </c>
      <c r="AF172" s="145">
        <f t="shared" si="60"/>
        <v>0.54166666666666663</v>
      </c>
      <c r="AG172" s="146" t="str">
        <f t="shared" si="61"/>
        <v>Not Met</v>
      </c>
      <c r="AH172" s="145">
        <f t="shared" si="62"/>
        <v>1.2500000000000001E-2</v>
      </c>
      <c r="AI172" s="50">
        <v>9</v>
      </c>
      <c r="AJ172" s="50">
        <v>9</v>
      </c>
      <c r="AK172" s="51">
        <v>1</v>
      </c>
      <c r="AL172" s="145">
        <f t="shared" si="63"/>
        <v>1</v>
      </c>
      <c r="AM172" s="146" t="str">
        <f t="shared" si="64"/>
        <v>Met</v>
      </c>
      <c r="AN172" s="145">
        <f t="shared" si="65"/>
        <v>0.02</v>
      </c>
      <c r="AO172" s="50">
        <v>13</v>
      </c>
      <c r="AP172" s="50">
        <v>3</v>
      </c>
      <c r="AQ172" s="51">
        <v>1</v>
      </c>
      <c r="AR172" s="145">
        <f t="shared" si="66"/>
        <v>0.23076923076923078</v>
      </c>
      <c r="AS172" s="146" t="str">
        <f t="shared" si="67"/>
        <v>Not Met</v>
      </c>
      <c r="AT172" s="145">
        <f t="shared" si="68"/>
        <v>0.02</v>
      </c>
      <c r="AU172" s="145">
        <v>0.8</v>
      </c>
      <c r="AV172" s="89">
        <f t="shared" si="69"/>
        <v>0.215</v>
      </c>
      <c r="AW172" s="90">
        <f t="shared" si="70"/>
        <v>0.26874999999999999</v>
      </c>
      <c r="AX172" s="64" t="str">
        <f t="shared" si="71"/>
        <v>Below Par</v>
      </c>
    </row>
    <row r="173" spans="1:50">
      <c r="A173" s="148">
        <v>45047</v>
      </c>
      <c r="B173" s="143" t="s">
        <v>2186</v>
      </c>
      <c r="C173" s="143" t="s">
        <v>3721</v>
      </c>
      <c r="D173" s="144" t="s">
        <v>3541</v>
      </c>
      <c r="E173" s="50">
        <v>29</v>
      </c>
      <c r="F173" s="50">
        <v>9</v>
      </c>
      <c r="G173" s="51">
        <v>1</v>
      </c>
      <c r="H173" s="145">
        <f t="shared" si="48"/>
        <v>0.31034482758620691</v>
      </c>
      <c r="I173" s="146" t="str">
        <f t="shared" si="49"/>
        <v>Not Met</v>
      </c>
      <c r="J173" s="145">
        <f t="shared" si="50"/>
        <v>0.1</v>
      </c>
      <c r="K173" s="50">
        <v>681</v>
      </c>
      <c r="L173" s="50">
        <v>0</v>
      </c>
      <c r="M173" s="51">
        <v>1</v>
      </c>
      <c r="N173" s="145">
        <f t="shared" si="51"/>
        <v>0</v>
      </c>
      <c r="O173" s="146" t="str">
        <f t="shared" si="52"/>
        <v>Not Met</v>
      </c>
      <c r="P173" s="145">
        <f t="shared" si="53"/>
        <v>0.03</v>
      </c>
      <c r="Q173" s="50">
        <v>8</v>
      </c>
      <c r="R173" s="50">
        <v>0</v>
      </c>
      <c r="S173" s="51">
        <v>1</v>
      </c>
      <c r="T173" s="145">
        <f t="shared" si="54"/>
        <v>0</v>
      </c>
      <c r="U173" s="146" t="str">
        <f t="shared" si="55"/>
        <v>Not Met</v>
      </c>
      <c r="V173" s="145">
        <f t="shared" si="56"/>
        <v>0.02</v>
      </c>
      <c r="W173" s="50">
        <v>435</v>
      </c>
      <c r="X173" s="50">
        <v>0</v>
      </c>
      <c r="Y173" s="51">
        <v>1</v>
      </c>
      <c r="Z173" s="145">
        <f t="shared" si="57"/>
        <v>0</v>
      </c>
      <c r="AA173" s="146" t="str">
        <f t="shared" si="58"/>
        <v>Not Met</v>
      </c>
      <c r="AB173" s="145">
        <f t="shared" si="59"/>
        <v>1.2500000000000001E-2</v>
      </c>
      <c r="AC173" s="50">
        <v>29</v>
      </c>
      <c r="AD173" s="50">
        <v>16</v>
      </c>
      <c r="AE173" s="51">
        <v>0.8</v>
      </c>
      <c r="AF173" s="145">
        <f t="shared" si="60"/>
        <v>0.55172413793103448</v>
      </c>
      <c r="AG173" s="146" t="str">
        <f t="shared" si="61"/>
        <v>Not Met</v>
      </c>
      <c r="AH173" s="145">
        <f t="shared" si="62"/>
        <v>1.2500000000000001E-2</v>
      </c>
      <c r="AI173" s="50">
        <v>8</v>
      </c>
      <c r="AJ173" s="50">
        <v>8</v>
      </c>
      <c r="AK173" s="51">
        <v>1</v>
      </c>
      <c r="AL173" s="145">
        <f t="shared" si="63"/>
        <v>1</v>
      </c>
      <c r="AM173" s="146" t="str">
        <f t="shared" si="64"/>
        <v>Met</v>
      </c>
      <c r="AN173" s="145">
        <f t="shared" si="65"/>
        <v>0.02</v>
      </c>
      <c r="AO173" s="50">
        <v>17</v>
      </c>
      <c r="AP173" s="50">
        <v>1</v>
      </c>
      <c r="AQ173" s="51">
        <v>1</v>
      </c>
      <c r="AR173" s="145">
        <f t="shared" si="66"/>
        <v>5.8823529411764705E-2</v>
      </c>
      <c r="AS173" s="146" t="str">
        <f t="shared" si="67"/>
        <v>Not Met</v>
      </c>
      <c r="AT173" s="145">
        <f t="shared" si="68"/>
        <v>0.02</v>
      </c>
      <c r="AU173" s="145">
        <v>0.8</v>
      </c>
      <c r="AV173" s="89">
        <f t="shared" si="69"/>
        <v>0.215</v>
      </c>
      <c r="AW173" s="90">
        <f t="shared" si="70"/>
        <v>0.26874999999999999</v>
      </c>
      <c r="AX173" s="64" t="str">
        <f t="shared" si="71"/>
        <v>Below Par</v>
      </c>
    </row>
    <row r="174" spans="1:50">
      <c r="A174" s="148">
        <v>45047</v>
      </c>
      <c r="B174" s="143" t="s">
        <v>2186</v>
      </c>
      <c r="C174" s="143" t="s">
        <v>3722</v>
      </c>
      <c r="D174" s="144" t="s">
        <v>3540</v>
      </c>
      <c r="E174" s="50">
        <v>20</v>
      </c>
      <c r="F174" s="50">
        <v>4</v>
      </c>
      <c r="G174" s="51">
        <v>1</v>
      </c>
      <c r="H174" s="145">
        <f t="shared" si="48"/>
        <v>0.2</v>
      </c>
      <c r="I174" s="146" t="str">
        <f t="shared" si="49"/>
        <v>Not Met</v>
      </c>
      <c r="J174" s="145">
        <f t="shared" si="50"/>
        <v>0.1</v>
      </c>
      <c r="K174" s="50">
        <v>774</v>
      </c>
      <c r="L174" s="50">
        <v>0</v>
      </c>
      <c r="M174" s="51">
        <v>1</v>
      </c>
      <c r="N174" s="145">
        <f t="shared" si="51"/>
        <v>0</v>
      </c>
      <c r="O174" s="146" t="str">
        <f t="shared" si="52"/>
        <v>Not Met</v>
      </c>
      <c r="P174" s="145">
        <f t="shared" si="53"/>
        <v>0.03</v>
      </c>
      <c r="Q174" s="50">
        <v>25</v>
      </c>
      <c r="R174" s="50">
        <v>0</v>
      </c>
      <c r="S174" s="51">
        <v>1</v>
      </c>
      <c r="T174" s="145">
        <f t="shared" si="54"/>
        <v>0</v>
      </c>
      <c r="U174" s="146" t="str">
        <f t="shared" si="55"/>
        <v>Not Met</v>
      </c>
      <c r="V174" s="145">
        <f t="shared" si="56"/>
        <v>0.02</v>
      </c>
      <c r="W174" s="50">
        <v>660</v>
      </c>
      <c r="X174" s="50">
        <v>0</v>
      </c>
      <c r="Y174" s="51">
        <v>1</v>
      </c>
      <c r="Z174" s="145">
        <f t="shared" si="57"/>
        <v>0</v>
      </c>
      <c r="AA174" s="146" t="str">
        <f t="shared" si="58"/>
        <v>Not Met</v>
      </c>
      <c r="AB174" s="145">
        <f t="shared" si="59"/>
        <v>1.2500000000000001E-2</v>
      </c>
      <c r="AC174" s="50">
        <v>20</v>
      </c>
      <c r="AD174" s="50">
        <v>2</v>
      </c>
      <c r="AE174" s="51">
        <v>0.8</v>
      </c>
      <c r="AF174" s="145">
        <f t="shared" si="60"/>
        <v>0.1</v>
      </c>
      <c r="AG174" s="146" t="str">
        <f t="shared" si="61"/>
        <v>Not Met</v>
      </c>
      <c r="AH174" s="145">
        <f t="shared" si="62"/>
        <v>1.2500000000000001E-2</v>
      </c>
      <c r="AI174" s="50">
        <v>5</v>
      </c>
      <c r="AJ174" s="50">
        <v>5</v>
      </c>
      <c r="AK174" s="51">
        <v>1</v>
      </c>
      <c r="AL174" s="145">
        <f t="shared" si="63"/>
        <v>1</v>
      </c>
      <c r="AM174" s="146" t="str">
        <f t="shared" si="64"/>
        <v>Met</v>
      </c>
      <c r="AN174" s="145">
        <f t="shared" si="65"/>
        <v>0.02</v>
      </c>
      <c r="AO174" s="50">
        <v>15</v>
      </c>
      <c r="AP174" s="50">
        <v>1</v>
      </c>
      <c r="AQ174" s="51">
        <v>1</v>
      </c>
      <c r="AR174" s="145">
        <f t="shared" si="66"/>
        <v>6.6666666666666666E-2</v>
      </c>
      <c r="AS174" s="146" t="str">
        <f t="shared" si="67"/>
        <v>Not Met</v>
      </c>
      <c r="AT174" s="145">
        <f t="shared" si="68"/>
        <v>0.02</v>
      </c>
      <c r="AU174" s="145">
        <v>0.8</v>
      </c>
      <c r="AV174" s="89">
        <f t="shared" si="69"/>
        <v>0.215</v>
      </c>
      <c r="AW174" s="90">
        <f t="shared" si="70"/>
        <v>0.26874999999999999</v>
      </c>
      <c r="AX174" s="64" t="str">
        <f t="shared" si="71"/>
        <v>Below Par</v>
      </c>
    </row>
    <row r="175" spans="1:50">
      <c r="A175" s="148">
        <v>45047</v>
      </c>
      <c r="B175" s="143" t="s">
        <v>2186</v>
      </c>
      <c r="C175" s="143" t="s">
        <v>3723</v>
      </c>
      <c r="D175" s="144" t="s">
        <v>3542</v>
      </c>
      <c r="E175" s="50">
        <v>25</v>
      </c>
      <c r="F175" s="50">
        <v>8</v>
      </c>
      <c r="G175" s="51">
        <v>1</v>
      </c>
      <c r="H175" s="145">
        <f t="shared" si="48"/>
        <v>0.32</v>
      </c>
      <c r="I175" s="146" t="str">
        <f t="shared" si="49"/>
        <v>Not Met</v>
      </c>
      <c r="J175" s="145">
        <f t="shared" si="50"/>
        <v>0.1</v>
      </c>
      <c r="K175" s="50">
        <v>756</v>
      </c>
      <c r="L175" s="50">
        <v>0</v>
      </c>
      <c r="M175" s="51">
        <v>1</v>
      </c>
      <c r="N175" s="145">
        <f t="shared" si="51"/>
        <v>0</v>
      </c>
      <c r="O175" s="146" t="str">
        <f t="shared" si="52"/>
        <v>Not Met</v>
      </c>
      <c r="P175" s="145">
        <f t="shared" si="53"/>
        <v>0.03</v>
      </c>
      <c r="Q175" s="50">
        <v>26</v>
      </c>
      <c r="R175" s="50">
        <v>0</v>
      </c>
      <c r="S175" s="51">
        <v>1</v>
      </c>
      <c r="T175" s="145">
        <f t="shared" si="54"/>
        <v>0</v>
      </c>
      <c r="U175" s="146" t="str">
        <f t="shared" si="55"/>
        <v>Not Met</v>
      </c>
      <c r="V175" s="145">
        <f t="shared" si="56"/>
        <v>0.02</v>
      </c>
      <c r="W175" s="50">
        <v>600</v>
      </c>
      <c r="X175" s="50">
        <v>0</v>
      </c>
      <c r="Y175" s="51">
        <v>1</v>
      </c>
      <c r="Z175" s="145">
        <f t="shared" si="57"/>
        <v>0</v>
      </c>
      <c r="AA175" s="146" t="str">
        <f t="shared" si="58"/>
        <v>Not Met</v>
      </c>
      <c r="AB175" s="145">
        <f t="shared" si="59"/>
        <v>1.2500000000000001E-2</v>
      </c>
      <c r="AC175" s="50">
        <v>25</v>
      </c>
      <c r="AD175" s="50">
        <v>4</v>
      </c>
      <c r="AE175" s="51">
        <v>0.8</v>
      </c>
      <c r="AF175" s="145">
        <f t="shared" si="60"/>
        <v>0.16</v>
      </c>
      <c r="AG175" s="146" t="str">
        <f t="shared" si="61"/>
        <v>Not Met</v>
      </c>
      <c r="AH175" s="145">
        <f t="shared" si="62"/>
        <v>1.2500000000000001E-2</v>
      </c>
      <c r="AI175" s="50">
        <v>16</v>
      </c>
      <c r="AJ175" s="50">
        <v>16</v>
      </c>
      <c r="AK175" s="51">
        <v>1</v>
      </c>
      <c r="AL175" s="145">
        <f t="shared" si="63"/>
        <v>1</v>
      </c>
      <c r="AM175" s="146" t="str">
        <f t="shared" si="64"/>
        <v>Met</v>
      </c>
      <c r="AN175" s="145">
        <f t="shared" si="65"/>
        <v>0.02</v>
      </c>
      <c r="AO175" s="50">
        <v>15</v>
      </c>
      <c r="AP175" s="50">
        <v>2</v>
      </c>
      <c r="AQ175" s="51">
        <v>1</v>
      </c>
      <c r="AR175" s="145">
        <f t="shared" si="66"/>
        <v>0.13333333333333333</v>
      </c>
      <c r="AS175" s="146" t="str">
        <f t="shared" si="67"/>
        <v>Not Met</v>
      </c>
      <c r="AT175" s="145">
        <f t="shared" si="68"/>
        <v>0.02</v>
      </c>
      <c r="AU175" s="145">
        <v>0.8</v>
      </c>
      <c r="AV175" s="89">
        <f t="shared" si="69"/>
        <v>0.215</v>
      </c>
      <c r="AW175" s="90">
        <f t="shared" si="70"/>
        <v>0.26874999999999999</v>
      </c>
      <c r="AX175" s="64" t="str">
        <f t="shared" si="71"/>
        <v>Below Par</v>
      </c>
    </row>
    <row r="176" spans="1:50">
      <c r="A176" s="148">
        <v>45047</v>
      </c>
      <c r="B176" s="143" t="s">
        <v>2644</v>
      </c>
      <c r="C176" s="143" t="s">
        <v>3684</v>
      </c>
      <c r="D176" s="144" t="s">
        <v>3549</v>
      </c>
      <c r="E176" s="50">
        <v>26</v>
      </c>
      <c r="F176" s="50">
        <v>12</v>
      </c>
      <c r="G176" s="51">
        <v>1</v>
      </c>
      <c r="H176" s="145">
        <f t="shared" si="48"/>
        <v>0.46153846153846156</v>
      </c>
      <c r="I176" s="146" t="str">
        <f t="shared" si="49"/>
        <v>Not Met</v>
      </c>
      <c r="J176" s="145">
        <f t="shared" si="50"/>
        <v>0.1</v>
      </c>
      <c r="K176" s="50">
        <v>648</v>
      </c>
      <c r="L176" s="50">
        <v>30</v>
      </c>
      <c r="M176" s="51">
        <v>1</v>
      </c>
      <c r="N176" s="145">
        <f t="shared" si="51"/>
        <v>4.6296296296296294E-2</v>
      </c>
      <c r="O176" s="146" t="str">
        <f t="shared" si="52"/>
        <v>Not Met</v>
      </c>
      <c r="P176" s="145">
        <f t="shared" si="53"/>
        <v>0.03</v>
      </c>
      <c r="Q176" s="50">
        <v>9</v>
      </c>
      <c r="R176" s="50">
        <v>0</v>
      </c>
      <c r="S176" s="51">
        <v>1</v>
      </c>
      <c r="T176" s="145">
        <f t="shared" si="54"/>
        <v>0</v>
      </c>
      <c r="U176" s="146" t="str">
        <f t="shared" si="55"/>
        <v>Not Met</v>
      </c>
      <c r="V176" s="145">
        <f t="shared" si="56"/>
        <v>0.02</v>
      </c>
      <c r="W176" s="50">
        <v>660</v>
      </c>
      <c r="X176" s="50">
        <v>0</v>
      </c>
      <c r="Y176" s="51">
        <v>1</v>
      </c>
      <c r="Z176" s="145">
        <f t="shared" si="57"/>
        <v>0</v>
      </c>
      <c r="AA176" s="146" t="str">
        <f t="shared" si="58"/>
        <v>Not Met</v>
      </c>
      <c r="AB176" s="145">
        <f t="shared" si="59"/>
        <v>1.2500000000000001E-2</v>
      </c>
      <c r="AC176" s="50">
        <v>26</v>
      </c>
      <c r="AD176" s="50">
        <v>11</v>
      </c>
      <c r="AE176" s="51">
        <v>0.8</v>
      </c>
      <c r="AF176" s="145">
        <f t="shared" si="60"/>
        <v>0.42307692307692307</v>
      </c>
      <c r="AG176" s="146" t="str">
        <f t="shared" si="61"/>
        <v>Not Met</v>
      </c>
      <c r="AH176" s="145">
        <f t="shared" si="62"/>
        <v>1.2500000000000001E-2</v>
      </c>
      <c r="AI176" s="50">
        <v>4</v>
      </c>
      <c r="AJ176" s="50">
        <v>4</v>
      </c>
      <c r="AK176" s="51">
        <v>1</v>
      </c>
      <c r="AL176" s="145">
        <f t="shared" si="63"/>
        <v>1</v>
      </c>
      <c r="AM176" s="146" t="str">
        <f t="shared" si="64"/>
        <v>Met</v>
      </c>
      <c r="AN176" s="145">
        <f t="shared" si="65"/>
        <v>0.02</v>
      </c>
      <c r="AO176" s="50">
        <v>12</v>
      </c>
      <c r="AP176" s="50">
        <v>1</v>
      </c>
      <c r="AQ176" s="51">
        <v>1</v>
      </c>
      <c r="AR176" s="145">
        <f t="shared" si="66"/>
        <v>8.3333333333333329E-2</v>
      </c>
      <c r="AS176" s="146" t="str">
        <f t="shared" si="67"/>
        <v>Not Met</v>
      </c>
      <c r="AT176" s="145">
        <f t="shared" si="68"/>
        <v>0.02</v>
      </c>
      <c r="AU176" s="145">
        <v>0.8</v>
      </c>
      <c r="AV176" s="89">
        <f t="shared" si="69"/>
        <v>0.215</v>
      </c>
      <c r="AW176" s="90">
        <f t="shared" si="70"/>
        <v>0.26874999999999999</v>
      </c>
      <c r="AX176" s="64" t="str">
        <f t="shared" si="71"/>
        <v>Below Par</v>
      </c>
    </row>
    <row r="177" spans="1:50">
      <c r="A177" s="148">
        <v>45047</v>
      </c>
      <c r="B177" s="143" t="s">
        <v>2644</v>
      </c>
      <c r="C177" s="143" t="s">
        <v>3732</v>
      </c>
      <c r="D177" s="144" t="s">
        <v>3544</v>
      </c>
      <c r="E177" s="50">
        <v>36</v>
      </c>
      <c r="F177" s="50">
        <v>12</v>
      </c>
      <c r="G177" s="51">
        <v>1</v>
      </c>
      <c r="H177" s="145">
        <f t="shared" si="48"/>
        <v>0.33333333333333331</v>
      </c>
      <c r="I177" s="146" t="str">
        <f t="shared" si="49"/>
        <v>Not Met</v>
      </c>
      <c r="J177" s="145">
        <f t="shared" si="50"/>
        <v>0.1</v>
      </c>
      <c r="K177" s="50">
        <v>809</v>
      </c>
      <c r="L177" s="50">
        <v>22</v>
      </c>
      <c r="M177" s="51">
        <v>1</v>
      </c>
      <c r="N177" s="145">
        <f t="shared" si="51"/>
        <v>2.7194066749072928E-2</v>
      </c>
      <c r="O177" s="146" t="str">
        <f t="shared" si="52"/>
        <v>Not Met</v>
      </c>
      <c r="P177" s="145">
        <f t="shared" si="53"/>
        <v>0.03</v>
      </c>
      <c r="Q177" s="50">
        <v>1</v>
      </c>
      <c r="R177" s="50">
        <v>0</v>
      </c>
      <c r="S177" s="51">
        <v>1</v>
      </c>
      <c r="T177" s="145">
        <f t="shared" si="54"/>
        <v>0</v>
      </c>
      <c r="U177" s="146" t="str">
        <f t="shared" si="55"/>
        <v>Not Met</v>
      </c>
      <c r="V177" s="145">
        <f t="shared" si="56"/>
        <v>0.02</v>
      </c>
      <c r="W177" s="50">
        <v>914</v>
      </c>
      <c r="X177" s="50">
        <v>4</v>
      </c>
      <c r="Y177" s="51">
        <v>1</v>
      </c>
      <c r="Z177" s="145">
        <f t="shared" si="57"/>
        <v>4.3763676148796497E-3</v>
      </c>
      <c r="AA177" s="146" t="str">
        <f t="shared" si="58"/>
        <v>Not Met</v>
      </c>
      <c r="AB177" s="145">
        <f t="shared" si="59"/>
        <v>1.2500000000000001E-2</v>
      </c>
      <c r="AC177" s="50">
        <v>36</v>
      </c>
      <c r="AD177" s="50">
        <v>15</v>
      </c>
      <c r="AE177" s="51">
        <v>0.8</v>
      </c>
      <c r="AF177" s="145">
        <f t="shared" si="60"/>
        <v>0.41666666666666669</v>
      </c>
      <c r="AG177" s="146" t="str">
        <f t="shared" si="61"/>
        <v>Not Met</v>
      </c>
      <c r="AH177" s="145">
        <f t="shared" si="62"/>
        <v>1.2500000000000001E-2</v>
      </c>
      <c r="AI177" s="50">
        <v>2</v>
      </c>
      <c r="AJ177" s="50">
        <v>2</v>
      </c>
      <c r="AK177" s="51">
        <v>1</v>
      </c>
      <c r="AL177" s="145">
        <f t="shared" si="63"/>
        <v>1</v>
      </c>
      <c r="AM177" s="146" t="str">
        <f t="shared" si="64"/>
        <v>Met</v>
      </c>
      <c r="AN177" s="145">
        <f t="shared" si="65"/>
        <v>0.02</v>
      </c>
      <c r="AO177" s="50">
        <v>23</v>
      </c>
      <c r="AP177" s="50">
        <v>3</v>
      </c>
      <c r="AQ177" s="51">
        <v>1</v>
      </c>
      <c r="AR177" s="145">
        <f t="shared" si="66"/>
        <v>0.13043478260869565</v>
      </c>
      <c r="AS177" s="146" t="str">
        <f t="shared" si="67"/>
        <v>Not Met</v>
      </c>
      <c r="AT177" s="145">
        <f t="shared" si="68"/>
        <v>0.02</v>
      </c>
      <c r="AU177" s="145">
        <v>0.8</v>
      </c>
      <c r="AV177" s="89">
        <f t="shared" si="69"/>
        <v>0.215</v>
      </c>
      <c r="AW177" s="90">
        <f t="shared" si="70"/>
        <v>0.26874999999999999</v>
      </c>
      <c r="AX177" s="64" t="str">
        <f t="shared" si="71"/>
        <v>Below Par</v>
      </c>
    </row>
    <row r="178" spans="1:50">
      <c r="A178" s="148">
        <v>45047</v>
      </c>
      <c r="B178" s="143" t="s">
        <v>2644</v>
      </c>
      <c r="C178" s="143" t="s">
        <v>3733</v>
      </c>
      <c r="D178" s="144" t="s">
        <v>3546</v>
      </c>
      <c r="E178" s="50">
        <v>37</v>
      </c>
      <c r="F178" s="50">
        <v>10</v>
      </c>
      <c r="G178" s="51">
        <v>1</v>
      </c>
      <c r="H178" s="145">
        <f t="shared" si="48"/>
        <v>0.27027027027027029</v>
      </c>
      <c r="I178" s="146" t="str">
        <f t="shared" si="49"/>
        <v>Not Met</v>
      </c>
      <c r="J178" s="145">
        <f t="shared" si="50"/>
        <v>0.1</v>
      </c>
      <c r="K178" s="50">
        <v>681</v>
      </c>
      <c r="L178" s="50">
        <v>14</v>
      </c>
      <c r="M178" s="51">
        <v>1</v>
      </c>
      <c r="N178" s="145">
        <f t="shared" si="51"/>
        <v>2.0558002936857563E-2</v>
      </c>
      <c r="O178" s="146" t="str">
        <f t="shared" si="52"/>
        <v>Not Met</v>
      </c>
      <c r="P178" s="145">
        <f t="shared" si="53"/>
        <v>0.03</v>
      </c>
      <c r="Q178" s="50">
        <v>6</v>
      </c>
      <c r="R178" s="50">
        <v>0</v>
      </c>
      <c r="S178" s="51">
        <v>1</v>
      </c>
      <c r="T178" s="145">
        <f t="shared" si="54"/>
        <v>0</v>
      </c>
      <c r="U178" s="146" t="str">
        <f t="shared" si="55"/>
        <v>Not Met</v>
      </c>
      <c r="V178" s="145">
        <f t="shared" si="56"/>
        <v>0.02</v>
      </c>
      <c r="W178" s="50">
        <v>696</v>
      </c>
      <c r="X178" s="50">
        <v>1</v>
      </c>
      <c r="Y178" s="51">
        <v>1</v>
      </c>
      <c r="Z178" s="145">
        <f t="shared" si="57"/>
        <v>1.4367816091954023E-3</v>
      </c>
      <c r="AA178" s="146" t="str">
        <f t="shared" si="58"/>
        <v>Not Met</v>
      </c>
      <c r="AB178" s="145">
        <f t="shared" si="59"/>
        <v>1.2500000000000001E-2</v>
      </c>
      <c r="AC178" s="50">
        <v>37</v>
      </c>
      <c r="AD178" s="50">
        <v>19</v>
      </c>
      <c r="AE178" s="51">
        <v>0.8</v>
      </c>
      <c r="AF178" s="145">
        <f t="shared" si="60"/>
        <v>0.51351351351351349</v>
      </c>
      <c r="AG178" s="146" t="str">
        <f t="shared" si="61"/>
        <v>Not Met</v>
      </c>
      <c r="AH178" s="145">
        <f t="shared" si="62"/>
        <v>1.2500000000000001E-2</v>
      </c>
      <c r="AI178" s="50">
        <v>3</v>
      </c>
      <c r="AJ178" s="50">
        <v>3</v>
      </c>
      <c r="AK178" s="51">
        <v>1</v>
      </c>
      <c r="AL178" s="145">
        <f t="shared" si="63"/>
        <v>1</v>
      </c>
      <c r="AM178" s="146" t="str">
        <f t="shared" si="64"/>
        <v>Met</v>
      </c>
      <c r="AN178" s="145">
        <f t="shared" si="65"/>
        <v>0.02</v>
      </c>
      <c r="AO178" s="50">
        <v>26</v>
      </c>
      <c r="AP178" s="50">
        <v>1</v>
      </c>
      <c r="AQ178" s="51">
        <v>1</v>
      </c>
      <c r="AR178" s="145">
        <f t="shared" si="66"/>
        <v>3.8461538461538464E-2</v>
      </c>
      <c r="AS178" s="146" t="str">
        <f t="shared" si="67"/>
        <v>Not Met</v>
      </c>
      <c r="AT178" s="145">
        <f t="shared" si="68"/>
        <v>0.02</v>
      </c>
      <c r="AU178" s="145">
        <v>0.8</v>
      </c>
      <c r="AV178" s="89">
        <f t="shared" si="69"/>
        <v>0.215</v>
      </c>
      <c r="AW178" s="90">
        <f t="shared" si="70"/>
        <v>0.26874999999999999</v>
      </c>
      <c r="AX178" s="64" t="str">
        <f t="shared" si="71"/>
        <v>Below Par</v>
      </c>
    </row>
    <row r="179" spans="1:50">
      <c r="A179" s="148">
        <v>45047</v>
      </c>
      <c r="B179" s="143" t="s">
        <v>2644</v>
      </c>
      <c r="C179" s="143" t="s">
        <v>3734</v>
      </c>
      <c r="D179" s="144" t="s">
        <v>3548</v>
      </c>
      <c r="E179" s="50">
        <v>23</v>
      </c>
      <c r="F179" s="50">
        <v>11</v>
      </c>
      <c r="G179" s="51">
        <v>1</v>
      </c>
      <c r="H179" s="145">
        <f t="shared" si="48"/>
        <v>0.47826086956521741</v>
      </c>
      <c r="I179" s="146" t="str">
        <f t="shared" si="49"/>
        <v>Not Met</v>
      </c>
      <c r="J179" s="145">
        <f t="shared" si="50"/>
        <v>0.1</v>
      </c>
      <c r="K179" s="50">
        <v>566</v>
      </c>
      <c r="L179" s="50">
        <v>0</v>
      </c>
      <c r="M179" s="51">
        <v>1</v>
      </c>
      <c r="N179" s="145">
        <f t="shared" si="51"/>
        <v>0</v>
      </c>
      <c r="O179" s="146" t="str">
        <f t="shared" si="52"/>
        <v>Not Met</v>
      </c>
      <c r="P179" s="145">
        <f t="shared" si="53"/>
        <v>0.03</v>
      </c>
      <c r="Q179" s="50">
        <v>12</v>
      </c>
      <c r="R179" s="50">
        <v>0</v>
      </c>
      <c r="S179" s="51">
        <v>1</v>
      </c>
      <c r="T179" s="145">
        <f t="shared" si="54"/>
        <v>0</v>
      </c>
      <c r="U179" s="146" t="str">
        <f t="shared" si="55"/>
        <v>Not Met</v>
      </c>
      <c r="V179" s="145">
        <f t="shared" si="56"/>
        <v>0.02</v>
      </c>
      <c r="W179" s="50">
        <v>456</v>
      </c>
      <c r="X179" s="50">
        <v>0</v>
      </c>
      <c r="Y179" s="51">
        <v>1</v>
      </c>
      <c r="Z179" s="145">
        <f t="shared" si="57"/>
        <v>0</v>
      </c>
      <c r="AA179" s="146" t="str">
        <f t="shared" si="58"/>
        <v>Not Met</v>
      </c>
      <c r="AB179" s="145">
        <f t="shared" si="59"/>
        <v>1.2500000000000001E-2</v>
      </c>
      <c r="AC179" s="50">
        <v>23</v>
      </c>
      <c r="AD179" s="50">
        <v>14</v>
      </c>
      <c r="AE179" s="51">
        <v>0.8</v>
      </c>
      <c r="AF179" s="145">
        <f t="shared" si="60"/>
        <v>0.60869565217391308</v>
      </c>
      <c r="AG179" s="146" t="str">
        <f t="shared" si="61"/>
        <v>Not Met</v>
      </c>
      <c r="AH179" s="145">
        <f t="shared" si="62"/>
        <v>1.2500000000000001E-2</v>
      </c>
      <c r="AI179" s="50">
        <v>0</v>
      </c>
      <c r="AJ179" s="50">
        <v>0</v>
      </c>
      <c r="AK179" s="51">
        <v>1</v>
      </c>
      <c r="AL179" s="145">
        <f t="shared" si="63"/>
        <v>1</v>
      </c>
      <c r="AM179" s="146" t="str">
        <f t="shared" si="64"/>
        <v>Met</v>
      </c>
      <c r="AN179" s="145">
        <f t="shared" si="65"/>
        <v>0.02</v>
      </c>
      <c r="AO179" s="50">
        <v>10</v>
      </c>
      <c r="AP179" s="50">
        <v>1</v>
      </c>
      <c r="AQ179" s="51">
        <v>1</v>
      </c>
      <c r="AR179" s="145">
        <f t="shared" si="66"/>
        <v>0.1</v>
      </c>
      <c r="AS179" s="146" t="str">
        <f t="shared" si="67"/>
        <v>Not Met</v>
      </c>
      <c r="AT179" s="145">
        <f t="shared" si="68"/>
        <v>0.02</v>
      </c>
      <c r="AU179" s="145">
        <v>0.8</v>
      </c>
      <c r="AV179" s="89">
        <f t="shared" si="69"/>
        <v>0.215</v>
      </c>
      <c r="AW179" s="90">
        <f t="shared" si="70"/>
        <v>0.26874999999999999</v>
      </c>
      <c r="AX179" s="64" t="str">
        <f t="shared" si="71"/>
        <v>Below Par</v>
      </c>
    </row>
    <row r="180" spans="1:50">
      <c r="A180" s="148">
        <v>45047</v>
      </c>
      <c r="B180" s="143" t="s">
        <v>2644</v>
      </c>
      <c r="C180" s="143" t="s">
        <v>3730</v>
      </c>
      <c r="D180" s="144" t="s">
        <v>3731</v>
      </c>
      <c r="E180" s="50">
        <v>29</v>
      </c>
      <c r="F180" s="50">
        <v>10</v>
      </c>
      <c r="G180" s="51">
        <v>1</v>
      </c>
      <c r="H180" s="145">
        <f t="shared" si="48"/>
        <v>0.34482758620689657</v>
      </c>
      <c r="I180" s="146" t="str">
        <f t="shared" si="49"/>
        <v>Not Met</v>
      </c>
      <c r="J180" s="145">
        <f t="shared" si="50"/>
        <v>0.1</v>
      </c>
      <c r="K180" s="50">
        <v>582</v>
      </c>
      <c r="L180" s="50">
        <v>1</v>
      </c>
      <c r="M180" s="51">
        <v>1</v>
      </c>
      <c r="N180" s="145">
        <f t="shared" si="51"/>
        <v>1.718213058419244E-3</v>
      </c>
      <c r="O180" s="146" t="str">
        <f t="shared" si="52"/>
        <v>Not Met</v>
      </c>
      <c r="P180" s="145">
        <f t="shared" si="53"/>
        <v>0.03</v>
      </c>
      <c r="Q180" s="50">
        <v>6</v>
      </c>
      <c r="R180" s="50">
        <v>0</v>
      </c>
      <c r="S180" s="51">
        <v>1</v>
      </c>
      <c r="T180" s="145">
        <f t="shared" si="54"/>
        <v>0</v>
      </c>
      <c r="U180" s="146" t="str">
        <f t="shared" si="55"/>
        <v>Not Met</v>
      </c>
      <c r="V180" s="145">
        <f t="shared" si="56"/>
        <v>0.02</v>
      </c>
      <c r="W180" s="50">
        <v>501</v>
      </c>
      <c r="X180" s="50">
        <v>0</v>
      </c>
      <c r="Y180" s="51">
        <v>1</v>
      </c>
      <c r="Z180" s="145">
        <f t="shared" si="57"/>
        <v>0</v>
      </c>
      <c r="AA180" s="146" t="str">
        <f t="shared" si="58"/>
        <v>Not Met</v>
      </c>
      <c r="AB180" s="145">
        <f t="shared" si="59"/>
        <v>1.2500000000000001E-2</v>
      </c>
      <c r="AC180" s="50">
        <v>29</v>
      </c>
      <c r="AD180" s="50">
        <v>17</v>
      </c>
      <c r="AE180" s="51">
        <v>0.8</v>
      </c>
      <c r="AF180" s="145">
        <f t="shared" si="60"/>
        <v>0.58620689655172409</v>
      </c>
      <c r="AG180" s="146" t="str">
        <f t="shared" si="61"/>
        <v>Not Met</v>
      </c>
      <c r="AH180" s="145">
        <f t="shared" si="62"/>
        <v>1.2500000000000001E-2</v>
      </c>
      <c r="AI180" s="50">
        <v>2</v>
      </c>
      <c r="AJ180" s="50">
        <v>2</v>
      </c>
      <c r="AK180" s="51">
        <v>1</v>
      </c>
      <c r="AL180" s="145">
        <f t="shared" si="63"/>
        <v>1</v>
      </c>
      <c r="AM180" s="146" t="str">
        <f t="shared" si="64"/>
        <v>Met</v>
      </c>
      <c r="AN180" s="145">
        <f t="shared" si="65"/>
        <v>0.02</v>
      </c>
      <c r="AO180" s="50">
        <v>18</v>
      </c>
      <c r="AP180" s="50">
        <v>2</v>
      </c>
      <c r="AQ180" s="51">
        <v>1</v>
      </c>
      <c r="AR180" s="145">
        <f t="shared" si="66"/>
        <v>0.1111111111111111</v>
      </c>
      <c r="AS180" s="146" t="str">
        <f t="shared" si="67"/>
        <v>Not Met</v>
      </c>
      <c r="AT180" s="145">
        <f t="shared" si="68"/>
        <v>0.02</v>
      </c>
      <c r="AU180" s="145">
        <v>0.8</v>
      </c>
      <c r="AV180" s="89">
        <f t="shared" si="69"/>
        <v>0.215</v>
      </c>
      <c r="AW180" s="90">
        <f t="shared" si="70"/>
        <v>0.26874999999999999</v>
      </c>
      <c r="AX180" s="64" t="str">
        <f t="shared" si="71"/>
        <v>Below Par</v>
      </c>
    </row>
    <row r="181" spans="1:50">
      <c r="A181" s="148">
        <v>45047</v>
      </c>
      <c r="B181" s="143" t="s">
        <v>2644</v>
      </c>
      <c r="C181" s="143" t="s">
        <v>3728</v>
      </c>
      <c r="D181" s="144" t="s">
        <v>3729</v>
      </c>
      <c r="E181" s="50">
        <v>34</v>
      </c>
      <c r="F181" s="50">
        <v>17</v>
      </c>
      <c r="G181" s="51">
        <v>1</v>
      </c>
      <c r="H181" s="145">
        <f t="shared" si="48"/>
        <v>0.5</v>
      </c>
      <c r="I181" s="146" t="str">
        <f t="shared" si="49"/>
        <v>Not Met</v>
      </c>
      <c r="J181" s="145">
        <f t="shared" si="50"/>
        <v>0.1</v>
      </c>
      <c r="K181" s="50">
        <v>885</v>
      </c>
      <c r="L181" s="50">
        <v>67</v>
      </c>
      <c r="M181" s="51">
        <v>1</v>
      </c>
      <c r="N181" s="145">
        <f t="shared" si="51"/>
        <v>7.5706214689265541E-2</v>
      </c>
      <c r="O181" s="146" t="str">
        <f t="shared" si="52"/>
        <v>Not Met</v>
      </c>
      <c r="P181" s="145">
        <f t="shared" si="53"/>
        <v>0.03</v>
      </c>
      <c r="Q181" s="50">
        <v>6</v>
      </c>
      <c r="R181" s="50">
        <v>0</v>
      </c>
      <c r="S181" s="51">
        <v>1</v>
      </c>
      <c r="T181" s="145">
        <f t="shared" si="54"/>
        <v>0</v>
      </c>
      <c r="U181" s="146" t="str">
        <f t="shared" si="55"/>
        <v>Not Met</v>
      </c>
      <c r="V181" s="145">
        <f t="shared" si="56"/>
        <v>0.02</v>
      </c>
      <c r="W181" s="50">
        <v>858</v>
      </c>
      <c r="X181" s="50">
        <v>8</v>
      </c>
      <c r="Y181" s="51">
        <v>1</v>
      </c>
      <c r="Z181" s="145">
        <f t="shared" si="57"/>
        <v>9.324009324009324E-3</v>
      </c>
      <c r="AA181" s="146" t="str">
        <f t="shared" si="58"/>
        <v>Not Met</v>
      </c>
      <c r="AB181" s="145">
        <f t="shared" si="59"/>
        <v>1.2500000000000001E-2</v>
      </c>
      <c r="AC181" s="50">
        <v>34</v>
      </c>
      <c r="AD181" s="50">
        <v>19</v>
      </c>
      <c r="AE181" s="51">
        <v>0.8</v>
      </c>
      <c r="AF181" s="145">
        <f t="shared" si="60"/>
        <v>0.55882352941176472</v>
      </c>
      <c r="AG181" s="146" t="str">
        <f t="shared" si="61"/>
        <v>Not Met</v>
      </c>
      <c r="AH181" s="145">
        <f t="shared" si="62"/>
        <v>1.2500000000000001E-2</v>
      </c>
      <c r="AI181" s="50">
        <v>1</v>
      </c>
      <c r="AJ181" s="50">
        <v>1</v>
      </c>
      <c r="AK181" s="51">
        <v>1</v>
      </c>
      <c r="AL181" s="145">
        <f t="shared" si="63"/>
        <v>1</v>
      </c>
      <c r="AM181" s="146" t="str">
        <f t="shared" si="64"/>
        <v>Met</v>
      </c>
      <c r="AN181" s="145">
        <f t="shared" si="65"/>
        <v>0.02</v>
      </c>
      <c r="AO181" s="50">
        <v>16</v>
      </c>
      <c r="AP181" s="50">
        <v>1</v>
      </c>
      <c r="AQ181" s="51">
        <v>1</v>
      </c>
      <c r="AR181" s="145">
        <f t="shared" si="66"/>
        <v>6.25E-2</v>
      </c>
      <c r="AS181" s="146" t="str">
        <f t="shared" si="67"/>
        <v>Not Met</v>
      </c>
      <c r="AT181" s="145">
        <f t="shared" si="68"/>
        <v>0.02</v>
      </c>
      <c r="AU181" s="145">
        <v>0.8</v>
      </c>
      <c r="AV181" s="89">
        <f t="shared" si="69"/>
        <v>0.215</v>
      </c>
      <c r="AW181" s="90">
        <f t="shared" si="70"/>
        <v>0.26874999999999999</v>
      </c>
      <c r="AX181" s="64" t="str">
        <f t="shared" si="71"/>
        <v>Below Par</v>
      </c>
    </row>
    <row r="182" spans="1:50">
      <c r="A182" s="148">
        <v>45078</v>
      </c>
      <c r="B182" s="152" t="s">
        <v>14</v>
      </c>
      <c r="C182" s="152" t="s">
        <v>3686</v>
      </c>
      <c r="D182" s="153" t="s">
        <v>3514</v>
      </c>
      <c r="E182" s="50">
        <v>52</v>
      </c>
      <c r="F182" s="50">
        <v>17</v>
      </c>
      <c r="G182" s="51">
        <v>1</v>
      </c>
      <c r="H182" s="145">
        <f t="shared" si="48"/>
        <v>0.32692307692307693</v>
      </c>
      <c r="I182" s="146" t="str">
        <f t="shared" si="49"/>
        <v>Not Met</v>
      </c>
      <c r="J182" s="145">
        <f t="shared" si="50"/>
        <v>0.1</v>
      </c>
      <c r="K182" s="50">
        <v>933</v>
      </c>
      <c r="L182" s="50">
        <v>0</v>
      </c>
      <c r="M182" s="51">
        <v>1</v>
      </c>
      <c r="N182" s="145">
        <f t="shared" si="51"/>
        <v>0</v>
      </c>
      <c r="O182" s="146" t="str">
        <f t="shared" si="52"/>
        <v>Not Met</v>
      </c>
      <c r="P182" s="145">
        <f t="shared" si="53"/>
        <v>0.03</v>
      </c>
      <c r="Q182" s="50">
        <v>14</v>
      </c>
      <c r="R182" s="50">
        <v>0</v>
      </c>
      <c r="S182" s="51">
        <v>1</v>
      </c>
      <c r="T182" s="145">
        <f t="shared" si="54"/>
        <v>0</v>
      </c>
      <c r="U182" s="146" t="str">
        <f t="shared" si="55"/>
        <v>Not Met</v>
      </c>
      <c r="V182" s="145">
        <f t="shared" si="56"/>
        <v>0.02</v>
      </c>
      <c r="W182" s="50">
        <v>858</v>
      </c>
      <c r="X182" s="50">
        <v>0</v>
      </c>
      <c r="Y182" s="51">
        <v>1</v>
      </c>
      <c r="Z182" s="145">
        <f t="shared" si="57"/>
        <v>0</v>
      </c>
      <c r="AA182" s="146" t="str">
        <f t="shared" si="58"/>
        <v>Not Met</v>
      </c>
      <c r="AB182" s="145">
        <f t="shared" si="59"/>
        <v>1.2500000000000001E-2</v>
      </c>
      <c r="AC182" s="50">
        <v>52</v>
      </c>
      <c r="AD182" s="50">
        <v>30</v>
      </c>
      <c r="AE182" s="51">
        <v>0.8</v>
      </c>
      <c r="AF182" s="145">
        <f t="shared" si="60"/>
        <v>0.57692307692307687</v>
      </c>
      <c r="AG182" s="146" t="str">
        <f t="shared" si="61"/>
        <v>Not Met</v>
      </c>
      <c r="AH182" s="145">
        <f t="shared" si="62"/>
        <v>1.2500000000000001E-2</v>
      </c>
      <c r="AI182" s="50">
        <v>0</v>
      </c>
      <c r="AJ182" s="50">
        <v>0</v>
      </c>
      <c r="AK182" s="51">
        <v>1</v>
      </c>
      <c r="AL182" s="145">
        <f t="shared" si="63"/>
        <v>1</v>
      </c>
      <c r="AM182" s="146" t="str">
        <f t="shared" si="64"/>
        <v>Met</v>
      </c>
      <c r="AN182" s="145">
        <f t="shared" si="65"/>
        <v>0.02</v>
      </c>
      <c r="AO182" s="50">
        <v>33</v>
      </c>
      <c r="AP182" s="50">
        <v>1</v>
      </c>
      <c r="AQ182" s="51">
        <v>1</v>
      </c>
      <c r="AR182" s="145">
        <f t="shared" si="66"/>
        <v>3.0303030303030304E-2</v>
      </c>
      <c r="AS182" s="146" t="str">
        <f t="shared" si="67"/>
        <v>Not Met</v>
      </c>
      <c r="AT182" s="145">
        <f t="shared" si="68"/>
        <v>0.02</v>
      </c>
      <c r="AU182" s="51">
        <v>0.8</v>
      </c>
      <c r="AV182" s="89">
        <f t="shared" si="69"/>
        <v>0.215</v>
      </c>
      <c r="AW182" s="90">
        <f t="shared" si="70"/>
        <v>0.26874999999999999</v>
      </c>
      <c r="AX182" s="64" t="str">
        <f t="shared" si="71"/>
        <v>Below Par</v>
      </c>
    </row>
    <row r="183" spans="1:50">
      <c r="A183" s="148">
        <v>45078</v>
      </c>
      <c r="B183" s="152" t="s">
        <v>14</v>
      </c>
      <c r="C183" s="152" t="s">
        <v>3684</v>
      </c>
      <c r="D183" s="153" t="s">
        <v>3549</v>
      </c>
      <c r="E183" s="50">
        <v>52</v>
      </c>
      <c r="F183" s="50">
        <v>17</v>
      </c>
      <c r="G183" s="51">
        <v>1</v>
      </c>
      <c r="H183" s="145">
        <f t="shared" si="48"/>
        <v>0.32692307692307693</v>
      </c>
      <c r="I183" s="146" t="str">
        <f t="shared" si="49"/>
        <v>Not Met</v>
      </c>
      <c r="J183" s="145">
        <f t="shared" si="50"/>
        <v>0.1</v>
      </c>
      <c r="K183" s="50">
        <v>877</v>
      </c>
      <c r="L183" s="50">
        <v>0</v>
      </c>
      <c r="M183" s="51">
        <v>1</v>
      </c>
      <c r="N183" s="145">
        <f t="shared" si="51"/>
        <v>0</v>
      </c>
      <c r="O183" s="146" t="str">
        <f t="shared" si="52"/>
        <v>Not Met</v>
      </c>
      <c r="P183" s="145">
        <f t="shared" si="53"/>
        <v>0.03</v>
      </c>
      <c r="Q183" s="50">
        <v>4</v>
      </c>
      <c r="R183" s="50">
        <v>0</v>
      </c>
      <c r="S183" s="51">
        <v>1</v>
      </c>
      <c r="T183" s="145">
        <f t="shared" si="54"/>
        <v>0</v>
      </c>
      <c r="U183" s="146" t="str">
        <f t="shared" si="55"/>
        <v>Not Met</v>
      </c>
      <c r="V183" s="145">
        <f t="shared" si="56"/>
        <v>0.02</v>
      </c>
      <c r="W183" s="50">
        <v>687</v>
      </c>
      <c r="X183" s="50">
        <v>0</v>
      </c>
      <c r="Y183" s="51">
        <v>1</v>
      </c>
      <c r="Z183" s="145">
        <f t="shared" si="57"/>
        <v>0</v>
      </c>
      <c r="AA183" s="146" t="str">
        <f t="shared" si="58"/>
        <v>Not Met</v>
      </c>
      <c r="AB183" s="145">
        <f t="shared" si="59"/>
        <v>1.2500000000000001E-2</v>
      </c>
      <c r="AC183" s="50">
        <v>52</v>
      </c>
      <c r="AD183" s="50">
        <v>22</v>
      </c>
      <c r="AE183" s="51">
        <v>0.8</v>
      </c>
      <c r="AF183" s="145">
        <f t="shared" si="60"/>
        <v>0.42307692307692307</v>
      </c>
      <c r="AG183" s="146" t="str">
        <f t="shared" si="61"/>
        <v>Not Met</v>
      </c>
      <c r="AH183" s="145">
        <f t="shared" si="62"/>
        <v>1.2500000000000001E-2</v>
      </c>
      <c r="AI183" s="50">
        <v>1</v>
      </c>
      <c r="AJ183" s="50">
        <v>1</v>
      </c>
      <c r="AK183" s="51">
        <v>1</v>
      </c>
      <c r="AL183" s="145">
        <f t="shared" si="63"/>
        <v>1</v>
      </c>
      <c r="AM183" s="146" t="str">
        <f t="shared" si="64"/>
        <v>Met</v>
      </c>
      <c r="AN183" s="145">
        <f t="shared" si="65"/>
        <v>0.02</v>
      </c>
      <c r="AO183" s="50">
        <v>35</v>
      </c>
      <c r="AP183" s="50">
        <v>1</v>
      </c>
      <c r="AQ183" s="51">
        <v>1</v>
      </c>
      <c r="AR183" s="145">
        <f t="shared" si="66"/>
        <v>2.8571428571428571E-2</v>
      </c>
      <c r="AS183" s="146" t="str">
        <f t="shared" si="67"/>
        <v>Not Met</v>
      </c>
      <c r="AT183" s="145">
        <f t="shared" si="68"/>
        <v>0.02</v>
      </c>
      <c r="AU183" s="145">
        <v>0.8</v>
      </c>
      <c r="AV183" s="89">
        <f t="shared" si="69"/>
        <v>0.215</v>
      </c>
      <c r="AW183" s="90">
        <f t="shared" si="70"/>
        <v>0.26874999999999999</v>
      </c>
      <c r="AX183" s="64" t="str">
        <f t="shared" si="71"/>
        <v>Below Par</v>
      </c>
    </row>
    <row r="184" spans="1:50">
      <c r="A184" s="148">
        <v>45078</v>
      </c>
      <c r="B184" s="152" t="s">
        <v>14</v>
      </c>
      <c r="C184" s="152" t="s">
        <v>3685</v>
      </c>
      <c r="D184" s="153" t="s">
        <v>3516</v>
      </c>
      <c r="E184" s="50">
        <v>37</v>
      </c>
      <c r="F184" s="50">
        <v>14</v>
      </c>
      <c r="G184" s="51">
        <v>1</v>
      </c>
      <c r="H184" s="145">
        <f t="shared" si="48"/>
        <v>0.3783783783783784</v>
      </c>
      <c r="I184" s="146" t="str">
        <f t="shared" si="49"/>
        <v>Not Met</v>
      </c>
      <c r="J184" s="145">
        <f t="shared" si="50"/>
        <v>0.1</v>
      </c>
      <c r="K184" s="50">
        <v>414</v>
      </c>
      <c r="L184" s="50">
        <v>0</v>
      </c>
      <c r="M184" s="51">
        <v>1</v>
      </c>
      <c r="N184" s="145">
        <f t="shared" si="51"/>
        <v>0</v>
      </c>
      <c r="O184" s="146" t="str">
        <f t="shared" si="52"/>
        <v>Not Met</v>
      </c>
      <c r="P184" s="145">
        <f t="shared" si="53"/>
        <v>0.03</v>
      </c>
      <c r="Q184" s="50">
        <v>11</v>
      </c>
      <c r="R184" s="50">
        <v>0</v>
      </c>
      <c r="S184" s="51">
        <v>1</v>
      </c>
      <c r="T184" s="145">
        <f t="shared" si="54"/>
        <v>0</v>
      </c>
      <c r="U184" s="146" t="str">
        <f t="shared" si="55"/>
        <v>Not Met</v>
      </c>
      <c r="V184" s="145">
        <f t="shared" si="56"/>
        <v>0.02</v>
      </c>
      <c r="W184" s="50">
        <v>258</v>
      </c>
      <c r="X184" s="50">
        <v>0</v>
      </c>
      <c r="Y184" s="51">
        <v>1</v>
      </c>
      <c r="Z184" s="145">
        <f t="shared" si="57"/>
        <v>0</v>
      </c>
      <c r="AA184" s="146" t="str">
        <f t="shared" si="58"/>
        <v>Not Met</v>
      </c>
      <c r="AB184" s="145">
        <f t="shared" si="59"/>
        <v>1.2500000000000001E-2</v>
      </c>
      <c r="AC184" s="50">
        <v>37</v>
      </c>
      <c r="AD184" s="50">
        <v>29</v>
      </c>
      <c r="AE184" s="51">
        <v>0.8</v>
      </c>
      <c r="AF184" s="145">
        <f t="shared" si="60"/>
        <v>0.78378378378378377</v>
      </c>
      <c r="AG184" s="146" t="str">
        <f t="shared" si="61"/>
        <v>Partially Met</v>
      </c>
      <c r="AH184" s="145">
        <f t="shared" si="62"/>
        <v>2.5000000000000001E-2</v>
      </c>
      <c r="AI184" s="50">
        <v>0</v>
      </c>
      <c r="AJ184" s="50">
        <v>0</v>
      </c>
      <c r="AK184" s="51">
        <v>1</v>
      </c>
      <c r="AL184" s="145">
        <f t="shared" si="63"/>
        <v>1</v>
      </c>
      <c r="AM184" s="146" t="str">
        <f t="shared" si="64"/>
        <v>Met</v>
      </c>
      <c r="AN184" s="145">
        <f t="shared" si="65"/>
        <v>0.02</v>
      </c>
      <c r="AO184" s="50">
        <v>25</v>
      </c>
      <c r="AP184" s="50">
        <v>0</v>
      </c>
      <c r="AQ184" s="51">
        <v>1</v>
      </c>
      <c r="AR184" s="145">
        <f t="shared" si="66"/>
        <v>0</v>
      </c>
      <c r="AS184" s="146" t="str">
        <f t="shared" si="67"/>
        <v>Not Met</v>
      </c>
      <c r="AT184" s="145">
        <f t="shared" si="68"/>
        <v>0.02</v>
      </c>
      <c r="AU184" s="145">
        <v>0.8</v>
      </c>
      <c r="AV184" s="89">
        <f t="shared" si="69"/>
        <v>0.22749999999999998</v>
      </c>
      <c r="AW184" s="90">
        <f t="shared" si="70"/>
        <v>0.28437499999999993</v>
      </c>
      <c r="AX184" s="64" t="str">
        <f t="shared" si="71"/>
        <v>Below Par</v>
      </c>
    </row>
    <row r="185" spans="1:50">
      <c r="A185" s="148">
        <v>45078</v>
      </c>
      <c r="B185" s="152" t="s">
        <v>274</v>
      </c>
      <c r="C185" s="152" t="s">
        <v>3558</v>
      </c>
      <c r="D185" s="153" t="s">
        <v>3520</v>
      </c>
      <c r="E185" s="50">
        <v>44</v>
      </c>
      <c r="F185" s="50">
        <v>19</v>
      </c>
      <c r="G185" s="51">
        <v>1</v>
      </c>
      <c r="H185" s="145">
        <f t="shared" si="48"/>
        <v>0.43181818181818182</v>
      </c>
      <c r="I185" s="146" t="str">
        <f t="shared" si="49"/>
        <v>Not Met</v>
      </c>
      <c r="J185" s="145">
        <f t="shared" si="50"/>
        <v>0.1</v>
      </c>
      <c r="K185" s="50">
        <v>566</v>
      </c>
      <c r="L185" s="50">
        <v>1</v>
      </c>
      <c r="M185" s="51">
        <v>1</v>
      </c>
      <c r="N185" s="145">
        <f t="shared" si="51"/>
        <v>1.7667844522968198E-3</v>
      </c>
      <c r="O185" s="146" t="str">
        <f t="shared" si="52"/>
        <v>Not Met</v>
      </c>
      <c r="P185" s="145">
        <f t="shared" si="53"/>
        <v>0.03</v>
      </c>
      <c r="Q185" s="50">
        <v>16</v>
      </c>
      <c r="R185" s="50">
        <v>0</v>
      </c>
      <c r="S185" s="51">
        <v>1</v>
      </c>
      <c r="T185" s="145">
        <f t="shared" si="54"/>
        <v>0</v>
      </c>
      <c r="U185" s="146" t="str">
        <f t="shared" si="55"/>
        <v>Not Met</v>
      </c>
      <c r="V185" s="145">
        <f t="shared" si="56"/>
        <v>0.02</v>
      </c>
      <c r="W185" s="50">
        <v>403</v>
      </c>
      <c r="X185" s="50">
        <v>0</v>
      </c>
      <c r="Y185" s="51">
        <v>1</v>
      </c>
      <c r="Z185" s="145">
        <f t="shared" si="57"/>
        <v>0</v>
      </c>
      <c r="AA185" s="146" t="str">
        <f t="shared" si="58"/>
        <v>Not Met</v>
      </c>
      <c r="AB185" s="145">
        <f t="shared" si="59"/>
        <v>1.2500000000000001E-2</v>
      </c>
      <c r="AC185" s="50">
        <v>44</v>
      </c>
      <c r="AD185" s="50">
        <v>17</v>
      </c>
      <c r="AE185" s="51">
        <v>0.8</v>
      </c>
      <c r="AF185" s="145">
        <f t="shared" si="60"/>
        <v>0.38636363636363635</v>
      </c>
      <c r="AG185" s="146" t="str">
        <f t="shared" si="61"/>
        <v>Not Met</v>
      </c>
      <c r="AH185" s="145">
        <f t="shared" si="62"/>
        <v>1.2500000000000001E-2</v>
      </c>
      <c r="AI185" s="50">
        <v>3</v>
      </c>
      <c r="AJ185" s="50">
        <v>3</v>
      </c>
      <c r="AK185" s="51">
        <v>1</v>
      </c>
      <c r="AL185" s="145">
        <f t="shared" si="63"/>
        <v>1</v>
      </c>
      <c r="AM185" s="146" t="str">
        <f t="shared" si="64"/>
        <v>Met</v>
      </c>
      <c r="AN185" s="145">
        <f t="shared" si="65"/>
        <v>0.02</v>
      </c>
      <c r="AO185" s="50">
        <v>19</v>
      </c>
      <c r="AP185" s="50">
        <v>2</v>
      </c>
      <c r="AQ185" s="51">
        <v>1</v>
      </c>
      <c r="AR185" s="145">
        <f t="shared" si="66"/>
        <v>0.10526315789473684</v>
      </c>
      <c r="AS185" s="146" t="str">
        <f t="shared" si="67"/>
        <v>Not Met</v>
      </c>
      <c r="AT185" s="145">
        <f t="shared" si="68"/>
        <v>0.02</v>
      </c>
      <c r="AU185" s="145">
        <v>0.8</v>
      </c>
      <c r="AV185" s="89">
        <f t="shared" si="69"/>
        <v>0.215</v>
      </c>
      <c r="AW185" s="90">
        <f t="shared" si="70"/>
        <v>0.26874999999999999</v>
      </c>
      <c r="AX185" s="64" t="str">
        <f t="shared" si="71"/>
        <v>Below Par</v>
      </c>
    </row>
    <row r="186" spans="1:50">
      <c r="A186" s="148">
        <v>45078</v>
      </c>
      <c r="B186" s="152" t="s">
        <v>274</v>
      </c>
      <c r="C186" s="152" t="s">
        <v>3556</v>
      </c>
      <c r="D186" s="153" t="s">
        <v>3518</v>
      </c>
      <c r="E186" s="50">
        <v>28</v>
      </c>
      <c r="F186" s="50">
        <v>18</v>
      </c>
      <c r="G186" s="51">
        <v>1</v>
      </c>
      <c r="H186" s="145">
        <f t="shared" si="48"/>
        <v>0.6428571428571429</v>
      </c>
      <c r="I186" s="146" t="str">
        <f t="shared" si="49"/>
        <v>Not Met</v>
      </c>
      <c r="J186" s="145">
        <f t="shared" si="50"/>
        <v>0.1</v>
      </c>
      <c r="K186" s="50">
        <v>400</v>
      </c>
      <c r="L186" s="50">
        <v>0</v>
      </c>
      <c r="M186" s="51">
        <v>1</v>
      </c>
      <c r="N186" s="145">
        <f t="shared" si="51"/>
        <v>0</v>
      </c>
      <c r="O186" s="146" t="str">
        <f t="shared" si="52"/>
        <v>Not Met</v>
      </c>
      <c r="P186" s="145">
        <f t="shared" si="53"/>
        <v>0.03</v>
      </c>
      <c r="Q186" s="50">
        <v>9</v>
      </c>
      <c r="R186" s="50">
        <v>0</v>
      </c>
      <c r="S186" s="51">
        <v>1</v>
      </c>
      <c r="T186" s="145">
        <f t="shared" si="54"/>
        <v>0</v>
      </c>
      <c r="U186" s="146" t="str">
        <f t="shared" si="55"/>
        <v>Not Met</v>
      </c>
      <c r="V186" s="145">
        <f t="shared" si="56"/>
        <v>0.02</v>
      </c>
      <c r="W186" s="50">
        <v>170</v>
      </c>
      <c r="X186" s="50">
        <v>0</v>
      </c>
      <c r="Y186" s="51">
        <v>1</v>
      </c>
      <c r="Z186" s="145">
        <f t="shared" si="57"/>
        <v>0</v>
      </c>
      <c r="AA186" s="146" t="str">
        <f t="shared" si="58"/>
        <v>Not Met</v>
      </c>
      <c r="AB186" s="145">
        <f t="shared" si="59"/>
        <v>1.2500000000000001E-2</v>
      </c>
      <c r="AC186" s="50">
        <v>28</v>
      </c>
      <c r="AD186" s="50">
        <v>18</v>
      </c>
      <c r="AE186" s="51">
        <v>0.8</v>
      </c>
      <c r="AF186" s="145">
        <f t="shared" si="60"/>
        <v>0.6428571428571429</v>
      </c>
      <c r="AG186" s="146" t="str">
        <f t="shared" si="61"/>
        <v>Not Met</v>
      </c>
      <c r="AH186" s="145">
        <f t="shared" si="62"/>
        <v>1.2500000000000001E-2</v>
      </c>
      <c r="AI186" s="50">
        <v>0</v>
      </c>
      <c r="AJ186" s="50">
        <v>0</v>
      </c>
      <c r="AK186" s="51">
        <v>1</v>
      </c>
      <c r="AL186" s="145">
        <f t="shared" si="63"/>
        <v>1</v>
      </c>
      <c r="AM186" s="146" t="str">
        <f t="shared" si="64"/>
        <v>Met</v>
      </c>
      <c r="AN186" s="145">
        <f t="shared" si="65"/>
        <v>0.02</v>
      </c>
      <c r="AO186" s="50">
        <v>7</v>
      </c>
      <c r="AP186" s="50">
        <v>0</v>
      </c>
      <c r="AQ186" s="51">
        <v>1</v>
      </c>
      <c r="AR186" s="145">
        <f t="shared" si="66"/>
        <v>0</v>
      </c>
      <c r="AS186" s="146" t="str">
        <f t="shared" si="67"/>
        <v>Not Met</v>
      </c>
      <c r="AT186" s="145">
        <f t="shared" si="68"/>
        <v>0.02</v>
      </c>
      <c r="AU186" s="145">
        <v>0.8</v>
      </c>
      <c r="AV186" s="89">
        <f t="shared" si="69"/>
        <v>0.215</v>
      </c>
      <c r="AW186" s="90">
        <f t="shared" si="70"/>
        <v>0.26874999999999999</v>
      </c>
      <c r="AX186" s="64" t="str">
        <f t="shared" si="71"/>
        <v>Below Par</v>
      </c>
    </row>
    <row r="187" spans="1:50">
      <c r="A187" s="148">
        <v>45078</v>
      </c>
      <c r="B187" s="152" t="s">
        <v>274</v>
      </c>
      <c r="C187" s="152" t="s">
        <v>3557</v>
      </c>
      <c r="D187" s="153" t="s">
        <v>3519</v>
      </c>
      <c r="E187" s="50">
        <v>21</v>
      </c>
      <c r="F187" s="50">
        <v>13</v>
      </c>
      <c r="G187" s="51">
        <v>1</v>
      </c>
      <c r="H187" s="145">
        <f t="shared" si="48"/>
        <v>0.61904761904761907</v>
      </c>
      <c r="I187" s="146" t="str">
        <f t="shared" si="49"/>
        <v>Not Met</v>
      </c>
      <c r="J187" s="145">
        <f t="shared" si="50"/>
        <v>0.1</v>
      </c>
      <c r="K187" s="50">
        <v>521</v>
      </c>
      <c r="L187" s="50">
        <v>0</v>
      </c>
      <c r="M187" s="51">
        <v>1</v>
      </c>
      <c r="N187" s="145">
        <f t="shared" si="51"/>
        <v>0</v>
      </c>
      <c r="O187" s="146" t="str">
        <f t="shared" si="52"/>
        <v>Not Met</v>
      </c>
      <c r="P187" s="145">
        <f t="shared" si="53"/>
        <v>0.03</v>
      </c>
      <c r="Q187" s="50">
        <v>16</v>
      </c>
      <c r="R187" s="50">
        <v>0</v>
      </c>
      <c r="S187" s="51">
        <v>1</v>
      </c>
      <c r="T187" s="145">
        <f t="shared" si="54"/>
        <v>0</v>
      </c>
      <c r="U187" s="146" t="str">
        <f t="shared" si="55"/>
        <v>Not Met</v>
      </c>
      <c r="V187" s="145">
        <f t="shared" si="56"/>
        <v>0.02</v>
      </c>
      <c r="W187" s="50">
        <v>302</v>
      </c>
      <c r="X187" s="50">
        <v>0</v>
      </c>
      <c r="Y187" s="51">
        <v>1</v>
      </c>
      <c r="Z187" s="145">
        <f t="shared" si="57"/>
        <v>0</v>
      </c>
      <c r="AA187" s="146" t="str">
        <f t="shared" si="58"/>
        <v>Not Met</v>
      </c>
      <c r="AB187" s="145">
        <f t="shared" si="59"/>
        <v>1.2500000000000001E-2</v>
      </c>
      <c r="AC187" s="50">
        <v>21</v>
      </c>
      <c r="AD187" s="50">
        <v>6</v>
      </c>
      <c r="AE187" s="51">
        <v>0.8</v>
      </c>
      <c r="AF187" s="145">
        <f t="shared" si="60"/>
        <v>0.2857142857142857</v>
      </c>
      <c r="AG187" s="146" t="str">
        <f t="shared" si="61"/>
        <v>Not Met</v>
      </c>
      <c r="AH187" s="145">
        <f t="shared" si="62"/>
        <v>1.2500000000000001E-2</v>
      </c>
      <c r="AI187" s="50">
        <v>1</v>
      </c>
      <c r="AJ187" s="50">
        <v>1</v>
      </c>
      <c r="AK187" s="51">
        <v>1</v>
      </c>
      <c r="AL187" s="145">
        <f t="shared" si="63"/>
        <v>1</v>
      </c>
      <c r="AM187" s="146" t="str">
        <f t="shared" si="64"/>
        <v>Met</v>
      </c>
      <c r="AN187" s="145">
        <f t="shared" si="65"/>
        <v>0.02</v>
      </c>
      <c r="AO187" s="50">
        <v>9</v>
      </c>
      <c r="AP187" s="50">
        <v>0</v>
      </c>
      <c r="AQ187" s="51">
        <v>1</v>
      </c>
      <c r="AR187" s="145">
        <f t="shared" si="66"/>
        <v>0</v>
      </c>
      <c r="AS187" s="146" t="str">
        <f t="shared" si="67"/>
        <v>Not Met</v>
      </c>
      <c r="AT187" s="145">
        <f t="shared" si="68"/>
        <v>0.02</v>
      </c>
      <c r="AU187" s="145">
        <v>0.8</v>
      </c>
      <c r="AV187" s="89">
        <f t="shared" si="69"/>
        <v>0.215</v>
      </c>
      <c r="AW187" s="90">
        <f t="shared" si="70"/>
        <v>0.26874999999999999</v>
      </c>
      <c r="AX187" s="64" t="str">
        <f t="shared" si="71"/>
        <v>Below Par</v>
      </c>
    </row>
    <row r="188" spans="1:50">
      <c r="A188" s="148">
        <v>45078</v>
      </c>
      <c r="B188" s="152" t="s">
        <v>274</v>
      </c>
      <c r="C188" s="152" t="s">
        <v>3687</v>
      </c>
      <c r="D188" s="153" t="s">
        <v>3688</v>
      </c>
      <c r="E188" s="50">
        <v>11</v>
      </c>
      <c r="F188" s="50">
        <v>6</v>
      </c>
      <c r="G188" s="51">
        <v>1</v>
      </c>
      <c r="H188" s="145">
        <f t="shared" si="48"/>
        <v>0.54545454545454541</v>
      </c>
      <c r="I188" s="146" t="str">
        <f t="shared" si="49"/>
        <v>Not Met</v>
      </c>
      <c r="J188" s="145">
        <f t="shared" si="50"/>
        <v>0.1</v>
      </c>
      <c r="K188" s="50">
        <v>643</v>
      </c>
      <c r="L188" s="50">
        <v>0</v>
      </c>
      <c r="M188" s="51">
        <v>1</v>
      </c>
      <c r="N188" s="145">
        <f t="shared" si="51"/>
        <v>0</v>
      </c>
      <c r="O188" s="146" t="str">
        <f t="shared" si="52"/>
        <v>Not Met</v>
      </c>
      <c r="P188" s="145">
        <f t="shared" si="53"/>
        <v>0.03</v>
      </c>
      <c r="Q188" s="50">
        <v>17</v>
      </c>
      <c r="R188" s="50">
        <v>0</v>
      </c>
      <c r="S188" s="51">
        <v>1</v>
      </c>
      <c r="T188" s="145">
        <f t="shared" si="54"/>
        <v>0</v>
      </c>
      <c r="U188" s="146" t="str">
        <f t="shared" si="55"/>
        <v>Not Met</v>
      </c>
      <c r="V188" s="145">
        <f t="shared" si="56"/>
        <v>0.02</v>
      </c>
      <c r="W188" s="50">
        <v>285</v>
      </c>
      <c r="X188" s="50">
        <v>0</v>
      </c>
      <c r="Y188" s="51">
        <v>1</v>
      </c>
      <c r="Z188" s="145">
        <f t="shared" si="57"/>
        <v>0</v>
      </c>
      <c r="AA188" s="146" t="str">
        <f t="shared" si="58"/>
        <v>Not Met</v>
      </c>
      <c r="AB188" s="145">
        <f t="shared" si="59"/>
        <v>1.2500000000000001E-2</v>
      </c>
      <c r="AC188" s="50">
        <v>11</v>
      </c>
      <c r="AD188" s="50">
        <v>8</v>
      </c>
      <c r="AE188" s="51">
        <v>0.8</v>
      </c>
      <c r="AF188" s="145">
        <f t="shared" si="60"/>
        <v>0.72727272727272729</v>
      </c>
      <c r="AG188" s="146" t="str">
        <f t="shared" si="61"/>
        <v>Partially Met</v>
      </c>
      <c r="AH188" s="145">
        <f t="shared" si="62"/>
        <v>2.5000000000000001E-2</v>
      </c>
      <c r="AI188" s="50">
        <v>12</v>
      </c>
      <c r="AJ188" s="50">
        <v>12</v>
      </c>
      <c r="AK188" s="51">
        <v>1</v>
      </c>
      <c r="AL188" s="145">
        <f t="shared" si="63"/>
        <v>1</v>
      </c>
      <c r="AM188" s="146" t="str">
        <f t="shared" si="64"/>
        <v>Met</v>
      </c>
      <c r="AN188" s="145">
        <f t="shared" si="65"/>
        <v>0.02</v>
      </c>
      <c r="AO188" s="50">
        <v>9</v>
      </c>
      <c r="AP188" s="50">
        <v>2</v>
      </c>
      <c r="AQ188" s="51">
        <v>1</v>
      </c>
      <c r="AR188" s="145">
        <f t="shared" si="66"/>
        <v>0.22222222222222221</v>
      </c>
      <c r="AS188" s="146" t="str">
        <f t="shared" si="67"/>
        <v>Not Met</v>
      </c>
      <c r="AT188" s="145">
        <f t="shared" si="68"/>
        <v>0.02</v>
      </c>
      <c r="AU188" s="145">
        <v>0.8</v>
      </c>
      <c r="AV188" s="89">
        <f t="shared" si="69"/>
        <v>0.22749999999999998</v>
      </c>
      <c r="AW188" s="90">
        <f t="shared" si="70"/>
        <v>0.28437499999999993</v>
      </c>
      <c r="AX188" s="64" t="str">
        <f t="shared" si="71"/>
        <v>Below Par</v>
      </c>
    </row>
    <row r="189" spans="1:50">
      <c r="A189" s="148">
        <v>45078</v>
      </c>
      <c r="B189" s="152" t="s">
        <v>782</v>
      </c>
      <c r="C189" s="152" t="s">
        <v>3561</v>
      </c>
      <c r="D189" s="153" t="s">
        <v>3523</v>
      </c>
      <c r="E189" s="50">
        <v>14</v>
      </c>
      <c r="F189" s="50">
        <v>2</v>
      </c>
      <c r="G189" s="51">
        <v>1</v>
      </c>
      <c r="H189" s="145">
        <f t="shared" si="48"/>
        <v>0.14285714285714285</v>
      </c>
      <c r="I189" s="146" t="str">
        <f t="shared" si="49"/>
        <v>Not Met</v>
      </c>
      <c r="J189" s="145">
        <f t="shared" si="50"/>
        <v>0.1</v>
      </c>
      <c r="K189" s="50">
        <v>506</v>
      </c>
      <c r="L189" s="50">
        <v>0</v>
      </c>
      <c r="M189" s="51">
        <v>1</v>
      </c>
      <c r="N189" s="145">
        <f t="shared" si="51"/>
        <v>0</v>
      </c>
      <c r="O189" s="146" t="str">
        <f t="shared" si="52"/>
        <v>Not Met</v>
      </c>
      <c r="P189" s="145">
        <f t="shared" si="53"/>
        <v>0.03</v>
      </c>
      <c r="Q189" s="50">
        <v>1</v>
      </c>
      <c r="R189" s="50">
        <v>0</v>
      </c>
      <c r="S189" s="51">
        <v>1</v>
      </c>
      <c r="T189" s="145">
        <f t="shared" si="54"/>
        <v>0</v>
      </c>
      <c r="U189" s="146" t="str">
        <f t="shared" si="55"/>
        <v>Not Met</v>
      </c>
      <c r="V189" s="145">
        <f t="shared" si="56"/>
        <v>0.02</v>
      </c>
      <c r="W189" s="50">
        <v>283</v>
      </c>
      <c r="X189" s="50">
        <v>0</v>
      </c>
      <c r="Y189" s="51">
        <v>1</v>
      </c>
      <c r="Z189" s="145">
        <f t="shared" si="57"/>
        <v>0</v>
      </c>
      <c r="AA189" s="146" t="str">
        <f t="shared" si="58"/>
        <v>Not Met</v>
      </c>
      <c r="AB189" s="145">
        <f t="shared" si="59"/>
        <v>1.2500000000000001E-2</v>
      </c>
      <c r="AC189" s="50">
        <v>14</v>
      </c>
      <c r="AD189" s="50">
        <v>5</v>
      </c>
      <c r="AE189" s="51">
        <v>0.8</v>
      </c>
      <c r="AF189" s="145">
        <f t="shared" si="60"/>
        <v>0.35714285714285715</v>
      </c>
      <c r="AG189" s="146" t="str">
        <f t="shared" si="61"/>
        <v>Not Met</v>
      </c>
      <c r="AH189" s="145">
        <f t="shared" si="62"/>
        <v>1.2500000000000001E-2</v>
      </c>
      <c r="AI189" s="50">
        <v>0</v>
      </c>
      <c r="AJ189" s="50">
        <v>0</v>
      </c>
      <c r="AK189" s="51">
        <v>1</v>
      </c>
      <c r="AL189" s="145">
        <f t="shared" si="63"/>
        <v>1</v>
      </c>
      <c r="AM189" s="146" t="str">
        <f t="shared" si="64"/>
        <v>Met</v>
      </c>
      <c r="AN189" s="145">
        <f t="shared" si="65"/>
        <v>0.02</v>
      </c>
      <c r="AO189" s="50">
        <v>11</v>
      </c>
      <c r="AP189" s="50">
        <v>0</v>
      </c>
      <c r="AQ189" s="51">
        <v>1</v>
      </c>
      <c r="AR189" s="145">
        <f t="shared" si="66"/>
        <v>0</v>
      </c>
      <c r="AS189" s="146" t="str">
        <f t="shared" si="67"/>
        <v>Not Met</v>
      </c>
      <c r="AT189" s="145">
        <f t="shared" si="68"/>
        <v>0.02</v>
      </c>
      <c r="AU189" s="145">
        <v>0.8</v>
      </c>
      <c r="AV189" s="89">
        <f t="shared" si="69"/>
        <v>0.215</v>
      </c>
      <c r="AW189" s="90">
        <f t="shared" si="70"/>
        <v>0.26874999999999999</v>
      </c>
      <c r="AX189" s="64" t="str">
        <f t="shared" si="71"/>
        <v>Below Par</v>
      </c>
    </row>
    <row r="190" spans="1:50">
      <c r="A190" s="148">
        <v>45078</v>
      </c>
      <c r="B190" s="152" t="s">
        <v>782</v>
      </c>
      <c r="C190" s="152" t="s">
        <v>3560</v>
      </c>
      <c r="D190" s="153" t="s">
        <v>3693</v>
      </c>
      <c r="E190" s="50">
        <v>21</v>
      </c>
      <c r="F190" s="50">
        <v>5</v>
      </c>
      <c r="G190" s="51">
        <v>1</v>
      </c>
      <c r="H190" s="145">
        <f t="shared" si="48"/>
        <v>0.23809523809523808</v>
      </c>
      <c r="I190" s="146" t="str">
        <f t="shared" si="49"/>
        <v>Not Met</v>
      </c>
      <c r="J190" s="145">
        <f t="shared" si="50"/>
        <v>0.1</v>
      </c>
      <c r="K190" s="50">
        <v>466</v>
      </c>
      <c r="L190" s="50">
        <v>0</v>
      </c>
      <c r="M190" s="51">
        <v>1</v>
      </c>
      <c r="N190" s="145">
        <f t="shared" si="51"/>
        <v>0</v>
      </c>
      <c r="O190" s="146" t="str">
        <f t="shared" si="52"/>
        <v>Not Met</v>
      </c>
      <c r="P190" s="145">
        <f t="shared" si="53"/>
        <v>0.03</v>
      </c>
      <c r="Q190" s="50">
        <v>9</v>
      </c>
      <c r="R190" s="50">
        <v>0</v>
      </c>
      <c r="S190" s="51">
        <v>1</v>
      </c>
      <c r="T190" s="145">
        <f t="shared" si="54"/>
        <v>0</v>
      </c>
      <c r="U190" s="146" t="str">
        <f t="shared" si="55"/>
        <v>Not Met</v>
      </c>
      <c r="V190" s="145">
        <f t="shared" si="56"/>
        <v>0.02</v>
      </c>
      <c r="W190" s="50">
        <v>227</v>
      </c>
      <c r="X190" s="50">
        <v>0</v>
      </c>
      <c r="Y190" s="51">
        <v>1</v>
      </c>
      <c r="Z190" s="145">
        <f t="shared" si="57"/>
        <v>0</v>
      </c>
      <c r="AA190" s="146" t="str">
        <f t="shared" si="58"/>
        <v>Not Met</v>
      </c>
      <c r="AB190" s="145">
        <f t="shared" si="59"/>
        <v>1.2500000000000001E-2</v>
      </c>
      <c r="AC190" s="50">
        <v>21</v>
      </c>
      <c r="AD190" s="50">
        <v>6</v>
      </c>
      <c r="AE190" s="51">
        <v>0.8</v>
      </c>
      <c r="AF190" s="145">
        <f t="shared" si="60"/>
        <v>0.2857142857142857</v>
      </c>
      <c r="AG190" s="146" t="str">
        <f t="shared" si="61"/>
        <v>Not Met</v>
      </c>
      <c r="AH190" s="145">
        <f t="shared" si="62"/>
        <v>1.2500000000000001E-2</v>
      </c>
      <c r="AI190" s="50">
        <v>2</v>
      </c>
      <c r="AJ190" s="50">
        <v>2</v>
      </c>
      <c r="AK190" s="51">
        <v>1</v>
      </c>
      <c r="AL190" s="145">
        <f t="shared" si="63"/>
        <v>1</v>
      </c>
      <c r="AM190" s="146" t="str">
        <f t="shared" si="64"/>
        <v>Met</v>
      </c>
      <c r="AN190" s="145">
        <f t="shared" si="65"/>
        <v>0.02</v>
      </c>
      <c r="AO190" s="50">
        <v>12</v>
      </c>
      <c r="AP190" s="50">
        <v>1</v>
      </c>
      <c r="AQ190" s="51">
        <v>1</v>
      </c>
      <c r="AR190" s="145">
        <f t="shared" si="66"/>
        <v>8.3333333333333329E-2</v>
      </c>
      <c r="AS190" s="146" t="str">
        <f t="shared" si="67"/>
        <v>Not Met</v>
      </c>
      <c r="AT190" s="145">
        <f t="shared" si="68"/>
        <v>0.02</v>
      </c>
      <c r="AU190" s="145">
        <v>0.8</v>
      </c>
      <c r="AV190" s="89">
        <f t="shared" si="69"/>
        <v>0.215</v>
      </c>
      <c r="AW190" s="90">
        <f t="shared" si="70"/>
        <v>0.26874999999999999</v>
      </c>
      <c r="AX190" s="64" t="str">
        <f t="shared" si="71"/>
        <v>Below Par</v>
      </c>
    </row>
    <row r="191" spans="1:50">
      <c r="A191" s="148">
        <v>45078</v>
      </c>
      <c r="B191" s="152" t="s">
        <v>782</v>
      </c>
      <c r="C191" s="152" t="s">
        <v>3691</v>
      </c>
      <c r="D191" s="153" t="s">
        <v>3692</v>
      </c>
      <c r="E191" s="50">
        <v>17</v>
      </c>
      <c r="F191" s="50">
        <v>3</v>
      </c>
      <c r="G191" s="51">
        <v>1</v>
      </c>
      <c r="H191" s="145">
        <f t="shared" si="48"/>
        <v>0.17647058823529413</v>
      </c>
      <c r="I191" s="146" t="str">
        <f t="shared" si="49"/>
        <v>Not Met</v>
      </c>
      <c r="J191" s="145">
        <f t="shared" si="50"/>
        <v>0.1</v>
      </c>
      <c r="K191" s="50">
        <v>491</v>
      </c>
      <c r="L191" s="50">
        <v>0</v>
      </c>
      <c r="M191" s="51">
        <v>1</v>
      </c>
      <c r="N191" s="145">
        <f t="shared" si="51"/>
        <v>0</v>
      </c>
      <c r="O191" s="146" t="str">
        <f t="shared" si="52"/>
        <v>Not Met</v>
      </c>
      <c r="P191" s="145">
        <f t="shared" si="53"/>
        <v>0.03</v>
      </c>
      <c r="Q191" s="50">
        <v>3</v>
      </c>
      <c r="R191" s="50">
        <v>0</v>
      </c>
      <c r="S191" s="51">
        <v>1</v>
      </c>
      <c r="T191" s="145">
        <f t="shared" si="54"/>
        <v>0</v>
      </c>
      <c r="U191" s="146" t="str">
        <f t="shared" si="55"/>
        <v>Not Met</v>
      </c>
      <c r="V191" s="145">
        <f t="shared" si="56"/>
        <v>0.02</v>
      </c>
      <c r="W191" s="50">
        <v>299</v>
      </c>
      <c r="X191" s="50">
        <v>0</v>
      </c>
      <c r="Y191" s="51">
        <v>1</v>
      </c>
      <c r="Z191" s="145">
        <f t="shared" si="57"/>
        <v>0</v>
      </c>
      <c r="AA191" s="146" t="str">
        <f t="shared" si="58"/>
        <v>Not Met</v>
      </c>
      <c r="AB191" s="145">
        <f t="shared" si="59"/>
        <v>1.2500000000000001E-2</v>
      </c>
      <c r="AC191" s="50">
        <v>17</v>
      </c>
      <c r="AD191" s="50">
        <v>4</v>
      </c>
      <c r="AE191" s="51">
        <v>0.8</v>
      </c>
      <c r="AF191" s="145">
        <f t="shared" si="60"/>
        <v>0.23529411764705882</v>
      </c>
      <c r="AG191" s="146" t="str">
        <f t="shared" si="61"/>
        <v>Not Met</v>
      </c>
      <c r="AH191" s="145">
        <f t="shared" si="62"/>
        <v>1.2500000000000001E-2</v>
      </c>
      <c r="AI191" s="50">
        <v>0</v>
      </c>
      <c r="AJ191" s="50">
        <v>0</v>
      </c>
      <c r="AK191" s="51">
        <v>1</v>
      </c>
      <c r="AL191" s="145">
        <f t="shared" si="63"/>
        <v>1</v>
      </c>
      <c r="AM191" s="146" t="str">
        <f t="shared" si="64"/>
        <v>Met</v>
      </c>
      <c r="AN191" s="145">
        <f t="shared" si="65"/>
        <v>0.02</v>
      </c>
      <c r="AO191" s="50">
        <v>14</v>
      </c>
      <c r="AP191" s="50">
        <v>0</v>
      </c>
      <c r="AQ191" s="51">
        <v>1</v>
      </c>
      <c r="AR191" s="145">
        <f t="shared" si="66"/>
        <v>0</v>
      </c>
      <c r="AS191" s="146" t="str">
        <f t="shared" si="67"/>
        <v>Not Met</v>
      </c>
      <c r="AT191" s="145">
        <f t="shared" si="68"/>
        <v>0.02</v>
      </c>
      <c r="AU191" s="145">
        <v>0.8</v>
      </c>
      <c r="AV191" s="89">
        <f t="shared" si="69"/>
        <v>0.215</v>
      </c>
      <c r="AW191" s="90">
        <f t="shared" si="70"/>
        <v>0.26874999999999999</v>
      </c>
      <c r="AX191" s="64" t="str">
        <f t="shared" si="71"/>
        <v>Below Par</v>
      </c>
    </row>
    <row r="192" spans="1:50">
      <c r="A192" s="148">
        <v>45078</v>
      </c>
      <c r="B192" s="152" t="s">
        <v>974</v>
      </c>
      <c r="C192" s="152" t="s">
        <v>3700</v>
      </c>
      <c r="D192" s="153" t="s">
        <v>3515</v>
      </c>
      <c r="E192" s="50">
        <v>79</v>
      </c>
      <c r="F192" s="50">
        <v>38</v>
      </c>
      <c r="G192" s="51">
        <v>1</v>
      </c>
      <c r="H192" s="145">
        <f t="shared" si="48"/>
        <v>0.48101265822784811</v>
      </c>
      <c r="I192" s="146" t="str">
        <f t="shared" si="49"/>
        <v>Not Met</v>
      </c>
      <c r="J192" s="145">
        <f t="shared" si="50"/>
        <v>0.1</v>
      </c>
      <c r="K192" s="50">
        <v>549</v>
      </c>
      <c r="L192" s="50">
        <v>0</v>
      </c>
      <c r="M192" s="51">
        <v>1</v>
      </c>
      <c r="N192" s="145">
        <f t="shared" si="51"/>
        <v>0</v>
      </c>
      <c r="O192" s="146" t="str">
        <f t="shared" si="52"/>
        <v>Not Met</v>
      </c>
      <c r="P192" s="145">
        <f t="shared" si="53"/>
        <v>0.03</v>
      </c>
      <c r="Q192" s="50">
        <v>14</v>
      </c>
      <c r="R192" s="50">
        <v>0</v>
      </c>
      <c r="S192" s="51">
        <v>1</v>
      </c>
      <c r="T192" s="145">
        <f t="shared" si="54"/>
        <v>0</v>
      </c>
      <c r="U192" s="146" t="str">
        <f t="shared" si="55"/>
        <v>Not Met</v>
      </c>
      <c r="V192" s="145">
        <f t="shared" si="56"/>
        <v>0.02</v>
      </c>
      <c r="W192" s="50">
        <v>322</v>
      </c>
      <c r="X192" s="50">
        <v>0</v>
      </c>
      <c r="Y192" s="51">
        <v>1</v>
      </c>
      <c r="Z192" s="145">
        <f t="shared" si="57"/>
        <v>0</v>
      </c>
      <c r="AA192" s="146" t="str">
        <f t="shared" si="58"/>
        <v>Not Met</v>
      </c>
      <c r="AB192" s="145">
        <f t="shared" si="59"/>
        <v>1.2500000000000001E-2</v>
      </c>
      <c r="AC192" s="50">
        <v>79</v>
      </c>
      <c r="AD192" s="50">
        <v>43</v>
      </c>
      <c r="AE192" s="51">
        <v>0.8</v>
      </c>
      <c r="AF192" s="145">
        <f t="shared" si="60"/>
        <v>0.54430379746835444</v>
      </c>
      <c r="AG192" s="146" t="str">
        <f t="shared" si="61"/>
        <v>Not Met</v>
      </c>
      <c r="AH192" s="145">
        <f t="shared" si="62"/>
        <v>1.2500000000000001E-2</v>
      </c>
      <c r="AI192" s="50">
        <v>1</v>
      </c>
      <c r="AJ192" s="50">
        <v>1</v>
      </c>
      <c r="AK192" s="51">
        <v>1</v>
      </c>
      <c r="AL192" s="145">
        <f t="shared" si="63"/>
        <v>1</v>
      </c>
      <c r="AM192" s="146" t="str">
        <f t="shared" si="64"/>
        <v>Met</v>
      </c>
      <c r="AN192" s="145">
        <f t="shared" si="65"/>
        <v>0.02</v>
      </c>
      <c r="AO192" s="50">
        <v>43</v>
      </c>
      <c r="AP192" s="50">
        <v>1</v>
      </c>
      <c r="AQ192" s="51">
        <v>1</v>
      </c>
      <c r="AR192" s="145">
        <f t="shared" si="66"/>
        <v>2.3255813953488372E-2</v>
      </c>
      <c r="AS192" s="146" t="str">
        <f t="shared" si="67"/>
        <v>Not Met</v>
      </c>
      <c r="AT192" s="145">
        <f t="shared" si="68"/>
        <v>0.02</v>
      </c>
      <c r="AU192" s="145">
        <v>0.8</v>
      </c>
      <c r="AV192" s="89">
        <f t="shared" si="69"/>
        <v>0.215</v>
      </c>
      <c r="AW192" s="90">
        <f t="shared" si="70"/>
        <v>0.26874999999999999</v>
      </c>
      <c r="AX192" s="64" t="str">
        <f t="shared" si="71"/>
        <v>Below Par</v>
      </c>
    </row>
    <row r="193" spans="1:50">
      <c r="A193" s="148">
        <v>45078</v>
      </c>
      <c r="B193" s="152" t="s">
        <v>974</v>
      </c>
      <c r="C193" s="152" t="s">
        <v>3699</v>
      </c>
      <c r="D193" s="153" t="s">
        <v>3526</v>
      </c>
      <c r="E193" s="50">
        <v>77</v>
      </c>
      <c r="F193" s="50">
        <v>30</v>
      </c>
      <c r="G193" s="51">
        <v>1</v>
      </c>
      <c r="H193" s="145">
        <f t="shared" si="48"/>
        <v>0.38961038961038963</v>
      </c>
      <c r="I193" s="146" t="str">
        <f t="shared" si="49"/>
        <v>Not Met</v>
      </c>
      <c r="J193" s="145">
        <f t="shared" si="50"/>
        <v>0.1</v>
      </c>
      <c r="K193" s="50">
        <v>546</v>
      </c>
      <c r="L193" s="50">
        <v>1</v>
      </c>
      <c r="M193" s="51">
        <v>1</v>
      </c>
      <c r="N193" s="145">
        <f t="shared" si="51"/>
        <v>1.8315018315018315E-3</v>
      </c>
      <c r="O193" s="146" t="str">
        <f t="shared" si="52"/>
        <v>Not Met</v>
      </c>
      <c r="P193" s="145">
        <f t="shared" si="53"/>
        <v>0.03</v>
      </c>
      <c r="Q193" s="50">
        <v>11</v>
      </c>
      <c r="R193" s="50">
        <v>0</v>
      </c>
      <c r="S193" s="51">
        <v>1</v>
      </c>
      <c r="T193" s="145">
        <f t="shared" si="54"/>
        <v>0</v>
      </c>
      <c r="U193" s="146" t="str">
        <f t="shared" si="55"/>
        <v>Not Met</v>
      </c>
      <c r="V193" s="145">
        <f t="shared" si="56"/>
        <v>0.02</v>
      </c>
      <c r="W193" s="50">
        <v>312</v>
      </c>
      <c r="X193" s="50">
        <v>0</v>
      </c>
      <c r="Y193" s="51">
        <v>1</v>
      </c>
      <c r="Z193" s="145">
        <f t="shared" si="57"/>
        <v>0</v>
      </c>
      <c r="AA193" s="146" t="str">
        <f t="shared" si="58"/>
        <v>Not Met</v>
      </c>
      <c r="AB193" s="145">
        <f t="shared" si="59"/>
        <v>1.2500000000000001E-2</v>
      </c>
      <c r="AC193" s="50">
        <v>77</v>
      </c>
      <c r="AD193" s="50">
        <v>36</v>
      </c>
      <c r="AE193" s="51">
        <v>0.8</v>
      </c>
      <c r="AF193" s="145">
        <f t="shared" si="60"/>
        <v>0.46753246753246752</v>
      </c>
      <c r="AG193" s="146" t="str">
        <f t="shared" si="61"/>
        <v>Not Met</v>
      </c>
      <c r="AH193" s="145">
        <f t="shared" si="62"/>
        <v>1.2500000000000001E-2</v>
      </c>
      <c r="AI193" s="50">
        <v>0</v>
      </c>
      <c r="AJ193" s="50">
        <v>0</v>
      </c>
      <c r="AK193" s="51">
        <v>1</v>
      </c>
      <c r="AL193" s="145">
        <f t="shared" si="63"/>
        <v>1</v>
      </c>
      <c r="AM193" s="146" t="str">
        <f t="shared" si="64"/>
        <v>Met</v>
      </c>
      <c r="AN193" s="145">
        <f t="shared" si="65"/>
        <v>0.02</v>
      </c>
      <c r="AO193" s="50">
        <v>48</v>
      </c>
      <c r="AP193" s="50">
        <v>1</v>
      </c>
      <c r="AQ193" s="51">
        <v>1</v>
      </c>
      <c r="AR193" s="145">
        <f t="shared" si="66"/>
        <v>2.0833333333333332E-2</v>
      </c>
      <c r="AS193" s="146" t="str">
        <f t="shared" si="67"/>
        <v>Not Met</v>
      </c>
      <c r="AT193" s="145">
        <f t="shared" si="68"/>
        <v>0.02</v>
      </c>
      <c r="AU193" s="145">
        <v>0.8</v>
      </c>
      <c r="AV193" s="89">
        <f t="shared" si="69"/>
        <v>0.215</v>
      </c>
      <c r="AW193" s="90">
        <f t="shared" si="70"/>
        <v>0.26874999999999999</v>
      </c>
      <c r="AX193" s="64" t="str">
        <f t="shared" si="71"/>
        <v>Below Par</v>
      </c>
    </row>
    <row r="194" spans="1:50">
      <c r="A194" s="148">
        <v>45078</v>
      </c>
      <c r="B194" s="152" t="s">
        <v>974</v>
      </c>
      <c r="C194" s="152" t="s">
        <v>3697</v>
      </c>
      <c r="D194" s="153" t="s">
        <v>3698</v>
      </c>
      <c r="E194" s="50">
        <v>71</v>
      </c>
      <c r="F194" s="50">
        <v>24</v>
      </c>
      <c r="G194" s="51">
        <v>1</v>
      </c>
      <c r="H194" s="145">
        <f t="shared" si="48"/>
        <v>0.3380281690140845</v>
      </c>
      <c r="I194" s="146" t="str">
        <f t="shared" si="49"/>
        <v>Not Met</v>
      </c>
      <c r="J194" s="145">
        <f t="shared" si="50"/>
        <v>0.1</v>
      </c>
      <c r="K194" s="50">
        <v>624</v>
      </c>
      <c r="L194" s="50">
        <v>0</v>
      </c>
      <c r="M194" s="51">
        <v>1</v>
      </c>
      <c r="N194" s="145">
        <f t="shared" si="51"/>
        <v>0</v>
      </c>
      <c r="O194" s="146" t="str">
        <f t="shared" si="52"/>
        <v>Not Met</v>
      </c>
      <c r="P194" s="145">
        <f t="shared" si="53"/>
        <v>0.03</v>
      </c>
      <c r="Q194" s="50">
        <v>14</v>
      </c>
      <c r="R194" s="50">
        <v>0</v>
      </c>
      <c r="S194" s="51">
        <v>1</v>
      </c>
      <c r="T194" s="145">
        <f t="shared" si="54"/>
        <v>0</v>
      </c>
      <c r="U194" s="146" t="str">
        <f t="shared" si="55"/>
        <v>Not Met</v>
      </c>
      <c r="V194" s="145">
        <f t="shared" si="56"/>
        <v>0.02</v>
      </c>
      <c r="W194" s="50">
        <v>541</v>
      </c>
      <c r="X194" s="50">
        <v>0</v>
      </c>
      <c r="Y194" s="51">
        <v>1</v>
      </c>
      <c r="Z194" s="145">
        <f t="shared" si="57"/>
        <v>0</v>
      </c>
      <c r="AA194" s="146" t="str">
        <f t="shared" si="58"/>
        <v>Not Met</v>
      </c>
      <c r="AB194" s="145">
        <f t="shared" si="59"/>
        <v>1.2500000000000001E-2</v>
      </c>
      <c r="AC194" s="50">
        <v>71</v>
      </c>
      <c r="AD194" s="50">
        <v>34</v>
      </c>
      <c r="AE194" s="51">
        <v>0.8</v>
      </c>
      <c r="AF194" s="145">
        <f t="shared" si="60"/>
        <v>0.47887323943661969</v>
      </c>
      <c r="AG194" s="146" t="str">
        <f t="shared" si="61"/>
        <v>Not Met</v>
      </c>
      <c r="AH194" s="145">
        <f t="shared" si="62"/>
        <v>1.2500000000000001E-2</v>
      </c>
      <c r="AI194" s="50">
        <v>1</v>
      </c>
      <c r="AJ194" s="50">
        <v>1</v>
      </c>
      <c r="AK194" s="51">
        <v>1</v>
      </c>
      <c r="AL194" s="145">
        <f t="shared" si="63"/>
        <v>1</v>
      </c>
      <c r="AM194" s="146" t="str">
        <f t="shared" si="64"/>
        <v>Met</v>
      </c>
      <c r="AN194" s="145">
        <f t="shared" si="65"/>
        <v>0.02</v>
      </c>
      <c r="AO194" s="50">
        <v>48</v>
      </c>
      <c r="AP194" s="50">
        <v>1</v>
      </c>
      <c r="AQ194" s="51">
        <v>1</v>
      </c>
      <c r="AR194" s="145">
        <f t="shared" si="66"/>
        <v>2.0833333333333332E-2</v>
      </c>
      <c r="AS194" s="146" t="str">
        <f t="shared" si="67"/>
        <v>Not Met</v>
      </c>
      <c r="AT194" s="145">
        <f t="shared" si="68"/>
        <v>0.02</v>
      </c>
      <c r="AU194" s="145">
        <v>0.8</v>
      </c>
      <c r="AV194" s="89">
        <f t="shared" si="69"/>
        <v>0.215</v>
      </c>
      <c r="AW194" s="90">
        <f t="shared" si="70"/>
        <v>0.26874999999999999</v>
      </c>
      <c r="AX194" s="64" t="str">
        <f t="shared" si="71"/>
        <v>Below Par</v>
      </c>
    </row>
    <row r="195" spans="1:50">
      <c r="A195" s="148">
        <v>45078</v>
      </c>
      <c r="B195" s="152" t="s">
        <v>974</v>
      </c>
      <c r="C195" s="152" t="s">
        <v>3695</v>
      </c>
      <c r="D195" s="153" t="s">
        <v>3696</v>
      </c>
      <c r="E195" s="50">
        <v>46</v>
      </c>
      <c r="F195" s="50">
        <v>13</v>
      </c>
      <c r="G195" s="51">
        <v>1</v>
      </c>
      <c r="H195" s="145">
        <f t="shared" si="48"/>
        <v>0.28260869565217389</v>
      </c>
      <c r="I195" s="146" t="str">
        <f t="shared" si="49"/>
        <v>Not Met</v>
      </c>
      <c r="J195" s="145">
        <f t="shared" si="50"/>
        <v>0.1</v>
      </c>
      <c r="K195" s="50">
        <v>471</v>
      </c>
      <c r="L195" s="50">
        <v>0</v>
      </c>
      <c r="M195" s="51">
        <v>1</v>
      </c>
      <c r="N195" s="145">
        <f t="shared" si="51"/>
        <v>0</v>
      </c>
      <c r="O195" s="146" t="str">
        <f t="shared" si="52"/>
        <v>Not Met</v>
      </c>
      <c r="P195" s="145">
        <f t="shared" si="53"/>
        <v>0.03</v>
      </c>
      <c r="Q195" s="50">
        <v>18</v>
      </c>
      <c r="R195" s="50">
        <v>0</v>
      </c>
      <c r="S195" s="51">
        <v>1</v>
      </c>
      <c r="T195" s="145">
        <f t="shared" si="54"/>
        <v>0</v>
      </c>
      <c r="U195" s="146" t="str">
        <f t="shared" si="55"/>
        <v>Not Met</v>
      </c>
      <c r="V195" s="145">
        <f t="shared" si="56"/>
        <v>0.02</v>
      </c>
      <c r="W195" s="50">
        <v>389</v>
      </c>
      <c r="X195" s="50">
        <v>0</v>
      </c>
      <c r="Y195" s="51">
        <v>1</v>
      </c>
      <c r="Z195" s="145">
        <f t="shared" si="57"/>
        <v>0</v>
      </c>
      <c r="AA195" s="146" t="str">
        <f t="shared" si="58"/>
        <v>Not Met</v>
      </c>
      <c r="AB195" s="145">
        <f t="shared" si="59"/>
        <v>1.2500000000000001E-2</v>
      </c>
      <c r="AC195" s="50">
        <v>46</v>
      </c>
      <c r="AD195" s="50">
        <v>15</v>
      </c>
      <c r="AE195" s="51">
        <v>0.8</v>
      </c>
      <c r="AF195" s="145">
        <f t="shared" si="60"/>
        <v>0.32608695652173914</v>
      </c>
      <c r="AG195" s="146" t="str">
        <f t="shared" si="61"/>
        <v>Not Met</v>
      </c>
      <c r="AH195" s="145">
        <f t="shared" si="62"/>
        <v>1.2500000000000001E-2</v>
      </c>
      <c r="AI195" s="50">
        <v>1</v>
      </c>
      <c r="AJ195" s="50">
        <v>1</v>
      </c>
      <c r="AK195" s="51">
        <v>1</v>
      </c>
      <c r="AL195" s="145">
        <f t="shared" si="63"/>
        <v>1</v>
      </c>
      <c r="AM195" s="146" t="str">
        <f t="shared" si="64"/>
        <v>Met</v>
      </c>
      <c r="AN195" s="145">
        <f t="shared" si="65"/>
        <v>0.02</v>
      </c>
      <c r="AO195" s="50">
        <v>35</v>
      </c>
      <c r="AP195" s="50">
        <v>0</v>
      </c>
      <c r="AQ195" s="51">
        <v>1</v>
      </c>
      <c r="AR195" s="145">
        <f t="shared" si="66"/>
        <v>0</v>
      </c>
      <c r="AS195" s="146" t="str">
        <f t="shared" si="67"/>
        <v>Not Met</v>
      </c>
      <c r="AT195" s="145">
        <f t="shared" si="68"/>
        <v>0.02</v>
      </c>
      <c r="AU195" s="145">
        <v>0.8</v>
      </c>
      <c r="AV195" s="89">
        <f t="shared" si="69"/>
        <v>0.215</v>
      </c>
      <c r="AW195" s="90">
        <f t="shared" si="70"/>
        <v>0.26874999999999999</v>
      </c>
      <c r="AX195" s="64" t="str">
        <f t="shared" si="71"/>
        <v>Below Par</v>
      </c>
    </row>
    <row r="196" spans="1:50">
      <c r="A196" s="148">
        <v>45078</v>
      </c>
      <c r="B196" s="152" t="s">
        <v>974</v>
      </c>
      <c r="C196" s="152" t="s">
        <v>3701</v>
      </c>
      <c r="D196" s="153" t="s">
        <v>3702</v>
      </c>
      <c r="E196" s="50">
        <v>65</v>
      </c>
      <c r="F196" s="50">
        <v>36</v>
      </c>
      <c r="G196" s="51">
        <v>1</v>
      </c>
      <c r="H196" s="145">
        <f t="shared" ref="H196:H259" si="72">IF(E196=0,100%,(F196/E196))</f>
        <v>0.55384615384615388</v>
      </c>
      <c r="I196" s="146" t="str">
        <f t="shared" ref="I196:I259" si="73">IF(H196&lt;=69%,"Not Met",IF(H196&lt;=94%,"Partially Met",IF(H196&lt;=104%,"Met","Exceeded")))</f>
        <v>Not Met</v>
      </c>
      <c r="J196" s="145">
        <f t="shared" ref="J196:J259" si="74">IF(I196="Not Met",(25%*40%),IF(I196="Partially Met",50%*40%,IF(I196="Met",100%*40%,100%*40%)))</f>
        <v>0.1</v>
      </c>
      <c r="K196" s="50">
        <v>906</v>
      </c>
      <c r="L196" s="50">
        <v>4</v>
      </c>
      <c r="M196" s="51">
        <v>1</v>
      </c>
      <c r="N196" s="145">
        <f t="shared" ref="N196:N259" si="75">IF(K196=0,100%,(L196/K196))</f>
        <v>4.4150110375275938E-3</v>
      </c>
      <c r="O196" s="146" t="str">
        <f t="shared" ref="O196:O259" si="76">IF(N196&lt;=69%,"Not Met",IF(N196&lt;=94%,"Partially Met",IF(N196&lt;=104%,"Met","Exceeded")))</f>
        <v>Not Met</v>
      </c>
      <c r="P196" s="145">
        <f t="shared" ref="P196:P259" si="77">IFERROR((IF(O196="Not Met",(25%*12%),IF(O196="Partially Met",50%*12%,IF(O196="Met",100%*12%,100%*12%)))),12%)</f>
        <v>0.03</v>
      </c>
      <c r="Q196" s="50">
        <v>14</v>
      </c>
      <c r="R196" s="50">
        <v>0</v>
      </c>
      <c r="S196" s="51">
        <v>1</v>
      </c>
      <c r="T196" s="145">
        <f t="shared" ref="T196:T259" si="78">IF(Q196=0,100%,(R196/Q196))</f>
        <v>0</v>
      </c>
      <c r="U196" s="146" t="str">
        <f t="shared" ref="U196:U259" si="79">IF(T196&lt;=69%,"Not Met",IF(T196&lt;=94%,"Partially Met",IF(T196&lt;=104%,"Met","Exceeded")))</f>
        <v>Not Met</v>
      </c>
      <c r="V196" s="145">
        <f t="shared" ref="V196:V259" si="80">IFERROR((IF(U196="Not Met",(25%*8%),IF(U196="Partially Met",50%*8%,IF(U196="Met",100%*8%,100%*8%)))),8%)</f>
        <v>0.02</v>
      </c>
      <c r="W196" s="50">
        <v>694</v>
      </c>
      <c r="X196" s="50">
        <v>1</v>
      </c>
      <c r="Y196" s="51">
        <v>1</v>
      </c>
      <c r="Z196" s="145">
        <f t="shared" ref="Z196:Z259" si="81">IF(W196=0,100%,(X196/W196))</f>
        <v>1.440922190201729E-3</v>
      </c>
      <c r="AA196" s="146" t="str">
        <f t="shared" ref="AA196:AA259" si="82">IF(Z196&lt;=69%,"Not Met",IF(Z196&lt;=94%,"Partially Met",IF(Z196&lt;=104%,"Met","Exceeded")))</f>
        <v>Not Met</v>
      </c>
      <c r="AB196" s="145">
        <f t="shared" ref="AB196:AB259" si="83">IFERROR((IF(AA196="Not Met",(25%*5%),IF(AA196="Partially Met",50%*5%,IF(AA196="Met",100%*5%,100%*5%)))),5%)</f>
        <v>1.2500000000000001E-2</v>
      </c>
      <c r="AC196" s="50">
        <v>65</v>
      </c>
      <c r="AD196" s="50">
        <v>27</v>
      </c>
      <c r="AE196" s="51">
        <v>0.8</v>
      </c>
      <c r="AF196" s="145">
        <f t="shared" ref="AF196:AF259" si="84">IF(AC196=0,100%,(AD196/AC196))</f>
        <v>0.41538461538461541</v>
      </c>
      <c r="AG196" s="146" t="str">
        <f t="shared" ref="AG196:AG259" si="85">IF(AF196&lt;=69%,"Not Met",IF(AF196&lt;=94%,"Partially Met",IF(AF196&lt;=104%,"Met","Exceeded")))</f>
        <v>Not Met</v>
      </c>
      <c r="AH196" s="145">
        <f t="shared" ref="AH196:AH259" si="86">IF(AG196="Not Met",(25%*5%),IF(AG196="Partially Met",50%*5%,IF(AG196="Met",100%*5%,100%*5%)))</f>
        <v>1.2500000000000001E-2</v>
      </c>
      <c r="AI196" s="50">
        <v>2</v>
      </c>
      <c r="AJ196" s="50">
        <v>2</v>
      </c>
      <c r="AK196" s="51">
        <v>1</v>
      </c>
      <c r="AL196" s="145">
        <f t="shared" ref="AL196:AL259" si="87">IFERROR((AJ196/AI196),100%)</f>
        <v>1</v>
      </c>
      <c r="AM196" s="146" t="str">
        <f t="shared" ref="AM196:AM259" si="88">IF(AL196&lt;=69%,"Not Met",IF(AL196&lt;=94%,"Partially Met",IF(AL196&lt;=104%,"Met","Exceeded")))</f>
        <v>Met</v>
      </c>
      <c r="AN196" s="145">
        <f t="shared" ref="AN196:AN259" si="89">IFERROR((IF(AM196="Not Met",(25%*2%),IF(AM196="Partially Met",50%*2%,IF(AM196="Met",100%*2%,100%*2%)))),0)</f>
        <v>0.02</v>
      </c>
      <c r="AO196" s="50">
        <v>33</v>
      </c>
      <c r="AP196" s="50">
        <v>2</v>
      </c>
      <c r="AQ196" s="51">
        <v>1</v>
      </c>
      <c r="AR196" s="145">
        <f t="shared" ref="AR196:AR259" si="90">IF(AO196=0,100%,(AP196/AO196))</f>
        <v>6.0606060606060608E-2</v>
      </c>
      <c r="AS196" s="146" t="str">
        <f t="shared" ref="AS196:AS259" si="91">IF(AR196&lt;=69%,"Not Met",IF(AR196&lt;=94%,"Partially Met",IF(AR196&lt;=104%,"Met","Exceeded")))</f>
        <v>Not Met</v>
      </c>
      <c r="AT196" s="145">
        <f t="shared" ref="AT196:AT259" si="92">IFERROR((IF(AS196="Not Met",(25%*8%),IF(AS196="Partially Met",50%*8%,IF(AS196="Met",100%*8%,100%*8%)))),0)</f>
        <v>0.02</v>
      </c>
      <c r="AU196" s="145">
        <v>0.8</v>
      </c>
      <c r="AV196" s="89">
        <f t="shared" ref="AV196:AV259" si="93">J196+V196+AB196+AH196+AN196+AT196+P196</f>
        <v>0.215</v>
      </c>
      <c r="AW196" s="90">
        <f t="shared" ref="AW196:AW259" si="94">(AV196*100%)/AU196</f>
        <v>0.26874999999999999</v>
      </c>
      <c r="AX196" s="64" t="str">
        <f t="shared" ref="AX196:AX259" si="95">IF(AW196&lt;=49.9%,"Below Par",IF(AW196&lt;=59.9%,"Needs Improvement",IF(AW196&lt;=79.9%,"Steady Performer","Exceptional Performer")))</f>
        <v>Below Par</v>
      </c>
    </row>
    <row r="197" spans="1:50">
      <c r="A197" s="148">
        <v>45078</v>
      </c>
      <c r="B197" s="152" t="s">
        <v>1532</v>
      </c>
      <c r="C197" s="152" t="s">
        <v>3706</v>
      </c>
      <c r="D197" s="153" t="s">
        <v>3531</v>
      </c>
      <c r="E197" s="50">
        <v>12</v>
      </c>
      <c r="F197" s="50">
        <v>6</v>
      </c>
      <c r="G197" s="51">
        <v>1</v>
      </c>
      <c r="H197" s="145">
        <f t="shared" si="72"/>
        <v>0.5</v>
      </c>
      <c r="I197" s="146" t="str">
        <f t="shared" si="73"/>
        <v>Not Met</v>
      </c>
      <c r="J197" s="145">
        <f t="shared" si="74"/>
        <v>0.1</v>
      </c>
      <c r="K197" s="50">
        <v>664</v>
      </c>
      <c r="L197" s="50">
        <v>5</v>
      </c>
      <c r="M197" s="51">
        <v>1</v>
      </c>
      <c r="N197" s="145">
        <f t="shared" si="75"/>
        <v>7.5301204819277108E-3</v>
      </c>
      <c r="O197" s="146" t="str">
        <f t="shared" si="76"/>
        <v>Not Met</v>
      </c>
      <c r="P197" s="145">
        <f t="shared" si="77"/>
        <v>0.03</v>
      </c>
      <c r="Q197" s="50">
        <v>13</v>
      </c>
      <c r="R197" s="50">
        <v>0</v>
      </c>
      <c r="S197" s="51">
        <v>1</v>
      </c>
      <c r="T197" s="145">
        <f t="shared" si="78"/>
        <v>0</v>
      </c>
      <c r="U197" s="146" t="str">
        <f t="shared" si="79"/>
        <v>Not Met</v>
      </c>
      <c r="V197" s="145">
        <f t="shared" si="80"/>
        <v>0.02</v>
      </c>
      <c r="W197" s="50">
        <v>278</v>
      </c>
      <c r="X197" s="50">
        <v>1</v>
      </c>
      <c r="Y197" s="51">
        <v>1</v>
      </c>
      <c r="Z197" s="145">
        <f t="shared" si="81"/>
        <v>3.5971223021582736E-3</v>
      </c>
      <c r="AA197" s="146" t="str">
        <f t="shared" si="82"/>
        <v>Not Met</v>
      </c>
      <c r="AB197" s="145">
        <f t="shared" si="83"/>
        <v>1.2500000000000001E-2</v>
      </c>
      <c r="AC197" s="50">
        <v>12</v>
      </c>
      <c r="AD197" s="50">
        <v>0</v>
      </c>
      <c r="AE197" s="51">
        <v>0.8</v>
      </c>
      <c r="AF197" s="145">
        <f t="shared" si="84"/>
        <v>0</v>
      </c>
      <c r="AG197" s="146" t="str">
        <f t="shared" si="85"/>
        <v>Not Met</v>
      </c>
      <c r="AH197" s="145">
        <f t="shared" si="86"/>
        <v>1.2500000000000001E-2</v>
      </c>
      <c r="AI197" s="50">
        <v>2</v>
      </c>
      <c r="AJ197" s="50">
        <v>2</v>
      </c>
      <c r="AK197" s="51">
        <v>1</v>
      </c>
      <c r="AL197" s="145">
        <f t="shared" si="87"/>
        <v>1</v>
      </c>
      <c r="AM197" s="146" t="str">
        <f t="shared" si="88"/>
        <v>Met</v>
      </c>
      <c r="AN197" s="145">
        <f t="shared" si="89"/>
        <v>0.02</v>
      </c>
      <c r="AO197" s="50">
        <v>6</v>
      </c>
      <c r="AP197" s="50">
        <v>1</v>
      </c>
      <c r="AQ197" s="51">
        <v>1</v>
      </c>
      <c r="AR197" s="145">
        <f t="shared" si="90"/>
        <v>0.16666666666666666</v>
      </c>
      <c r="AS197" s="146" t="str">
        <f t="shared" si="91"/>
        <v>Not Met</v>
      </c>
      <c r="AT197" s="145">
        <f t="shared" si="92"/>
        <v>0.02</v>
      </c>
      <c r="AU197" s="145">
        <v>0.8</v>
      </c>
      <c r="AV197" s="89">
        <f t="shared" si="93"/>
        <v>0.215</v>
      </c>
      <c r="AW197" s="90">
        <f t="shared" si="94"/>
        <v>0.26874999999999999</v>
      </c>
      <c r="AX197" s="64" t="str">
        <f t="shared" si="95"/>
        <v>Below Par</v>
      </c>
    </row>
    <row r="198" spans="1:50">
      <c r="A198" s="148">
        <v>45078</v>
      </c>
      <c r="B198" s="152" t="s">
        <v>1532</v>
      </c>
      <c r="C198" s="152" t="s">
        <v>3710</v>
      </c>
      <c r="D198" s="153" t="s">
        <v>3534</v>
      </c>
      <c r="E198" s="50">
        <v>10</v>
      </c>
      <c r="F198" s="50">
        <v>5</v>
      </c>
      <c r="G198" s="51">
        <v>1</v>
      </c>
      <c r="H198" s="145">
        <f t="shared" si="72"/>
        <v>0.5</v>
      </c>
      <c r="I198" s="146" t="str">
        <f t="shared" si="73"/>
        <v>Not Met</v>
      </c>
      <c r="J198" s="145">
        <f t="shared" si="74"/>
        <v>0.1</v>
      </c>
      <c r="K198" s="50">
        <v>597</v>
      </c>
      <c r="L198" s="50">
        <v>0</v>
      </c>
      <c r="M198" s="51">
        <v>1</v>
      </c>
      <c r="N198" s="145">
        <f t="shared" si="75"/>
        <v>0</v>
      </c>
      <c r="O198" s="146" t="str">
        <f t="shared" si="76"/>
        <v>Not Met</v>
      </c>
      <c r="P198" s="145">
        <f t="shared" si="77"/>
        <v>0.03</v>
      </c>
      <c r="Q198" s="50">
        <v>19</v>
      </c>
      <c r="R198" s="50">
        <v>0</v>
      </c>
      <c r="S198" s="51">
        <v>1</v>
      </c>
      <c r="T198" s="145">
        <f t="shared" si="78"/>
        <v>0</v>
      </c>
      <c r="U198" s="146" t="str">
        <f t="shared" si="79"/>
        <v>Not Met</v>
      </c>
      <c r="V198" s="145">
        <f t="shared" si="80"/>
        <v>0.02</v>
      </c>
      <c r="W198" s="50">
        <v>213</v>
      </c>
      <c r="X198" s="50">
        <v>0</v>
      </c>
      <c r="Y198" s="51">
        <v>1</v>
      </c>
      <c r="Z198" s="145">
        <f t="shared" si="81"/>
        <v>0</v>
      </c>
      <c r="AA198" s="146" t="str">
        <f t="shared" si="82"/>
        <v>Not Met</v>
      </c>
      <c r="AB198" s="145">
        <f t="shared" si="83"/>
        <v>1.2500000000000001E-2</v>
      </c>
      <c r="AC198" s="50">
        <v>10</v>
      </c>
      <c r="AD198" s="50">
        <v>2</v>
      </c>
      <c r="AE198" s="51">
        <v>0.8</v>
      </c>
      <c r="AF198" s="145">
        <f t="shared" si="84"/>
        <v>0.2</v>
      </c>
      <c r="AG198" s="146" t="str">
        <f t="shared" si="85"/>
        <v>Not Met</v>
      </c>
      <c r="AH198" s="145">
        <f t="shared" si="86"/>
        <v>1.2500000000000001E-2</v>
      </c>
      <c r="AI198" s="50">
        <v>0</v>
      </c>
      <c r="AJ198" s="50">
        <v>0</v>
      </c>
      <c r="AK198" s="51">
        <v>1</v>
      </c>
      <c r="AL198" s="145">
        <f t="shared" si="87"/>
        <v>1</v>
      </c>
      <c r="AM198" s="146" t="str">
        <f t="shared" si="88"/>
        <v>Met</v>
      </c>
      <c r="AN198" s="145">
        <f t="shared" si="89"/>
        <v>0.02</v>
      </c>
      <c r="AO198" s="50">
        <v>5</v>
      </c>
      <c r="AP198" s="50">
        <v>1</v>
      </c>
      <c r="AQ198" s="51">
        <v>1</v>
      </c>
      <c r="AR198" s="145">
        <f t="shared" si="90"/>
        <v>0.2</v>
      </c>
      <c r="AS198" s="146" t="str">
        <f t="shared" si="91"/>
        <v>Not Met</v>
      </c>
      <c r="AT198" s="145">
        <f t="shared" si="92"/>
        <v>0.02</v>
      </c>
      <c r="AU198" s="145">
        <v>0.8</v>
      </c>
      <c r="AV198" s="89">
        <f t="shared" si="93"/>
        <v>0.215</v>
      </c>
      <c r="AW198" s="90">
        <f t="shared" si="94"/>
        <v>0.26874999999999999</v>
      </c>
      <c r="AX198" s="64" t="str">
        <f t="shared" si="95"/>
        <v>Below Par</v>
      </c>
    </row>
    <row r="199" spans="1:50">
      <c r="A199" s="148">
        <v>45078</v>
      </c>
      <c r="B199" s="152" t="s">
        <v>1532</v>
      </c>
      <c r="C199" s="152" t="s">
        <v>3707</v>
      </c>
      <c r="D199" s="153" t="s">
        <v>3527</v>
      </c>
      <c r="E199" s="50">
        <v>11</v>
      </c>
      <c r="F199" s="50">
        <v>3</v>
      </c>
      <c r="G199" s="51">
        <v>1</v>
      </c>
      <c r="H199" s="145">
        <f t="shared" si="72"/>
        <v>0.27272727272727271</v>
      </c>
      <c r="I199" s="146" t="str">
        <f t="shared" si="73"/>
        <v>Not Met</v>
      </c>
      <c r="J199" s="145">
        <f t="shared" si="74"/>
        <v>0.1</v>
      </c>
      <c r="K199" s="50">
        <v>723</v>
      </c>
      <c r="L199" s="50">
        <v>44</v>
      </c>
      <c r="M199" s="51">
        <v>1</v>
      </c>
      <c r="N199" s="145">
        <f t="shared" si="75"/>
        <v>6.0857538035961271E-2</v>
      </c>
      <c r="O199" s="146" t="str">
        <f t="shared" si="76"/>
        <v>Not Met</v>
      </c>
      <c r="P199" s="145">
        <f t="shared" si="77"/>
        <v>0.03</v>
      </c>
      <c r="Q199" s="50">
        <v>14</v>
      </c>
      <c r="R199" s="50">
        <v>0</v>
      </c>
      <c r="S199" s="51">
        <v>1</v>
      </c>
      <c r="T199" s="145">
        <f t="shared" si="78"/>
        <v>0</v>
      </c>
      <c r="U199" s="146" t="str">
        <f t="shared" si="79"/>
        <v>Not Met</v>
      </c>
      <c r="V199" s="145">
        <f t="shared" si="80"/>
        <v>0.02</v>
      </c>
      <c r="W199" s="50">
        <v>287</v>
      </c>
      <c r="X199" s="50">
        <v>6</v>
      </c>
      <c r="Y199" s="51">
        <v>1</v>
      </c>
      <c r="Z199" s="145">
        <f t="shared" si="81"/>
        <v>2.0905923344947737E-2</v>
      </c>
      <c r="AA199" s="146" t="str">
        <f t="shared" si="82"/>
        <v>Not Met</v>
      </c>
      <c r="AB199" s="145">
        <f t="shared" si="83"/>
        <v>1.2500000000000001E-2</v>
      </c>
      <c r="AC199" s="50">
        <v>11</v>
      </c>
      <c r="AD199" s="50">
        <v>1</v>
      </c>
      <c r="AE199" s="51">
        <v>0.8</v>
      </c>
      <c r="AF199" s="145">
        <f t="shared" si="84"/>
        <v>9.0909090909090912E-2</v>
      </c>
      <c r="AG199" s="146" t="str">
        <f t="shared" si="85"/>
        <v>Not Met</v>
      </c>
      <c r="AH199" s="145">
        <f t="shared" si="86"/>
        <v>1.2500000000000001E-2</v>
      </c>
      <c r="AI199" s="50">
        <v>0</v>
      </c>
      <c r="AJ199" s="50">
        <v>0</v>
      </c>
      <c r="AK199" s="51">
        <v>1</v>
      </c>
      <c r="AL199" s="145">
        <f t="shared" si="87"/>
        <v>1</v>
      </c>
      <c r="AM199" s="146" t="str">
        <f t="shared" si="88"/>
        <v>Met</v>
      </c>
      <c r="AN199" s="145">
        <f t="shared" si="89"/>
        <v>0.02</v>
      </c>
      <c r="AO199" s="50">
        <v>9</v>
      </c>
      <c r="AP199" s="50">
        <v>1</v>
      </c>
      <c r="AQ199" s="51">
        <v>1</v>
      </c>
      <c r="AR199" s="145">
        <f t="shared" si="90"/>
        <v>0.1111111111111111</v>
      </c>
      <c r="AS199" s="146" t="str">
        <f t="shared" si="91"/>
        <v>Not Met</v>
      </c>
      <c r="AT199" s="145">
        <f t="shared" si="92"/>
        <v>0.02</v>
      </c>
      <c r="AU199" s="145">
        <v>0.8</v>
      </c>
      <c r="AV199" s="89">
        <f t="shared" si="93"/>
        <v>0.215</v>
      </c>
      <c r="AW199" s="90">
        <f t="shared" si="94"/>
        <v>0.26874999999999999</v>
      </c>
      <c r="AX199" s="64" t="str">
        <f t="shared" si="95"/>
        <v>Below Par</v>
      </c>
    </row>
    <row r="200" spans="1:50">
      <c r="A200" s="148">
        <v>45078</v>
      </c>
      <c r="B200" s="152" t="s">
        <v>1532</v>
      </c>
      <c r="C200" s="152" t="s">
        <v>3708</v>
      </c>
      <c r="D200" s="153" t="s">
        <v>3532</v>
      </c>
      <c r="E200" s="50">
        <v>19</v>
      </c>
      <c r="F200" s="50">
        <v>9</v>
      </c>
      <c r="G200" s="51">
        <v>1</v>
      </c>
      <c r="H200" s="145">
        <f t="shared" si="72"/>
        <v>0.47368421052631576</v>
      </c>
      <c r="I200" s="146" t="str">
        <f t="shared" si="73"/>
        <v>Not Met</v>
      </c>
      <c r="J200" s="145">
        <f t="shared" si="74"/>
        <v>0.1</v>
      </c>
      <c r="K200" s="50">
        <v>886</v>
      </c>
      <c r="L200" s="50">
        <v>68</v>
      </c>
      <c r="M200" s="51">
        <v>1</v>
      </c>
      <c r="N200" s="145">
        <f t="shared" si="75"/>
        <v>7.6749435665914217E-2</v>
      </c>
      <c r="O200" s="146" t="str">
        <f t="shared" si="76"/>
        <v>Not Met</v>
      </c>
      <c r="P200" s="145">
        <f t="shared" si="77"/>
        <v>0.03</v>
      </c>
      <c r="Q200" s="50">
        <v>9</v>
      </c>
      <c r="R200" s="50">
        <v>0</v>
      </c>
      <c r="S200" s="51">
        <v>1</v>
      </c>
      <c r="T200" s="145">
        <f t="shared" si="78"/>
        <v>0</v>
      </c>
      <c r="U200" s="146" t="str">
        <f t="shared" si="79"/>
        <v>Not Met</v>
      </c>
      <c r="V200" s="145">
        <f t="shared" si="80"/>
        <v>0.02</v>
      </c>
      <c r="W200" s="50">
        <v>272</v>
      </c>
      <c r="X200" s="50">
        <v>20</v>
      </c>
      <c r="Y200" s="51">
        <v>1</v>
      </c>
      <c r="Z200" s="145">
        <f t="shared" si="81"/>
        <v>7.3529411764705885E-2</v>
      </c>
      <c r="AA200" s="146" t="str">
        <f t="shared" si="82"/>
        <v>Not Met</v>
      </c>
      <c r="AB200" s="145">
        <f t="shared" si="83"/>
        <v>1.2500000000000001E-2</v>
      </c>
      <c r="AC200" s="50">
        <v>19</v>
      </c>
      <c r="AD200" s="50">
        <v>6</v>
      </c>
      <c r="AE200" s="51">
        <v>0.8</v>
      </c>
      <c r="AF200" s="145">
        <f t="shared" si="84"/>
        <v>0.31578947368421051</v>
      </c>
      <c r="AG200" s="146" t="str">
        <f t="shared" si="85"/>
        <v>Not Met</v>
      </c>
      <c r="AH200" s="145">
        <f t="shared" si="86"/>
        <v>1.2500000000000001E-2</v>
      </c>
      <c r="AI200" s="50">
        <v>0</v>
      </c>
      <c r="AJ200" s="50">
        <v>0</v>
      </c>
      <c r="AK200" s="51">
        <v>1</v>
      </c>
      <c r="AL200" s="145">
        <f t="shared" si="87"/>
        <v>1</v>
      </c>
      <c r="AM200" s="146" t="str">
        <f t="shared" si="88"/>
        <v>Met</v>
      </c>
      <c r="AN200" s="145">
        <f t="shared" si="89"/>
        <v>0.02</v>
      </c>
      <c r="AO200" s="50">
        <v>8</v>
      </c>
      <c r="AP200" s="50">
        <v>0</v>
      </c>
      <c r="AQ200" s="51">
        <v>1</v>
      </c>
      <c r="AR200" s="145">
        <f t="shared" si="90"/>
        <v>0</v>
      </c>
      <c r="AS200" s="146" t="str">
        <f t="shared" si="91"/>
        <v>Not Met</v>
      </c>
      <c r="AT200" s="145">
        <f t="shared" si="92"/>
        <v>0.02</v>
      </c>
      <c r="AU200" s="145">
        <v>0.8</v>
      </c>
      <c r="AV200" s="89">
        <f t="shared" si="93"/>
        <v>0.215</v>
      </c>
      <c r="AW200" s="90">
        <f t="shared" si="94"/>
        <v>0.26874999999999999</v>
      </c>
      <c r="AX200" s="64" t="str">
        <f t="shared" si="95"/>
        <v>Below Par</v>
      </c>
    </row>
    <row r="201" spans="1:50">
      <c r="A201" s="148">
        <v>45078</v>
      </c>
      <c r="B201" s="152" t="s">
        <v>1532</v>
      </c>
      <c r="C201" s="152" t="s">
        <v>3711</v>
      </c>
      <c r="D201" s="153" t="s">
        <v>3528</v>
      </c>
      <c r="E201" s="50">
        <v>11</v>
      </c>
      <c r="F201" s="50">
        <v>4</v>
      </c>
      <c r="G201" s="51">
        <v>1</v>
      </c>
      <c r="H201" s="145">
        <f t="shared" si="72"/>
        <v>0.36363636363636365</v>
      </c>
      <c r="I201" s="146" t="str">
        <f t="shared" si="73"/>
        <v>Not Met</v>
      </c>
      <c r="J201" s="145">
        <f t="shared" si="74"/>
        <v>0.1</v>
      </c>
      <c r="K201" s="50">
        <v>760</v>
      </c>
      <c r="L201" s="50">
        <v>12</v>
      </c>
      <c r="M201" s="51">
        <v>1</v>
      </c>
      <c r="N201" s="145">
        <f t="shared" si="75"/>
        <v>1.5789473684210527E-2</v>
      </c>
      <c r="O201" s="146" t="str">
        <f t="shared" si="76"/>
        <v>Not Met</v>
      </c>
      <c r="P201" s="145">
        <f t="shared" si="77"/>
        <v>0.03</v>
      </c>
      <c r="Q201" s="50">
        <v>31</v>
      </c>
      <c r="R201" s="50">
        <v>0</v>
      </c>
      <c r="S201" s="51">
        <v>1</v>
      </c>
      <c r="T201" s="145">
        <f t="shared" si="78"/>
        <v>0</v>
      </c>
      <c r="U201" s="146" t="str">
        <f t="shared" si="79"/>
        <v>Not Met</v>
      </c>
      <c r="V201" s="145">
        <f t="shared" si="80"/>
        <v>0.02</v>
      </c>
      <c r="W201" s="50">
        <v>270</v>
      </c>
      <c r="X201" s="50">
        <v>0</v>
      </c>
      <c r="Y201" s="51">
        <v>1</v>
      </c>
      <c r="Z201" s="145">
        <f t="shared" si="81"/>
        <v>0</v>
      </c>
      <c r="AA201" s="146" t="str">
        <f t="shared" si="82"/>
        <v>Not Met</v>
      </c>
      <c r="AB201" s="145">
        <f t="shared" si="83"/>
        <v>1.2500000000000001E-2</v>
      </c>
      <c r="AC201" s="50">
        <v>11</v>
      </c>
      <c r="AD201" s="50">
        <v>3</v>
      </c>
      <c r="AE201" s="51">
        <v>0.8</v>
      </c>
      <c r="AF201" s="145">
        <f t="shared" si="84"/>
        <v>0.27272727272727271</v>
      </c>
      <c r="AG201" s="146" t="str">
        <f t="shared" si="85"/>
        <v>Not Met</v>
      </c>
      <c r="AH201" s="145">
        <f t="shared" si="86"/>
        <v>1.2500000000000001E-2</v>
      </c>
      <c r="AI201" s="50">
        <v>1</v>
      </c>
      <c r="AJ201" s="50">
        <v>1</v>
      </c>
      <c r="AK201" s="51">
        <v>1</v>
      </c>
      <c r="AL201" s="145">
        <f t="shared" si="87"/>
        <v>1</v>
      </c>
      <c r="AM201" s="146" t="str">
        <f t="shared" si="88"/>
        <v>Met</v>
      </c>
      <c r="AN201" s="145">
        <f t="shared" si="89"/>
        <v>0.02</v>
      </c>
      <c r="AO201" s="50">
        <v>5</v>
      </c>
      <c r="AP201" s="50">
        <v>0</v>
      </c>
      <c r="AQ201" s="51">
        <v>1</v>
      </c>
      <c r="AR201" s="145">
        <f t="shared" si="90"/>
        <v>0</v>
      </c>
      <c r="AS201" s="146" t="str">
        <f t="shared" si="91"/>
        <v>Not Met</v>
      </c>
      <c r="AT201" s="145">
        <f t="shared" si="92"/>
        <v>0.02</v>
      </c>
      <c r="AU201" s="145">
        <v>0.8</v>
      </c>
      <c r="AV201" s="89">
        <f t="shared" si="93"/>
        <v>0.215</v>
      </c>
      <c r="AW201" s="90">
        <f t="shared" si="94"/>
        <v>0.26874999999999999</v>
      </c>
      <c r="AX201" s="64" t="str">
        <f t="shared" si="95"/>
        <v>Below Par</v>
      </c>
    </row>
    <row r="202" spans="1:50">
      <c r="A202" s="148">
        <v>45078</v>
      </c>
      <c r="B202" s="152" t="s">
        <v>1532</v>
      </c>
      <c r="C202" s="152" t="s">
        <v>3705</v>
      </c>
      <c r="D202" s="153" t="s">
        <v>3529</v>
      </c>
      <c r="E202" s="50">
        <v>9</v>
      </c>
      <c r="F202" s="50">
        <v>4</v>
      </c>
      <c r="G202" s="51">
        <v>1</v>
      </c>
      <c r="H202" s="145">
        <f t="shared" si="72"/>
        <v>0.44444444444444442</v>
      </c>
      <c r="I202" s="146" t="str">
        <f t="shared" si="73"/>
        <v>Not Met</v>
      </c>
      <c r="J202" s="145">
        <f t="shared" si="74"/>
        <v>0.1</v>
      </c>
      <c r="K202" s="50">
        <v>548</v>
      </c>
      <c r="L202" s="50">
        <v>31</v>
      </c>
      <c r="M202" s="51">
        <v>1</v>
      </c>
      <c r="N202" s="145">
        <f t="shared" si="75"/>
        <v>5.6569343065693431E-2</v>
      </c>
      <c r="O202" s="146" t="str">
        <f t="shared" si="76"/>
        <v>Not Met</v>
      </c>
      <c r="P202" s="145">
        <f t="shared" si="77"/>
        <v>0.03</v>
      </c>
      <c r="Q202" s="50">
        <v>15</v>
      </c>
      <c r="R202" s="50">
        <v>0</v>
      </c>
      <c r="S202" s="51">
        <v>1</v>
      </c>
      <c r="T202" s="145">
        <f t="shared" si="78"/>
        <v>0</v>
      </c>
      <c r="U202" s="146" t="str">
        <f t="shared" si="79"/>
        <v>Not Met</v>
      </c>
      <c r="V202" s="145">
        <f t="shared" si="80"/>
        <v>0.02</v>
      </c>
      <c r="W202" s="50">
        <v>219</v>
      </c>
      <c r="X202" s="50">
        <v>13</v>
      </c>
      <c r="Y202" s="51">
        <v>1</v>
      </c>
      <c r="Z202" s="145">
        <f t="shared" si="81"/>
        <v>5.9360730593607303E-2</v>
      </c>
      <c r="AA202" s="146" t="str">
        <f t="shared" si="82"/>
        <v>Not Met</v>
      </c>
      <c r="AB202" s="145">
        <f t="shared" si="83"/>
        <v>1.2500000000000001E-2</v>
      </c>
      <c r="AC202" s="50">
        <v>9</v>
      </c>
      <c r="AD202" s="50">
        <v>1</v>
      </c>
      <c r="AE202" s="51">
        <v>0.8</v>
      </c>
      <c r="AF202" s="145">
        <f t="shared" si="84"/>
        <v>0.1111111111111111</v>
      </c>
      <c r="AG202" s="146" t="str">
        <f t="shared" si="85"/>
        <v>Not Met</v>
      </c>
      <c r="AH202" s="145">
        <f t="shared" si="86"/>
        <v>1.2500000000000001E-2</v>
      </c>
      <c r="AI202" s="50">
        <v>0</v>
      </c>
      <c r="AJ202" s="50">
        <v>0</v>
      </c>
      <c r="AK202" s="51">
        <v>1</v>
      </c>
      <c r="AL202" s="145">
        <f t="shared" si="87"/>
        <v>1</v>
      </c>
      <c r="AM202" s="146" t="str">
        <f t="shared" si="88"/>
        <v>Met</v>
      </c>
      <c r="AN202" s="145">
        <f t="shared" si="89"/>
        <v>0.02</v>
      </c>
      <c r="AO202" s="50">
        <v>6</v>
      </c>
      <c r="AP202" s="50">
        <v>3</v>
      </c>
      <c r="AQ202" s="51">
        <v>1</v>
      </c>
      <c r="AR202" s="145">
        <f t="shared" si="90"/>
        <v>0.5</v>
      </c>
      <c r="AS202" s="146" t="str">
        <f t="shared" si="91"/>
        <v>Not Met</v>
      </c>
      <c r="AT202" s="145">
        <f t="shared" si="92"/>
        <v>0.02</v>
      </c>
      <c r="AU202" s="145">
        <v>0.8</v>
      </c>
      <c r="AV202" s="89">
        <f t="shared" si="93"/>
        <v>0.215</v>
      </c>
      <c r="AW202" s="90">
        <f t="shared" si="94"/>
        <v>0.26874999999999999</v>
      </c>
      <c r="AX202" s="64" t="str">
        <f t="shared" si="95"/>
        <v>Below Par</v>
      </c>
    </row>
    <row r="203" spans="1:50">
      <c r="A203" s="148">
        <v>45078</v>
      </c>
      <c r="B203" s="152" t="s">
        <v>1532</v>
      </c>
      <c r="C203" s="152" t="s">
        <v>3709</v>
      </c>
      <c r="D203" s="153" t="s">
        <v>3533</v>
      </c>
      <c r="E203" s="50">
        <v>8</v>
      </c>
      <c r="F203" s="50">
        <v>4</v>
      </c>
      <c r="G203" s="51">
        <v>1</v>
      </c>
      <c r="H203" s="145">
        <f t="shared" si="72"/>
        <v>0.5</v>
      </c>
      <c r="I203" s="146" t="str">
        <f t="shared" si="73"/>
        <v>Not Met</v>
      </c>
      <c r="J203" s="145">
        <f t="shared" si="74"/>
        <v>0.1</v>
      </c>
      <c r="K203" s="50">
        <v>640</v>
      </c>
      <c r="L203" s="50">
        <v>72</v>
      </c>
      <c r="M203" s="51">
        <v>1</v>
      </c>
      <c r="N203" s="145">
        <f t="shared" si="75"/>
        <v>0.1125</v>
      </c>
      <c r="O203" s="146" t="str">
        <f t="shared" si="76"/>
        <v>Not Met</v>
      </c>
      <c r="P203" s="145">
        <f t="shared" si="77"/>
        <v>0.03</v>
      </c>
      <c r="Q203" s="50">
        <v>24</v>
      </c>
      <c r="R203" s="50">
        <v>0</v>
      </c>
      <c r="S203" s="51">
        <v>1</v>
      </c>
      <c r="T203" s="145">
        <f t="shared" si="78"/>
        <v>0</v>
      </c>
      <c r="U203" s="146" t="str">
        <f t="shared" si="79"/>
        <v>Not Met</v>
      </c>
      <c r="V203" s="145">
        <f t="shared" si="80"/>
        <v>0.02</v>
      </c>
      <c r="W203" s="50">
        <v>278</v>
      </c>
      <c r="X203" s="50">
        <v>2</v>
      </c>
      <c r="Y203" s="51">
        <v>1</v>
      </c>
      <c r="Z203" s="145">
        <f t="shared" si="81"/>
        <v>7.1942446043165471E-3</v>
      </c>
      <c r="AA203" s="146" t="str">
        <f t="shared" si="82"/>
        <v>Not Met</v>
      </c>
      <c r="AB203" s="145">
        <f t="shared" si="83"/>
        <v>1.2500000000000001E-2</v>
      </c>
      <c r="AC203" s="50">
        <v>8</v>
      </c>
      <c r="AD203" s="50">
        <v>2</v>
      </c>
      <c r="AE203" s="51">
        <v>0.8</v>
      </c>
      <c r="AF203" s="145">
        <f t="shared" si="84"/>
        <v>0.25</v>
      </c>
      <c r="AG203" s="146" t="str">
        <f t="shared" si="85"/>
        <v>Not Met</v>
      </c>
      <c r="AH203" s="145">
        <f t="shared" si="86"/>
        <v>1.2500000000000001E-2</v>
      </c>
      <c r="AI203" s="50">
        <v>2</v>
      </c>
      <c r="AJ203" s="50">
        <v>2</v>
      </c>
      <c r="AK203" s="51">
        <v>1</v>
      </c>
      <c r="AL203" s="145">
        <f t="shared" si="87"/>
        <v>1</v>
      </c>
      <c r="AM203" s="146" t="str">
        <f t="shared" si="88"/>
        <v>Met</v>
      </c>
      <c r="AN203" s="145">
        <f t="shared" si="89"/>
        <v>0.02</v>
      </c>
      <c r="AO203" s="50">
        <v>4</v>
      </c>
      <c r="AP203" s="50">
        <v>1</v>
      </c>
      <c r="AQ203" s="51">
        <v>1</v>
      </c>
      <c r="AR203" s="145">
        <f t="shared" si="90"/>
        <v>0.25</v>
      </c>
      <c r="AS203" s="146" t="str">
        <f t="shared" si="91"/>
        <v>Not Met</v>
      </c>
      <c r="AT203" s="145">
        <f t="shared" si="92"/>
        <v>0.02</v>
      </c>
      <c r="AU203" s="145">
        <v>0.8</v>
      </c>
      <c r="AV203" s="89">
        <f t="shared" si="93"/>
        <v>0.215</v>
      </c>
      <c r="AW203" s="90">
        <f t="shared" si="94"/>
        <v>0.26874999999999999</v>
      </c>
      <c r="AX203" s="64" t="str">
        <f t="shared" si="95"/>
        <v>Below Par</v>
      </c>
    </row>
    <row r="204" spans="1:50">
      <c r="A204" s="148">
        <v>45078</v>
      </c>
      <c r="B204" s="152" t="s">
        <v>1532</v>
      </c>
      <c r="C204" s="152" t="s">
        <v>3567</v>
      </c>
      <c r="D204" s="153" t="s">
        <v>3530</v>
      </c>
      <c r="E204" s="50">
        <v>10</v>
      </c>
      <c r="F204" s="50">
        <v>3</v>
      </c>
      <c r="G204" s="51">
        <v>1</v>
      </c>
      <c r="H204" s="145">
        <f t="shared" si="72"/>
        <v>0.3</v>
      </c>
      <c r="I204" s="146" t="str">
        <f t="shared" si="73"/>
        <v>Not Met</v>
      </c>
      <c r="J204" s="145">
        <f t="shared" si="74"/>
        <v>0.1</v>
      </c>
      <c r="K204" s="50">
        <v>686</v>
      </c>
      <c r="L204" s="50">
        <v>28</v>
      </c>
      <c r="M204" s="51">
        <v>1</v>
      </c>
      <c r="N204" s="145">
        <f t="shared" si="75"/>
        <v>4.0816326530612242E-2</v>
      </c>
      <c r="O204" s="146" t="str">
        <f t="shared" si="76"/>
        <v>Not Met</v>
      </c>
      <c r="P204" s="145">
        <f t="shared" si="77"/>
        <v>0.03</v>
      </c>
      <c r="Q204" s="50">
        <v>28</v>
      </c>
      <c r="R204" s="50">
        <v>0</v>
      </c>
      <c r="S204" s="51">
        <v>1</v>
      </c>
      <c r="T204" s="145">
        <f t="shared" si="78"/>
        <v>0</v>
      </c>
      <c r="U204" s="146" t="str">
        <f t="shared" si="79"/>
        <v>Not Met</v>
      </c>
      <c r="V204" s="145">
        <f t="shared" si="80"/>
        <v>0.02</v>
      </c>
      <c r="W204" s="50">
        <v>274</v>
      </c>
      <c r="X204" s="50">
        <v>8</v>
      </c>
      <c r="Y204" s="51">
        <v>1</v>
      </c>
      <c r="Z204" s="145">
        <f t="shared" si="81"/>
        <v>2.9197080291970802E-2</v>
      </c>
      <c r="AA204" s="146" t="str">
        <f t="shared" si="82"/>
        <v>Not Met</v>
      </c>
      <c r="AB204" s="145">
        <f t="shared" si="83"/>
        <v>1.2500000000000001E-2</v>
      </c>
      <c r="AC204" s="50">
        <v>10</v>
      </c>
      <c r="AD204" s="50">
        <v>1</v>
      </c>
      <c r="AE204" s="51">
        <v>0.8</v>
      </c>
      <c r="AF204" s="145">
        <f t="shared" si="84"/>
        <v>0.1</v>
      </c>
      <c r="AG204" s="146" t="str">
        <f t="shared" si="85"/>
        <v>Not Met</v>
      </c>
      <c r="AH204" s="145">
        <f t="shared" si="86"/>
        <v>1.2500000000000001E-2</v>
      </c>
      <c r="AI204" s="50">
        <v>2</v>
      </c>
      <c r="AJ204" s="50">
        <v>2</v>
      </c>
      <c r="AK204" s="51">
        <v>1</v>
      </c>
      <c r="AL204" s="145">
        <f t="shared" si="87"/>
        <v>1</v>
      </c>
      <c r="AM204" s="146" t="str">
        <f t="shared" si="88"/>
        <v>Met</v>
      </c>
      <c r="AN204" s="145">
        <f t="shared" si="89"/>
        <v>0.02</v>
      </c>
      <c r="AO204" s="50">
        <v>8</v>
      </c>
      <c r="AP204" s="50">
        <v>0</v>
      </c>
      <c r="AQ204" s="51">
        <v>1</v>
      </c>
      <c r="AR204" s="145">
        <f t="shared" si="90"/>
        <v>0</v>
      </c>
      <c r="AS204" s="146" t="str">
        <f t="shared" si="91"/>
        <v>Not Met</v>
      </c>
      <c r="AT204" s="145">
        <f t="shared" si="92"/>
        <v>0.02</v>
      </c>
      <c r="AU204" s="145">
        <v>0.8</v>
      </c>
      <c r="AV204" s="89">
        <f t="shared" si="93"/>
        <v>0.215</v>
      </c>
      <c r="AW204" s="90">
        <f t="shared" si="94"/>
        <v>0.26874999999999999</v>
      </c>
      <c r="AX204" s="64" t="str">
        <f t="shared" si="95"/>
        <v>Below Par</v>
      </c>
    </row>
    <row r="205" spans="1:50">
      <c r="A205" s="148">
        <v>45078</v>
      </c>
      <c r="B205" s="152" t="s">
        <v>1697</v>
      </c>
      <c r="C205" s="152" t="s">
        <v>3713</v>
      </c>
      <c r="D205" s="153" t="s">
        <v>3537</v>
      </c>
      <c r="E205" s="50">
        <v>145</v>
      </c>
      <c r="F205" s="50">
        <v>69</v>
      </c>
      <c r="G205" s="51">
        <v>1</v>
      </c>
      <c r="H205" s="145">
        <f t="shared" si="72"/>
        <v>0.47586206896551725</v>
      </c>
      <c r="I205" s="146" t="str">
        <f t="shared" si="73"/>
        <v>Not Met</v>
      </c>
      <c r="J205" s="145">
        <f t="shared" si="74"/>
        <v>0.1</v>
      </c>
      <c r="K205" s="50">
        <v>697</v>
      </c>
      <c r="L205" s="50">
        <v>46</v>
      </c>
      <c r="M205" s="51">
        <v>1</v>
      </c>
      <c r="N205" s="145">
        <f t="shared" si="75"/>
        <v>6.5997130559540887E-2</v>
      </c>
      <c r="O205" s="146" t="str">
        <f t="shared" si="76"/>
        <v>Not Met</v>
      </c>
      <c r="P205" s="145">
        <f t="shared" si="77"/>
        <v>0.03</v>
      </c>
      <c r="Q205" s="50">
        <v>6</v>
      </c>
      <c r="R205" s="50">
        <v>0</v>
      </c>
      <c r="S205" s="51">
        <v>1</v>
      </c>
      <c r="T205" s="145">
        <f t="shared" si="78"/>
        <v>0</v>
      </c>
      <c r="U205" s="146" t="str">
        <f t="shared" si="79"/>
        <v>Not Met</v>
      </c>
      <c r="V205" s="145">
        <f t="shared" si="80"/>
        <v>0.02</v>
      </c>
      <c r="W205" s="50">
        <v>312</v>
      </c>
      <c r="X205" s="50">
        <v>0</v>
      </c>
      <c r="Y205" s="51">
        <v>1</v>
      </c>
      <c r="Z205" s="145">
        <f t="shared" si="81"/>
        <v>0</v>
      </c>
      <c r="AA205" s="146" t="str">
        <f t="shared" si="82"/>
        <v>Not Met</v>
      </c>
      <c r="AB205" s="145">
        <f t="shared" si="83"/>
        <v>1.2500000000000001E-2</v>
      </c>
      <c r="AC205" s="50">
        <v>145</v>
      </c>
      <c r="AD205" s="50">
        <v>65</v>
      </c>
      <c r="AE205" s="51">
        <v>0.8</v>
      </c>
      <c r="AF205" s="145">
        <f t="shared" si="84"/>
        <v>0.44827586206896552</v>
      </c>
      <c r="AG205" s="146" t="str">
        <f t="shared" si="85"/>
        <v>Not Met</v>
      </c>
      <c r="AH205" s="145">
        <f t="shared" si="86"/>
        <v>1.2500000000000001E-2</v>
      </c>
      <c r="AI205" s="50">
        <v>0</v>
      </c>
      <c r="AJ205" s="50">
        <v>0</v>
      </c>
      <c r="AK205" s="51">
        <v>1</v>
      </c>
      <c r="AL205" s="145">
        <f t="shared" si="87"/>
        <v>1</v>
      </c>
      <c r="AM205" s="146" t="str">
        <f t="shared" si="88"/>
        <v>Met</v>
      </c>
      <c r="AN205" s="145">
        <f t="shared" si="89"/>
        <v>0.02</v>
      </c>
      <c r="AO205" s="50">
        <v>73</v>
      </c>
      <c r="AP205" s="50">
        <v>3</v>
      </c>
      <c r="AQ205" s="51">
        <v>1</v>
      </c>
      <c r="AR205" s="145">
        <f t="shared" si="90"/>
        <v>4.1095890410958902E-2</v>
      </c>
      <c r="AS205" s="146" t="str">
        <f t="shared" si="91"/>
        <v>Not Met</v>
      </c>
      <c r="AT205" s="145">
        <f t="shared" si="92"/>
        <v>0.02</v>
      </c>
      <c r="AU205" s="145">
        <v>0.8</v>
      </c>
      <c r="AV205" s="89">
        <f t="shared" si="93"/>
        <v>0.215</v>
      </c>
      <c r="AW205" s="90">
        <f t="shared" si="94"/>
        <v>0.26874999999999999</v>
      </c>
      <c r="AX205" s="64" t="str">
        <f t="shared" si="95"/>
        <v>Below Par</v>
      </c>
    </row>
    <row r="206" spans="1:50">
      <c r="A206" s="148">
        <v>45078</v>
      </c>
      <c r="B206" s="152" t="s">
        <v>1697</v>
      </c>
      <c r="C206" s="152" t="s">
        <v>3714</v>
      </c>
      <c r="D206" s="153" t="s">
        <v>3536</v>
      </c>
      <c r="E206" s="50">
        <v>96</v>
      </c>
      <c r="F206" s="50">
        <v>37</v>
      </c>
      <c r="G206" s="51">
        <v>1</v>
      </c>
      <c r="H206" s="145">
        <f t="shared" si="72"/>
        <v>0.38541666666666669</v>
      </c>
      <c r="I206" s="146" t="str">
        <f t="shared" si="73"/>
        <v>Not Met</v>
      </c>
      <c r="J206" s="145">
        <f t="shared" si="74"/>
        <v>0.1</v>
      </c>
      <c r="K206" s="50">
        <v>682</v>
      </c>
      <c r="L206" s="50">
        <v>3</v>
      </c>
      <c r="M206" s="51">
        <v>1</v>
      </c>
      <c r="N206" s="145">
        <f t="shared" si="75"/>
        <v>4.3988269794721412E-3</v>
      </c>
      <c r="O206" s="146" t="str">
        <f t="shared" si="76"/>
        <v>Not Met</v>
      </c>
      <c r="P206" s="145">
        <f t="shared" si="77"/>
        <v>0.03</v>
      </c>
      <c r="Q206" s="50">
        <v>17</v>
      </c>
      <c r="R206" s="50">
        <v>0</v>
      </c>
      <c r="S206" s="51">
        <v>1</v>
      </c>
      <c r="T206" s="145">
        <f t="shared" si="78"/>
        <v>0</v>
      </c>
      <c r="U206" s="146" t="str">
        <f t="shared" si="79"/>
        <v>Not Met</v>
      </c>
      <c r="V206" s="145">
        <f t="shared" si="80"/>
        <v>0.02</v>
      </c>
      <c r="W206" s="50">
        <v>398</v>
      </c>
      <c r="X206" s="50">
        <v>0</v>
      </c>
      <c r="Y206" s="51">
        <v>1</v>
      </c>
      <c r="Z206" s="145">
        <f t="shared" si="81"/>
        <v>0</v>
      </c>
      <c r="AA206" s="146" t="str">
        <f t="shared" si="82"/>
        <v>Not Met</v>
      </c>
      <c r="AB206" s="145">
        <f t="shared" si="83"/>
        <v>1.2500000000000001E-2</v>
      </c>
      <c r="AC206" s="50">
        <v>96</v>
      </c>
      <c r="AD206" s="50">
        <v>41</v>
      </c>
      <c r="AE206" s="51">
        <v>0.8</v>
      </c>
      <c r="AF206" s="145">
        <f t="shared" si="84"/>
        <v>0.42708333333333331</v>
      </c>
      <c r="AG206" s="146" t="str">
        <f t="shared" si="85"/>
        <v>Not Met</v>
      </c>
      <c r="AH206" s="145">
        <f t="shared" si="86"/>
        <v>1.2500000000000001E-2</v>
      </c>
      <c r="AI206" s="50">
        <v>2</v>
      </c>
      <c r="AJ206" s="50">
        <v>2</v>
      </c>
      <c r="AK206" s="51">
        <v>1</v>
      </c>
      <c r="AL206" s="145">
        <f t="shared" si="87"/>
        <v>1</v>
      </c>
      <c r="AM206" s="146" t="str">
        <f t="shared" si="88"/>
        <v>Met</v>
      </c>
      <c r="AN206" s="145">
        <f t="shared" si="89"/>
        <v>0.02</v>
      </c>
      <c r="AO206" s="50">
        <v>58</v>
      </c>
      <c r="AP206" s="50">
        <v>1</v>
      </c>
      <c r="AQ206" s="51">
        <v>1</v>
      </c>
      <c r="AR206" s="145">
        <f t="shared" si="90"/>
        <v>1.7241379310344827E-2</v>
      </c>
      <c r="AS206" s="146" t="str">
        <f t="shared" si="91"/>
        <v>Not Met</v>
      </c>
      <c r="AT206" s="145">
        <f t="shared" si="92"/>
        <v>0.02</v>
      </c>
      <c r="AU206" s="145">
        <v>0.8</v>
      </c>
      <c r="AV206" s="89">
        <f t="shared" si="93"/>
        <v>0.215</v>
      </c>
      <c r="AW206" s="90">
        <f t="shared" si="94"/>
        <v>0.26874999999999999</v>
      </c>
      <c r="AX206" s="64" t="str">
        <f t="shared" si="95"/>
        <v>Below Par</v>
      </c>
    </row>
    <row r="207" spans="1:50">
      <c r="A207" s="148">
        <v>45078</v>
      </c>
      <c r="B207" s="152" t="s">
        <v>1697</v>
      </c>
      <c r="C207" s="152" t="s">
        <v>3715</v>
      </c>
      <c r="D207" s="153" t="s">
        <v>3535</v>
      </c>
      <c r="E207" s="50">
        <v>42</v>
      </c>
      <c r="F207" s="50">
        <v>15</v>
      </c>
      <c r="G207" s="51">
        <v>1</v>
      </c>
      <c r="H207" s="145">
        <f t="shared" si="72"/>
        <v>0.35714285714285715</v>
      </c>
      <c r="I207" s="146" t="str">
        <f t="shared" si="73"/>
        <v>Not Met</v>
      </c>
      <c r="J207" s="145">
        <f t="shared" si="74"/>
        <v>0.1</v>
      </c>
      <c r="K207" s="50">
        <v>730</v>
      </c>
      <c r="L207" s="50">
        <v>0</v>
      </c>
      <c r="M207" s="51">
        <v>1</v>
      </c>
      <c r="N207" s="145">
        <f t="shared" si="75"/>
        <v>0</v>
      </c>
      <c r="O207" s="146" t="str">
        <f t="shared" si="76"/>
        <v>Not Met</v>
      </c>
      <c r="P207" s="145">
        <f t="shared" si="77"/>
        <v>0.03</v>
      </c>
      <c r="Q207" s="50">
        <v>12</v>
      </c>
      <c r="R207" s="50">
        <v>0</v>
      </c>
      <c r="S207" s="51">
        <v>1</v>
      </c>
      <c r="T207" s="145">
        <f t="shared" si="78"/>
        <v>0</v>
      </c>
      <c r="U207" s="146" t="str">
        <f t="shared" si="79"/>
        <v>Not Met</v>
      </c>
      <c r="V207" s="145">
        <f t="shared" si="80"/>
        <v>0.02</v>
      </c>
      <c r="W207" s="50">
        <v>414</v>
      </c>
      <c r="X207" s="50">
        <v>0</v>
      </c>
      <c r="Y207" s="51">
        <v>1</v>
      </c>
      <c r="Z207" s="145">
        <f t="shared" si="81"/>
        <v>0</v>
      </c>
      <c r="AA207" s="146" t="str">
        <f t="shared" si="82"/>
        <v>Not Met</v>
      </c>
      <c r="AB207" s="145">
        <f t="shared" si="83"/>
        <v>1.2500000000000001E-2</v>
      </c>
      <c r="AC207" s="50">
        <v>42</v>
      </c>
      <c r="AD207" s="50">
        <v>18</v>
      </c>
      <c r="AE207" s="51">
        <v>0.8</v>
      </c>
      <c r="AF207" s="145">
        <f t="shared" si="84"/>
        <v>0.42857142857142855</v>
      </c>
      <c r="AG207" s="146" t="str">
        <f t="shared" si="85"/>
        <v>Not Met</v>
      </c>
      <c r="AH207" s="145">
        <f t="shared" si="86"/>
        <v>1.2500000000000001E-2</v>
      </c>
      <c r="AI207" s="50">
        <v>3</v>
      </c>
      <c r="AJ207" s="50">
        <v>3</v>
      </c>
      <c r="AK207" s="51">
        <v>1</v>
      </c>
      <c r="AL207" s="145">
        <f t="shared" si="87"/>
        <v>1</v>
      </c>
      <c r="AM207" s="146" t="str">
        <f t="shared" si="88"/>
        <v>Met</v>
      </c>
      <c r="AN207" s="145">
        <f t="shared" si="89"/>
        <v>0.02</v>
      </c>
      <c r="AO207" s="50">
        <v>25</v>
      </c>
      <c r="AP207" s="50">
        <v>1</v>
      </c>
      <c r="AQ207" s="51">
        <v>1</v>
      </c>
      <c r="AR207" s="145">
        <f t="shared" si="90"/>
        <v>0.04</v>
      </c>
      <c r="AS207" s="146" t="str">
        <f t="shared" si="91"/>
        <v>Not Met</v>
      </c>
      <c r="AT207" s="145">
        <f t="shared" si="92"/>
        <v>0.02</v>
      </c>
      <c r="AU207" s="145">
        <v>0.8</v>
      </c>
      <c r="AV207" s="89">
        <f t="shared" si="93"/>
        <v>0.215</v>
      </c>
      <c r="AW207" s="90">
        <f t="shared" si="94"/>
        <v>0.26874999999999999</v>
      </c>
      <c r="AX207" s="64" t="str">
        <f t="shared" si="95"/>
        <v>Below Par</v>
      </c>
    </row>
    <row r="208" spans="1:50">
      <c r="A208" s="148">
        <v>45078</v>
      </c>
      <c r="B208" s="152" t="s">
        <v>1697</v>
      </c>
      <c r="C208" s="152" t="s">
        <v>3575</v>
      </c>
      <c r="D208" s="153" t="s">
        <v>3538</v>
      </c>
      <c r="E208" s="50">
        <v>60</v>
      </c>
      <c r="F208" s="50">
        <v>26</v>
      </c>
      <c r="G208" s="51">
        <v>1</v>
      </c>
      <c r="H208" s="145">
        <f t="shared" si="72"/>
        <v>0.43333333333333335</v>
      </c>
      <c r="I208" s="146" t="str">
        <f t="shared" si="73"/>
        <v>Not Met</v>
      </c>
      <c r="J208" s="145">
        <f t="shared" si="74"/>
        <v>0.1</v>
      </c>
      <c r="K208" s="50">
        <v>657</v>
      </c>
      <c r="L208" s="50">
        <v>146</v>
      </c>
      <c r="M208" s="51">
        <v>1</v>
      </c>
      <c r="N208" s="145">
        <f t="shared" si="75"/>
        <v>0.22222222222222221</v>
      </c>
      <c r="O208" s="146" t="str">
        <f t="shared" si="76"/>
        <v>Not Met</v>
      </c>
      <c r="P208" s="145">
        <f t="shared" si="77"/>
        <v>0.03</v>
      </c>
      <c r="Q208" s="50">
        <v>10</v>
      </c>
      <c r="R208" s="50">
        <v>0</v>
      </c>
      <c r="S208" s="51">
        <v>1</v>
      </c>
      <c r="T208" s="145">
        <f t="shared" si="78"/>
        <v>0</v>
      </c>
      <c r="U208" s="146" t="str">
        <f t="shared" si="79"/>
        <v>Not Met</v>
      </c>
      <c r="V208" s="145">
        <f t="shared" si="80"/>
        <v>0.02</v>
      </c>
      <c r="W208" s="50">
        <v>272</v>
      </c>
      <c r="X208" s="50">
        <v>8</v>
      </c>
      <c r="Y208" s="51">
        <v>1</v>
      </c>
      <c r="Z208" s="145">
        <f t="shared" si="81"/>
        <v>2.9411764705882353E-2</v>
      </c>
      <c r="AA208" s="146" t="str">
        <f t="shared" si="82"/>
        <v>Not Met</v>
      </c>
      <c r="AB208" s="145">
        <f t="shared" si="83"/>
        <v>1.2500000000000001E-2</v>
      </c>
      <c r="AC208" s="50">
        <v>60</v>
      </c>
      <c r="AD208" s="50">
        <v>36</v>
      </c>
      <c r="AE208" s="51">
        <v>0.8</v>
      </c>
      <c r="AF208" s="145">
        <f t="shared" si="84"/>
        <v>0.6</v>
      </c>
      <c r="AG208" s="146" t="str">
        <f t="shared" si="85"/>
        <v>Not Met</v>
      </c>
      <c r="AH208" s="145">
        <f t="shared" si="86"/>
        <v>1.2500000000000001E-2</v>
      </c>
      <c r="AI208" s="50">
        <v>0</v>
      </c>
      <c r="AJ208" s="50">
        <v>0</v>
      </c>
      <c r="AK208" s="51">
        <v>1</v>
      </c>
      <c r="AL208" s="145">
        <f t="shared" si="87"/>
        <v>1</v>
      </c>
      <c r="AM208" s="146" t="str">
        <f t="shared" si="88"/>
        <v>Met</v>
      </c>
      <c r="AN208" s="145">
        <f t="shared" si="89"/>
        <v>0.02</v>
      </c>
      <c r="AO208" s="50">
        <v>32</v>
      </c>
      <c r="AP208" s="50">
        <v>1</v>
      </c>
      <c r="AQ208" s="51">
        <v>1</v>
      </c>
      <c r="AR208" s="145">
        <f t="shared" si="90"/>
        <v>3.125E-2</v>
      </c>
      <c r="AS208" s="146" t="str">
        <f t="shared" si="91"/>
        <v>Not Met</v>
      </c>
      <c r="AT208" s="145">
        <f t="shared" si="92"/>
        <v>0.02</v>
      </c>
      <c r="AU208" s="145">
        <v>0.8</v>
      </c>
      <c r="AV208" s="89">
        <f t="shared" si="93"/>
        <v>0.215</v>
      </c>
      <c r="AW208" s="90">
        <f t="shared" si="94"/>
        <v>0.26874999999999999</v>
      </c>
      <c r="AX208" s="64" t="str">
        <f t="shared" si="95"/>
        <v>Below Par</v>
      </c>
    </row>
    <row r="209" spans="1:50">
      <c r="A209" s="148">
        <v>45078</v>
      </c>
      <c r="B209" s="152" t="s">
        <v>2186</v>
      </c>
      <c r="C209" s="152" t="s">
        <v>3723</v>
      </c>
      <c r="D209" s="153" t="s">
        <v>3542</v>
      </c>
      <c r="E209" s="50">
        <v>17</v>
      </c>
      <c r="F209" s="50">
        <v>6</v>
      </c>
      <c r="G209" s="51">
        <v>1</v>
      </c>
      <c r="H209" s="145">
        <f t="shared" si="72"/>
        <v>0.35294117647058826</v>
      </c>
      <c r="I209" s="146" t="str">
        <f t="shared" si="73"/>
        <v>Not Met</v>
      </c>
      <c r="J209" s="145">
        <f t="shared" si="74"/>
        <v>0.1</v>
      </c>
      <c r="K209" s="50">
        <v>471</v>
      </c>
      <c r="L209" s="50">
        <v>0</v>
      </c>
      <c r="M209" s="51">
        <v>1</v>
      </c>
      <c r="N209" s="145">
        <f t="shared" si="75"/>
        <v>0</v>
      </c>
      <c r="O209" s="146" t="str">
        <f t="shared" si="76"/>
        <v>Not Met</v>
      </c>
      <c r="P209" s="145">
        <f t="shared" si="77"/>
        <v>0.03</v>
      </c>
      <c r="Q209" s="50">
        <v>10</v>
      </c>
      <c r="R209" s="50">
        <v>0</v>
      </c>
      <c r="S209" s="51">
        <v>1</v>
      </c>
      <c r="T209" s="145">
        <f t="shared" si="78"/>
        <v>0</v>
      </c>
      <c r="U209" s="146" t="str">
        <f t="shared" si="79"/>
        <v>Not Met</v>
      </c>
      <c r="V209" s="145">
        <f t="shared" si="80"/>
        <v>0.02</v>
      </c>
      <c r="W209" s="50">
        <v>321</v>
      </c>
      <c r="X209" s="50">
        <v>0</v>
      </c>
      <c r="Y209" s="51">
        <v>1</v>
      </c>
      <c r="Z209" s="145">
        <f t="shared" si="81"/>
        <v>0</v>
      </c>
      <c r="AA209" s="146" t="str">
        <f t="shared" si="82"/>
        <v>Not Met</v>
      </c>
      <c r="AB209" s="145">
        <f t="shared" si="83"/>
        <v>1.2500000000000001E-2</v>
      </c>
      <c r="AC209" s="50">
        <v>17</v>
      </c>
      <c r="AD209" s="50">
        <v>3</v>
      </c>
      <c r="AE209" s="51">
        <v>0.8</v>
      </c>
      <c r="AF209" s="145">
        <f t="shared" si="84"/>
        <v>0.17647058823529413</v>
      </c>
      <c r="AG209" s="146" t="str">
        <f t="shared" si="85"/>
        <v>Not Met</v>
      </c>
      <c r="AH209" s="145">
        <f t="shared" si="86"/>
        <v>1.2500000000000001E-2</v>
      </c>
      <c r="AI209" s="50">
        <v>11</v>
      </c>
      <c r="AJ209" s="50">
        <v>11</v>
      </c>
      <c r="AK209" s="51">
        <v>1</v>
      </c>
      <c r="AL209" s="145">
        <f t="shared" si="87"/>
        <v>1</v>
      </c>
      <c r="AM209" s="146" t="str">
        <f t="shared" si="88"/>
        <v>Met</v>
      </c>
      <c r="AN209" s="145">
        <f t="shared" si="89"/>
        <v>0.02</v>
      </c>
      <c r="AO209" s="50">
        <v>12</v>
      </c>
      <c r="AP209" s="50">
        <v>0</v>
      </c>
      <c r="AQ209" s="51">
        <v>1</v>
      </c>
      <c r="AR209" s="145">
        <f t="shared" si="90"/>
        <v>0</v>
      </c>
      <c r="AS209" s="146" t="str">
        <f t="shared" si="91"/>
        <v>Not Met</v>
      </c>
      <c r="AT209" s="145">
        <f t="shared" si="92"/>
        <v>0.02</v>
      </c>
      <c r="AU209" s="145">
        <v>0.8</v>
      </c>
      <c r="AV209" s="89">
        <f t="shared" si="93"/>
        <v>0.215</v>
      </c>
      <c r="AW209" s="90">
        <f t="shared" si="94"/>
        <v>0.26874999999999999</v>
      </c>
      <c r="AX209" s="64" t="str">
        <f t="shared" si="95"/>
        <v>Below Par</v>
      </c>
    </row>
    <row r="210" spans="1:50">
      <c r="A210" s="148">
        <v>45078</v>
      </c>
      <c r="B210" s="152" t="s">
        <v>2186</v>
      </c>
      <c r="C210" s="152" t="s">
        <v>3720</v>
      </c>
      <c r="D210" s="153" t="s">
        <v>3539</v>
      </c>
      <c r="E210" s="50">
        <v>24</v>
      </c>
      <c r="F210" s="50">
        <v>9</v>
      </c>
      <c r="G210" s="51">
        <v>1</v>
      </c>
      <c r="H210" s="145">
        <f t="shared" si="72"/>
        <v>0.375</v>
      </c>
      <c r="I210" s="146" t="str">
        <f t="shared" si="73"/>
        <v>Not Met</v>
      </c>
      <c r="J210" s="145">
        <f t="shared" si="74"/>
        <v>0.1</v>
      </c>
      <c r="K210" s="50">
        <v>836</v>
      </c>
      <c r="L210" s="50">
        <v>0</v>
      </c>
      <c r="M210" s="51">
        <v>1</v>
      </c>
      <c r="N210" s="145">
        <f t="shared" si="75"/>
        <v>0</v>
      </c>
      <c r="O210" s="146" t="str">
        <f t="shared" si="76"/>
        <v>Not Met</v>
      </c>
      <c r="P210" s="145">
        <f t="shared" si="77"/>
        <v>0.03</v>
      </c>
      <c r="Q210" s="50">
        <v>9</v>
      </c>
      <c r="R210" s="50">
        <v>0</v>
      </c>
      <c r="S210" s="51">
        <v>1</v>
      </c>
      <c r="T210" s="145">
        <f t="shared" si="78"/>
        <v>0</v>
      </c>
      <c r="U210" s="146" t="str">
        <f t="shared" si="79"/>
        <v>Not Met</v>
      </c>
      <c r="V210" s="145">
        <f t="shared" si="80"/>
        <v>0.02</v>
      </c>
      <c r="W210" s="50">
        <v>591</v>
      </c>
      <c r="X210" s="50">
        <v>0</v>
      </c>
      <c r="Y210" s="51">
        <v>1</v>
      </c>
      <c r="Z210" s="145">
        <f t="shared" si="81"/>
        <v>0</v>
      </c>
      <c r="AA210" s="146" t="str">
        <f t="shared" si="82"/>
        <v>Not Met</v>
      </c>
      <c r="AB210" s="145">
        <f t="shared" si="83"/>
        <v>1.2500000000000001E-2</v>
      </c>
      <c r="AC210" s="50">
        <v>24</v>
      </c>
      <c r="AD210" s="50">
        <v>13</v>
      </c>
      <c r="AE210" s="51">
        <v>0.8</v>
      </c>
      <c r="AF210" s="145">
        <f t="shared" si="84"/>
        <v>0.54166666666666663</v>
      </c>
      <c r="AG210" s="146" t="str">
        <f t="shared" si="85"/>
        <v>Not Met</v>
      </c>
      <c r="AH210" s="145">
        <f t="shared" si="86"/>
        <v>1.2500000000000001E-2</v>
      </c>
      <c r="AI210" s="50">
        <v>9</v>
      </c>
      <c r="AJ210" s="50">
        <v>9</v>
      </c>
      <c r="AK210" s="51">
        <v>1</v>
      </c>
      <c r="AL210" s="145">
        <f t="shared" si="87"/>
        <v>1</v>
      </c>
      <c r="AM210" s="146" t="str">
        <f t="shared" si="88"/>
        <v>Met</v>
      </c>
      <c r="AN210" s="145">
        <f t="shared" si="89"/>
        <v>0.02</v>
      </c>
      <c r="AO210" s="50">
        <v>14</v>
      </c>
      <c r="AP210" s="50">
        <v>0</v>
      </c>
      <c r="AQ210" s="51">
        <v>1</v>
      </c>
      <c r="AR210" s="145">
        <f t="shared" si="90"/>
        <v>0</v>
      </c>
      <c r="AS210" s="146" t="str">
        <f t="shared" si="91"/>
        <v>Not Met</v>
      </c>
      <c r="AT210" s="145">
        <f t="shared" si="92"/>
        <v>0.02</v>
      </c>
      <c r="AU210" s="145">
        <v>0.8</v>
      </c>
      <c r="AV210" s="89">
        <f t="shared" si="93"/>
        <v>0.215</v>
      </c>
      <c r="AW210" s="90">
        <f t="shared" si="94"/>
        <v>0.26874999999999999</v>
      </c>
      <c r="AX210" s="64" t="str">
        <f t="shared" si="95"/>
        <v>Below Par</v>
      </c>
    </row>
    <row r="211" spans="1:50">
      <c r="A211" s="148">
        <v>45078</v>
      </c>
      <c r="B211" s="152" t="s">
        <v>2186</v>
      </c>
      <c r="C211" s="152" t="s">
        <v>3722</v>
      </c>
      <c r="D211" s="153" t="s">
        <v>3540</v>
      </c>
      <c r="E211" s="50">
        <v>17</v>
      </c>
      <c r="F211" s="50">
        <v>5</v>
      </c>
      <c r="G211" s="51">
        <v>1</v>
      </c>
      <c r="H211" s="145">
        <f t="shared" si="72"/>
        <v>0.29411764705882354</v>
      </c>
      <c r="I211" s="146" t="str">
        <f t="shared" si="73"/>
        <v>Not Met</v>
      </c>
      <c r="J211" s="145">
        <f t="shared" si="74"/>
        <v>0.1</v>
      </c>
      <c r="K211" s="50">
        <v>683</v>
      </c>
      <c r="L211" s="50">
        <v>0</v>
      </c>
      <c r="M211" s="51">
        <v>1</v>
      </c>
      <c r="N211" s="145">
        <f t="shared" si="75"/>
        <v>0</v>
      </c>
      <c r="O211" s="146" t="str">
        <f t="shared" si="76"/>
        <v>Not Met</v>
      </c>
      <c r="P211" s="145">
        <f t="shared" si="77"/>
        <v>0.03</v>
      </c>
      <c r="Q211" s="50">
        <v>15</v>
      </c>
      <c r="R211" s="50">
        <v>0</v>
      </c>
      <c r="S211" s="51">
        <v>1</v>
      </c>
      <c r="T211" s="145">
        <f t="shared" si="78"/>
        <v>0</v>
      </c>
      <c r="U211" s="146" t="str">
        <f t="shared" si="79"/>
        <v>Not Met</v>
      </c>
      <c r="V211" s="145">
        <f t="shared" si="80"/>
        <v>0.02</v>
      </c>
      <c r="W211" s="50">
        <v>573</v>
      </c>
      <c r="X211" s="50">
        <v>0</v>
      </c>
      <c r="Y211" s="51">
        <v>1</v>
      </c>
      <c r="Z211" s="145">
        <f t="shared" si="81"/>
        <v>0</v>
      </c>
      <c r="AA211" s="146" t="str">
        <f t="shared" si="82"/>
        <v>Not Met</v>
      </c>
      <c r="AB211" s="145">
        <f t="shared" si="83"/>
        <v>1.2500000000000001E-2</v>
      </c>
      <c r="AC211" s="50">
        <v>17</v>
      </c>
      <c r="AD211" s="50">
        <v>8</v>
      </c>
      <c r="AE211" s="51">
        <v>0.8</v>
      </c>
      <c r="AF211" s="145">
        <f t="shared" si="84"/>
        <v>0.47058823529411764</v>
      </c>
      <c r="AG211" s="146" t="str">
        <f t="shared" si="85"/>
        <v>Not Met</v>
      </c>
      <c r="AH211" s="145">
        <f t="shared" si="86"/>
        <v>1.2500000000000001E-2</v>
      </c>
      <c r="AI211" s="50">
        <v>4</v>
      </c>
      <c r="AJ211" s="50">
        <v>4</v>
      </c>
      <c r="AK211" s="51">
        <v>1</v>
      </c>
      <c r="AL211" s="145">
        <f t="shared" si="87"/>
        <v>1</v>
      </c>
      <c r="AM211" s="146" t="str">
        <f t="shared" si="88"/>
        <v>Met</v>
      </c>
      <c r="AN211" s="145">
        <f t="shared" si="89"/>
        <v>0.02</v>
      </c>
      <c r="AO211" s="50">
        <v>12</v>
      </c>
      <c r="AP211" s="50">
        <v>4</v>
      </c>
      <c r="AQ211" s="51">
        <v>1</v>
      </c>
      <c r="AR211" s="145">
        <f t="shared" si="90"/>
        <v>0.33333333333333331</v>
      </c>
      <c r="AS211" s="146" t="str">
        <f t="shared" si="91"/>
        <v>Not Met</v>
      </c>
      <c r="AT211" s="145">
        <f t="shared" si="92"/>
        <v>0.02</v>
      </c>
      <c r="AU211" s="145">
        <v>0.8</v>
      </c>
      <c r="AV211" s="89">
        <f t="shared" si="93"/>
        <v>0.215</v>
      </c>
      <c r="AW211" s="90">
        <f t="shared" si="94"/>
        <v>0.26874999999999999</v>
      </c>
      <c r="AX211" s="64" t="str">
        <f t="shared" si="95"/>
        <v>Below Par</v>
      </c>
    </row>
    <row r="212" spans="1:50">
      <c r="A212" s="148">
        <v>45078</v>
      </c>
      <c r="B212" s="152" t="s">
        <v>2186</v>
      </c>
      <c r="C212" s="152" t="s">
        <v>3721</v>
      </c>
      <c r="D212" s="153" t="s">
        <v>3541</v>
      </c>
      <c r="E212" s="50">
        <v>28</v>
      </c>
      <c r="F212" s="50">
        <v>8</v>
      </c>
      <c r="G212" s="51">
        <v>1</v>
      </c>
      <c r="H212" s="145">
        <f t="shared" si="72"/>
        <v>0.2857142857142857</v>
      </c>
      <c r="I212" s="146" t="str">
        <f t="shared" si="73"/>
        <v>Not Met</v>
      </c>
      <c r="J212" s="145">
        <f t="shared" si="74"/>
        <v>0.1</v>
      </c>
      <c r="K212" s="50">
        <v>658</v>
      </c>
      <c r="L212" s="50">
        <v>0</v>
      </c>
      <c r="M212" s="51">
        <v>1</v>
      </c>
      <c r="N212" s="145">
        <f t="shared" si="75"/>
        <v>0</v>
      </c>
      <c r="O212" s="146" t="str">
        <f t="shared" si="76"/>
        <v>Not Met</v>
      </c>
      <c r="P212" s="145">
        <f t="shared" si="77"/>
        <v>0.03</v>
      </c>
      <c r="Q212" s="50">
        <v>10</v>
      </c>
      <c r="R212" s="50">
        <v>0</v>
      </c>
      <c r="S212" s="51">
        <v>1</v>
      </c>
      <c r="T212" s="145">
        <f t="shared" si="78"/>
        <v>0</v>
      </c>
      <c r="U212" s="146" t="str">
        <f t="shared" si="79"/>
        <v>Not Met</v>
      </c>
      <c r="V212" s="145">
        <f t="shared" si="80"/>
        <v>0.02</v>
      </c>
      <c r="W212" s="50">
        <v>404</v>
      </c>
      <c r="X212" s="50">
        <v>0</v>
      </c>
      <c r="Y212" s="51">
        <v>1</v>
      </c>
      <c r="Z212" s="145">
        <f t="shared" si="81"/>
        <v>0</v>
      </c>
      <c r="AA212" s="146" t="str">
        <f t="shared" si="82"/>
        <v>Not Met</v>
      </c>
      <c r="AB212" s="145">
        <f t="shared" si="83"/>
        <v>1.2500000000000001E-2</v>
      </c>
      <c r="AC212" s="50">
        <v>28</v>
      </c>
      <c r="AD212" s="50">
        <v>20</v>
      </c>
      <c r="AE212" s="51">
        <v>0.8</v>
      </c>
      <c r="AF212" s="145">
        <f t="shared" si="84"/>
        <v>0.7142857142857143</v>
      </c>
      <c r="AG212" s="146" t="str">
        <f t="shared" si="85"/>
        <v>Partially Met</v>
      </c>
      <c r="AH212" s="145">
        <f t="shared" si="86"/>
        <v>2.5000000000000001E-2</v>
      </c>
      <c r="AI212" s="50">
        <v>7</v>
      </c>
      <c r="AJ212" s="50">
        <v>7</v>
      </c>
      <c r="AK212" s="51">
        <v>1</v>
      </c>
      <c r="AL212" s="145">
        <f t="shared" si="87"/>
        <v>1</v>
      </c>
      <c r="AM212" s="146" t="str">
        <f t="shared" si="88"/>
        <v>Met</v>
      </c>
      <c r="AN212" s="145">
        <f t="shared" si="89"/>
        <v>0.02</v>
      </c>
      <c r="AO212" s="50">
        <v>19</v>
      </c>
      <c r="AP212" s="50">
        <v>2</v>
      </c>
      <c r="AQ212" s="51">
        <v>1</v>
      </c>
      <c r="AR212" s="145">
        <f t="shared" si="90"/>
        <v>0.10526315789473684</v>
      </c>
      <c r="AS212" s="146" t="str">
        <f t="shared" si="91"/>
        <v>Not Met</v>
      </c>
      <c r="AT212" s="145">
        <f t="shared" si="92"/>
        <v>0.02</v>
      </c>
      <c r="AU212" s="145">
        <v>0.8</v>
      </c>
      <c r="AV212" s="89">
        <f t="shared" si="93"/>
        <v>0.22749999999999998</v>
      </c>
      <c r="AW212" s="90">
        <f t="shared" si="94"/>
        <v>0.28437499999999993</v>
      </c>
      <c r="AX212" s="64" t="str">
        <f t="shared" si="95"/>
        <v>Below Par</v>
      </c>
    </row>
    <row r="213" spans="1:50">
      <c r="A213" s="148">
        <v>45078</v>
      </c>
      <c r="B213" s="152" t="s">
        <v>2186</v>
      </c>
      <c r="C213" s="152" t="s">
        <v>3726</v>
      </c>
      <c r="D213" s="153" t="s">
        <v>3727</v>
      </c>
      <c r="E213" s="50">
        <v>12</v>
      </c>
      <c r="F213" s="50">
        <v>2</v>
      </c>
      <c r="G213" s="51">
        <v>1</v>
      </c>
      <c r="H213" s="145">
        <f t="shared" si="72"/>
        <v>0.16666666666666666</v>
      </c>
      <c r="I213" s="146" t="str">
        <f t="shared" si="73"/>
        <v>Not Met</v>
      </c>
      <c r="J213" s="145">
        <f t="shared" si="74"/>
        <v>0.1</v>
      </c>
      <c r="K213" s="50">
        <v>460</v>
      </c>
      <c r="L213" s="50">
        <v>0</v>
      </c>
      <c r="M213" s="51">
        <v>1</v>
      </c>
      <c r="N213" s="145">
        <f t="shared" si="75"/>
        <v>0</v>
      </c>
      <c r="O213" s="146" t="str">
        <f t="shared" si="76"/>
        <v>Not Met</v>
      </c>
      <c r="P213" s="145">
        <f t="shared" si="77"/>
        <v>0.03</v>
      </c>
      <c r="Q213" s="50">
        <v>20</v>
      </c>
      <c r="R213" s="50">
        <v>0</v>
      </c>
      <c r="S213" s="51">
        <v>1</v>
      </c>
      <c r="T213" s="145">
        <f t="shared" si="78"/>
        <v>0</v>
      </c>
      <c r="U213" s="146" t="str">
        <f t="shared" si="79"/>
        <v>Not Met</v>
      </c>
      <c r="V213" s="145">
        <f t="shared" si="80"/>
        <v>0.02</v>
      </c>
      <c r="W213" s="50">
        <v>383</v>
      </c>
      <c r="X213" s="50">
        <v>0</v>
      </c>
      <c r="Y213" s="51">
        <v>1</v>
      </c>
      <c r="Z213" s="145">
        <f t="shared" si="81"/>
        <v>0</v>
      </c>
      <c r="AA213" s="146" t="str">
        <f t="shared" si="82"/>
        <v>Not Met</v>
      </c>
      <c r="AB213" s="145">
        <f t="shared" si="83"/>
        <v>1.2500000000000001E-2</v>
      </c>
      <c r="AC213" s="50">
        <v>12</v>
      </c>
      <c r="AD213" s="50">
        <v>1</v>
      </c>
      <c r="AE213" s="51">
        <v>0.8</v>
      </c>
      <c r="AF213" s="145">
        <f t="shared" si="84"/>
        <v>8.3333333333333329E-2</v>
      </c>
      <c r="AG213" s="146" t="str">
        <f t="shared" si="85"/>
        <v>Not Met</v>
      </c>
      <c r="AH213" s="145">
        <f t="shared" si="86"/>
        <v>1.2500000000000001E-2</v>
      </c>
      <c r="AI213" s="50">
        <v>8</v>
      </c>
      <c r="AJ213" s="50">
        <v>8</v>
      </c>
      <c r="AK213" s="51">
        <v>1</v>
      </c>
      <c r="AL213" s="145">
        <f t="shared" si="87"/>
        <v>1</v>
      </c>
      <c r="AM213" s="146" t="str">
        <f t="shared" si="88"/>
        <v>Met</v>
      </c>
      <c r="AN213" s="145">
        <f t="shared" si="89"/>
        <v>0.02</v>
      </c>
      <c r="AO213" s="50">
        <v>9</v>
      </c>
      <c r="AP213" s="50">
        <v>1</v>
      </c>
      <c r="AQ213" s="51">
        <v>1</v>
      </c>
      <c r="AR213" s="145">
        <f t="shared" si="90"/>
        <v>0.1111111111111111</v>
      </c>
      <c r="AS213" s="146" t="str">
        <f t="shared" si="91"/>
        <v>Not Met</v>
      </c>
      <c r="AT213" s="145">
        <f t="shared" si="92"/>
        <v>0.02</v>
      </c>
      <c r="AU213" s="145">
        <v>0.8</v>
      </c>
      <c r="AV213" s="89">
        <f t="shared" si="93"/>
        <v>0.215</v>
      </c>
      <c r="AW213" s="90">
        <f t="shared" si="94"/>
        <v>0.26874999999999999</v>
      </c>
      <c r="AX213" s="64" t="str">
        <f t="shared" si="95"/>
        <v>Below Par</v>
      </c>
    </row>
    <row r="214" spans="1:50">
      <c r="A214" s="148">
        <v>45078</v>
      </c>
      <c r="B214" s="152" t="s">
        <v>2644</v>
      </c>
      <c r="C214" s="152" t="s">
        <v>3551</v>
      </c>
      <c r="D214" s="153" t="s">
        <v>3513</v>
      </c>
      <c r="E214" s="50">
        <v>19</v>
      </c>
      <c r="F214" s="50">
        <v>6</v>
      </c>
      <c r="G214" s="51">
        <v>1</v>
      </c>
      <c r="H214" s="145">
        <f t="shared" si="72"/>
        <v>0.31578947368421051</v>
      </c>
      <c r="I214" s="146" t="str">
        <f t="shared" si="73"/>
        <v>Not Met</v>
      </c>
      <c r="J214" s="145">
        <f t="shared" si="74"/>
        <v>0.1</v>
      </c>
      <c r="K214" s="50">
        <v>525</v>
      </c>
      <c r="L214" s="50">
        <v>0</v>
      </c>
      <c r="M214" s="51">
        <v>1</v>
      </c>
      <c r="N214" s="145">
        <f t="shared" si="75"/>
        <v>0</v>
      </c>
      <c r="O214" s="146" t="str">
        <f t="shared" si="76"/>
        <v>Not Met</v>
      </c>
      <c r="P214" s="145">
        <f t="shared" si="77"/>
        <v>0.03</v>
      </c>
      <c r="Q214" s="50">
        <v>8</v>
      </c>
      <c r="R214" s="50">
        <v>0</v>
      </c>
      <c r="S214" s="51">
        <v>1</v>
      </c>
      <c r="T214" s="145">
        <f t="shared" si="78"/>
        <v>0</v>
      </c>
      <c r="U214" s="146" t="str">
        <f t="shared" si="79"/>
        <v>Not Met</v>
      </c>
      <c r="V214" s="145">
        <f t="shared" si="80"/>
        <v>0.02</v>
      </c>
      <c r="W214" s="50">
        <v>519</v>
      </c>
      <c r="X214" s="50">
        <v>0</v>
      </c>
      <c r="Y214" s="51">
        <v>1</v>
      </c>
      <c r="Z214" s="145">
        <f t="shared" si="81"/>
        <v>0</v>
      </c>
      <c r="AA214" s="146" t="str">
        <f t="shared" si="82"/>
        <v>Not Met</v>
      </c>
      <c r="AB214" s="145">
        <f t="shared" si="83"/>
        <v>1.2500000000000001E-2</v>
      </c>
      <c r="AC214" s="50">
        <v>19</v>
      </c>
      <c r="AD214" s="50">
        <v>9</v>
      </c>
      <c r="AE214" s="51">
        <v>0.8</v>
      </c>
      <c r="AF214" s="145">
        <f t="shared" si="84"/>
        <v>0.47368421052631576</v>
      </c>
      <c r="AG214" s="146" t="str">
        <f t="shared" si="85"/>
        <v>Not Met</v>
      </c>
      <c r="AH214" s="145">
        <f t="shared" si="86"/>
        <v>1.2500000000000001E-2</v>
      </c>
      <c r="AI214" s="50">
        <v>1</v>
      </c>
      <c r="AJ214" s="50">
        <v>1</v>
      </c>
      <c r="AK214" s="51">
        <v>1</v>
      </c>
      <c r="AL214" s="145">
        <f t="shared" si="87"/>
        <v>1</v>
      </c>
      <c r="AM214" s="146" t="str">
        <f t="shared" si="88"/>
        <v>Met</v>
      </c>
      <c r="AN214" s="145">
        <f t="shared" si="89"/>
        <v>0.02</v>
      </c>
      <c r="AO214" s="50">
        <v>11</v>
      </c>
      <c r="AP214" s="50">
        <v>1</v>
      </c>
      <c r="AQ214" s="51">
        <v>1</v>
      </c>
      <c r="AR214" s="145">
        <f t="shared" si="90"/>
        <v>9.0909090909090912E-2</v>
      </c>
      <c r="AS214" s="146" t="str">
        <f t="shared" si="91"/>
        <v>Not Met</v>
      </c>
      <c r="AT214" s="145">
        <f t="shared" si="92"/>
        <v>0.02</v>
      </c>
      <c r="AU214" s="145">
        <v>0.8</v>
      </c>
      <c r="AV214" s="89">
        <f t="shared" si="93"/>
        <v>0.215</v>
      </c>
      <c r="AW214" s="90">
        <f t="shared" si="94"/>
        <v>0.26874999999999999</v>
      </c>
      <c r="AX214" s="64" t="str">
        <f t="shared" si="95"/>
        <v>Below Par</v>
      </c>
    </row>
    <row r="215" spans="1:50">
      <c r="A215" s="148">
        <v>45078</v>
      </c>
      <c r="B215" s="152" t="s">
        <v>2644</v>
      </c>
      <c r="C215" s="152" t="s">
        <v>3733</v>
      </c>
      <c r="D215" s="153" t="s">
        <v>3546</v>
      </c>
      <c r="E215" s="50">
        <v>36</v>
      </c>
      <c r="F215" s="50">
        <v>9</v>
      </c>
      <c r="G215" s="51">
        <v>1</v>
      </c>
      <c r="H215" s="145">
        <f t="shared" si="72"/>
        <v>0.25</v>
      </c>
      <c r="I215" s="146" t="str">
        <f t="shared" si="73"/>
        <v>Not Met</v>
      </c>
      <c r="J215" s="145">
        <f t="shared" si="74"/>
        <v>0.1</v>
      </c>
      <c r="K215" s="50">
        <v>650</v>
      </c>
      <c r="L215" s="50">
        <v>0</v>
      </c>
      <c r="M215" s="51">
        <v>1</v>
      </c>
      <c r="N215" s="145">
        <f t="shared" si="75"/>
        <v>0</v>
      </c>
      <c r="O215" s="146" t="str">
        <f t="shared" si="76"/>
        <v>Not Met</v>
      </c>
      <c r="P215" s="145">
        <f t="shared" si="77"/>
        <v>0.03</v>
      </c>
      <c r="Q215" s="50">
        <v>5</v>
      </c>
      <c r="R215" s="50">
        <v>0</v>
      </c>
      <c r="S215" s="51">
        <v>1</v>
      </c>
      <c r="T215" s="145">
        <f t="shared" si="78"/>
        <v>0</v>
      </c>
      <c r="U215" s="146" t="str">
        <f t="shared" si="79"/>
        <v>Not Met</v>
      </c>
      <c r="V215" s="145">
        <f t="shared" si="80"/>
        <v>0.02</v>
      </c>
      <c r="W215" s="50">
        <v>653</v>
      </c>
      <c r="X215" s="50">
        <v>0</v>
      </c>
      <c r="Y215" s="51">
        <v>1</v>
      </c>
      <c r="Z215" s="145">
        <f t="shared" si="81"/>
        <v>0</v>
      </c>
      <c r="AA215" s="146" t="str">
        <f t="shared" si="82"/>
        <v>Not Met</v>
      </c>
      <c r="AB215" s="145">
        <f t="shared" si="83"/>
        <v>1.2500000000000001E-2</v>
      </c>
      <c r="AC215" s="50">
        <v>36</v>
      </c>
      <c r="AD215" s="50">
        <v>20</v>
      </c>
      <c r="AE215" s="51">
        <v>0.8</v>
      </c>
      <c r="AF215" s="145">
        <f t="shared" si="84"/>
        <v>0.55555555555555558</v>
      </c>
      <c r="AG215" s="146" t="str">
        <f t="shared" si="85"/>
        <v>Not Met</v>
      </c>
      <c r="AH215" s="145">
        <f t="shared" si="86"/>
        <v>1.2500000000000001E-2</v>
      </c>
      <c r="AI215" s="50">
        <v>4</v>
      </c>
      <c r="AJ215" s="50">
        <v>4</v>
      </c>
      <c r="AK215" s="51">
        <v>1</v>
      </c>
      <c r="AL215" s="145">
        <f t="shared" si="87"/>
        <v>1</v>
      </c>
      <c r="AM215" s="146" t="str">
        <f t="shared" si="88"/>
        <v>Met</v>
      </c>
      <c r="AN215" s="145">
        <f t="shared" si="89"/>
        <v>0.02</v>
      </c>
      <c r="AO215" s="50">
        <v>25</v>
      </c>
      <c r="AP215" s="50">
        <v>0</v>
      </c>
      <c r="AQ215" s="51">
        <v>1</v>
      </c>
      <c r="AR215" s="145">
        <f t="shared" si="90"/>
        <v>0</v>
      </c>
      <c r="AS215" s="146" t="str">
        <f t="shared" si="91"/>
        <v>Not Met</v>
      </c>
      <c r="AT215" s="145">
        <f t="shared" si="92"/>
        <v>0.02</v>
      </c>
      <c r="AU215" s="145">
        <v>0.8</v>
      </c>
      <c r="AV215" s="89">
        <f t="shared" si="93"/>
        <v>0.215</v>
      </c>
      <c r="AW215" s="90">
        <f t="shared" si="94"/>
        <v>0.26874999999999999</v>
      </c>
      <c r="AX215" s="64" t="str">
        <f t="shared" si="95"/>
        <v>Below Par</v>
      </c>
    </row>
    <row r="216" spans="1:50">
      <c r="A216" s="148">
        <v>45078</v>
      </c>
      <c r="B216" s="152" t="s">
        <v>2644</v>
      </c>
      <c r="C216" s="152" t="s">
        <v>3734</v>
      </c>
      <c r="D216" s="153" t="s">
        <v>3548</v>
      </c>
      <c r="E216" s="50">
        <v>26</v>
      </c>
      <c r="F216" s="50">
        <v>11</v>
      </c>
      <c r="G216" s="51">
        <v>1</v>
      </c>
      <c r="H216" s="145">
        <f t="shared" si="72"/>
        <v>0.42307692307692307</v>
      </c>
      <c r="I216" s="146" t="str">
        <f t="shared" si="73"/>
        <v>Not Met</v>
      </c>
      <c r="J216" s="145">
        <f t="shared" si="74"/>
        <v>0.1</v>
      </c>
      <c r="K216" s="50">
        <v>735</v>
      </c>
      <c r="L216" s="50">
        <v>0</v>
      </c>
      <c r="M216" s="51">
        <v>1</v>
      </c>
      <c r="N216" s="145">
        <f t="shared" si="75"/>
        <v>0</v>
      </c>
      <c r="O216" s="146" t="str">
        <f t="shared" si="76"/>
        <v>Not Met</v>
      </c>
      <c r="P216" s="145">
        <f t="shared" si="77"/>
        <v>0.03</v>
      </c>
      <c r="Q216" s="50">
        <v>9</v>
      </c>
      <c r="R216" s="50">
        <v>0</v>
      </c>
      <c r="S216" s="51">
        <v>1</v>
      </c>
      <c r="T216" s="145">
        <f t="shared" si="78"/>
        <v>0</v>
      </c>
      <c r="U216" s="146" t="str">
        <f t="shared" si="79"/>
        <v>Not Met</v>
      </c>
      <c r="V216" s="145">
        <f t="shared" si="80"/>
        <v>0.02</v>
      </c>
      <c r="W216" s="50">
        <v>598</v>
      </c>
      <c r="X216" s="50">
        <v>0</v>
      </c>
      <c r="Y216" s="51">
        <v>1</v>
      </c>
      <c r="Z216" s="145">
        <f t="shared" si="81"/>
        <v>0</v>
      </c>
      <c r="AA216" s="146" t="str">
        <f t="shared" si="82"/>
        <v>Not Met</v>
      </c>
      <c r="AB216" s="145">
        <f t="shared" si="83"/>
        <v>1.2500000000000001E-2</v>
      </c>
      <c r="AC216" s="50">
        <v>26</v>
      </c>
      <c r="AD216" s="50">
        <v>20</v>
      </c>
      <c r="AE216" s="51">
        <v>0.8</v>
      </c>
      <c r="AF216" s="145">
        <f t="shared" si="84"/>
        <v>0.76923076923076927</v>
      </c>
      <c r="AG216" s="146" t="str">
        <f t="shared" si="85"/>
        <v>Partially Met</v>
      </c>
      <c r="AH216" s="145">
        <f t="shared" si="86"/>
        <v>2.5000000000000001E-2</v>
      </c>
      <c r="AI216" s="50">
        <v>2</v>
      </c>
      <c r="AJ216" s="50">
        <v>2</v>
      </c>
      <c r="AK216" s="51">
        <v>1</v>
      </c>
      <c r="AL216" s="145">
        <f t="shared" si="87"/>
        <v>1</v>
      </c>
      <c r="AM216" s="146" t="str">
        <f t="shared" si="88"/>
        <v>Met</v>
      </c>
      <c r="AN216" s="145">
        <f t="shared" si="89"/>
        <v>0.02</v>
      </c>
      <c r="AO216" s="50">
        <v>14</v>
      </c>
      <c r="AP216" s="50">
        <v>0</v>
      </c>
      <c r="AQ216" s="51">
        <v>1</v>
      </c>
      <c r="AR216" s="145">
        <f t="shared" si="90"/>
        <v>0</v>
      </c>
      <c r="AS216" s="146" t="str">
        <f t="shared" si="91"/>
        <v>Not Met</v>
      </c>
      <c r="AT216" s="145">
        <f t="shared" si="92"/>
        <v>0.02</v>
      </c>
      <c r="AU216" s="145">
        <v>0.8</v>
      </c>
      <c r="AV216" s="89">
        <f t="shared" si="93"/>
        <v>0.22749999999999998</v>
      </c>
      <c r="AW216" s="90">
        <f t="shared" si="94"/>
        <v>0.28437499999999993</v>
      </c>
      <c r="AX216" s="64" t="str">
        <f t="shared" si="95"/>
        <v>Below Par</v>
      </c>
    </row>
    <row r="217" spans="1:50">
      <c r="A217" s="148">
        <v>45078</v>
      </c>
      <c r="B217" s="152" t="s">
        <v>2644</v>
      </c>
      <c r="C217" s="152" t="s">
        <v>3732</v>
      </c>
      <c r="D217" s="153" t="s">
        <v>3544</v>
      </c>
      <c r="E217" s="50">
        <v>28</v>
      </c>
      <c r="F217" s="50">
        <v>7</v>
      </c>
      <c r="G217" s="51">
        <v>1</v>
      </c>
      <c r="H217" s="145">
        <f t="shared" si="72"/>
        <v>0.25</v>
      </c>
      <c r="I217" s="146" t="str">
        <f t="shared" si="73"/>
        <v>Not Met</v>
      </c>
      <c r="J217" s="145">
        <f t="shared" si="74"/>
        <v>0.1</v>
      </c>
      <c r="K217" s="50">
        <v>571</v>
      </c>
      <c r="L217" s="50">
        <v>0</v>
      </c>
      <c r="M217" s="51">
        <v>1</v>
      </c>
      <c r="N217" s="145">
        <f t="shared" si="75"/>
        <v>0</v>
      </c>
      <c r="O217" s="146" t="str">
        <f t="shared" si="76"/>
        <v>Not Met</v>
      </c>
      <c r="P217" s="145">
        <f t="shared" si="77"/>
        <v>0.03</v>
      </c>
      <c r="Q217" s="50">
        <v>7</v>
      </c>
      <c r="R217" s="50">
        <v>0</v>
      </c>
      <c r="S217" s="51">
        <v>1</v>
      </c>
      <c r="T217" s="145">
        <f t="shared" si="78"/>
        <v>0</v>
      </c>
      <c r="U217" s="146" t="str">
        <f t="shared" si="79"/>
        <v>Not Met</v>
      </c>
      <c r="V217" s="145">
        <f t="shared" si="80"/>
        <v>0.02</v>
      </c>
      <c r="W217" s="50">
        <v>682</v>
      </c>
      <c r="X217" s="50">
        <v>0</v>
      </c>
      <c r="Y217" s="51">
        <v>1</v>
      </c>
      <c r="Z217" s="145">
        <f t="shared" si="81"/>
        <v>0</v>
      </c>
      <c r="AA217" s="146" t="str">
        <f t="shared" si="82"/>
        <v>Not Met</v>
      </c>
      <c r="AB217" s="145">
        <f t="shared" si="83"/>
        <v>1.2500000000000001E-2</v>
      </c>
      <c r="AC217" s="50">
        <v>28</v>
      </c>
      <c r="AD217" s="50">
        <v>12</v>
      </c>
      <c r="AE217" s="51">
        <v>0.8</v>
      </c>
      <c r="AF217" s="145">
        <f t="shared" si="84"/>
        <v>0.42857142857142855</v>
      </c>
      <c r="AG217" s="146" t="str">
        <f t="shared" si="85"/>
        <v>Not Met</v>
      </c>
      <c r="AH217" s="145">
        <f t="shared" si="86"/>
        <v>1.2500000000000001E-2</v>
      </c>
      <c r="AI217" s="50">
        <v>2</v>
      </c>
      <c r="AJ217" s="50">
        <v>2</v>
      </c>
      <c r="AK217" s="51">
        <v>1</v>
      </c>
      <c r="AL217" s="145">
        <f t="shared" si="87"/>
        <v>1</v>
      </c>
      <c r="AM217" s="146" t="str">
        <f t="shared" si="88"/>
        <v>Met</v>
      </c>
      <c r="AN217" s="145">
        <f t="shared" si="89"/>
        <v>0.02</v>
      </c>
      <c r="AO217" s="50">
        <v>18</v>
      </c>
      <c r="AP217" s="50">
        <v>1</v>
      </c>
      <c r="AQ217" s="51">
        <v>1</v>
      </c>
      <c r="AR217" s="145">
        <f t="shared" si="90"/>
        <v>5.5555555555555552E-2</v>
      </c>
      <c r="AS217" s="146" t="str">
        <f t="shared" si="91"/>
        <v>Not Met</v>
      </c>
      <c r="AT217" s="145">
        <f t="shared" si="92"/>
        <v>0.02</v>
      </c>
      <c r="AU217" s="145">
        <v>0.8</v>
      </c>
      <c r="AV217" s="89">
        <f t="shared" si="93"/>
        <v>0.215</v>
      </c>
      <c r="AW217" s="90">
        <f t="shared" si="94"/>
        <v>0.26874999999999999</v>
      </c>
      <c r="AX217" s="64" t="str">
        <f t="shared" si="95"/>
        <v>Below Par</v>
      </c>
    </row>
    <row r="218" spans="1:50">
      <c r="A218" s="148">
        <v>45078</v>
      </c>
      <c r="B218" s="152" t="s">
        <v>2644</v>
      </c>
      <c r="C218" s="152" t="s">
        <v>3728</v>
      </c>
      <c r="D218" s="153" t="s">
        <v>3729</v>
      </c>
      <c r="E218" s="50">
        <v>30</v>
      </c>
      <c r="F218" s="50">
        <v>11</v>
      </c>
      <c r="G218" s="51">
        <v>1</v>
      </c>
      <c r="H218" s="145">
        <f t="shared" si="72"/>
        <v>0.36666666666666664</v>
      </c>
      <c r="I218" s="146" t="str">
        <f t="shared" si="73"/>
        <v>Not Met</v>
      </c>
      <c r="J218" s="145">
        <f t="shared" si="74"/>
        <v>0.1</v>
      </c>
      <c r="K218" s="50">
        <v>658</v>
      </c>
      <c r="L218" s="50">
        <v>0</v>
      </c>
      <c r="M218" s="51">
        <v>1</v>
      </c>
      <c r="N218" s="145">
        <f t="shared" si="75"/>
        <v>0</v>
      </c>
      <c r="O218" s="146" t="str">
        <f t="shared" si="76"/>
        <v>Not Met</v>
      </c>
      <c r="P218" s="145">
        <f t="shared" si="77"/>
        <v>0.03</v>
      </c>
      <c r="Q218" s="50">
        <v>7</v>
      </c>
      <c r="R218" s="50">
        <v>0</v>
      </c>
      <c r="S218" s="51">
        <v>1</v>
      </c>
      <c r="T218" s="145">
        <f t="shared" si="78"/>
        <v>0</v>
      </c>
      <c r="U218" s="146" t="str">
        <f t="shared" si="79"/>
        <v>Not Met</v>
      </c>
      <c r="V218" s="145">
        <f t="shared" si="80"/>
        <v>0.02</v>
      </c>
      <c r="W218" s="50">
        <v>677</v>
      </c>
      <c r="X218" s="50">
        <v>0</v>
      </c>
      <c r="Y218" s="51">
        <v>1</v>
      </c>
      <c r="Z218" s="145">
        <f t="shared" si="81"/>
        <v>0</v>
      </c>
      <c r="AA218" s="146" t="str">
        <f t="shared" si="82"/>
        <v>Not Met</v>
      </c>
      <c r="AB218" s="145">
        <f t="shared" si="83"/>
        <v>1.2500000000000001E-2</v>
      </c>
      <c r="AC218" s="50">
        <v>30</v>
      </c>
      <c r="AD218" s="50">
        <v>21</v>
      </c>
      <c r="AE218" s="51">
        <v>0.8</v>
      </c>
      <c r="AF218" s="145">
        <f t="shared" si="84"/>
        <v>0.7</v>
      </c>
      <c r="AG218" s="146" t="str">
        <f t="shared" si="85"/>
        <v>Partially Met</v>
      </c>
      <c r="AH218" s="145">
        <f t="shared" si="86"/>
        <v>2.5000000000000001E-2</v>
      </c>
      <c r="AI218" s="50">
        <v>3</v>
      </c>
      <c r="AJ218" s="50">
        <v>3</v>
      </c>
      <c r="AK218" s="51">
        <v>1</v>
      </c>
      <c r="AL218" s="145">
        <f t="shared" si="87"/>
        <v>1</v>
      </c>
      <c r="AM218" s="146" t="str">
        <f t="shared" si="88"/>
        <v>Met</v>
      </c>
      <c r="AN218" s="145">
        <f t="shared" si="89"/>
        <v>0.02</v>
      </c>
      <c r="AO218" s="50">
        <v>16</v>
      </c>
      <c r="AP218" s="50">
        <v>1</v>
      </c>
      <c r="AQ218" s="51">
        <v>1</v>
      </c>
      <c r="AR218" s="145">
        <f t="shared" si="90"/>
        <v>6.25E-2</v>
      </c>
      <c r="AS218" s="146" t="str">
        <f t="shared" si="91"/>
        <v>Not Met</v>
      </c>
      <c r="AT218" s="145">
        <f t="shared" si="92"/>
        <v>0.02</v>
      </c>
      <c r="AU218" s="145">
        <v>0.8</v>
      </c>
      <c r="AV218" s="89">
        <f t="shared" si="93"/>
        <v>0.22749999999999998</v>
      </c>
      <c r="AW218" s="90">
        <f t="shared" si="94"/>
        <v>0.28437499999999993</v>
      </c>
      <c r="AX218" s="64" t="str">
        <f t="shared" si="95"/>
        <v>Below Par</v>
      </c>
    </row>
    <row r="219" spans="1:50">
      <c r="A219" s="148">
        <v>45078</v>
      </c>
      <c r="B219" s="152" t="s">
        <v>2644</v>
      </c>
      <c r="C219" s="152" t="s">
        <v>3730</v>
      </c>
      <c r="D219" s="153" t="s">
        <v>3731</v>
      </c>
      <c r="E219" s="50">
        <v>28</v>
      </c>
      <c r="F219" s="50">
        <v>4</v>
      </c>
      <c r="G219" s="51">
        <v>1</v>
      </c>
      <c r="H219" s="145">
        <f t="shared" si="72"/>
        <v>0.14285714285714285</v>
      </c>
      <c r="I219" s="146" t="str">
        <f t="shared" si="73"/>
        <v>Not Met</v>
      </c>
      <c r="J219" s="145">
        <f t="shared" si="74"/>
        <v>0.1</v>
      </c>
      <c r="K219" s="50">
        <v>572</v>
      </c>
      <c r="L219" s="50">
        <v>0</v>
      </c>
      <c r="M219" s="51">
        <v>1</v>
      </c>
      <c r="N219" s="145">
        <f t="shared" si="75"/>
        <v>0</v>
      </c>
      <c r="O219" s="146" t="str">
        <f t="shared" si="76"/>
        <v>Not Met</v>
      </c>
      <c r="P219" s="145">
        <f t="shared" si="77"/>
        <v>0.03</v>
      </c>
      <c r="Q219" s="50">
        <v>17</v>
      </c>
      <c r="R219" s="50">
        <v>0</v>
      </c>
      <c r="S219" s="51">
        <v>1</v>
      </c>
      <c r="T219" s="145">
        <f t="shared" si="78"/>
        <v>0</v>
      </c>
      <c r="U219" s="146" t="str">
        <f t="shared" si="79"/>
        <v>Not Met</v>
      </c>
      <c r="V219" s="145">
        <f t="shared" si="80"/>
        <v>0.02</v>
      </c>
      <c r="W219" s="50">
        <v>489</v>
      </c>
      <c r="X219" s="50">
        <v>0</v>
      </c>
      <c r="Y219" s="51">
        <v>1</v>
      </c>
      <c r="Z219" s="145">
        <f t="shared" si="81"/>
        <v>0</v>
      </c>
      <c r="AA219" s="146" t="str">
        <f t="shared" si="82"/>
        <v>Not Met</v>
      </c>
      <c r="AB219" s="145">
        <f t="shared" si="83"/>
        <v>1.2500000000000001E-2</v>
      </c>
      <c r="AC219" s="50">
        <v>28</v>
      </c>
      <c r="AD219" s="50">
        <v>19</v>
      </c>
      <c r="AE219" s="51">
        <v>0.8</v>
      </c>
      <c r="AF219" s="145">
        <f t="shared" si="84"/>
        <v>0.6785714285714286</v>
      </c>
      <c r="AG219" s="146" t="str">
        <f t="shared" si="85"/>
        <v>Not Met</v>
      </c>
      <c r="AH219" s="145">
        <f t="shared" si="86"/>
        <v>1.2500000000000001E-2</v>
      </c>
      <c r="AI219" s="50">
        <v>2</v>
      </c>
      <c r="AJ219" s="50">
        <v>2</v>
      </c>
      <c r="AK219" s="51">
        <v>1</v>
      </c>
      <c r="AL219" s="145">
        <f t="shared" si="87"/>
        <v>1</v>
      </c>
      <c r="AM219" s="146" t="str">
        <f t="shared" si="88"/>
        <v>Met</v>
      </c>
      <c r="AN219" s="145">
        <f t="shared" si="89"/>
        <v>0.02</v>
      </c>
      <c r="AO219" s="50">
        <v>21</v>
      </c>
      <c r="AP219" s="50">
        <v>1</v>
      </c>
      <c r="AQ219" s="51">
        <v>1</v>
      </c>
      <c r="AR219" s="145">
        <f t="shared" si="90"/>
        <v>4.7619047619047616E-2</v>
      </c>
      <c r="AS219" s="146" t="str">
        <f t="shared" si="91"/>
        <v>Not Met</v>
      </c>
      <c r="AT219" s="145">
        <f t="shared" si="92"/>
        <v>0.02</v>
      </c>
      <c r="AU219" s="145">
        <v>0.8</v>
      </c>
      <c r="AV219" s="89">
        <f t="shared" si="93"/>
        <v>0.215</v>
      </c>
      <c r="AW219" s="90">
        <f t="shared" si="94"/>
        <v>0.26874999999999999</v>
      </c>
      <c r="AX219" s="64" t="str">
        <f t="shared" si="95"/>
        <v>Below Par</v>
      </c>
    </row>
    <row r="220" spans="1:50">
      <c r="A220" s="148">
        <v>45078</v>
      </c>
      <c r="B220" s="152" t="s">
        <v>2644</v>
      </c>
      <c r="C220" s="152" t="s">
        <v>3735</v>
      </c>
      <c r="D220" s="153" t="s">
        <v>3736</v>
      </c>
      <c r="E220" s="50">
        <v>22</v>
      </c>
      <c r="F220" s="50">
        <v>5</v>
      </c>
      <c r="G220" s="51">
        <v>1</v>
      </c>
      <c r="H220" s="145">
        <f t="shared" si="72"/>
        <v>0.22727272727272727</v>
      </c>
      <c r="I220" s="146" t="str">
        <f t="shared" si="73"/>
        <v>Not Met</v>
      </c>
      <c r="J220" s="145">
        <f t="shared" si="74"/>
        <v>0.1</v>
      </c>
      <c r="K220" s="50">
        <v>463</v>
      </c>
      <c r="L220" s="50">
        <v>0</v>
      </c>
      <c r="M220" s="51">
        <v>1</v>
      </c>
      <c r="N220" s="145">
        <f t="shared" si="75"/>
        <v>0</v>
      </c>
      <c r="O220" s="146" t="str">
        <f t="shared" si="76"/>
        <v>Not Met</v>
      </c>
      <c r="P220" s="145">
        <f t="shared" si="77"/>
        <v>0.03</v>
      </c>
      <c r="Q220" s="50">
        <v>27</v>
      </c>
      <c r="R220" s="50">
        <v>0</v>
      </c>
      <c r="S220" s="51">
        <v>1</v>
      </c>
      <c r="T220" s="145">
        <f t="shared" si="78"/>
        <v>0</v>
      </c>
      <c r="U220" s="146" t="str">
        <f t="shared" si="79"/>
        <v>Not Met</v>
      </c>
      <c r="V220" s="145">
        <f t="shared" si="80"/>
        <v>0.02</v>
      </c>
      <c r="W220" s="50">
        <v>454</v>
      </c>
      <c r="X220" s="50">
        <v>0</v>
      </c>
      <c r="Y220" s="51">
        <v>1</v>
      </c>
      <c r="Z220" s="145">
        <f t="shared" si="81"/>
        <v>0</v>
      </c>
      <c r="AA220" s="146" t="str">
        <f t="shared" si="82"/>
        <v>Not Met</v>
      </c>
      <c r="AB220" s="145">
        <f t="shared" si="83"/>
        <v>1.2500000000000001E-2</v>
      </c>
      <c r="AC220" s="50">
        <v>22</v>
      </c>
      <c r="AD220" s="50">
        <v>13</v>
      </c>
      <c r="AE220" s="51">
        <v>0.8</v>
      </c>
      <c r="AF220" s="145">
        <f t="shared" si="84"/>
        <v>0.59090909090909094</v>
      </c>
      <c r="AG220" s="146" t="str">
        <f t="shared" si="85"/>
        <v>Not Met</v>
      </c>
      <c r="AH220" s="145">
        <f t="shared" si="86"/>
        <v>1.2500000000000001E-2</v>
      </c>
      <c r="AI220" s="50">
        <v>1</v>
      </c>
      <c r="AJ220" s="50">
        <v>1</v>
      </c>
      <c r="AK220" s="51">
        <v>1</v>
      </c>
      <c r="AL220" s="145">
        <f t="shared" si="87"/>
        <v>1</v>
      </c>
      <c r="AM220" s="146" t="str">
        <f t="shared" si="88"/>
        <v>Met</v>
      </c>
      <c r="AN220" s="145">
        <f t="shared" si="89"/>
        <v>0.02</v>
      </c>
      <c r="AO220" s="50">
        <v>14</v>
      </c>
      <c r="AP220" s="50">
        <v>0</v>
      </c>
      <c r="AQ220" s="51">
        <v>1</v>
      </c>
      <c r="AR220" s="145">
        <f t="shared" si="90"/>
        <v>0</v>
      </c>
      <c r="AS220" s="146" t="str">
        <f t="shared" si="91"/>
        <v>Not Met</v>
      </c>
      <c r="AT220" s="145">
        <f t="shared" si="92"/>
        <v>0.02</v>
      </c>
      <c r="AU220" s="145">
        <v>0.8</v>
      </c>
      <c r="AV220" s="89">
        <f t="shared" si="93"/>
        <v>0.215</v>
      </c>
      <c r="AW220" s="90">
        <f t="shared" si="94"/>
        <v>0.26874999999999999</v>
      </c>
      <c r="AX220" s="64" t="str">
        <f t="shared" si="95"/>
        <v>Below Par</v>
      </c>
    </row>
    <row r="221" spans="1:50">
      <c r="A221" s="148">
        <v>45108</v>
      </c>
      <c r="B221" s="152" t="s">
        <v>14</v>
      </c>
      <c r="C221" s="152" t="s">
        <v>3686</v>
      </c>
      <c r="D221" s="153" t="s">
        <v>3514</v>
      </c>
      <c r="E221" s="50">
        <v>50</v>
      </c>
      <c r="F221" s="50">
        <v>20</v>
      </c>
      <c r="G221" s="51">
        <v>1</v>
      </c>
      <c r="H221" s="145">
        <f t="shared" si="72"/>
        <v>0.4</v>
      </c>
      <c r="I221" s="146" t="str">
        <f t="shared" si="73"/>
        <v>Not Met</v>
      </c>
      <c r="J221" s="145">
        <f t="shared" si="74"/>
        <v>0.1</v>
      </c>
      <c r="K221" s="50">
        <v>924</v>
      </c>
      <c r="L221" s="50">
        <v>49</v>
      </c>
      <c r="M221" s="51">
        <v>1</v>
      </c>
      <c r="N221" s="145">
        <f t="shared" si="75"/>
        <v>5.3030303030303032E-2</v>
      </c>
      <c r="O221" s="146" t="str">
        <f t="shared" si="76"/>
        <v>Not Met</v>
      </c>
      <c r="P221" s="145">
        <f t="shared" si="77"/>
        <v>0.03</v>
      </c>
      <c r="Q221" s="50">
        <v>15</v>
      </c>
      <c r="R221" s="50">
        <v>2</v>
      </c>
      <c r="S221" s="51">
        <v>1</v>
      </c>
      <c r="T221" s="145">
        <f t="shared" si="78"/>
        <v>0.13333333333333333</v>
      </c>
      <c r="U221" s="146" t="str">
        <f t="shared" si="79"/>
        <v>Not Met</v>
      </c>
      <c r="V221" s="145">
        <f t="shared" si="80"/>
        <v>0.02</v>
      </c>
      <c r="W221" s="50">
        <v>863</v>
      </c>
      <c r="X221" s="50">
        <v>44</v>
      </c>
      <c r="Y221" s="51">
        <v>1</v>
      </c>
      <c r="Z221" s="145">
        <f t="shared" si="81"/>
        <v>5.0984936268829661E-2</v>
      </c>
      <c r="AA221" s="146" t="str">
        <f t="shared" si="82"/>
        <v>Not Met</v>
      </c>
      <c r="AB221" s="145">
        <f t="shared" si="83"/>
        <v>1.2500000000000001E-2</v>
      </c>
      <c r="AC221" s="50">
        <v>50</v>
      </c>
      <c r="AD221" s="50">
        <v>26</v>
      </c>
      <c r="AE221" s="51">
        <v>0.8</v>
      </c>
      <c r="AF221" s="145">
        <f t="shared" si="84"/>
        <v>0.52</v>
      </c>
      <c r="AG221" s="146" t="str">
        <f t="shared" si="85"/>
        <v>Not Met</v>
      </c>
      <c r="AH221" s="145">
        <f t="shared" si="86"/>
        <v>1.2500000000000001E-2</v>
      </c>
      <c r="AI221" s="50">
        <v>0</v>
      </c>
      <c r="AJ221" s="50">
        <v>0</v>
      </c>
      <c r="AK221" s="51">
        <v>1</v>
      </c>
      <c r="AL221" s="145">
        <f t="shared" si="87"/>
        <v>1</v>
      </c>
      <c r="AM221" s="146" t="str">
        <f t="shared" si="88"/>
        <v>Met</v>
      </c>
      <c r="AN221" s="145">
        <f t="shared" si="89"/>
        <v>0.02</v>
      </c>
      <c r="AO221" s="50">
        <v>29</v>
      </c>
      <c r="AP221" s="50">
        <v>3</v>
      </c>
      <c r="AQ221" s="51">
        <v>1</v>
      </c>
      <c r="AR221" s="145">
        <f t="shared" si="90"/>
        <v>0.10344827586206896</v>
      </c>
      <c r="AS221" s="146" t="str">
        <f t="shared" si="91"/>
        <v>Not Met</v>
      </c>
      <c r="AT221" s="145">
        <f t="shared" si="92"/>
        <v>0.02</v>
      </c>
      <c r="AU221" s="51">
        <v>0.8</v>
      </c>
      <c r="AV221" s="89">
        <f t="shared" si="93"/>
        <v>0.215</v>
      </c>
      <c r="AW221" s="90">
        <f t="shared" si="94"/>
        <v>0.26874999999999999</v>
      </c>
      <c r="AX221" s="64" t="str">
        <f t="shared" si="95"/>
        <v>Below Par</v>
      </c>
    </row>
    <row r="222" spans="1:50">
      <c r="A222" s="148">
        <v>45108</v>
      </c>
      <c r="B222" s="152" t="s">
        <v>14</v>
      </c>
      <c r="C222" s="152" t="s">
        <v>3684</v>
      </c>
      <c r="D222" s="153" t="s">
        <v>3549</v>
      </c>
      <c r="E222" s="50">
        <v>52</v>
      </c>
      <c r="F222" s="50">
        <v>25</v>
      </c>
      <c r="G222" s="51">
        <v>1</v>
      </c>
      <c r="H222" s="145">
        <f t="shared" si="72"/>
        <v>0.48076923076923078</v>
      </c>
      <c r="I222" s="146" t="str">
        <f t="shared" si="73"/>
        <v>Not Met</v>
      </c>
      <c r="J222" s="145">
        <f t="shared" si="74"/>
        <v>0.1</v>
      </c>
      <c r="K222" s="50">
        <v>844</v>
      </c>
      <c r="L222" s="50">
        <v>89</v>
      </c>
      <c r="M222" s="51">
        <v>1</v>
      </c>
      <c r="N222" s="145">
        <f t="shared" si="75"/>
        <v>0.10545023696682465</v>
      </c>
      <c r="O222" s="146" t="str">
        <f t="shared" si="76"/>
        <v>Not Met</v>
      </c>
      <c r="P222" s="145">
        <f t="shared" si="77"/>
        <v>0.03</v>
      </c>
      <c r="Q222" s="50">
        <v>12</v>
      </c>
      <c r="R222" s="50">
        <v>2</v>
      </c>
      <c r="S222" s="51">
        <v>1</v>
      </c>
      <c r="T222" s="145">
        <f t="shared" si="78"/>
        <v>0.16666666666666666</v>
      </c>
      <c r="U222" s="146" t="str">
        <f t="shared" si="79"/>
        <v>Not Met</v>
      </c>
      <c r="V222" s="145">
        <f t="shared" si="80"/>
        <v>0.02</v>
      </c>
      <c r="W222" s="50">
        <v>635</v>
      </c>
      <c r="X222" s="50">
        <v>55</v>
      </c>
      <c r="Y222" s="51">
        <v>1</v>
      </c>
      <c r="Z222" s="145">
        <f t="shared" si="81"/>
        <v>8.6614173228346455E-2</v>
      </c>
      <c r="AA222" s="146" t="str">
        <f t="shared" si="82"/>
        <v>Not Met</v>
      </c>
      <c r="AB222" s="145">
        <f t="shared" si="83"/>
        <v>1.2500000000000001E-2</v>
      </c>
      <c r="AC222" s="50">
        <v>52</v>
      </c>
      <c r="AD222" s="50">
        <v>26</v>
      </c>
      <c r="AE222" s="51">
        <v>0.8</v>
      </c>
      <c r="AF222" s="145">
        <f t="shared" si="84"/>
        <v>0.5</v>
      </c>
      <c r="AG222" s="146" t="str">
        <f t="shared" si="85"/>
        <v>Not Met</v>
      </c>
      <c r="AH222" s="145">
        <f t="shared" si="86"/>
        <v>1.2500000000000001E-2</v>
      </c>
      <c r="AI222" s="50">
        <v>1</v>
      </c>
      <c r="AJ222" s="50">
        <v>1</v>
      </c>
      <c r="AK222" s="51">
        <v>1</v>
      </c>
      <c r="AL222" s="145">
        <f t="shared" si="87"/>
        <v>1</v>
      </c>
      <c r="AM222" s="146" t="str">
        <f t="shared" si="88"/>
        <v>Met</v>
      </c>
      <c r="AN222" s="145">
        <f t="shared" si="89"/>
        <v>0.02</v>
      </c>
      <c r="AO222" s="50">
        <v>24</v>
      </c>
      <c r="AP222" s="50">
        <v>0</v>
      </c>
      <c r="AQ222" s="51">
        <v>1</v>
      </c>
      <c r="AR222" s="145">
        <f t="shared" si="90"/>
        <v>0</v>
      </c>
      <c r="AS222" s="146" t="str">
        <f t="shared" si="91"/>
        <v>Not Met</v>
      </c>
      <c r="AT222" s="145">
        <f t="shared" si="92"/>
        <v>0.02</v>
      </c>
      <c r="AU222" s="145">
        <v>0.8</v>
      </c>
      <c r="AV222" s="89">
        <f t="shared" si="93"/>
        <v>0.215</v>
      </c>
      <c r="AW222" s="90">
        <f t="shared" si="94"/>
        <v>0.26874999999999999</v>
      </c>
      <c r="AX222" s="64" t="str">
        <f t="shared" si="95"/>
        <v>Below Par</v>
      </c>
    </row>
    <row r="223" spans="1:50">
      <c r="A223" s="148">
        <v>45108</v>
      </c>
      <c r="B223" s="152" t="s">
        <v>14</v>
      </c>
      <c r="C223" s="152" t="s">
        <v>3685</v>
      </c>
      <c r="D223" s="153" t="s">
        <v>3516</v>
      </c>
      <c r="E223" s="50">
        <v>38</v>
      </c>
      <c r="F223" s="50">
        <v>17</v>
      </c>
      <c r="G223" s="51">
        <v>1</v>
      </c>
      <c r="H223" s="145">
        <f t="shared" si="72"/>
        <v>0.44736842105263158</v>
      </c>
      <c r="I223" s="146" t="str">
        <f t="shared" si="73"/>
        <v>Not Met</v>
      </c>
      <c r="J223" s="145">
        <f t="shared" si="74"/>
        <v>0.1</v>
      </c>
      <c r="K223" s="50">
        <v>415</v>
      </c>
      <c r="L223" s="50">
        <v>47</v>
      </c>
      <c r="M223" s="51">
        <v>1</v>
      </c>
      <c r="N223" s="145">
        <f t="shared" si="75"/>
        <v>0.11325301204819277</v>
      </c>
      <c r="O223" s="146" t="str">
        <f t="shared" si="76"/>
        <v>Not Met</v>
      </c>
      <c r="P223" s="145">
        <f t="shared" si="77"/>
        <v>0.03</v>
      </c>
      <c r="Q223" s="50">
        <v>13</v>
      </c>
      <c r="R223" s="50">
        <v>0</v>
      </c>
      <c r="S223" s="51">
        <v>1</v>
      </c>
      <c r="T223" s="145">
        <f t="shared" si="78"/>
        <v>0</v>
      </c>
      <c r="U223" s="146" t="str">
        <f t="shared" si="79"/>
        <v>Not Met</v>
      </c>
      <c r="V223" s="145">
        <f t="shared" si="80"/>
        <v>0.02</v>
      </c>
      <c r="W223" s="50">
        <v>268</v>
      </c>
      <c r="X223" s="50">
        <v>22</v>
      </c>
      <c r="Y223" s="51">
        <v>1</v>
      </c>
      <c r="Z223" s="145">
        <f t="shared" si="81"/>
        <v>8.2089552238805971E-2</v>
      </c>
      <c r="AA223" s="146" t="str">
        <f t="shared" si="82"/>
        <v>Not Met</v>
      </c>
      <c r="AB223" s="145">
        <f t="shared" si="83"/>
        <v>1.2500000000000001E-2</v>
      </c>
      <c r="AC223" s="50">
        <v>38</v>
      </c>
      <c r="AD223" s="50">
        <v>22</v>
      </c>
      <c r="AE223" s="51">
        <v>0.8</v>
      </c>
      <c r="AF223" s="145">
        <f t="shared" si="84"/>
        <v>0.57894736842105265</v>
      </c>
      <c r="AG223" s="146" t="str">
        <f t="shared" si="85"/>
        <v>Not Met</v>
      </c>
      <c r="AH223" s="145">
        <f t="shared" si="86"/>
        <v>1.2500000000000001E-2</v>
      </c>
      <c r="AI223" s="50">
        <v>0</v>
      </c>
      <c r="AJ223" s="50">
        <v>0</v>
      </c>
      <c r="AK223" s="51">
        <v>1</v>
      </c>
      <c r="AL223" s="145">
        <f t="shared" si="87"/>
        <v>1</v>
      </c>
      <c r="AM223" s="146" t="str">
        <f t="shared" si="88"/>
        <v>Met</v>
      </c>
      <c r="AN223" s="145">
        <f t="shared" si="89"/>
        <v>0.02</v>
      </c>
      <c r="AO223" s="50">
        <v>19</v>
      </c>
      <c r="AP223" s="50">
        <v>3</v>
      </c>
      <c r="AQ223" s="51">
        <v>1</v>
      </c>
      <c r="AR223" s="145">
        <f t="shared" si="90"/>
        <v>0.15789473684210525</v>
      </c>
      <c r="AS223" s="146" t="str">
        <f t="shared" si="91"/>
        <v>Not Met</v>
      </c>
      <c r="AT223" s="145">
        <f t="shared" si="92"/>
        <v>0.02</v>
      </c>
      <c r="AU223" s="145">
        <v>0.8</v>
      </c>
      <c r="AV223" s="89">
        <f t="shared" si="93"/>
        <v>0.215</v>
      </c>
      <c r="AW223" s="90">
        <f t="shared" si="94"/>
        <v>0.26874999999999999</v>
      </c>
      <c r="AX223" s="64" t="str">
        <f t="shared" si="95"/>
        <v>Below Par</v>
      </c>
    </row>
    <row r="224" spans="1:50">
      <c r="A224" s="148">
        <v>45108</v>
      </c>
      <c r="B224" s="152" t="s">
        <v>274</v>
      </c>
      <c r="C224" s="152" t="s">
        <v>3558</v>
      </c>
      <c r="D224" s="153" t="s">
        <v>3520</v>
      </c>
      <c r="E224" s="50">
        <v>86</v>
      </c>
      <c r="F224" s="50">
        <v>47</v>
      </c>
      <c r="G224" s="51">
        <v>1</v>
      </c>
      <c r="H224" s="145">
        <f t="shared" si="72"/>
        <v>0.54651162790697672</v>
      </c>
      <c r="I224" s="146" t="str">
        <f t="shared" si="73"/>
        <v>Not Met</v>
      </c>
      <c r="J224" s="145">
        <f t="shared" si="74"/>
        <v>0.1</v>
      </c>
      <c r="K224" s="50">
        <v>683</v>
      </c>
      <c r="L224" s="50">
        <v>15</v>
      </c>
      <c r="M224" s="51">
        <v>1</v>
      </c>
      <c r="N224" s="145">
        <f t="shared" si="75"/>
        <v>2.1961932650073207E-2</v>
      </c>
      <c r="O224" s="146" t="str">
        <f t="shared" si="76"/>
        <v>Not Met</v>
      </c>
      <c r="P224" s="145">
        <f t="shared" si="77"/>
        <v>0.03</v>
      </c>
      <c r="Q224" s="50">
        <v>24</v>
      </c>
      <c r="R224" s="50">
        <v>0</v>
      </c>
      <c r="S224" s="51">
        <v>1</v>
      </c>
      <c r="T224" s="145">
        <f t="shared" si="78"/>
        <v>0</v>
      </c>
      <c r="U224" s="146" t="str">
        <f t="shared" si="79"/>
        <v>Not Met</v>
      </c>
      <c r="V224" s="145">
        <f t="shared" si="80"/>
        <v>0.02</v>
      </c>
      <c r="W224" s="50">
        <v>484</v>
      </c>
      <c r="X224" s="50">
        <v>10</v>
      </c>
      <c r="Y224" s="51">
        <v>1</v>
      </c>
      <c r="Z224" s="145">
        <f t="shared" si="81"/>
        <v>2.0661157024793389E-2</v>
      </c>
      <c r="AA224" s="146" t="str">
        <f t="shared" si="82"/>
        <v>Not Met</v>
      </c>
      <c r="AB224" s="145">
        <f t="shared" si="83"/>
        <v>1.2500000000000001E-2</v>
      </c>
      <c r="AC224" s="50">
        <v>86</v>
      </c>
      <c r="AD224" s="50">
        <v>34</v>
      </c>
      <c r="AE224" s="51">
        <v>0.8</v>
      </c>
      <c r="AF224" s="145">
        <f t="shared" si="84"/>
        <v>0.39534883720930231</v>
      </c>
      <c r="AG224" s="146" t="str">
        <f t="shared" si="85"/>
        <v>Not Met</v>
      </c>
      <c r="AH224" s="145">
        <f t="shared" si="86"/>
        <v>1.2500000000000001E-2</v>
      </c>
      <c r="AI224" s="50">
        <v>1</v>
      </c>
      <c r="AJ224" s="50">
        <v>1</v>
      </c>
      <c r="AK224" s="51">
        <v>1</v>
      </c>
      <c r="AL224" s="145">
        <f t="shared" si="87"/>
        <v>1</v>
      </c>
      <c r="AM224" s="146" t="str">
        <f t="shared" si="88"/>
        <v>Met</v>
      </c>
      <c r="AN224" s="145">
        <f t="shared" si="89"/>
        <v>0.02</v>
      </c>
      <c r="AO224" s="50">
        <v>34</v>
      </c>
      <c r="AP224" s="50">
        <v>0</v>
      </c>
      <c r="AQ224" s="51">
        <v>1</v>
      </c>
      <c r="AR224" s="145">
        <f t="shared" si="90"/>
        <v>0</v>
      </c>
      <c r="AS224" s="146" t="str">
        <f t="shared" si="91"/>
        <v>Not Met</v>
      </c>
      <c r="AT224" s="145">
        <f t="shared" si="92"/>
        <v>0.02</v>
      </c>
      <c r="AU224" s="145">
        <v>0.8</v>
      </c>
      <c r="AV224" s="89">
        <f t="shared" si="93"/>
        <v>0.215</v>
      </c>
      <c r="AW224" s="90">
        <f t="shared" si="94"/>
        <v>0.26874999999999999</v>
      </c>
      <c r="AX224" s="64" t="str">
        <f t="shared" si="95"/>
        <v>Below Par</v>
      </c>
    </row>
    <row r="225" spans="1:50">
      <c r="A225" s="148">
        <v>45108</v>
      </c>
      <c r="B225" s="152" t="s">
        <v>274</v>
      </c>
      <c r="C225" s="152" t="s">
        <v>3556</v>
      </c>
      <c r="D225" s="153" t="s">
        <v>3518</v>
      </c>
      <c r="E225" s="50">
        <v>139</v>
      </c>
      <c r="F225" s="50">
        <v>77</v>
      </c>
      <c r="G225" s="51">
        <v>1</v>
      </c>
      <c r="H225" s="145">
        <f t="shared" si="72"/>
        <v>0.5539568345323741</v>
      </c>
      <c r="I225" s="146" t="str">
        <f t="shared" si="73"/>
        <v>Not Met</v>
      </c>
      <c r="J225" s="145">
        <f t="shared" si="74"/>
        <v>0.1</v>
      </c>
      <c r="K225" s="50">
        <v>759</v>
      </c>
      <c r="L225" s="50">
        <v>70</v>
      </c>
      <c r="M225" s="51">
        <v>1</v>
      </c>
      <c r="N225" s="145">
        <f t="shared" si="75"/>
        <v>9.22266139657444E-2</v>
      </c>
      <c r="O225" s="146" t="str">
        <f t="shared" si="76"/>
        <v>Not Met</v>
      </c>
      <c r="P225" s="145">
        <f t="shared" si="77"/>
        <v>0.03</v>
      </c>
      <c r="Q225" s="50">
        <v>15</v>
      </c>
      <c r="R225" s="50">
        <v>0</v>
      </c>
      <c r="S225" s="51">
        <v>1</v>
      </c>
      <c r="T225" s="145">
        <f t="shared" si="78"/>
        <v>0</v>
      </c>
      <c r="U225" s="146" t="str">
        <f t="shared" si="79"/>
        <v>Not Met</v>
      </c>
      <c r="V225" s="145">
        <f t="shared" si="80"/>
        <v>0.02</v>
      </c>
      <c r="W225" s="50">
        <v>362</v>
      </c>
      <c r="X225" s="50">
        <v>15</v>
      </c>
      <c r="Y225" s="51">
        <v>1</v>
      </c>
      <c r="Z225" s="145">
        <f t="shared" si="81"/>
        <v>4.1436464088397788E-2</v>
      </c>
      <c r="AA225" s="146" t="str">
        <f t="shared" si="82"/>
        <v>Not Met</v>
      </c>
      <c r="AB225" s="145">
        <f t="shared" si="83"/>
        <v>1.2500000000000001E-2</v>
      </c>
      <c r="AC225" s="50">
        <v>139</v>
      </c>
      <c r="AD225" s="50">
        <v>82</v>
      </c>
      <c r="AE225" s="51">
        <v>0.8</v>
      </c>
      <c r="AF225" s="145">
        <f t="shared" si="84"/>
        <v>0.58992805755395683</v>
      </c>
      <c r="AG225" s="146" t="str">
        <f t="shared" si="85"/>
        <v>Not Met</v>
      </c>
      <c r="AH225" s="145">
        <f t="shared" si="86"/>
        <v>1.2500000000000001E-2</v>
      </c>
      <c r="AI225" s="50">
        <v>0</v>
      </c>
      <c r="AJ225" s="50">
        <v>0</v>
      </c>
      <c r="AK225" s="51">
        <v>1</v>
      </c>
      <c r="AL225" s="145">
        <f t="shared" si="87"/>
        <v>1</v>
      </c>
      <c r="AM225" s="146" t="str">
        <f t="shared" si="88"/>
        <v>Met</v>
      </c>
      <c r="AN225" s="145">
        <f t="shared" si="89"/>
        <v>0.02</v>
      </c>
      <c r="AO225" s="50">
        <v>61</v>
      </c>
      <c r="AP225" s="50">
        <v>0</v>
      </c>
      <c r="AQ225" s="51">
        <v>1</v>
      </c>
      <c r="AR225" s="145">
        <f t="shared" si="90"/>
        <v>0</v>
      </c>
      <c r="AS225" s="146" t="str">
        <f t="shared" si="91"/>
        <v>Not Met</v>
      </c>
      <c r="AT225" s="145">
        <f t="shared" si="92"/>
        <v>0.02</v>
      </c>
      <c r="AU225" s="145">
        <v>0.8</v>
      </c>
      <c r="AV225" s="89">
        <f t="shared" si="93"/>
        <v>0.215</v>
      </c>
      <c r="AW225" s="90">
        <f t="shared" si="94"/>
        <v>0.26874999999999999</v>
      </c>
      <c r="AX225" s="64" t="str">
        <f t="shared" si="95"/>
        <v>Below Par</v>
      </c>
    </row>
    <row r="226" spans="1:50">
      <c r="A226" s="148">
        <v>45108</v>
      </c>
      <c r="B226" s="152" t="s">
        <v>274</v>
      </c>
      <c r="C226" s="152" t="s">
        <v>3557</v>
      </c>
      <c r="D226" s="153" t="s">
        <v>3519</v>
      </c>
      <c r="E226" s="50">
        <v>91</v>
      </c>
      <c r="F226" s="50">
        <v>52</v>
      </c>
      <c r="G226" s="51">
        <v>1</v>
      </c>
      <c r="H226" s="145">
        <f t="shared" si="72"/>
        <v>0.5714285714285714</v>
      </c>
      <c r="I226" s="146" t="str">
        <f t="shared" si="73"/>
        <v>Not Met</v>
      </c>
      <c r="J226" s="145">
        <f t="shared" si="74"/>
        <v>0.1</v>
      </c>
      <c r="K226" s="50">
        <v>693</v>
      </c>
      <c r="L226" s="50">
        <v>47</v>
      </c>
      <c r="M226" s="51">
        <v>1</v>
      </c>
      <c r="N226" s="145">
        <f t="shared" si="75"/>
        <v>6.7821067821067824E-2</v>
      </c>
      <c r="O226" s="146" t="str">
        <f t="shared" si="76"/>
        <v>Not Met</v>
      </c>
      <c r="P226" s="145">
        <f t="shared" si="77"/>
        <v>0.03</v>
      </c>
      <c r="Q226" s="50">
        <v>29</v>
      </c>
      <c r="R226" s="50">
        <v>1</v>
      </c>
      <c r="S226" s="51">
        <v>1</v>
      </c>
      <c r="T226" s="145">
        <f t="shared" si="78"/>
        <v>3.4482758620689655E-2</v>
      </c>
      <c r="U226" s="146" t="str">
        <f t="shared" si="79"/>
        <v>Not Met</v>
      </c>
      <c r="V226" s="145">
        <f t="shared" si="80"/>
        <v>0.02</v>
      </c>
      <c r="W226" s="50">
        <v>481</v>
      </c>
      <c r="X226" s="50">
        <v>20</v>
      </c>
      <c r="Y226" s="51">
        <v>1</v>
      </c>
      <c r="Z226" s="145">
        <f t="shared" si="81"/>
        <v>4.1580041580041582E-2</v>
      </c>
      <c r="AA226" s="146" t="str">
        <f t="shared" si="82"/>
        <v>Not Met</v>
      </c>
      <c r="AB226" s="145">
        <f t="shared" si="83"/>
        <v>1.2500000000000001E-2</v>
      </c>
      <c r="AC226" s="50">
        <v>91</v>
      </c>
      <c r="AD226" s="50">
        <v>33</v>
      </c>
      <c r="AE226" s="51">
        <v>0.8</v>
      </c>
      <c r="AF226" s="145">
        <f t="shared" si="84"/>
        <v>0.36263736263736263</v>
      </c>
      <c r="AG226" s="146" t="str">
        <f t="shared" si="85"/>
        <v>Not Met</v>
      </c>
      <c r="AH226" s="145">
        <f t="shared" si="86"/>
        <v>1.2500000000000001E-2</v>
      </c>
      <c r="AI226" s="50">
        <v>1</v>
      </c>
      <c r="AJ226" s="50">
        <v>1</v>
      </c>
      <c r="AK226" s="51">
        <v>1</v>
      </c>
      <c r="AL226" s="145">
        <f t="shared" si="87"/>
        <v>1</v>
      </c>
      <c r="AM226" s="146" t="str">
        <f t="shared" si="88"/>
        <v>Met</v>
      </c>
      <c r="AN226" s="145">
        <f t="shared" si="89"/>
        <v>0.02</v>
      </c>
      <c r="AO226" s="50">
        <v>37</v>
      </c>
      <c r="AP226" s="50">
        <v>0</v>
      </c>
      <c r="AQ226" s="51">
        <v>1</v>
      </c>
      <c r="AR226" s="145">
        <f t="shared" si="90"/>
        <v>0</v>
      </c>
      <c r="AS226" s="146" t="str">
        <f t="shared" si="91"/>
        <v>Not Met</v>
      </c>
      <c r="AT226" s="145">
        <f t="shared" si="92"/>
        <v>0.02</v>
      </c>
      <c r="AU226" s="145">
        <v>0.8</v>
      </c>
      <c r="AV226" s="89">
        <f t="shared" si="93"/>
        <v>0.215</v>
      </c>
      <c r="AW226" s="90">
        <f t="shared" si="94"/>
        <v>0.26874999999999999</v>
      </c>
      <c r="AX226" s="64" t="str">
        <f t="shared" si="95"/>
        <v>Below Par</v>
      </c>
    </row>
    <row r="227" spans="1:50">
      <c r="A227" s="148">
        <v>45108</v>
      </c>
      <c r="B227" s="152" t="s">
        <v>274</v>
      </c>
      <c r="C227" s="152" t="s">
        <v>3687</v>
      </c>
      <c r="D227" s="153" t="s">
        <v>3688</v>
      </c>
      <c r="E227" s="50">
        <v>16</v>
      </c>
      <c r="F227" s="50">
        <v>12</v>
      </c>
      <c r="G227" s="51">
        <v>1</v>
      </c>
      <c r="H227" s="145">
        <f t="shared" si="72"/>
        <v>0.75</v>
      </c>
      <c r="I227" s="146" t="str">
        <f t="shared" si="73"/>
        <v>Partially Met</v>
      </c>
      <c r="J227" s="145">
        <f t="shared" si="74"/>
        <v>0.2</v>
      </c>
      <c r="K227" s="50">
        <v>539</v>
      </c>
      <c r="L227" s="50">
        <v>39</v>
      </c>
      <c r="M227" s="51">
        <v>1</v>
      </c>
      <c r="N227" s="145">
        <f t="shared" si="75"/>
        <v>7.2356215213358069E-2</v>
      </c>
      <c r="O227" s="146" t="str">
        <f t="shared" si="76"/>
        <v>Not Met</v>
      </c>
      <c r="P227" s="145">
        <f t="shared" si="77"/>
        <v>0.03</v>
      </c>
      <c r="Q227" s="50">
        <v>15</v>
      </c>
      <c r="R227" s="50">
        <v>0</v>
      </c>
      <c r="S227" s="51">
        <v>1</v>
      </c>
      <c r="T227" s="145">
        <f t="shared" si="78"/>
        <v>0</v>
      </c>
      <c r="U227" s="146" t="str">
        <f t="shared" si="79"/>
        <v>Not Met</v>
      </c>
      <c r="V227" s="145">
        <f t="shared" si="80"/>
        <v>0.02</v>
      </c>
      <c r="W227" s="50">
        <v>247</v>
      </c>
      <c r="X227" s="50">
        <v>8</v>
      </c>
      <c r="Y227" s="51">
        <v>1</v>
      </c>
      <c r="Z227" s="145">
        <f t="shared" si="81"/>
        <v>3.2388663967611336E-2</v>
      </c>
      <c r="AA227" s="146" t="str">
        <f t="shared" si="82"/>
        <v>Not Met</v>
      </c>
      <c r="AB227" s="145">
        <f t="shared" si="83"/>
        <v>1.2500000000000001E-2</v>
      </c>
      <c r="AC227" s="50">
        <v>16</v>
      </c>
      <c r="AD227" s="50">
        <v>8</v>
      </c>
      <c r="AE227" s="51">
        <v>0.8</v>
      </c>
      <c r="AF227" s="145">
        <f t="shared" si="84"/>
        <v>0.5</v>
      </c>
      <c r="AG227" s="146" t="str">
        <f t="shared" si="85"/>
        <v>Not Met</v>
      </c>
      <c r="AH227" s="145">
        <f t="shared" si="86"/>
        <v>1.2500000000000001E-2</v>
      </c>
      <c r="AI227" s="50">
        <v>8</v>
      </c>
      <c r="AJ227" s="50">
        <v>8</v>
      </c>
      <c r="AK227" s="51">
        <v>1</v>
      </c>
      <c r="AL227" s="145">
        <f t="shared" si="87"/>
        <v>1</v>
      </c>
      <c r="AM227" s="146" t="str">
        <f t="shared" si="88"/>
        <v>Met</v>
      </c>
      <c r="AN227" s="145">
        <f t="shared" si="89"/>
        <v>0.02</v>
      </c>
      <c r="AO227" s="50">
        <v>7</v>
      </c>
      <c r="AP227" s="50">
        <v>1</v>
      </c>
      <c r="AQ227" s="51">
        <v>1</v>
      </c>
      <c r="AR227" s="145">
        <f t="shared" si="90"/>
        <v>0.14285714285714285</v>
      </c>
      <c r="AS227" s="146" t="str">
        <f t="shared" si="91"/>
        <v>Not Met</v>
      </c>
      <c r="AT227" s="145">
        <f t="shared" si="92"/>
        <v>0.02</v>
      </c>
      <c r="AU227" s="145">
        <v>0.8</v>
      </c>
      <c r="AV227" s="89">
        <f t="shared" si="93"/>
        <v>0.31500000000000006</v>
      </c>
      <c r="AW227" s="90">
        <f t="shared" si="94"/>
        <v>0.39375000000000004</v>
      </c>
      <c r="AX227" s="64" t="str">
        <f t="shared" si="95"/>
        <v>Below Par</v>
      </c>
    </row>
    <row r="228" spans="1:50">
      <c r="A228" s="148">
        <v>45108</v>
      </c>
      <c r="B228" s="152" t="s">
        <v>274</v>
      </c>
      <c r="C228" s="152" t="s">
        <v>3689</v>
      </c>
      <c r="D228" s="153" t="s">
        <v>3690</v>
      </c>
      <c r="E228" s="50">
        <v>116</v>
      </c>
      <c r="F228" s="50">
        <v>72</v>
      </c>
      <c r="G228" s="51">
        <v>1</v>
      </c>
      <c r="H228" s="145">
        <f t="shared" si="72"/>
        <v>0.62068965517241381</v>
      </c>
      <c r="I228" s="146" t="str">
        <f t="shared" si="73"/>
        <v>Not Met</v>
      </c>
      <c r="J228" s="145">
        <f t="shared" si="74"/>
        <v>0.1</v>
      </c>
      <c r="K228" s="50">
        <v>728</v>
      </c>
      <c r="L228" s="50">
        <v>48</v>
      </c>
      <c r="M228" s="51">
        <v>1</v>
      </c>
      <c r="N228" s="145">
        <f t="shared" si="75"/>
        <v>6.5934065934065936E-2</v>
      </c>
      <c r="O228" s="146" t="str">
        <f t="shared" si="76"/>
        <v>Not Met</v>
      </c>
      <c r="P228" s="145">
        <f t="shared" si="77"/>
        <v>0.03</v>
      </c>
      <c r="Q228" s="50">
        <v>10</v>
      </c>
      <c r="R228" s="50">
        <v>3</v>
      </c>
      <c r="S228" s="51">
        <v>1</v>
      </c>
      <c r="T228" s="145">
        <f t="shared" si="78"/>
        <v>0.3</v>
      </c>
      <c r="U228" s="146" t="str">
        <f t="shared" si="79"/>
        <v>Not Met</v>
      </c>
      <c r="V228" s="145">
        <f t="shared" si="80"/>
        <v>0.02</v>
      </c>
      <c r="W228" s="50">
        <v>464</v>
      </c>
      <c r="X228" s="50">
        <v>18</v>
      </c>
      <c r="Y228" s="51">
        <v>1</v>
      </c>
      <c r="Z228" s="145">
        <f t="shared" si="81"/>
        <v>3.8793103448275863E-2</v>
      </c>
      <c r="AA228" s="146" t="str">
        <f t="shared" si="82"/>
        <v>Not Met</v>
      </c>
      <c r="AB228" s="145">
        <f t="shared" si="83"/>
        <v>1.2500000000000001E-2</v>
      </c>
      <c r="AC228" s="50">
        <v>116</v>
      </c>
      <c r="AD228" s="50">
        <v>55</v>
      </c>
      <c r="AE228" s="51">
        <v>0.8</v>
      </c>
      <c r="AF228" s="145">
        <f t="shared" si="84"/>
        <v>0.47413793103448276</v>
      </c>
      <c r="AG228" s="146" t="str">
        <f t="shared" si="85"/>
        <v>Not Met</v>
      </c>
      <c r="AH228" s="145">
        <f t="shared" si="86"/>
        <v>1.2500000000000001E-2</v>
      </c>
      <c r="AI228" s="50">
        <v>6</v>
      </c>
      <c r="AJ228" s="50">
        <v>6</v>
      </c>
      <c r="AK228" s="51">
        <v>1</v>
      </c>
      <c r="AL228" s="145">
        <f t="shared" si="87"/>
        <v>1</v>
      </c>
      <c r="AM228" s="146" t="str">
        <f t="shared" si="88"/>
        <v>Met</v>
      </c>
      <c r="AN228" s="145">
        <f t="shared" si="89"/>
        <v>0.02</v>
      </c>
      <c r="AO228" s="50">
        <v>43</v>
      </c>
      <c r="AP228" s="50">
        <v>0</v>
      </c>
      <c r="AQ228" s="51">
        <v>1</v>
      </c>
      <c r="AR228" s="145">
        <f t="shared" si="90"/>
        <v>0</v>
      </c>
      <c r="AS228" s="146" t="str">
        <f t="shared" si="91"/>
        <v>Not Met</v>
      </c>
      <c r="AT228" s="145">
        <f t="shared" si="92"/>
        <v>0.02</v>
      </c>
      <c r="AU228" s="145">
        <v>0.8</v>
      </c>
      <c r="AV228" s="89">
        <f t="shared" si="93"/>
        <v>0.215</v>
      </c>
      <c r="AW228" s="90">
        <f t="shared" si="94"/>
        <v>0.26874999999999999</v>
      </c>
      <c r="AX228" s="64" t="str">
        <f t="shared" si="95"/>
        <v>Below Par</v>
      </c>
    </row>
    <row r="229" spans="1:50">
      <c r="A229" s="148">
        <v>45108</v>
      </c>
      <c r="B229" s="152" t="s">
        <v>782</v>
      </c>
      <c r="C229" s="152" t="s">
        <v>3561</v>
      </c>
      <c r="D229" s="153" t="s">
        <v>3523</v>
      </c>
      <c r="E229" s="50">
        <v>14</v>
      </c>
      <c r="F229" s="50">
        <v>13</v>
      </c>
      <c r="G229" s="51">
        <v>1</v>
      </c>
      <c r="H229" s="145">
        <f t="shared" si="72"/>
        <v>0.9285714285714286</v>
      </c>
      <c r="I229" s="146" t="str">
        <f t="shared" si="73"/>
        <v>Partially Met</v>
      </c>
      <c r="J229" s="145">
        <f t="shared" si="74"/>
        <v>0.2</v>
      </c>
      <c r="K229" s="50">
        <v>499</v>
      </c>
      <c r="L229" s="50">
        <v>81</v>
      </c>
      <c r="M229" s="51">
        <v>1</v>
      </c>
      <c r="N229" s="145">
        <f t="shared" si="75"/>
        <v>0.16232464929859719</v>
      </c>
      <c r="O229" s="146" t="str">
        <f t="shared" si="76"/>
        <v>Not Met</v>
      </c>
      <c r="P229" s="145">
        <f t="shared" si="77"/>
        <v>0.03</v>
      </c>
      <c r="Q229" s="50">
        <v>4</v>
      </c>
      <c r="R229" s="50">
        <v>0</v>
      </c>
      <c r="S229" s="51">
        <v>1</v>
      </c>
      <c r="T229" s="145">
        <f t="shared" si="78"/>
        <v>0</v>
      </c>
      <c r="U229" s="146" t="str">
        <f t="shared" si="79"/>
        <v>Not Met</v>
      </c>
      <c r="V229" s="145">
        <f t="shared" si="80"/>
        <v>0.02</v>
      </c>
      <c r="W229" s="50">
        <v>272</v>
      </c>
      <c r="X229" s="50">
        <v>18</v>
      </c>
      <c r="Y229" s="51">
        <v>1</v>
      </c>
      <c r="Z229" s="145">
        <f t="shared" si="81"/>
        <v>6.6176470588235295E-2</v>
      </c>
      <c r="AA229" s="146" t="str">
        <f t="shared" si="82"/>
        <v>Not Met</v>
      </c>
      <c r="AB229" s="145">
        <f t="shared" si="83"/>
        <v>1.2500000000000001E-2</v>
      </c>
      <c r="AC229" s="50">
        <v>14</v>
      </c>
      <c r="AD229" s="50">
        <v>1</v>
      </c>
      <c r="AE229" s="51">
        <v>0.8</v>
      </c>
      <c r="AF229" s="145">
        <f t="shared" si="84"/>
        <v>7.1428571428571425E-2</v>
      </c>
      <c r="AG229" s="146" t="str">
        <f t="shared" si="85"/>
        <v>Not Met</v>
      </c>
      <c r="AH229" s="145">
        <f t="shared" si="86"/>
        <v>1.2500000000000001E-2</v>
      </c>
      <c r="AI229" s="50">
        <v>0</v>
      </c>
      <c r="AJ229" s="50">
        <v>0</v>
      </c>
      <c r="AK229" s="51">
        <v>1</v>
      </c>
      <c r="AL229" s="145">
        <f t="shared" si="87"/>
        <v>1</v>
      </c>
      <c r="AM229" s="146" t="str">
        <f t="shared" si="88"/>
        <v>Met</v>
      </c>
      <c r="AN229" s="145">
        <f t="shared" si="89"/>
        <v>0.02</v>
      </c>
      <c r="AO229" s="50">
        <v>2</v>
      </c>
      <c r="AP229" s="50">
        <v>0</v>
      </c>
      <c r="AQ229" s="51">
        <v>1</v>
      </c>
      <c r="AR229" s="145">
        <f t="shared" si="90"/>
        <v>0</v>
      </c>
      <c r="AS229" s="146" t="str">
        <f t="shared" si="91"/>
        <v>Not Met</v>
      </c>
      <c r="AT229" s="145">
        <f t="shared" si="92"/>
        <v>0.02</v>
      </c>
      <c r="AU229" s="145">
        <v>0.8</v>
      </c>
      <c r="AV229" s="89">
        <f t="shared" si="93"/>
        <v>0.31500000000000006</v>
      </c>
      <c r="AW229" s="90">
        <f t="shared" si="94"/>
        <v>0.39375000000000004</v>
      </c>
      <c r="AX229" s="64" t="str">
        <f t="shared" si="95"/>
        <v>Below Par</v>
      </c>
    </row>
    <row r="230" spans="1:50">
      <c r="A230" s="148">
        <v>45108</v>
      </c>
      <c r="B230" s="152" t="s">
        <v>782</v>
      </c>
      <c r="C230" s="152" t="s">
        <v>3560</v>
      </c>
      <c r="D230" s="153" t="s">
        <v>3693</v>
      </c>
      <c r="E230" s="50">
        <v>21</v>
      </c>
      <c r="F230" s="50">
        <v>14</v>
      </c>
      <c r="G230" s="51">
        <v>1</v>
      </c>
      <c r="H230" s="145">
        <f t="shared" si="72"/>
        <v>0.66666666666666663</v>
      </c>
      <c r="I230" s="146" t="str">
        <f t="shared" si="73"/>
        <v>Not Met</v>
      </c>
      <c r="J230" s="145">
        <f t="shared" si="74"/>
        <v>0.1</v>
      </c>
      <c r="K230" s="50">
        <v>457</v>
      </c>
      <c r="L230" s="50">
        <v>20</v>
      </c>
      <c r="M230" s="51">
        <v>1</v>
      </c>
      <c r="N230" s="145">
        <f t="shared" si="75"/>
        <v>4.3763676148796497E-2</v>
      </c>
      <c r="O230" s="146" t="str">
        <f t="shared" si="76"/>
        <v>Not Met</v>
      </c>
      <c r="P230" s="145">
        <f t="shared" si="77"/>
        <v>0.03</v>
      </c>
      <c r="Q230" s="50">
        <v>9</v>
      </c>
      <c r="R230" s="50">
        <v>0</v>
      </c>
      <c r="S230" s="51">
        <v>1</v>
      </c>
      <c r="T230" s="145">
        <f t="shared" si="78"/>
        <v>0</v>
      </c>
      <c r="U230" s="146" t="str">
        <f t="shared" si="79"/>
        <v>Not Met</v>
      </c>
      <c r="V230" s="145">
        <f t="shared" si="80"/>
        <v>0.02</v>
      </c>
      <c r="W230" s="50">
        <v>247</v>
      </c>
      <c r="X230" s="50">
        <v>7</v>
      </c>
      <c r="Y230" s="51">
        <v>1</v>
      </c>
      <c r="Z230" s="145">
        <f t="shared" si="81"/>
        <v>2.8340080971659919E-2</v>
      </c>
      <c r="AA230" s="146" t="str">
        <f t="shared" si="82"/>
        <v>Not Met</v>
      </c>
      <c r="AB230" s="145">
        <f t="shared" si="83"/>
        <v>1.2500000000000001E-2</v>
      </c>
      <c r="AC230" s="50">
        <v>21</v>
      </c>
      <c r="AD230" s="50">
        <v>8</v>
      </c>
      <c r="AE230" s="51">
        <v>0.8</v>
      </c>
      <c r="AF230" s="145">
        <f t="shared" si="84"/>
        <v>0.38095238095238093</v>
      </c>
      <c r="AG230" s="146" t="str">
        <f t="shared" si="85"/>
        <v>Not Met</v>
      </c>
      <c r="AH230" s="145">
        <f t="shared" si="86"/>
        <v>1.2500000000000001E-2</v>
      </c>
      <c r="AI230" s="50">
        <v>1</v>
      </c>
      <c r="AJ230" s="50">
        <v>1</v>
      </c>
      <c r="AK230" s="51">
        <v>1</v>
      </c>
      <c r="AL230" s="145">
        <f t="shared" si="87"/>
        <v>1</v>
      </c>
      <c r="AM230" s="146" t="str">
        <f t="shared" si="88"/>
        <v>Met</v>
      </c>
      <c r="AN230" s="145">
        <f t="shared" si="89"/>
        <v>0.02</v>
      </c>
      <c r="AO230" s="50">
        <v>4</v>
      </c>
      <c r="AP230" s="50">
        <v>0</v>
      </c>
      <c r="AQ230" s="51">
        <v>1</v>
      </c>
      <c r="AR230" s="145">
        <f t="shared" si="90"/>
        <v>0</v>
      </c>
      <c r="AS230" s="146" t="str">
        <f t="shared" si="91"/>
        <v>Not Met</v>
      </c>
      <c r="AT230" s="145">
        <f t="shared" si="92"/>
        <v>0.02</v>
      </c>
      <c r="AU230" s="145">
        <v>0.8</v>
      </c>
      <c r="AV230" s="89">
        <f t="shared" si="93"/>
        <v>0.215</v>
      </c>
      <c r="AW230" s="90">
        <f t="shared" si="94"/>
        <v>0.26874999999999999</v>
      </c>
      <c r="AX230" s="64" t="str">
        <f t="shared" si="95"/>
        <v>Below Par</v>
      </c>
    </row>
    <row r="231" spans="1:50">
      <c r="A231" s="148">
        <v>45108</v>
      </c>
      <c r="B231" s="152" t="s">
        <v>782</v>
      </c>
      <c r="C231" s="152" t="s">
        <v>3691</v>
      </c>
      <c r="D231" s="153" t="s">
        <v>3692</v>
      </c>
      <c r="E231" s="50">
        <v>17</v>
      </c>
      <c r="F231" s="50">
        <v>13</v>
      </c>
      <c r="G231" s="51">
        <v>1</v>
      </c>
      <c r="H231" s="145">
        <f t="shared" si="72"/>
        <v>0.76470588235294112</v>
      </c>
      <c r="I231" s="146" t="str">
        <f t="shared" si="73"/>
        <v>Partially Met</v>
      </c>
      <c r="J231" s="145">
        <f t="shared" si="74"/>
        <v>0.2</v>
      </c>
      <c r="K231" s="50">
        <v>485</v>
      </c>
      <c r="L231" s="50">
        <v>98</v>
      </c>
      <c r="M231" s="51">
        <v>1</v>
      </c>
      <c r="N231" s="145">
        <f t="shared" si="75"/>
        <v>0.2020618556701031</v>
      </c>
      <c r="O231" s="146" t="str">
        <f t="shared" si="76"/>
        <v>Not Met</v>
      </c>
      <c r="P231" s="145">
        <f t="shared" si="77"/>
        <v>0.03</v>
      </c>
      <c r="Q231" s="50">
        <v>6</v>
      </c>
      <c r="R231" s="50">
        <v>0</v>
      </c>
      <c r="S231" s="51">
        <v>1</v>
      </c>
      <c r="T231" s="145">
        <f t="shared" si="78"/>
        <v>0</v>
      </c>
      <c r="U231" s="146" t="str">
        <f t="shared" si="79"/>
        <v>Not Met</v>
      </c>
      <c r="V231" s="145">
        <f t="shared" si="80"/>
        <v>0.02</v>
      </c>
      <c r="W231" s="50">
        <v>339</v>
      </c>
      <c r="X231" s="50">
        <v>29</v>
      </c>
      <c r="Y231" s="51">
        <v>1</v>
      </c>
      <c r="Z231" s="145">
        <f t="shared" si="81"/>
        <v>8.5545722713864306E-2</v>
      </c>
      <c r="AA231" s="146" t="str">
        <f t="shared" si="82"/>
        <v>Not Met</v>
      </c>
      <c r="AB231" s="145">
        <f t="shared" si="83"/>
        <v>1.2500000000000001E-2</v>
      </c>
      <c r="AC231" s="50">
        <v>17</v>
      </c>
      <c r="AD231" s="50">
        <v>3</v>
      </c>
      <c r="AE231" s="51">
        <v>0.8</v>
      </c>
      <c r="AF231" s="145">
        <f t="shared" si="84"/>
        <v>0.17647058823529413</v>
      </c>
      <c r="AG231" s="146" t="str">
        <f t="shared" si="85"/>
        <v>Not Met</v>
      </c>
      <c r="AH231" s="145">
        <f t="shared" si="86"/>
        <v>1.2500000000000001E-2</v>
      </c>
      <c r="AI231" s="50">
        <v>0</v>
      </c>
      <c r="AJ231" s="50">
        <v>0</v>
      </c>
      <c r="AK231" s="51">
        <v>1</v>
      </c>
      <c r="AL231" s="145">
        <f t="shared" si="87"/>
        <v>1</v>
      </c>
      <c r="AM231" s="146" t="str">
        <f t="shared" si="88"/>
        <v>Met</v>
      </c>
      <c r="AN231" s="145">
        <f t="shared" si="89"/>
        <v>0.02</v>
      </c>
      <c r="AO231" s="50">
        <v>4</v>
      </c>
      <c r="AP231" s="50">
        <v>0</v>
      </c>
      <c r="AQ231" s="51">
        <v>1</v>
      </c>
      <c r="AR231" s="145">
        <f t="shared" si="90"/>
        <v>0</v>
      </c>
      <c r="AS231" s="146" t="str">
        <f t="shared" si="91"/>
        <v>Not Met</v>
      </c>
      <c r="AT231" s="145">
        <f t="shared" si="92"/>
        <v>0.02</v>
      </c>
      <c r="AU231" s="145">
        <v>0.8</v>
      </c>
      <c r="AV231" s="89">
        <f t="shared" si="93"/>
        <v>0.31500000000000006</v>
      </c>
      <c r="AW231" s="90">
        <f t="shared" si="94"/>
        <v>0.39375000000000004</v>
      </c>
      <c r="AX231" s="64" t="str">
        <f t="shared" si="95"/>
        <v>Below Par</v>
      </c>
    </row>
    <row r="232" spans="1:50">
      <c r="A232" s="148">
        <v>45108</v>
      </c>
      <c r="B232" s="152" t="s">
        <v>974</v>
      </c>
      <c r="C232" s="152" t="s">
        <v>3700</v>
      </c>
      <c r="D232" s="153" t="s">
        <v>3515</v>
      </c>
      <c r="E232" s="50">
        <v>83</v>
      </c>
      <c r="F232" s="50">
        <v>61</v>
      </c>
      <c r="G232" s="51">
        <v>1</v>
      </c>
      <c r="H232" s="145">
        <f t="shared" si="72"/>
        <v>0.73493975903614461</v>
      </c>
      <c r="I232" s="146" t="str">
        <f t="shared" si="73"/>
        <v>Partially Met</v>
      </c>
      <c r="J232" s="145">
        <f t="shared" si="74"/>
        <v>0.2</v>
      </c>
      <c r="K232" s="50">
        <v>586</v>
      </c>
      <c r="L232" s="50">
        <v>78</v>
      </c>
      <c r="M232" s="51">
        <v>1</v>
      </c>
      <c r="N232" s="145">
        <f t="shared" si="75"/>
        <v>0.13310580204778158</v>
      </c>
      <c r="O232" s="146" t="str">
        <f t="shared" si="76"/>
        <v>Not Met</v>
      </c>
      <c r="P232" s="145">
        <f t="shared" si="77"/>
        <v>0.03</v>
      </c>
      <c r="Q232" s="50">
        <v>20</v>
      </c>
      <c r="R232" s="50">
        <v>1</v>
      </c>
      <c r="S232" s="51">
        <v>1</v>
      </c>
      <c r="T232" s="145">
        <f t="shared" si="78"/>
        <v>0.05</v>
      </c>
      <c r="U232" s="146" t="str">
        <f t="shared" si="79"/>
        <v>Not Met</v>
      </c>
      <c r="V232" s="145">
        <f t="shared" si="80"/>
        <v>0.02</v>
      </c>
      <c r="W232" s="50">
        <v>336</v>
      </c>
      <c r="X232" s="50">
        <v>16</v>
      </c>
      <c r="Y232" s="51">
        <v>1</v>
      </c>
      <c r="Z232" s="145">
        <f t="shared" si="81"/>
        <v>4.7619047619047616E-2</v>
      </c>
      <c r="AA232" s="146" t="str">
        <f t="shared" si="82"/>
        <v>Not Met</v>
      </c>
      <c r="AB232" s="145">
        <f t="shared" si="83"/>
        <v>1.2500000000000001E-2</v>
      </c>
      <c r="AC232" s="50">
        <v>83</v>
      </c>
      <c r="AD232" s="50">
        <v>52</v>
      </c>
      <c r="AE232" s="51">
        <v>0.8</v>
      </c>
      <c r="AF232" s="145">
        <f t="shared" si="84"/>
        <v>0.62650602409638556</v>
      </c>
      <c r="AG232" s="146" t="str">
        <f t="shared" si="85"/>
        <v>Not Met</v>
      </c>
      <c r="AH232" s="145">
        <f t="shared" si="86"/>
        <v>1.2500000000000001E-2</v>
      </c>
      <c r="AI232" s="50">
        <v>1</v>
      </c>
      <c r="AJ232" s="50">
        <v>1</v>
      </c>
      <c r="AK232" s="51">
        <v>1</v>
      </c>
      <c r="AL232" s="145">
        <f t="shared" si="87"/>
        <v>1</v>
      </c>
      <c r="AM232" s="146" t="str">
        <f t="shared" si="88"/>
        <v>Met</v>
      </c>
      <c r="AN232" s="145">
        <f t="shared" si="89"/>
        <v>0.02</v>
      </c>
      <c r="AO232" s="50">
        <v>21</v>
      </c>
      <c r="AP232" s="50">
        <v>1</v>
      </c>
      <c r="AQ232" s="51">
        <v>1</v>
      </c>
      <c r="AR232" s="145">
        <f t="shared" si="90"/>
        <v>4.7619047619047616E-2</v>
      </c>
      <c r="AS232" s="146" t="str">
        <f t="shared" si="91"/>
        <v>Not Met</v>
      </c>
      <c r="AT232" s="145">
        <f t="shared" si="92"/>
        <v>0.02</v>
      </c>
      <c r="AU232" s="145">
        <v>0.8</v>
      </c>
      <c r="AV232" s="89">
        <f t="shared" si="93"/>
        <v>0.31500000000000006</v>
      </c>
      <c r="AW232" s="90">
        <f t="shared" si="94"/>
        <v>0.39375000000000004</v>
      </c>
      <c r="AX232" s="64" t="str">
        <f t="shared" si="95"/>
        <v>Below Par</v>
      </c>
    </row>
    <row r="233" spans="1:50">
      <c r="A233" s="148">
        <v>45108</v>
      </c>
      <c r="B233" s="152" t="s">
        <v>974</v>
      </c>
      <c r="C233" s="152" t="s">
        <v>3699</v>
      </c>
      <c r="D233" s="153" t="s">
        <v>3526</v>
      </c>
      <c r="E233" s="50">
        <v>83</v>
      </c>
      <c r="F233" s="50">
        <v>46</v>
      </c>
      <c r="G233" s="51">
        <v>1</v>
      </c>
      <c r="H233" s="145">
        <f t="shared" si="72"/>
        <v>0.55421686746987953</v>
      </c>
      <c r="I233" s="146" t="str">
        <f t="shared" si="73"/>
        <v>Not Met</v>
      </c>
      <c r="J233" s="145">
        <f t="shared" si="74"/>
        <v>0.1</v>
      </c>
      <c r="K233" s="50">
        <v>596</v>
      </c>
      <c r="L233" s="50">
        <v>169</v>
      </c>
      <c r="M233" s="51">
        <v>1</v>
      </c>
      <c r="N233" s="145">
        <f t="shared" si="75"/>
        <v>0.28355704697986578</v>
      </c>
      <c r="O233" s="146" t="str">
        <f t="shared" si="76"/>
        <v>Not Met</v>
      </c>
      <c r="P233" s="145">
        <f t="shared" si="77"/>
        <v>0.03</v>
      </c>
      <c r="Q233" s="50">
        <v>23</v>
      </c>
      <c r="R233" s="50">
        <v>10</v>
      </c>
      <c r="S233" s="51">
        <v>1</v>
      </c>
      <c r="T233" s="145">
        <f t="shared" si="78"/>
        <v>0.43478260869565216</v>
      </c>
      <c r="U233" s="146" t="str">
        <f t="shared" si="79"/>
        <v>Not Met</v>
      </c>
      <c r="V233" s="145">
        <f t="shared" si="80"/>
        <v>0.02</v>
      </c>
      <c r="W233" s="50">
        <v>302</v>
      </c>
      <c r="X233" s="50">
        <v>26</v>
      </c>
      <c r="Y233" s="51">
        <v>1</v>
      </c>
      <c r="Z233" s="145">
        <f t="shared" si="81"/>
        <v>8.6092715231788075E-2</v>
      </c>
      <c r="AA233" s="146" t="str">
        <f t="shared" si="82"/>
        <v>Not Met</v>
      </c>
      <c r="AB233" s="145">
        <f t="shared" si="83"/>
        <v>1.2500000000000001E-2</v>
      </c>
      <c r="AC233" s="50">
        <v>83</v>
      </c>
      <c r="AD233" s="50">
        <v>39</v>
      </c>
      <c r="AE233" s="51">
        <v>0.8</v>
      </c>
      <c r="AF233" s="145">
        <f t="shared" si="84"/>
        <v>0.46987951807228917</v>
      </c>
      <c r="AG233" s="146" t="str">
        <f t="shared" si="85"/>
        <v>Not Met</v>
      </c>
      <c r="AH233" s="145">
        <f t="shared" si="86"/>
        <v>1.2500000000000001E-2</v>
      </c>
      <c r="AI233" s="50">
        <v>0</v>
      </c>
      <c r="AJ233" s="50">
        <v>0</v>
      </c>
      <c r="AK233" s="51">
        <v>1</v>
      </c>
      <c r="AL233" s="145">
        <f t="shared" si="87"/>
        <v>1</v>
      </c>
      <c r="AM233" s="146" t="str">
        <f t="shared" si="88"/>
        <v>Met</v>
      </c>
      <c r="AN233" s="145">
        <f t="shared" si="89"/>
        <v>0.02</v>
      </c>
      <c r="AO233" s="50">
        <v>32</v>
      </c>
      <c r="AP233" s="50">
        <v>0</v>
      </c>
      <c r="AQ233" s="51">
        <v>1</v>
      </c>
      <c r="AR233" s="145">
        <f t="shared" si="90"/>
        <v>0</v>
      </c>
      <c r="AS233" s="146" t="str">
        <f t="shared" si="91"/>
        <v>Not Met</v>
      </c>
      <c r="AT233" s="145">
        <f t="shared" si="92"/>
        <v>0.02</v>
      </c>
      <c r="AU233" s="145">
        <v>0.8</v>
      </c>
      <c r="AV233" s="89">
        <f t="shared" si="93"/>
        <v>0.215</v>
      </c>
      <c r="AW233" s="90">
        <f t="shared" si="94"/>
        <v>0.26874999999999999</v>
      </c>
      <c r="AX233" s="64" t="str">
        <f t="shared" si="95"/>
        <v>Below Par</v>
      </c>
    </row>
    <row r="234" spans="1:50">
      <c r="A234" s="148">
        <v>45108</v>
      </c>
      <c r="B234" s="152" t="s">
        <v>974</v>
      </c>
      <c r="C234" s="152" t="s">
        <v>3697</v>
      </c>
      <c r="D234" s="153" t="s">
        <v>3698</v>
      </c>
      <c r="E234" s="50">
        <v>73</v>
      </c>
      <c r="F234" s="50">
        <v>39</v>
      </c>
      <c r="G234" s="51">
        <v>1</v>
      </c>
      <c r="H234" s="145">
        <f t="shared" si="72"/>
        <v>0.53424657534246578</v>
      </c>
      <c r="I234" s="146" t="str">
        <f t="shared" si="73"/>
        <v>Not Met</v>
      </c>
      <c r="J234" s="145">
        <f t="shared" si="74"/>
        <v>0.1</v>
      </c>
      <c r="K234" s="50">
        <v>593</v>
      </c>
      <c r="L234" s="50">
        <v>164</v>
      </c>
      <c r="M234" s="51">
        <v>1</v>
      </c>
      <c r="N234" s="145">
        <f t="shared" si="75"/>
        <v>0.27655986509274871</v>
      </c>
      <c r="O234" s="146" t="str">
        <f t="shared" si="76"/>
        <v>Not Met</v>
      </c>
      <c r="P234" s="145">
        <f t="shared" si="77"/>
        <v>0.03</v>
      </c>
      <c r="Q234" s="50">
        <v>18</v>
      </c>
      <c r="R234" s="50">
        <v>1</v>
      </c>
      <c r="S234" s="51">
        <v>1</v>
      </c>
      <c r="T234" s="145">
        <f t="shared" si="78"/>
        <v>5.5555555555555552E-2</v>
      </c>
      <c r="U234" s="146" t="str">
        <f t="shared" si="79"/>
        <v>Not Met</v>
      </c>
      <c r="V234" s="145">
        <f t="shared" si="80"/>
        <v>0.02</v>
      </c>
      <c r="W234" s="50">
        <v>466</v>
      </c>
      <c r="X234" s="50">
        <v>36</v>
      </c>
      <c r="Y234" s="51">
        <v>1</v>
      </c>
      <c r="Z234" s="145">
        <f t="shared" si="81"/>
        <v>7.7253218884120178E-2</v>
      </c>
      <c r="AA234" s="146" t="str">
        <f t="shared" si="82"/>
        <v>Not Met</v>
      </c>
      <c r="AB234" s="145">
        <f t="shared" si="83"/>
        <v>1.2500000000000001E-2</v>
      </c>
      <c r="AC234" s="50">
        <v>73</v>
      </c>
      <c r="AD234" s="50">
        <v>29</v>
      </c>
      <c r="AE234" s="51">
        <v>0.8</v>
      </c>
      <c r="AF234" s="145">
        <f t="shared" si="84"/>
        <v>0.39726027397260272</v>
      </c>
      <c r="AG234" s="146" t="str">
        <f t="shared" si="85"/>
        <v>Not Met</v>
      </c>
      <c r="AH234" s="145">
        <f t="shared" si="86"/>
        <v>1.2500000000000001E-2</v>
      </c>
      <c r="AI234" s="50">
        <v>0</v>
      </c>
      <c r="AJ234" s="50">
        <v>0</v>
      </c>
      <c r="AK234" s="51">
        <v>1</v>
      </c>
      <c r="AL234" s="145">
        <f t="shared" si="87"/>
        <v>1</v>
      </c>
      <c r="AM234" s="146" t="str">
        <f t="shared" si="88"/>
        <v>Met</v>
      </c>
      <c r="AN234" s="145">
        <f t="shared" si="89"/>
        <v>0.02</v>
      </c>
      <c r="AO234" s="50">
        <v>32</v>
      </c>
      <c r="AP234" s="50">
        <v>0</v>
      </c>
      <c r="AQ234" s="51">
        <v>1</v>
      </c>
      <c r="AR234" s="145">
        <f t="shared" si="90"/>
        <v>0</v>
      </c>
      <c r="AS234" s="146" t="str">
        <f t="shared" si="91"/>
        <v>Not Met</v>
      </c>
      <c r="AT234" s="145">
        <f t="shared" si="92"/>
        <v>0.02</v>
      </c>
      <c r="AU234" s="145">
        <v>0.8</v>
      </c>
      <c r="AV234" s="89">
        <f t="shared" si="93"/>
        <v>0.215</v>
      </c>
      <c r="AW234" s="90">
        <f t="shared" si="94"/>
        <v>0.26874999999999999</v>
      </c>
      <c r="AX234" s="64" t="str">
        <f t="shared" si="95"/>
        <v>Below Par</v>
      </c>
    </row>
    <row r="235" spans="1:50">
      <c r="A235" s="148">
        <v>45108</v>
      </c>
      <c r="B235" s="152" t="s">
        <v>974</v>
      </c>
      <c r="C235" s="152" t="s">
        <v>3695</v>
      </c>
      <c r="D235" s="153" t="s">
        <v>3696</v>
      </c>
      <c r="E235" s="50">
        <v>61</v>
      </c>
      <c r="F235" s="50">
        <v>25</v>
      </c>
      <c r="G235" s="51">
        <v>1</v>
      </c>
      <c r="H235" s="145">
        <f t="shared" si="72"/>
        <v>0.4098360655737705</v>
      </c>
      <c r="I235" s="146" t="str">
        <f t="shared" si="73"/>
        <v>Not Met</v>
      </c>
      <c r="J235" s="145">
        <f t="shared" si="74"/>
        <v>0.1</v>
      </c>
      <c r="K235" s="50">
        <v>593</v>
      </c>
      <c r="L235" s="50">
        <v>157</v>
      </c>
      <c r="M235" s="51">
        <v>1</v>
      </c>
      <c r="N235" s="145">
        <f t="shared" si="75"/>
        <v>0.26475548060708265</v>
      </c>
      <c r="O235" s="146" t="str">
        <f t="shared" si="76"/>
        <v>Not Met</v>
      </c>
      <c r="P235" s="145">
        <f t="shared" si="77"/>
        <v>0.03</v>
      </c>
      <c r="Q235" s="50">
        <v>20</v>
      </c>
      <c r="R235" s="50">
        <v>0</v>
      </c>
      <c r="S235" s="51">
        <v>1</v>
      </c>
      <c r="T235" s="145">
        <f t="shared" si="78"/>
        <v>0</v>
      </c>
      <c r="U235" s="146" t="str">
        <f t="shared" si="79"/>
        <v>Not Met</v>
      </c>
      <c r="V235" s="145">
        <f t="shared" si="80"/>
        <v>0.02</v>
      </c>
      <c r="W235" s="50">
        <v>483</v>
      </c>
      <c r="X235" s="50">
        <v>16</v>
      </c>
      <c r="Y235" s="51">
        <v>1</v>
      </c>
      <c r="Z235" s="145">
        <f t="shared" si="81"/>
        <v>3.3126293995859216E-2</v>
      </c>
      <c r="AA235" s="146" t="str">
        <f t="shared" si="82"/>
        <v>Not Met</v>
      </c>
      <c r="AB235" s="145">
        <f t="shared" si="83"/>
        <v>1.2500000000000001E-2</v>
      </c>
      <c r="AC235" s="50">
        <v>61</v>
      </c>
      <c r="AD235" s="50">
        <v>16</v>
      </c>
      <c r="AE235" s="51">
        <v>0.8</v>
      </c>
      <c r="AF235" s="145">
        <f t="shared" si="84"/>
        <v>0.26229508196721313</v>
      </c>
      <c r="AG235" s="146" t="str">
        <f t="shared" si="85"/>
        <v>Not Met</v>
      </c>
      <c r="AH235" s="145">
        <f t="shared" si="86"/>
        <v>1.2500000000000001E-2</v>
      </c>
      <c r="AI235" s="50">
        <v>2</v>
      </c>
      <c r="AJ235" s="50">
        <v>2</v>
      </c>
      <c r="AK235" s="51">
        <v>1</v>
      </c>
      <c r="AL235" s="145">
        <f t="shared" si="87"/>
        <v>1</v>
      </c>
      <c r="AM235" s="146" t="str">
        <f t="shared" si="88"/>
        <v>Met</v>
      </c>
      <c r="AN235" s="145">
        <f t="shared" si="89"/>
        <v>0.02</v>
      </c>
      <c r="AO235" s="50">
        <v>35</v>
      </c>
      <c r="AP235" s="50">
        <v>3</v>
      </c>
      <c r="AQ235" s="51">
        <v>1</v>
      </c>
      <c r="AR235" s="145">
        <f t="shared" si="90"/>
        <v>8.5714285714285715E-2</v>
      </c>
      <c r="AS235" s="146" t="str">
        <f t="shared" si="91"/>
        <v>Not Met</v>
      </c>
      <c r="AT235" s="145">
        <f t="shared" si="92"/>
        <v>0.02</v>
      </c>
      <c r="AU235" s="145">
        <v>0.8</v>
      </c>
      <c r="AV235" s="89">
        <f t="shared" si="93"/>
        <v>0.215</v>
      </c>
      <c r="AW235" s="90">
        <f t="shared" si="94"/>
        <v>0.26874999999999999</v>
      </c>
      <c r="AX235" s="64" t="str">
        <f t="shared" si="95"/>
        <v>Below Par</v>
      </c>
    </row>
    <row r="236" spans="1:50">
      <c r="A236" s="148">
        <v>45108</v>
      </c>
      <c r="B236" s="152" t="s">
        <v>974</v>
      </c>
      <c r="C236" s="152" t="s">
        <v>3701</v>
      </c>
      <c r="D236" s="153" t="s">
        <v>3702</v>
      </c>
      <c r="E236" s="50">
        <v>46</v>
      </c>
      <c r="F236" s="50">
        <v>29</v>
      </c>
      <c r="G236" s="51">
        <v>1</v>
      </c>
      <c r="H236" s="145">
        <f t="shared" si="72"/>
        <v>0.63043478260869568</v>
      </c>
      <c r="I236" s="146" t="str">
        <f t="shared" si="73"/>
        <v>Not Met</v>
      </c>
      <c r="J236" s="145">
        <f t="shared" si="74"/>
        <v>0.1</v>
      </c>
      <c r="K236" s="50">
        <v>616</v>
      </c>
      <c r="L236" s="50">
        <v>171</v>
      </c>
      <c r="M236" s="51">
        <v>1</v>
      </c>
      <c r="N236" s="145">
        <f t="shared" si="75"/>
        <v>0.27759740259740262</v>
      </c>
      <c r="O236" s="146" t="str">
        <f t="shared" si="76"/>
        <v>Not Met</v>
      </c>
      <c r="P236" s="145">
        <f t="shared" si="77"/>
        <v>0.03</v>
      </c>
      <c r="Q236" s="50">
        <v>8</v>
      </c>
      <c r="R236" s="50">
        <v>1</v>
      </c>
      <c r="S236" s="51">
        <v>1</v>
      </c>
      <c r="T236" s="145">
        <f t="shared" si="78"/>
        <v>0.125</v>
      </c>
      <c r="U236" s="146" t="str">
        <f t="shared" si="79"/>
        <v>Not Met</v>
      </c>
      <c r="V236" s="145">
        <f t="shared" si="80"/>
        <v>0.02</v>
      </c>
      <c r="W236" s="50">
        <v>368</v>
      </c>
      <c r="X236" s="50">
        <v>22</v>
      </c>
      <c r="Y236" s="51">
        <v>1</v>
      </c>
      <c r="Z236" s="145">
        <f t="shared" si="81"/>
        <v>5.9782608695652176E-2</v>
      </c>
      <c r="AA236" s="146" t="str">
        <f t="shared" si="82"/>
        <v>Not Met</v>
      </c>
      <c r="AB236" s="145">
        <f t="shared" si="83"/>
        <v>1.2500000000000001E-2</v>
      </c>
      <c r="AC236" s="50">
        <v>46</v>
      </c>
      <c r="AD236" s="50">
        <v>22</v>
      </c>
      <c r="AE236" s="51">
        <v>0.8</v>
      </c>
      <c r="AF236" s="145">
        <f t="shared" si="84"/>
        <v>0.47826086956521741</v>
      </c>
      <c r="AG236" s="146" t="str">
        <f t="shared" si="85"/>
        <v>Not Met</v>
      </c>
      <c r="AH236" s="145">
        <f t="shared" si="86"/>
        <v>1.2500000000000001E-2</v>
      </c>
      <c r="AI236" s="50">
        <v>1</v>
      </c>
      <c r="AJ236" s="50">
        <v>1</v>
      </c>
      <c r="AK236" s="51">
        <v>1</v>
      </c>
      <c r="AL236" s="145">
        <f t="shared" si="87"/>
        <v>1</v>
      </c>
      <c r="AM236" s="146" t="str">
        <f t="shared" si="88"/>
        <v>Met</v>
      </c>
      <c r="AN236" s="145">
        <f t="shared" si="89"/>
        <v>0.02</v>
      </c>
      <c r="AO236" s="50">
        <v>20</v>
      </c>
      <c r="AP236" s="50">
        <v>0</v>
      </c>
      <c r="AQ236" s="51">
        <v>1</v>
      </c>
      <c r="AR236" s="145">
        <f t="shared" si="90"/>
        <v>0</v>
      </c>
      <c r="AS236" s="146" t="str">
        <f t="shared" si="91"/>
        <v>Not Met</v>
      </c>
      <c r="AT236" s="145">
        <f t="shared" si="92"/>
        <v>0.02</v>
      </c>
      <c r="AU236" s="145">
        <v>0.8</v>
      </c>
      <c r="AV236" s="89">
        <f t="shared" si="93"/>
        <v>0.215</v>
      </c>
      <c r="AW236" s="90">
        <f t="shared" si="94"/>
        <v>0.26874999999999999</v>
      </c>
      <c r="AX236" s="64" t="str">
        <f t="shared" si="95"/>
        <v>Below Par</v>
      </c>
    </row>
    <row r="237" spans="1:50">
      <c r="A237" s="148">
        <v>45108</v>
      </c>
      <c r="B237" s="152" t="s">
        <v>1532</v>
      </c>
      <c r="C237" s="152" t="s">
        <v>3706</v>
      </c>
      <c r="D237" s="153" t="s">
        <v>3531</v>
      </c>
      <c r="E237" s="50">
        <v>12</v>
      </c>
      <c r="F237" s="50">
        <v>10</v>
      </c>
      <c r="G237" s="51">
        <v>1</v>
      </c>
      <c r="H237" s="145">
        <f t="shared" si="72"/>
        <v>0.83333333333333337</v>
      </c>
      <c r="I237" s="146" t="str">
        <f t="shared" si="73"/>
        <v>Partially Met</v>
      </c>
      <c r="J237" s="145">
        <f t="shared" si="74"/>
        <v>0.2</v>
      </c>
      <c r="K237" s="50">
        <v>672</v>
      </c>
      <c r="L237" s="50">
        <v>118</v>
      </c>
      <c r="M237" s="51">
        <v>1</v>
      </c>
      <c r="N237" s="145">
        <f t="shared" si="75"/>
        <v>0.17559523809523808</v>
      </c>
      <c r="O237" s="146" t="str">
        <f t="shared" si="76"/>
        <v>Not Met</v>
      </c>
      <c r="P237" s="145">
        <f t="shared" si="77"/>
        <v>0.03</v>
      </c>
      <c r="Q237" s="50">
        <v>12</v>
      </c>
      <c r="R237" s="50">
        <v>1</v>
      </c>
      <c r="S237" s="51">
        <v>1</v>
      </c>
      <c r="T237" s="145">
        <f t="shared" si="78"/>
        <v>8.3333333333333329E-2</v>
      </c>
      <c r="U237" s="146" t="str">
        <f t="shared" si="79"/>
        <v>Not Met</v>
      </c>
      <c r="V237" s="145">
        <f t="shared" si="80"/>
        <v>0.02</v>
      </c>
      <c r="W237" s="50">
        <v>290</v>
      </c>
      <c r="X237" s="50">
        <v>29</v>
      </c>
      <c r="Y237" s="51">
        <v>1</v>
      </c>
      <c r="Z237" s="145">
        <f t="shared" si="81"/>
        <v>0.1</v>
      </c>
      <c r="AA237" s="146" t="str">
        <f t="shared" si="82"/>
        <v>Not Met</v>
      </c>
      <c r="AB237" s="145">
        <f t="shared" si="83"/>
        <v>1.2500000000000001E-2</v>
      </c>
      <c r="AC237" s="50">
        <v>12</v>
      </c>
      <c r="AD237" s="50">
        <v>1</v>
      </c>
      <c r="AE237" s="51">
        <v>0.8</v>
      </c>
      <c r="AF237" s="145">
        <f t="shared" si="84"/>
        <v>8.3333333333333329E-2</v>
      </c>
      <c r="AG237" s="146" t="str">
        <f t="shared" si="85"/>
        <v>Not Met</v>
      </c>
      <c r="AH237" s="145">
        <f t="shared" si="86"/>
        <v>1.2500000000000001E-2</v>
      </c>
      <c r="AI237" s="50">
        <v>1</v>
      </c>
      <c r="AJ237" s="50">
        <v>1</v>
      </c>
      <c r="AK237" s="51">
        <v>1</v>
      </c>
      <c r="AL237" s="145">
        <f t="shared" si="87"/>
        <v>1</v>
      </c>
      <c r="AM237" s="146" t="str">
        <f t="shared" si="88"/>
        <v>Met</v>
      </c>
      <c r="AN237" s="145">
        <f t="shared" si="89"/>
        <v>0.02</v>
      </c>
      <c r="AO237" s="50">
        <v>4</v>
      </c>
      <c r="AP237" s="50">
        <v>0</v>
      </c>
      <c r="AQ237" s="51">
        <v>1</v>
      </c>
      <c r="AR237" s="145">
        <f t="shared" si="90"/>
        <v>0</v>
      </c>
      <c r="AS237" s="146" t="str">
        <f t="shared" si="91"/>
        <v>Not Met</v>
      </c>
      <c r="AT237" s="145">
        <f t="shared" si="92"/>
        <v>0.02</v>
      </c>
      <c r="AU237" s="145">
        <v>0.8</v>
      </c>
      <c r="AV237" s="89">
        <f t="shared" si="93"/>
        <v>0.31500000000000006</v>
      </c>
      <c r="AW237" s="90">
        <f t="shared" si="94"/>
        <v>0.39375000000000004</v>
      </c>
      <c r="AX237" s="64" t="str">
        <f t="shared" si="95"/>
        <v>Below Par</v>
      </c>
    </row>
    <row r="238" spans="1:50">
      <c r="A238" s="148">
        <v>45108</v>
      </c>
      <c r="B238" s="152" t="s">
        <v>1532</v>
      </c>
      <c r="C238" s="152" t="s">
        <v>3710</v>
      </c>
      <c r="D238" s="153" t="s">
        <v>3534</v>
      </c>
      <c r="E238" s="50">
        <v>10</v>
      </c>
      <c r="F238" s="50">
        <v>9</v>
      </c>
      <c r="G238" s="51">
        <v>1</v>
      </c>
      <c r="H238" s="145">
        <f t="shared" si="72"/>
        <v>0.9</v>
      </c>
      <c r="I238" s="146" t="str">
        <f t="shared" si="73"/>
        <v>Partially Met</v>
      </c>
      <c r="J238" s="145">
        <f t="shared" si="74"/>
        <v>0.2</v>
      </c>
      <c r="K238" s="50">
        <v>597</v>
      </c>
      <c r="L238" s="50">
        <v>313</v>
      </c>
      <c r="M238" s="51">
        <v>1</v>
      </c>
      <c r="N238" s="145">
        <f t="shared" si="75"/>
        <v>0.52428810720268004</v>
      </c>
      <c r="O238" s="146" t="str">
        <f t="shared" si="76"/>
        <v>Not Met</v>
      </c>
      <c r="P238" s="145">
        <f t="shared" si="77"/>
        <v>0.03</v>
      </c>
      <c r="Q238" s="50">
        <v>27</v>
      </c>
      <c r="R238" s="50">
        <v>1</v>
      </c>
      <c r="S238" s="51">
        <v>1</v>
      </c>
      <c r="T238" s="145">
        <f t="shared" si="78"/>
        <v>3.7037037037037035E-2</v>
      </c>
      <c r="U238" s="146" t="str">
        <f t="shared" si="79"/>
        <v>Not Met</v>
      </c>
      <c r="V238" s="145">
        <f t="shared" si="80"/>
        <v>0.02</v>
      </c>
      <c r="W238" s="50">
        <v>236</v>
      </c>
      <c r="X238" s="50">
        <v>28</v>
      </c>
      <c r="Y238" s="51">
        <v>1</v>
      </c>
      <c r="Z238" s="145">
        <f t="shared" si="81"/>
        <v>0.11864406779661017</v>
      </c>
      <c r="AA238" s="146" t="str">
        <f t="shared" si="82"/>
        <v>Not Met</v>
      </c>
      <c r="AB238" s="145">
        <f t="shared" si="83"/>
        <v>1.2500000000000001E-2</v>
      </c>
      <c r="AC238" s="50">
        <v>10</v>
      </c>
      <c r="AD238" s="50">
        <v>0</v>
      </c>
      <c r="AE238" s="51">
        <v>0.8</v>
      </c>
      <c r="AF238" s="145">
        <f t="shared" si="84"/>
        <v>0</v>
      </c>
      <c r="AG238" s="146" t="str">
        <f t="shared" si="85"/>
        <v>Not Met</v>
      </c>
      <c r="AH238" s="145">
        <f t="shared" si="86"/>
        <v>1.2500000000000001E-2</v>
      </c>
      <c r="AI238" s="50">
        <v>0</v>
      </c>
      <c r="AJ238" s="50">
        <v>0</v>
      </c>
      <c r="AK238" s="51">
        <v>1</v>
      </c>
      <c r="AL238" s="145">
        <f t="shared" si="87"/>
        <v>1</v>
      </c>
      <c r="AM238" s="146" t="str">
        <f t="shared" si="88"/>
        <v>Met</v>
      </c>
      <c r="AN238" s="145">
        <f t="shared" si="89"/>
        <v>0.02</v>
      </c>
      <c r="AO238" s="50">
        <v>0</v>
      </c>
      <c r="AP238" s="50">
        <v>0</v>
      </c>
      <c r="AQ238" s="51">
        <v>1</v>
      </c>
      <c r="AR238" s="145">
        <f t="shared" si="90"/>
        <v>1</v>
      </c>
      <c r="AS238" s="146" t="str">
        <f t="shared" si="91"/>
        <v>Met</v>
      </c>
      <c r="AT238" s="145">
        <f t="shared" si="92"/>
        <v>0.08</v>
      </c>
      <c r="AU238" s="145">
        <v>0.8</v>
      </c>
      <c r="AV238" s="89">
        <f t="shared" si="93"/>
        <v>0.375</v>
      </c>
      <c r="AW238" s="90">
        <f t="shared" si="94"/>
        <v>0.46875</v>
      </c>
      <c r="AX238" s="64" t="str">
        <f t="shared" si="95"/>
        <v>Below Par</v>
      </c>
    </row>
    <row r="239" spans="1:50">
      <c r="A239" s="148">
        <v>45108</v>
      </c>
      <c r="B239" s="152" t="s">
        <v>1532</v>
      </c>
      <c r="C239" s="152" t="s">
        <v>3707</v>
      </c>
      <c r="D239" s="153" t="s">
        <v>3527</v>
      </c>
      <c r="E239" s="50">
        <v>11</v>
      </c>
      <c r="F239" s="50">
        <v>9</v>
      </c>
      <c r="G239" s="51">
        <v>1</v>
      </c>
      <c r="H239" s="145">
        <f t="shared" si="72"/>
        <v>0.81818181818181823</v>
      </c>
      <c r="I239" s="146" t="str">
        <f t="shared" si="73"/>
        <v>Partially Met</v>
      </c>
      <c r="J239" s="145">
        <f t="shared" si="74"/>
        <v>0.2</v>
      </c>
      <c r="K239" s="50">
        <v>744</v>
      </c>
      <c r="L239" s="50">
        <v>70</v>
      </c>
      <c r="M239" s="51">
        <v>1</v>
      </c>
      <c r="N239" s="145">
        <f t="shared" si="75"/>
        <v>9.4086021505376344E-2</v>
      </c>
      <c r="O239" s="146" t="str">
        <f t="shared" si="76"/>
        <v>Not Met</v>
      </c>
      <c r="P239" s="145">
        <f t="shared" si="77"/>
        <v>0.03</v>
      </c>
      <c r="Q239" s="50">
        <v>21</v>
      </c>
      <c r="R239" s="50">
        <v>0</v>
      </c>
      <c r="S239" s="51">
        <v>1</v>
      </c>
      <c r="T239" s="145">
        <f t="shared" si="78"/>
        <v>0</v>
      </c>
      <c r="U239" s="146" t="str">
        <f t="shared" si="79"/>
        <v>Not Met</v>
      </c>
      <c r="V239" s="145">
        <f t="shared" si="80"/>
        <v>0.02</v>
      </c>
      <c r="W239" s="50">
        <v>352</v>
      </c>
      <c r="X239" s="50">
        <v>18</v>
      </c>
      <c r="Y239" s="51">
        <v>1</v>
      </c>
      <c r="Z239" s="145">
        <f t="shared" si="81"/>
        <v>5.113636363636364E-2</v>
      </c>
      <c r="AA239" s="146" t="str">
        <f t="shared" si="82"/>
        <v>Not Met</v>
      </c>
      <c r="AB239" s="145">
        <f t="shared" si="83"/>
        <v>1.2500000000000001E-2</v>
      </c>
      <c r="AC239" s="50">
        <v>11</v>
      </c>
      <c r="AD239" s="50">
        <v>1</v>
      </c>
      <c r="AE239" s="51">
        <v>0.8</v>
      </c>
      <c r="AF239" s="145">
        <f t="shared" si="84"/>
        <v>9.0909090909090912E-2</v>
      </c>
      <c r="AG239" s="146" t="str">
        <f t="shared" si="85"/>
        <v>Not Met</v>
      </c>
      <c r="AH239" s="145">
        <f t="shared" si="86"/>
        <v>1.2500000000000001E-2</v>
      </c>
      <c r="AI239" s="50">
        <v>0</v>
      </c>
      <c r="AJ239" s="50">
        <v>0</v>
      </c>
      <c r="AK239" s="51">
        <v>1</v>
      </c>
      <c r="AL239" s="145">
        <f t="shared" si="87"/>
        <v>1</v>
      </c>
      <c r="AM239" s="146" t="str">
        <f t="shared" si="88"/>
        <v>Met</v>
      </c>
      <c r="AN239" s="145">
        <f t="shared" si="89"/>
        <v>0.02</v>
      </c>
      <c r="AO239" s="50">
        <v>1</v>
      </c>
      <c r="AP239" s="50">
        <v>1</v>
      </c>
      <c r="AQ239" s="51">
        <v>1</v>
      </c>
      <c r="AR239" s="145">
        <f t="shared" si="90"/>
        <v>1</v>
      </c>
      <c r="AS239" s="146" t="str">
        <f t="shared" si="91"/>
        <v>Met</v>
      </c>
      <c r="AT239" s="145">
        <f t="shared" si="92"/>
        <v>0.08</v>
      </c>
      <c r="AU239" s="145">
        <v>0.8</v>
      </c>
      <c r="AV239" s="89">
        <f t="shared" si="93"/>
        <v>0.375</v>
      </c>
      <c r="AW239" s="90">
        <f t="shared" si="94"/>
        <v>0.46875</v>
      </c>
      <c r="AX239" s="64" t="str">
        <f t="shared" si="95"/>
        <v>Below Par</v>
      </c>
    </row>
    <row r="240" spans="1:50">
      <c r="A240" s="148">
        <v>45108</v>
      </c>
      <c r="B240" s="152" t="s">
        <v>1532</v>
      </c>
      <c r="C240" s="152" t="s">
        <v>3708</v>
      </c>
      <c r="D240" s="153" t="s">
        <v>3532</v>
      </c>
      <c r="E240" s="50">
        <v>18</v>
      </c>
      <c r="F240" s="50">
        <v>14</v>
      </c>
      <c r="G240" s="51">
        <v>1</v>
      </c>
      <c r="H240" s="145">
        <f t="shared" si="72"/>
        <v>0.77777777777777779</v>
      </c>
      <c r="I240" s="146" t="str">
        <f t="shared" si="73"/>
        <v>Partially Met</v>
      </c>
      <c r="J240" s="145">
        <f t="shared" si="74"/>
        <v>0.2</v>
      </c>
      <c r="K240" s="50">
        <v>885</v>
      </c>
      <c r="L240" s="50">
        <v>156</v>
      </c>
      <c r="M240" s="51">
        <v>1</v>
      </c>
      <c r="N240" s="145">
        <f t="shared" si="75"/>
        <v>0.17627118644067796</v>
      </c>
      <c r="O240" s="146" t="str">
        <f t="shared" si="76"/>
        <v>Not Met</v>
      </c>
      <c r="P240" s="145">
        <f t="shared" si="77"/>
        <v>0.03</v>
      </c>
      <c r="Q240" s="50">
        <v>13</v>
      </c>
      <c r="R240" s="50">
        <v>3</v>
      </c>
      <c r="S240" s="51">
        <v>1</v>
      </c>
      <c r="T240" s="145">
        <f t="shared" si="78"/>
        <v>0.23076923076923078</v>
      </c>
      <c r="U240" s="146" t="str">
        <f t="shared" si="79"/>
        <v>Not Met</v>
      </c>
      <c r="V240" s="145">
        <f t="shared" si="80"/>
        <v>0.02</v>
      </c>
      <c r="W240" s="50">
        <v>301</v>
      </c>
      <c r="X240" s="50">
        <v>27</v>
      </c>
      <c r="Y240" s="51">
        <v>1</v>
      </c>
      <c r="Z240" s="145">
        <f t="shared" si="81"/>
        <v>8.9700996677740868E-2</v>
      </c>
      <c r="AA240" s="146" t="str">
        <f t="shared" si="82"/>
        <v>Not Met</v>
      </c>
      <c r="AB240" s="145">
        <f t="shared" si="83"/>
        <v>1.2500000000000001E-2</v>
      </c>
      <c r="AC240" s="50">
        <v>18</v>
      </c>
      <c r="AD240" s="50">
        <v>2</v>
      </c>
      <c r="AE240" s="51">
        <v>0.8</v>
      </c>
      <c r="AF240" s="145">
        <f t="shared" si="84"/>
        <v>0.1111111111111111</v>
      </c>
      <c r="AG240" s="146" t="str">
        <f t="shared" si="85"/>
        <v>Not Met</v>
      </c>
      <c r="AH240" s="145">
        <f t="shared" si="86"/>
        <v>1.2500000000000001E-2</v>
      </c>
      <c r="AI240" s="50">
        <v>0</v>
      </c>
      <c r="AJ240" s="50">
        <v>0</v>
      </c>
      <c r="AK240" s="51">
        <v>1</v>
      </c>
      <c r="AL240" s="145">
        <f t="shared" si="87"/>
        <v>1</v>
      </c>
      <c r="AM240" s="146" t="str">
        <f t="shared" si="88"/>
        <v>Met</v>
      </c>
      <c r="AN240" s="145">
        <f t="shared" si="89"/>
        <v>0.02</v>
      </c>
      <c r="AO240" s="50">
        <v>4</v>
      </c>
      <c r="AP240" s="50">
        <v>0</v>
      </c>
      <c r="AQ240" s="51">
        <v>1</v>
      </c>
      <c r="AR240" s="145">
        <f t="shared" si="90"/>
        <v>0</v>
      </c>
      <c r="AS240" s="146" t="str">
        <f t="shared" si="91"/>
        <v>Not Met</v>
      </c>
      <c r="AT240" s="145">
        <f t="shared" si="92"/>
        <v>0.02</v>
      </c>
      <c r="AU240" s="145">
        <v>0.8</v>
      </c>
      <c r="AV240" s="89">
        <f t="shared" si="93"/>
        <v>0.31500000000000006</v>
      </c>
      <c r="AW240" s="90">
        <f t="shared" si="94"/>
        <v>0.39375000000000004</v>
      </c>
      <c r="AX240" s="64" t="str">
        <f t="shared" si="95"/>
        <v>Below Par</v>
      </c>
    </row>
    <row r="241" spans="1:50">
      <c r="A241" s="148">
        <v>45108</v>
      </c>
      <c r="B241" s="152" t="s">
        <v>1532</v>
      </c>
      <c r="C241" s="152" t="s">
        <v>3711</v>
      </c>
      <c r="D241" s="153" t="s">
        <v>3528</v>
      </c>
      <c r="E241" s="50">
        <v>11</v>
      </c>
      <c r="F241" s="50">
        <v>10</v>
      </c>
      <c r="G241" s="51">
        <v>1</v>
      </c>
      <c r="H241" s="145">
        <f t="shared" si="72"/>
        <v>0.90909090909090906</v>
      </c>
      <c r="I241" s="146" t="str">
        <f t="shared" si="73"/>
        <v>Partially Met</v>
      </c>
      <c r="J241" s="145">
        <f t="shared" si="74"/>
        <v>0.2</v>
      </c>
      <c r="K241" s="50">
        <v>769</v>
      </c>
      <c r="L241" s="50">
        <v>45</v>
      </c>
      <c r="M241" s="51">
        <v>1</v>
      </c>
      <c r="N241" s="145">
        <f t="shared" si="75"/>
        <v>5.8517555266579972E-2</v>
      </c>
      <c r="O241" s="146" t="str">
        <f t="shared" si="76"/>
        <v>Not Met</v>
      </c>
      <c r="P241" s="145">
        <f t="shared" si="77"/>
        <v>0.03</v>
      </c>
      <c r="Q241" s="50">
        <v>23</v>
      </c>
      <c r="R241" s="50">
        <v>0</v>
      </c>
      <c r="S241" s="51">
        <v>1</v>
      </c>
      <c r="T241" s="145">
        <f t="shared" si="78"/>
        <v>0</v>
      </c>
      <c r="U241" s="146" t="str">
        <f t="shared" si="79"/>
        <v>Not Met</v>
      </c>
      <c r="V241" s="145">
        <f t="shared" si="80"/>
        <v>0.02</v>
      </c>
      <c r="W241" s="50">
        <v>275</v>
      </c>
      <c r="X241" s="50">
        <v>13</v>
      </c>
      <c r="Y241" s="51">
        <v>1</v>
      </c>
      <c r="Z241" s="145">
        <f t="shared" si="81"/>
        <v>4.7272727272727272E-2</v>
      </c>
      <c r="AA241" s="146" t="str">
        <f t="shared" si="82"/>
        <v>Not Met</v>
      </c>
      <c r="AB241" s="145">
        <f t="shared" si="83"/>
        <v>1.2500000000000001E-2</v>
      </c>
      <c r="AC241" s="50">
        <v>11</v>
      </c>
      <c r="AD241" s="50">
        <v>2</v>
      </c>
      <c r="AE241" s="51">
        <v>0.8</v>
      </c>
      <c r="AF241" s="145">
        <f t="shared" si="84"/>
        <v>0.18181818181818182</v>
      </c>
      <c r="AG241" s="146" t="str">
        <f t="shared" si="85"/>
        <v>Not Met</v>
      </c>
      <c r="AH241" s="145">
        <f t="shared" si="86"/>
        <v>1.2500000000000001E-2</v>
      </c>
      <c r="AI241" s="50">
        <v>0</v>
      </c>
      <c r="AJ241" s="50">
        <v>0</v>
      </c>
      <c r="AK241" s="51">
        <v>1</v>
      </c>
      <c r="AL241" s="145">
        <f t="shared" si="87"/>
        <v>1</v>
      </c>
      <c r="AM241" s="146" t="str">
        <f t="shared" si="88"/>
        <v>Met</v>
      </c>
      <c r="AN241" s="145">
        <f t="shared" si="89"/>
        <v>0.02</v>
      </c>
      <c r="AO241" s="50">
        <v>1</v>
      </c>
      <c r="AP241" s="50">
        <v>0</v>
      </c>
      <c r="AQ241" s="51">
        <v>1</v>
      </c>
      <c r="AR241" s="145">
        <f t="shared" si="90"/>
        <v>0</v>
      </c>
      <c r="AS241" s="146" t="str">
        <f t="shared" si="91"/>
        <v>Not Met</v>
      </c>
      <c r="AT241" s="145">
        <f t="shared" si="92"/>
        <v>0.02</v>
      </c>
      <c r="AU241" s="145">
        <v>0.8</v>
      </c>
      <c r="AV241" s="89">
        <f t="shared" si="93"/>
        <v>0.31500000000000006</v>
      </c>
      <c r="AW241" s="90">
        <f t="shared" si="94"/>
        <v>0.39375000000000004</v>
      </c>
      <c r="AX241" s="64" t="str">
        <f t="shared" si="95"/>
        <v>Below Par</v>
      </c>
    </row>
    <row r="242" spans="1:50">
      <c r="A242" s="148">
        <v>45108</v>
      </c>
      <c r="B242" s="152" t="s">
        <v>1532</v>
      </c>
      <c r="C242" s="152" t="s">
        <v>3705</v>
      </c>
      <c r="D242" s="153" t="s">
        <v>3529</v>
      </c>
      <c r="E242" s="50">
        <v>9</v>
      </c>
      <c r="F242" s="50">
        <v>6</v>
      </c>
      <c r="G242" s="51">
        <v>1</v>
      </c>
      <c r="H242" s="145">
        <f t="shared" si="72"/>
        <v>0.66666666666666663</v>
      </c>
      <c r="I242" s="146" t="str">
        <f t="shared" si="73"/>
        <v>Not Met</v>
      </c>
      <c r="J242" s="145">
        <f t="shared" si="74"/>
        <v>0.1</v>
      </c>
      <c r="K242" s="50">
        <v>528</v>
      </c>
      <c r="L242" s="50">
        <v>77</v>
      </c>
      <c r="M242" s="51">
        <v>1</v>
      </c>
      <c r="N242" s="145">
        <f t="shared" si="75"/>
        <v>0.14583333333333334</v>
      </c>
      <c r="O242" s="146" t="str">
        <f t="shared" si="76"/>
        <v>Not Met</v>
      </c>
      <c r="P242" s="145">
        <f t="shared" si="77"/>
        <v>0.03</v>
      </c>
      <c r="Q242" s="50">
        <v>21</v>
      </c>
      <c r="R242" s="50">
        <v>0</v>
      </c>
      <c r="S242" s="51">
        <v>1</v>
      </c>
      <c r="T242" s="145">
        <f t="shared" si="78"/>
        <v>0</v>
      </c>
      <c r="U242" s="146" t="str">
        <f t="shared" si="79"/>
        <v>Not Met</v>
      </c>
      <c r="V242" s="145">
        <f t="shared" si="80"/>
        <v>0.02</v>
      </c>
      <c r="W242" s="50">
        <v>240</v>
      </c>
      <c r="X242" s="50">
        <v>17</v>
      </c>
      <c r="Y242" s="51">
        <v>1</v>
      </c>
      <c r="Z242" s="145">
        <f t="shared" si="81"/>
        <v>7.0833333333333331E-2</v>
      </c>
      <c r="AA242" s="146" t="str">
        <f t="shared" si="82"/>
        <v>Not Met</v>
      </c>
      <c r="AB242" s="145">
        <f t="shared" si="83"/>
        <v>1.2500000000000001E-2</v>
      </c>
      <c r="AC242" s="50">
        <v>9</v>
      </c>
      <c r="AD242" s="50">
        <v>2</v>
      </c>
      <c r="AE242" s="51">
        <v>0.8</v>
      </c>
      <c r="AF242" s="145">
        <f t="shared" si="84"/>
        <v>0.22222222222222221</v>
      </c>
      <c r="AG242" s="146" t="str">
        <f t="shared" si="85"/>
        <v>Not Met</v>
      </c>
      <c r="AH242" s="145">
        <f t="shared" si="86"/>
        <v>1.2500000000000001E-2</v>
      </c>
      <c r="AI242" s="50">
        <v>0</v>
      </c>
      <c r="AJ242" s="50">
        <v>0</v>
      </c>
      <c r="AK242" s="51">
        <v>1</v>
      </c>
      <c r="AL242" s="145">
        <f t="shared" si="87"/>
        <v>1</v>
      </c>
      <c r="AM242" s="146" t="str">
        <f t="shared" si="88"/>
        <v>Met</v>
      </c>
      <c r="AN242" s="145">
        <f t="shared" si="89"/>
        <v>0.02</v>
      </c>
      <c r="AO242" s="50">
        <v>2</v>
      </c>
      <c r="AP242" s="50">
        <v>0</v>
      </c>
      <c r="AQ242" s="51">
        <v>1</v>
      </c>
      <c r="AR242" s="145">
        <f t="shared" si="90"/>
        <v>0</v>
      </c>
      <c r="AS242" s="146" t="str">
        <f t="shared" si="91"/>
        <v>Not Met</v>
      </c>
      <c r="AT242" s="145">
        <f t="shared" si="92"/>
        <v>0.02</v>
      </c>
      <c r="AU242" s="145">
        <v>0.8</v>
      </c>
      <c r="AV242" s="89">
        <f t="shared" si="93"/>
        <v>0.215</v>
      </c>
      <c r="AW242" s="90">
        <f t="shared" si="94"/>
        <v>0.26874999999999999</v>
      </c>
      <c r="AX242" s="64" t="str">
        <f t="shared" si="95"/>
        <v>Below Par</v>
      </c>
    </row>
    <row r="243" spans="1:50">
      <c r="A243" s="148">
        <v>45108</v>
      </c>
      <c r="B243" s="152" t="s">
        <v>1532</v>
      </c>
      <c r="C243" s="152" t="s">
        <v>3709</v>
      </c>
      <c r="D243" s="153" t="s">
        <v>3533</v>
      </c>
      <c r="E243" s="50">
        <v>8</v>
      </c>
      <c r="F243" s="50">
        <v>6</v>
      </c>
      <c r="G243" s="51">
        <v>1</v>
      </c>
      <c r="H243" s="145">
        <f t="shared" si="72"/>
        <v>0.75</v>
      </c>
      <c r="I243" s="146" t="str">
        <f t="shared" si="73"/>
        <v>Partially Met</v>
      </c>
      <c r="J243" s="145">
        <f t="shared" si="74"/>
        <v>0.2</v>
      </c>
      <c r="K243" s="50">
        <v>653</v>
      </c>
      <c r="L243" s="50">
        <v>116</v>
      </c>
      <c r="M243" s="51">
        <v>1</v>
      </c>
      <c r="N243" s="145">
        <f t="shared" si="75"/>
        <v>0.1776416539050536</v>
      </c>
      <c r="O243" s="146" t="str">
        <f t="shared" si="76"/>
        <v>Not Met</v>
      </c>
      <c r="P243" s="145">
        <f t="shared" si="77"/>
        <v>0.03</v>
      </c>
      <c r="Q243" s="50">
        <v>13</v>
      </c>
      <c r="R243" s="50">
        <v>0</v>
      </c>
      <c r="S243" s="51">
        <v>1</v>
      </c>
      <c r="T243" s="145">
        <f t="shared" si="78"/>
        <v>0</v>
      </c>
      <c r="U243" s="146" t="str">
        <f t="shared" si="79"/>
        <v>Not Met</v>
      </c>
      <c r="V243" s="145">
        <f t="shared" si="80"/>
        <v>0.02</v>
      </c>
      <c r="W243" s="50">
        <v>302</v>
      </c>
      <c r="X243" s="50">
        <v>37</v>
      </c>
      <c r="Y243" s="51">
        <v>1</v>
      </c>
      <c r="Z243" s="145">
        <f t="shared" si="81"/>
        <v>0.12251655629139073</v>
      </c>
      <c r="AA243" s="146" t="str">
        <f t="shared" si="82"/>
        <v>Not Met</v>
      </c>
      <c r="AB243" s="145">
        <f t="shared" si="83"/>
        <v>1.2500000000000001E-2</v>
      </c>
      <c r="AC243" s="50">
        <v>8</v>
      </c>
      <c r="AD243" s="50">
        <v>1</v>
      </c>
      <c r="AE243" s="51">
        <v>0.8</v>
      </c>
      <c r="AF243" s="145">
        <f t="shared" si="84"/>
        <v>0.125</v>
      </c>
      <c r="AG243" s="146" t="str">
        <f t="shared" si="85"/>
        <v>Not Met</v>
      </c>
      <c r="AH243" s="145">
        <f t="shared" si="86"/>
        <v>1.2500000000000001E-2</v>
      </c>
      <c r="AI243" s="50">
        <v>2</v>
      </c>
      <c r="AJ243" s="50">
        <v>2</v>
      </c>
      <c r="AK243" s="51">
        <v>1</v>
      </c>
      <c r="AL243" s="145">
        <f t="shared" si="87"/>
        <v>1</v>
      </c>
      <c r="AM243" s="146" t="str">
        <f t="shared" si="88"/>
        <v>Met</v>
      </c>
      <c r="AN243" s="145">
        <f t="shared" si="89"/>
        <v>0.02</v>
      </c>
      <c r="AO243" s="50">
        <v>1</v>
      </c>
      <c r="AP243" s="50">
        <v>0</v>
      </c>
      <c r="AQ243" s="51">
        <v>1</v>
      </c>
      <c r="AR243" s="145">
        <f t="shared" si="90"/>
        <v>0</v>
      </c>
      <c r="AS243" s="146" t="str">
        <f t="shared" si="91"/>
        <v>Not Met</v>
      </c>
      <c r="AT243" s="145">
        <f t="shared" si="92"/>
        <v>0.02</v>
      </c>
      <c r="AU243" s="145">
        <v>0.8</v>
      </c>
      <c r="AV243" s="89">
        <f t="shared" si="93"/>
        <v>0.31500000000000006</v>
      </c>
      <c r="AW243" s="90">
        <f t="shared" si="94"/>
        <v>0.39375000000000004</v>
      </c>
      <c r="AX243" s="64" t="str">
        <f t="shared" si="95"/>
        <v>Below Par</v>
      </c>
    </row>
    <row r="244" spans="1:50">
      <c r="A244" s="148">
        <v>45108</v>
      </c>
      <c r="B244" s="152" t="s">
        <v>1532</v>
      </c>
      <c r="C244" s="152" t="s">
        <v>3703</v>
      </c>
      <c r="D244" s="153" t="s">
        <v>3704</v>
      </c>
      <c r="E244" s="50">
        <v>10</v>
      </c>
      <c r="F244" s="50">
        <v>8</v>
      </c>
      <c r="G244" s="51">
        <v>1</v>
      </c>
      <c r="H244" s="145">
        <f t="shared" si="72"/>
        <v>0.8</v>
      </c>
      <c r="I244" s="146" t="str">
        <f t="shared" si="73"/>
        <v>Partially Met</v>
      </c>
      <c r="J244" s="145">
        <f t="shared" si="74"/>
        <v>0.2</v>
      </c>
      <c r="K244" s="50">
        <v>720</v>
      </c>
      <c r="L244" s="50">
        <v>95</v>
      </c>
      <c r="M244" s="51">
        <v>1</v>
      </c>
      <c r="N244" s="145">
        <f t="shared" si="75"/>
        <v>0.13194444444444445</v>
      </c>
      <c r="O244" s="146" t="str">
        <f t="shared" si="76"/>
        <v>Not Met</v>
      </c>
      <c r="P244" s="145">
        <f t="shared" si="77"/>
        <v>0.03</v>
      </c>
      <c r="Q244" s="50">
        <v>19</v>
      </c>
      <c r="R244" s="50">
        <v>0</v>
      </c>
      <c r="S244" s="51">
        <v>1</v>
      </c>
      <c r="T244" s="145">
        <f t="shared" si="78"/>
        <v>0</v>
      </c>
      <c r="U244" s="146" t="str">
        <f t="shared" si="79"/>
        <v>Not Met</v>
      </c>
      <c r="V244" s="145">
        <f t="shared" si="80"/>
        <v>0.02</v>
      </c>
      <c r="W244" s="50">
        <v>305</v>
      </c>
      <c r="X244" s="50">
        <v>19</v>
      </c>
      <c r="Y244" s="51">
        <v>1</v>
      </c>
      <c r="Z244" s="145">
        <f t="shared" si="81"/>
        <v>6.2295081967213117E-2</v>
      </c>
      <c r="AA244" s="146" t="str">
        <f t="shared" si="82"/>
        <v>Not Met</v>
      </c>
      <c r="AB244" s="145">
        <f t="shared" si="83"/>
        <v>1.2500000000000001E-2</v>
      </c>
      <c r="AC244" s="50">
        <v>10</v>
      </c>
      <c r="AD244" s="50">
        <v>2</v>
      </c>
      <c r="AE244" s="51">
        <v>0.8</v>
      </c>
      <c r="AF244" s="145">
        <f t="shared" si="84"/>
        <v>0.2</v>
      </c>
      <c r="AG244" s="146" t="str">
        <f t="shared" si="85"/>
        <v>Not Met</v>
      </c>
      <c r="AH244" s="145">
        <f t="shared" si="86"/>
        <v>1.2500000000000001E-2</v>
      </c>
      <c r="AI244" s="50">
        <v>2</v>
      </c>
      <c r="AJ244" s="50">
        <v>2</v>
      </c>
      <c r="AK244" s="51">
        <v>1</v>
      </c>
      <c r="AL244" s="145">
        <f t="shared" si="87"/>
        <v>1</v>
      </c>
      <c r="AM244" s="146" t="str">
        <f t="shared" si="88"/>
        <v>Met</v>
      </c>
      <c r="AN244" s="145">
        <f t="shared" si="89"/>
        <v>0.02</v>
      </c>
      <c r="AO244" s="50">
        <v>2</v>
      </c>
      <c r="AP244" s="50">
        <v>0</v>
      </c>
      <c r="AQ244" s="51">
        <v>1</v>
      </c>
      <c r="AR244" s="145">
        <f t="shared" si="90"/>
        <v>0</v>
      </c>
      <c r="AS244" s="146" t="str">
        <f t="shared" si="91"/>
        <v>Not Met</v>
      </c>
      <c r="AT244" s="145">
        <f t="shared" si="92"/>
        <v>0.02</v>
      </c>
      <c r="AU244" s="145">
        <v>0.8</v>
      </c>
      <c r="AV244" s="89">
        <f t="shared" si="93"/>
        <v>0.31500000000000006</v>
      </c>
      <c r="AW244" s="90">
        <f t="shared" si="94"/>
        <v>0.39375000000000004</v>
      </c>
      <c r="AX244" s="64" t="str">
        <f t="shared" si="95"/>
        <v>Below Par</v>
      </c>
    </row>
    <row r="245" spans="1:50">
      <c r="A245" s="148">
        <v>45108</v>
      </c>
      <c r="B245" s="152" t="s">
        <v>1697</v>
      </c>
      <c r="C245" s="152" t="s">
        <v>3713</v>
      </c>
      <c r="D245" s="153" t="s">
        <v>3537</v>
      </c>
      <c r="E245" s="50">
        <v>147</v>
      </c>
      <c r="F245" s="50">
        <v>103</v>
      </c>
      <c r="G245" s="51">
        <v>1</v>
      </c>
      <c r="H245" s="145">
        <f t="shared" si="72"/>
        <v>0.70068027210884354</v>
      </c>
      <c r="I245" s="146" t="str">
        <f t="shared" si="73"/>
        <v>Partially Met</v>
      </c>
      <c r="J245" s="145">
        <f t="shared" si="74"/>
        <v>0.2</v>
      </c>
      <c r="K245" s="50">
        <v>699</v>
      </c>
      <c r="L245" s="50">
        <v>138</v>
      </c>
      <c r="M245" s="51">
        <v>1</v>
      </c>
      <c r="N245" s="145">
        <f t="shared" si="75"/>
        <v>0.19742489270386265</v>
      </c>
      <c r="O245" s="146" t="str">
        <f t="shared" si="76"/>
        <v>Not Met</v>
      </c>
      <c r="P245" s="145">
        <f t="shared" si="77"/>
        <v>0.03</v>
      </c>
      <c r="Q245" s="50">
        <v>9</v>
      </c>
      <c r="R245" s="50">
        <v>0</v>
      </c>
      <c r="S245" s="51">
        <v>1</v>
      </c>
      <c r="T245" s="145">
        <f t="shared" si="78"/>
        <v>0</v>
      </c>
      <c r="U245" s="146" t="str">
        <f t="shared" si="79"/>
        <v>Not Met</v>
      </c>
      <c r="V245" s="145">
        <f t="shared" si="80"/>
        <v>0.02</v>
      </c>
      <c r="W245" s="50">
        <v>336</v>
      </c>
      <c r="X245" s="50">
        <v>19</v>
      </c>
      <c r="Y245" s="51">
        <v>1</v>
      </c>
      <c r="Z245" s="145">
        <f t="shared" si="81"/>
        <v>5.6547619047619048E-2</v>
      </c>
      <c r="AA245" s="146" t="str">
        <f t="shared" si="82"/>
        <v>Not Met</v>
      </c>
      <c r="AB245" s="145">
        <f t="shared" si="83"/>
        <v>1.2500000000000001E-2</v>
      </c>
      <c r="AC245" s="50">
        <v>147</v>
      </c>
      <c r="AD245" s="50">
        <v>55</v>
      </c>
      <c r="AE245" s="51">
        <v>0.8</v>
      </c>
      <c r="AF245" s="145">
        <f t="shared" si="84"/>
        <v>0.37414965986394561</v>
      </c>
      <c r="AG245" s="146" t="str">
        <f t="shared" si="85"/>
        <v>Not Met</v>
      </c>
      <c r="AH245" s="145">
        <f t="shared" si="86"/>
        <v>1.2500000000000001E-2</v>
      </c>
      <c r="AI245" s="50">
        <v>0</v>
      </c>
      <c r="AJ245" s="50">
        <v>0</v>
      </c>
      <c r="AK245" s="51">
        <v>1</v>
      </c>
      <c r="AL245" s="145">
        <f t="shared" si="87"/>
        <v>1</v>
      </c>
      <c r="AM245" s="146" t="str">
        <f t="shared" si="88"/>
        <v>Met</v>
      </c>
      <c r="AN245" s="145">
        <f t="shared" si="89"/>
        <v>0.02</v>
      </c>
      <c r="AO245" s="50">
        <v>40</v>
      </c>
      <c r="AP245" s="50">
        <v>0</v>
      </c>
      <c r="AQ245" s="51">
        <v>1</v>
      </c>
      <c r="AR245" s="145">
        <f t="shared" si="90"/>
        <v>0</v>
      </c>
      <c r="AS245" s="146" t="str">
        <f t="shared" si="91"/>
        <v>Not Met</v>
      </c>
      <c r="AT245" s="145">
        <f t="shared" si="92"/>
        <v>0.02</v>
      </c>
      <c r="AU245" s="145">
        <v>0.8</v>
      </c>
      <c r="AV245" s="89">
        <f t="shared" si="93"/>
        <v>0.31500000000000006</v>
      </c>
      <c r="AW245" s="90">
        <f t="shared" si="94"/>
        <v>0.39375000000000004</v>
      </c>
      <c r="AX245" s="64" t="str">
        <f t="shared" si="95"/>
        <v>Below Par</v>
      </c>
    </row>
    <row r="246" spans="1:50">
      <c r="A246" s="148">
        <v>45108</v>
      </c>
      <c r="B246" s="152" t="s">
        <v>1697</v>
      </c>
      <c r="C246" s="152" t="s">
        <v>3714</v>
      </c>
      <c r="D246" s="153" t="s">
        <v>3536</v>
      </c>
      <c r="E246" s="50">
        <v>96</v>
      </c>
      <c r="F246" s="50">
        <v>51</v>
      </c>
      <c r="G246" s="51">
        <v>1</v>
      </c>
      <c r="H246" s="145">
        <f t="shared" si="72"/>
        <v>0.53125</v>
      </c>
      <c r="I246" s="146" t="str">
        <f t="shared" si="73"/>
        <v>Not Met</v>
      </c>
      <c r="J246" s="145">
        <f t="shared" si="74"/>
        <v>0.1</v>
      </c>
      <c r="K246" s="50">
        <v>686</v>
      </c>
      <c r="L246" s="50">
        <v>126</v>
      </c>
      <c r="M246" s="51">
        <v>1</v>
      </c>
      <c r="N246" s="145">
        <f t="shared" si="75"/>
        <v>0.18367346938775511</v>
      </c>
      <c r="O246" s="146" t="str">
        <f t="shared" si="76"/>
        <v>Not Met</v>
      </c>
      <c r="P246" s="145">
        <f t="shared" si="77"/>
        <v>0.03</v>
      </c>
      <c r="Q246" s="50">
        <v>13</v>
      </c>
      <c r="R246" s="50">
        <v>1</v>
      </c>
      <c r="S246" s="51">
        <v>1</v>
      </c>
      <c r="T246" s="145">
        <f t="shared" si="78"/>
        <v>7.6923076923076927E-2</v>
      </c>
      <c r="U246" s="146" t="str">
        <f t="shared" si="79"/>
        <v>Not Met</v>
      </c>
      <c r="V246" s="145">
        <f t="shared" si="80"/>
        <v>0.02</v>
      </c>
      <c r="W246" s="50">
        <v>413</v>
      </c>
      <c r="X246" s="50">
        <v>18</v>
      </c>
      <c r="Y246" s="51">
        <v>1</v>
      </c>
      <c r="Z246" s="145">
        <f t="shared" si="81"/>
        <v>4.3583535108958835E-2</v>
      </c>
      <c r="AA246" s="146" t="str">
        <f t="shared" si="82"/>
        <v>Not Met</v>
      </c>
      <c r="AB246" s="145">
        <f t="shared" si="83"/>
        <v>1.2500000000000001E-2</v>
      </c>
      <c r="AC246" s="50">
        <v>96</v>
      </c>
      <c r="AD246" s="50">
        <v>33</v>
      </c>
      <c r="AE246" s="51">
        <v>0.8</v>
      </c>
      <c r="AF246" s="145">
        <f t="shared" si="84"/>
        <v>0.34375</v>
      </c>
      <c r="AG246" s="146" t="str">
        <f t="shared" si="85"/>
        <v>Not Met</v>
      </c>
      <c r="AH246" s="145">
        <f t="shared" si="86"/>
        <v>1.2500000000000001E-2</v>
      </c>
      <c r="AI246" s="50">
        <v>2</v>
      </c>
      <c r="AJ246" s="50">
        <v>2</v>
      </c>
      <c r="AK246" s="51">
        <v>1</v>
      </c>
      <c r="AL246" s="145">
        <f t="shared" si="87"/>
        <v>1</v>
      </c>
      <c r="AM246" s="146" t="str">
        <f t="shared" si="88"/>
        <v>Met</v>
      </c>
      <c r="AN246" s="145">
        <f t="shared" si="89"/>
        <v>0.02</v>
      </c>
      <c r="AO246" s="50">
        <v>47</v>
      </c>
      <c r="AP246" s="50">
        <v>0</v>
      </c>
      <c r="AQ246" s="51">
        <v>1</v>
      </c>
      <c r="AR246" s="145">
        <f t="shared" si="90"/>
        <v>0</v>
      </c>
      <c r="AS246" s="146" t="str">
        <f t="shared" si="91"/>
        <v>Not Met</v>
      </c>
      <c r="AT246" s="145">
        <f t="shared" si="92"/>
        <v>0.02</v>
      </c>
      <c r="AU246" s="145">
        <v>0.8</v>
      </c>
      <c r="AV246" s="89">
        <f t="shared" si="93"/>
        <v>0.215</v>
      </c>
      <c r="AW246" s="90">
        <f t="shared" si="94"/>
        <v>0.26874999999999999</v>
      </c>
      <c r="AX246" s="64" t="str">
        <f t="shared" si="95"/>
        <v>Below Par</v>
      </c>
    </row>
    <row r="247" spans="1:50">
      <c r="A247" s="148">
        <v>45108</v>
      </c>
      <c r="B247" s="152" t="s">
        <v>1697</v>
      </c>
      <c r="C247" s="152" t="s">
        <v>3715</v>
      </c>
      <c r="D247" s="153" t="s">
        <v>3535</v>
      </c>
      <c r="E247" s="50">
        <v>41</v>
      </c>
      <c r="F247" s="50">
        <v>30</v>
      </c>
      <c r="G247" s="51">
        <v>1</v>
      </c>
      <c r="H247" s="145">
        <f t="shared" si="72"/>
        <v>0.73170731707317072</v>
      </c>
      <c r="I247" s="146" t="str">
        <f t="shared" si="73"/>
        <v>Partially Met</v>
      </c>
      <c r="J247" s="145">
        <f t="shared" si="74"/>
        <v>0.2</v>
      </c>
      <c r="K247" s="50">
        <v>736</v>
      </c>
      <c r="L247" s="50">
        <v>105</v>
      </c>
      <c r="M247" s="51">
        <v>1</v>
      </c>
      <c r="N247" s="145">
        <f t="shared" si="75"/>
        <v>0.14266304347826086</v>
      </c>
      <c r="O247" s="146" t="str">
        <f t="shared" si="76"/>
        <v>Not Met</v>
      </c>
      <c r="P247" s="145">
        <f t="shared" si="77"/>
        <v>0.03</v>
      </c>
      <c r="Q247" s="50">
        <v>19</v>
      </c>
      <c r="R247" s="50">
        <v>0</v>
      </c>
      <c r="S247" s="51">
        <v>1</v>
      </c>
      <c r="T247" s="145">
        <f t="shared" si="78"/>
        <v>0</v>
      </c>
      <c r="U247" s="146" t="str">
        <f t="shared" si="79"/>
        <v>Not Met</v>
      </c>
      <c r="V247" s="145">
        <f t="shared" si="80"/>
        <v>0.02</v>
      </c>
      <c r="W247" s="50">
        <v>441</v>
      </c>
      <c r="X247" s="50">
        <v>16</v>
      </c>
      <c r="Y247" s="51">
        <v>1</v>
      </c>
      <c r="Z247" s="145">
        <f t="shared" si="81"/>
        <v>3.6281179138321996E-2</v>
      </c>
      <c r="AA247" s="146" t="str">
        <f t="shared" si="82"/>
        <v>Not Met</v>
      </c>
      <c r="AB247" s="145">
        <f t="shared" si="83"/>
        <v>1.2500000000000001E-2</v>
      </c>
      <c r="AC247" s="50">
        <v>41</v>
      </c>
      <c r="AD247" s="50">
        <v>15</v>
      </c>
      <c r="AE247" s="51">
        <v>0.8</v>
      </c>
      <c r="AF247" s="145">
        <f t="shared" si="84"/>
        <v>0.36585365853658536</v>
      </c>
      <c r="AG247" s="146" t="str">
        <f t="shared" si="85"/>
        <v>Not Met</v>
      </c>
      <c r="AH247" s="145">
        <f t="shared" si="86"/>
        <v>1.2500000000000001E-2</v>
      </c>
      <c r="AI247" s="50">
        <v>3</v>
      </c>
      <c r="AJ247" s="50">
        <v>3</v>
      </c>
      <c r="AK247" s="51">
        <v>1</v>
      </c>
      <c r="AL247" s="145">
        <f t="shared" si="87"/>
        <v>1</v>
      </c>
      <c r="AM247" s="146" t="str">
        <f t="shared" si="88"/>
        <v>Met</v>
      </c>
      <c r="AN247" s="145">
        <f t="shared" si="89"/>
        <v>0.02</v>
      </c>
      <c r="AO247" s="50">
        <v>10</v>
      </c>
      <c r="AP247" s="50">
        <v>0</v>
      </c>
      <c r="AQ247" s="51">
        <v>1</v>
      </c>
      <c r="AR247" s="145">
        <f t="shared" si="90"/>
        <v>0</v>
      </c>
      <c r="AS247" s="146" t="str">
        <f t="shared" si="91"/>
        <v>Not Met</v>
      </c>
      <c r="AT247" s="145">
        <f t="shared" si="92"/>
        <v>0.02</v>
      </c>
      <c r="AU247" s="145">
        <v>0.8</v>
      </c>
      <c r="AV247" s="89">
        <f t="shared" si="93"/>
        <v>0.31500000000000006</v>
      </c>
      <c r="AW247" s="90">
        <f t="shared" si="94"/>
        <v>0.39375000000000004</v>
      </c>
      <c r="AX247" s="64" t="str">
        <f t="shared" si="95"/>
        <v>Below Par</v>
      </c>
    </row>
    <row r="248" spans="1:50">
      <c r="A248" s="148">
        <v>45108</v>
      </c>
      <c r="B248" s="152" t="s">
        <v>1697</v>
      </c>
      <c r="C248" s="152" t="s">
        <v>3575</v>
      </c>
      <c r="D248" s="153" t="s">
        <v>3538</v>
      </c>
      <c r="E248" s="50">
        <v>60</v>
      </c>
      <c r="F248" s="50">
        <v>41</v>
      </c>
      <c r="G248" s="51">
        <v>1</v>
      </c>
      <c r="H248" s="145">
        <f t="shared" si="72"/>
        <v>0.68333333333333335</v>
      </c>
      <c r="I248" s="146" t="str">
        <f t="shared" si="73"/>
        <v>Not Met</v>
      </c>
      <c r="J248" s="145">
        <f t="shared" si="74"/>
        <v>0.1</v>
      </c>
      <c r="K248" s="50">
        <v>651</v>
      </c>
      <c r="L248" s="50">
        <v>162</v>
      </c>
      <c r="M248" s="51">
        <v>1</v>
      </c>
      <c r="N248" s="145">
        <f t="shared" si="75"/>
        <v>0.24884792626728111</v>
      </c>
      <c r="O248" s="146" t="str">
        <f t="shared" si="76"/>
        <v>Not Met</v>
      </c>
      <c r="P248" s="145">
        <f t="shared" si="77"/>
        <v>0.03</v>
      </c>
      <c r="Q248" s="50">
        <v>9</v>
      </c>
      <c r="R248" s="50">
        <v>0</v>
      </c>
      <c r="S248" s="51">
        <v>1</v>
      </c>
      <c r="T248" s="145">
        <f t="shared" si="78"/>
        <v>0</v>
      </c>
      <c r="U248" s="146" t="str">
        <f t="shared" si="79"/>
        <v>Not Met</v>
      </c>
      <c r="V248" s="145">
        <f t="shared" si="80"/>
        <v>0.02</v>
      </c>
      <c r="W248" s="50">
        <v>283</v>
      </c>
      <c r="X248" s="50">
        <v>15</v>
      </c>
      <c r="Y248" s="51">
        <v>1</v>
      </c>
      <c r="Z248" s="145">
        <f t="shared" si="81"/>
        <v>5.3003533568904596E-2</v>
      </c>
      <c r="AA248" s="146" t="str">
        <f t="shared" si="82"/>
        <v>Not Met</v>
      </c>
      <c r="AB248" s="145">
        <f t="shared" si="83"/>
        <v>1.2500000000000001E-2</v>
      </c>
      <c r="AC248" s="50">
        <v>60</v>
      </c>
      <c r="AD248" s="50">
        <v>30</v>
      </c>
      <c r="AE248" s="51">
        <v>0.8</v>
      </c>
      <c r="AF248" s="145">
        <f t="shared" si="84"/>
        <v>0.5</v>
      </c>
      <c r="AG248" s="146" t="str">
        <f t="shared" si="85"/>
        <v>Not Met</v>
      </c>
      <c r="AH248" s="145">
        <f t="shared" si="86"/>
        <v>1.2500000000000001E-2</v>
      </c>
      <c r="AI248" s="50">
        <v>0</v>
      </c>
      <c r="AJ248" s="50">
        <v>0</v>
      </c>
      <c r="AK248" s="51">
        <v>1</v>
      </c>
      <c r="AL248" s="145">
        <f t="shared" si="87"/>
        <v>1</v>
      </c>
      <c r="AM248" s="146" t="str">
        <f t="shared" si="88"/>
        <v>Met</v>
      </c>
      <c r="AN248" s="145">
        <f t="shared" si="89"/>
        <v>0.02</v>
      </c>
      <c r="AO248" s="50">
        <v>18</v>
      </c>
      <c r="AP248" s="50">
        <v>0</v>
      </c>
      <c r="AQ248" s="51">
        <v>1</v>
      </c>
      <c r="AR248" s="145">
        <f t="shared" si="90"/>
        <v>0</v>
      </c>
      <c r="AS248" s="146" t="str">
        <f t="shared" si="91"/>
        <v>Not Met</v>
      </c>
      <c r="AT248" s="145">
        <f t="shared" si="92"/>
        <v>0.02</v>
      </c>
      <c r="AU248" s="145">
        <v>0.8</v>
      </c>
      <c r="AV248" s="89">
        <f t="shared" si="93"/>
        <v>0.215</v>
      </c>
      <c r="AW248" s="90">
        <f t="shared" si="94"/>
        <v>0.26874999999999999</v>
      </c>
      <c r="AX248" s="64" t="str">
        <f t="shared" si="95"/>
        <v>Below Par</v>
      </c>
    </row>
    <row r="249" spans="1:50">
      <c r="A249" s="148">
        <v>45108</v>
      </c>
      <c r="B249" s="152" t="s">
        <v>1697</v>
      </c>
      <c r="C249" s="152" t="s">
        <v>3716</v>
      </c>
      <c r="D249" s="153" t="s">
        <v>3717</v>
      </c>
      <c r="E249" s="50">
        <v>42</v>
      </c>
      <c r="F249" s="50">
        <v>24</v>
      </c>
      <c r="G249" s="51">
        <v>1</v>
      </c>
      <c r="H249" s="145">
        <f t="shared" si="72"/>
        <v>0.5714285714285714</v>
      </c>
      <c r="I249" s="146" t="str">
        <f t="shared" si="73"/>
        <v>Not Met</v>
      </c>
      <c r="J249" s="145">
        <f t="shared" si="74"/>
        <v>0.1</v>
      </c>
      <c r="K249" s="50">
        <v>674</v>
      </c>
      <c r="L249" s="50">
        <v>174</v>
      </c>
      <c r="M249" s="51">
        <v>1</v>
      </c>
      <c r="N249" s="145">
        <f t="shared" si="75"/>
        <v>0.25816023738872401</v>
      </c>
      <c r="O249" s="146" t="str">
        <f t="shared" si="76"/>
        <v>Not Met</v>
      </c>
      <c r="P249" s="145">
        <f t="shared" si="77"/>
        <v>0.03</v>
      </c>
      <c r="Q249" s="50">
        <v>9</v>
      </c>
      <c r="R249" s="50">
        <v>0</v>
      </c>
      <c r="S249" s="51">
        <v>1</v>
      </c>
      <c r="T249" s="145">
        <f t="shared" si="78"/>
        <v>0</v>
      </c>
      <c r="U249" s="146" t="str">
        <f t="shared" si="79"/>
        <v>Not Met</v>
      </c>
      <c r="V249" s="145">
        <f t="shared" si="80"/>
        <v>0.02</v>
      </c>
      <c r="W249" s="50">
        <v>291</v>
      </c>
      <c r="X249" s="50">
        <v>26</v>
      </c>
      <c r="Y249" s="51">
        <v>1</v>
      </c>
      <c r="Z249" s="145">
        <f t="shared" si="81"/>
        <v>8.9347079037800689E-2</v>
      </c>
      <c r="AA249" s="146" t="str">
        <f t="shared" si="82"/>
        <v>Not Met</v>
      </c>
      <c r="AB249" s="145">
        <f t="shared" si="83"/>
        <v>1.2500000000000001E-2</v>
      </c>
      <c r="AC249" s="50">
        <v>42</v>
      </c>
      <c r="AD249" s="50">
        <v>22</v>
      </c>
      <c r="AE249" s="51">
        <v>0.8</v>
      </c>
      <c r="AF249" s="145">
        <f t="shared" si="84"/>
        <v>0.52380952380952384</v>
      </c>
      <c r="AG249" s="146" t="str">
        <f t="shared" si="85"/>
        <v>Not Met</v>
      </c>
      <c r="AH249" s="145">
        <f t="shared" si="86"/>
        <v>1.2500000000000001E-2</v>
      </c>
      <c r="AI249" s="50">
        <v>1</v>
      </c>
      <c r="AJ249" s="50">
        <v>1</v>
      </c>
      <c r="AK249" s="51">
        <v>1</v>
      </c>
      <c r="AL249" s="145">
        <f t="shared" si="87"/>
        <v>1</v>
      </c>
      <c r="AM249" s="146" t="str">
        <f t="shared" si="88"/>
        <v>Met</v>
      </c>
      <c r="AN249" s="145">
        <f t="shared" si="89"/>
        <v>0.02</v>
      </c>
      <c r="AO249" s="50">
        <v>18</v>
      </c>
      <c r="AP249" s="50">
        <v>0</v>
      </c>
      <c r="AQ249" s="51">
        <v>1</v>
      </c>
      <c r="AR249" s="145">
        <f t="shared" si="90"/>
        <v>0</v>
      </c>
      <c r="AS249" s="146" t="str">
        <f t="shared" si="91"/>
        <v>Not Met</v>
      </c>
      <c r="AT249" s="145">
        <f t="shared" si="92"/>
        <v>0.02</v>
      </c>
      <c r="AU249" s="145">
        <v>0.8</v>
      </c>
      <c r="AV249" s="89">
        <f t="shared" si="93"/>
        <v>0.215</v>
      </c>
      <c r="AW249" s="90">
        <f t="shared" si="94"/>
        <v>0.26874999999999999</v>
      </c>
      <c r="AX249" s="64" t="str">
        <f t="shared" si="95"/>
        <v>Below Par</v>
      </c>
    </row>
    <row r="250" spans="1:50">
      <c r="A250" s="148">
        <v>45108</v>
      </c>
      <c r="B250" s="152" t="s">
        <v>1697</v>
      </c>
      <c r="C250" s="152" t="s">
        <v>3718</v>
      </c>
      <c r="D250" s="153" t="s">
        <v>3719</v>
      </c>
      <c r="E250" s="50">
        <v>58</v>
      </c>
      <c r="F250" s="50">
        <v>40</v>
      </c>
      <c r="G250" s="51">
        <v>1</v>
      </c>
      <c r="H250" s="145">
        <f t="shared" si="72"/>
        <v>0.68965517241379315</v>
      </c>
      <c r="I250" s="146" t="str">
        <f t="shared" si="73"/>
        <v>Not Met</v>
      </c>
      <c r="J250" s="145">
        <f t="shared" si="74"/>
        <v>0.1</v>
      </c>
      <c r="K250" s="50">
        <v>653</v>
      </c>
      <c r="L250" s="50">
        <v>164</v>
      </c>
      <c r="M250" s="51">
        <v>1</v>
      </c>
      <c r="N250" s="145">
        <f t="shared" si="75"/>
        <v>0.25114854517611024</v>
      </c>
      <c r="O250" s="146" t="str">
        <f t="shared" si="76"/>
        <v>Not Met</v>
      </c>
      <c r="P250" s="145">
        <f t="shared" si="77"/>
        <v>0.03</v>
      </c>
      <c r="Q250" s="50">
        <v>8</v>
      </c>
      <c r="R250" s="50">
        <v>0</v>
      </c>
      <c r="S250" s="51">
        <v>1</v>
      </c>
      <c r="T250" s="145">
        <f t="shared" si="78"/>
        <v>0</v>
      </c>
      <c r="U250" s="146" t="str">
        <f t="shared" si="79"/>
        <v>Not Met</v>
      </c>
      <c r="V250" s="145">
        <f t="shared" si="80"/>
        <v>0.02</v>
      </c>
      <c r="W250" s="50">
        <v>325</v>
      </c>
      <c r="X250" s="50">
        <v>36</v>
      </c>
      <c r="Y250" s="51">
        <v>1</v>
      </c>
      <c r="Z250" s="145">
        <f t="shared" si="81"/>
        <v>0.11076923076923077</v>
      </c>
      <c r="AA250" s="146" t="str">
        <f t="shared" si="82"/>
        <v>Not Met</v>
      </c>
      <c r="AB250" s="145">
        <f t="shared" si="83"/>
        <v>1.2500000000000001E-2</v>
      </c>
      <c r="AC250" s="50">
        <v>58</v>
      </c>
      <c r="AD250" s="50">
        <v>18</v>
      </c>
      <c r="AE250" s="51">
        <v>0.8</v>
      </c>
      <c r="AF250" s="145">
        <f t="shared" si="84"/>
        <v>0.31034482758620691</v>
      </c>
      <c r="AG250" s="146" t="str">
        <f t="shared" si="85"/>
        <v>Not Met</v>
      </c>
      <c r="AH250" s="145">
        <f t="shared" si="86"/>
        <v>1.2500000000000001E-2</v>
      </c>
      <c r="AI250" s="50">
        <v>0</v>
      </c>
      <c r="AJ250" s="50">
        <v>0</v>
      </c>
      <c r="AK250" s="51">
        <v>1</v>
      </c>
      <c r="AL250" s="145">
        <f t="shared" si="87"/>
        <v>1</v>
      </c>
      <c r="AM250" s="146" t="str">
        <f t="shared" si="88"/>
        <v>Met</v>
      </c>
      <c r="AN250" s="145">
        <f t="shared" si="89"/>
        <v>0.02</v>
      </c>
      <c r="AO250" s="50">
        <v>18</v>
      </c>
      <c r="AP250" s="50">
        <v>0</v>
      </c>
      <c r="AQ250" s="51">
        <v>1</v>
      </c>
      <c r="AR250" s="145">
        <f t="shared" si="90"/>
        <v>0</v>
      </c>
      <c r="AS250" s="146" t="str">
        <f t="shared" si="91"/>
        <v>Not Met</v>
      </c>
      <c r="AT250" s="145">
        <f t="shared" si="92"/>
        <v>0.02</v>
      </c>
      <c r="AU250" s="145">
        <v>0.8</v>
      </c>
      <c r="AV250" s="89">
        <f t="shared" si="93"/>
        <v>0.215</v>
      </c>
      <c r="AW250" s="90">
        <f t="shared" si="94"/>
        <v>0.26874999999999999</v>
      </c>
      <c r="AX250" s="64" t="str">
        <f t="shared" si="95"/>
        <v>Below Par</v>
      </c>
    </row>
    <row r="251" spans="1:50">
      <c r="A251" s="148">
        <v>45108</v>
      </c>
      <c r="B251" s="152" t="s">
        <v>2186</v>
      </c>
      <c r="C251" s="152" t="s">
        <v>3723</v>
      </c>
      <c r="D251" s="153" t="s">
        <v>3542</v>
      </c>
      <c r="E251" s="50">
        <v>14</v>
      </c>
      <c r="F251" s="50">
        <v>10</v>
      </c>
      <c r="G251" s="51">
        <v>1</v>
      </c>
      <c r="H251" s="145">
        <f t="shared" si="72"/>
        <v>0.7142857142857143</v>
      </c>
      <c r="I251" s="146" t="str">
        <f t="shared" si="73"/>
        <v>Partially Met</v>
      </c>
      <c r="J251" s="145">
        <f t="shared" si="74"/>
        <v>0.2</v>
      </c>
      <c r="K251" s="50">
        <v>420</v>
      </c>
      <c r="L251" s="50">
        <v>75</v>
      </c>
      <c r="M251" s="51">
        <v>1</v>
      </c>
      <c r="N251" s="145">
        <f t="shared" si="75"/>
        <v>0.17857142857142858</v>
      </c>
      <c r="O251" s="146" t="str">
        <f t="shared" si="76"/>
        <v>Not Met</v>
      </c>
      <c r="P251" s="145">
        <f t="shared" si="77"/>
        <v>0.03</v>
      </c>
      <c r="Q251" s="50">
        <v>9</v>
      </c>
      <c r="R251" s="50">
        <v>0</v>
      </c>
      <c r="S251" s="51">
        <v>1</v>
      </c>
      <c r="T251" s="145">
        <f t="shared" si="78"/>
        <v>0</v>
      </c>
      <c r="U251" s="146" t="str">
        <f t="shared" si="79"/>
        <v>Not Met</v>
      </c>
      <c r="V251" s="145">
        <f t="shared" si="80"/>
        <v>0.02</v>
      </c>
      <c r="W251" s="50">
        <v>354</v>
      </c>
      <c r="X251" s="50">
        <v>24</v>
      </c>
      <c r="Y251" s="51">
        <v>1</v>
      </c>
      <c r="Z251" s="145">
        <f t="shared" si="81"/>
        <v>6.7796610169491525E-2</v>
      </c>
      <c r="AA251" s="146" t="str">
        <f t="shared" si="82"/>
        <v>Not Met</v>
      </c>
      <c r="AB251" s="145">
        <f t="shared" si="83"/>
        <v>1.2500000000000001E-2</v>
      </c>
      <c r="AC251" s="50">
        <v>14</v>
      </c>
      <c r="AD251" s="50">
        <v>4</v>
      </c>
      <c r="AE251" s="51">
        <v>0.8</v>
      </c>
      <c r="AF251" s="145">
        <f t="shared" si="84"/>
        <v>0.2857142857142857</v>
      </c>
      <c r="AG251" s="146" t="str">
        <f t="shared" si="85"/>
        <v>Not Met</v>
      </c>
      <c r="AH251" s="145">
        <f t="shared" si="86"/>
        <v>1.2500000000000001E-2</v>
      </c>
      <c r="AI251" s="50">
        <v>9</v>
      </c>
      <c r="AJ251" s="50">
        <v>9</v>
      </c>
      <c r="AK251" s="51">
        <v>1</v>
      </c>
      <c r="AL251" s="145">
        <f t="shared" si="87"/>
        <v>1</v>
      </c>
      <c r="AM251" s="146" t="str">
        <f t="shared" si="88"/>
        <v>Met</v>
      </c>
      <c r="AN251" s="145">
        <f t="shared" si="89"/>
        <v>0.02</v>
      </c>
      <c r="AO251" s="50">
        <v>3</v>
      </c>
      <c r="AP251" s="50">
        <v>0</v>
      </c>
      <c r="AQ251" s="51">
        <v>1</v>
      </c>
      <c r="AR251" s="145">
        <f t="shared" si="90"/>
        <v>0</v>
      </c>
      <c r="AS251" s="146" t="str">
        <f t="shared" si="91"/>
        <v>Not Met</v>
      </c>
      <c r="AT251" s="145">
        <f t="shared" si="92"/>
        <v>0.02</v>
      </c>
      <c r="AU251" s="145">
        <v>0.8</v>
      </c>
      <c r="AV251" s="89">
        <f t="shared" si="93"/>
        <v>0.31500000000000006</v>
      </c>
      <c r="AW251" s="90">
        <f t="shared" si="94"/>
        <v>0.39375000000000004</v>
      </c>
      <c r="AX251" s="64" t="str">
        <f t="shared" si="95"/>
        <v>Below Par</v>
      </c>
    </row>
    <row r="252" spans="1:50">
      <c r="A252" s="148">
        <v>45108</v>
      </c>
      <c r="B252" s="152" t="s">
        <v>2186</v>
      </c>
      <c r="C252" s="152" t="s">
        <v>3720</v>
      </c>
      <c r="D252" s="153" t="s">
        <v>3539</v>
      </c>
      <c r="E252" s="50">
        <v>18</v>
      </c>
      <c r="F252" s="50">
        <v>8</v>
      </c>
      <c r="G252" s="51">
        <v>1</v>
      </c>
      <c r="H252" s="145">
        <f t="shared" si="72"/>
        <v>0.44444444444444442</v>
      </c>
      <c r="I252" s="146" t="str">
        <f t="shared" si="73"/>
        <v>Not Met</v>
      </c>
      <c r="J252" s="145">
        <f t="shared" si="74"/>
        <v>0.1</v>
      </c>
      <c r="K252" s="50">
        <v>560</v>
      </c>
      <c r="L252" s="50">
        <v>56</v>
      </c>
      <c r="M252" s="51">
        <v>1</v>
      </c>
      <c r="N252" s="145">
        <f t="shared" si="75"/>
        <v>0.1</v>
      </c>
      <c r="O252" s="146" t="str">
        <f t="shared" si="76"/>
        <v>Not Met</v>
      </c>
      <c r="P252" s="145">
        <f t="shared" si="77"/>
        <v>0.03</v>
      </c>
      <c r="Q252" s="50">
        <v>12</v>
      </c>
      <c r="R252" s="50">
        <v>1</v>
      </c>
      <c r="S252" s="51">
        <v>1</v>
      </c>
      <c r="T252" s="145">
        <f t="shared" si="78"/>
        <v>8.3333333333333329E-2</v>
      </c>
      <c r="U252" s="146" t="str">
        <f t="shared" si="79"/>
        <v>Not Met</v>
      </c>
      <c r="V252" s="145">
        <f t="shared" si="80"/>
        <v>0.02</v>
      </c>
      <c r="W252" s="50">
        <v>377</v>
      </c>
      <c r="X252" s="50">
        <v>9</v>
      </c>
      <c r="Y252" s="51">
        <v>1</v>
      </c>
      <c r="Z252" s="145">
        <f t="shared" si="81"/>
        <v>2.3872679045092837E-2</v>
      </c>
      <c r="AA252" s="146" t="str">
        <f t="shared" si="82"/>
        <v>Not Met</v>
      </c>
      <c r="AB252" s="145">
        <f t="shared" si="83"/>
        <v>1.2500000000000001E-2</v>
      </c>
      <c r="AC252" s="50">
        <v>18</v>
      </c>
      <c r="AD252" s="50">
        <v>9</v>
      </c>
      <c r="AE252" s="51">
        <v>0.8</v>
      </c>
      <c r="AF252" s="145">
        <f t="shared" si="84"/>
        <v>0.5</v>
      </c>
      <c r="AG252" s="146" t="str">
        <f t="shared" si="85"/>
        <v>Not Met</v>
      </c>
      <c r="AH252" s="145">
        <f t="shared" si="86"/>
        <v>1.2500000000000001E-2</v>
      </c>
      <c r="AI252" s="50">
        <v>5</v>
      </c>
      <c r="AJ252" s="50">
        <v>5</v>
      </c>
      <c r="AK252" s="51">
        <v>1</v>
      </c>
      <c r="AL252" s="145">
        <f t="shared" si="87"/>
        <v>1</v>
      </c>
      <c r="AM252" s="146" t="str">
        <f t="shared" si="88"/>
        <v>Met</v>
      </c>
      <c r="AN252" s="145">
        <f t="shared" si="89"/>
        <v>0.02</v>
      </c>
      <c r="AO252" s="50">
        <v>11</v>
      </c>
      <c r="AP252" s="50">
        <v>0</v>
      </c>
      <c r="AQ252" s="51">
        <v>1</v>
      </c>
      <c r="AR252" s="145">
        <f t="shared" si="90"/>
        <v>0</v>
      </c>
      <c r="AS252" s="146" t="str">
        <f t="shared" si="91"/>
        <v>Not Met</v>
      </c>
      <c r="AT252" s="145">
        <f t="shared" si="92"/>
        <v>0.02</v>
      </c>
      <c r="AU252" s="145">
        <v>0.8</v>
      </c>
      <c r="AV252" s="89">
        <f t="shared" si="93"/>
        <v>0.215</v>
      </c>
      <c r="AW252" s="90">
        <f t="shared" si="94"/>
        <v>0.26874999999999999</v>
      </c>
      <c r="AX252" s="64" t="str">
        <f t="shared" si="95"/>
        <v>Below Par</v>
      </c>
    </row>
    <row r="253" spans="1:50">
      <c r="A253" s="148">
        <v>45108</v>
      </c>
      <c r="B253" s="152" t="s">
        <v>2186</v>
      </c>
      <c r="C253" s="152" t="s">
        <v>3722</v>
      </c>
      <c r="D253" s="153" t="s">
        <v>3540</v>
      </c>
      <c r="E253" s="50">
        <v>17</v>
      </c>
      <c r="F253" s="50">
        <v>8</v>
      </c>
      <c r="G253" s="51">
        <v>1</v>
      </c>
      <c r="H253" s="145">
        <f t="shared" si="72"/>
        <v>0.47058823529411764</v>
      </c>
      <c r="I253" s="146" t="str">
        <f t="shared" si="73"/>
        <v>Not Met</v>
      </c>
      <c r="J253" s="145">
        <f t="shared" si="74"/>
        <v>0.1</v>
      </c>
      <c r="K253" s="50">
        <v>669</v>
      </c>
      <c r="L253" s="50">
        <v>59</v>
      </c>
      <c r="M253" s="51">
        <v>1</v>
      </c>
      <c r="N253" s="145">
        <f t="shared" si="75"/>
        <v>8.8191330343796712E-2</v>
      </c>
      <c r="O253" s="146" t="str">
        <f t="shared" si="76"/>
        <v>Not Met</v>
      </c>
      <c r="P253" s="145">
        <f t="shared" si="77"/>
        <v>0.03</v>
      </c>
      <c r="Q253" s="50">
        <v>28</v>
      </c>
      <c r="R253" s="50">
        <v>1</v>
      </c>
      <c r="S253" s="51">
        <v>1</v>
      </c>
      <c r="T253" s="145">
        <f t="shared" si="78"/>
        <v>3.5714285714285712E-2</v>
      </c>
      <c r="U253" s="146" t="str">
        <f t="shared" si="79"/>
        <v>Not Met</v>
      </c>
      <c r="V253" s="145">
        <f t="shared" si="80"/>
        <v>0.02</v>
      </c>
      <c r="W253" s="50">
        <v>561</v>
      </c>
      <c r="X253" s="50">
        <v>21</v>
      </c>
      <c r="Y253" s="51">
        <v>1</v>
      </c>
      <c r="Z253" s="145">
        <f t="shared" si="81"/>
        <v>3.7433155080213901E-2</v>
      </c>
      <c r="AA253" s="146" t="str">
        <f t="shared" si="82"/>
        <v>Not Met</v>
      </c>
      <c r="AB253" s="145">
        <f t="shared" si="83"/>
        <v>1.2500000000000001E-2</v>
      </c>
      <c r="AC253" s="50">
        <v>17</v>
      </c>
      <c r="AD253" s="50">
        <v>6</v>
      </c>
      <c r="AE253" s="51">
        <v>0.8</v>
      </c>
      <c r="AF253" s="145">
        <f t="shared" si="84"/>
        <v>0.35294117647058826</v>
      </c>
      <c r="AG253" s="146" t="str">
        <f t="shared" si="85"/>
        <v>Not Met</v>
      </c>
      <c r="AH253" s="145">
        <f t="shared" si="86"/>
        <v>1.2500000000000001E-2</v>
      </c>
      <c r="AI253" s="50">
        <v>3</v>
      </c>
      <c r="AJ253" s="50">
        <v>3</v>
      </c>
      <c r="AK253" s="51">
        <v>1</v>
      </c>
      <c r="AL253" s="145">
        <f t="shared" si="87"/>
        <v>1</v>
      </c>
      <c r="AM253" s="146" t="str">
        <f t="shared" si="88"/>
        <v>Met</v>
      </c>
      <c r="AN253" s="145">
        <f t="shared" si="89"/>
        <v>0.02</v>
      </c>
      <c r="AO253" s="50">
        <v>9</v>
      </c>
      <c r="AP253" s="50">
        <v>2</v>
      </c>
      <c r="AQ253" s="51">
        <v>1</v>
      </c>
      <c r="AR253" s="145">
        <f t="shared" si="90"/>
        <v>0.22222222222222221</v>
      </c>
      <c r="AS253" s="146" t="str">
        <f t="shared" si="91"/>
        <v>Not Met</v>
      </c>
      <c r="AT253" s="145">
        <f t="shared" si="92"/>
        <v>0.02</v>
      </c>
      <c r="AU253" s="145">
        <v>0.8</v>
      </c>
      <c r="AV253" s="89">
        <f t="shared" si="93"/>
        <v>0.215</v>
      </c>
      <c r="AW253" s="90">
        <f t="shared" si="94"/>
        <v>0.26874999999999999</v>
      </c>
      <c r="AX253" s="64" t="str">
        <f t="shared" si="95"/>
        <v>Below Par</v>
      </c>
    </row>
    <row r="254" spans="1:50">
      <c r="A254" s="148">
        <v>45108</v>
      </c>
      <c r="B254" s="152" t="s">
        <v>2186</v>
      </c>
      <c r="C254" s="152" t="s">
        <v>3721</v>
      </c>
      <c r="D254" s="153" t="s">
        <v>3541</v>
      </c>
      <c r="E254" s="50">
        <v>19</v>
      </c>
      <c r="F254" s="50">
        <v>9</v>
      </c>
      <c r="G254" s="51">
        <v>1</v>
      </c>
      <c r="H254" s="145">
        <f t="shared" si="72"/>
        <v>0.47368421052631576</v>
      </c>
      <c r="I254" s="146" t="str">
        <f t="shared" si="73"/>
        <v>Not Met</v>
      </c>
      <c r="J254" s="145">
        <f t="shared" si="74"/>
        <v>0.1</v>
      </c>
      <c r="K254" s="50">
        <v>517</v>
      </c>
      <c r="L254" s="50">
        <v>38</v>
      </c>
      <c r="M254" s="51">
        <v>1</v>
      </c>
      <c r="N254" s="145">
        <f t="shared" si="75"/>
        <v>7.3500967117988397E-2</v>
      </c>
      <c r="O254" s="146" t="str">
        <f t="shared" si="76"/>
        <v>Not Met</v>
      </c>
      <c r="P254" s="145">
        <f t="shared" si="77"/>
        <v>0.03</v>
      </c>
      <c r="Q254" s="50">
        <v>14</v>
      </c>
      <c r="R254" s="50">
        <v>0</v>
      </c>
      <c r="S254" s="51">
        <v>1</v>
      </c>
      <c r="T254" s="145">
        <f t="shared" si="78"/>
        <v>0</v>
      </c>
      <c r="U254" s="146" t="str">
        <f t="shared" si="79"/>
        <v>Not Met</v>
      </c>
      <c r="V254" s="145">
        <f t="shared" si="80"/>
        <v>0.02</v>
      </c>
      <c r="W254" s="50">
        <v>326</v>
      </c>
      <c r="X254" s="50">
        <v>15</v>
      </c>
      <c r="Y254" s="51">
        <v>1</v>
      </c>
      <c r="Z254" s="145">
        <f t="shared" si="81"/>
        <v>4.6012269938650305E-2</v>
      </c>
      <c r="AA254" s="146" t="str">
        <f t="shared" si="82"/>
        <v>Not Met</v>
      </c>
      <c r="AB254" s="145">
        <f t="shared" si="83"/>
        <v>1.2500000000000001E-2</v>
      </c>
      <c r="AC254" s="50">
        <v>19</v>
      </c>
      <c r="AD254" s="50">
        <v>11</v>
      </c>
      <c r="AE254" s="51">
        <v>0.8</v>
      </c>
      <c r="AF254" s="145">
        <f t="shared" si="84"/>
        <v>0.57894736842105265</v>
      </c>
      <c r="AG254" s="146" t="str">
        <f t="shared" si="85"/>
        <v>Not Met</v>
      </c>
      <c r="AH254" s="145">
        <f t="shared" si="86"/>
        <v>1.2500000000000001E-2</v>
      </c>
      <c r="AI254" s="50">
        <v>4</v>
      </c>
      <c r="AJ254" s="50">
        <v>4</v>
      </c>
      <c r="AK254" s="51">
        <v>1</v>
      </c>
      <c r="AL254" s="145">
        <f t="shared" si="87"/>
        <v>1</v>
      </c>
      <c r="AM254" s="146" t="str">
        <f t="shared" si="88"/>
        <v>Met</v>
      </c>
      <c r="AN254" s="145">
        <f t="shared" si="89"/>
        <v>0.02</v>
      </c>
      <c r="AO254" s="50">
        <v>9</v>
      </c>
      <c r="AP254" s="50">
        <v>1</v>
      </c>
      <c r="AQ254" s="51">
        <v>1</v>
      </c>
      <c r="AR254" s="145">
        <f t="shared" si="90"/>
        <v>0.1111111111111111</v>
      </c>
      <c r="AS254" s="146" t="str">
        <f t="shared" si="91"/>
        <v>Not Met</v>
      </c>
      <c r="AT254" s="145">
        <f t="shared" si="92"/>
        <v>0.02</v>
      </c>
      <c r="AU254" s="145">
        <v>0.8</v>
      </c>
      <c r="AV254" s="89">
        <f t="shared" si="93"/>
        <v>0.215</v>
      </c>
      <c r="AW254" s="90">
        <f t="shared" si="94"/>
        <v>0.26874999999999999</v>
      </c>
      <c r="AX254" s="64" t="str">
        <f t="shared" si="95"/>
        <v>Below Par</v>
      </c>
    </row>
    <row r="255" spans="1:50">
      <c r="A255" s="148">
        <v>45108</v>
      </c>
      <c r="B255" s="152" t="s">
        <v>2186</v>
      </c>
      <c r="C255" s="152" t="s">
        <v>3726</v>
      </c>
      <c r="D255" s="153" t="s">
        <v>3727</v>
      </c>
      <c r="E255" s="50">
        <v>12</v>
      </c>
      <c r="F255" s="50">
        <v>6</v>
      </c>
      <c r="G255" s="51">
        <v>1</v>
      </c>
      <c r="H255" s="145">
        <f t="shared" si="72"/>
        <v>0.5</v>
      </c>
      <c r="I255" s="146" t="str">
        <f t="shared" si="73"/>
        <v>Not Met</v>
      </c>
      <c r="J255" s="145">
        <f t="shared" si="74"/>
        <v>0.1</v>
      </c>
      <c r="K255" s="50">
        <v>496</v>
      </c>
      <c r="L255" s="50">
        <v>36</v>
      </c>
      <c r="M255" s="51">
        <v>1</v>
      </c>
      <c r="N255" s="145">
        <f t="shared" si="75"/>
        <v>7.2580645161290328E-2</v>
      </c>
      <c r="O255" s="146" t="str">
        <f t="shared" si="76"/>
        <v>Not Met</v>
      </c>
      <c r="P255" s="145">
        <f t="shared" si="77"/>
        <v>0.03</v>
      </c>
      <c r="Q255" s="50">
        <v>19</v>
      </c>
      <c r="R255" s="50">
        <v>0</v>
      </c>
      <c r="S255" s="51">
        <v>1</v>
      </c>
      <c r="T255" s="145">
        <f t="shared" si="78"/>
        <v>0</v>
      </c>
      <c r="U255" s="146" t="str">
        <f t="shared" si="79"/>
        <v>Not Met</v>
      </c>
      <c r="V255" s="145">
        <f t="shared" si="80"/>
        <v>0.02</v>
      </c>
      <c r="W255" s="50">
        <v>440</v>
      </c>
      <c r="X255" s="50">
        <v>14</v>
      </c>
      <c r="Y255" s="51">
        <v>1</v>
      </c>
      <c r="Z255" s="145">
        <f t="shared" si="81"/>
        <v>3.1818181818181815E-2</v>
      </c>
      <c r="AA255" s="146" t="str">
        <f t="shared" si="82"/>
        <v>Not Met</v>
      </c>
      <c r="AB255" s="145">
        <f t="shared" si="83"/>
        <v>1.2500000000000001E-2</v>
      </c>
      <c r="AC255" s="50">
        <v>12</v>
      </c>
      <c r="AD255" s="50">
        <v>2</v>
      </c>
      <c r="AE255" s="51">
        <v>0.8</v>
      </c>
      <c r="AF255" s="145">
        <f t="shared" si="84"/>
        <v>0.16666666666666666</v>
      </c>
      <c r="AG255" s="146" t="str">
        <f t="shared" si="85"/>
        <v>Not Met</v>
      </c>
      <c r="AH255" s="145">
        <f t="shared" si="86"/>
        <v>1.2500000000000001E-2</v>
      </c>
      <c r="AI255" s="50">
        <v>10</v>
      </c>
      <c r="AJ255" s="50">
        <v>10</v>
      </c>
      <c r="AK255" s="51">
        <v>1</v>
      </c>
      <c r="AL255" s="145">
        <f t="shared" si="87"/>
        <v>1</v>
      </c>
      <c r="AM255" s="146" t="str">
        <f t="shared" si="88"/>
        <v>Met</v>
      </c>
      <c r="AN255" s="145">
        <f t="shared" si="89"/>
        <v>0.02</v>
      </c>
      <c r="AO255" s="50">
        <v>6</v>
      </c>
      <c r="AP255" s="50">
        <v>2</v>
      </c>
      <c r="AQ255" s="51">
        <v>1</v>
      </c>
      <c r="AR255" s="145">
        <f t="shared" si="90"/>
        <v>0.33333333333333331</v>
      </c>
      <c r="AS255" s="146" t="str">
        <f t="shared" si="91"/>
        <v>Not Met</v>
      </c>
      <c r="AT255" s="145">
        <f t="shared" si="92"/>
        <v>0.02</v>
      </c>
      <c r="AU255" s="145">
        <v>0.8</v>
      </c>
      <c r="AV255" s="89">
        <f t="shared" si="93"/>
        <v>0.215</v>
      </c>
      <c r="AW255" s="90">
        <f t="shared" si="94"/>
        <v>0.26874999999999999</v>
      </c>
      <c r="AX255" s="64" t="str">
        <f t="shared" si="95"/>
        <v>Below Par</v>
      </c>
    </row>
    <row r="256" spans="1:50">
      <c r="A256" s="148">
        <v>45108</v>
      </c>
      <c r="B256" s="152" t="s">
        <v>2186</v>
      </c>
      <c r="C256" s="152" t="s">
        <v>3724</v>
      </c>
      <c r="D256" s="153" t="s">
        <v>3725</v>
      </c>
      <c r="E256" s="50">
        <v>17</v>
      </c>
      <c r="F256" s="50">
        <v>9</v>
      </c>
      <c r="G256" s="51">
        <v>1</v>
      </c>
      <c r="H256" s="145">
        <f t="shared" si="72"/>
        <v>0.52941176470588236</v>
      </c>
      <c r="I256" s="146" t="str">
        <f t="shared" si="73"/>
        <v>Not Met</v>
      </c>
      <c r="J256" s="145">
        <f t="shared" si="74"/>
        <v>0.1</v>
      </c>
      <c r="K256" s="50">
        <v>417</v>
      </c>
      <c r="L256" s="50">
        <v>54</v>
      </c>
      <c r="M256" s="51">
        <v>1</v>
      </c>
      <c r="N256" s="145">
        <f t="shared" si="75"/>
        <v>0.12949640287769784</v>
      </c>
      <c r="O256" s="146" t="str">
        <f t="shared" si="76"/>
        <v>Not Met</v>
      </c>
      <c r="P256" s="145">
        <f t="shared" si="77"/>
        <v>0.03</v>
      </c>
      <c r="Q256" s="50">
        <v>10</v>
      </c>
      <c r="R256" s="50">
        <v>0</v>
      </c>
      <c r="S256" s="51">
        <v>1</v>
      </c>
      <c r="T256" s="145">
        <f t="shared" si="78"/>
        <v>0</v>
      </c>
      <c r="U256" s="146" t="str">
        <f t="shared" si="79"/>
        <v>Not Met</v>
      </c>
      <c r="V256" s="145">
        <f t="shared" si="80"/>
        <v>0.02</v>
      </c>
      <c r="W256" s="50">
        <v>297</v>
      </c>
      <c r="X256" s="50">
        <v>12</v>
      </c>
      <c r="Y256" s="51">
        <v>1</v>
      </c>
      <c r="Z256" s="145">
        <f t="shared" si="81"/>
        <v>4.0404040404040407E-2</v>
      </c>
      <c r="AA256" s="146" t="str">
        <f t="shared" si="82"/>
        <v>Not Met</v>
      </c>
      <c r="AB256" s="145">
        <f t="shared" si="83"/>
        <v>1.2500000000000001E-2</v>
      </c>
      <c r="AC256" s="50">
        <v>17</v>
      </c>
      <c r="AD256" s="50">
        <v>8</v>
      </c>
      <c r="AE256" s="51">
        <v>0.8</v>
      </c>
      <c r="AF256" s="145">
        <f t="shared" si="84"/>
        <v>0.47058823529411764</v>
      </c>
      <c r="AG256" s="146" t="str">
        <f t="shared" si="85"/>
        <v>Not Met</v>
      </c>
      <c r="AH256" s="145">
        <f t="shared" si="86"/>
        <v>1.2500000000000001E-2</v>
      </c>
      <c r="AI256" s="50">
        <v>5</v>
      </c>
      <c r="AJ256" s="50">
        <v>5</v>
      </c>
      <c r="AK256" s="51">
        <v>1</v>
      </c>
      <c r="AL256" s="145">
        <f t="shared" si="87"/>
        <v>1</v>
      </c>
      <c r="AM256" s="146" t="str">
        <f t="shared" si="88"/>
        <v>Met</v>
      </c>
      <c r="AN256" s="145">
        <f t="shared" si="89"/>
        <v>0.02</v>
      </c>
      <c r="AO256" s="50">
        <v>8</v>
      </c>
      <c r="AP256" s="50">
        <v>2</v>
      </c>
      <c r="AQ256" s="51">
        <v>1</v>
      </c>
      <c r="AR256" s="145">
        <f t="shared" si="90"/>
        <v>0.25</v>
      </c>
      <c r="AS256" s="146" t="str">
        <f t="shared" si="91"/>
        <v>Not Met</v>
      </c>
      <c r="AT256" s="145">
        <f t="shared" si="92"/>
        <v>0.02</v>
      </c>
      <c r="AU256" s="145">
        <v>0.8</v>
      </c>
      <c r="AV256" s="89">
        <f t="shared" si="93"/>
        <v>0.215</v>
      </c>
      <c r="AW256" s="90">
        <f t="shared" si="94"/>
        <v>0.26874999999999999</v>
      </c>
      <c r="AX256" s="64" t="str">
        <f t="shared" si="95"/>
        <v>Below Par</v>
      </c>
    </row>
    <row r="257" spans="1:50">
      <c r="A257" s="148">
        <v>45108</v>
      </c>
      <c r="B257" s="152" t="s">
        <v>2644</v>
      </c>
      <c r="C257" s="152" t="s">
        <v>3551</v>
      </c>
      <c r="D257" s="153" t="s">
        <v>3513</v>
      </c>
      <c r="E257" s="50">
        <v>19</v>
      </c>
      <c r="F257" s="50">
        <v>9</v>
      </c>
      <c r="G257" s="51">
        <v>1</v>
      </c>
      <c r="H257" s="145">
        <f t="shared" si="72"/>
        <v>0.47368421052631576</v>
      </c>
      <c r="I257" s="146" t="str">
        <f t="shared" si="73"/>
        <v>Not Met</v>
      </c>
      <c r="J257" s="145">
        <f t="shared" si="74"/>
        <v>0.1</v>
      </c>
      <c r="K257" s="50">
        <v>529</v>
      </c>
      <c r="L257" s="50">
        <v>89</v>
      </c>
      <c r="M257" s="51">
        <v>1</v>
      </c>
      <c r="N257" s="145">
        <f t="shared" si="75"/>
        <v>0.16824196597353497</v>
      </c>
      <c r="O257" s="146" t="str">
        <f t="shared" si="76"/>
        <v>Not Met</v>
      </c>
      <c r="P257" s="145">
        <f t="shared" si="77"/>
        <v>0.03</v>
      </c>
      <c r="Q257" s="50">
        <v>8</v>
      </c>
      <c r="R257" s="50">
        <v>1</v>
      </c>
      <c r="S257" s="51">
        <v>1</v>
      </c>
      <c r="T257" s="145">
        <f t="shared" si="78"/>
        <v>0.125</v>
      </c>
      <c r="U257" s="146" t="str">
        <f t="shared" si="79"/>
        <v>Not Met</v>
      </c>
      <c r="V257" s="145">
        <f t="shared" si="80"/>
        <v>0.02</v>
      </c>
      <c r="W257" s="50">
        <v>517</v>
      </c>
      <c r="X257" s="50">
        <v>13</v>
      </c>
      <c r="Y257" s="51">
        <v>1</v>
      </c>
      <c r="Z257" s="145">
        <f t="shared" si="81"/>
        <v>2.5145067698259187E-2</v>
      </c>
      <c r="AA257" s="146" t="str">
        <f t="shared" si="82"/>
        <v>Not Met</v>
      </c>
      <c r="AB257" s="145">
        <f t="shared" si="83"/>
        <v>1.2500000000000001E-2</v>
      </c>
      <c r="AC257" s="50">
        <v>19</v>
      </c>
      <c r="AD257" s="50">
        <v>9</v>
      </c>
      <c r="AE257" s="51">
        <v>0.8</v>
      </c>
      <c r="AF257" s="145">
        <f t="shared" si="84"/>
        <v>0.47368421052631576</v>
      </c>
      <c r="AG257" s="146" t="str">
        <f t="shared" si="85"/>
        <v>Not Met</v>
      </c>
      <c r="AH257" s="145">
        <f t="shared" si="86"/>
        <v>1.2500000000000001E-2</v>
      </c>
      <c r="AI257" s="50">
        <v>1</v>
      </c>
      <c r="AJ257" s="50">
        <v>1</v>
      </c>
      <c r="AK257" s="51">
        <v>1</v>
      </c>
      <c r="AL257" s="145">
        <f t="shared" si="87"/>
        <v>1</v>
      </c>
      <c r="AM257" s="146" t="str">
        <f t="shared" si="88"/>
        <v>Met</v>
      </c>
      <c r="AN257" s="145">
        <f t="shared" si="89"/>
        <v>0.02</v>
      </c>
      <c r="AO257" s="50">
        <v>8</v>
      </c>
      <c r="AP257" s="50">
        <v>0</v>
      </c>
      <c r="AQ257" s="51">
        <v>1</v>
      </c>
      <c r="AR257" s="145">
        <f t="shared" si="90"/>
        <v>0</v>
      </c>
      <c r="AS257" s="146" t="str">
        <f t="shared" si="91"/>
        <v>Not Met</v>
      </c>
      <c r="AT257" s="145">
        <f t="shared" si="92"/>
        <v>0.02</v>
      </c>
      <c r="AU257" s="145">
        <v>0.8</v>
      </c>
      <c r="AV257" s="89">
        <f t="shared" si="93"/>
        <v>0.215</v>
      </c>
      <c r="AW257" s="90">
        <f t="shared" si="94"/>
        <v>0.26874999999999999</v>
      </c>
      <c r="AX257" s="64" t="str">
        <f t="shared" si="95"/>
        <v>Below Par</v>
      </c>
    </row>
    <row r="258" spans="1:50">
      <c r="A258" s="148">
        <v>45108</v>
      </c>
      <c r="B258" s="152" t="s">
        <v>2644</v>
      </c>
      <c r="C258" s="152" t="s">
        <v>3733</v>
      </c>
      <c r="D258" s="153" t="s">
        <v>3546</v>
      </c>
      <c r="E258" s="50">
        <v>35</v>
      </c>
      <c r="F258" s="50">
        <v>12</v>
      </c>
      <c r="G258" s="51">
        <v>1</v>
      </c>
      <c r="H258" s="145">
        <f t="shared" si="72"/>
        <v>0.34285714285714286</v>
      </c>
      <c r="I258" s="146" t="str">
        <f t="shared" si="73"/>
        <v>Not Met</v>
      </c>
      <c r="J258" s="145">
        <f t="shared" si="74"/>
        <v>0.1</v>
      </c>
      <c r="K258" s="50">
        <v>641</v>
      </c>
      <c r="L258" s="50">
        <v>55</v>
      </c>
      <c r="M258" s="51">
        <v>1</v>
      </c>
      <c r="N258" s="145">
        <f t="shared" si="75"/>
        <v>8.5803432137285487E-2</v>
      </c>
      <c r="O258" s="146" t="str">
        <f t="shared" si="76"/>
        <v>Not Met</v>
      </c>
      <c r="P258" s="145">
        <f t="shared" si="77"/>
        <v>0.03</v>
      </c>
      <c r="Q258" s="50">
        <v>7</v>
      </c>
      <c r="R258" s="50">
        <v>1</v>
      </c>
      <c r="S258" s="51">
        <v>1</v>
      </c>
      <c r="T258" s="145">
        <f t="shared" si="78"/>
        <v>0.14285714285714285</v>
      </c>
      <c r="U258" s="146" t="str">
        <f t="shared" si="79"/>
        <v>Not Met</v>
      </c>
      <c r="V258" s="145">
        <f t="shared" si="80"/>
        <v>0.02</v>
      </c>
      <c r="W258" s="50">
        <v>632</v>
      </c>
      <c r="X258" s="50">
        <v>32</v>
      </c>
      <c r="Y258" s="51">
        <v>1</v>
      </c>
      <c r="Z258" s="145">
        <f t="shared" si="81"/>
        <v>5.0632911392405063E-2</v>
      </c>
      <c r="AA258" s="146" t="str">
        <f t="shared" si="82"/>
        <v>Not Met</v>
      </c>
      <c r="AB258" s="145">
        <f t="shared" si="83"/>
        <v>1.2500000000000001E-2</v>
      </c>
      <c r="AC258" s="50">
        <v>35</v>
      </c>
      <c r="AD258" s="50">
        <v>16</v>
      </c>
      <c r="AE258" s="51">
        <v>0.8</v>
      </c>
      <c r="AF258" s="145">
        <f t="shared" si="84"/>
        <v>0.45714285714285713</v>
      </c>
      <c r="AG258" s="146" t="str">
        <f t="shared" si="85"/>
        <v>Not Met</v>
      </c>
      <c r="AH258" s="145">
        <f t="shared" si="86"/>
        <v>1.2500000000000001E-2</v>
      </c>
      <c r="AI258" s="50">
        <v>4</v>
      </c>
      <c r="AJ258" s="50">
        <v>4</v>
      </c>
      <c r="AK258" s="51">
        <v>1</v>
      </c>
      <c r="AL258" s="145">
        <f t="shared" si="87"/>
        <v>1</v>
      </c>
      <c r="AM258" s="146" t="str">
        <f t="shared" si="88"/>
        <v>Met</v>
      </c>
      <c r="AN258" s="145">
        <f t="shared" si="89"/>
        <v>0.02</v>
      </c>
      <c r="AO258" s="50">
        <v>21</v>
      </c>
      <c r="AP258" s="50">
        <v>1</v>
      </c>
      <c r="AQ258" s="51">
        <v>1</v>
      </c>
      <c r="AR258" s="145">
        <f t="shared" si="90"/>
        <v>4.7619047619047616E-2</v>
      </c>
      <c r="AS258" s="146" t="str">
        <f t="shared" si="91"/>
        <v>Not Met</v>
      </c>
      <c r="AT258" s="145">
        <f t="shared" si="92"/>
        <v>0.02</v>
      </c>
      <c r="AU258" s="145">
        <v>0.8</v>
      </c>
      <c r="AV258" s="89">
        <f t="shared" si="93"/>
        <v>0.215</v>
      </c>
      <c r="AW258" s="90">
        <f t="shared" si="94"/>
        <v>0.26874999999999999</v>
      </c>
      <c r="AX258" s="64" t="str">
        <f t="shared" si="95"/>
        <v>Below Par</v>
      </c>
    </row>
    <row r="259" spans="1:50">
      <c r="A259" s="148">
        <v>45108</v>
      </c>
      <c r="B259" s="152" t="s">
        <v>2644</v>
      </c>
      <c r="C259" s="152" t="s">
        <v>3734</v>
      </c>
      <c r="D259" s="153" t="s">
        <v>3548</v>
      </c>
      <c r="E259" s="50">
        <v>25</v>
      </c>
      <c r="F259" s="50">
        <v>17</v>
      </c>
      <c r="G259" s="51">
        <v>1</v>
      </c>
      <c r="H259" s="145">
        <f t="shared" si="72"/>
        <v>0.68</v>
      </c>
      <c r="I259" s="146" t="str">
        <f t="shared" si="73"/>
        <v>Not Met</v>
      </c>
      <c r="J259" s="145">
        <f t="shared" si="74"/>
        <v>0.1</v>
      </c>
      <c r="K259" s="50">
        <v>671</v>
      </c>
      <c r="L259" s="50">
        <v>70</v>
      </c>
      <c r="M259" s="51">
        <v>1</v>
      </c>
      <c r="N259" s="145">
        <f t="shared" si="75"/>
        <v>0.10432190760059612</v>
      </c>
      <c r="O259" s="146" t="str">
        <f t="shared" si="76"/>
        <v>Not Met</v>
      </c>
      <c r="P259" s="145">
        <f t="shared" si="77"/>
        <v>0.03</v>
      </c>
      <c r="Q259" s="50">
        <v>11</v>
      </c>
      <c r="R259" s="50">
        <v>1</v>
      </c>
      <c r="S259" s="51">
        <v>1</v>
      </c>
      <c r="T259" s="145">
        <f t="shared" si="78"/>
        <v>9.0909090909090912E-2</v>
      </c>
      <c r="U259" s="146" t="str">
        <f t="shared" si="79"/>
        <v>Not Met</v>
      </c>
      <c r="V259" s="145">
        <f t="shared" si="80"/>
        <v>0.02</v>
      </c>
      <c r="W259" s="50">
        <v>555</v>
      </c>
      <c r="X259" s="50">
        <v>32</v>
      </c>
      <c r="Y259" s="51">
        <v>1</v>
      </c>
      <c r="Z259" s="145">
        <f t="shared" si="81"/>
        <v>5.7657657657657659E-2</v>
      </c>
      <c r="AA259" s="146" t="str">
        <f t="shared" si="82"/>
        <v>Not Met</v>
      </c>
      <c r="AB259" s="145">
        <f t="shared" si="83"/>
        <v>1.2500000000000001E-2</v>
      </c>
      <c r="AC259" s="50">
        <v>25</v>
      </c>
      <c r="AD259" s="50">
        <v>16</v>
      </c>
      <c r="AE259" s="51">
        <v>0.8</v>
      </c>
      <c r="AF259" s="145">
        <f t="shared" si="84"/>
        <v>0.64</v>
      </c>
      <c r="AG259" s="146" t="str">
        <f t="shared" si="85"/>
        <v>Not Met</v>
      </c>
      <c r="AH259" s="145">
        <f t="shared" si="86"/>
        <v>1.2500000000000001E-2</v>
      </c>
      <c r="AI259" s="50">
        <v>0</v>
      </c>
      <c r="AJ259" s="50">
        <v>0</v>
      </c>
      <c r="AK259" s="51">
        <v>1</v>
      </c>
      <c r="AL259" s="145">
        <f t="shared" si="87"/>
        <v>1</v>
      </c>
      <c r="AM259" s="146" t="str">
        <f t="shared" si="88"/>
        <v>Met</v>
      </c>
      <c r="AN259" s="145">
        <f t="shared" si="89"/>
        <v>0.02</v>
      </c>
      <c r="AO259" s="50">
        <v>8</v>
      </c>
      <c r="AP259" s="50">
        <v>0</v>
      </c>
      <c r="AQ259" s="51">
        <v>1</v>
      </c>
      <c r="AR259" s="145">
        <f t="shared" si="90"/>
        <v>0</v>
      </c>
      <c r="AS259" s="146" t="str">
        <f t="shared" si="91"/>
        <v>Not Met</v>
      </c>
      <c r="AT259" s="145">
        <f t="shared" si="92"/>
        <v>0.02</v>
      </c>
      <c r="AU259" s="145">
        <v>0.8</v>
      </c>
      <c r="AV259" s="89">
        <f t="shared" si="93"/>
        <v>0.215</v>
      </c>
      <c r="AW259" s="90">
        <f t="shared" si="94"/>
        <v>0.26874999999999999</v>
      </c>
      <c r="AX259" s="64" t="str">
        <f t="shared" si="95"/>
        <v>Below Par</v>
      </c>
    </row>
    <row r="260" spans="1:50">
      <c r="A260" s="148">
        <v>45108</v>
      </c>
      <c r="B260" s="152" t="s">
        <v>2644</v>
      </c>
      <c r="C260" s="152" t="s">
        <v>3732</v>
      </c>
      <c r="D260" s="153" t="s">
        <v>3544</v>
      </c>
      <c r="E260" s="50">
        <v>29</v>
      </c>
      <c r="F260" s="50">
        <v>11</v>
      </c>
      <c r="G260" s="51">
        <v>1</v>
      </c>
      <c r="H260" s="145">
        <f t="shared" ref="H260:H323" si="96">IF(E260=0,100%,(F260/E260))</f>
        <v>0.37931034482758619</v>
      </c>
      <c r="I260" s="146" t="str">
        <f t="shared" ref="I260:I263" si="97">IF(H260&lt;=69%,"Not Met",IF(H260&lt;=94%,"Partially Met",IF(H260&lt;=104%,"Met","Exceeded")))</f>
        <v>Not Met</v>
      </c>
      <c r="J260" s="145">
        <f t="shared" ref="J260:J263" si="98">IF(I260="Not Met",(25%*40%),IF(I260="Partially Met",50%*40%,IF(I260="Met",100%*40%,100%*40%)))</f>
        <v>0.1</v>
      </c>
      <c r="K260" s="50">
        <v>573</v>
      </c>
      <c r="L260" s="50">
        <v>58</v>
      </c>
      <c r="M260" s="51">
        <v>1</v>
      </c>
      <c r="N260" s="145">
        <f t="shared" ref="N260:N263" si="99">IF(K260=0,100%,(L260/K260))</f>
        <v>0.1012216404886562</v>
      </c>
      <c r="O260" s="146" t="str">
        <f t="shared" ref="O260:O263" si="100">IF(N260&lt;=69%,"Not Met",IF(N260&lt;=94%,"Partially Met",IF(N260&lt;=104%,"Met","Exceeded")))</f>
        <v>Not Met</v>
      </c>
      <c r="P260" s="145">
        <f t="shared" ref="P260:P263" si="101">IFERROR((IF(O260="Not Met",(25%*12%),IF(O260="Partially Met",50%*12%,IF(O260="Met",100%*12%,100%*12%)))),12%)</f>
        <v>0.03</v>
      </c>
      <c r="Q260" s="50">
        <v>10</v>
      </c>
      <c r="R260" s="50">
        <v>0</v>
      </c>
      <c r="S260" s="51">
        <v>1</v>
      </c>
      <c r="T260" s="145">
        <f t="shared" ref="T260:T263" si="102">IF(Q260=0,100%,(R260/Q260))</f>
        <v>0</v>
      </c>
      <c r="U260" s="146" t="str">
        <f t="shared" ref="U260:U263" si="103">IF(T260&lt;=69%,"Not Met",IF(T260&lt;=94%,"Partially Met",IF(T260&lt;=104%,"Met","Exceeded")))</f>
        <v>Not Met</v>
      </c>
      <c r="V260" s="145">
        <f t="shared" ref="V260:V263" si="104">IFERROR((IF(U260="Not Met",(25%*8%),IF(U260="Partially Met",50%*8%,IF(U260="Met",100%*8%,100%*8%)))),8%)</f>
        <v>0.02</v>
      </c>
      <c r="W260" s="50">
        <v>677</v>
      </c>
      <c r="X260" s="50">
        <v>19</v>
      </c>
      <c r="Y260" s="51">
        <v>1</v>
      </c>
      <c r="Z260" s="145">
        <f t="shared" ref="Z260:Z263" si="105">IF(W260=0,100%,(X260/W260))</f>
        <v>2.8064992614475627E-2</v>
      </c>
      <c r="AA260" s="146" t="str">
        <f t="shared" ref="AA260:AA263" si="106">IF(Z260&lt;=69%,"Not Met",IF(Z260&lt;=94%,"Partially Met",IF(Z260&lt;=104%,"Met","Exceeded")))</f>
        <v>Not Met</v>
      </c>
      <c r="AB260" s="145">
        <f t="shared" ref="AB260:AB263" si="107">IFERROR((IF(AA260="Not Met",(25%*5%),IF(AA260="Partially Met",50%*5%,IF(AA260="Met",100%*5%,100%*5%)))),5%)</f>
        <v>1.2500000000000001E-2</v>
      </c>
      <c r="AC260" s="50">
        <v>29</v>
      </c>
      <c r="AD260" s="50">
        <v>13</v>
      </c>
      <c r="AE260" s="51">
        <v>0.8</v>
      </c>
      <c r="AF260" s="145">
        <f t="shared" ref="AF260:AF263" si="108">IF(AC260=0,100%,(AD260/AC260))</f>
        <v>0.44827586206896552</v>
      </c>
      <c r="AG260" s="146" t="str">
        <f t="shared" ref="AG260:AG263" si="109">IF(AF260&lt;=69%,"Not Met",IF(AF260&lt;=94%,"Partially Met",IF(AF260&lt;=104%,"Met","Exceeded")))</f>
        <v>Not Met</v>
      </c>
      <c r="AH260" s="145">
        <f t="shared" ref="AH260:AH263" si="110">IF(AG260="Not Met",(25%*5%),IF(AG260="Partially Met",50%*5%,IF(AG260="Met",100%*5%,100%*5%)))</f>
        <v>1.2500000000000001E-2</v>
      </c>
      <c r="AI260" s="50">
        <v>1</v>
      </c>
      <c r="AJ260" s="50">
        <v>1</v>
      </c>
      <c r="AK260" s="51">
        <v>1</v>
      </c>
      <c r="AL260" s="145">
        <f t="shared" ref="AL260:AL263" si="111">IFERROR((AJ260/AI260),100%)</f>
        <v>1</v>
      </c>
      <c r="AM260" s="146" t="str">
        <f t="shared" ref="AM260:AM263" si="112">IF(AL260&lt;=69%,"Not Met",IF(AL260&lt;=94%,"Partially Met",IF(AL260&lt;=104%,"Met","Exceeded")))</f>
        <v>Met</v>
      </c>
      <c r="AN260" s="145">
        <f t="shared" ref="AN260:AN263" si="113">IFERROR((IF(AM260="Not Met",(25%*2%),IF(AM260="Partially Met",50%*2%,IF(AM260="Met",100%*2%,100%*2%)))),0)</f>
        <v>0.02</v>
      </c>
      <c r="AO260" s="50">
        <v>14</v>
      </c>
      <c r="AP260" s="50">
        <v>0</v>
      </c>
      <c r="AQ260" s="51">
        <v>1</v>
      </c>
      <c r="AR260" s="145">
        <f t="shared" ref="AR260:AR263" si="114">IF(AO260=0,100%,(AP260/AO260))</f>
        <v>0</v>
      </c>
      <c r="AS260" s="146" t="str">
        <f t="shared" ref="AS260:AS263" si="115">IF(AR260&lt;=69%,"Not Met",IF(AR260&lt;=94%,"Partially Met",IF(AR260&lt;=104%,"Met","Exceeded")))</f>
        <v>Not Met</v>
      </c>
      <c r="AT260" s="145">
        <f t="shared" ref="AT260:AT263" si="116">IFERROR((IF(AS260="Not Met",(25%*8%),IF(AS260="Partially Met",50%*8%,IF(AS260="Met",100%*8%,100%*8%)))),0)</f>
        <v>0.02</v>
      </c>
      <c r="AU260" s="145">
        <v>0.8</v>
      </c>
      <c r="AV260" s="89">
        <f t="shared" ref="AV260:AV263" si="117">J260+V260+AB260+AH260+AN260+AT260+P260</f>
        <v>0.215</v>
      </c>
      <c r="AW260" s="90">
        <f t="shared" ref="AW260:AW263" si="118">(AV260*100%)/AU260</f>
        <v>0.26874999999999999</v>
      </c>
      <c r="AX260" s="64" t="str">
        <f t="shared" ref="AX260:AX263" si="119">IF(AW260&lt;=49.9%,"Below Par",IF(AW260&lt;=59.9%,"Needs Improvement",IF(AW260&lt;=79.9%,"Steady Performer","Exceptional Performer")))</f>
        <v>Below Par</v>
      </c>
    </row>
    <row r="261" spans="1:50">
      <c r="A261" s="148">
        <v>45108</v>
      </c>
      <c r="B261" s="152" t="s">
        <v>2644</v>
      </c>
      <c r="C261" s="152" t="s">
        <v>3728</v>
      </c>
      <c r="D261" s="153" t="s">
        <v>3729</v>
      </c>
      <c r="E261" s="50">
        <v>29</v>
      </c>
      <c r="F261" s="50">
        <v>18</v>
      </c>
      <c r="G261" s="51">
        <v>1</v>
      </c>
      <c r="H261" s="145">
        <f t="shared" si="96"/>
        <v>0.62068965517241381</v>
      </c>
      <c r="I261" s="146" t="str">
        <f t="shared" si="97"/>
        <v>Not Met</v>
      </c>
      <c r="J261" s="145">
        <f t="shared" si="98"/>
        <v>0.1</v>
      </c>
      <c r="K261" s="50">
        <v>645</v>
      </c>
      <c r="L261" s="50">
        <v>69</v>
      </c>
      <c r="M261" s="51">
        <v>1</v>
      </c>
      <c r="N261" s="145">
        <f t="shared" si="99"/>
        <v>0.10697674418604651</v>
      </c>
      <c r="O261" s="146" t="str">
        <f t="shared" si="100"/>
        <v>Not Met</v>
      </c>
      <c r="P261" s="145">
        <f t="shared" si="101"/>
        <v>0.03</v>
      </c>
      <c r="Q261" s="50">
        <v>6</v>
      </c>
      <c r="R261" s="50">
        <v>0</v>
      </c>
      <c r="S261" s="51">
        <v>1</v>
      </c>
      <c r="T261" s="145">
        <f t="shared" si="102"/>
        <v>0</v>
      </c>
      <c r="U261" s="146" t="str">
        <f t="shared" si="103"/>
        <v>Not Met</v>
      </c>
      <c r="V261" s="145">
        <f t="shared" si="104"/>
        <v>0.02</v>
      </c>
      <c r="W261" s="50">
        <v>686</v>
      </c>
      <c r="X261" s="50">
        <v>19</v>
      </c>
      <c r="Y261" s="51">
        <v>1</v>
      </c>
      <c r="Z261" s="145">
        <f t="shared" si="105"/>
        <v>2.7696793002915453E-2</v>
      </c>
      <c r="AA261" s="146" t="str">
        <f t="shared" si="106"/>
        <v>Not Met</v>
      </c>
      <c r="AB261" s="145">
        <f t="shared" si="107"/>
        <v>1.2500000000000001E-2</v>
      </c>
      <c r="AC261" s="50">
        <v>29</v>
      </c>
      <c r="AD261" s="50">
        <v>19</v>
      </c>
      <c r="AE261" s="51">
        <v>0.8</v>
      </c>
      <c r="AF261" s="145">
        <f t="shared" si="108"/>
        <v>0.65517241379310343</v>
      </c>
      <c r="AG261" s="146" t="str">
        <f t="shared" si="109"/>
        <v>Not Met</v>
      </c>
      <c r="AH261" s="145">
        <f t="shared" si="110"/>
        <v>1.2500000000000001E-2</v>
      </c>
      <c r="AI261" s="50">
        <v>2</v>
      </c>
      <c r="AJ261" s="50">
        <v>2</v>
      </c>
      <c r="AK261" s="51">
        <v>1</v>
      </c>
      <c r="AL261" s="145">
        <f t="shared" si="111"/>
        <v>1</v>
      </c>
      <c r="AM261" s="146" t="str">
        <f t="shared" si="112"/>
        <v>Met</v>
      </c>
      <c r="AN261" s="145">
        <f t="shared" si="113"/>
        <v>0.02</v>
      </c>
      <c r="AO261" s="50">
        <v>9</v>
      </c>
      <c r="AP261" s="50">
        <v>1</v>
      </c>
      <c r="AQ261" s="51">
        <v>1</v>
      </c>
      <c r="AR261" s="145">
        <f t="shared" si="114"/>
        <v>0.1111111111111111</v>
      </c>
      <c r="AS261" s="146" t="str">
        <f t="shared" si="115"/>
        <v>Not Met</v>
      </c>
      <c r="AT261" s="145">
        <f t="shared" si="116"/>
        <v>0.02</v>
      </c>
      <c r="AU261" s="145">
        <v>0.8</v>
      </c>
      <c r="AV261" s="89">
        <f t="shared" si="117"/>
        <v>0.215</v>
      </c>
      <c r="AW261" s="90">
        <f t="shared" si="118"/>
        <v>0.26874999999999999</v>
      </c>
      <c r="AX261" s="64" t="str">
        <f t="shared" si="119"/>
        <v>Below Par</v>
      </c>
    </row>
    <row r="262" spans="1:50">
      <c r="A262" s="148">
        <v>45108</v>
      </c>
      <c r="B262" s="152" t="s">
        <v>2644</v>
      </c>
      <c r="C262" s="152" t="s">
        <v>3730</v>
      </c>
      <c r="D262" s="153" t="s">
        <v>3731</v>
      </c>
      <c r="E262" s="50">
        <v>28</v>
      </c>
      <c r="F262" s="50">
        <v>14</v>
      </c>
      <c r="G262" s="51">
        <v>1</v>
      </c>
      <c r="H262" s="145">
        <f t="shared" si="96"/>
        <v>0.5</v>
      </c>
      <c r="I262" s="146" t="str">
        <f t="shared" si="97"/>
        <v>Not Met</v>
      </c>
      <c r="J262" s="145">
        <f t="shared" si="98"/>
        <v>0.1</v>
      </c>
      <c r="K262" s="50">
        <v>555</v>
      </c>
      <c r="L262" s="50">
        <v>116</v>
      </c>
      <c r="M262" s="51">
        <v>1</v>
      </c>
      <c r="N262" s="145">
        <f t="shared" si="99"/>
        <v>0.20900900900900901</v>
      </c>
      <c r="O262" s="146" t="str">
        <f t="shared" si="100"/>
        <v>Not Met</v>
      </c>
      <c r="P262" s="145">
        <f t="shared" si="101"/>
        <v>0.03</v>
      </c>
      <c r="Q262" s="50">
        <v>8</v>
      </c>
      <c r="R262" s="50">
        <v>0</v>
      </c>
      <c r="S262" s="51">
        <v>1</v>
      </c>
      <c r="T262" s="145">
        <f t="shared" si="102"/>
        <v>0</v>
      </c>
      <c r="U262" s="146" t="str">
        <f t="shared" si="103"/>
        <v>Not Met</v>
      </c>
      <c r="V262" s="145">
        <f t="shared" si="104"/>
        <v>0.02</v>
      </c>
      <c r="W262" s="50">
        <v>474</v>
      </c>
      <c r="X262" s="50">
        <v>19</v>
      </c>
      <c r="Y262" s="51">
        <v>1</v>
      </c>
      <c r="Z262" s="145">
        <f t="shared" si="105"/>
        <v>4.0084388185654012E-2</v>
      </c>
      <c r="AA262" s="146" t="str">
        <f t="shared" si="106"/>
        <v>Not Met</v>
      </c>
      <c r="AB262" s="145">
        <f t="shared" si="107"/>
        <v>1.2500000000000001E-2</v>
      </c>
      <c r="AC262" s="50">
        <v>28</v>
      </c>
      <c r="AD262" s="50">
        <v>20</v>
      </c>
      <c r="AE262" s="51">
        <v>0.8</v>
      </c>
      <c r="AF262" s="145">
        <f t="shared" si="108"/>
        <v>0.7142857142857143</v>
      </c>
      <c r="AG262" s="146" t="str">
        <f t="shared" si="109"/>
        <v>Partially Met</v>
      </c>
      <c r="AH262" s="145">
        <f t="shared" si="110"/>
        <v>2.5000000000000001E-2</v>
      </c>
      <c r="AI262" s="50">
        <v>2</v>
      </c>
      <c r="AJ262" s="50">
        <v>2</v>
      </c>
      <c r="AK262" s="51">
        <v>1</v>
      </c>
      <c r="AL262" s="145">
        <f t="shared" si="111"/>
        <v>1</v>
      </c>
      <c r="AM262" s="146" t="str">
        <f t="shared" si="112"/>
        <v>Met</v>
      </c>
      <c r="AN262" s="145">
        <f t="shared" si="113"/>
        <v>0.02</v>
      </c>
      <c r="AO262" s="50">
        <v>13</v>
      </c>
      <c r="AP262" s="50">
        <v>0</v>
      </c>
      <c r="AQ262" s="51">
        <v>1</v>
      </c>
      <c r="AR262" s="145">
        <f t="shared" si="114"/>
        <v>0</v>
      </c>
      <c r="AS262" s="146" t="str">
        <f t="shared" si="115"/>
        <v>Not Met</v>
      </c>
      <c r="AT262" s="145">
        <f t="shared" si="116"/>
        <v>0.02</v>
      </c>
      <c r="AU262" s="145">
        <v>0.8</v>
      </c>
      <c r="AV262" s="89">
        <f t="shared" si="117"/>
        <v>0.22749999999999998</v>
      </c>
      <c r="AW262" s="90">
        <f t="shared" si="118"/>
        <v>0.28437499999999993</v>
      </c>
      <c r="AX262" s="64" t="str">
        <f t="shared" si="119"/>
        <v>Below Par</v>
      </c>
    </row>
    <row r="263" spans="1:50" ht="15" thickBot="1">
      <c r="A263" s="149">
        <v>45108</v>
      </c>
      <c r="B263" s="154" t="s">
        <v>2644</v>
      </c>
      <c r="C263" s="154" t="s">
        <v>3735</v>
      </c>
      <c r="D263" s="155" t="s">
        <v>3736</v>
      </c>
      <c r="E263" s="52">
        <v>23</v>
      </c>
      <c r="F263" s="52">
        <v>10</v>
      </c>
      <c r="G263" s="53">
        <v>1</v>
      </c>
      <c r="H263" s="150">
        <f t="shared" si="96"/>
        <v>0.43478260869565216</v>
      </c>
      <c r="I263" s="151" t="str">
        <f t="shared" si="97"/>
        <v>Not Met</v>
      </c>
      <c r="J263" s="150">
        <f t="shared" si="98"/>
        <v>0.1</v>
      </c>
      <c r="K263" s="52">
        <v>539</v>
      </c>
      <c r="L263" s="52">
        <v>63</v>
      </c>
      <c r="M263" s="53">
        <v>1</v>
      </c>
      <c r="N263" s="150">
        <f t="shared" si="99"/>
        <v>0.11688311688311688</v>
      </c>
      <c r="O263" s="151" t="str">
        <f t="shared" si="100"/>
        <v>Not Met</v>
      </c>
      <c r="P263" s="150">
        <f t="shared" si="101"/>
        <v>0.03</v>
      </c>
      <c r="Q263" s="52">
        <v>10</v>
      </c>
      <c r="R263" s="52">
        <v>0</v>
      </c>
      <c r="S263" s="53">
        <v>1</v>
      </c>
      <c r="T263" s="150">
        <f t="shared" si="102"/>
        <v>0</v>
      </c>
      <c r="U263" s="151" t="str">
        <f t="shared" si="103"/>
        <v>Not Met</v>
      </c>
      <c r="V263" s="150">
        <f t="shared" si="104"/>
        <v>0.02</v>
      </c>
      <c r="W263" s="52">
        <v>551</v>
      </c>
      <c r="X263" s="52">
        <v>21</v>
      </c>
      <c r="Y263" s="53">
        <v>1</v>
      </c>
      <c r="Z263" s="150">
        <f t="shared" si="105"/>
        <v>3.8112522686025406E-2</v>
      </c>
      <c r="AA263" s="151" t="str">
        <f t="shared" si="106"/>
        <v>Not Met</v>
      </c>
      <c r="AB263" s="150">
        <f t="shared" si="107"/>
        <v>1.2500000000000001E-2</v>
      </c>
      <c r="AC263" s="52">
        <v>23</v>
      </c>
      <c r="AD263" s="52">
        <v>13</v>
      </c>
      <c r="AE263" s="53">
        <v>0.8</v>
      </c>
      <c r="AF263" s="150">
        <f t="shared" si="108"/>
        <v>0.56521739130434778</v>
      </c>
      <c r="AG263" s="151" t="str">
        <f t="shared" si="109"/>
        <v>Not Met</v>
      </c>
      <c r="AH263" s="150">
        <f t="shared" si="110"/>
        <v>1.2500000000000001E-2</v>
      </c>
      <c r="AI263" s="52">
        <v>3</v>
      </c>
      <c r="AJ263" s="52">
        <v>3</v>
      </c>
      <c r="AK263" s="53">
        <v>1</v>
      </c>
      <c r="AL263" s="150">
        <f t="shared" si="111"/>
        <v>1</v>
      </c>
      <c r="AM263" s="151" t="str">
        <f t="shared" si="112"/>
        <v>Met</v>
      </c>
      <c r="AN263" s="150">
        <f t="shared" si="113"/>
        <v>0.02</v>
      </c>
      <c r="AO263" s="52">
        <v>11</v>
      </c>
      <c r="AP263" s="52">
        <v>0</v>
      </c>
      <c r="AQ263" s="53">
        <v>1</v>
      </c>
      <c r="AR263" s="150">
        <f t="shared" si="114"/>
        <v>0</v>
      </c>
      <c r="AS263" s="151" t="str">
        <f t="shared" si="115"/>
        <v>Not Met</v>
      </c>
      <c r="AT263" s="150">
        <f t="shared" si="116"/>
        <v>0.02</v>
      </c>
      <c r="AU263" s="150">
        <v>0.8</v>
      </c>
      <c r="AV263" s="91">
        <f t="shared" si="117"/>
        <v>0.215</v>
      </c>
      <c r="AW263" s="92">
        <f t="shared" si="118"/>
        <v>0.26874999999999999</v>
      </c>
      <c r="AX263" s="65" t="str">
        <f t="shared" si="119"/>
        <v>Below Par</v>
      </c>
    </row>
    <row r="264" spans="1:50" ht="15" thickBot="1">
      <c r="H264" s="49">
        <f t="shared" si="96"/>
        <v>1</v>
      </c>
    </row>
    <row r="265" spans="1:50" ht="15" thickBot="1">
      <c r="H265" s="147">
        <f t="shared" si="96"/>
        <v>1</v>
      </c>
    </row>
    <row r="266" spans="1:50" ht="15" thickBot="1">
      <c r="H266" s="147">
        <f t="shared" si="96"/>
        <v>1</v>
      </c>
    </row>
    <row r="267" spans="1:50" ht="15" thickBot="1">
      <c r="H267" s="147">
        <f t="shared" si="96"/>
        <v>1</v>
      </c>
    </row>
    <row r="268" spans="1:50" ht="15" thickBot="1">
      <c r="H268" s="147">
        <f t="shared" si="96"/>
        <v>1</v>
      </c>
    </row>
    <row r="269" spans="1:50" ht="15" thickBot="1">
      <c r="H269" s="147">
        <f t="shared" si="96"/>
        <v>1</v>
      </c>
    </row>
    <row r="270" spans="1:50" ht="15" thickBot="1">
      <c r="H270" s="147">
        <f t="shared" si="96"/>
        <v>1</v>
      </c>
    </row>
    <row r="271" spans="1:50" ht="15" thickBot="1">
      <c r="H271" s="147">
        <f t="shared" si="96"/>
        <v>1</v>
      </c>
    </row>
    <row r="272" spans="1:50" ht="15" thickBot="1">
      <c r="H272" s="147">
        <f t="shared" si="96"/>
        <v>1</v>
      </c>
    </row>
    <row r="273" spans="8:8" ht="15" thickBot="1">
      <c r="H273" s="147">
        <f t="shared" si="96"/>
        <v>1</v>
      </c>
    </row>
    <row r="274" spans="8:8" ht="15" thickBot="1">
      <c r="H274" s="147">
        <f t="shared" si="96"/>
        <v>1</v>
      </c>
    </row>
    <row r="275" spans="8:8" ht="15" thickBot="1">
      <c r="H275" s="147">
        <f t="shared" si="96"/>
        <v>1</v>
      </c>
    </row>
    <row r="276" spans="8:8" ht="15" thickBot="1">
      <c r="H276" s="147">
        <f t="shared" si="96"/>
        <v>1</v>
      </c>
    </row>
    <row r="277" spans="8:8" ht="15" thickBot="1">
      <c r="H277" s="147">
        <f t="shared" si="96"/>
        <v>1</v>
      </c>
    </row>
    <row r="278" spans="8:8" ht="15" thickBot="1">
      <c r="H278" s="147">
        <f t="shared" si="96"/>
        <v>1</v>
      </c>
    </row>
    <row r="279" spans="8:8" ht="15" thickBot="1">
      <c r="H279" s="147">
        <f t="shared" si="96"/>
        <v>1</v>
      </c>
    </row>
    <row r="280" spans="8:8" ht="15" thickBot="1">
      <c r="H280" s="147">
        <f t="shared" si="96"/>
        <v>1</v>
      </c>
    </row>
    <row r="281" spans="8:8" ht="15" thickBot="1">
      <c r="H281" s="147">
        <f t="shared" si="96"/>
        <v>1</v>
      </c>
    </row>
    <row r="282" spans="8:8" ht="15" thickBot="1">
      <c r="H282" s="147">
        <f t="shared" si="96"/>
        <v>1</v>
      </c>
    </row>
    <row r="283" spans="8:8" ht="15" thickBot="1">
      <c r="H283" s="147">
        <f t="shared" si="96"/>
        <v>1</v>
      </c>
    </row>
    <row r="284" spans="8:8" ht="15" thickBot="1">
      <c r="H284" s="147">
        <f t="shared" si="96"/>
        <v>1</v>
      </c>
    </row>
    <row r="285" spans="8:8" ht="15" thickBot="1">
      <c r="H285" s="147">
        <f t="shared" si="96"/>
        <v>1</v>
      </c>
    </row>
    <row r="286" spans="8:8" ht="15" thickBot="1">
      <c r="H286" s="147">
        <f t="shared" si="96"/>
        <v>1</v>
      </c>
    </row>
    <row r="287" spans="8:8" ht="15" thickBot="1">
      <c r="H287" s="147">
        <f t="shared" si="96"/>
        <v>1</v>
      </c>
    </row>
    <row r="288" spans="8:8" ht="15" thickBot="1">
      <c r="H288" s="147">
        <f t="shared" si="96"/>
        <v>1</v>
      </c>
    </row>
    <row r="289" spans="8:8" ht="15" thickBot="1">
      <c r="H289" s="147">
        <f t="shared" si="96"/>
        <v>1</v>
      </c>
    </row>
    <row r="290" spans="8:8" ht="15" thickBot="1">
      <c r="H290" s="147">
        <f t="shared" si="96"/>
        <v>1</v>
      </c>
    </row>
    <row r="291" spans="8:8" ht="15" thickBot="1">
      <c r="H291" s="147">
        <f t="shared" si="96"/>
        <v>1</v>
      </c>
    </row>
    <row r="292" spans="8:8" ht="15" thickBot="1">
      <c r="H292" s="147">
        <f t="shared" si="96"/>
        <v>1</v>
      </c>
    </row>
    <row r="293" spans="8:8" ht="15" thickBot="1">
      <c r="H293" s="147">
        <f t="shared" si="96"/>
        <v>1</v>
      </c>
    </row>
    <row r="294" spans="8:8" ht="15" thickBot="1">
      <c r="H294" s="147">
        <f t="shared" si="96"/>
        <v>1</v>
      </c>
    </row>
    <row r="295" spans="8:8" ht="15" thickBot="1">
      <c r="H295" s="147">
        <f t="shared" si="96"/>
        <v>1</v>
      </c>
    </row>
    <row r="296" spans="8:8" ht="15" thickBot="1">
      <c r="H296" s="147">
        <f t="shared" si="96"/>
        <v>1</v>
      </c>
    </row>
    <row r="297" spans="8:8" ht="15" thickBot="1">
      <c r="H297" s="147">
        <f t="shared" si="96"/>
        <v>1</v>
      </c>
    </row>
    <row r="298" spans="8:8" ht="15" thickBot="1">
      <c r="H298" s="147">
        <f t="shared" si="96"/>
        <v>1</v>
      </c>
    </row>
    <row r="299" spans="8:8" ht="15" thickBot="1">
      <c r="H299" s="147">
        <f t="shared" si="96"/>
        <v>1</v>
      </c>
    </row>
    <row r="300" spans="8:8" ht="15" thickBot="1">
      <c r="H300" s="147">
        <f t="shared" si="96"/>
        <v>1</v>
      </c>
    </row>
    <row r="301" spans="8:8" ht="15" thickBot="1">
      <c r="H301" s="147">
        <f t="shared" si="96"/>
        <v>1</v>
      </c>
    </row>
    <row r="302" spans="8:8" ht="15" thickBot="1">
      <c r="H302" s="147">
        <f t="shared" si="96"/>
        <v>1</v>
      </c>
    </row>
    <row r="303" spans="8:8" ht="15" thickBot="1">
      <c r="H303" s="147">
        <f t="shared" si="96"/>
        <v>1</v>
      </c>
    </row>
    <row r="304" spans="8:8" ht="15" thickBot="1">
      <c r="H304" s="147">
        <f t="shared" si="96"/>
        <v>1</v>
      </c>
    </row>
    <row r="305" spans="8:8" ht="15" thickBot="1">
      <c r="H305" s="147">
        <f t="shared" si="96"/>
        <v>1</v>
      </c>
    </row>
    <row r="306" spans="8:8" ht="15" thickBot="1">
      <c r="H306" s="147">
        <f t="shared" si="96"/>
        <v>1</v>
      </c>
    </row>
    <row r="307" spans="8:8" ht="15" thickBot="1">
      <c r="H307" s="147">
        <f t="shared" si="96"/>
        <v>1</v>
      </c>
    </row>
    <row r="308" spans="8:8" ht="15" thickBot="1">
      <c r="H308" s="147">
        <f t="shared" si="96"/>
        <v>1</v>
      </c>
    </row>
    <row r="309" spans="8:8" ht="15" thickBot="1">
      <c r="H309" s="147">
        <f t="shared" si="96"/>
        <v>1</v>
      </c>
    </row>
    <row r="310" spans="8:8" ht="15" thickBot="1">
      <c r="H310" s="147">
        <f t="shared" si="96"/>
        <v>1</v>
      </c>
    </row>
    <row r="311" spans="8:8" ht="15" thickBot="1">
      <c r="H311" s="147">
        <f t="shared" si="96"/>
        <v>1</v>
      </c>
    </row>
    <row r="312" spans="8:8" ht="15" thickBot="1">
      <c r="H312" s="147">
        <f t="shared" si="96"/>
        <v>1</v>
      </c>
    </row>
    <row r="313" spans="8:8" ht="15" thickBot="1">
      <c r="H313" s="147">
        <f t="shared" si="96"/>
        <v>1</v>
      </c>
    </row>
    <row r="314" spans="8:8" ht="15" thickBot="1">
      <c r="H314" s="147">
        <f t="shared" si="96"/>
        <v>1</v>
      </c>
    </row>
    <row r="315" spans="8:8" ht="15" thickBot="1">
      <c r="H315" s="147">
        <f t="shared" si="96"/>
        <v>1</v>
      </c>
    </row>
    <row r="316" spans="8:8" ht="15" thickBot="1">
      <c r="H316" s="147">
        <f t="shared" si="96"/>
        <v>1</v>
      </c>
    </row>
    <row r="317" spans="8:8" ht="15" thickBot="1">
      <c r="H317" s="147">
        <f t="shared" si="96"/>
        <v>1</v>
      </c>
    </row>
    <row r="318" spans="8:8" ht="15" thickBot="1">
      <c r="H318" s="147">
        <f t="shared" si="96"/>
        <v>1</v>
      </c>
    </row>
    <row r="319" spans="8:8" ht="15" thickBot="1">
      <c r="H319" s="147">
        <f t="shared" si="96"/>
        <v>1</v>
      </c>
    </row>
    <row r="320" spans="8:8" ht="15" thickBot="1">
      <c r="H320" s="147">
        <f t="shared" si="96"/>
        <v>1</v>
      </c>
    </row>
    <row r="321" spans="8:8" ht="15" thickBot="1">
      <c r="H321" s="147">
        <f t="shared" si="96"/>
        <v>1</v>
      </c>
    </row>
    <row r="322" spans="8:8" ht="15" thickBot="1">
      <c r="H322" s="147">
        <f t="shared" si="96"/>
        <v>1</v>
      </c>
    </row>
    <row r="323" spans="8:8" ht="15" thickBot="1">
      <c r="H323" s="147">
        <f t="shared" si="96"/>
        <v>1</v>
      </c>
    </row>
    <row r="324" spans="8:8" ht="15" thickBot="1">
      <c r="H324" s="147">
        <f t="shared" ref="H324:H380" si="120">IF(E324=0,100%,(F324/E324))</f>
        <v>1</v>
      </c>
    </row>
    <row r="325" spans="8:8" ht="15" thickBot="1">
      <c r="H325" s="147">
        <f t="shared" si="120"/>
        <v>1</v>
      </c>
    </row>
    <row r="326" spans="8:8" ht="15" thickBot="1">
      <c r="H326" s="147">
        <f t="shared" si="120"/>
        <v>1</v>
      </c>
    </row>
    <row r="327" spans="8:8" ht="15" thickBot="1">
      <c r="H327" s="147">
        <f t="shared" si="120"/>
        <v>1</v>
      </c>
    </row>
    <row r="328" spans="8:8" ht="15" thickBot="1">
      <c r="H328" s="147">
        <f t="shared" si="120"/>
        <v>1</v>
      </c>
    </row>
    <row r="329" spans="8:8" ht="15" thickBot="1">
      <c r="H329" s="147">
        <f t="shared" si="120"/>
        <v>1</v>
      </c>
    </row>
    <row r="330" spans="8:8" ht="15" thickBot="1">
      <c r="H330" s="147">
        <f t="shared" si="120"/>
        <v>1</v>
      </c>
    </row>
    <row r="331" spans="8:8" ht="15" thickBot="1">
      <c r="H331" s="147">
        <f t="shared" si="120"/>
        <v>1</v>
      </c>
    </row>
    <row r="332" spans="8:8" ht="15" thickBot="1">
      <c r="H332" s="147">
        <f t="shared" si="120"/>
        <v>1</v>
      </c>
    </row>
    <row r="333" spans="8:8" ht="15" thickBot="1">
      <c r="H333" s="147">
        <f t="shared" si="120"/>
        <v>1</v>
      </c>
    </row>
    <row r="334" spans="8:8" ht="15" thickBot="1">
      <c r="H334" s="147">
        <f t="shared" si="120"/>
        <v>1</v>
      </c>
    </row>
    <row r="335" spans="8:8" ht="15" thickBot="1">
      <c r="H335" s="147">
        <f t="shared" si="120"/>
        <v>1</v>
      </c>
    </row>
    <row r="336" spans="8:8" ht="15" thickBot="1">
      <c r="H336" s="147">
        <f t="shared" si="120"/>
        <v>1</v>
      </c>
    </row>
    <row r="337" spans="8:8" ht="15" thickBot="1">
      <c r="H337" s="147">
        <f t="shared" si="120"/>
        <v>1</v>
      </c>
    </row>
    <row r="338" spans="8:8" ht="15" thickBot="1">
      <c r="H338" s="147">
        <f t="shared" si="120"/>
        <v>1</v>
      </c>
    </row>
    <row r="339" spans="8:8" ht="15" thickBot="1">
      <c r="H339" s="147">
        <f t="shared" si="120"/>
        <v>1</v>
      </c>
    </row>
    <row r="340" spans="8:8" ht="15" thickBot="1">
      <c r="H340" s="147">
        <f t="shared" si="120"/>
        <v>1</v>
      </c>
    </row>
    <row r="341" spans="8:8" ht="15" thickBot="1">
      <c r="H341" s="147">
        <f t="shared" si="120"/>
        <v>1</v>
      </c>
    </row>
    <row r="342" spans="8:8" ht="15" thickBot="1">
      <c r="H342" s="147">
        <f t="shared" si="120"/>
        <v>1</v>
      </c>
    </row>
    <row r="343" spans="8:8" ht="15" thickBot="1">
      <c r="H343" s="147">
        <f t="shared" si="120"/>
        <v>1</v>
      </c>
    </row>
    <row r="344" spans="8:8" ht="15" thickBot="1">
      <c r="H344" s="147">
        <f t="shared" si="120"/>
        <v>1</v>
      </c>
    </row>
    <row r="345" spans="8:8" ht="15" thickBot="1">
      <c r="H345" s="147">
        <f t="shared" si="120"/>
        <v>1</v>
      </c>
    </row>
    <row r="346" spans="8:8" ht="15" thickBot="1">
      <c r="H346" s="147">
        <f t="shared" si="120"/>
        <v>1</v>
      </c>
    </row>
    <row r="347" spans="8:8" ht="15" thickBot="1">
      <c r="H347" s="147">
        <f t="shared" si="120"/>
        <v>1</v>
      </c>
    </row>
    <row r="348" spans="8:8" ht="15" thickBot="1">
      <c r="H348" s="147">
        <f t="shared" si="120"/>
        <v>1</v>
      </c>
    </row>
    <row r="349" spans="8:8" ht="15" thickBot="1">
      <c r="H349" s="147">
        <f t="shared" si="120"/>
        <v>1</v>
      </c>
    </row>
    <row r="350" spans="8:8" ht="15" thickBot="1">
      <c r="H350" s="147">
        <f t="shared" si="120"/>
        <v>1</v>
      </c>
    </row>
    <row r="351" spans="8:8" ht="15" thickBot="1">
      <c r="H351" s="147">
        <f t="shared" si="120"/>
        <v>1</v>
      </c>
    </row>
    <row r="352" spans="8:8" ht="15" thickBot="1">
      <c r="H352" s="147">
        <f t="shared" si="120"/>
        <v>1</v>
      </c>
    </row>
    <row r="353" spans="8:8" ht="15" thickBot="1">
      <c r="H353" s="147">
        <f t="shared" si="120"/>
        <v>1</v>
      </c>
    </row>
    <row r="354" spans="8:8" ht="15" thickBot="1">
      <c r="H354" s="147">
        <f t="shared" si="120"/>
        <v>1</v>
      </c>
    </row>
    <row r="355" spans="8:8" ht="15" thickBot="1">
      <c r="H355" s="147">
        <f t="shared" si="120"/>
        <v>1</v>
      </c>
    </row>
    <row r="356" spans="8:8" ht="15" thickBot="1">
      <c r="H356" s="147">
        <f t="shared" si="120"/>
        <v>1</v>
      </c>
    </row>
    <row r="357" spans="8:8" ht="15" thickBot="1">
      <c r="H357" s="147">
        <f t="shared" si="120"/>
        <v>1</v>
      </c>
    </row>
    <row r="358" spans="8:8" ht="15" thickBot="1">
      <c r="H358" s="147">
        <f t="shared" si="120"/>
        <v>1</v>
      </c>
    </row>
    <row r="359" spans="8:8" ht="15" thickBot="1">
      <c r="H359" s="147">
        <f t="shared" si="120"/>
        <v>1</v>
      </c>
    </row>
    <row r="360" spans="8:8" ht="15" thickBot="1">
      <c r="H360" s="147">
        <f t="shared" si="120"/>
        <v>1</v>
      </c>
    </row>
    <row r="361" spans="8:8" ht="15" thickBot="1">
      <c r="H361" s="147">
        <f t="shared" si="120"/>
        <v>1</v>
      </c>
    </row>
    <row r="362" spans="8:8" ht="15" thickBot="1">
      <c r="H362" s="147">
        <f t="shared" si="120"/>
        <v>1</v>
      </c>
    </row>
    <row r="363" spans="8:8" ht="15" thickBot="1">
      <c r="H363" s="147">
        <f t="shared" si="120"/>
        <v>1</v>
      </c>
    </row>
    <row r="364" spans="8:8" ht="15" thickBot="1">
      <c r="H364" s="147">
        <f t="shared" si="120"/>
        <v>1</v>
      </c>
    </row>
    <row r="365" spans="8:8" ht="15" thickBot="1">
      <c r="H365" s="147">
        <f t="shared" si="120"/>
        <v>1</v>
      </c>
    </row>
    <row r="366" spans="8:8" ht="15" thickBot="1">
      <c r="H366" s="147">
        <f t="shared" si="120"/>
        <v>1</v>
      </c>
    </row>
    <row r="367" spans="8:8" ht="15" thickBot="1">
      <c r="H367" s="147">
        <f t="shared" si="120"/>
        <v>1</v>
      </c>
    </row>
    <row r="368" spans="8:8" ht="15" thickBot="1">
      <c r="H368" s="147">
        <f t="shared" si="120"/>
        <v>1</v>
      </c>
    </row>
    <row r="369" spans="8:8" ht="15" thickBot="1">
      <c r="H369" s="147">
        <f t="shared" si="120"/>
        <v>1</v>
      </c>
    </row>
    <row r="370" spans="8:8" ht="15" thickBot="1">
      <c r="H370" s="147">
        <f t="shared" si="120"/>
        <v>1</v>
      </c>
    </row>
    <row r="371" spans="8:8" ht="15" thickBot="1">
      <c r="H371" s="147">
        <f t="shared" si="120"/>
        <v>1</v>
      </c>
    </row>
    <row r="372" spans="8:8" ht="15" thickBot="1">
      <c r="H372" s="147">
        <f t="shared" si="120"/>
        <v>1</v>
      </c>
    </row>
    <row r="373" spans="8:8" ht="15" thickBot="1">
      <c r="H373" s="147">
        <f t="shared" si="120"/>
        <v>1</v>
      </c>
    </row>
    <row r="374" spans="8:8" ht="15" thickBot="1">
      <c r="H374" s="147">
        <f t="shared" si="120"/>
        <v>1</v>
      </c>
    </row>
    <row r="375" spans="8:8" ht="15" thickBot="1">
      <c r="H375" s="147">
        <f t="shared" si="120"/>
        <v>1</v>
      </c>
    </row>
    <row r="376" spans="8:8" ht="15" thickBot="1">
      <c r="H376" s="147">
        <f t="shared" si="120"/>
        <v>1</v>
      </c>
    </row>
    <row r="377" spans="8:8" ht="15" thickBot="1">
      <c r="H377" s="147">
        <f t="shared" si="120"/>
        <v>1</v>
      </c>
    </row>
    <row r="378" spans="8:8" ht="15" thickBot="1">
      <c r="H378" s="147">
        <f t="shared" si="120"/>
        <v>1</v>
      </c>
    </row>
    <row r="379" spans="8:8" ht="15" thickBot="1">
      <c r="H379" s="147">
        <f t="shared" si="120"/>
        <v>1</v>
      </c>
    </row>
    <row r="380" spans="8:8">
      <c r="H380" s="147">
        <f t="shared" si="120"/>
        <v>1</v>
      </c>
    </row>
  </sheetData>
  <autoFilter ref="B2:D2" xr:uid="{0023584B-9CCC-469B-A384-0F96F33FC7FA}">
    <sortState xmlns:xlrd2="http://schemas.microsoft.com/office/spreadsheetml/2017/richdata2" ref="B3:D37">
      <sortCondition ref="B2"/>
    </sortState>
  </autoFilter>
  <mergeCells count="7">
    <mergeCell ref="W1:AB1"/>
    <mergeCell ref="AC1:AH1"/>
    <mergeCell ref="AI1:AN1"/>
    <mergeCell ref="AO1:AT1"/>
    <mergeCell ref="E1:J1"/>
    <mergeCell ref="K1:P1"/>
    <mergeCell ref="Q1:V1"/>
  </mergeCells>
  <conditionalFormatting sqref="I3:I263">
    <cfRule type="containsText" dxfId="34" priority="144" operator="containsText" text="Partially Met">
      <formula>NOT(ISERROR(SEARCH("Partially Met",I3)))</formula>
    </cfRule>
    <cfRule type="containsText" dxfId="33" priority="145" operator="containsText" text="Not Met">
      <formula>NOT(ISERROR(SEARCH("Not Met",I3)))</formula>
    </cfRule>
    <cfRule type="containsText" dxfId="32" priority="146" operator="containsText" text="Exceeded">
      <formula>NOT(ISERROR(SEARCH("Exceeded",I3)))</formula>
    </cfRule>
  </conditionalFormatting>
  <conditionalFormatting sqref="O3:O263">
    <cfRule type="containsText" dxfId="31" priority="139" operator="containsText" text="Partially Met">
      <formula>NOT(ISERROR(SEARCH("Partially Met",O3)))</formula>
    </cfRule>
    <cfRule type="containsText" dxfId="30" priority="140" operator="containsText" text="Not Met">
      <formula>NOT(ISERROR(SEARCH("Not Met",O3)))</formula>
    </cfRule>
    <cfRule type="containsText" dxfId="29" priority="141" operator="containsText" text="Exceeded">
      <formula>NOT(ISERROR(SEARCH("Exceeded",O3)))</formula>
    </cfRule>
  </conditionalFormatting>
  <conditionalFormatting sqref="U3:U263">
    <cfRule type="containsText" dxfId="28" priority="136" operator="containsText" text="Partially Met">
      <formula>NOT(ISERROR(SEARCH("Partially Met",U3)))</formula>
    </cfRule>
    <cfRule type="containsText" dxfId="27" priority="137" operator="containsText" text="Not Met">
      <formula>NOT(ISERROR(SEARCH("Not Met",U3)))</formula>
    </cfRule>
    <cfRule type="containsText" dxfId="26" priority="138" operator="containsText" text="Exceeded">
      <formula>NOT(ISERROR(SEARCH("Exceeded",U3)))</formula>
    </cfRule>
  </conditionalFormatting>
  <conditionalFormatting sqref="AA3:AA263">
    <cfRule type="containsText" dxfId="25" priority="133" operator="containsText" text="Partially Met">
      <formula>NOT(ISERROR(SEARCH("Partially Met",AA3)))</formula>
    </cfRule>
    <cfRule type="containsText" dxfId="24" priority="134" operator="containsText" text="Not Met">
      <formula>NOT(ISERROR(SEARCH("Not Met",AA3)))</formula>
    </cfRule>
    <cfRule type="containsText" dxfId="23" priority="135" operator="containsText" text="Exceeded">
      <formula>NOT(ISERROR(SEARCH("Exceeded",AA3)))</formula>
    </cfRule>
  </conditionalFormatting>
  <conditionalFormatting sqref="AG3:AG263">
    <cfRule type="containsText" dxfId="22" priority="130" operator="containsText" text="Partially Met">
      <formula>NOT(ISERROR(SEARCH("Partially Met",AG3)))</formula>
    </cfRule>
    <cfRule type="containsText" dxfId="21" priority="131" operator="containsText" text="Not Met">
      <formula>NOT(ISERROR(SEARCH("Not Met",AG3)))</formula>
    </cfRule>
    <cfRule type="containsText" dxfId="20" priority="132" operator="containsText" text="Exceeded">
      <formula>NOT(ISERROR(SEARCH("Exceeded",AG3)))</formula>
    </cfRule>
  </conditionalFormatting>
  <conditionalFormatting sqref="AM3:AM263">
    <cfRule type="containsText" dxfId="19" priority="127" operator="containsText" text="Partially Met">
      <formula>NOT(ISERROR(SEARCH("Partially Met",AM3)))</formula>
    </cfRule>
    <cfRule type="containsText" dxfId="18" priority="128" operator="containsText" text="Not Met">
      <formula>NOT(ISERROR(SEARCH("Not Met",AM3)))</formula>
    </cfRule>
    <cfRule type="containsText" dxfId="17" priority="129" operator="containsText" text="Exceeded">
      <formula>NOT(ISERROR(SEARCH("Exceeded",AM3)))</formula>
    </cfRule>
  </conditionalFormatting>
  <conditionalFormatting sqref="AS3:AS263">
    <cfRule type="containsText" dxfId="16" priority="124" operator="containsText" text="Partially Met">
      <formula>NOT(ISERROR(SEARCH("Partially Met",AS3)))</formula>
    </cfRule>
    <cfRule type="containsText" dxfId="15" priority="125" operator="containsText" text="Not Met">
      <formula>NOT(ISERROR(SEARCH("Not Met",AS3)))</formula>
    </cfRule>
    <cfRule type="containsText" dxfId="14" priority="126" operator="containsText" text="Exceeded">
      <formula>NOT(ISERROR(SEARCH("Exceeded",AS3)))</formula>
    </cfRule>
  </conditionalFormatting>
  <conditionalFormatting sqref="AX3:AX263">
    <cfRule type="containsText" dxfId="13" priority="121" operator="containsText" text="Exceptional Performer">
      <formula>NOT(ISERROR(SEARCH("Exceptional Performer",AX3)))</formula>
    </cfRule>
    <cfRule type="containsText" dxfId="12" priority="122" operator="containsText" text="Steady Performer">
      <formula>NOT(ISERROR(SEARCH("Steady Performer",AX3)))</formula>
    </cfRule>
    <cfRule type="containsText" dxfId="11" priority="123" operator="containsText" text="Needs Improvement">
      <formula>NOT(ISERROR(SEARCH("Needs Improvement",AX3)))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3C18A-5177-4BB6-9891-A4AA716F079F}">
  <dimension ref="B1:H35"/>
  <sheetViews>
    <sheetView showGridLines="0" tabSelected="1" zoomScale="58" zoomScaleNormal="58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K15" sqref="K15"/>
    </sheetView>
  </sheetViews>
  <sheetFormatPr defaultRowHeight="14.5"/>
  <cols>
    <col min="1" max="1" width="8.7265625" style="117"/>
    <col min="2" max="2" width="75.36328125" style="117" customWidth="1"/>
    <col min="3" max="3" width="24.36328125" style="117" customWidth="1"/>
    <col min="4" max="4" width="28.1796875" style="117" customWidth="1"/>
    <col min="5" max="5" width="27.08984375" style="117" customWidth="1"/>
    <col min="6" max="7" width="28.36328125" style="117" customWidth="1"/>
    <col min="8" max="8" width="25.1796875" style="117" customWidth="1"/>
    <col min="9" max="16384" width="8.7265625" style="117"/>
  </cols>
  <sheetData>
    <row r="1" spans="2:8" ht="15" thickBot="1"/>
    <row r="2" spans="2:8" ht="21.5" thickBot="1">
      <c r="B2" s="135" t="s">
        <v>3678</v>
      </c>
      <c r="C2" s="141" t="s">
        <v>3683</v>
      </c>
      <c r="D2" s="141" t="s">
        <v>3665</v>
      </c>
      <c r="E2" s="123"/>
      <c r="F2" s="124" t="s">
        <v>3665</v>
      </c>
      <c r="G2" s="123"/>
      <c r="H2" s="124" t="s">
        <v>3665</v>
      </c>
    </row>
    <row r="3" spans="2:8" ht="24.5" customHeight="1" thickBot="1">
      <c r="B3" s="136" t="s">
        <v>3739</v>
      </c>
      <c r="C3" s="165" t="s">
        <v>3680</v>
      </c>
      <c r="D3" s="164">
        <f>IF(C3=Sheet2!$B$1,Sheet2!$B$2,IF(C3=Sheet2!$C$1,Sheet2!$C$2,IF(C3=Sheet2!$D$1,Sheet2!$D$2,IF(C3=Sheet2!$E$1,Sheet2!$E$2,0))))</f>
        <v>45017</v>
      </c>
      <c r="F3" s="164">
        <f>IF(C3=Sheet2!$B$1,Sheet2!$B$3,IF(C3=Sheet2!$C$1,Sheet2!$C$3,IF(C3=Sheet2!$D$1,Sheet2!$D$3,IF(C3=Sheet2!$E$1,Sheet2!$E$3,0))))</f>
        <v>45047</v>
      </c>
      <c r="H3" s="164">
        <f>IF(C3=Sheet2!$B$1,Sheet2!$B$4,IF(C3=Sheet2!$C$1,Sheet2!$C$4,IF(C3=Sheet2!$D$1,Sheet2!$D$4,IF(C3=Sheet2!$E$1,Sheet2!$E$4,0))))</f>
        <v>45078</v>
      </c>
    </row>
    <row r="4" spans="2:8" ht="21.5" thickBot="1">
      <c r="B4" s="137" t="s">
        <v>3670</v>
      </c>
      <c r="C4" s="139" t="str">
        <f>VLOOKUP(B5,Sheet2!$L:$M,2,0)</f>
        <v>IKD044700</v>
      </c>
      <c r="D4" s="163" t="s">
        <v>3668</v>
      </c>
      <c r="F4" s="163" t="s">
        <v>3668</v>
      </c>
      <c r="H4" s="163" t="s">
        <v>3668</v>
      </c>
    </row>
    <row r="5" spans="2:8" ht="23" customHeight="1" thickBot="1">
      <c r="B5" s="138" t="s">
        <v>3575</v>
      </c>
      <c r="D5" s="182">
        <f>IF(C3="Q1",(VLOOKUP(C4,'ESR YTD  SUMMARY'!D3:AW38,46,0)),IF(C3="Q2",VLOOKUP(C4,'ESR YTD  SUMMARY'!$D$111:$AW$145,46,0),0))</f>
        <v>0.26874999999999999</v>
      </c>
      <c r="F5" s="182">
        <f>IF(C3="Q1",(VLOOKUP(C4,'ESR YTD  SUMMARY'!$D$39:$AW$74,46,0)),IF(C3="Q2",VLOOKUP(C4,'ESR YTD  SUMMARY'!$D$146:$AW$181,46,0)))</f>
        <v>0.26874999999999999</v>
      </c>
      <c r="H5" s="182">
        <f>IF(C3="Q1",(VLOOKUP(C4,'ESR YTD  SUMMARY'!$D$75:$AW$110,46,0)),IF(C3="Q2",VLOOKUP(C4,'ESR YTD  SUMMARY'!$D$182:$AW$220,46,0)))</f>
        <v>0.26874999999999999</v>
      </c>
    </row>
    <row r="6" spans="2:8" ht="15" thickBot="1">
      <c r="B6" s="142"/>
      <c r="D6" s="183"/>
      <c r="F6" s="183"/>
      <c r="H6" s="183"/>
    </row>
    <row r="7" spans="2:8" ht="17.5" customHeight="1" thickBot="1">
      <c r="B7" s="184" t="s">
        <v>3664</v>
      </c>
      <c r="C7" s="185"/>
      <c r="D7" s="140" t="str">
        <f>IF(D5&lt;=49.9%,"Below Par",IF(D5&lt;=59.9%,"Needs Improvement",IF(D5&lt;=79.9%,"Steady Performer","Exceptional Performer")))</f>
        <v>Below Par</v>
      </c>
      <c r="E7" s="119"/>
      <c r="F7" s="140" t="str">
        <f>IF(F5&lt;=49.9%,"Below Par",IF(F5&lt;=59.9%,"Needs Improvement",IF(F5&lt;=79.9%,"Steady Performer","Exceptional Performer")))</f>
        <v>Below Par</v>
      </c>
      <c r="G7" s="119"/>
      <c r="H7" s="140" t="str">
        <f>IF(H5&lt;=49.9%,"Below Par",IF(H5&lt;=59.9%,"Needs Improvement",IF(H5&lt;=79.9%,"Steady Performer","Exceptional Performer")))</f>
        <v>Below Par</v>
      </c>
    </row>
    <row r="8" spans="2:8" ht="14" customHeight="1" thickBot="1">
      <c r="B8" s="176" t="s">
        <v>3748</v>
      </c>
      <c r="C8" s="160" t="s">
        <v>3667</v>
      </c>
      <c r="D8" s="118" t="s">
        <v>3677</v>
      </c>
      <c r="E8" s="160" t="s">
        <v>3667</v>
      </c>
      <c r="F8" s="118" t="s">
        <v>3677</v>
      </c>
      <c r="G8" s="160" t="s">
        <v>3667</v>
      </c>
      <c r="H8" s="118" t="s">
        <v>3677</v>
      </c>
    </row>
    <row r="9" spans="2:8" ht="15.5" customHeight="1" thickBot="1">
      <c r="B9" s="177"/>
      <c r="C9" s="161">
        <f>IF(C3="Q1",VLOOKUP(C4,'ESR YTD  SUMMARY'!$D$3:$AW$38,2,0),IF(C3="Q2",VLOOKUP(C4,'ESR YTD  SUMMARY'!$D$111:$AW$145,2,0),0))</f>
        <v>68</v>
      </c>
      <c r="D9" s="174">
        <f>IF(C3="Q1",VLOOKUP(C4,'ESR YTD  SUMMARY'!$D$3:$AW$38,7,0),IF(C3="Q2",VLOOKUP(C4,'ESR YTD  SUMMARY'!$D$111:$AW$145,7,0),0))</f>
        <v>0.1</v>
      </c>
      <c r="E9" s="161">
        <f>IF(C3="Q1",(VLOOKUP(C4,'ESR YTD  SUMMARY'!$D$39:$AW$74,2,0)),IF(C3="Q2",VLOOKUP(C4,'ESR YTD  SUMMARY'!$D$146:$AW$181,2,0)))</f>
        <v>68</v>
      </c>
      <c r="F9" s="174">
        <f>IF(C3="Q1",(VLOOKUP(C4,'ESR YTD  SUMMARY'!$D$39:$AW$74,7,0)),IF(C3="Q2",VLOOKUP(C4,'ESR YTD  SUMMARY'!$D$146:$AW$181,7,0)))</f>
        <v>0.1</v>
      </c>
      <c r="G9" s="161">
        <f>IF(C3="Q1",(VLOOKUP(C4,'ESR YTD  SUMMARY'!$D$75:$AW$110,2,0)),IF(C3="Q2",VLOOKUP(C4,'ESR YTD  SUMMARY'!$D$182:$AW$220,2,0)))</f>
        <v>60</v>
      </c>
      <c r="H9" s="174">
        <f>IF(C3="Q1",(VLOOKUP(C4,'ESR YTD  SUMMARY'!$D$75:$AW$110,7,0)),IF(C3="Q2",VLOOKUP(C4,'ESR YTD  SUMMARY'!$D$182:$AW$220,7,0)))</f>
        <v>0.1</v>
      </c>
    </row>
    <row r="10" spans="2:8" ht="12.5" customHeight="1">
      <c r="B10" s="177"/>
      <c r="C10" s="159" t="s">
        <v>3666</v>
      </c>
      <c r="D10" s="174"/>
      <c r="E10" s="159" t="s">
        <v>3666</v>
      </c>
      <c r="F10" s="174"/>
      <c r="G10" s="159" t="s">
        <v>3666</v>
      </c>
      <c r="H10" s="174"/>
    </row>
    <row r="11" spans="2:8" ht="19.5" customHeight="1" thickBot="1">
      <c r="B11" s="178"/>
      <c r="C11" s="161">
        <f>IF(C3="Q1",VLOOKUP(C4,'ESR YTD  SUMMARY'!$D$3:$AWE$38,3,0),IF(C3="Q2",VLOOKUP(C4,'ESR YTD  SUMMARY'!$D$111:$AW$145,3,0),0))</f>
        <v>28</v>
      </c>
      <c r="D11" s="175"/>
      <c r="E11" s="161">
        <f>IF(C3="Q1",(VLOOKUP(C4,'ESR YTD  SUMMARY'!$D$39:$AW$74,3,0)),IF(C3="Q2",VLOOKUP(C4,'ESR YTD  SUMMARY'!$D$146:$AW$181,3,0)))</f>
        <v>33</v>
      </c>
      <c r="F11" s="175"/>
      <c r="G11" s="161">
        <f>IF(C3="Q1",(VLOOKUP(C4,'ESR YTD  SUMMARY'!$D$75:$AW$110,3,0)),IF(C3="Q2",VLOOKUP(C4,'ESR YTD  SUMMARY'!$D$182:$AW$220,3,0)))</f>
        <v>26</v>
      </c>
      <c r="H11" s="175"/>
    </row>
    <row r="12" spans="2:8" ht="14.5" customHeight="1" thickBot="1">
      <c r="B12" s="179" t="s">
        <v>3671</v>
      </c>
      <c r="C12" s="160" t="s">
        <v>3667</v>
      </c>
      <c r="D12" s="118" t="s">
        <v>3677</v>
      </c>
      <c r="E12" s="160" t="s">
        <v>3667</v>
      </c>
      <c r="F12" s="118" t="s">
        <v>3677</v>
      </c>
      <c r="G12" s="160" t="s">
        <v>3667</v>
      </c>
      <c r="H12" s="118" t="s">
        <v>3677</v>
      </c>
    </row>
    <row r="13" spans="2:8" ht="18" customHeight="1" thickBot="1">
      <c r="B13" s="180"/>
      <c r="C13" s="161">
        <f>IF(C3="Q1",VLOOKUP(C4,'ESR YTD  SUMMARY'!$D$3:$AW$38,8,0),IF(C3="Q2",VLOOKUP(C4,'ESR YTD  SUMMARY'!$D$111:$AW$145,8,0),0))</f>
        <v>1001</v>
      </c>
      <c r="D13" s="174">
        <f>IF(C3="Q1",VLOOKUP(C4,'ESR YTD  SUMMARY'!$D$3:$AW$38,13,0),IF(C3="Q2",VLOOKUP(C4,'ESR YTD  SUMMARY'!$D$111:$AW$145,13,0),0))</f>
        <v>0.03</v>
      </c>
      <c r="E13" s="161">
        <f>IF(C3="Q1",(VLOOKUP(C4,'ESR YTD  SUMMARY'!$D$39:$AW$74,8,0)),IF(C3="Q2",VLOOKUP(C4,'ESR YTD  SUMMARY'!$D$146:$AW$181,8,0)))</f>
        <v>999</v>
      </c>
      <c r="F13" s="174">
        <f>IF(C3="Q1",(VLOOKUP(C4,'ESR YTD  SUMMARY'!$D$39:$AW$74,13,0)),IF(C3="Q2",VLOOKUP(C4,'ESR YTD  SUMMARY'!$D$146:$AW$181,13,0)))</f>
        <v>0.03</v>
      </c>
      <c r="G13" s="161">
        <f>IF(C3="Q1",(VLOOKUP(C4,'ESR YTD  SUMMARY'!$D$75:$AW$110,8,0)),IF(C3="Q2",VLOOKUP(C4,'ESR YTD  SUMMARY'!$D$182:$AW$220,8,0)))</f>
        <v>657</v>
      </c>
      <c r="H13" s="174">
        <f>IF(C3="Q1",(VLOOKUP(C4,'ESR YTD  SUMMARY'!$D$75:$AW$110,13,0)),IF(C3="Q2",VLOOKUP(C4,'ESR YTD  SUMMARY'!$D$182:$AW$220,13,0)))</f>
        <v>0.03</v>
      </c>
    </row>
    <row r="14" spans="2:8" ht="13" customHeight="1">
      <c r="B14" s="180"/>
      <c r="C14" s="159" t="s">
        <v>3666</v>
      </c>
      <c r="D14" s="174"/>
      <c r="E14" s="159" t="s">
        <v>3666</v>
      </c>
      <c r="F14" s="174"/>
      <c r="G14" s="159" t="s">
        <v>3666</v>
      </c>
      <c r="H14" s="174"/>
    </row>
    <row r="15" spans="2:8" ht="23.5" customHeight="1" thickBot="1">
      <c r="B15" s="181"/>
      <c r="C15" s="161">
        <f>IF(C3="Q1",VLOOKUP(C4,'ESR YTD  SUMMARY'!$D$3:$AW$38,9,0),IF(C3="Q2",VLOOKUP(C4,'ESR YTD  SUMMARY'!$D$111:$AW$145,9,0),0))</f>
        <v>15</v>
      </c>
      <c r="D15" s="175"/>
      <c r="E15" s="161">
        <f>IF(C3="Q1",(VLOOKUP(C4,'ESR YTD  SUMMARY'!$D$39:$AW$74,9,0)),IF(C3="Q2",VLOOKUP(C4,'ESR YTD  SUMMARY'!$D$146:$AW$181,9,0)))</f>
        <v>155</v>
      </c>
      <c r="F15" s="175"/>
      <c r="G15" s="161">
        <f>IF(C3="Q1",(VLOOKUP(C4,'ESR YTD  SUMMARY'!$D$75:$AW$110,9,0)),IF(C3="Q2",VLOOKUP(C4,'ESR YTD  SUMMARY'!$D$182:$AW$220,9,0)))</f>
        <v>146</v>
      </c>
      <c r="H15" s="175"/>
    </row>
    <row r="16" spans="2:8" ht="18.5" customHeight="1" thickBot="1">
      <c r="B16" s="176" t="s">
        <v>3672</v>
      </c>
      <c r="C16" s="160" t="s">
        <v>3667</v>
      </c>
      <c r="D16" s="118" t="s">
        <v>3677</v>
      </c>
      <c r="E16" s="160" t="s">
        <v>3667</v>
      </c>
      <c r="F16" s="118" t="s">
        <v>3677</v>
      </c>
      <c r="G16" s="160" t="s">
        <v>3667</v>
      </c>
      <c r="H16" s="118" t="s">
        <v>3677</v>
      </c>
    </row>
    <row r="17" spans="2:8" ht="16" customHeight="1" thickBot="1">
      <c r="B17" s="177"/>
      <c r="C17" s="161">
        <f>IF(C3="Q1",VLOOKUP(C4,'ESR YTD  SUMMARY'!$D$3:$AW$38,14,0),IF(C3="Q2",VLOOKUP(C4,'ESR YTD  SUMMARY'!$D$111:$AW$145,14,0),0))</f>
        <v>6</v>
      </c>
      <c r="D17" s="174">
        <f>IF(C3="Q1",VLOOKUP(C4,'ESR YTD  SUMMARY'!$D$3:$AW$38,19,0),IF(C3="Q2",VLOOKUP(C4,'ESR YTD  SUMMARY'!$D$111:$AW$145,19,0),0))</f>
        <v>0.02</v>
      </c>
      <c r="E17" s="161">
        <f>IF(C3="Q1",(VLOOKUP(C4,'ESR YTD  SUMMARY'!$D$39:$AW$74,14,0)),IF(C3="Q2",VLOOKUP(C4,'ESR YTD  SUMMARY'!$D$146:$AW$181,14,0)))</f>
        <v>15</v>
      </c>
      <c r="F17" s="174">
        <f>IF(C3="Q1",(VLOOKUP(C4,'ESR YTD  SUMMARY'!$D$39:$AW$74,19,0)),IF(C3="Q2",VLOOKUP(C4,'ESR YTD  SUMMARY'!$D$146:$AW$181,19,0)))</f>
        <v>0.02</v>
      </c>
      <c r="G17" s="161">
        <f>IF(C3="Q1",(VLOOKUP(C4,'ESR YTD  SUMMARY'!$D$75:$AW$110,14,0)),IF(C3="Q2",VLOOKUP(C4,'ESR YTD  SUMMARY'!$D$182:$AW$220,14,0)))</f>
        <v>10</v>
      </c>
      <c r="H17" s="174">
        <f>IF(C3="Q1",(VLOOKUP(C4,'ESR YTD  SUMMARY'!$D$75:$AW$110,19,0)),IF(C3="Q2",VLOOKUP(C4,'ESR YTD  SUMMARY'!$D$182:$AW$220,19,0)))</f>
        <v>0.02</v>
      </c>
    </row>
    <row r="18" spans="2:8" ht="15.5" customHeight="1">
      <c r="B18" s="177"/>
      <c r="C18" s="159" t="s">
        <v>3666</v>
      </c>
      <c r="D18" s="174"/>
      <c r="E18" s="159" t="s">
        <v>3666</v>
      </c>
      <c r="F18" s="174"/>
      <c r="G18" s="159" t="s">
        <v>3666</v>
      </c>
      <c r="H18" s="174"/>
    </row>
    <row r="19" spans="2:8" ht="22.5" customHeight="1" thickBot="1">
      <c r="B19" s="178"/>
      <c r="C19" s="161">
        <f>IF(C3="Q1",VLOOKUP(C4,'ESR YTD  SUMMARY'!$D$3:$AW$38,15,0),IF(C3="Q2",VLOOKUP(C4,'ESR YTD  SUMMARY'!$D$111:$AW$145,15,0),0))</f>
        <v>0</v>
      </c>
      <c r="D19" s="175"/>
      <c r="E19" s="161">
        <f>IF(C3="Q1",(VLOOKUP(C4,'ESR YTD  SUMMARY'!$D$39:$AW$74,15,0)),IF(C3="Q2",VLOOKUP(C4,'ESR YTD  SUMMARY'!$D$146:$AW$181,15,0)))</f>
        <v>1</v>
      </c>
      <c r="F19" s="175"/>
      <c r="G19" s="161">
        <f>IF(C3="Q1",(VLOOKUP(C4,'ESR YTD  SUMMARY'!$D$75:$AW$110,15,0)),IF(C3="Q2",VLOOKUP(C4,'ESR YTD  SUMMARY'!$D$182:$AW$220,15,0)))</f>
        <v>0</v>
      </c>
      <c r="H19" s="175"/>
    </row>
    <row r="20" spans="2:8" ht="18.5" customHeight="1" thickBot="1">
      <c r="B20" s="176" t="s">
        <v>3673</v>
      </c>
      <c r="C20" s="160" t="s">
        <v>3667</v>
      </c>
      <c r="D20" s="118" t="s">
        <v>3677</v>
      </c>
      <c r="E20" s="160" t="s">
        <v>3667</v>
      </c>
      <c r="F20" s="118" t="s">
        <v>3677</v>
      </c>
      <c r="G20" s="160" t="s">
        <v>3667</v>
      </c>
      <c r="H20" s="118" t="s">
        <v>3677</v>
      </c>
    </row>
    <row r="21" spans="2:8" ht="16" customHeight="1" thickBot="1">
      <c r="B21" s="177"/>
      <c r="C21" s="162">
        <f>IF(C3="Q1",VLOOKUP(C4,'ESR YTD  SUMMARY'!$D$3:$AW$38,20,0),IF(C3="Q2",VLOOKUP(C4,'ESR YTD  SUMMARY'!$D$111:$AW$145,20,0),0))</f>
        <v>421</v>
      </c>
      <c r="D21" s="174">
        <f>IF(C3="Q1",VLOOKUP(C4,'ESR YTD  SUMMARY'!$D$3:$AW$38,25,0),IF(C3="Q2",VLOOKUP(C4,'ESR YTD  SUMMARY'!$D$111:$AW$145,25,0),0))</f>
        <v>1.2500000000000001E-2</v>
      </c>
      <c r="E21" s="162">
        <f>IF(C3="Q1",(VLOOKUP(C4,'ESR YTD  SUMMARY'!$D$39:$AW$74,20,0)),IF(C3="Q2",VLOOKUP(C4,'ESR YTD  SUMMARY'!$D$146:$AW$181,20,0)))</f>
        <v>403</v>
      </c>
      <c r="F21" s="174">
        <f>IF(C3="Q1",(VLOOKUP(C4,'ESR YTD  SUMMARY'!$D$39:$AW$74,25,0)),IF(C3="Q2",VLOOKUP(C4,'ESR YTD  SUMMARY'!$D$146:$AW$181,25,0)))</f>
        <v>1.2500000000000001E-2</v>
      </c>
      <c r="G21" s="162">
        <f>IF(C3="Q1",(VLOOKUP(C4,'ESR YTD  SUMMARY'!$D$75:$AW$110,20,0)),IF(C3="Q2",VLOOKUP(C4,'ESR YTD  SUMMARY'!$D$182:$AW$220,20,0)))</f>
        <v>272</v>
      </c>
      <c r="H21" s="174">
        <f>IF(C3="Q1",(VLOOKUP(C4,'ESR YTD  SUMMARY'!$D$75:$AW$110,25,0)),IF(C3="Q2",VLOOKUP(C4,'ESR YTD  SUMMARY'!$D$182:$AW$220,25,0)))</f>
        <v>1.2500000000000001E-2</v>
      </c>
    </row>
    <row r="22" spans="2:8" ht="15" customHeight="1">
      <c r="B22" s="177"/>
      <c r="C22" s="159" t="s">
        <v>3666</v>
      </c>
      <c r="D22" s="174"/>
      <c r="E22" s="159" t="s">
        <v>3666</v>
      </c>
      <c r="F22" s="174"/>
      <c r="G22" s="159" t="s">
        <v>3666</v>
      </c>
      <c r="H22" s="174"/>
    </row>
    <row r="23" spans="2:8" ht="20" customHeight="1" thickBot="1">
      <c r="B23" s="178"/>
      <c r="C23" s="161">
        <f>IF(C3="Q1",VLOOKUP(C4,'ESR YTD  SUMMARY'!$D$3:$AW$38,21,0),IF(C3="Q2",VLOOKUP(C4,'ESR YTD  SUMMARY'!$D$111:$AW$145,21,0),0))</f>
        <v>0</v>
      </c>
      <c r="D23" s="175"/>
      <c r="E23" s="161">
        <f>IF(C3="Q1",(VLOOKUP(C4,'ESR YTD  SUMMARY'!$D$39:$AW$74,21,0)),IF(C3="Q2",VLOOKUP(C4,'ESR YTD  SUMMARY'!$D$146:$AW$181,21,0)))</f>
        <v>12</v>
      </c>
      <c r="F23" s="175"/>
      <c r="G23" s="161">
        <f>IF(C3="Q1",(VLOOKUP(C4,'ESR YTD  SUMMARY'!$D$75:$AW$110,21,0)),IF(C3="Q2",VLOOKUP(C4,'ESR YTD  SUMMARY'!$D$182:$AW$220,21,0)))</f>
        <v>8</v>
      </c>
      <c r="H23" s="175"/>
    </row>
    <row r="24" spans="2:8" ht="17" customHeight="1" thickBot="1">
      <c r="B24" s="176" t="s">
        <v>3674</v>
      </c>
      <c r="C24" s="160" t="s">
        <v>3667</v>
      </c>
      <c r="D24" s="118" t="s">
        <v>3677</v>
      </c>
      <c r="E24" s="160" t="s">
        <v>3667</v>
      </c>
      <c r="F24" s="118" t="s">
        <v>3677</v>
      </c>
      <c r="G24" s="160" t="s">
        <v>3667</v>
      </c>
      <c r="H24" s="118" t="s">
        <v>3677</v>
      </c>
    </row>
    <row r="25" spans="2:8" ht="20.5" customHeight="1" thickBot="1">
      <c r="B25" s="177"/>
      <c r="C25" s="162">
        <f>IF(C3="Q1",VLOOKUP(C4,'ESR YTD  SUMMARY'!$D$3:$AW$38,26,0),IF(C3="Q2",VLOOKUP(C4,'ESR YTD  SUMMARY'!$D$111:$AW$145,26,0),0))</f>
        <v>68</v>
      </c>
      <c r="D25" s="174">
        <f>IF(C3="Q1",VLOOKUP(C4,'ESR YTD  SUMMARY'!$D$3:$AW$38,31,0),IF(C3="Q2",VLOOKUP(C4,'ESR YTD  SUMMARY'!$D$111:$AW$145,31,0),0))</f>
        <v>1.2500000000000001E-2</v>
      </c>
      <c r="E25" s="162">
        <f>IF(C3="Q1",(VLOOKUP(C4,'ESR YTD  SUMMARY'!$D$39:$AW$74,26,0)),IF(C3="Q2",VLOOKUP(C4,'ESR YTD  SUMMARY'!$D$146:$AW$181,26,0)))</f>
        <v>68</v>
      </c>
      <c r="F25" s="174">
        <f>IF(C3="Q1",(VLOOKUP(C4,'ESR YTD  SUMMARY'!$D$39:$AW$74,31,0)),IF(C3="Q2",VLOOKUP(C4,'ESR YTD  SUMMARY'!$D$146:$AW$181,31,0)))</f>
        <v>1.2500000000000001E-2</v>
      </c>
      <c r="G25" s="162">
        <f>IF(C3="Q1",(VLOOKUP(C4,'ESR YTD  SUMMARY'!$D$75:$AW$110,26,0)),IF(C3="Q2",VLOOKUP(C4,'ESR YTD  SUMMARY'!$D$182:$AW$220,26,0)))</f>
        <v>60</v>
      </c>
      <c r="H25" s="174">
        <f>IF(C3="Q1",(VLOOKUP(C4,'ESR YTD  SUMMARY'!$D$75:$AW$110,31,0)),IF(C3="Q2",VLOOKUP(C4,'ESR YTD  SUMMARY'!$D$182:$AW$220,31,0)))</f>
        <v>1.2500000000000001E-2</v>
      </c>
    </row>
    <row r="26" spans="2:8" ht="14" customHeight="1">
      <c r="B26" s="177"/>
      <c r="C26" s="159" t="s">
        <v>3666</v>
      </c>
      <c r="D26" s="174"/>
      <c r="E26" s="159" t="s">
        <v>3666</v>
      </c>
      <c r="F26" s="174"/>
      <c r="G26" s="159" t="s">
        <v>3666</v>
      </c>
      <c r="H26" s="174"/>
    </row>
    <row r="27" spans="2:8" ht="20.5" customHeight="1" thickBot="1">
      <c r="B27" s="178"/>
      <c r="C27" s="161">
        <f>IF(C3="Q1",VLOOKUP(C4,'ESR YTD  SUMMARY'!$D$3:$AW$38,27,0),IF(C3="Q2",VLOOKUP(C4,'ESR YTD  SUMMARY'!$D$111:$AW$145,27,0),0))</f>
        <v>36</v>
      </c>
      <c r="D27" s="175"/>
      <c r="E27" s="161">
        <f>IF(C3="Q1",(VLOOKUP(C4,'ESR YTD  SUMMARY'!$D$39:$AW$74,27,0)),IF(C3="Q2",VLOOKUP(C4,'ESR YTD  SUMMARY'!$D$146:$AW$181,27,0)))</f>
        <v>36</v>
      </c>
      <c r="F27" s="175"/>
      <c r="G27" s="161">
        <f>IF(C3="Q1",(VLOOKUP(C4,'ESR YTD  SUMMARY'!$D$75:$AW$110,27,0)),IF(C3="Q2",VLOOKUP(C4,'ESR YTD  SUMMARY'!$D$182:$AW$220,27,0)))</f>
        <v>36</v>
      </c>
      <c r="H27" s="175"/>
    </row>
    <row r="28" spans="2:8" ht="18" customHeight="1" thickBot="1">
      <c r="B28" s="176" t="s">
        <v>3675</v>
      </c>
      <c r="C28" s="160" t="s">
        <v>3667</v>
      </c>
      <c r="D28" s="118" t="s">
        <v>3677</v>
      </c>
      <c r="E28" s="160" t="s">
        <v>3667</v>
      </c>
      <c r="F28" s="118" t="s">
        <v>3677</v>
      </c>
      <c r="G28" s="160" t="s">
        <v>3667</v>
      </c>
      <c r="H28" s="118" t="s">
        <v>3677</v>
      </c>
    </row>
    <row r="29" spans="2:8" ht="18" customHeight="1" thickBot="1">
      <c r="B29" s="177"/>
      <c r="C29" s="162">
        <f>IF(C3="Q1",VLOOKUP(C4,'ESR YTD  SUMMARY'!$D$3:$AW$38,32,0),IF(C3="Q2",VLOOKUP(C4,'ESR YTD  SUMMARY'!$D$111:$AW$145,32,0),0))</f>
        <v>0</v>
      </c>
      <c r="D29" s="174">
        <f>IF(C3="Q1",VLOOKUP(C4,'ESR YTD  SUMMARY'!$D$3:$AW$38,37,0),IF(C3="Q2",VLOOKUP(C4,'ESR YTD  SUMMARY'!$D$111:$AW$145,37,0),0))</f>
        <v>0.02</v>
      </c>
      <c r="E29" s="162">
        <f>IF(C3="Q1",(VLOOKUP(C4,'ESR YTD  SUMMARY'!$D$39:$AW$74,32,0)),IF(C3="Q2",VLOOKUP(C4,'ESR YTD  SUMMARY'!$D$146:$AW$181,32,0)))</f>
        <v>0</v>
      </c>
      <c r="F29" s="174">
        <f>IF(C3="Q1",(VLOOKUP(C4,'ESR YTD  SUMMARY'!$D$39:$AW$74,37,0)),IF(C3="Q2",VLOOKUP(C4,'ESR YTD  SUMMARY'!$D$146:$AW$181,37,0)))</f>
        <v>0.02</v>
      </c>
      <c r="G29" s="162">
        <f>IF(C3="Q1",(VLOOKUP(C4,'ESR YTD  SUMMARY'!$D$75:$AW$110,32,0)),IF(C3="Q2",VLOOKUP(C4,'ESR YTD  SUMMARY'!$D$182:$AW$220,32,0)))</f>
        <v>0</v>
      </c>
      <c r="H29" s="174">
        <f>IF(C3="Q1",(VLOOKUP(C4,'ESR YTD  SUMMARY'!$D$75:$AW$110,37,0)),IF(C3="Q2",VLOOKUP(C4,'ESR YTD  SUMMARY'!$D$182:$AW$220,37,0)))</f>
        <v>0.02</v>
      </c>
    </row>
    <row r="30" spans="2:8" ht="20" customHeight="1">
      <c r="B30" s="177"/>
      <c r="C30" s="159" t="s">
        <v>3666</v>
      </c>
      <c r="D30" s="174"/>
      <c r="E30" s="159" t="s">
        <v>3666</v>
      </c>
      <c r="F30" s="174"/>
      <c r="G30" s="159" t="s">
        <v>3666</v>
      </c>
      <c r="H30" s="174"/>
    </row>
    <row r="31" spans="2:8" ht="17.5" customHeight="1" thickBot="1">
      <c r="B31" s="178"/>
      <c r="C31" s="161">
        <f>IF(C3="Q1",VLOOKUP(C4,'ESR YTD  SUMMARY'!$D$3:$AW$38,33,0),IF(C3="Q2",VLOOKUP(C4,'ESR YTD  SUMMARY'!$D$111:$AW$145,33,0),0))</f>
        <v>0</v>
      </c>
      <c r="D31" s="175"/>
      <c r="E31" s="161">
        <f>IF(C3="Q1",(VLOOKUP(C4,'ESR YTD  SUMMARY'!$D$39:$AW$74,33,0)),IF(C3="Q2",VLOOKUP(C4,'ESR YTD  SUMMARY'!$D$146:$AW$181,33,0)))</f>
        <v>0</v>
      </c>
      <c r="F31" s="175"/>
      <c r="G31" s="161">
        <f>IF(C3="Q1",(VLOOKUP(C4,'ESR YTD  SUMMARY'!$D$75:$AW$110,33,0)),IF(C3="Q2",VLOOKUP(C4,'ESR YTD  SUMMARY'!$D$182:$AW$220,33,0)))</f>
        <v>0</v>
      </c>
      <c r="H31" s="175"/>
    </row>
    <row r="32" spans="2:8" ht="18.5" customHeight="1" thickBot="1">
      <c r="B32" s="176" t="s">
        <v>3676</v>
      </c>
      <c r="C32" s="160" t="s">
        <v>3667</v>
      </c>
      <c r="D32" s="118" t="s">
        <v>3677</v>
      </c>
      <c r="E32" s="160" t="s">
        <v>3667</v>
      </c>
      <c r="F32" s="118" t="s">
        <v>3677</v>
      </c>
      <c r="G32" s="160" t="s">
        <v>3667</v>
      </c>
      <c r="H32" s="118" t="s">
        <v>3677</v>
      </c>
    </row>
    <row r="33" spans="2:8" ht="16" thickBot="1">
      <c r="B33" s="177"/>
      <c r="C33" s="162">
        <f>IF(C3="Q1",VLOOKUP(C4,'ESR YTD  SUMMARY'!$D$3:$AW$38,38,0),IF(C3="Q2",VLOOKUP(C4,'ESR YTD  SUMMARY'!$D$111:$AW$145,38,0),0))</f>
        <v>38</v>
      </c>
      <c r="D33" s="174">
        <f>IF(C3="Q1",VLOOKUP(C4,'ESR YTD  SUMMARY'!$D$3:$AW$38,43,0),IF(C3="Q2",VLOOKUP(C4,'ESR YTD  SUMMARY'!$D$111:$AW$145,43,0),0))</f>
        <v>0.02</v>
      </c>
      <c r="E33" s="162">
        <f>IF(C3="Q1",(VLOOKUP(C4,'ESR YTD  SUMMARY'!$D$39:$AW$74,38,0)),IF(C3="Q2",VLOOKUP(C4,'ESR YTD  SUMMARY'!$D$146:$AW$181,38,0)))</f>
        <v>35</v>
      </c>
      <c r="F33" s="174">
        <f>IF(C3="Q1",(VLOOKUP(C4,'ESR YTD  SUMMARY'!$D$39:$AW$74,43,0)),IF(C3="Q2",VLOOKUP(C4,'ESR YTD  SUMMARY'!$D$146:$AW$181,43,0)))</f>
        <v>0.02</v>
      </c>
      <c r="G33" s="162">
        <f>IF(C3="Q1",(VLOOKUP(C4,'ESR YTD  SUMMARY'!$D$75:$AW$110,38,0)),IF(C3="Q2",VLOOKUP(C4,'ESR YTD  SUMMARY'!$D$182:$AW$220,38,0)))</f>
        <v>32</v>
      </c>
      <c r="H33" s="174">
        <f>IF(C3="Q1",(VLOOKUP(C4,'ESR YTD  SUMMARY'!$D$75:$AW$110,43,0)),IF(C3="Q2",VLOOKUP(C4,'ESR YTD  SUMMARY'!$D$182:$AW$220,43,0)))</f>
        <v>0.02</v>
      </c>
    </row>
    <row r="34" spans="2:8" ht="18.5" customHeight="1">
      <c r="B34" s="177"/>
      <c r="C34" s="159" t="s">
        <v>3666</v>
      </c>
      <c r="D34" s="174"/>
      <c r="E34" s="159" t="s">
        <v>3666</v>
      </c>
      <c r="F34" s="174"/>
      <c r="G34" s="159" t="s">
        <v>3666</v>
      </c>
      <c r="H34" s="174"/>
    </row>
    <row r="35" spans="2:8" ht="18" customHeight="1" thickBot="1">
      <c r="B35" s="178"/>
      <c r="C35" s="161">
        <f>IF(C3="Q1",VLOOKUP(C4,'ESR YTD  SUMMARY'!$D$3:$AW$38,39,0),IF(C3="Q2",VLOOKUP(C4,'ESR YTD  SUMMARY'!$D$111:$AW$145,39,0),0))</f>
        <v>0</v>
      </c>
      <c r="D35" s="175"/>
      <c r="E35" s="161">
        <f>IF(C3="Q1",(VLOOKUP(C4,'ESR YTD  SUMMARY'!$D$39:$AW$74,39,0)),IF(C3="Q2",VLOOKUP(C4,'ESR YTD  SUMMARY'!$D$146:$AW$181,39,0)))</f>
        <v>2</v>
      </c>
      <c r="F35" s="175"/>
      <c r="G35" s="161">
        <f>IF(C3="Q1",(VLOOKUP(C4,'ESR YTD  SUMMARY'!$D$75:$AW$110,39,0)),IF(C3="Q2",VLOOKUP(C4,'ESR YTD  SUMMARY'!$D$182:$AW$220,39,0)))</f>
        <v>1</v>
      </c>
      <c r="H35" s="175"/>
    </row>
  </sheetData>
  <mergeCells count="32">
    <mergeCell ref="D5:D6"/>
    <mergeCell ref="F5:F6"/>
    <mergeCell ref="H5:H6"/>
    <mergeCell ref="B7:C7"/>
    <mergeCell ref="F33:F35"/>
    <mergeCell ref="H9:H11"/>
    <mergeCell ref="H13:H15"/>
    <mergeCell ref="H17:H19"/>
    <mergeCell ref="H21:H23"/>
    <mergeCell ref="H25:H27"/>
    <mergeCell ref="H29:H31"/>
    <mergeCell ref="H33:H35"/>
    <mergeCell ref="F9:F11"/>
    <mergeCell ref="F13:F15"/>
    <mergeCell ref="F17:F19"/>
    <mergeCell ref="F21:F23"/>
    <mergeCell ref="F25:F27"/>
    <mergeCell ref="F29:F31"/>
    <mergeCell ref="B28:B31"/>
    <mergeCell ref="B32:B35"/>
    <mergeCell ref="D9:D11"/>
    <mergeCell ref="D13:D15"/>
    <mergeCell ref="D21:D23"/>
    <mergeCell ref="D17:D19"/>
    <mergeCell ref="D25:D27"/>
    <mergeCell ref="D29:D31"/>
    <mergeCell ref="D33:D35"/>
    <mergeCell ref="B8:B11"/>
    <mergeCell ref="B12:B15"/>
    <mergeCell ref="B16:B19"/>
    <mergeCell ref="B20:B23"/>
    <mergeCell ref="B24:B27"/>
  </mergeCells>
  <conditionalFormatting sqref="D7">
    <cfRule type="containsText" dxfId="10" priority="10" operator="containsText" text="Steady Performer">
      <formula>NOT(ISERROR(SEARCH("Steady Performer",D7)))</formula>
    </cfRule>
    <cfRule type="containsText" dxfId="9" priority="11" operator="containsText" text="Below Par">
      <formula>NOT(ISERROR(SEARCH("Below Par",D7)))</formula>
    </cfRule>
    <cfRule type="containsText" dxfId="8" priority="12" operator="containsText" text="Needs Improvement">
      <formula>NOT(ISERROR(SEARCH("Needs Improvement",D7)))</formula>
    </cfRule>
  </conditionalFormatting>
  <conditionalFormatting sqref="F7">
    <cfRule type="containsText" dxfId="7" priority="4" operator="containsText" text="Steady Performer">
      <formula>NOT(ISERROR(SEARCH("Steady Performer",F7)))</formula>
    </cfRule>
    <cfRule type="containsText" dxfId="6" priority="5" operator="containsText" text="Below Par">
      <formula>NOT(ISERROR(SEARCH("Below Par",F7)))</formula>
    </cfRule>
    <cfRule type="containsText" dxfId="5" priority="6" operator="containsText" text="Needs Improvement">
      <formula>NOT(ISERROR(SEARCH("Needs Improvement",F7)))</formula>
    </cfRule>
  </conditionalFormatting>
  <conditionalFormatting sqref="H7">
    <cfRule type="containsText" dxfId="4" priority="1" operator="containsText" text="Steady Performer">
      <formula>NOT(ISERROR(SEARCH("Steady Performer",H7)))</formula>
    </cfRule>
    <cfRule type="containsText" dxfId="3" priority="2" operator="containsText" text="Below Par">
      <formula>NOT(ISERROR(SEARCH("Below Par",H7)))</formula>
    </cfRule>
    <cfRule type="containsText" dxfId="2" priority="3" operator="containsText" text="Needs Improvement">
      <formula>NOT(ISERROR(SEARCH("Needs Improvement",H7)))</formula>
    </cfRule>
  </conditionalFormatting>
  <dataValidations count="1">
    <dataValidation type="list" allowBlank="1" showInputMessage="1" showErrorMessage="1" sqref="B5" xr:uid="{FBCD95DA-4261-4DD0-9430-F4F11C79F0B8}">
      <formula1>INDIRECT($B$3)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7F4B2B8-173E-4595-B066-55629A2DD9F1}">
          <x14:formula1>
            <xm:f>Sheet2!$B$1:$E$1</xm:f>
          </x14:formula1>
          <xm:sqref>C3</xm:sqref>
        </x14:dataValidation>
        <x14:dataValidation type="list" allowBlank="1" showInputMessage="1" showErrorMessage="1" xr:uid="{658C3137-071C-46AB-BE20-0AC2C7D03C23}">
          <x14:formula1>
            <xm:f>Sheet2!$O$1:$V$1</xm:f>
          </x14:formula1>
          <xm:sqref>B3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7D865-1A9F-417B-8DC3-2DE6ACDE917F}">
  <dimension ref="B1:Y44"/>
  <sheetViews>
    <sheetView workbookViewId="0">
      <selection activeCell="B12" sqref="B12"/>
    </sheetView>
  </sheetViews>
  <sheetFormatPr defaultRowHeight="14.5"/>
  <cols>
    <col min="12" max="12" width="29.81640625" bestFit="1" customWidth="1"/>
    <col min="15" max="15" width="25" customWidth="1"/>
    <col min="16" max="16" width="31.36328125" customWidth="1"/>
    <col min="17" max="17" width="23.08984375" customWidth="1"/>
    <col min="18" max="18" width="26.54296875" customWidth="1"/>
    <col min="19" max="19" width="28.453125" customWidth="1"/>
    <col min="20" max="20" width="27.54296875" customWidth="1"/>
    <col min="21" max="21" width="26.36328125" customWidth="1"/>
    <col min="22" max="22" width="29.81640625" bestFit="1" customWidth="1"/>
    <col min="25" max="25" width="12.54296875" bestFit="1" customWidth="1"/>
  </cols>
  <sheetData>
    <row r="1" spans="2:25">
      <c r="B1" s="120" t="s">
        <v>3679</v>
      </c>
      <c r="C1" s="120" t="s">
        <v>3680</v>
      </c>
      <c r="D1" s="120" t="s">
        <v>3681</v>
      </c>
      <c r="E1" s="120" t="s">
        <v>3682</v>
      </c>
      <c r="G1" s="122" t="s">
        <v>3683</v>
      </c>
      <c r="K1" s="125" t="s">
        <v>1</v>
      </c>
      <c r="L1" s="126" t="s">
        <v>3588</v>
      </c>
      <c r="M1" s="127" t="s">
        <v>3589</v>
      </c>
      <c r="O1" s="128" t="s">
        <v>14</v>
      </c>
      <c r="P1" s="128" t="s">
        <v>274</v>
      </c>
      <c r="Q1" s="128" t="s">
        <v>3737</v>
      </c>
      <c r="R1" s="128" t="s">
        <v>3738</v>
      </c>
      <c r="S1" s="128" t="s">
        <v>1532</v>
      </c>
      <c r="T1" s="128" t="s">
        <v>3739</v>
      </c>
      <c r="U1" s="128" t="s">
        <v>2186</v>
      </c>
      <c r="V1" s="128" t="s">
        <v>2644</v>
      </c>
      <c r="Y1" s="134" t="s">
        <v>3669</v>
      </c>
    </row>
    <row r="2" spans="2:25">
      <c r="B2" s="121">
        <v>44927</v>
      </c>
      <c r="C2" s="121">
        <v>45017</v>
      </c>
      <c r="D2" s="121">
        <v>45108</v>
      </c>
      <c r="E2" s="121">
        <v>45200</v>
      </c>
      <c r="G2" s="120" t="s">
        <v>3679</v>
      </c>
      <c r="K2" s="128" t="s">
        <v>14</v>
      </c>
      <c r="L2" s="129" t="s">
        <v>3684</v>
      </c>
      <c r="M2" s="130" t="s">
        <v>3549</v>
      </c>
      <c r="O2" s="129" t="s">
        <v>3684</v>
      </c>
      <c r="P2" s="129" t="s">
        <v>3687</v>
      </c>
      <c r="Q2" s="129" t="s">
        <v>3691</v>
      </c>
      <c r="R2" s="129" t="s">
        <v>3695</v>
      </c>
      <c r="S2" s="129" t="s">
        <v>3703</v>
      </c>
      <c r="T2" s="129" t="s">
        <v>3713</v>
      </c>
      <c r="U2" s="129" t="s">
        <v>3720</v>
      </c>
      <c r="V2" s="129" t="s">
        <v>3728</v>
      </c>
      <c r="Y2" s="128" t="s">
        <v>14</v>
      </c>
    </row>
    <row r="3" spans="2:25">
      <c r="B3" s="121">
        <v>44958</v>
      </c>
      <c r="C3" s="121">
        <v>45047</v>
      </c>
      <c r="D3" s="121">
        <v>45139</v>
      </c>
      <c r="E3" s="121">
        <v>45231</v>
      </c>
      <c r="G3" s="120" t="s">
        <v>3680</v>
      </c>
      <c r="K3" s="128" t="s">
        <v>14</v>
      </c>
      <c r="L3" s="129" t="s">
        <v>3685</v>
      </c>
      <c r="M3" s="130" t="s">
        <v>3516</v>
      </c>
      <c r="O3" s="129" t="s">
        <v>3685</v>
      </c>
      <c r="P3" s="129" t="s">
        <v>3557</v>
      </c>
      <c r="Q3" s="129" t="s">
        <v>3561</v>
      </c>
      <c r="R3" s="129" t="s">
        <v>3697</v>
      </c>
      <c r="S3" s="129" t="s">
        <v>3705</v>
      </c>
      <c r="T3" s="129" t="s">
        <v>3714</v>
      </c>
      <c r="U3" s="129" t="s">
        <v>3721</v>
      </c>
      <c r="V3" s="129" t="s">
        <v>3730</v>
      </c>
      <c r="Y3" s="128" t="s">
        <v>274</v>
      </c>
    </row>
    <row r="4" spans="2:25">
      <c r="B4" s="121">
        <v>44986</v>
      </c>
      <c r="C4" s="121">
        <v>45078</v>
      </c>
      <c r="D4" s="121">
        <v>45170</v>
      </c>
      <c r="E4" s="121">
        <v>45261</v>
      </c>
      <c r="G4" s="120" t="s">
        <v>3681</v>
      </c>
      <c r="K4" s="128" t="s">
        <v>14</v>
      </c>
      <c r="L4" s="129" t="s">
        <v>3686</v>
      </c>
      <c r="M4" s="130" t="s">
        <v>3514</v>
      </c>
      <c r="O4" s="129" t="s">
        <v>3686</v>
      </c>
      <c r="P4" s="129" t="s">
        <v>3556</v>
      </c>
      <c r="Q4" s="129" t="s">
        <v>3560</v>
      </c>
      <c r="R4" s="129" t="s">
        <v>3699</v>
      </c>
      <c r="S4" s="129" t="s">
        <v>3706</v>
      </c>
      <c r="T4" s="129" t="s">
        <v>3715</v>
      </c>
      <c r="U4" s="129" t="s">
        <v>3722</v>
      </c>
      <c r="V4" s="129" t="s">
        <v>3551</v>
      </c>
      <c r="Y4" s="128" t="s">
        <v>782</v>
      </c>
    </row>
    <row r="5" spans="2:25">
      <c r="G5" s="120" t="s">
        <v>3682</v>
      </c>
      <c r="K5" s="128" t="s">
        <v>274</v>
      </c>
      <c r="L5" s="129" t="s">
        <v>3687</v>
      </c>
      <c r="M5" s="130" t="s">
        <v>3688</v>
      </c>
      <c r="P5" s="129" t="s">
        <v>3558</v>
      </c>
      <c r="R5" s="129" t="s">
        <v>3700</v>
      </c>
      <c r="S5" s="129" t="s">
        <v>3707</v>
      </c>
      <c r="T5" s="129" t="s">
        <v>3716</v>
      </c>
      <c r="U5" s="129" t="s">
        <v>3723</v>
      </c>
      <c r="V5" s="129" t="s">
        <v>3732</v>
      </c>
      <c r="Y5" s="128" t="s">
        <v>3694</v>
      </c>
    </row>
    <row r="6" spans="2:25">
      <c r="K6" s="128" t="s">
        <v>274</v>
      </c>
      <c r="L6" s="129" t="s">
        <v>3557</v>
      </c>
      <c r="M6" s="130" t="s">
        <v>3519</v>
      </c>
      <c r="P6" s="129" t="s">
        <v>3689</v>
      </c>
      <c r="R6" s="129" t="s">
        <v>3701</v>
      </c>
      <c r="S6" s="129" t="s">
        <v>3708</v>
      </c>
      <c r="T6" s="129" t="s">
        <v>3718</v>
      </c>
      <c r="U6" s="129" t="s">
        <v>3724</v>
      </c>
      <c r="V6" s="129" t="s">
        <v>3733</v>
      </c>
      <c r="Y6" s="128" t="s">
        <v>1532</v>
      </c>
    </row>
    <row r="7" spans="2:25">
      <c r="K7" s="128" t="s">
        <v>274</v>
      </c>
      <c r="L7" s="129" t="s">
        <v>3556</v>
      </c>
      <c r="M7" s="130" t="s">
        <v>3518</v>
      </c>
      <c r="S7" s="129" t="s">
        <v>3709</v>
      </c>
      <c r="T7" s="129" t="s">
        <v>3575</v>
      </c>
      <c r="U7" s="129" t="s">
        <v>3726</v>
      </c>
      <c r="V7" s="129" t="s">
        <v>3734</v>
      </c>
      <c r="Y7" s="128" t="s">
        <v>3712</v>
      </c>
    </row>
    <row r="8" spans="2:25" ht="15" thickBot="1">
      <c r="K8" s="128" t="s">
        <v>274</v>
      </c>
      <c r="L8" s="129" t="s">
        <v>3558</v>
      </c>
      <c r="M8" s="130" t="s">
        <v>3520</v>
      </c>
      <c r="S8" s="129" t="s">
        <v>3710</v>
      </c>
      <c r="V8" s="132" t="s">
        <v>3735</v>
      </c>
      <c r="Y8" s="128" t="s">
        <v>2186</v>
      </c>
    </row>
    <row r="9" spans="2:25">
      <c r="K9" s="128" t="s">
        <v>274</v>
      </c>
      <c r="L9" s="129" t="s">
        <v>3689</v>
      </c>
      <c r="M9" s="130" t="s">
        <v>3690</v>
      </c>
      <c r="S9" s="129" t="s">
        <v>3711</v>
      </c>
      <c r="Y9" s="128" t="s">
        <v>2644</v>
      </c>
    </row>
    <row r="10" spans="2:25">
      <c r="K10" s="128" t="s">
        <v>782</v>
      </c>
      <c r="L10" s="129" t="s">
        <v>3691</v>
      </c>
      <c r="M10" s="130" t="s">
        <v>3692</v>
      </c>
    </row>
    <row r="11" spans="2:25">
      <c r="K11" s="128" t="s">
        <v>782</v>
      </c>
      <c r="L11" s="129" t="s">
        <v>3561</v>
      </c>
      <c r="M11" s="130" t="s">
        <v>3523</v>
      </c>
    </row>
    <row r="12" spans="2:25">
      <c r="K12" s="128" t="s">
        <v>782</v>
      </c>
      <c r="L12" s="129" t="s">
        <v>3560</v>
      </c>
      <c r="M12" s="130" t="s">
        <v>3693</v>
      </c>
    </row>
    <row r="13" spans="2:25">
      <c r="K13" s="128" t="s">
        <v>3694</v>
      </c>
      <c r="L13" s="129" t="s">
        <v>3695</v>
      </c>
      <c r="M13" s="130" t="s">
        <v>3696</v>
      </c>
    </row>
    <row r="14" spans="2:25">
      <c r="K14" s="128" t="s">
        <v>3694</v>
      </c>
      <c r="L14" s="129" t="s">
        <v>3697</v>
      </c>
      <c r="M14" s="130" t="s">
        <v>3698</v>
      </c>
    </row>
    <row r="15" spans="2:25">
      <c r="K15" s="128" t="s">
        <v>3694</v>
      </c>
      <c r="L15" s="129" t="s">
        <v>3699</v>
      </c>
      <c r="M15" s="130" t="s">
        <v>3526</v>
      </c>
    </row>
    <row r="16" spans="2:25">
      <c r="K16" s="128" t="s">
        <v>3694</v>
      </c>
      <c r="L16" s="129" t="s">
        <v>3700</v>
      </c>
      <c r="M16" s="130" t="s">
        <v>3515</v>
      </c>
    </row>
    <row r="17" spans="11:13">
      <c r="K17" s="128" t="s">
        <v>3694</v>
      </c>
      <c r="L17" s="129" t="s">
        <v>3701</v>
      </c>
      <c r="M17" s="130" t="s">
        <v>3702</v>
      </c>
    </row>
    <row r="18" spans="11:13">
      <c r="K18" s="128" t="s">
        <v>1532</v>
      </c>
      <c r="L18" s="129" t="s">
        <v>3703</v>
      </c>
      <c r="M18" s="130" t="s">
        <v>3704</v>
      </c>
    </row>
    <row r="19" spans="11:13">
      <c r="K19" s="128" t="s">
        <v>1532</v>
      </c>
      <c r="L19" s="129" t="s">
        <v>3705</v>
      </c>
      <c r="M19" s="130" t="s">
        <v>3529</v>
      </c>
    </row>
    <row r="20" spans="11:13">
      <c r="K20" s="128" t="s">
        <v>1532</v>
      </c>
      <c r="L20" s="129" t="s">
        <v>3706</v>
      </c>
      <c r="M20" s="130" t="s">
        <v>3531</v>
      </c>
    </row>
    <row r="21" spans="11:13">
      <c r="K21" s="128" t="s">
        <v>1532</v>
      </c>
      <c r="L21" s="129" t="s">
        <v>3707</v>
      </c>
      <c r="M21" s="130" t="s">
        <v>3527</v>
      </c>
    </row>
    <row r="22" spans="11:13">
      <c r="K22" s="128" t="s">
        <v>1532</v>
      </c>
      <c r="L22" s="129" t="s">
        <v>3708</v>
      </c>
      <c r="M22" s="130" t="s">
        <v>3532</v>
      </c>
    </row>
    <row r="23" spans="11:13">
      <c r="K23" s="128" t="s">
        <v>1532</v>
      </c>
      <c r="L23" s="129" t="s">
        <v>3709</v>
      </c>
      <c r="M23" s="130" t="s">
        <v>3533</v>
      </c>
    </row>
    <row r="24" spans="11:13">
      <c r="K24" s="128" t="s">
        <v>1532</v>
      </c>
      <c r="L24" s="129" t="s">
        <v>3710</v>
      </c>
      <c r="M24" s="130" t="s">
        <v>3534</v>
      </c>
    </row>
    <row r="25" spans="11:13">
      <c r="K25" s="128" t="s">
        <v>1532</v>
      </c>
      <c r="L25" s="129" t="s">
        <v>3711</v>
      </c>
      <c r="M25" s="130" t="s">
        <v>3528</v>
      </c>
    </row>
    <row r="26" spans="11:13">
      <c r="K26" s="128" t="s">
        <v>3712</v>
      </c>
      <c r="L26" s="129" t="s">
        <v>3713</v>
      </c>
      <c r="M26" s="130" t="s">
        <v>3537</v>
      </c>
    </row>
    <row r="27" spans="11:13">
      <c r="K27" s="128" t="s">
        <v>3712</v>
      </c>
      <c r="L27" s="129" t="s">
        <v>3714</v>
      </c>
      <c r="M27" s="130" t="s">
        <v>3536</v>
      </c>
    </row>
    <row r="28" spans="11:13">
      <c r="K28" s="128" t="s">
        <v>3712</v>
      </c>
      <c r="L28" s="129" t="s">
        <v>3715</v>
      </c>
      <c r="M28" s="130" t="s">
        <v>3535</v>
      </c>
    </row>
    <row r="29" spans="11:13">
      <c r="K29" s="128" t="s">
        <v>3712</v>
      </c>
      <c r="L29" s="129" t="s">
        <v>3716</v>
      </c>
      <c r="M29" s="130" t="s">
        <v>3717</v>
      </c>
    </row>
    <row r="30" spans="11:13">
      <c r="K30" s="128" t="s">
        <v>3712</v>
      </c>
      <c r="L30" s="129" t="s">
        <v>3718</v>
      </c>
      <c r="M30" s="130" t="s">
        <v>3719</v>
      </c>
    </row>
    <row r="31" spans="11:13">
      <c r="K31" s="128" t="s">
        <v>3712</v>
      </c>
      <c r="L31" s="129" t="s">
        <v>3575</v>
      </c>
      <c r="M31" s="130" t="s">
        <v>3538</v>
      </c>
    </row>
    <row r="32" spans="11:13">
      <c r="K32" s="128" t="s">
        <v>2186</v>
      </c>
      <c r="L32" s="129" t="s">
        <v>3720</v>
      </c>
      <c r="M32" s="130" t="s">
        <v>3539</v>
      </c>
    </row>
    <row r="33" spans="11:13">
      <c r="K33" s="128" t="s">
        <v>2186</v>
      </c>
      <c r="L33" s="129" t="s">
        <v>3721</v>
      </c>
      <c r="M33" s="130" t="s">
        <v>3541</v>
      </c>
    </row>
    <row r="34" spans="11:13">
      <c r="K34" s="128" t="s">
        <v>2186</v>
      </c>
      <c r="L34" s="129" t="s">
        <v>3722</v>
      </c>
      <c r="M34" s="130" t="s">
        <v>3540</v>
      </c>
    </row>
    <row r="35" spans="11:13">
      <c r="K35" s="128" t="s">
        <v>2186</v>
      </c>
      <c r="L35" s="129" t="s">
        <v>3723</v>
      </c>
      <c r="M35" s="130" t="s">
        <v>3542</v>
      </c>
    </row>
    <row r="36" spans="11:13">
      <c r="K36" s="128" t="s">
        <v>2186</v>
      </c>
      <c r="L36" s="129" t="s">
        <v>3724</v>
      </c>
      <c r="M36" s="130" t="s">
        <v>3725</v>
      </c>
    </row>
    <row r="37" spans="11:13">
      <c r="K37" s="128" t="s">
        <v>2186</v>
      </c>
      <c r="L37" s="129" t="s">
        <v>3726</v>
      </c>
      <c r="M37" s="130" t="s">
        <v>3727</v>
      </c>
    </row>
    <row r="38" spans="11:13">
      <c r="K38" s="128" t="s">
        <v>2644</v>
      </c>
      <c r="L38" s="129" t="s">
        <v>3728</v>
      </c>
      <c r="M38" s="130" t="s">
        <v>3729</v>
      </c>
    </row>
    <row r="39" spans="11:13">
      <c r="K39" s="128" t="s">
        <v>2644</v>
      </c>
      <c r="L39" s="129" t="s">
        <v>3730</v>
      </c>
      <c r="M39" s="130" t="s">
        <v>3731</v>
      </c>
    </row>
    <row r="40" spans="11:13">
      <c r="K40" s="128" t="s">
        <v>2644</v>
      </c>
      <c r="L40" s="129" t="s">
        <v>3551</v>
      </c>
      <c r="M40" s="130" t="s">
        <v>3513</v>
      </c>
    </row>
    <row r="41" spans="11:13">
      <c r="K41" s="128" t="s">
        <v>2644</v>
      </c>
      <c r="L41" s="129" t="s">
        <v>3732</v>
      </c>
      <c r="M41" s="130" t="s">
        <v>3544</v>
      </c>
    </row>
    <row r="42" spans="11:13">
      <c r="K42" s="128" t="s">
        <v>2644</v>
      </c>
      <c r="L42" s="129" t="s">
        <v>3733</v>
      </c>
      <c r="M42" s="130" t="s">
        <v>3546</v>
      </c>
    </row>
    <row r="43" spans="11:13">
      <c r="K43" s="128" t="s">
        <v>2644</v>
      </c>
      <c r="L43" s="129" t="s">
        <v>3734</v>
      </c>
      <c r="M43" s="130" t="s">
        <v>3548</v>
      </c>
    </row>
    <row r="44" spans="11:13" ht="15" thickBot="1">
      <c r="K44" s="131" t="s">
        <v>2644</v>
      </c>
      <c r="L44" s="132" t="s">
        <v>3735</v>
      </c>
      <c r="M44" s="133" t="s">
        <v>3736</v>
      </c>
    </row>
  </sheetData>
  <conditionalFormatting sqref="M1">
    <cfRule type="duplicateValues" dxfId="1" priority="1"/>
  </conditionalFormatting>
  <conditionalFormatting sqref="M2:M44">
    <cfRule type="duplicateValues" dxfId="0" priority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62E9D-2E50-4ACD-ADA1-17A0999BB40E}">
  <sheetPr filterMode="1"/>
  <dimension ref="A1:AU3443"/>
  <sheetViews>
    <sheetView topLeftCell="AF1" zoomScale="75" zoomScaleNormal="75" workbookViewId="0">
      <selection activeCell="AO1602" sqref="AO1602"/>
    </sheetView>
  </sheetViews>
  <sheetFormatPr defaultColWidth="21" defaultRowHeight="14.5"/>
  <cols>
    <col min="1" max="1" width="10.36328125" style="9" customWidth="1"/>
    <col min="2" max="2" width="8.6328125" style="9" customWidth="1"/>
    <col min="3" max="3" width="14" style="9" customWidth="1"/>
    <col min="4" max="4" width="21" style="9"/>
    <col min="5" max="5" width="14.54296875" style="9" customWidth="1"/>
    <col min="6" max="6" width="12.36328125" style="9" customWidth="1"/>
    <col min="7" max="7" width="12.7265625" style="9" customWidth="1"/>
    <col min="8" max="8" width="14.1796875" style="35" customWidth="1"/>
    <col min="9" max="9" width="19.1796875" style="9" customWidth="1"/>
    <col min="10" max="10" width="30.36328125" style="9" customWidth="1"/>
    <col min="11" max="12" width="21" style="9"/>
    <col min="13" max="13" width="17" style="9" customWidth="1"/>
    <col min="14" max="14" width="13.81640625" style="9" customWidth="1"/>
    <col min="15" max="15" width="14.36328125" style="9" customWidth="1"/>
    <col min="16" max="16" width="12.36328125" style="9" customWidth="1"/>
    <col min="17" max="17" width="13.90625" style="9" customWidth="1"/>
    <col min="18" max="18" width="15" style="9" customWidth="1"/>
    <col min="19" max="19" width="19.1796875" style="9" customWidth="1"/>
    <col min="20" max="20" width="18.1796875" style="9" customWidth="1"/>
    <col min="21" max="21" width="18" style="9" customWidth="1"/>
    <col min="22" max="22" width="14.453125" style="9" customWidth="1"/>
    <col min="23" max="24" width="11.81640625" style="9" customWidth="1"/>
    <col min="25" max="25" width="14.1796875" style="9" customWidth="1"/>
    <col min="26" max="26" width="16.6328125" style="9" customWidth="1"/>
    <col min="27" max="27" width="18.81640625" style="9" customWidth="1"/>
    <col min="28" max="30" width="21" style="9"/>
    <col min="31" max="31" width="10.26953125" style="9" customWidth="1"/>
    <col min="32" max="32" width="9.1796875" style="9" customWidth="1"/>
    <col min="33" max="33" width="10.7265625" style="9" customWidth="1"/>
    <col min="34" max="34" width="10.453125" style="9" customWidth="1"/>
    <col min="35" max="35" width="9.36328125" style="9" customWidth="1"/>
    <col min="36" max="36" width="9.6328125" style="9" customWidth="1"/>
    <col min="37" max="37" width="11.08984375" style="9" customWidth="1"/>
    <col min="38" max="38" width="9.1796875" style="9" customWidth="1"/>
    <col min="39" max="39" width="12" style="9" customWidth="1"/>
    <col min="40" max="40" width="12" style="88" customWidth="1"/>
    <col min="41" max="41" width="13.26953125" style="9" customWidth="1"/>
    <col min="42" max="42" width="13.81640625" style="9" customWidth="1"/>
    <col min="43" max="43" width="13.36328125" style="87" customWidth="1"/>
    <col min="44" max="44" width="8.6328125" style="9" customWidth="1"/>
    <col min="45" max="45" width="9.1796875" style="9" customWidth="1"/>
    <col min="46" max="46" width="11" style="9" customWidth="1"/>
    <col min="47" max="47" width="11.26953125" style="9" customWidth="1"/>
    <col min="48" max="16384" width="21" style="9"/>
  </cols>
  <sheetData>
    <row r="1" spans="1:47" ht="18" customHeight="1"/>
    <row r="2" spans="1:47" ht="19.5" customHeight="1" thickBot="1"/>
    <row r="3" spans="1:47" ht="51" customHeight="1" thickBot="1">
      <c r="A3" s="10" t="s">
        <v>3324</v>
      </c>
      <c r="B3" s="11" t="s">
        <v>0</v>
      </c>
      <c r="C3" s="12" t="s">
        <v>1</v>
      </c>
      <c r="D3" s="13" t="s">
        <v>6</v>
      </c>
      <c r="E3" s="13" t="s">
        <v>5</v>
      </c>
      <c r="F3" s="13" t="s">
        <v>2</v>
      </c>
      <c r="G3" s="13" t="s">
        <v>3</v>
      </c>
      <c r="H3" s="11" t="s">
        <v>4</v>
      </c>
      <c r="I3" s="1" t="s">
        <v>3511</v>
      </c>
      <c r="J3" s="1" t="s">
        <v>3323</v>
      </c>
      <c r="K3" s="14" t="s">
        <v>3487</v>
      </c>
      <c r="L3" s="14" t="s">
        <v>3488</v>
      </c>
      <c r="M3" s="14" t="s">
        <v>3489</v>
      </c>
      <c r="N3" s="15" t="s">
        <v>3490</v>
      </c>
      <c r="O3" s="15" t="s">
        <v>3491</v>
      </c>
      <c r="P3" s="14" t="s">
        <v>3492</v>
      </c>
      <c r="Q3" s="15" t="s">
        <v>3493</v>
      </c>
      <c r="R3" s="16" t="s">
        <v>7</v>
      </c>
      <c r="S3" s="17" t="s">
        <v>8</v>
      </c>
      <c r="T3" s="18" t="s">
        <v>3504</v>
      </c>
      <c r="U3" s="19" t="s">
        <v>3505</v>
      </c>
      <c r="V3" s="14" t="s">
        <v>9</v>
      </c>
      <c r="W3" s="15" t="s">
        <v>10</v>
      </c>
      <c r="X3" s="16" t="s">
        <v>3506</v>
      </c>
      <c r="Y3" s="20" t="s">
        <v>3507</v>
      </c>
      <c r="Z3" s="20" t="s">
        <v>3508</v>
      </c>
      <c r="AA3" s="20" t="s">
        <v>3509</v>
      </c>
      <c r="AB3" s="2" t="s">
        <v>11</v>
      </c>
      <c r="AC3" s="3" t="s">
        <v>12</v>
      </c>
      <c r="AD3" s="16" t="s">
        <v>3510</v>
      </c>
      <c r="AE3" s="66" t="s">
        <v>3652</v>
      </c>
      <c r="AF3" s="68" t="s">
        <v>3644</v>
      </c>
      <c r="AG3" s="83" t="s">
        <v>3642</v>
      </c>
      <c r="AH3" s="84" t="s">
        <v>3643</v>
      </c>
      <c r="AI3" s="84" t="s">
        <v>3653</v>
      </c>
      <c r="AJ3" s="85" t="s">
        <v>3652</v>
      </c>
      <c r="AK3" s="86" t="s">
        <v>3644</v>
      </c>
      <c r="AL3" s="93" t="s">
        <v>3654</v>
      </c>
      <c r="AM3" s="102" t="s">
        <v>3655</v>
      </c>
      <c r="AN3" s="103" t="s">
        <v>3656</v>
      </c>
      <c r="AO3" s="104" t="s">
        <v>3657</v>
      </c>
      <c r="AP3" s="104" t="s">
        <v>3658</v>
      </c>
      <c r="AQ3" s="104" t="s">
        <v>3659</v>
      </c>
      <c r="AR3" s="104" t="s">
        <v>3660</v>
      </c>
      <c r="AS3" s="104" t="s">
        <v>3661</v>
      </c>
      <c r="AT3" s="105" t="s">
        <v>3662</v>
      </c>
      <c r="AU3" s="106" t="s">
        <v>3663</v>
      </c>
    </row>
    <row r="4" spans="1:47" hidden="1">
      <c r="A4" s="21">
        <v>44927</v>
      </c>
      <c r="B4" s="22" t="s">
        <v>13</v>
      </c>
      <c r="C4" s="22" t="s">
        <v>14</v>
      </c>
      <c r="D4" s="22" t="s">
        <v>217</v>
      </c>
      <c r="E4" s="22">
        <v>1006007613</v>
      </c>
      <c r="F4" s="23">
        <v>0</v>
      </c>
      <c r="G4" s="22">
        <v>1065347</v>
      </c>
      <c r="H4" s="36" t="s">
        <v>16</v>
      </c>
      <c r="I4" s="4" t="s">
        <v>3512</v>
      </c>
      <c r="J4" s="4" t="s">
        <v>3512</v>
      </c>
      <c r="K4" s="24">
        <v>6789</v>
      </c>
      <c r="L4" s="25">
        <v>6789</v>
      </c>
      <c r="M4" s="26">
        <v>1</v>
      </c>
      <c r="N4" s="26">
        <v>1</v>
      </c>
      <c r="O4" s="26">
        <v>0</v>
      </c>
      <c r="P4" s="26">
        <v>6789</v>
      </c>
      <c r="Q4" s="26">
        <v>0</v>
      </c>
      <c r="R4" s="27">
        <v>491720.42</v>
      </c>
      <c r="S4" s="27">
        <v>0</v>
      </c>
      <c r="T4" s="28">
        <v>0</v>
      </c>
      <c r="U4" s="27">
        <v>0</v>
      </c>
      <c r="V4" s="29">
        <v>0</v>
      </c>
      <c r="W4" s="26">
        <v>0</v>
      </c>
      <c r="X4" s="30">
        <f t="shared" ref="X4:X67" si="0">IFERROR(SUM(M4,O4),"")</f>
        <v>1</v>
      </c>
      <c r="Y4" s="31">
        <f t="shared" ref="Y4:Y67" si="1">IFERROR(SUM(P4:Q4),"")</f>
        <v>6789</v>
      </c>
      <c r="Z4" s="31">
        <f t="shared" ref="Z4:Z67" si="2">IFERROR(SUM(R4:S4),"")</f>
        <v>491720.42</v>
      </c>
      <c r="AA4" s="31">
        <f t="shared" ref="AA4:AA67" si="3">IFERROR(SUM(T4:U4),"")</f>
        <v>0</v>
      </c>
      <c r="AB4" s="5">
        <v>0</v>
      </c>
      <c r="AC4" s="6">
        <v>758618.7</v>
      </c>
      <c r="AD4" s="30">
        <v>0</v>
      </c>
      <c r="AE4" s="67">
        <f>IFERROR((AB4/X4),"")</f>
        <v>0</v>
      </c>
      <c r="AF4" s="70">
        <f>IF(C4=Sheet6!$E$3,Sheet6!$E$4,IF('January 2023'!C4=Sheet6!$F$3,Sheet6!$F$4,IF('January 2023'!C4=Sheet6!$G$3,Sheet6!$G$4,IF('January 2023'!C4=Sheet6!$H$3,Sheet6!$H$4,IF('January 2023'!C4=Sheet6!$I$3,Sheet6!$I$4,IF('January 2023'!C4=Sheet6!$J$3,Sheet6!$J$4,IF('January 2023'!C4=Sheet6!$K$3,Sheet6!$K$4,IF('January 2023'!C4=Sheet6!$L$3,Sheet6!$L$4))))))))</f>
        <v>0.12430468185328003</v>
      </c>
      <c r="AG4" s="79">
        <f>IFERROR(Y4/L4,0)</f>
        <v>1</v>
      </c>
      <c r="AH4" s="80">
        <v>0.84499999999999997</v>
      </c>
      <c r="AI4" s="81">
        <f>IF(AG4&gt;AH4,1,0)</f>
        <v>1</v>
      </c>
      <c r="AJ4" s="82">
        <f>IFERROR(AB4/X4,0)</f>
        <v>0</v>
      </c>
      <c r="AK4" s="82">
        <v>0.57513480154899921</v>
      </c>
      <c r="AL4" s="94">
        <f>IF(AJ4&gt;=AK4,1,0)</f>
        <v>0</v>
      </c>
      <c r="AM4" s="107">
        <v>0</v>
      </c>
      <c r="AN4" s="98">
        <f>IF(((AH4*L4)-(AG4*L4))&lt;0,0,((AH4*L4)-(AG4*L4)))</f>
        <v>0</v>
      </c>
      <c r="AO4" s="99" t="e">
        <f>SUMIF([1]Sheet1!$AB:$AB,E4,[1]Sheet1!$AA:$AA)</f>
        <v>#VALUE!</v>
      </c>
      <c r="AP4" s="100">
        <f>IF(AN4=0,100%,IFERROR((AO4/AN4),""))</f>
        <v>1</v>
      </c>
      <c r="AQ4" s="97">
        <f>IF(AND(AN4&gt;0,AP4&gt;=100%),1,0)</f>
        <v>0</v>
      </c>
      <c r="AR4" s="100">
        <f>IFERROR(AA4/Z4,0)</f>
        <v>0</v>
      </c>
      <c r="AS4" s="101">
        <f>1-(AR4*AG4)</f>
        <v>1</v>
      </c>
      <c r="AT4" s="100">
        <v>0.12430468185328003</v>
      </c>
      <c r="AU4" s="108">
        <f>IF(AS4&lt;=AT4,1,0)</f>
        <v>0</v>
      </c>
    </row>
    <row r="5" spans="1:47" hidden="1">
      <c r="A5" s="21">
        <v>44927</v>
      </c>
      <c r="B5" s="23" t="s">
        <v>13</v>
      </c>
      <c r="C5" s="23" t="s">
        <v>14</v>
      </c>
      <c r="D5" s="23" t="s">
        <v>273</v>
      </c>
      <c r="E5" s="23">
        <v>1002050902</v>
      </c>
      <c r="F5" s="23">
        <v>0</v>
      </c>
      <c r="G5" s="23">
        <v>1079534</v>
      </c>
      <c r="H5" s="37" t="s">
        <v>16</v>
      </c>
      <c r="I5" s="4" t="s">
        <v>3512</v>
      </c>
      <c r="J5" s="4" t="s">
        <v>3512</v>
      </c>
      <c r="K5" s="24">
        <v>0</v>
      </c>
      <c r="L5" s="24">
        <v>0</v>
      </c>
      <c r="M5" s="29">
        <v>0</v>
      </c>
      <c r="N5" s="29">
        <v>1</v>
      </c>
      <c r="O5" s="29">
        <v>0</v>
      </c>
      <c r="P5" s="29">
        <v>0</v>
      </c>
      <c r="Q5" s="29">
        <v>0</v>
      </c>
      <c r="R5" s="28">
        <v>0</v>
      </c>
      <c r="S5" s="28">
        <v>0</v>
      </c>
      <c r="T5" s="28">
        <v>0</v>
      </c>
      <c r="U5" s="28">
        <v>0</v>
      </c>
      <c r="V5" s="29">
        <v>0</v>
      </c>
      <c r="W5" s="29">
        <v>0</v>
      </c>
      <c r="X5" s="32">
        <f t="shared" si="0"/>
        <v>0</v>
      </c>
      <c r="Y5" s="33">
        <f t="shared" si="1"/>
        <v>0</v>
      </c>
      <c r="Z5" s="33">
        <f t="shared" si="2"/>
        <v>0</v>
      </c>
      <c r="AA5" s="33">
        <f t="shared" si="3"/>
        <v>0</v>
      </c>
      <c r="AB5" s="5">
        <v>0</v>
      </c>
      <c r="AC5" s="6">
        <v>0</v>
      </c>
      <c r="AD5" s="32">
        <v>1</v>
      </c>
      <c r="AE5" s="67" t="str">
        <f t="shared" ref="AE5:AE68" si="4">IFERROR((AB5/X5),"")</f>
        <v/>
      </c>
      <c r="AF5" s="70">
        <f>IF(C5=Sheet6!$E$3,Sheet6!$E$4,IF('January 2023'!C5=Sheet6!$F$3,Sheet6!$F$4,IF('January 2023'!C5=Sheet6!$G$3,Sheet6!$G$4,IF('January 2023'!C5=Sheet6!$H$3,Sheet6!$H$4,IF('January 2023'!C5=Sheet6!$I$3,Sheet6!$I$4,IF('January 2023'!C5=Sheet6!$J$3,Sheet6!$J$4,IF('January 2023'!C5=Sheet6!$K$3,Sheet6!$K$4,IF('January 2023'!C5=Sheet6!$L$3,Sheet6!$L$4))))))))</f>
        <v>0.12430468185328003</v>
      </c>
      <c r="AG5" s="74">
        <f t="shared" ref="AG5:AG68" si="5">IFERROR(Y5/L5,0)</f>
        <v>0</v>
      </c>
      <c r="AH5" s="71">
        <v>0.84499999999999997</v>
      </c>
      <c r="AI5" s="72">
        <f t="shared" ref="AI5:AI68" si="6">IF(AG5&gt;AH5,1,0)</f>
        <v>0</v>
      </c>
      <c r="AJ5" s="73">
        <f t="shared" ref="AJ5:AJ68" si="7">IFERROR(AB5/X5,0)</f>
        <v>0</v>
      </c>
      <c r="AK5" s="73">
        <v>0.57513480154899921</v>
      </c>
      <c r="AL5" s="95">
        <f t="shared" ref="AL5:AL68" si="8">IF(AJ5&gt;=AK5,1,0)</f>
        <v>0</v>
      </c>
      <c r="AM5" s="107">
        <v>0</v>
      </c>
      <c r="AN5" s="98">
        <f t="shared" ref="AN5:AN68" si="9">IF(((AH5*L5)-(AG5*L5))&lt;0,0,((AH5*L5)-(AG5*L5)))</f>
        <v>0</v>
      </c>
      <c r="AO5" s="99" t="e">
        <f>SUMIF([1]Sheet1!$AB:$AB,E5,[1]Sheet1!$AA:$AA)</f>
        <v>#VALUE!</v>
      </c>
      <c r="AP5" s="100">
        <f t="shared" ref="AP5:AP68" si="10">IF(AN5=0,100%,IFERROR((AO5/AN5),""))</f>
        <v>1</v>
      </c>
      <c r="AQ5" s="97">
        <f t="shared" ref="AQ5:AQ68" si="11">IF(AND(AN5&gt;0,AP5&gt;=100%),1,0)</f>
        <v>0</v>
      </c>
      <c r="AR5" s="100">
        <f t="shared" ref="AR5:AR68" si="12">IFERROR(AA5/Z5,0)</f>
        <v>0</v>
      </c>
      <c r="AS5" s="101">
        <f t="shared" ref="AS5:AS68" si="13">1-(AR5*AG5)</f>
        <v>1</v>
      </c>
      <c r="AT5" s="100">
        <v>0.12430468185328003</v>
      </c>
      <c r="AU5" s="108">
        <f t="shared" ref="AU5:AU68" si="14">IF(AS5&lt;=AT5,1,0)</f>
        <v>0</v>
      </c>
    </row>
    <row r="6" spans="1:47" hidden="1">
      <c r="A6" s="21">
        <v>44927</v>
      </c>
      <c r="B6" s="22" t="s">
        <v>13</v>
      </c>
      <c r="C6" s="22" t="s">
        <v>14</v>
      </c>
      <c r="D6" s="22" t="s">
        <v>3325</v>
      </c>
      <c r="E6" s="22">
        <v>1002050032</v>
      </c>
      <c r="F6" s="23" t="s">
        <v>15</v>
      </c>
      <c r="G6" s="22">
        <v>1081849</v>
      </c>
      <c r="H6" s="36" t="s">
        <v>16</v>
      </c>
      <c r="I6" s="4" t="s">
        <v>3512</v>
      </c>
      <c r="J6" s="4" t="s">
        <v>3512</v>
      </c>
      <c r="K6" s="24" t="s">
        <v>18</v>
      </c>
      <c r="L6" s="25">
        <v>0</v>
      </c>
      <c r="M6" s="26">
        <v>1</v>
      </c>
      <c r="N6" s="26">
        <v>1</v>
      </c>
      <c r="O6" s="26">
        <v>0</v>
      </c>
      <c r="P6" s="26">
        <v>25360</v>
      </c>
      <c r="Q6" s="26">
        <v>0</v>
      </c>
      <c r="R6" s="27">
        <v>1836799.24</v>
      </c>
      <c r="S6" s="27">
        <v>0</v>
      </c>
      <c r="T6" s="28">
        <v>1836799.24</v>
      </c>
      <c r="U6" s="27">
        <v>0</v>
      </c>
      <c r="V6" s="29">
        <v>1</v>
      </c>
      <c r="W6" s="26">
        <v>0</v>
      </c>
      <c r="X6" s="30">
        <f t="shared" si="0"/>
        <v>1</v>
      </c>
      <c r="Y6" s="31">
        <f t="shared" si="1"/>
        <v>25360</v>
      </c>
      <c r="Z6" s="31">
        <f t="shared" si="2"/>
        <v>1836799.24</v>
      </c>
      <c r="AA6" s="31">
        <f t="shared" si="3"/>
        <v>1836799.24</v>
      </c>
      <c r="AB6" s="5">
        <v>1</v>
      </c>
      <c r="AC6" s="6">
        <v>1920274.02</v>
      </c>
      <c r="AD6" s="30">
        <v>0</v>
      </c>
      <c r="AE6" s="67">
        <f t="shared" si="4"/>
        <v>1</v>
      </c>
      <c r="AF6" s="70">
        <f>IF(C6=Sheet6!$E$3,Sheet6!$E$4,IF('January 2023'!C6=Sheet6!$F$3,Sheet6!$F$4,IF('January 2023'!C6=Sheet6!$G$3,Sheet6!$G$4,IF('January 2023'!C6=Sheet6!$H$3,Sheet6!$H$4,IF('January 2023'!C6=Sheet6!$I$3,Sheet6!$I$4,IF('January 2023'!C6=Sheet6!$J$3,Sheet6!$J$4,IF('January 2023'!C6=Sheet6!$K$3,Sheet6!$K$4,IF('January 2023'!C6=Sheet6!$L$3,Sheet6!$L$4))))))))</f>
        <v>0.12430468185328003</v>
      </c>
      <c r="AG6" s="74">
        <f t="shared" si="5"/>
        <v>0</v>
      </c>
      <c r="AH6" s="71">
        <v>0.84499999999999997</v>
      </c>
      <c r="AI6" s="72">
        <f t="shared" si="6"/>
        <v>0</v>
      </c>
      <c r="AJ6" s="73">
        <f t="shared" si="7"/>
        <v>1</v>
      </c>
      <c r="AK6" s="73">
        <v>0.57513480154899921</v>
      </c>
      <c r="AL6" s="95">
        <f t="shared" si="8"/>
        <v>1</v>
      </c>
      <c r="AM6" s="107">
        <v>0</v>
      </c>
      <c r="AN6" s="98">
        <f t="shared" si="9"/>
        <v>0</v>
      </c>
      <c r="AO6" s="99" t="e">
        <f>SUMIF([1]Sheet1!$AB:$AB,E6,[1]Sheet1!$AA:$AA)</f>
        <v>#VALUE!</v>
      </c>
      <c r="AP6" s="100">
        <f t="shared" si="10"/>
        <v>1</v>
      </c>
      <c r="AQ6" s="97">
        <f t="shared" si="11"/>
        <v>0</v>
      </c>
      <c r="AR6" s="100">
        <f t="shared" si="12"/>
        <v>1</v>
      </c>
      <c r="AS6" s="101">
        <f t="shared" si="13"/>
        <v>1</v>
      </c>
      <c r="AT6" s="100">
        <v>0.12430468185328003</v>
      </c>
      <c r="AU6" s="108">
        <f t="shared" si="14"/>
        <v>0</v>
      </c>
    </row>
    <row r="7" spans="1:47" hidden="1">
      <c r="A7" s="21">
        <v>44927</v>
      </c>
      <c r="B7" s="22" t="s">
        <v>13</v>
      </c>
      <c r="C7" s="22" t="s">
        <v>14</v>
      </c>
      <c r="D7" s="22" t="s">
        <v>17</v>
      </c>
      <c r="E7" s="22">
        <v>1002050705</v>
      </c>
      <c r="F7" s="23" t="s">
        <v>15</v>
      </c>
      <c r="G7" s="22">
        <v>1070774</v>
      </c>
      <c r="H7" s="36" t="s">
        <v>16</v>
      </c>
      <c r="I7" s="4" t="s">
        <v>3512</v>
      </c>
      <c r="J7" s="4" t="s">
        <v>3512</v>
      </c>
      <c r="K7" s="24" t="s">
        <v>18</v>
      </c>
      <c r="L7" s="25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7">
        <v>0</v>
      </c>
      <c r="S7" s="27">
        <v>0</v>
      </c>
      <c r="T7" s="28">
        <v>0</v>
      </c>
      <c r="U7" s="27">
        <v>0</v>
      </c>
      <c r="V7" s="29">
        <v>0</v>
      </c>
      <c r="W7" s="26">
        <v>0</v>
      </c>
      <c r="X7" s="30">
        <f t="shared" si="0"/>
        <v>0</v>
      </c>
      <c r="Y7" s="31">
        <f t="shared" si="1"/>
        <v>0</v>
      </c>
      <c r="Z7" s="31">
        <f t="shared" si="2"/>
        <v>0</v>
      </c>
      <c r="AA7" s="31">
        <f t="shared" si="3"/>
        <v>0</v>
      </c>
      <c r="AB7" s="5">
        <v>0</v>
      </c>
      <c r="AC7" s="6">
        <v>750300.15</v>
      </c>
      <c r="AD7" s="30">
        <v>1</v>
      </c>
      <c r="AE7" s="67" t="str">
        <f t="shared" si="4"/>
        <v/>
      </c>
      <c r="AF7" s="70">
        <f>IF(C7=Sheet6!$E$3,Sheet6!$E$4,IF('January 2023'!C7=Sheet6!$F$3,Sheet6!$F$4,IF('January 2023'!C7=Sheet6!$G$3,Sheet6!$G$4,IF('January 2023'!C7=Sheet6!$H$3,Sheet6!$H$4,IF('January 2023'!C7=Sheet6!$I$3,Sheet6!$I$4,IF('January 2023'!C7=Sheet6!$J$3,Sheet6!$J$4,IF('January 2023'!C7=Sheet6!$K$3,Sheet6!$K$4,IF('January 2023'!C7=Sheet6!$L$3,Sheet6!$L$4))))))))</f>
        <v>0.12430468185328003</v>
      </c>
      <c r="AG7" s="74">
        <f t="shared" si="5"/>
        <v>0</v>
      </c>
      <c r="AH7" s="71">
        <v>0.84499999999999997</v>
      </c>
      <c r="AI7" s="72">
        <f t="shared" si="6"/>
        <v>0</v>
      </c>
      <c r="AJ7" s="73">
        <f t="shared" si="7"/>
        <v>0</v>
      </c>
      <c r="AK7" s="73">
        <v>0.57513480154899921</v>
      </c>
      <c r="AL7" s="95">
        <f t="shared" si="8"/>
        <v>0</v>
      </c>
      <c r="AM7" s="107">
        <v>0</v>
      </c>
      <c r="AN7" s="98">
        <f t="shared" si="9"/>
        <v>0</v>
      </c>
      <c r="AO7" s="99" t="e">
        <f>SUMIF([1]Sheet1!$AB:$AB,E7,[1]Sheet1!$AA:$AA)</f>
        <v>#VALUE!</v>
      </c>
      <c r="AP7" s="100">
        <f t="shared" si="10"/>
        <v>1</v>
      </c>
      <c r="AQ7" s="97">
        <f t="shared" si="11"/>
        <v>0</v>
      </c>
      <c r="AR7" s="100">
        <f t="shared" si="12"/>
        <v>0</v>
      </c>
      <c r="AS7" s="101">
        <f t="shared" si="13"/>
        <v>1</v>
      </c>
      <c r="AT7" s="100">
        <v>0.12430468185328003</v>
      </c>
      <c r="AU7" s="108">
        <f t="shared" si="14"/>
        <v>0</v>
      </c>
    </row>
    <row r="8" spans="1:47" hidden="1">
      <c r="A8" s="21">
        <v>44927</v>
      </c>
      <c r="B8" s="23" t="s">
        <v>13</v>
      </c>
      <c r="C8" s="23" t="s">
        <v>14</v>
      </c>
      <c r="D8" s="23" t="s">
        <v>44</v>
      </c>
      <c r="E8" s="23">
        <v>1002050706</v>
      </c>
      <c r="F8" s="23" t="s">
        <v>15</v>
      </c>
      <c r="G8" s="23">
        <v>1065347</v>
      </c>
      <c r="H8" s="37" t="s">
        <v>16</v>
      </c>
      <c r="I8" s="4" t="s">
        <v>3512</v>
      </c>
      <c r="J8" s="4" t="s">
        <v>3512</v>
      </c>
      <c r="K8" s="24" t="s">
        <v>18</v>
      </c>
      <c r="L8" s="25">
        <v>0</v>
      </c>
      <c r="M8" s="29">
        <v>0</v>
      </c>
      <c r="N8" s="29">
        <v>0</v>
      </c>
      <c r="O8" s="29">
        <v>0</v>
      </c>
      <c r="P8" s="29">
        <v>0</v>
      </c>
      <c r="Q8" s="29">
        <v>0</v>
      </c>
      <c r="R8" s="28">
        <v>0</v>
      </c>
      <c r="S8" s="28">
        <v>0</v>
      </c>
      <c r="T8" s="28">
        <v>0</v>
      </c>
      <c r="U8" s="28">
        <v>0</v>
      </c>
      <c r="V8" s="29">
        <v>0</v>
      </c>
      <c r="W8" s="29">
        <v>0</v>
      </c>
      <c r="X8" s="32">
        <f t="shared" si="0"/>
        <v>0</v>
      </c>
      <c r="Y8" s="33">
        <f t="shared" si="1"/>
        <v>0</v>
      </c>
      <c r="Z8" s="33">
        <f t="shared" si="2"/>
        <v>0</v>
      </c>
      <c r="AA8" s="33">
        <f t="shared" si="3"/>
        <v>0</v>
      </c>
      <c r="AB8" s="5">
        <v>0</v>
      </c>
      <c r="AC8" s="6">
        <v>277190.92</v>
      </c>
      <c r="AD8" s="32">
        <v>1</v>
      </c>
      <c r="AE8" s="67" t="str">
        <f t="shared" si="4"/>
        <v/>
      </c>
      <c r="AF8" s="70">
        <f>IF(C8=Sheet6!$E$3,Sheet6!$E$4,IF('January 2023'!C8=Sheet6!$F$3,Sheet6!$F$4,IF('January 2023'!C8=Sheet6!$G$3,Sheet6!$G$4,IF('January 2023'!C8=Sheet6!$H$3,Sheet6!$H$4,IF('January 2023'!C8=Sheet6!$I$3,Sheet6!$I$4,IF('January 2023'!C8=Sheet6!$J$3,Sheet6!$J$4,IF('January 2023'!C8=Sheet6!$K$3,Sheet6!$K$4,IF('January 2023'!C8=Sheet6!$L$3,Sheet6!$L$4))))))))</f>
        <v>0.12430468185328003</v>
      </c>
      <c r="AG8" s="74">
        <f t="shared" si="5"/>
        <v>0</v>
      </c>
      <c r="AH8" s="71">
        <v>0.84499999999999997</v>
      </c>
      <c r="AI8" s="72">
        <f t="shared" si="6"/>
        <v>0</v>
      </c>
      <c r="AJ8" s="73">
        <f t="shared" si="7"/>
        <v>0</v>
      </c>
      <c r="AK8" s="73">
        <v>0.57513480154899921</v>
      </c>
      <c r="AL8" s="95">
        <f t="shared" si="8"/>
        <v>0</v>
      </c>
      <c r="AM8" s="107">
        <v>0</v>
      </c>
      <c r="AN8" s="98">
        <f t="shared" si="9"/>
        <v>0</v>
      </c>
      <c r="AO8" s="99" t="e">
        <f>SUMIF([1]Sheet1!$AB:$AB,E8,[1]Sheet1!$AA:$AA)</f>
        <v>#VALUE!</v>
      </c>
      <c r="AP8" s="100">
        <f t="shared" si="10"/>
        <v>1</v>
      </c>
      <c r="AQ8" s="97">
        <f t="shared" si="11"/>
        <v>0</v>
      </c>
      <c r="AR8" s="100">
        <f t="shared" si="12"/>
        <v>0</v>
      </c>
      <c r="AS8" s="101">
        <f t="shared" si="13"/>
        <v>1</v>
      </c>
      <c r="AT8" s="100">
        <v>0.12430468185328003</v>
      </c>
      <c r="AU8" s="108">
        <f t="shared" si="14"/>
        <v>0</v>
      </c>
    </row>
    <row r="9" spans="1:47" hidden="1">
      <c r="A9" s="21">
        <v>44927</v>
      </c>
      <c r="B9" s="22" t="s">
        <v>13</v>
      </c>
      <c r="C9" s="22" t="s">
        <v>14</v>
      </c>
      <c r="D9" s="22" t="s">
        <v>19</v>
      </c>
      <c r="E9" s="22">
        <v>1002050713</v>
      </c>
      <c r="F9" s="23" t="s">
        <v>15</v>
      </c>
      <c r="G9" s="22">
        <v>1079534</v>
      </c>
      <c r="H9" s="36" t="s">
        <v>16</v>
      </c>
      <c r="I9" s="4" t="s">
        <v>3512</v>
      </c>
      <c r="J9" s="4" t="s">
        <v>3512</v>
      </c>
      <c r="K9" s="24" t="s">
        <v>18</v>
      </c>
      <c r="L9" s="25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7">
        <v>0</v>
      </c>
      <c r="S9" s="27">
        <v>0</v>
      </c>
      <c r="T9" s="28">
        <v>0</v>
      </c>
      <c r="U9" s="27">
        <v>0</v>
      </c>
      <c r="V9" s="29">
        <v>0</v>
      </c>
      <c r="W9" s="26">
        <v>0</v>
      </c>
      <c r="X9" s="30">
        <f t="shared" si="0"/>
        <v>0</v>
      </c>
      <c r="Y9" s="31">
        <f t="shared" si="1"/>
        <v>0</v>
      </c>
      <c r="Z9" s="31">
        <f t="shared" si="2"/>
        <v>0</v>
      </c>
      <c r="AA9" s="31">
        <f t="shared" si="3"/>
        <v>0</v>
      </c>
      <c r="AB9" s="5">
        <v>0</v>
      </c>
      <c r="AC9" s="6">
        <v>250047</v>
      </c>
      <c r="AD9" s="30">
        <v>1</v>
      </c>
      <c r="AE9" s="67" t="str">
        <f t="shared" si="4"/>
        <v/>
      </c>
      <c r="AF9" s="70">
        <f>IF(C9=Sheet6!$E$3,Sheet6!$E$4,IF('January 2023'!C9=Sheet6!$F$3,Sheet6!$F$4,IF('January 2023'!C9=Sheet6!$G$3,Sheet6!$G$4,IF('January 2023'!C9=Sheet6!$H$3,Sheet6!$H$4,IF('January 2023'!C9=Sheet6!$I$3,Sheet6!$I$4,IF('January 2023'!C9=Sheet6!$J$3,Sheet6!$J$4,IF('January 2023'!C9=Sheet6!$K$3,Sheet6!$K$4,IF('January 2023'!C9=Sheet6!$L$3,Sheet6!$L$4))))))))</f>
        <v>0.12430468185328003</v>
      </c>
      <c r="AG9" s="74">
        <f t="shared" si="5"/>
        <v>0</v>
      </c>
      <c r="AH9" s="71">
        <v>0.84499999999999997</v>
      </c>
      <c r="AI9" s="72">
        <f t="shared" si="6"/>
        <v>0</v>
      </c>
      <c r="AJ9" s="73">
        <f t="shared" si="7"/>
        <v>0</v>
      </c>
      <c r="AK9" s="73">
        <v>0.57513480154899921</v>
      </c>
      <c r="AL9" s="95">
        <f t="shared" si="8"/>
        <v>0</v>
      </c>
      <c r="AM9" s="107">
        <v>0</v>
      </c>
      <c r="AN9" s="98">
        <f t="shared" si="9"/>
        <v>0</v>
      </c>
      <c r="AO9" s="99" t="e">
        <f>SUMIF([1]Sheet1!$AB:$AB,E9,[1]Sheet1!$AA:$AA)</f>
        <v>#VALUE!</v>
      </c>
      <c r="AP9" s="100">
        <f t="shared" si="10"/>
        <v>1</v>
      </c>
      <c r="AQ9" s="97">
        <f t="shared" si="11"/>
        <v>0</v>
      </c>
      <c r="AR9" s="100">
        <f t="shared" si="12"/>
        <v>0</v>
      </c>
      <c r="AS9" s="101">
        <f t="shared" si="13"/>
        <v>1</v>
      </c>
      <c r="AT9" s="100">
        <v>0.12430468185328003</v>
      </c>
      <c r="AU9" s="108">
        <f t="shared" si="14"/>
        <v>0</v>
      </c>
    </row>
    <row r="10" spans="1:47" hidden="1">
      <c r="A10" s="21">
        <v>44927</v>
      </c>
      <c r="B10" s="22" t="s">
        <v>13</v>
      </c>
      <c r="C10" s="22" t="s">
        <v>14</v>
      </c>
      <c r="D10" s="22" t="s">
        <v>3326</v>
      </c>
      <c r="E10" s="22">
        <v>1002049923</v>
      </c>
      <c r="F10" s="23" t="s">
        <v>15</v>
      </c>
      <c r="G10" s="22">
        <v>1081849</v>
      </c>
      <c r="H10" s="36" t="s">
        <v>16</v>
      </c>
      <c r="I10" s="4" t="s">
        <v>3512</v>
      </c>
      <c r="J10" s="4" t="s">
        <v>3512</v>
      </c>
      <c r="K10" s="24" t="s">
        <v>24</v>
      </c>
      <c r="L10" s="25">
        <v>0</v>
      </c>
      <c r="M10" s="26">
        <v>0</v>
      </c>
      <c r="N10" s="26">
        <v>1</v>
      </c>
      <c r="O10" s="26">
        <v>1</v>
      </c>
      <c r="P10" s="26">
        <v>0</v>
      </c>
      <c r="Q10" s="26">
        <v>0</v>
      </c>
      <c r="R10" s="27">
        <v>0</v>
      </c>
      <c r="S10" s="27">
        <v>0</v>
      </c>
      <c r="T10" s="28">
        <v>0</v>
      </c>
      <c r="U10" s="27">
        <v>0</v>
      </c>
      <c r="V10" s="29">
        <v>0</v>
      </c>
      <c r="W10" s="26">
        <v>0</v>
      </c>
      <c r="X10" s="30">
        <f t="shared" si="0"/>
        <v>1</v>
      </c>
      <c r="Y10" s="31">
        <f t="shared" si="1"/>
        <v>0</v>
      </c>
      <c r="Z10" s="31">
        <f t="shared" si="2"/>
        <v>0</v>
      </c>
      <c r="AA10" s="31">
        <f t="shared" si="3"/>
        <v>0</v>
      </c>
      <c r="AB10" s="5">
        <v>0</v>
      </c>
      <c r="AC10" s="6">
        <v>16073.17</v>
      </c>
      <c r="AD10" s="30">
        <v>1</v>
      </c>
      <c r="AE10" s="67">
        <f t="shared" si="4"/>
        <v>0</v>
      </c>
      <c r="AF10" s="70">
        <f>IF(C10=Sheet6!$E$3,Sheet6!$E$4,IF('January 2023'!C10=Sheet6!$F$3,Sheet6!$F$4,IF('January 2023'!C10=Sheet6!$G$3,Sheet6!$G$4,IF('January 2023'!C10=Sheet6!$H$3,Sheet6!$H$4,IF('January 2023'!C10=Sheet6!$I$3,Sheet6!$I$4,IF('January 2023'!C10=Sheet6!$J$3,Sheet6!$J$4,IF('January 2023'!C10=Sheet6!$K$3,Sheet6!$K$4,IF('January 2023'!C10=Sheet6!$L$3,Sheet6!$L$4))))))))</f>
        <v>0.12430468185328003</v>
      </c>
      <c r="AG10" s="74">
        <f t="shared" si="5"/>
        <v>0</v>
      </c>
      <c r="AH10" s="71">
        <v>0.84499999999999997</v>
      </c>
      <c r="AI10" s="72">
        <f t="shared" si="6"/>
        <v>0</v>
      </c>
      <c r="AJ10" s="73">
        <f t="shared" si="7"/>
        <v>0</v>
      </c>
      <c r="AK10" s="73">
        <v>0.57513480154899921</v>
      </c>
      <c r="AL10" s="95">
        <f t="shared" si="8"/>
        <v>0</v>
      </c>
      <c r="AM10" s="107">
        <v>0</v>
      </c>
      <c r="AN10" s="98">
        <f t="shared" si="9"/>
        <v>0</v>
      </c>
      <c r="AO10" s="99" t="e">
        <f>SUMIF([1]Sheet1!$AB:$AB,E10,[1]Sheet1!$AA:$AA)</f>
        <v>#VALUE!</v>
      </c>
      <c r="AP10" s="100">
        <f t="shared" si="10"/>
        <v>1</v>
      </c>
      <c r="AQ10" s="97">
        <f t="shared" si="11"/>
        <v>0</v>
      </c>
      <c r="AR10" s="100">
        <f t="shared" si="12"/>
        <v>0</v>
      </c>
      <c r="AS10" s="101">
        <f t="shared" si="13"/>
        <v>1</v>
      </c>
      <c r="AT10" s="100">
        <v>0.12430468185328003</v>
      </c>
      <c r="AU10" s="108">
        <f t="shared" si="14"/>
        <v>0</v>
      </c>
    </row>
    <row r="11" spans="1:47" hidden="1">
      <c r="A11" s="21">
        <v>44927</v>
      </c>
      <c r="B11" s="23" t="s">
        <v>13</v>
      </c>
      <c r="C11" s="23" t="s">
        <v>14</v>
      </c>
      <c r="D11" s="23" t="s">
        <v>114</v>
      </c>
      <c r="E11" s="23">
        <v>1002049620</v>
      </c>
      <c r="F11" s="23" t="s">
        <v>15</v>
      </c>
      <c r="G11" s="23">
        <v>1064340</v>
      </c>
      <c r="H11" s="37" t="s">
        <v>16</v>
      </c>
      <c r="I11" s="4" t="s">
        <v>3512</v>
      </c>
      <c r="J11" s="4" t="s">
        <v>3512</v>
      </c>
      <c r="K11" s="24" t="s">
        <v>24</v>
      </c>
      <c r="L11" s="25">
        <v>0</v>
      </c>
      <c r="M11" s="29">
        <v>0</v>
      </c>
      <c r="N11" s="29">
        <v>1</v>
      </c>
      <c r="O11" s="29">
        <v>0</v>
      </c>
      <c r="P11" s="29">
        <v>0</v>
      </c>
      <c r="Q11" s="29">
        <v>0</v>
      </c>
      <c r="R11" s="28">
        <v>0</v>
      </c>
      <c r="S11" s="28">
        <v>0</v>
      </c>
      <c r="T11" s="28">
        <v>286491.24</v>
      </c>
      <c r="U11" s="28">
        <v>0</v>
      </c>
      <c r="V11" s="29">
        <v>1</v>
      </c>
      <c r="W11" s="29">
        <v>0</v>
      </c>
      <c r="X11" s="32">
        <f t="shared" si="0"/>
        <v>0</v>
      </c>
      <c r="Y11" s="33">
        <f t="shared" si="1"/>
        <v>0</v>
      </c>
      <c r="Z11" s="33">
        <f t="shared" si="2"/>
        <v>0</v>
      </c>
      <c r="AA11" s="33">
        <f t="shared" si="3"/>
        <v>286491.24</v>
      </c>
      <c r="AB11" s="5">
        <v>1</v>
      </c>
      <c r="AC11" s="6">
        <v>0</v>
      </c>
      <c r="AD11" s="32">
        <v>1</v>
      </c>
      <c r="AE11" s="67" t="str">
        <f t="shared" si="4"/>
        <v/>
      </c>
      <c r="AF11" s="70">
        <f>IF(C11=Sheet6!$E$3,Sheet6!$E$4,IF('January 2023'!C11=Sheet6!$F$3,Sheet6!$F$4,IF('January 2023'!C11=Sheet6!$G$3,Sheet6!$G$4,IF('January 2023'!C11=Sheet6!$H$3,Sheet6!$H$4,IF('January 2023'!C11=Sheet6!$I$3,Sheet6!$I$4,IF('January 2023'!C11=Sheet6!$J$3,Sheet6!$J$4,IF('January 2023'!C11=Sheet6!$K$3,Sheet6!$K$4,IF('January 2023'!C11=Sheet6!$L$3,Sheet6!$L$4))))))))</f>
        <v>0.12430468185328003</v>
      </c>
      <c r="AG11" s="74">
        <f t="shared" si="5"/>
        <v>0</v>
      </c>
      <c r="AH11" s="71">
        <v>0.84499999999999997</v>
      </c>
      <c r="AI11" s="72">
        <f t="shared" si="6"/>
        <v>0</v>
      </c>
      <c r="AJ11" s="73">
        <f t="shared" si="7"/>
        <v>0</v>
      </c>
      <c r="AK11" s="73">
        <v>0.57513480154899921</v>
      </c>
      <c r="AL11" s="95">
        <f t="shared" si="8"/>
        <v>0</v>
      </c>
      <c r="AM11" s="107">
        <v>0</v>
      </c>
      <c r="AN11" s="98">
        <f t="shared" si="9"/>
        <v>0</v>
      </c>
      <c r="AO11" s="99" t="e">
        <f>SUMIF([1]Sheet1!$AB:$AB,E11,[1]Sheet1!$AA:$AA)</f>
        <v>#VALUE!</v>
      </c>
      <c r="AP11" s="100">
        <f t="shared" si="10"/>
        <v>1</v>
      </c>
      <c r="AQ11" s="97">
        <f t="shared" si="11"/>
        <v>0</v>
      </c>
      <c r="AR11" s="100">
        <f t="shared" si="12"/>
        <v>0</v>
      </c>
      <c r="AS11" s="101">
        <f t="shared" si="13"/>
        <v>1</v>
      </c>
      <c r="AT11" s="100">
        <v>0.12430468185328003</v>
      </c>
      <c r="AU11" s="108">
        <f t="shared" si="14"/>
        <v>0</v>
      </c>
    </row>
    <row r="12" spans="1:47" hidden="1">
      <c r="A12" s="21">
        <v>44927</v>
      </c>
      <c r="B12" s="23" t="s">
        <v>13</v>
      </c>
      <c r="C12" s="23" t="s">
        <v>14</v>
      </c>
      <c r="D12" s="23" t="s">
        <v>26</v>
      </c>
      <c r="E12" s="23">
        <v>1002049845</v>
      </c>
      <c r="F12" s="23" t="s">
        <v>15</v>
      </c>
      <c r="G12" s="23">
        <v>1070774</v>
      </c>
      <c r="H12" s="37" t="s">
        <v>16</v>
      </c>
      <c r="I12" s="4" t="s">
        <v>3512</v>
      </c>
      <c r="J12" s="4" t="s">
        <v>3512</v>
      </c>
      <c r="K12" s="24" t="s">
        <v>24</v>
      </c>
      <c r="L12" s="25">
        <v>0</v>
      </c>
      <c r="M12" s="29">
        <v>0</v>
      </c>
      <c r="N12" s="29">
        <v>1</v>
      </c>
      <c r="O12" s="29">
        <v>0</v>
      </c>
      <c r="P12" s="29">
        <v>0</v>
      </c>
      <c r="Q12" s="29">
        <v>0</v>
      </c>
      <c r="R12" s="28">
        <v>0</v>
      </c>
      <c r="S12" s="28">
        <v>0</v>
      </c>
      <c r="T12" s="28">
        <v>0</v>
      </c>
      <c r="U12" s="28">
        <v>0</v>
      </c>
      <c r="V12" s="29">
        <v>0</v>
      </c>
      <c r="W12" s="29">
        <v>0</v>
      </c>
      <c r="X12" s="32">
        <f t="shared" si="0"/>
        <v>0</v>
      </c>
      <c r="Y12" s="33">
        <f t="shared" si="1"/>
        <v>0</v>
      </c>
      <c r="Z12" s="33">
        <f t="shared" si="2"/>
        <v>0</v>
      </c>
      <c r="AA12" s="33">
        <f t="shared" si="3"/>
        <v>0</v>
      </c>
      <c r="AB12" s="5">
        <v>0</v>
      </c>
      <c r="AC12" s="6">
        <v>0</v>
      </c>
      <c r="AD12" s="32">
        <v>1</v>
      </c>
      <c r="AE12" s="67" t="str">
        <f t="shared" si="4"/>
        <v/>
      </c>
      <c r="AF12" s="70">
        <f>IF(C12=Sheet6!$E$3,Sheet6!$E$4,IF('January 2023'!C12=Sheet6!$F$3,Sheet6!$F$4,IF('January 2023'!C12=Sheet6!$G$3,Sheet6!$G$4,IF('January 2023'!C12=Sheet6!$H$3,Sheet6!$H$4,IF('January 2023'!C12=Sheet6!$I$3,Sheet6!$I$4,IF('January 2023'!C12=Sheet6!$J$3,Sheet6!$J$4,IF('January 2023'!C12=Sheet6!$K$3,Sheet6!$K$4,IF('January 2023'!C12=Sheet6!$L$3,Sheet6!$L$4))))))))</f>
        <v>0.12430468185328003</v>
      </c>
      <c r="AG12" s="74">
        <f t="shared" si="5"/>
        <v>0</v>
      </c>
      <c r="AH12" s="71">
        <v>0.84499999999999997</v>
      </c>
      <c r="AI12" s="72">
        <f t="shared" si="6"/>
        <v>0</v>
      </c>
      <c r="AJ12" s="73">
        <f t="shared" si="7"/>
        <v>0</v>
      </c>
      <c r="AK12" s="73">
        <v>0.57513480154899921</v>
      </c>
      <c r="AL12" s="95">
        <f t="shared" si="8"/>
        <v>0</v>
      </c>
      <c r="AM12" s="107">
        <v>0</v>
      </c>
      <c r="AN12" s="98">
        <f t="shared" si="9"/>
        <v>0</v>
      </c>
      <c r="AO12" s="99" t="e">
        <f>SUMIF([1]Sheet1!$AB:$AB,E12,[1]Sheet1!$AA:$AA)</f>
        <v>#VALUE!</v>
      </c>
      <c r="AP12" s="100">
        <f t="shared" si="10"/>
        <v>1</v>
      </c>
      <c r="AQ12" s="97">
        <f t="shared" si="11"/>
        <v>0</v>
      </c>
      <c r="AR12" s="100">
        <f t="shared" si="12"/>
        <v>0</v>
      </c>
      <c r="AS12" s="101">
        <f t="shared" si="13"/>
        <v>1</v>
      </c>
      <c r="AT12" s="100">
        <v>0.12430468185328003</v>
      </c>
      <c r="AU12" s="108">
        <f t="shared" si="14"/>
        <v>0</v>
      </c>
    </row>
    <row r="13" spans="1:47" hidden="1">
      <c r="A13" s="21">
        <v>44927</v>
      </c>
      <c r="B13" s="22" t="s">
        <v>13</v>
      </c>
      <c r="C13" s="22" t="s">
        <v>14</v>
      </c>
      <c r="D13" s="22" t="s">
        <v>3327</v>
      </c>
      <c r="E13" s="22">
        <v>1002050050</v>
      </c>
      <c r="F13" s="23" t="s">
        <v>15</v>
      </c>
      <c r="G13" s="22">
        <v>1081849</v>
      </c>
      <c r="H13" s="36" t="s">
        <v>16</v>
      </c>
      <c r="I13" s="4" t="s">
        <v>3512</v>
      </c>
      <c r="J13" s="4" t="s">
        <v>3512</v>
      </c>
      <c r="K13" s="24" t="s">
        <v>24</v>
      </c>
      <c r="L13" s="25">
        <v>0</v>
      </c>
      <c r="M13" s="26">
        <v>0</v>
      </c>
      <c r="N13" s="26">
        <v>1</v>
      </c>
      <c r="O13" s="26">
        <v>0</v>
      </c>
      <c r="P13" s="26">
        <v>0</v>
      </c>
      <c r="Q13" s="26">
        <v>0</v>
      </c>
      <c r="R13" s="27">
        <v>0</v>
      </c>
      <c r="S13" s="27">
        <v>0</v>
      </c>
      <c r="T13" s="28">
        <v>0</v>
      </c>
      <c r="U13" s="27">
        <v>0</v>
      </c>
      <c r="V13" s="29">
        <v>0</v>
      </c>
      <c r="W13" s="26">
        <v>0</v>
      </c>
      <c r="X13" s="30">
        <f t="shared" si="0"/>
        <v>0</v>
      </c>
      <c r="Y13" s="31">
        <f t="shared" si="1"/>
        <v>0</v>
      </c>
      <c r="Z13" s="31">
        <f t="shared" si="2"/>
        <v>0</v>
      </c>
      <c r="AA13" s="31">
        <f t="shared" si="3"/>
        <v>0</v>
      </c>
      <c r="AB13" s="5">
        <v>0</v>
      </c>
      <c r="AC13" s="6">
        <v>19903.02</v>
      </c>
      <c r="AD13" s="30">
        <v>1</v>
      </c>
      <c r="AE13" s="67" t="str">
        <f t="shared" si="4"/>
        <v/>
      </c>
      <c r="AF13" s="70">
        <f>IF(C13=Sheet6!$E$3,Sheet6!$E$4,IF('January 2023'!C13=Sheet6!$F$3,Sheet6!$F$4,IF('January 2023'!C13=Sheet6!$G$3,Sheet6!$G$4,IF('January 2023'!C13=Sheet6!$H$3,Sheet6!$H$4,IF('January 2023'!C13=Sheet6!$I$3,Sheet6!$I$4,IF('January 2023'!C13=Sheet6!$J$3,Sheet6!$J$4,IF('January 2023'!C13=Sheet6!$K$3,Sheet6!$K$4,IF('January 2023'!C13=Sheet6!$L$3,Sheet6!$L$4))))))))</f>
        <v>0.12430468185328003</v>
      </c>
      <c r="AG13" s="74">
        <f t="shared" si="5"/>
        <v>0</v>
      </c>
      <c r="AH13" s="71">
        <v>0.84499999999999997</v>
      </c>
      <c r="AI13" s="72">
        <f t="shared" si="6"/>
        <v>0</v>
      </c>
      <c r="AJ13" s="73">
        <f t="shared" si="7"/>
        <v>0</v>
      </c>
      <c r="AK13" s="73">
        <v>0.57513480154899921</v>
      </c>
      <c r="AL13" s="95">
        <f t="shared" si="8"/>
        <v>0</v>
      </c>
      <c r="AM13" s="107">
        <v>0</v>
      </c>
      <c r="AN13" s="98">
        <f t="shared" si="9"/>
        <v>0</v>
      </c>
      <c r="AO13" s="99" t="e">
        <f>SUMIF([1]Sheet1!$AB:$AB,E13,[1]Sheet1!$AA:$AA)</f>
        <v>#VALUE!</v>
      </c>
      <c r="AP13" s="100">
        <f t="shared" si="10"/>
        <v>1</v>
      </c>
      <c r="AQ13" s="97">
        <f t="shared" si="11"/>
        <v>0</v>
      </c>
      <c r="AR13" s="100">
        <f t="shared" si="12"/>
        <v>0</v>
      </c>
      <c r="AS13" s="101">
        <f t="shared" si="13"/>
        <v>1</v>
      </c>
      <c r="AT13" s="100">
        <v>0.12430468185328003</v>
      </c>
      <c r="AU13" s="108">
        <f t="shared" si="14"/>
        <v>0</v>
      </c>
    </row>
    <row r="14" spans="1:47" hidden="1">
      <c r="A14" s="21">
        <v>44927</v>
      </c>
      <c r="B14" s="23" t="s">
        <v>13</v>
      </c>
      <c r="C14" s="23" t="s">
        <v>14</v>
      </c>
      <c r="D14" s="23" t="s">
        <v>183</v>
      </c>
      <c r="E14" s="23">
        <v>1002050213</v>
      </c>
      <c r="F14" s="23" t="s">
        <v>15</v>
      </c>
      <c r="G14" s="23">
        <v>1079534</v>
      </c>
      <c r="H14" s="37" t="s">
        <v>16</v>
      </c>
      <c r="I14" s="4" t="s">
        <v>3512</v>
      </c>
      <c r="J14" s="4" t="s">
        <v>3512</v>
      </c>
      <c r="K14" s="24" t="s">
        <v>24</v>
      </c>
      <c r="L14" s="25">
        <v>0</v>
      </c>
      <c r="M14" s="29">
        <v>0</v>
      </c>
      <c r="N14" s="29">
        <v>0</v>
      </c>
      <c r="O14" s="29">
        <v>0</v>
      </c>
      <c r="P14" s="29">
        <v>0</v>
      </c>
      <c r="Q14" s="29">
        <v>0</v>
      </c>
      <c r="R14" s="28">
        <v>0</v>
      </c>
      <c r="S14" s="28">
        <v>0</v>
      </c>
      <c r="T14" s="28">
        <v>264600</v>
      </c>
      <c r="U14" s="28">
        <v>0</v>
      </c>
      <c r="V14" s="29">
        <v>1</v>
      </c>
      <c r="W14" s="29">
        <v>0</v>
      </c>
      <c r="X14" s="32">
        <f t="shared" si="0"/>
        <v>0</v>
      </c>
      <c r="Y14" s="33">
        <f t="shared" si="1"/>
        <v>0</v>
      </c>
      <c r="Z14" s="33">
        <f t="shared" si="2"/>
        <v>0</v>
      </c>
      <c r="AA14" s="33">
        <f t="shared" si="3"/>
        <v>264600</v>
      </c>
      <c r="AB14" s="5">
        <v>1</v>
      </c>
      <c r="AC14" s="6">
        <v>264551.01</v>
      </c>
      <c r="AD14" s="32">
        <v>1</v>
      </c>
      <c r="AE14" s="67" t="str">
        <f t="shared" si="4"/>
        <v/>
      </c>
      <c r="AF14" s="70">
        <f>IF(C14=Sheet6!$E$3,Sheet6!$E$4,IF('January 2023'!C14=Sheet6!$F$3,Sheet6!$F$4,IF('January 2023'!C14=Sheet6!$G$3,Sheet6!$G$4,IF('January 2023'!C14=Sheet6!$H$3,Sheet6!$H$4,IF('January 2023'!C14=Sheet6!$I$3,Sheet6!$I$4,IF('January 2023'!C14=Sheet6!$J$3,Sheet6!$J$4,IF('January 2023'!C14=Sheet6!$K$3,Sheet6!$K$4,IF('January 2023'!C14=Sheet6!$L$3,Sheet6!$L$4))))))))</f>
        <v>0.12430468185328003</v>
      </c>
      <c r="AG14" s="74">
        <f t="shared" si="5"/>
        <v>0</v>
      </c>
      <c r="AH14" s="71">
        <v>0.84499999999999997</v>
      </c>
      <c r="AI14" s="72">
        <f t="shared" si="6"/>
        <v>0</v>
      </c>
      <c r="AJ14" s="73">
        <f t="shared" si="7"/>
        <v>0</v>
      </c>
      <c r="AK14" s="73">
        <v>0.57513480154899921</v>
      </c>
      <c r="AL14" s="95">
        <f t="shared" si="8"/>
        <v>0</v>
      </c>
      <c r="AM14" s="107">
        <v>0</v>
      </c>
      <c r="AN14" s="98">
        <f t="shared" si="9"/>
        <v>0</v>
      </c>
      <c r="AO14" s="99" t="e">
        <f>SUMIF([1]Sheet1!$AB:$AB,E14,[1]Sheet1!$AA:$AA)</f>
        <v>#VALUE!</v>
      </c>
      <c r="AP14" s="100">
        <f t="shared" si="10"/>
        <v>1</v>
      </c>
      <c r="AQ14" s="97">
        <f t="shared" si="11"/>
        <v>0</v>
      </c>
      <c r="AR14" s="100">
        <f t="shared" si="12"/>
        <v>0</v>
      </c>
      <c r="AS14" s="101">
        <f t="shared" si="13"/>
        <v>1</v>
      </c>
      <c r="AT14" s="100">
        <v>0.12430468185328003</v>
      </c>
      <c r="AU14" s="108">
        <f t="shared" si="14"/>
        <v>0</v>
      </c>
    </row>
    <row r="15" spans="1:47" hidden="1">
      <c r="A15" s="21">
        <v>44927</v>
      </c>
      <c r="B15" s="23" t="s">
        <v>13</v>
      </c>
      <c r="C15" s="23" t="s">
        <v>14</v>
      </c>
      <c r="D15" s="23" t="s">
        <v>30</v>
      </c>
      <c r="E15" s="23">
        <v>1002050238</v>
      </c>
      <c r="F15" s="23" t="s">
        <v>15</v>
      </c>
      <c r="G15" s="23">
        <v>1079534</v>
      </c>
      <c r="H15" s="37" t="s">
        <v>16</v>
      </c>
      <c r="I15" s="4" t="s">
        <v>3512</v>
      </c>
      <c r="J15" s="4" t="s">
        <v>3512</v>
      </c>
      <c r="K15" s="24" t="s">
        <v>24</v>
      </c>
      <c r="L15" s="25">
        <v>0</v>
      </c>
      <c r="M15" s="29">
        <v>0</v>
      </c>
      <c r="N15" s="29">
        <v>1</v>
      </c>
      <c r="O15" s="29">
        <v>0</v>
      </c>
      <c r="P15" s="29">
        <v>0</v>
      </c>
      <c r="Q15" s="29">
        <v>0</v>
      </c>
      <c r="R15" s="28">
        <v>0</v>
      </c>
      <c r="S15" s="28">
        <v>0</v>
      </c>
      <c r="T15" s="28">
        <v>0</v>
      </c>
      <c r="U15" s="28">
        <v>0</v>
      </c>
      <c r="V15" s="29">
        <v>0</v>
      </c>
      <c r="W15" s="29">
        <v>0</v>
      </c>
      <c r="X15" s="32">
        <f t="shared" si="0"/>
        <v>0</v>
      </c>
      <c r="Y15" s="33">
        <f t="shared" si="1"/>
        <v>0</v>
      </c>
      <c r="Z15" s="33">
        <f t="shared" si="2"/>
        <v>0</v>
      </c>
      <c r="AA15" s="33">
        <f t="shared" si="3"/>
        <v>0</v>
      </c>
      <c r="AB15" s="5">
        <v>0</v>
      </c>
      <c r="AC15" s="6">
        <v>0</v>
      </c>
      <c r="AD15" s="32">
        <v>1</v>
      </c>
      <c r="AE15" s="67" t="str">
        <f t="shared" si="4"/>
        <v/>
      </c>
      <c r="AF15" s="70">
        <f>IF(C15=Sheet6!$E$3,Sheet6!$E$4,IF('January 2023'!C15=Sheet6!$F$3,Sheet6!$F$4,IF('January 2023'!C15=Sheet6!$G$3,Sheet6!$G$4,IF('January 2023'!C15=Sheet6!$H$3,Sheet6!$H$4,IF('January 2023'!C15=Sheet6!$I$3,Sheet6!$I$4,IF('January 2023'!C15=Sheet6!$J$3,Sheet6!$J$4,IF('January 2023'!C15=Sheet6!$K$3,Sheet6!$K$4,IF('January 2023'!C15=Sheet6!$L$3,Sheet6!$L$4))))))))</f>
        <v>0.12430468185328003</v>
      </c>
      <c r="AG15" s="74">
        <f t="shared" si="5"/>
        <v>0</v>
      </c>
      <c r="AH15" s="71">
        <v>0.84499999999999997</v>
      </c>
      <c r="AI15" s="72">
        <f t="shared" si="6"/>
        <v>0</v>
      </c>
      <c r="AJ15" s="73">
        <f t="shared" si="7"/>
        <v>0</v>
      </c>
      <c r="AK15" s="73">
        <v>0.57513480154899921</v>
      </c>
      <c r="AL15" s="95">
        <f t="shared" si="8"/>
        <v>0</v>
      </c>
      <c r="AM15" s="107">
        <v>0</v>
      </c>
      <c r="AN15" s="98">
        <f t="shared" si="9"/>
        <v>0</v>
      </c>
      <c r="AO15" s="99" t="e">
        <f>SUMIF([1]Sheet1!$AB:$AB,E15,[1]Sheet1!$AA:$AA)</f>
        <v>#VALUE!</v>
      </c>
      <c r="AP15" s="100">
        <f t="shared" si="10"/>
        <v>1</v>
      </c>
      <c r="AQ15" s="97">
        <f t="shared" si="11"/>
        <v>0</v>
      </c>
      <c r="AR15" s="100">
        <f t="shared" si="12"/>
        <v>0</v>
      </c>
      <c r="AS15" s="101">
        <f t="shared" si="13"/>
        <v>1</v>
      </c>
      <c r="AT15" s="100">
        <v>0.12430468185328003</v>
      </c>
      <c r="AU15" s="108">
        <f t="shared" si="14"/>
        <v>0</v>
      </c>
    </row>
    <row r="16" spans="1:47" hidden="1">
      <c r="A16" s="21">
        <v>44927</v>
      </c>
      <c r="B16" s="22" t="s">
        <v>13</v>
      </c>
      <c r="C16" s="22" t="s">
        <v>14</v>
      </c>
      <c r="D16" s="22" t="s">
        <v>25</v>
      </c>
      <c r="E16" s="22">
        <v>1002050399</v>
      </c>
      <c r="F16" s="23" t="s">
        <v>15</v>
      </c>
      <c r="G16" s="22">
        <v>1069328</v>
      </c>
      <c r="H16" s="36" t="s">
        <v>16</v>
      </c>
      <c r="I16" s="4" t="s">
        <v>3512</v>
      </c>
      <c r="J16" s="4" t="s">
        <v>3512</v>
      </c>
      <c r="K16" s="24" t="s">
        <v>24</v>
      </c>
      <c r="L16" s="25">
        <v>0</v>
      </c>
      <c r="M16" s="26">
        <v>0</v>
      </c>
      <c r="N16" s="26">
        <v>1</v>
      </c>
      <c r="O16" s="26">
        <v>0</v>
      </c>
      <c r="P16" s="26">
        <v>0</v>
      </c>
      <c r="Q16" s="26">
        <v>0</v>
      </c>
      <c r="R16" s="27">
        <v>0</v>
      </c>
      <c r="S16" s="27">
        <v>0</v>
      </c>
      <c r="T16" s="28">
        <v>0</v>
      </c>
      <c r="U16" s="27">
        <v>0</v>
      </c>
      <c r="V16" s="29">
        <v>0</v>
      </c>
      <c r="W16" s="26">
        <v>0</v>
      </c>
      <c r="X16" s="30">
        <f t="shared" si="0"/>
        <v>0</v>
      </c>
      <c r="Y16" s="31">
        <f t="shared" si="1"/>
        <v>0</v>
      </c>
      <c r="Z16" s="31">
        <f t="shared" si="2"/>
        <v>0</v>
      </c>
      <c r="AA16" s="31">
        <f t="shared" si="3"/>
        <v>0</v>
      </c>
      <c r="AB16" s="5">
        <v>0</v>
      </c>
      <c r="AC16" s="6">
        <v>0</v>
      </c>
      <c r="AD16" s="30">
        <v>1</v>
      </c>
      <c r="AE16" s="67" t="str">
        <f t="shared" si="4"/>
        <v/>
      </c>
      <c r="AF16" s="70">
        <f>IF(C16=Sheet6!$E$3,Sheet6!$E$4,IF('January 2023'!C16=Sheet6!$F$3,Sheet6!$F$4,IF('January 2023'!C16=Sheet6!$G$3,Sheet6!$G$4,IF('January 2023'!C16=Sheet6!$H$3,Sheet6!$H$4,IF('January 2023'!C16=Sheet6!$I$3,Sheet6!$I$4,IF('January 2023'!C16=Sheet6!$J$3,Sheet6!$J$4,IF('January 2023'!C16=Sheet6!$K$3,Sheet6!$K$4,IF('January 2023'!C16=Sheet6!$L$3,Sheet6!$L$4))))))))</f>
        <v>0.12430468185328003</v>
      </c>
      <c r="AG16" s="74">
        <f t="shared" si="5"/>
        <v>0</v>
      </c>
      <c r="AH16" s="71">
        <v>0.84499999999999997</v>
      </c>
      <c r="AI16" s="72">
        <f t="shared" si="6"/>
        <v>0</v>
      </c>
      <c r="AJ16" s="73">
        <f t="shared" si="7"/>
        <v>0</v>
      </c>
      <c r="AK16" s="73">
        <v>0.57513480154899921</v>
      </c>
      <c r="AL16" s="95">
        <f t="shared" si="8"/>
        <v>0</v>
      </c>
      <c r="AM16" s="107">
        <v>0</v>
      </c>
      <c r="AN16" s="98">
        <f t="shared" si="9"/>
        <v>0</v>
      </c>
      <c r="AO16" s="99" t="e">
        <f>SUMIF([1]Sheet1!$AB:$AB,E16,[1]Sheet1!$AA:$AA)</f>
        <v>#VALUE!</v>
      </c>
      <c r="AP16" s="100">
        <f t="shared" si="10"/>
        <v>1</v>
      </c>
      <c r="AQ16" s="97">
        <f t="shared" si="11"/>
        <v>0</v>
      </c>
      <c r="AR16" s="100">
        <f t="shared" si="12"/>
        <v>0</v>
      </c>
      <c r="AS16" s="101">
        <f t="shared" si="13"/>
        <v>1</v>
      </c>
      <c r="AT16" s="100">
        <v>0.12430468185328003</v>
      </c>
      <c r="AU16" s="108">
        <f t="shared" si="14"/>
        <v>0</v>
      </c>
    </row>
    <row r="17" spans="1:47" hidden="1">
      <c r="A17" s="21">
        <v>44927</v>
      </c>
      <c r="B17" s="22" t="s">
        <v>13</v>
      </c>
      <c r="C17" s="22" t="s">
        <v>14</v>
      </c>
      <c r="D17" s="22" t="s">
        <v>29</v>
      </c>
      <c r="E17" s="22">
        <v>1002050422</v>
      </c>
      <c r="F17" s="23" t="s">
        <v>15</v>
      </c>
      <c r="G17" s="22">
        <v>1070774</v>
      </c>
      <c r="H17" s="36" t="s">
        <v>16</v>
      </c>
      <c r="I17" s="4" t="s">
        <v>3512</v>
      </c>
      <c r="J17" s="4" t="s">
        <v>3512</v>
      </c>
      <c r="K17" s="24" t="s">
        <v>24</v>
      </c>
      <c r="L17" s="25">
        <v>0</v>
      </c>
      <c r="M17" s="26">
        <v>0</v>
      </c>
      <c r="N17" s="26">
        <v>1</v>
      </c>
      <c r="O17" s="26">
        <v>0</v>
      </c>
      <c r="P17" s="26">
        <v>0</v>
      </c>
      <c r="Q17" s="26">
        <v>0</v>
      </c>
      <c r="R17" s="27">
        <v>0</v>
      </c>
      <c r="S17" s="27">
        <v>0</v>
      </c>
      <c r="T17" s="28">
        <v>0</v>
      </c>
      <c r="U17" s="27">
        <v>0</v>
      </c>
      <c r="V17" s="29">
        <v>0</v>
      </c>
      <c r="W17" s="26">
        <v>0</v>
      </c>
      <c r="X17" s="30">
        <f t="shared" si="0"/>
        <v>0</v>
      </c>
      <c r="Y17" s="31">
        <f t="shared" si="1"/>
        <v>0</v>
      </c>
      <c r="Z17" s="31">
        <f t="shared" si="2"/>
        <v>0</v>
      </c>
      <c r="AA17" s="31">
        <f t="shared" si="3"/>
        <v>0</v>
      </c>
      <c r="AB17" s="5">
        <v>0</v>
      </c>
      <c r="AC17" s="6">
        <v>0</v>
      </c>
      <c r="AD17" s="30">
        <v>1</v>
      </c>
      <c r="AE17" s="67" t="str">
        <f t="shared" si="4"/>
        <v/>
      </c>
      <c r="AF17" s="70">
        <f>IF(C17=Sheet6!$E$3,Sheet6!$E$4,IF('January 2023'!C17=Sheet6!$F$3,Sheet6!$F$4,IF('January 2023'!C17=Sheet6!$G$3,Sheet6!$G$4,IF('January 2023'!C17=Sheet6!$H$3,Sheet6!$H$4,IF('January 2023'!C17=Sheet6!$I$3,Sheet6!$I$4,IF('January 2023'!C17=Sheet6!$J$3,Sheet6!$J$4,IF('January 2023'!C17=Sheet6!$K$3,Sheet6!$K$4,IF('January 2023'!C17=Sheet6!$L$3,Sheet6!$L$4))))))))</f>
        <v>0.12430468185328003</v>
      </c>
      <c r="AG17" s="74">
        <f t="shared" si="5"/>
        <v>0</v>
      </c>
      <c r="AH17" s="71">
        <v>0.84499999999999997</v>
      </c>
      <c r="AI17" s="72">
        <f t="shared" si="6"/>
        <v>0</v>
      </c>
      <c r="AJ17" s="73">
        <f t="shared" si="7"/>
        <v>0</v>
      </c>
      <c r="AK17" s="73">
        <v>0.57513480154899921</v>
      </c>
      <c r="AL17" s="95">
        <f t="shared" si="8"/>
        <v>0</v>
      </c>
      <c r="AM17" s="107">
        <v>0</v>
      </c>
      <c r="AN17" s="98">
        <f t="shared" si="9"/>
        <v>0</v>
      </c>
      <c r="AO17" s="99" t="e">
        <f>SUMIF([1]Sheet1!$AB:$AB,E17,[1]Sheet1!$AA:$AA)</f>
        <v>#VALUE!</v>
      </c>
      <c r="AP17" s="100">
        <f t="shared" si="10"/>
        <v>1</v>
      </c>
      <c r="AQ17" s="97">
        <f t="shared" si="11"/>
        <v>0</v>
      </c>
      <c r="AR17" s="100">
        <f t="shared" si="12"/>
        <v>0</v>
      </c>
      <c r="AS17" s="101">
        <f t="shared" si="13"/>
        <v>1</v>
      </c>
      <c r="AT17" s="100">
        <v>0.12430468185328003</v>
      </c>
      <c r="AU17" s="108">
        <f t="shared" si="14"/>
        <v>0</v>
      </c>
    </row>
    <row r="18" spans="1:47" hidden="1">
      <c r="A18" s="21">
        <v>44927</v>
      </c>
      <c r="B18" s="22" t="s">
        <v>13</v>
      </c>
      <c r="C18" s="22" t="s">
        <v>14</v>
      </c>
      <c r="D18" s="22" t="s">
        <v>28</v>
      </c>
      <c r="E18" s="22">
        <v>1002050682</v>
      </c>
      <c r="F18" s="23" t="s">
        <v>15</v>
      </c>
      <c r="G18" s="22">
        <v>1070774</v>
      </c>
      <c r="H18" s="36" t="s">
        <v>16</v>
      </c>
      <c r="I18" s="4" t="s">
        <v>3512</v>
      </c>
      <c r="J18" s="4" t="s">
        <v>3512</v>
      </c>
      <c r="K18" s="24" t="s">
        <v>24</v>
      </c>
      <c r="L18" s="25">
        <v>0</v>
      </c>
      <c r="M18" s="26">
        <v>0</v>
      </c>
      <c r="N18" s="26">
        <v>1</v>
      </c>
      <c r="O18" s="26">
        <v>0</v>
      </c>
      <c r="P18" s="26">
        <v>0</v>
      </c>
      <c r="Q18" s="26">
        <v>0</v>
      </c>
      <c r="R18" s="27">
        <v>0</v>
      </c>
      <c r="S18" s="27">
        <v>0</v>
      </c>
      <c r="T18" s="28">
        <v>0</v>
      </c>
      <c r="U18" s="27">
        <v>0</v>
      </c>
      <c r="V18" s="29">
        <v>0</v>
      </c>
      <c r="W18" s="26">
        <v>0</v>
      </c>
      <c r="X18" s="30">
        <f t="shared" si="0"/>
        <v>0</v>
      </c>
      <c r="Y18" s="31">
        <f t="shared" si="1"/>
        <v>0</v>
      </c>
      <c r="Z18" s="31">
        <f t="shared" si="2"/>
        <v>0</v>
      </c>
      <c r="AA18" s="31">
        <f t="shared" si="3"/>
        <v>0</v>
      </c>
      <c r="AB18" s="5">
        <v>0</v>
      </c>
      <c r="AC18" s="6">
        <v>129889.29</v>
      </c>
      <c r="AD18" s="30">
        <v>1</v>
      </c>
      <c r="AE18" s="67" t="str">
        <f t="shared" si="4"/>
        <v/>
      </c>
      <c r="AF18" s="70">
        <f>IF(C18=Sheet6!$E$3,Sheet6!$E$4,IF('January 2023'!C18=Sheet6!$F$3,Sheet6!$F$4,IF('January 2023'!C18=Sheet6!$G$3,Sheet6!$G$4,IF('January 2023'!C18=Sheet6!$H$3,Sheet6!$H$4,IF('January 2023'!C18=Sheet6!$I$3,Sheet6!$I$4,IF('January 2023'!C18=Sheet6!$J$3,Sheet6!$J$4,IF('January 2023'!C18=Sheet6!$K$3,Sheet6!$K$4,IF('January 2023'!C18=Sheet6!$L$3,Sheet6!$L$4))))))))</f>
        <v>0.12430468185328003</v>
      </c>
      <c r="AG18" s="74">
        <f t="shared" si="5"/>
        <v>0</v>
      </c>
      <c r="AH18" s="71">
        <v>0.84499999999999997</v>
      </c>
      <c r="AI18" s="72">
        <f t="shared" si="6"/>
        <v>0</v>
      </c>
      <c r="AJ18" s="73">
        <f t="shared" si="7"/>
        <v>0</v>
      </c>
      <c r="AK18" s="73">
        <v>0.57513480154899921</v>
      </c>
      <c r="AL18" s="95">
        <f t="shared" si="8"/>
        <v>0</v>
      </c>
      <c r="AM18" s="107">
        <v>0</v>
      </c>
      <c r="AN18" s="98">
        <f t="shared" si="9"/>
        <v>0</v>
      </c>
      <c r="AO18" s="99" t="e">
        <f>SUMIF([1]Sheet1!$AB:$AB,E18,[1]Sheet1!$AA:$AA)</f>
        <v>#VALUE!</v>
      </c>
      <c r="AP18" s="100">
        <f t="shared" si="10"/>
        <v>1</v>
      </c>
      <c r="AQ18" s="97">
        <f t="shared" si="11"/>
        <v>0</v>
      </c>
      <c r="AR18" s="100">
        <f t="shared" si="12"/>
        <v>0</v>
      </c>
      <c r="AS18" s="101">
        <f t="shared" si="13"/>
        <v>1</v>
      </c>
      <c r="AT18" s="100">
        <v>0.12430468185328003</v>
      </c>
      <c r="AU18" s="108">
        <f t="shared" si="14"/>
        <v>0</v>
      </c>
    </row>
    <row r="19" spans="1:47" hidden="1">
      <c r="A19" s="21">
        <v>44927</v>
      </c>
      <c r="B19" s="23" t="s">
        <v>13</v>
      </c>
      <c r="C19" s="23" t="s">
        <v>14</v>
      </c>
      <c r="D19" s="23" t="s">
        <v>23</v>
      </c>
      <c r="E19" s="23">
        <v>1002402402</v>
      </c>
      <c r="F19" s="23" t="s">
        <v>15</v>
      </c>
      <c r="G19" s="23">
        <v>1069328</v>
      </c>
      <c r="H19" s="37" t="s">
        <v>16</v>
      </c>
      <c r="I19" s="4" t="s">
        <v>3512</v>
      </c>
      <c r="J19" s="4" t="s">
        <v>3512</v>
      </c>
      <c r="K19" s="24" t="s">
        <v>24</v>
      </c>
      <c r="L19" s="25">
        <v>0</v>
      </c>
      <c r="M19" s="29">
        <v>0</v>
      </c>
      <c r="N19" s="29">
        <v>1</v>
      </c>
      <c r="O19" s="29">
        <v>0</v>
      </c>
      <c r="P19" s="29">
        <v>0</v>
      </c>
      <c r="Q19" s="29">
        <v>0</v>
      </c>
      <c r="R19" s="28">
        <v>0</v>
      </c>
      <c r="S19" s="28">
        <v>0</v>
      </c>
      <c r="T19" s="28">
        <v>0</v>
      </c>
      <c r="U19" s="28">
        <v>0</v>
      </c>
      <c r="V19" s="29">
        <v>0</v>
      </c>
      <c r="W19" s="29">
        <v>0</v>
      </c>
      <c r="X19" s="32">
        <f t="shared" si="0"/>
        <v>0</v>
      </c>
      <c r="Y19" s="33">
        <f t="shared" si="1"/>
        <v>0</v>
      </c>
      <c r="Z19" s="33">
        <f t="shared" si="2"/>
        <v>0</v>
      </c>
      <c r="AA19" s="33">
        <f t="shared" si="3"/>
        <v>0</v>
      </c>
      <c r="AB19" s="5">
        <v>0</v>
      </c>
      <c r="AC19" s="6">
        <v>0</v>
      </c>
      <c r="AD19" s="32">
        <v>1</v>
      </c>
      <c r="AE19" s="67" t="str">
        <f t="shared" si="4"/>
        <v/>
      </c>
      <c r="AF19" s="70">
        <f>IF(C19=Sheet6!$E$3,Sheet6!$E$4,IF('January 2023'!C19=Sheet6!$F$3,Sheet6!$F$4,IF('January 2023'!C19=Sheet6!$G$3,Sheet6!$G$4,IF('January 2023'!C19=Sheet6!$H$3,Sheet6!$H$4,IF('January 2023'!C19=Sheet6!$I$3,Sheet6!$I$4,IF('January 2023'!C19=Sheet6!$J$3,Sheet6!$J$4,IF('January 2023'!C19=Sheet6!$K$3,Sheet6!$K$4,IF('January 2023'!C19=Sheet6!$L$3,Sheet6!$L$4))))))))</f>
        <v>0.12430468185328003</v>
      </c>
      <c r="AG19" s="74">
        <f t="shared" si="5"/>
        <v>0</v>
      </c>
      <c r="AH19" s="71">
        <v>0.84499999999999997</v>
      </c>
      <c r="AI19" s="72">
        <f t="shared" si="6"/>
        <v>0</v>
      </c>
      <c r="AJ19" s="73">
        <f t="shared" si="7"/>
        <v>0</v>
      </c>
      <c r="AK19" s="73">
        <v>0.57513480154899921</v>
      </c>
      <c r="AL19" s="95">
        <f t="shared" si="8"/>
        <v>0</v>
      </c>
      <c r="AM19" s="107">
        <v>0</v>
      </c>
      <c r="AN19" s="98">
        <f t="shared" si="9"/>
        <v>0</v>
      </c>
      <c r="AO19" s="99" t="e">
        <f>SUMIF([1]Sheet1!$AB:$AB,E19,[1]Sheet1!$AA:$AA)</f>
        <v>#VALUE!</v>
      </c>
      <c r="AP19" s="100">
        <f t="shared" si="10"/>
        <v>1</v>
      </c>
      <c r="AQ19" s="97">
        <f t="shared" si="11"/>
        <v>0</v>
      </c>
      <c r="AR19" s="100">
        <f t="shared" si="12"/>
        <v>0</v>
      </c>
      <c r="AS19" s="101">
        <f t="shared" si="13"/>
        <v>1</v>
      </c>
      <c r="AT19" s="100">
        <v>0.12430468185328003</v>
      </c>
      <c r="AU19" s="108">
        <f t="shared" si="14"/>
        <v>0</v>
      </c>
    </row>
    <row r="20" spans="1:47" hidden="1">
      <c r="A20" s="21">
        <v>44927</v>
      </c>
      <c r="B20" s="23" t="s">
        <v>13</v>
      </c>
      <c r="C20" s="23" t="s">
        <v>14</v>
      </c>
      <c r="D20" s="23" t="s">
        <v>3328</v>
      </c>
      <c r="E20" s="23">
        <v>1003529366</v>
      </c>
      <c r="F20" s="23" t="s">
        <v>15</v>
      </c>
      <c r="G20" s="23">
        <v>1081849</v>
      </c>
      <c r="H20" s="37" t="s">
        <v>16</v>
      </c>
      <c r="I20" s="4" t="s">
        <v>3512</v>
      </c>
      <c r="J20" s="4" t="s">
        <v>3512</v>
      </c>
      <c r="K20" s="24" t="s">
        <v>24</v>
      </c>
      <c r="L20" s="25">
        <v>0</v>
      </c>
      <c r="M20" s="29">
        <v>0</v>
      </c>
      <c r="N20" s="29">
        <v>1</v>
      </c>
      <c r="O20" s="29">
        <v>0</v>
      </c>
      <c r="P20" s="29">
        <v>0</v>
      </c>
      <c r="Q20" s="29">
        <v>0</v>
      </c>
      <c r="R20" s="28">
        <v>0</v>
      </c>
      <c r="S20" s="28">
        <v>0</v>
      </c>
      <c r="T20" s="28">
        <v>0</v>
      </c>
      <c r="U20" s="28">
        <v>0</v>
      </c>
      <c r="V20" s="29">
        <v>0</v>
      </c>
      <c r="W20" s="29">
        <v>0</v>
      </c>
      <c r="X20" s="32">
        <f t="shared" si="0"/>
        <v>0</v>
      </c>
      <c r="Y20" s="33">
        <f t="shared" si="1"/>
        <v>0</v>
      </c>
      <c r="Z20" s="33">
        <f t="shared" si="2"/>
        <v>0</v>
      </c>
      <c r="AA20" s="33">
        <f t="shared" si="3"/>
        <v>0</v>
      </c>
      <c r="AB20" s="5">
        <v>0</v>
      </c>
      <c r="AC20" s="6">
        <v>69282.23</v>
      </c>
      <c r="AD20" s="32">
        <v>1</v>
      </c>
      <c r="AE20" s="67" t="str">
        <f t="shared" si="4"/>
        <v/>
      </c>
      <c r="AF20" s="70">
        <f>IF(C20=Sheet6!$E$3,Sheet6!$E$4,IF('January 2023'!C20=Sheet6!$F$3,Sheet6!$F$4,IF('January 2023'!C20=Sheet6!$G$3,Sheet6!$G$4,IF('January 2023'!C20=Sheet6!$H$3,Sheet6!$H$4,IF('January 2023'!C20=Sheet6!$I$3,Sheet6!$I$4,IF('January 2023'!C20=Sheet6!$J$3,Sheet6!$J$4,IF('January 2023'!C20=Sheet6!$K$3,Sheet6!$K$4,IF('January 2023'!C20=Sheet6!$L$3,Sheet6!$L$4))))))))</f>
        <v>0.12430468185328003</v>
      </c>
      <c r="AG20" s="74">
        <f t="shared" si="5"/>
        <v>0</v>
      </c>
      <c r="AH20" s="71">
        <v>0.84499999999999997</v>
      </c>
      <c r="AI20" s="72">
        <f t="shared" si="6"/>
        <v>0</v>
      </c>
      <c r="AJ20" s="73">
        <f t="shared" si="7"/>
        <v>0</v>
      </c>
      <c r="AK20" s="73">
        <v>0.57513480154899921</v>
      </c>
      <c r="AL20" s="95">
        <f t="shared" si="8"/>
        <v>0</v>
      </c>
      <c r="AM20" s="107">
        <v>0</v>
      </c>
      <c r="AN20" s="98">
        <f t="shared" si="9"/>
        <v>0</v>
      </c>
      <c r="AO20" s="99" t="e">
        <f>SUMIF([1]Sheet1!$AB:$AB,E20,[1]Sheet1!$AA:$AA)</f>
        <v>#VALUE!</v>
      </c>
      <c r="AP20" s="100">
        <f t="shared" si="10"/>
        <v>1</v>
      </c>
      <c r="AQ20" s="97">
        <f t="shared" si="11"/>
        <v>0</v>
      </c>
      <c r="AR20" s="100">
        <f t="shared" si="12"/>
        <v>0</v>
      </c>
      <c r="AS20" s="101">
        <f t="shared" si="13"/>
        <v>1</v>
      </c>
      <c r="AT20" s="100">
        <v>0.12430468185328003</v>
      </c>
      <c r="AU20" s="108">
        <f t="shared" si="14"/>
        <v>0</v>
      </c>
    </row>
    <row r="21" spans="1:47" hidden="1">
      <c r="A21" s="21">
        <v>44927</v>
      </c>
      <c r="B21" s="22" t="s">
        <v>13</v>
      </c>
      <c r="C21" s="22" t="s">
        <v>14</v>
      </c>
      <c r="D21" s="22" t="s">
        <v>64</v>
      </c>
      <c r="E21" s="22">
        <v>1002049624</v>
      </c>
      <c r="F21" s="23" t="s">
        <v>15</v>
      </c>
      <c r="G21" s="22">
        <v>1070774</v>
      </c>
      <c r="H21" s="36" t="s">
        <v>16</v>
      </c>
      <c r="I21" s="4" t="s">
        <v>3512</v>
      </c>
      <c r="J21" s="4" t="s">
        <v>3512</v>
      </c>
      <c r="K21" s="24">
        <v>83639</v>
      </c>
      <c r="L21" s="25">
        <v>83639</v>
      </c>
      <c r="M21" s="26">
        <v>1</v>
      </c>
      <c r="N21" s="26">
        <v>1</v>
      </c>
      <c r="O21" s="26">
        <v>0</v>
      </c>
      <c r="P21" s="26">
        <v>83639</v>
      </c>
      <c r="Q21" s="26">
        <v>0</v>
      </c>
      <c r="R21" s="27">
        <v>6057888.46</v>
      </c>
      <c r="S21" s="27">
        <v>0</v>
      </c>
      <c r="T21" s="28">
        <v>6057889</v>
      </c>
      <c r="U21" s="27">
        <v>0</v>
      </c>
      <c r="V21" s="29">
        <v>1</v>
      </c>
      <c r="W21" s="26">
        <v>0</v>
      </c>
      <c r="X21" s="30">
        <f t="shared" si="0"/>
        <v>1</v>
      </c>
      <c r="Y21" s="31">
        <f t="shared" si="1"/>
        <v>83639</v>
      </c>
      <c r="Z21" s="31">
        <f t="shared" si="2"/>
        <v>6057888.46</v>
      </c>
      <c r="AA21" s="31">
        <f t="shared" si="3"/>
        <v>6057889</v>
      </c>
      <c r="AB21" s="5">
        <v>1</v>
      </c>
      <c r="AC21" s="6">
        <v>4778723.82</v>
      </c>
      <c r="AD21" s="30">
        <v>0</v>
      </c>
      <c r="AE21" s="67">
        <f t="shared" si="4"/>
        <v>1</v>
      </c>
      <c r="AF21" s="70">
        <f>IF(C21=Sheet6!$E$3,Sheet6!$E$4,IF('January 2023'!C21=Sheet6!$F$3,Sheet6!$F$4,IF('January 2023'!C21=Sheet6!$G$3,Sheet6!$G$4,IF('January 2023'!C21=Sheet6!$H$3,Sheet6!$H$4,IF('January 2023'!C21=Sheet6!$I$3,Sheet6!$I$4,IF('January 2023'!C21=Sheet6!$J$3,Sheet6!$J$4,IF('January 2023'!C21=Sheet6!$K$3,Sheet6!$K$4,IF('January 2023'!C21=Sheet6!$L$3,Sheet6!$L$4))))))))</f>
        <v>0.12430468185328003</v>
      </c>
      <c r="AG21" s="74">
        <f t="shared" si="5"/>
        <v>1</v>
      </c>
      <c r="AH21" s="71">
        <v>0.84499999999999997</v>
      </c>
      <c r="AI21" s="72">
        <f t="shared" si="6"/>
        <v>1</v>
      </c>
      <c r="AJ21" s="73">
        <f t="shared" si="7"/>
        <v>1</v>
      </c>
      <c r="AK21" s="73">
        <v>0.57513480154899921</v>
      </c>
      <c r="AL21" s="95">
        <f t="shared" si="8"/>
        <v>1</v>
      </c>
      <c r="AM21" s="107">
        <v>0</v>
      </c>
      <c r="AN21" s="98">
        <f t="shared" si="9"/>
        <v>0</v>
      </c>
      <c r="AO21" s="99" t="e">
        <f>SUMIF([1]Sheet1!$AB:$AB,E21,[1]Sheet1!$AA:$AA)</f>
        <v>#VALUE!</v>
      </c>
      <c r="AP21" s="100">
        <f t="shared" si="10"/>
        <v>1</v>
      </c>
      <c r="AQ21" s="97">
        <f t="shared" si="11"/>
        <v>0</v>
      </c>
      <c r="AR21" s="100">
        <f t="shared" si="12"/>
        <v>1.0000000891399707</v>
      </c>
      <c r="AS21" s="101">
        <f t="shared" si="13"/>
        <v>-8.9139970738116858E-8</v>
      </c>
      <c r="AT21" s="100">
        <v>0.12430468185328003</v>
      </c>
      <c r="AU21" s="108">
        <f t="shared" si="14"/>
        <v>1</v>
      </c>
    </row>
    <row r="22" spans="1:47" hidden="1">
      <c r="A22" s="21">
        <v>44927</v>
      </c>
      <c r="B22" s="22" t="s">
        <v>13</v>
      </c>
      <c r="C22" s="22" t="s">
        <v>14</v>
      </c>
      <c r="D22" s="22" t="s">
        <v>69</v>
      </c>
      <c r="E22" s="22">
        <v>1002907150</v>
      </c>
      <c r="F22" s="23" t="s">
        <v>15</v>
      </c>
      <c r="G22" s="22">
        <v>1070774</v>
      </c>
      <c r="H22" s="36" t="s">
        <v>16</v>
      </c>
      <c r="I22" s="4" t="s">
        <v>3512</v>
      </c>
      <c r="J22" s="4" t="s">
        <v>3512</v>
      </c>
      <c r="K22" s="24">
        <v>64595</v>
      </c>
      <c r="L22" s="25">
        <v>64595</v>
      </c>
      <c r="M22" s="26">
        <v>1</v>
      </c>
      <c r="N22" s="26">
        <v>1</v>
      </c>
      <c r="O22" s="26">
        <v>0</v>
      </c>
      <c r="P22" s="26">
        <v>64595</v>
      </c>
      <c r="Q22" s="26">
        <v>0</v>
      </c>
      <c r="R22" s="27">
        <v>4723305.6899999995</v>
      </c>
      <c r="S22" s="27">
        <v>0</v>
      </c>
      <c r="T22" s="28">
        <v>4723305.6900000004</v>
      </c>
      <c r="U22" s="27">
        <v>0</v>
      </c>
      <c r="V22" s="29">
        <v>1</v>
      </c>
      <c r="W22" s="26">
        <v>0</v>
      </c>
      <c r="X22" s="30">
        <f t="shared" si="0"/>
        <v>1</v>
      </c>
      <c r="Y22" s="31">
        <f t="shared" si="1"/>
        <v>64595</v>
      </c>
      <c r="Z22" s="31">
        <f t="shared" si="2"/>
        <v>4723305.6899999995</v>
      </c>
      <c r="AA22" s="31">
        <f t="shared" si="3"/>
        <v>4723305.6900000004</v>
      </c>
      <c r="AB22" s="5">
        <v>1</v>
      </c>
      <c r="AC22" s="6">
        <v>4037453.04</v>
      </c>
      <c r="AD22" s="30">
        <v>0</v>
      </c>
      <c r="AE22" s="67">
        <f t="shared" si="4"/>
        <v>1</v>
      </c>
      <c r="AF22" s="70">
        <f>IF(C22=Sheet6!$E$3,Sheet6!$E$4,IF('January 2023'!C22=Sheet6!$F$3,Sheet6!$F$4,IF('January 2023'!C22=Sheet6!$G$3,Sheet6!$G$4,IF('January 2023'!C22=Sheet6!$H$3,Sheet6!$H$4,IF('January 2023'!C22=Sheet6!$I$3,Sheet6!$I$4,IF('January 2023'!C22=Sheet6!$J$3,Sheet6!$J$4,IF('January 2023'!C22=Sheet6!$K$3,Sheet6!$K$4,IF('January 2023'!C22=Sheet6!$L$3,Sheet6!$L$4))))))))</f>
        <v>0.12430468185328003</v>
      </c>
      <c r="AG22" s="74">
        <f t="shared" si="5"/>
        <v>1</v>
      </c>
      <c r="AH22" s="71">
        <v>0.84499999999999997</v>
      </c>
      <c r="AI22" s="72">
        <f t="shared" si="6"/>
        <v>1</v>
      </c>
      <c r="AJ22" s="73">
        <f t="shared" si="7"/>
        <v>1</v>
      </c>
      <c r="AK22" s="73">
        <v>0.57513480154899921</v>
      </c>
      <c r="AL22" s="95">
        <f t="shared" si="8"/>
        <v>1</v>
      </c>
      <c r="AM22" s="107">
        <v>0</v>
      </c>
      <c r="AN22" s="98">
        <f t="shared" si="9"/>
        <v>0</v>
      </c>
      <c r="AO22" s="99" t="e">
        <f>SUMIF([1]Sheet1!$AB:$AB,E22,[1]Sheet1!$AA:$AA)</f>
        <v>#VALUE!</v>
      </c>
      <c r="AP22" s="100">
        <f t="shared" si="10"/>
        <v>1</v>
      </c>
      <c r="AQ22" s="97">
        <f t="shared" si="11"/>
        <v>0</v>
      </c>
      <c r="AR22" s="100">
        <f t="shared" si="12"/>
        <v>1.0000000000000002</v>
      </c>
      <c r="AS22" s="101">
        <f t="shared" si="13"/>
        <v>0</v>
      </c>
      <c r="AT22" s="100">
        <v>0.12430468185328003</v>
      </c>
      <c r="AU22" s="108">
        <f t="shared" si="14"/>
        <v>1</v>
      </c>
    </row>
    <row r="23" spans="1:47" hidden="1">
      <c r="A23" s="21">
        <v>44927</v>
      </c>
      <c r="B23" s="23" t="s">
        <v>13</v>
      </c>
      <c r="C23" s="23" t="s">
        <v>14</v>
      </c>
      <c r="D23" s="23" t="s">
        <v>85</v>
      </c>
      <c r="E23" s="23">
        <v>1002049655</v>
      </c>
      <c r="F23" s="23" t="s">
        <v>15</v>
      </c>
      <c r="G23" s="23">
        <v>1069328</v>
      </c>
      <c r="H23" s="37" t="s">
        <v>16</v>
      </c>
      <c r="I23" s="4" t="s">
        <v>3512</v>
      </c>
      <c r="J23" s="4" t="s">
        <v>3512</v>
      </c>
      <c r="K23" s="24">
        <v>41905.799999999814</v>
      </c>
      <c r="L23" s="24">
        <v>41905.799999999814</v>
      </c>
      <c r="M23" s="29">
        <v>1</v>
      </c>
      <c r="N23" s="29">
        <v>1</v>
      </c>
      <c r="O23" s="29">
        <v>0</v>
      </c>
      <c r="P23" s="29">
        <v>41904</v>
      </c>
      <c r="Q23" s="29">
        <v>0</v>
      </c>
      <c r="R23" s="28">
        <v>3064097.86</v>
      </c>
      <c r="S23" s="28">
        <v>0</v>
      </c>
      <c r="T23" s="28">
        <v>3064097.86</v>
      </c>
      <c r="U23" s="28">
        <v>0</v>
      </c>
      <c r="V23" s="29">
        <v>1</v>
      </c>
      <c r="W23" s="29">
        <v>0</v>
      </c>
      <c r="X23" s="32">
        <f t="shared" si="0"/>
        <v>1</v>
      </c>
      <c r="Y23" s="33">
        <f t="shared" si="1"/>
        <v>41904</v>
      </c>
      <c r="Z23" s="33">
        <f t="shared" si="2"/>
        <v>3064097.86</v>
      </c>
      <c r="AA23" s="33">
        <f t="shared" si="3"/>
        <v>3064097.86</v>
      </c>
      <c r="AB23" s="5">
        <v>1</v>
      </c>
      <c r="AC23" s="6">
        <v>3204658.38</v>
      </c>
      <c r="AD23" s="32">
        <v>0</v>
      </c>
      <c r="AE23" s="67">
        <f t="shared" si="4"/>
        <v>1</v>
      </c>
      <c r="AF23" s="70">
        <f>IF(C23=Sheet6!$E$3,Sheet6!$E$4,IF('January 2023'!C23=Sheet6!$F$3,Sheet6!$F$4,IF('January 2023'!C23=Sheet6!$G$3,Sheet6!$G$4,IF('January 2023'!C23=Sheet6!$H$3,Sheet6!$H$4,IF('January 2023'!C23=Sheet6!$I$3,Sheet6!$I$4,IF('January 2023'!C23=Sheet6!$J$3,Sheet6!$J$4,IF('January 2023'!C23=Sheet6!$K$3,Sheet6!$K$4,IF('January 2023'!C23=Sheet6!$L$3,Sheet6!$L$4))))))))</f>
        <v>0.12430468185328003</v>
      </c>
      <c r="AG23" s="74">
        <f t="shared" si="5"/>
        <v>0.99995704651862483</v>
      </c>
      <c r="AH23" s="71">
        <v>0.84499999999999997</v>
      </c>
      <c r="AI23" s="72">
        <f t="shared" si="6"/>
        <v>1</v>
      </c>
      <c r="AJ23" s="73">
        <f t="shared" si="7"/>
        <v>1</v>
      </c>
      <c r="AK23" s="73">
        <v>0.57513480154899921</v>
      </c>
      <c r="AL23" s="95">
        <f t="shared" si="8"/>
        <v>1</v>
      </c>
      <c r="AM23" s="107">
        <v>0</v>
      </c>
      <c r="AN23" s="98">
        <f t="shared" si="9"/>
        <v>0</v>
      </c>
      <c r="AO23" s="99" t="e">
        <f>SUMIF([1]Sheet1!$AB:$AB,E23,[1]Sheet1!$AA:$AA)</f>
        <v>#VALUE!</v>
      </c>
      <c r="AP23" s="100">
        <f t="shared" si="10"/>
        <v>1</v>
      </c>
      <c r="AQ23" s="97">
        <f t="shared" si="11"/>
        <v>0</v>
      </c>
      <c r="AR23" s="100">
        <f t="shared" si="12"/>
        <v>1</v>
      </c>
      <c r="AS23" s="101">
        <f t="shared" si="13"/>
        <v>4.2953481375174185E-5</v>
      </c>
      <c r="AT23" s="100">
        <v>0.12430468185328003</v>
      </c>
      <c r="AU23" s="108">
        <f t="shared" si="14"/>
        <v>1</v>
      </c>
    </row>
    <row r="24" spans="1:47" hidden="1">
      <c r="A24" s="21">
        <v>44927</v>
      </c>
      <c r="B24" s="22" t="s">
        <v>13</v>
      </c>
      <c r="C24" s="22" t="s">
        <v>14</v>
      </c>
      <c r="D24" s="22" t="s">
        <v>162</v>
      </c>
      <c r="E24" s="22">
        <v>1004758976</v>
      </c>
      <c r="F24" s="23" t="s">
        <v>15</v>
      </c>
      <c r="G24" s="22">
        <v>1064340</v>
      </c>
      <c r="H24" s="36" t="s">
        <v>16</v>
      </c>
      <c r="I24" s="4" t="s">
        <v>3512</v>
      </c>
      <c r="J24" s="4" t="s">
        <v>3512</v>
      </c>
      <c r="K24" s="24">
        <v>35136</v>
      </c>
      <c r="L24" s="25">
        <v>35136</v>
      </c>
      <c r="M24" s="26">
        <v>1</v>
      </c>
      <c r="N24" s="26">
        <v>1</v>
      </c>
      <c r="O24" s="26">
        <v>0</v>
      </c>
      <c r="P24" s="26">
        <v>35136</v>
      </c>
      <c r="Q24" s="26">
        <v>0</v>
      </c>
      <c r="R24" s="27">
        <v>2569209.21</v>
      </c>
      <c r="S24" s="27">
        <v>0</v>
      </c>
      <c r="T24" s="28">
        <v>6923849.3600000003</v>
      </c>
      <c r="U24" s="27">
        <v>0</v>
      </c>
      <c r="V24" s="29">
        <v>1</v>
      </c>
      <c r="W24" s="26">
        <v>0</v>
      </c>
      <c r="X24" s="30">
        <f t="shared" si="0"/>
        <v>1</v>
      </c>
      <c r="Y24" s="31">
        <f t="shared" si="1"/>
        <v>35136</v>
      </c>
      <c r="Z24" s="31">
        <f t="shared" si="2"/>
        <v>2569209.21</v>
      </c>
      <c r="AA24" s="31">
        <f t="shared" si="3"/>
        <v>6923849.3600000003</v>
      </c>
      <c r="AB24" s="5">
        <v>1</v>
      </c>
      <c r="AC24" s="6">
        <v>552322.55000000005</v>
      </c>
      <c r="AD24" s="30">
        <v>0</v>
      </c>
      <c r="AE24" s="67">
        <f t="shared" si="4"/>
        <v>1</v>
      </c>
      <c r="AF24" s="70">
        <f>IF(C24=Sheet6!$E$3,Sheet6!$E$4,IF('January 2023'!C24=Sheet6!$F$3,Sheet6!$F$4,IF('January 2023'!C24=Sheet6!$G$3,Sheet6!$G$4,IF('January 2023'!C24=Sheet6!$H$3,Sheet6!$H$4,IF('January 2023'!C24=Sheet6!$I$3,Sheet6!$I$4,IF('January 2023'!C24=Sheet6!$J$3,Sheet6!$J$4,IF('January 2023'!C24=Sheet6!$K$3,Sheet6!$K$4,IF('January 2023'!C24=Sheet6!$L$3,Sheet6!$L$4))))))))</f>
        <v>0.12430468185328003</v>
      </c>
      <c r="AG24" s="74">
        <f t="shared" si="5"/>
        <v>1</v>
      </c>
      <c r="AH24" s="71">
        <v>0.84499999999999997</v>
      </c>
      <c r="AI24" s="72">
        <f t="shared" si="6"/>
        <v>1</v>
      </c>
      <c r="AJ24" s="73">
        <f t="shared" si="7"/>
        <v>1</v>
      </c>
      <c r="AK24" s="73">
        <v>0.57513480154899921</v>
      </c>
      <c r="AL24" s="95">
        <f t="shared" si="8"/>
        <v>1</v>
      </c>
      <c r="AM24" s="107">
        <v>0</v>
      </c>
      <c r="AN24" s="98">
        <f t="shared" si="9"/>
        <v>0</v>
      </c>
      <c r="AO24" s="99" t="e">
        <f>SUMIF([1]Sheet1!$AB:$AB,E24,[1]Sheet1!$AA:$AA)</f>
        <v>#VALUE!</v>
      </c>
      <c r="AP24" s="100">
        <f t="shared" si="10"/>
        <v>1</v>
      </c>
      <c r="AQ24" s="97">
        <f t="shared" si="11"/>
        <v>0</v>
      </c>
      <c r="AR24" s="100">
        <f t="shared" si="12"/>
        <v>2.6949340415917318</v>
      </c>
      <c r="AS24" s="101">
        <f t="shared" si="13"/>
        <v>-1.6949340415917318</v>
      </c>
      <c r="AT24" s="100">
        <v>0.12430468185328003</v>
      </c>
      <c r="AU24" s="108">
        <f t="shared" si="14"/>
        <v>1</v>
      </c>
    </row>
    <row r="25" spans="1:47" hidden="1">
      <c r="A25" s="21">
        <v>44927</v>
      </c>
      <c r="B25" s="23" t="s">
        <v>13</v>
      </c>
      <c r="C25" s="23" t="s">
        <v>14</v>
      </c>
      <c r="D25" s="23" t="s">
        <v>96</v>
      </c>
      <c r="E25" s="23">
        <v>1002050103</v>
      </c>
      <c r="F25" s="23" t="s">
        <v>15</v>
      </c>
      <c r="G25" s="23">
        <v>1070774</v>
      </c>
      <c r="H25" s="37" t="s">
        <v>16</v>
      </c>
      <c r="I25" s="4" t="s">
        <v>3512</v>
      </c>
      <c r="J25" s="4" t="s">
        <v>3512</v>
      </c>
      <c r="K25" s="24">
        <v>34844</v>
      </c>
      <c r="L25" s="24">
        <v>34844</v>
      </c>
      <c r="M25" s="29">
        <v>1</v>
      </c>
      <c r="N25" s="29">
        <v>1</v>
      </c>
      <c r="O25" s="29">
        <v>0</v>
      </c>
      <c r="P25" s="29">
        <v>34845</v>
      </c>
      <c r="Q25" s="29">
        <v>0</v>
      </c>
      <c r="R25" s="28">
        <v>2547930.75</v>
      </c>
      <c r="S25" s="28">
        <v>0</v>
      </c>
      <c r="T25" s="28">
        <v>2547930.75</v>
      </c>
      <c r="U25" s="28">
        <v>0</v>
      </c>
      <c r="V25" s="29">
        <v>1</v>
      </c>
      <c r="W25" s="29">
        <v>0</v>
      </c>
      <c r="X25" s="32">
        <f t="shared" si="0"/>
        <v>1</v>
      </c>
      <c r="Y25" s="33">
        <f t="shared" si="1"/>
        <v>34845</v>
      </c>
      <c r="Z25" s="33">
        <f t="shared" si="2"/>
        <v>2547930.75</v>
      </c>
      <c r="AA25" s="33">
        <f t="shared" si="3"/>
        <v>2547930.75</v>
      </c>
      <c r="AB25" s="5">
        <v>1</v>
      </c>
      <c r="AC25" s="6">
        <v>2059869.1</v>
      </c>
      <c r="AD25" s="32">
        <v>0</v>
      </c>
      <c r="AE25" s="67">
        <f t="shared" si="4"/>
        <v>1</v>
      </c>
      <c r="AF25" s="70">
        <f>IF(C25=Sheet6!$E$3,Sheet6!$E$4,IF('January 2023'!C25=Sheet6!$F$3,Sheet6!$F$4,IF('January 2023'!C25=Sheet6!$G$3,Sheet6!$G$4,IF('January 2023'!C25=Sheet6!$H$3,Sheet6!$H$4,IF('January 2023'!C25=Sheet6!$I$3,Sheet6!$I$4,IF('January 2023'!C25=Sheet6!$J$3,Sheet6!$J$4,IF('January 2023'!C25=Sheet6!$K$3,Sheet6!$K$4,IF('January 2023'!C25=Sheet6!$L$3,Sheet6!$L$4))))))))</f>
        <v>0.12430468185328003</v>
      </c>
      <c r="AG25" s="74">
        <f t="shared" si="5"/>
        <v>1.0000286993456549</v>
      </c>
      <c r="AH25" s="71">
        <v>0.84499999999999997</v>
      </c>
      <c r="AI25" s="72">
        <f t="shared" si="6"/>
        <v>1</v>
      </c>
      <c r="AJ25" s="73">
        <f t="shared" si="7"/>
        <v>1</v>
      </c>
      <c r="AK25" s="73">
        <v>0.57513480154899921</v>
      </c>
      <c r="AL25" s="95">
        <f t="shared" si="8"/>
        <v>1</v>
      </c>
      <c r="AM25" s="107">
        <v>0</v>
      </c>
      <c r="AN25" s="98">
        <f t="shared" si="9"/>
        <v>0</v>
      </c>
      <c r="AO25" s="99" t="e">
        <f>SUMIF([1]Sheet1!$AB:$AB,E25,[1]Sheet1!$AA:$AA)</f>
        <v>#VALUE!</v>
      </c>
      <c r="AP25" s="100">
        <f t="shared" si="10"/>
        <v>1</v>
      </c>
      <c r="AQ25" s="97">
        <f t="shared" si="11"/>
        <v>0</v>
      </c>
      <c r="AR25" s="100">
        <f t="shared" si="12"/>
        <v>1</v>
      </c>
      <c r="AS25" s="101">
        <f t="shared" si="13"/>
        <v>-2.8699345654858988E-5</v>
      </c>
      <c r="AT25" s="100">
        <v>0.12430468185328003</v>
      </c>
      <c r="AU25" s="108">
        <f t="shared" si="14"/>
        <v>1</v>
      </c>
    </row>
    <row r="26" spans="1:47" hidden="1">
      <c r="A26" s="21">
        <v>44927</v>
      </c>
      <c r="B26" s="23" t="s">
        <v>13</v>
      </c>
      <c r="C26" s="23" t="s">
        <v>14</v>
      </c>
      <c r="D26" s="23" t="s">
        <v>97</v>
      </c>
      <c r="E26" s="23">
        <v>1002049694</v>
      </c>
      <c r="F26" s="23" t="s">
        <v>15</v>
      </c>
      <c r="G26" s="23">
        <v>1070774</v>
      </c>
      <c r="H26" s="37" t="s">
        <v>16</v>
      </c>
      <c r="I26" s="4" t="s">
        <v>3512</v>
      </c>
      <c r="J26" s="4" t="s">
        <v>3512</v>
      </c>
      <c r="K26" s="24">
        <v>33942</v>
      </c>
      <c r="L26" s="24">
        <v>33942</v>
      </c>
      <c r="M26" s="29">
        <v>1</v>
      </c>
      <c r="N26" s="29">
        <v>1</v>
      </c>
      <c r="O26" s="29">
        <v>0</v>
      </c>
      <c r="P26" s="29">
        <v>33942</v>
      </c>
      <c r="Q26" s="29">
        <v>0</v>
      </c>
      <c r="R26" s="28">
        <v>2458384.8400000003</v>
      </c>
      <c r="S26" s="28">
        <v>0</v>
      </c>
      <c r="T26" s="28">
        <v>2634043.4500000002</v>
      </c>
      <c r="U26" s="28">
        <v>0</v>
      </c>
      <c r="V26" s="29">
        <v>1</v>
      </c>
      <c r="W26" s="29">
        <v>0</v>
      </c>
      <c r="X26" s="32">
        <f t="shared" si="0"/>
        <v>1</v>
      </c>
      <c r="Y26" s="33">
        <f t="shared" si="1"/>
        <v>33942</v>
      </c>
      <c r="Z26" s="33">
        <f t="shared" si="2"/>
        <v>2458384.8400000003</v>
      </c>
      <c r="AA26" s="33">
        <f t="shared" si="3"/>
        <v>2634043.4500000002</v>
      </c>
      <c r="AB26" s="5">
        <v>1</v>
      </c>
      <c r="AC26" s="6">
        <v>2109613.88</v>
      </c>
      <c r="AD26" s="32">
        <v>0</v>
      </c>
      <c r="AE26" s="67">
        <f t="shared" si="4"/>
        <v>1</v>
      </c>
      <c r="AF26" s="70">
        <f>IF(C26=Sheet6!$E$3,Sheet6!$E$4,IF('January 2023'!C26=Sheet6!$F$3,Sheet6!$F$4,IF('January 2023'!C26=Sheet6!$G$3,Sheet6!$G$4,IF('January 2023'!C26=Sheet6!$H$3,Sheet6!$H$4,IF('January 2023'!C26=Sheet6!$I$3,Sheet6!$I$4,IF('January 2023'!C26=Sheet6!$J$3,Sheet6!$J$4,IF('January 2023'!C26=Sheet6!$K$3,Sheet6!$K$4,IF('January 2023'!C26=Sheet6!$L$3,Sheet6!$L$4))))))))</f>
        <v>0.12430468185328003</v>
      </c>
      <c r="AG26" s="74">
        <f t="shared" si="5"/>
        <v>1</v>
      </c>
      <c r="AH26" s="71">
        <v>0.84499999999999997</v>
      </c>
      <c r="AI26" s="72">
        <f t="shared" si="6"/>
        <v>1</v>
      </c>
      <c r="AJ26" s="73">
        <f t="shared" si="7"/>
        <v>1</v>
      </c>
      <c r="AK26" s="73">
        <v>0.57513480154899921</v>
      </c>
      <c r="AL26" s="95">
        <f t="shared" si="8"/>
        <v>1</v>
      </c>
      <c r="AM26" s="107">
        <v>0</v>
      </c>
      <c r="AN26" s="98">
        <f t="shared" si="9"/>
        <v>0</v>
      </c>
      <c r="AO26" s="99" t="e">
        <f>SUMIF([1]Sheet1!$AB:$AB,E26,[1]Sheet1!$AA:$AA)</f>
        <v>#VALUE!</v>
      </c>
      <c r="AP26" s="100">
        <f t="shared" si="10"/>
        <v>1</v>
      </c>
      <c r="AQ26" s="97">
        <f t="shared" si="11"/>
        <v>0</v>
      </c>
      <c r="AR26" s="100">
        <f t="shared" si="12"/>
        <v>1.071452852760026</v>
      </c>
      <c r="AS26" s="101">
        <f t="shared" si="13"/>
        <v>-7.1452852760025998E-2</v>
      </c>
      <c r="AT26" s="100">
        <v>0.12430468185328003</v>
      </c>
      <c r="AU26" s="108">
        <f t="shared" si="14"/>
        <v>1</v>
      </c>
    </row>
    <row r="27" spans="1:47" hidden="1">
      <c r="A27" s="21">
        <v>44927</v>
      </c>
      <c r="B27" s="22" t="s">
        <v>13</v>
      </c>
      <c r="C27" s="22" t="s">
        <v>14</v>
      </c>
      <c r="D27" s="22" t="s">
        <v>89</v>
      </c>
      <c r="E27" s="22">
        <v>1002050009</v>
      </c>
      <c r="F27" s="23" t="s">
        <v>15</v>
      </c>
      <c r="G27" s="22">
        <v>1064340</v>
      </c>
      <c r="H27" s="36" t="s">
        <v>16</v>
      </c>
      <c r="I27" s="4" t="s">
        <v>3512</v>
      </c>
      <c r="J27" s="4" t="s">
        <v>3512</v>
      </c>
      <c r="K27" s="24">
        <v>33350</v>
      </c>
      <c r="L27" s="25">
        <v>33350</v>
      </c>
      <c r="M27" s="26">
        <v>1</v>
      </c>
      <c r="N27" s="26">
        <v>1</v>
      </c>
      <c r="O27" s="26">
        <v>0</v>
      </c>
      <c r="P27" s="26">
        <v>33348</v>
      </c>
      <c r="Q27" s="26">
        <v>0</v>
      </c>
      <c r="R27" s="27">
        <v>2438467.3400000003</v>
      </c>
      <c r="S27" s="27">
        <v>0</v>
      </c>
      <c r="T27" s="28">
        <v>2438467</v>
      </c>
      <c r="U27" s="27">
        <v>0</v>
      </c>
      <c r="V27" s="29">
        <v>1</v>
      </c>
      <c r="W27" s="26">
        <v>0</v>
      </c>
      <c r="X27" s="30">
        <f t="shared" si="0"/>
        <v>1</v>
      </c>
      <c r="Y27" s="31">
        <f t="shared" si="1"/>
        <v>33348</v>
      </c>
      <c r="Z27" s="31">
        <f t="shared" si="2"/>
        <v>2438467.3400000003</v>
      </c>
      <c r="AA27" s="31">
        <f t="shared" si="3"/>
        <v>2438467</v>
      </c>
      <c r="AB27" s="5">
        <v>1</v>
      </c>
      <c r="AC27" s="6">
        <v>2842947.98</v>
      </c>
      <c r="AD27" s="30">
        <v>0</v>
      </c>
      <c r="AE27" s="67">
        <f t="shared" si="4"/>
        <v>1</v>
      </c>
      <c r="AF27" s="70">
        <f>IF(C27=Sheet6!$E$3,Sheet6!$E$4,IF('January 2023'!C27=Sheet6!$F$3,Sheet6!$F$4,IF('January 2023'!C27=Sheet6!$G$3,Sheet6!$G$4,IF('January 2023'!C27=Sheet6!$H$3,Sheet6!$H$4,IF('January 2023'!C27=Sheet6!$I$3,Sheet6!$I$4,IF('January 2023'!C27=Sheet6!$J$3,Sheet6!$J$4,IF('January 2023'!C27=Sheet6!$K$3,Sheet6!$K$4,IF('January 2023'!C27=Sheet6!$L$3,Sheet6!$L$4))))))))</f>
        <v>0.12430468185328003</v>
      </c>
      <c r="AG27" s="74">
        <f t="shared" si="5"/>
        <v>0.99994002998500753</v>
      </c>
      <c r="AH27" s="71">
        <v>0.84499999999999997</v>
      </c>
      <c r="AI27" s="72">
        <f t="shared" si="6"/>
        <v>1</v>
      </c>
      <c r="AJ27" s="73">
        <f t="shared" si="7"/>
        <v>1</v>
      </c>
      <c r="AK27" s="73">
        <v>0.57513480154899921</v>
      </c>
      <c r="AL27" s="95">
        <f t="shared" si="8"/>
        <v>1</v>
      </c>
      <c r="AM27" s="107">
        <v>0</v>
      </c>
      <c r="AN27" s="98">
        <f t="shared" si="9"/>
        <v>0</v>
      </c>
      <c r="AO27" s="99" t="e">
        <f>SUMIF([1]Sheet1!$AB:$AB,E27,[1]Sheet1!$AA:$AA)</f>
        <v>#VALUE!</v>
      </c>
      <c r="AP27" s="100">
        <f t="shared" si="10"/>
        <v>1</v>
      </c>
      <c r="AQ27" s="97">
        <f t="shared" si="11"/>
        <v>0</v>
      </c>
      <c r="AR27" s="100">
        <f t="shared" si="12"/>
        <v>0.99999986056815493</v>
      </c>
      <c r="AS27" s="101">
        <f t="shared" si="13"/>
        <v>6.0109438475786092E-5</v>
      </c>
      <c r="AT27" s="100">
        <v>0.12430468185328003</v>
      </c>
      <c r="AU27" s="108">
        <f t="shared" si="14"/>
        <v>1</v>
      </c>
    </row>
    <row r="28" spans="1:47" hidden="1">
      <c r="A28" s="21">
        <v>44927</v>
      </c>
      <c r="B28" s="22" t="s">
        <v>13</v>
      </c>
      <c r="C28" s="22" t="s">
        <v>14</v>
      </c>
      <c r="D28" s="22" t="s">
        <v>110</v>
      </c>
      <c r="E28" s="22">
        <v>1002049633</v>
      </c>
      <c r="F28" s="23" t="s">
        <v>15</v>
      </c>
      <c r="G28" s="22">
        <v>1070774</v>
      </c>
      <c r="H28" s="36" t="s">
        <v>16</v>
      </c>
      <c r="I28" s="4" t="s">
        <v>3512</v>
      </c>
      <c r="J28" s="4" t="s">
        <v>3512</v>
      </c>
      <c r="K28" s="24">
        <v>25241</v>
      </c>
      <c r="L28" s="25">
        <v>25241</v>
      </c>
      <c r="M28" s="26">
        <v>1</v>
      </c>
      <c r="N28" s="26">
        <v>1</v>
      </c>
      <c r="O28" s="26">
        <v>0</v>
      </c>
      <c r="P28" s="26">
        <v>25241</v>
      </c>
      <c r="Q28" s="26">
        <v>0</v>
      </c>
      <c r="R28" s="27">
        <v>1845668.53</v>
      </c>
      <c r="S28" s="27">
        <v>0</v>
      </c>
      <c r="T28" s="28">
        <v>1845668.53</v>
      </c>
      <c r="U28" s="27">
        <v>0</v>
      </c>
      <c r="V28" s="29">
        <v>1</v>
      </c>
      <c r="W28" s="26">
        <v>0</v>
      </c>
      <c r="X28" s="30">
        <f t="shared" si="0"/>
        <v>1</v>
      </c>
      <c r="Y28" s="31">
        <f t="shared" si="1"/>
        <v>25241</v>
      </c>
      <c r="Z28" s="31">
        <f t="shared" si="2"/>
        <v>1845668.53</v>
      </c>
      <c r="AA28" s="31">
        <f t="shared" si="3"/>
        <v>1845668.53</v>
      </c>
      <c r="AB28" s="5">
        <v>1</v>
      </c>
      <c r="AC28" s="6">
        <v>559633</v>
      </c>
      <c r="AD28" s="30">
        <v>0</v>
      </c>
      <c r="AE28" s="67">
        <f t="shared" si="4"/>
        <v>1</v>
      </c>
      <c r="AF28" s="70">
        <f>IF(C28=Sheet6!$E$3,Sheet6!$E$4,IF('January 2023'!C28=Sheet6!$F$3,Sheet6!$F$4,IF('January 2023'!C28=Sheet6!$G$3,Sheet6!$G$4,IF('January 2023'!C28=Sheet6!$H$3,Sheet6!$H$4,IF('January 2023'!C28=Sheet6!$I$3,Sheet6!$I$4,IF('January 2023'!C28=Sheet6!$J$3,Sheet6!$J$4,IF('January 2023'!C28=Sheet6!$K$3,Sheet6!$K$4,IF('January 2023'!C28=Sheet6!$L$3,Sheet6!$L$4))))))))</f>
        <v>0.12430468185328003</v>
      </c>
      <c r="AG28" s="74">
        <f t="shared" si="5"/>
        <v>1</v>
      </c>
      <c r="AH28" s="71">
        <v>0.84499999999999997</v>
      </c>
      <c r="AI28" s="72">
        <f t="shared" si="6"/>
        <v>1</v>
      </c>
      <c r="AJ28" s="73">
        <f t="shared" si="7"/>
        <v>1</v>
      </c>
      <c r="AK28" s="73">
        <v>0.57513480154899921</v>
      </c>
      <c r="AL28" s="95">
        <f t="shared" si="8"/>
        <v>1</v>
      </c>
      <c r="AM28" s="107">
        <v>0</v>
      </c>
      <c r="AN28" s="98">
        <f t="shared" si="9"/>
        <v>0</v>
      </c>
      <c r="AO28" s="99" t="e">
        <f>SUMIF([1]Sheet1!$AB:$AB,E28,[1]Sheet1!$AA:$AA)</f>
        <v>#VALUE!</v>
      </c>
      <c r="AP28" s="100">
        <f t="shared" si="10"/>
        <v>1</v>
      </c>
      <c r="AQ28" s="97">
        <f t="shared" si="11"/>
        <v>0</v>
      </c>
      <c r="AR28" s="100">
        <f t="shared" si="12"/>
        <v>1</v>
      </c>
      <c r="AS28" s="101">
        <f t="shared" si="13"/>
        <v>0</v>
      </c>
      <c r="AT28" s="100">
        <v>0.12430468185328003</v>
      </c>
      <c r="AU28" s="108">
        <f t="shared" si="14"/>
        <v>1</v>
      </c>
    </row>
    <row r="29" spans="1:47" hidden="1">
      <c r="A29" s="21">
        <v>44927</v>
      </c>
      <c r="B29" s="23" t="s">
        <v>13</v>
      </c>
      <c r="C29" s="23" t="s">
        <v>14</v>
      </c>
      <c r="D29" s="23" t="s">
        <v>168</v>
      </c>
      <c r="E29" s="23">
        <v>1002150915</v>
      </c>
      <c r="F29" s="23" t="s">
        <v>15</v>
      </c>
      <c r="G29" s="23">
        <v>1079534</v>
      </c>
      <c r="H29" s="37" t="s">
        <v>16</v>
      </c>
      <c r="I29" s="4" t="s">
        <v>3512</v>
      </c>
      <c r="J29" s="4" t="s">
        <v>3512</v>
      </c>
      <c r="K29" s="24">
        <v>24080</v>
      </c>
      <c r="L29" s="24">
        <v>24080</v>
      </c>
      <c r="M29" s="29">
        <v>1</v>
      </c>
      <c r="N29" s="29">
        <v>1</v>
      </c>
      <c r="O29" s="29">
        <v>0</v>
      </c>
      <c r="P29" s="29">
        <v>24080</v>
      </c>
      <c r="Q29" s="29">
        <v>0</v>
      </c>
      <c r="R29" s="28">
        <v>1744090.1300000001</v>
      </c>
      <c r="S29" s="28">
        <v>0</v>
      </c>
      <c r="T29" s="28">
        <v>1750000</v>
      </c>
      <c r="U29" s="28">
        <v>0</v>
      </c>
      <c r="V29" s="29">
        <v>1</v>
      </c>
      <c r="W29" s="29">
        <v>0</v>
      </c>
      <c r="X29" s="32">
        <f t="shared" si="0"/>
        <v>1</v>
      </c>
      <c r="Y29" s="33">
        <f t="shared" si="1"/>
        <v>24080</v>
      </c>
      <c r="Z29" s="33">
        <f t="shared" si="2"/>
        <v>1744090.1300000001</v>
      </c>
      <c r="AA29" s="33">
        <f t="shared" si="3"/>
        <v>1750000</v>
      </c>
      <c r="AB29" s="5">
        <v>1</v>
      </c>
      <c r="AC29" s="6">
        <v>1761544.82</v>
      </c>
      <c r="AD29" s="32">
        <v>0</v>
      </c>
      <c r="AE29" s="67">
        <f t="shared" si="4"/>
        <v>1</v>
      </c>
      <c r="AF29" s="70">
        <f>IF(C29=Sheet6!$E$3,Sheet6!$E$4,IF('January 2023'!C29=Sheet6!$F$3,Sheet6!$F$4,IF('January 2023'!C29=Sheet6!$G$3,Sheet6!$G$4,IF('January 2023'!C29=Sheet6!$H$3,Sheet6!$H$4,IF('January 2023'!C29=Sheet6!$I$3,Sheet6!$I$4,IF('January 2023'!C29=Sheet6!$J$3,Sheet6!$J$4,IF('January 2023'!C29=Sheet6!$K$3,Sheet6!$K$4,IF('January 2023'!C29=Sheet6!$L$3,Sheet6!$L$4))))))))</f>
        <v>0.12430468185328003</v>
      </c>
      <c r="AG29" s="74">
        <f t="shared" si="5"/>
        <v>1</v>
      </c>
      <c r="AH29" s="71">
        <v>0.84499999999999997</v>
      </c>
      <c r="AI29" s="72">
        <f t="shared" si="6"/>
        <v>1</v>
      </c>
      <c r="AJ29" s="73">
        <f t="shared" si="7"/>
        <v>1</v>
      </c>
      <c r="AK29" s="73">
        <v>0.57513480154899921</v>
      </c>
      <c r="AL29" s="95">
        <f t="shared" si="8"/>
        <v>1</v>
      </c>
      <c r="AM29" s="107">
        <v>0</v>
      </c>
      <c r="AN29" s="98">
        <f t="shared" si="9"/>
        <v>0</v>
      </c>
      <c r="AO29" s="99" t="e">
        <f>SUMIF([1]Sheet1!$AB:$AB,E29,[1]Sheet1!$AA:$AA)</f>
        <v>#VALUE!</v>
      </c>
      <c r="AP29" s="100">
        <f t="shared" si="10"/>
        <v>1</v>
      </c>
      <c r="AQ29" s="97">
        <f t="shared" si="11"/>
        <v>0</v>
      </c>
      <c r="AR29" s="100">
        <f t="shared" si="12"/>
        <v>1.0033885118081598</v>
      </c>
      <c r="AS29" s="101">
        <f t="shared" si="13"/>
        <v>-3.3885118081597998E-3</v>
      </c>
      <c r="AT29" s="100">
        <v>0.12430468185328003</v>
      </c>
      <c r="AU29" s="108">
        <f t="shared" si="14"/>
        <v>1</v>
      </c>
    </row>
    <row r="30" spans="1:47" hidden="1">
      <c r="A30" s="21">
        <v>44927</v>
      </c>
      <c r="B30" s="23" t="s">
        <v>13</v>
      </c>
      <c r="C30" s="23" t="s">
        <v>14</v>
      </c>
      <c r="D30" s="23" t="s">
        <v>103</v>
      </c>
      <c r="E30" s="23">
        <v>1002050707</v>
      </c>
      <c r="F30" s="23" t="s">
        <v>15</v>
      </c>
      <c r="G30" s="23">
        <v>1070774</v>
      </c>
      <c r="H30" s="37" t="s">
        <v>16</v>
      </c>
      <c r="I30" s="4" t="s">
        <v>3512</v>
      </c>
      <c r="J30" s="4" t="s">
        <v>3512</v>
      </c>
      <c r="K30" s="24">
        <v>21986</v>
      </c>
      <c r="L30" s="24">
        <v>21986</v>
      </c>
      <c r="M30" s="29">
        <v>1</v>
      </c>
      <c r="N30" s="29">
        <v>1</v>
      </c>
      <c r="O30" s="29">
        <v>0</v>
      </c>
      <c r="P30" s="29">
        <v>21986</v>
      </c>
      <c r="Q30" s="29">
        <v>0</v>
      </c>
      <c r="R30" s="28">
        <v>1592423.82</v>
      </c>
      <c r="S30" s="28">
        <v>0</v>
      </c>
      <c r="T30" s="28">
        <v>1592423.82</v>
      </c>
      <c r="U30" s="28">
        <v>0</v>
      </c>
      <c r="V30" s="29">
        <v>1</v>
      </c>
      <c r="W30" s="29">
        <v>0</v>
      </c>
      <c r="X30" s="32">
        <f t="shared" si="0"/>
        <v>1</v>
      </c>
      <c r="Y30" s="33">
        <f t="shared" si="1"/>
        <v>21986</v>
      </c>
      <c r="Z30" s="33">
        <f t="shared" si="2"/>
        <v>1592423.82</v>
      </c>
      <c r="AA30" s="33">
        <f t="shared" si="3"/>
        <v>1592423.82</v>
      </c>
      <c r="AB30" s="5">
        <v>1</v>
      </c>
      <c r="AC30" s="6">
        <v>1215174.01</v>
      </c>
      <c r="AD30" s="32">
        <v>0</v>
      </c>
      <c r="AE30" s="67">
        <f t="shared" si="4"/>
        <v>1</v>
      </c>
      <c r="AF30" s="70">
        <f>IF(C30=Sheet6!$E$3,Sheet6!$E$4,IF('January 2023'!C30=Sheet6!$F$3,Sheet6!$F$4,IF('January 2023'!C30=Sheet6!$G$3,Sheet6!$G$4,IF('January 2023'!C30=Sheet6!$H$3,Sheet6!$H$4,IF('January 2023'!C30=Sheet6!$I$3,Sheet6!$I$4,IF('January 2023'!C30=Sheet6!$J$3,Sheet6!$J$4,IF('January 2023'!C30=Sheet6!$K$3,Sheet6!$K$4,IF('January 2023'!C30=Sheet6!$L$3,Sheet6!$L$4))))))))</f>
        <v>0.12430468185328003</v>
      </c>
      <c r="AG30" s="74">
        <f t="shared" si="5"/>
        <v>1</v>
      </c>
      <c r="AH30" s="71">
        <v>0.84499999999999997</v>
      </c>
      <c r="AI30" s="72">
        <f t="shared" si="6"/>
        <v>1</v>
      </c>
      <c r="AJ30" s="73">
        <f t="shared" si="7"/>
        <v>1</v>
      </c>
      <c r="AK30" s="73">
        <v>0.57513480154899921</v>
      </c>
      <c r="AL30" s="95">
        <f t="shared" si="8"/>
        <v>1</v>
      </c>
      <c r="AM30" s="107">
        <v>0</v>
      </c>
      <c r="AN30" s="98">
        <f t="shared" si="9"/>
        <v>0</v>
      </c>
      <c r="AO30" s="99" t="e">
        <f>SUMIF([1]Sheet1!$AB:$AB,E30,[1]Sheet1!$AA:$AA)</f>
        <v>#VALUE!</v>
      </c>
      <c r="AP30" s="100">
        <f t="shared" si="10"/>
        <v>1</v>
      </c>
      <c r="AQ30" s="97">
        <f t="shared" si="11"/>
        <v>0</v>
      </c>
      <c r="AR30" s="100">
        <f t="shared" si="12"/>
        <v>1</v>
      </c>
      <c r="AS30" s="101">
        <f t="shared" si="13"/>
        <v>0</v>
      </c>
      <c r="AT30" s="100">
        <v>0.12430468185328003</v>
      </c>
      <c r="AU30" s="108">
        <f t="shared" si="14"/>
        <v>1</v>
      </c>
    </row>
    <row r="31" spans="1:47" hidden="1">
      <c r="A31" s="21">
        <v>44927</v>
      </c>
      <c r="B31" s="22" t="s">
        <v>13</v>
      </c>
      <c r="C31" s="22" t="s">
        <v>14</v>
      </c>
      <c r="D31" s="22" t="s">
        <v>108</v>
      </c>
      <c r="E31" s="22">
        <v>1002049717</v>
      </c>
      <c r="F31" s="23" t="s">
        <v>15</v>
      </c>
      <c r="G31" s="22">
        <v>1070774</v>
      </c>
      <c r="H31" s="36" t="s">
        <v>16</v>
      </c>
      <c r="I31" s="4" t="s">
        <v>3512</v>
      </c>
      <c r="J31" s="4" t="s">
        <v>3512</v>
      </c>
      <c r="K31" s="24">
        <v>20527</v>
      </c>
      <c r="L31" s="25">
        <v>20527</v>
      </c>
      <c r="M31" s="26">
        <v>1</v>
      </c>
      <c r="N31" s="26">
        <v>1</v>
      </c>
      <c r="O31" s="26">
        <v>0</v>
      </c>
      <c r="P31" s="26">
        <v>20526</v>
      </c>
      <c r="Q31" s="26">
        <v>0</v>
      </c>
      <c r="R31" s="27">
        <v>1486677.49</v>
      </c>
      <c r="S31" s="27">
        <v>0</v>
      </c>
      <c r="T31" s="28">
        <v>1486671.09</v>
      </c>
      <c r="U31" s="27">
        <v>0</v>
      </c>
      <c r="V31" s="29">
        <v>1</v>
      </c>
      <c r="W31" s="26">
        <v>0</v>
      </c>
      <c r="X31" s="30">
        <f t="shared" si="0"/>
        <v>1</v>
      </c>
      <c r="Y31" s="31">
        <f t="shared" si="1"/>
        <v>20526</v>
      </c>
      <c r="Z31" s="31">
        <f t="shared" si="2"/>
        <v>1486677.49</v>
      </c>
      <c r="AA31" s="31">
        <f t="shared" si="3"/>
        <v>1486671.09</v>
      </c>
      <c r="AB31" s="5">
        <v>1</v>
      </c>
      <c r="AC31" s="6">
        <v>1436199.03</v>
      </c>
      <c r="AD31" s="30">
        <v>0</v>
      </c>
      <c r="AE31" s="67">
        <f t="shared" si="4"/>
        <v>1</v>
      </c>
      <c r="AF31" s="70">
        <f>IF(C31=Sheet6!$E$3,Sheet6!$E$4,IF('January 2023'!C31=Sheet6!$F$3,Sheet6!$F$4,IF('January 2023'!C31=Sheet6!$G$3,Sheet6!$G$4,IF('January 2023'!C31=Sheet6!$H$3,Sheet6!$H$4,IF('January 2023'!C31=Sheet6!$I$3,Sheet6!$I$4,IF('January 2023'!C31=Sheet6!$J$3,Sheet6!$J$4,IF('January 2023'!C31=Sheet6!$K$3,Sheet6!$K$4,IF('January 2023'!C31=Sheet6!$L$3,Sheet6!$L$4))))))))</f>
        <v>0.12430468185328003</v>
      </c>
      <c r="AG31" s="74">
        <f t="shared" si="5"/>
        <v>0.99995128367515951</v>
      </c>
      <c r="AH31" s="71">
        <v>0.84499999999999997</v>
      </c>
      <c r="AI31" s="72">
        <f t="shared" si="6"/>
        <v>1</v>
      </c>
      <c r="AJ31" s="73">
        <f t="shared" si="7"/>
        <v>1</v>
      </c>
      <c r="AK31" s="73">
        <v>0.57513480154899921</v>
      </c>
      <c r="AL31" s="95">
        <f t="shared" si="8"/>
        <v>1</v>
      </c>
      <c r="AM31" s="107">
        <v>0</v>
      </c>
      <c r="AN31" s="98">
        <f t="shared" si="9"/>
        <v>0</v>
      </c>
      <c r="AO31" s="99" t="e">
        <f>SUMIF([1]Sheet1!$AB:$AB,E31,[1]Sheet1!$AA:$AA)</f>
        <v>#VALUE!</v>
      </c>
      <c r="AP31" s="100">
        <f t="shared" si="10"/>
        <v>1</v>
      </c>
      <c r="AQ31" s="97">
        <f t="shared" si="11"/>
        <v>0</v>
      </c>
      <c r="AR31" s="100">
        <f t="shared" si="12"/>
        <v>0.99999569509860553</v>
      </c>
      <c r="AS31" s="101">
        <f t="shared" si="13"/>
        <v>5.302101651594171E-5</v>
      </c>
      <c r="AT31" s="100">
        <v>0.12430468185328003</v>
      </c>
      <c r="AU31" s="108">
        <f t="shared" si="14"/>
        <v>1</v>
      </c>
    </row>
    <row r="32" spans="1:47" hidden="1">
      <c r="A32" s="21">
        <v>44927</v>
      </c>
      <c r="B32" s="22" t="s">
        <v>13</v>
      </c>
      <c r="C32" s="22" t="s">
        <v>14</v>
      </c>
      <c r="D32" s="22" t="s">
        <v>92</v>
      </c>
      <c r="E32" s="22">
        <v>1006005813</v>
      </c>
      <c r="F32" s="23" t="s">
        <v>15</v>
      </c>
      <c r="G32" s="22">
        <v>1064340</v>
      </c>
      <c r="H32" s="36" t="s">
        <v>16</v>
      </c>
      <c r="I32" s="4" t="s">
        <v>3512</v>
      </c>
      <c r="J32" s="4" t="s">
        <v>3512</v>
      </c>
      <c r="K32" s="24">
        <v>19915</v>
      </c>
      <c r="L32" s="25">
        <v>19915</v>
      </c>
      <c r="M32" s="26">
        <v>1</v>
      </c>
      <c r="N32" s="26">
        <v>1</v>
      </c>
      <c r="O32" s="26">
        <v>0</v>
      </c>
      <c r="P32" s="26">
        <v>19915</v>
      </c>
      <c r="Q32" s="26">
        <v>0</v>
      </c>
      <c r="R32" s="27">
        <v>1442423.38</v>
      </c>
      <c r="S32" s="27">
        <v>0</v>
      </c>
      <c r="T32" s="28">
        <v>1442423.38</v>
      </c>
      <c r="U32" s="27">
        <v>0</v>
      </c>
      <c r="V32" s="29">
        <v>1</v>
      </c>
      <c r="W32" s="26">
        <v>0</v>
      </c>
      <c r="X32" s="30">
        <f t="shared" si="0"/>
        <v>1</v>
      </c>
      <c r="Y32" s="31">
        <f t="shared" si="1"/>
        <v>19915</v>
      </c>
      <c r="Z32" s="31">
        <f t="shared" si="2"/>
        <v>1442423.38</v>
      </c>
      <c r="AA32" s="31">
        <f t="shared" si="3"/>
        <v>1442423.38</v>
      </c>
      <c r="AB32" s="5">
        <v>1</v>
      </c>
      <c r="AC32" s="6">
        <v>3604027.14</v>
      </c>
      <c r="AD32" s="30">
        <v>0</v>
      </c>
      <c r="AE32" s="67">
        <f t="shared" si="4"/>
        <v>1</v>
      </c>
      <c r="AF32" s="70">
        <f>IF(C32=Sheet6!$E$3,Sheet6!$E$4,IF('January 2023'!C32=Sheet6!$F$3,Sheet6!$F$4,IF('January 2023'!C32=Sheet6!$G$3,Sheet6!$G$4,IF('January 2023'!C32=Sheet6!$H$3,Sheet6!$H$4,IF('January 2023'!C32=Sheet6!$I$3,Sheet6!$I$4,IF('January 2023'!C32=Sheet6!$J$3,Sheet6!$J$4,IF('January 2023'!C32=Sheet6!$K$3,Sheet6!$K$4,IF('January 2023'!C32=Sheet6!$L$3,Sheet6!$L$4))))))))</f>
        <v>0.12430468185328003</v>
      </c>
      <c r="AG32" s="74">
        <f t="shared" si="5"/>
        <v>1</v>
      </c>
      <c r="AH32" s="71">
        <v>0.84499999999999997</v>
      </c>
      <c r="AI32" s="72">
        <f t="shared" si="6"/>
        <v>1</v>
      </c>
      <c r="AJ32" s="73">
        <f t="shared" si="7"/>
        <v>1</v>
      </c>
      <c r="AK32" s="73">
        <v>0.57513480154899921</v>
      </c>
      <c r="AL32" s="95">
        <f t="shared" si="8"/>
        <v>1</v>
      </c>
      <c r="AM32" s="107">
        <v>0</v>
      </c>
      <c r="AN32" s="98">
        <f t="shared" si="9"/>
        <v>0</v>
      </c>
      <c r="AO32" s="99" t="e">
        <f>SUMIF([1]Sheet1!$AB:$AB,E32,[1]Sheet1!$AA:$AA)</f>
        <v>#VALUE!</v>
      </c>
      <c r="AP32" s="100">
        <f t="shared" si="10"/>
        <v>1</v>
      </c>
      <c r="AQ32" s="97">
        <f t="shared" si="11"/>
        <v>0</v>
      </c>
      <c r="AR32" s="100">
        <f t="shared" si="12"/>
        <v>1</v>
      </c>
      <c r="AS32" s="101">
        <f t="shared" si="13"/>
        <v>0</v>
      </c>
      <c r="AT32" s="100">
        <v>0.12430468185328003</v>
      </c>
      <c r="AU32" s="108">
        <f t="shared" si="14"/>
        <v>1</v>
      </c>
    </row>
    <row r="33" spans="1:47" hidden="1">
      <c r="A33" s="21">
        <v>44927</v>
      </c>
      <c r="B33" s="23" t="s">
        <v>13</v>
      </c>
      <c r="C33" s="23" t="s">
        <v>14</v>
      </c>
      <c r="D33" s="23" t="s">
        <v>107</v>
      </c>
      <c r="E33" s="23">
        <v>1002049788</v>
      </c>
      <c r="F33" s="23" t="s">
        <v>15</v>
      </c>
      <c r="G33" s="23">
        <v>1070774</v>
      </c>
      <c r="H33" s="37" t="s">
        <v>16</v>
      </c>
      <c r="I33" s="4" t="s">
        <v>3512</v>
      </c>
      <c r="J33" s="4" t="s">
        <v>3512</v>
      </c>
      <c r="K33" s="24">
        <v>19684</v>
      </c>
      <c r="L33" s="24">
        <v>19684</v>
      </c>
      <c r="M33" s="29">
        <v>1</v>
      </c>
      <c r="N33" s="29">
        <v>1</v>
      </c>
      <c r="O33" s="29">
        <v>0</v>
      </c>
      <c r="P33" s="29">
        <v>19684</v>
      </c>
      <c r="Q33" s="29">
        <v>0</v>
      </c>
      <c r="R33" s="28">
        <v>1425692.28</v>
      </c>
      <c r="S33" s="28">
        <v>0</v>
      </c>
      <c r="T33" s="28">
        <v>1425692.27</v>
      </c>
      <c r="U33" s="28">
        <v>0</v>
      </c>
      <c r="V33" s="29">
        <v>1</v>
      </c>
      <c r="W33" s="29">
        <v>0</v>
      </c>
      <c r="X33" s="32">
        <f t="shared" si="0"/>
        <v>1</v>
      </c>
      <c r="Y33" s="33">
        <f t="shared" si="1"/>
        <v>19684</v>
      </c>
      <c r="Z33" s="33">
        <f t="shared" si="2"/>
        <v>1425692.28</v>
      </c>
      <c r="AA33" s="33">
        <f t="shared" si="3"/>
        <v>1425692.27</v>
      </c>
      <c r="AB33" s="5">
        <v>1</v>
      </c>
      <c r="AC33" s="6">
        <v>1250875.28</v>
      </c>
      <c r="AD33" s="32">
        <v>0</v>
      </c>
      <c r="AE33" s="67">
        <f t="shared" si="4"/>
        <v>1</v>
      </c>
      <c r="AF33" s="70">
        <f>IF(C33=Sheet6!$E$3,Sheet6!$E$4,IF('January 2023'!C33=Sheet6!$F$3,Sheet6!$F$4,IF('January 2023'!C33=Sheet6!$G$3,Sheet6!$G$4,IF('January 2023'!C33=Sheet6!$H$3,Sheet6!$H$4,IF('January 2023'!C33=Sheet6!$I$3,Sheet6!$I$4,IF('January 2023'!C33=Sheet6!$J$3,Sheet6!$J$4,IF('January 2023'!C33=Sheet6!$K$3,Sheet6!$K$4,IF('January 2023'!C33=Sheet6!$L$3,Sheet6!$L$4))))))))</f>
        <v>0.12430468185328003</v>
      </c>
      <c r="AG33" s="74">
        <f t="shared" si="5"/>
        <v>1</v>
      </c>
      <c r="AH33" s="71">
        <v>0.84499999999999997</v>
      </c>
      <c r="AI33" s="72">
        <f t="shared" si="6"/>
        <v>1</v>
      </c>
      <c r="AJ33" s="73">
        <f t="shared" si="7"/>
        <v>1</v>
      </c>
      <c r="AK33" s="73">
        <v>0.57513480154899921</v>
      </c>
      <c r="AL33" s="95">
        <f t="shared" si="8"/>
        <v>1</v>
      </c>
      <c r="AM33" s="107">
        <v>0</v>
      </c>
      <c r="AN33" s="98">
        <f t="shared" si="9"/>
        <v>0</v>
      </c>
      <c r="AO33" s="99" t="e">
        <f>SUMIF([1]Sheet1!$AB:$AB,E33,[1]Sheet1!$AA:$AA)</f>
        <v>#VALUE!</v>
      </c>
      <c r="AP33" s="100">
        <f t="shared" si="10"/>
        <v>1</v>
      </c>
      <c r="AQ33" s="97">
        <f t="shared" si="11"/>
        <v>0</v>
      </c>
      <c r="AR33" s="100">
        <f t="shared" si="12"/>
        <v>0.99999999298586373</v>
      </c>
      <c r="AS33" s="101">
        <f t="shared" si="13"/>
        <v>7.0141362717990319E-9</v>
      </c>
      <c r="AT33" s="100">
        <v>0.12430468185328003</v>
      </c>
      <c r="AU33" s="108">
        <f t="shared" si="14"/>
        <v>1</v>
      </c>
    </row>
    <row r="34" spans="1:47" hidden="1">
      <c r="A34" s="21">
        <v>44927</v>
      </c>
      <c r="B34" s="23" t="s">
        <v>13</v>
      </c>
      <c r="C34" s="23" t="s">
        <v>14</v>
      </c>
      <c r="D34" s="23" t="s">
        <v>121</v>
      </c>
      <c r="E34" s="23">
        <v>1002049862</v>
      </c>
      <c r="F34" s="23" t="s">
        <v>15</v>
      </c>
      <c r="G34" s="23">
        <v>1069328</v>
      </c>
      <c r="H34" s="37" t="s">
        <v>16</v>
      </c>
      <c r="I34" s="4" t="s">
        <v>3512</v>
      </c>
      <c r="J34" s="4" t="s">
        <v>3512</v>
      </c>
      <c r="K34" s="24">
        <v>17627</v>
      </c>
      <c r="L34" s="24">
        <v>17627</v>
      </c>
      <c r="M34" s="29">
        <v>1</v>
      </c>
      <c r="N34" s="29">
        <v>1</v>
      </c>
      <c r="O34" s="29">
        <v>0</v>
      </c>
      <c r="P34" s="29">
        <v>17627</v>
      </c>
      <c r="Q34" s="29">
        <v>0</v>
      </c>
      <c r="R34" s="28">
        <v>1276705.8400000001</v>
      </c>
      <c r="S34" s="28">
        <v>0</v>
      </c>
      <c r="T34" s="28">
        <v>1276705.8400000001</v>
      </c>
      <c r="U34" s="28">
        <v>0</v>
      </c>
      <c r="V34" s="29">
        <v>1</v>
      </c>
      <c r="W34" s="29">
        <v>0</v>
      </c>
      <c r="X34" s="32">
        <f t="shared" si="0"/>
        <v>1</v>
      </c>
      <c r="Y34" s="33">
        <f t="shared" si="1"/>
        <v>17627</v>
      </c>
      <c r="Z34" s="33">
        <f t="shared" si="2"/>
        <v>1276705.8400000001</v>
      </c>
      <c r="AA34" s="33">
        <f t="shared" si="3"/>
        <v>1276705.8400000001</v>
      </c>
      <c r="AB34" s="5">
        <v>1</v>
      </c>
      <c r="AC34" s="6">
        <v>1303722.55</v>
      </c>
      <c r="AD34" s="32">
        <v>0</v>
      </c>
      <c r="AE34" s="67">
        <f t="shared" si="4"/>
        <v>1</v>
      </c>
      <c r="AF34" s="70">
        <f>IF(C34=Sheet6!$E$3,Sheet6!$E$4,IF('January 2023'!C34=Sheet6!$F$3,Sheet6!$F$4,IF('January 2023'!C34=Sheet6!$G$3,Sheet6!$G$4,IF('January 2023'!C34=Sheet6!$H$3,Sheet6!$H$4,IF('January 2023'!C34=Sheet6!$I$3,Sheet6!$I$4,IF('January 2023'!C34=Sheet6!$J$3,Sheet6!$J$4,IF('January 2023'!C34=Sheet6!$K$3,Sheet6!$K$4,IF('January 2023'!C34=Sheet6!$L$3,Sheet6!$L$4))))))))</f>
        <v>0.12430468185328003</v>
      </c>
      <c r="AG34" s="74">
        <f t="shared" si="5"/>
        <v>1</v>
      </c>
      <c r="AH34" s="71">
        <v>0.84499999999999997</v>
      </c>
      <c r="AI34" s="72">
        <f t="shared" si="6"/>
        <v>1</v>
      </c>
      <c r="AJ34" s="73">
        <f t="shared" si="7"/>
        <v>1</v>
      </c>
      <c r="AK34" s="73">
        <v>0.57513480154899921</v>
      </c>
      <c r="AL34" s="95">
        <f t="shared" si="8"/>
        <v>1</v>
      </c>
      <c r="AM34" s="107">
        <v>0</v>
      </c>
      <c r="AN34" s="98">
        <f t="shared" si="9"/>
        <v>0</v>
      </c>
      <c r="AO34" s="99" t="e">
        <f>SUMIF([1]Sheet1!$AB:$AB,E34,[1]Sheet1!$AA:$AA)</f>
        <v>#VALUE!</v>
      </c>
      <c r="AP34" s="100">
        <f t="shared" si="10"/>
        <v>1</v>
      </c>
      <c r="AQ34" s="97">
        <f t="shared" si="11"/>
        <v>0</v>
      </c>
      <c r="AR34" s="100">
        <f t="shared" si="12"/>
        <v>1</v>
      </c>
      <c r="AS34" s="101">
        <f t="shared" si="13"/>
        <v>0</v>
      </c>
      <c r="AT34" s="100">
        <v>0.12430468185328003</v>
      </c>
      <c r="AU34" s="108">
        <f t="shared" si="14"/>
        <v>1</v>
      </c>
    </row>
    <row r="35" spans="1:47" hidden="1">
      <c r="A35" s="21">
        <v>44927</v>
      </c>
      <c r="B35" s="23" t="s">
        <v>13</v>
      </c>
      <c r="C35" s="23" t="s">
        <v>14</v>
      </c>
      <c r="D35" s="23" t="s">
        <v>118</v>
      </c>
      <c r="E35" s="23">
        <v>1002049801</v>
      </c>
      <c r="F35" s="23" t="s">
        <v>15</v>
      </c>
      <c r="G35" s="23">
        <v>1070774</v>
      </c>
      <c r="H35" s="37" t="s">
        <v>16</v>
      </c>
      <c r="I35" s="4" t="s">
        <v>3512</v>
      </c>
      <c r="J35" s="4" t="s">
        <v>3512</v>
      </c>
      <c r="K35" s="24">
        <v>17407</v>
      </c>
      <c r="L35" s="24">
        <v>17407</v>
      </c>
      <c r="M35" s="29">
        <v>1</v>
      </c>
      <c r="N35" s="29">
        <v>1</v>
      </c>
      <c r="O35" s="29">
        <v>0</v>
      </c>
      <c r="P35" s="29">
        <v>17407</v>
      </c>
      <c r="Q35" s="29">
        <v>0</v>
      </c>
      <c r="R35" s="28">
        <v>1260771.46</v>
      </c>
      <c r="S35" s="28">
        <v>0</v>
      </c>
      <c r="T35" s="28">
        <v>1260771.46</v>
      </c>
      <c r="U35" s="28">
        <v>0</v>
      </c>
      <c r="V35" s="29">
        <v>1</v>
      </c>
      <c r="W35" s="29">
        <v>0</v>
      </c>
      <c r="X35" s="32">
        <f t="shared" si="0"/>
        <v>1</v>
      </c>
      <c r="Y35" s="33">
        <f t="shared" si="1"/>
        <v>17407</v>
      </c>
      <c r="Z35" s="33">
        <f t="shared" si="2"/>
        <v>1260771.46</v>
      </c>
      <c r="AA35" s="33">
        <f t="shared" si="3"/>
        <v>1260771.46</v>
      </c>
      <c r="AB35" s="5">
        <v>1</v>
      </c>
      <c r="AC35" s="6">
        <v>1023984.34</v>
      </c>
      <c r="AD35" s="32">
        <v>0</v>
      </c>
      <c r="AE35" s="67">
        <f t="shared" si="4"/>
        <v>1</v>
      </c>
      <c r="AF35" s="70">
        <f>IF(C35=Sheet6!$E$3,Sheet6!$E$4,IF('January 2023'!C35=Sheet6!$F$3,Sheet6!$F$4,IF('January 2023'!C35=Sheet6!$G$3,Sheet6!$G$4,IF('January 2023'!C35=Sheet6!$H$3,Sheet6!$H$4,IF('January 2023'!C35=Sheet6!$I$3,Sheet6!$I$4,IF('January 2023'!C35=Sheet6!$J$3,Sheet6!$J$4,IF('January 2023'!C35=Sheet6!$K$3,Sheet6!$K$4,IF('January 2023'!C35=Sheet6!$L$3,Sheet6!$L$4))))))))</f>
        <v>0.12430468185328003</v>
      </c>
      <c r="AG35" s="74">
        <f t="shared" si="5"/>
        <v>1</v>
      </c>
      <c r="AH35" s="71">
        <v>0.84499999999999997</v>
      </c>
      <c r="AI35" s="72">
        <f t="shared" si="6"/>
        <v>1</v>
      </c>
      <c r="AJ35" s="73">
        <f t="shared" si="7"/>
        <v>1</v>
      </c>
      <c r="AK35" s="73">
        <v>0.57513480154899921</v>
      </c>
      <c r="AL35" s="95">
        <f t="shared" si="8"/>
        <v>1</v>
      </c>
      <c r="AM35" s="107">
        <v>0</v>
      </c>
      <c r="AN35" s="98">
        <f t="shared" si="9"/>
        <v>0</v>
      </c>
      <c r="AO35" s="99" t="e">
        <f>SUMIF([1]Sheet1!$AB:$AB,E35,[1]Sheet1!$AA:$AA)</f>
        <v>#VALUE!</v>
      </c>
      <c r="AP35" s="100">
        <f t="shared" si="10"/>
        <v>1</v>
      </c>
      <c r="AQ35" s="97">
        <f t="shared" si="11"/>
        <v>0</v>
      </c>
      <c r="AR35" s="100">
        <f t="shared" si="12"/>
        <v>1</v>
      </c>
      <c r="AS35" s="101">
        <f t="shared" si="13"/>
        <v>0</v>
      </c>
      <c r="AT35" s="100">
        <v>0.12430468185328003</v>
      </c>
      <c r="AU35" s="108">
        <f t="shared" si="14"/>
        <v>1</v>
      </c>
    </row>
    <row r="36" spans="1:47" hidden="1">
      <c r="A36" s="21">
        <v>44927</v>
      </c>
      <c r="B36" s="22" t="s">
        <v>13</v>
      </c>
      <c r="C36" s="22" t="s">
        <v>14</v>
      </c>
      <c r="D36" s="22" t="s">
        <v>113</v>
      </c>
      <c r="E36" s="22">
        <v>1002049779</v>
      </c>
      <c r="F36" s="23" t="s">
        <v>15</v>
      </c>
      <c r="G36" s="22">
        <v>1070774</v>
      </c>
      <c r="H36" s="36" t="s">
        <v>16</v>
      </c>
      <c r="I36" s="4" t="s">
        <v>3512</v>
      </c>
      <c r="J36" s="4" t="s">
        <v>3512</v>
      </c>
      <c r="K36" s="24">
        <v>16489</v>
      </c>
      <c r="L36" s="25">
        <v>16489</v>
      </c>
      <c r="M36" s="26">
        <v>1</v>
      </c>
      <c r="N36" s="26">
        <v>1</v>
      </c>
      <c r="O36" s="26">
        <v>0</v>
      </c>
      <c r="P36" s="26">
        <v>16489</v>
      </c>
      <c r="Q36" s="26">
        <v>0</v>
      </c>
      <c r="R36" s="27">
        <v>1194281.6499999999</v>
      </c>
      <c r="S36" s="27">
        <v>0</v>
      </c>
      <c r="T36" s="28">
        <v>1194291.6499999999</v>
      </c>
      <c r="U36" s="27">
        <v>0</v>
      </c>
      <c r="V36" s="29">
        <v>1</v>
      </c>
      <c r="W36" s="26">
        <v>0</v>
      </c>
      <c r="X36" s="30">
        <f t="shared" si="0"/>
        <v>1</v>
      </c>
      <c r="Y36" s="31">
        <f t="shared" si="1"/>
        <v>16489</v>
      </c>
      <c r="Z36" s="31">
        <f t="shared" si="2"/>
        <v>1194281.6499999999</v>
      </c>
      <c r="AA36" s="31">
        <f t="shared" si="3"/>
        <v>1194291.6499999999</v>
      </c>
      <c r="AB36" s="5">
        <v>1</v>
      </c>
      <c r="AC36" s="6">
        <v>1077134.78</v>
      </c>
      <c r="AD36" s="30">
        <v>0</v>
      </c>
      <c r="AE36" s="67">
        <f t="shared" si="4"/>
        <v>1</v>
      </c>
      <c r="AF36" s="70">
        <f>IF(C36=Sheet6!$E$3,Sheet6!$E$4,IF('January 2023'!C36=Sheet6!$F$3,Sheet6!$F$4,IF('January 2023'!C36=Sheet6!$G$3,Sheet6!$G$4,IF('January 2023'!C36=Sheet6!$H$3,Sheet6!$H$4,IF('January 2023'!C36=Sheet6!$I$3,Sheet6!$I$4,IF('January 2023'!C36=Sheet6!$J$3,Sheet6!$J$4,IF('January 2023'!C36=Sheet6!$K$3,Sheet6!$K$4,IF('January 2023'!C36=Sheet6!$L$3,Sheet6!$L$4))))))))</f>
        <v>0.12430468185328003</v>
      </c>
      <c r="AG36" s="74">
        <f t="shared" si="5"/>
        <v>1</v>
      </c>
      <c r="AH36" s="71">
        <v>0.84499999999999997</v>
      </c>
      <c r="AI36" s="72">
        <f t="shared" si="6"/>
        <v>1</v>
      </c>
      <c r="AJ36" s="73">
        <f t="shared" si="7"/>
        <v>1</v>
      </c>
      <c r="AK36" s="73">
        <v>0.57513480154899921</v>
      </c>
      <c r="AL36" s="95">
        <f t="shared" si="8"/>
        <v>1</v>
      </c>
      <c r="AM36" s="107">
        <v>0</v>
      </c>
      <c r="AN36" s="98">
        <f t="shared" si="9"/>
        <v>0</v>
      </c>
      <c r="AO36" s="99" t="e">
        <f>SUMIF([1]Sheet1!$AB:$AB,E36,[1]Sheet1!$AA:$AA)</f>
        <v>#VALUE!</v>
      </c>
      <c r="AP36" s="100">
        <f t="shared" si="10"/>
        <v>1</v>
      </c>
      <c r="AQ36" s="97">
        <f t="shared" si="11"/>
        <v>0</v>
      </c>
      <c r="AR36" s="100">
        <f t="shared" si="12"/>
        <v>1.0000083732342366</v>
      </c>
      <c r="AS36" s="101">
        <f t="shared" si="13"/>
        <v>-8.3732342366360513E-6</v>
      </c>
      <c r="AT36" s="100">
        <v>0.12430468185328003</v>
      </c>
      <c r="AU36" s="108">
        <f t="shared" si="14"/>
        <v>1</v>
      </c>
    </row>
    <row r="37" spans="1:47" hidden="1">
      <c r="A37" s="21">
        <v>44927</v>
      </c>
      <c r="B37" s="23" t="s">
        <v>13</v>
      </c>
      <c r="C37" s="23" t="s">
        <v>14</v>
      </c>
      <c r="D37" s="23" t="s">
        <v>109</v>
      </c>
      <c r="E37" s="23">
        <v>1002049650</v>
      </c>
      <c r="F37" s="23" t="s">
        <v>15</v>
      </c>
      <c r="G37" s="23">
        <v>1065347</v>
      </c>
      <c r="H37" s="37" t="s">
        <v>16</v>
      </c>
      <c r="I37" s="4" t="s">
        <v>3512</v>
      </c>
      <c r="J37" s="4" t="s">
        <v>3512</v>
      </c>
      <c r="K37" s="24">
        <v>15843</v>
      </c>
      <c r="L37" s="24">
        <v>15843</v>
      </c>
      <c r="M37" s="29">
        <v>1</v>
      </c>
      <c r="N37" s="29">
        <v>1</v>
      </c>
      <c r="O37" s="29">
        <v>0</v>
      </c>
      <c r="P37" s="29">
        <v>15843</v>
      </c>
      <c r="Q37" s="29">
        <v>0</v>
      </c>
      <c r="R37" s="28">
        <v>1147492.5199999998</v>
      </c>
      <c r="S37" s="28">
        <v>0</v>
      </c>
      <c r="T37" s="28">
        <v>1147492.52</v>
      </c>
      <c r="U37" s="28">
        <v>0</v>
      </c>
      <c r="V37" s="29">
        <v>1</v>
      </c>
      <c r="W37" s="29">
        <v>0</v>
      </c>
      <c r="X37" s="32">
        <f t="shared" si="0"/>
        <v>1</v>
      </c>
      <c r="Y37" s="33">
        <f t="shared" si="1"/>
        <v>15843</v>
      </c>
      <c r="Z37" s="33">
        <f t="shared" si="2"/>
        <v>1147492.5199999998</v>
      </c>
      <c r="AA37" s="33">
        <f t="shared" si="3"/>
        <v>1147492.52</v>
      </c>
      <c r="AB37" s="5">
        <v>1</v>
      </c>
      <c r="AC37" s="6">
        <v>827001.04</v>
      </c>
      <c r="AD37" s="32">
        <v>0</v>
      </c>
      <c r="AE37" s="67">
        <f t="shared" si="4"/>
        <v>1</v>
      </c>
      <c r="AF37" s="70">
        <f>IF(C37=Sheet6!$E$3,Sheet6!$E$4,IF('January 2023'!C37=Sheet6!$F$3,Sheet6!$F$4,IF('January 2023'!C37=Sheet6!$G$3,Sheet6!$G$4,IF('January 2023'!C37=Sheet6!$H$3,Sheet6!$H$4,IF('January 2023'!C37=Sheet6!$I$3,Sheet6!$I$4,IF('January 2023'!C37=Sheet6!$J$3,Sheet6!$J$4,IF('January 2023'!C37=Sheet6!$K$3,Sheet6!$K$4,IF('January 2023'!C37=Sheet6!$L$3,Sheet6!$L$4))))))))</f>
        <v>0.12430468185328003</v>
      </c>
      <c r="AG37" s="74">
        <f t="shared" si="5"/>
        <v>1</v>
      </c>
      <c r="AH37" s="71">
        <v>0.84499999999999997</v>
      </c>
      <c r="AI37" s="72">
        <f t="shared" si="6"/>
        <v>1</v>
      </c>
      <c r="AJ37" s="73">
        <f t="shared" si="7"/>
        <v>1</v>
      </c>
      <c r="AK37" s="73">
        <v>0.57513480154899921</v>
      </c>
      <c r="AL37" s="95">
        <f t="shared" si="8"/>
        <v>1</v>
      </c>
      <c r="AM37" s="107">
        <v>0</v>
      </c>
      <c r="AN37" s="98">
        <f t="shared" si="9"/>
        <v>0</v>
      </c>
      <c r="AO37" s="99" t="e">
        <f>SUMIF([1]Sheet1!$AB:$AB,E37,[1]Sheet1!$AA:$AA)</f>
        <v>#VALUE!</v>
      </c>
      <c r="AP37" s="100">
        <f t="shared" si="10"/>
        <v>1</v>
      </c>
      <c r="AQ37" s="97">
        <f t="shared" si="11"/>
        <v>0</v>
      </c>
      <c r="AR37" s="100">
        <f t="shared" si="12"/>
        <v>1.0000000000000002</v>
      </c>
      <c r="AS37" s="101">
        <f t="shared" si="13"/>
        <v>0</v>
      </c>
      <c r="AT37" s="100">
        <v>0.12430468185328003</v>
      </c>
      <c r="AU37" s="108">
        <f t="shared" si="14"/>
        <v>1</v>
      </c>
    </row>
    <row r="38" spans="1:47" hidden="1">
      <c r="A38" s="21">
        <v>44927</v>
      </c>
      <c r="B38" s="22" t="s">
        <v>13</v>
      </c>
      <c r="C38" s="22" t="s">
        <v>14</v>
      </c>
      <c r="D38" s="22" t="s">
        <v>117</v>
      </c>
      <c r="E38" s="22">
        <v>1003808754</v>
      </c>
      <c r="F38" s="23" t="s">
        <v>15</v>
      </c>
      <c r="G38" s="22">
        <v>1079534</v>
      </c>
      <c r="H38" s="36" t="s">
        <v>16</v>
      </c>
      <c r="I38" s="4" t="s">
        <v>3512</v>
      </c>
      <c r="J38" s="4" t="s">
        <v>3512</v>
      </c>
      <c r="K38" s="24">
        <v>15618</v>
      </c>
      <c r="L38" s="25">
        <v>15618</v>
      </c>
      <c r="M38" s="26">
        <v>1</v>
      </c>
      <c r="N38" s="26">
        <v>1</v>
      </c>
      <c r="O38" s="26">
        <v>0</v>
      </c>
      <c r="P38" s="26">
        <v>15618</v>
      </c>
      <c r="Q38" s="26">
        <v>0</v>
      </c>
      <c r="R38" s="27">
        <v>1131196</v>
      </c>
      <c r="S38" s="27">
        <v>0</v>
      </c>
      <c r="T38" s="28">
        <v>1131195.98</v>
      </c>
      <c r="U38" s="27">
        <v>0</v>
      </c>
      <c r="V38" s="29">
        <v>1</v>
      </c>
      <c r="W38" s="26">
        <v>0</v>
      </c>
      <c r="X38" s="30">
        <f t="shared" si="0"/>
        <v>1</v>
      </c>
      <c r="Y38" s="31">
        <f t="shared" si="1"/>
        <v>15618</v>
      </c>
      <c r="Z38" s="31">
        <f t="shared" si="2"/>
        <v>1131196</v>
      </c>
      <c r="AA38" s="31">
        <f t="shared" si="3"/>
        <v>1131195.98</v>
      </c>
      <c r="AB38" s="5">
        <v>1</v>
      </c>
      <c r="AC38" s="6">
        <v>1225978.3600000001</v>
      </c>
      <c r="AD38" s="30">
        <v>0</v>
      </c>
      <c r="AE38" s="67">
        <f t="shared" si="4"/>
        <v>1</v>
      </c>
      <c r="AF38" s="70">
        <f>IF(C38=Sheet6!$E$3,Sheet6!$E$4,IF('January 2023'!C38=Sheet6!$F$3,Sheet6!$F$4,IF('January 2023'!C38=Sheet6!$G$3,Sheet6!$G$4,IF('January 2023'!C38=Sheet6!$H$3,Sheet6!$H$4,IF('January 2023'!C38=Sheet6!$I$3,Sheet6!$I$4,IF('January 2023'!C38=Sheet6!$J$3,Sheet6!$J$4,IF('January 2023'!C38=Sheet6!$K$3,Sheet6!$K$4,IF('January 2023'!C38=Sheet6!$L$3,Sheet6!$L$4))))))))</f>
        <v>0.12430468185328003</v>
      </c>
      <c r="AG38" s="74">
        <f t="shared" si="5"/>
        <v>1</v>
      </c>
      <c r="AH38" s="71">
        <v>0.84499999999999997</v>
      </c>
      <c r="AI38" s="72">
        <f t="shared" si="6"/>
        <v>1</v>
      </c>
      <c r="AJ38" s="73">
        <f t="shared" si="7"/>
        <v>1</v>
      </c>
      <c r="AK38" s="73">
        <v>0.57513480154899921</v>
      </c>
      <c r="AL38" s="95">
        <f t="shared" si="8"/>
        <v>1</v>
      </c>
      <c r="AM38" s="107">
        <v>0</v>
      </c>
      <c r="AN38" s="98">
        <f t="shared" si="9"/>
        <v>0</v>
      </c>
      <c r="AO38" s="99" t="e">
        <f>SUMIF([1]Sheet1!$AB:$AB,E38,[1]Sheet1!$AA:$AA)</f>
        <v>#VALUE!</v>
      </c>
      <c r="AP38" s="100">
        <f t="shared" si="10"/>
        <v>1</v>
      </c>
      <c r="AQ38" s="97">
        <f t="shared" si="11"/>
        <v>0</v>
      </c>
      <c r="AR38" s="100">
        <f t="shared" si="12"/>
        <v>0.99999998231959797</v>
      </c>
      <c r="AS38" s="101">
        <f t="shared" si="13"/>
        <v>1.7680402031317044E-8</v>
      </c>
      <c r="AT38" s="100">
        <v>0.12430468185328003</v>
      </c>
      <c r="AU38" s="108">
        <f t="shared" si="14"/>
        <v>1</v>
      </c>
    </row>
    <row r="39" spans="1:47" hidden="1">
      <c r="A39" s="21">
        <v>44927</v>
      </c>
      <c r="B39" s="23" t="s">
        <v>13</v>
      </c>
      <c r="C39" s="23" t="s">
        <v>14</v>
      </c>
      <c r="D39" s="23" t="s">
        <v>122</v>
      </c>
      <c r="E39" s="23">
        <v>1002049824</v>
      </c>
      <c r="F39" s="23" t="s">
        <v>15</v>
      </c>
      <c r="G39" s="23">
        <v>1079534</v>
      </c>
      <c r="H39" s="37" t="s">
        <v>16</v>
      </c>
      <c r="I39" s="4" t="s">
        <v>3512</v>
      </c>
      <c r="J39" s="4" t="s">
        <v>3512</v>
      </c>
      <c r="K39" s="24">
        <v>14592</v>
      </c>
      <c r="L39" s="24">
        <v>14592</v>
      </c>
      <c r="M39" s="29">
        <v>1</v>
      </c>
      <c r="N39" s="29">
        <v>1</v>
      </c>
      <c r="O39" s="29">
        <v>0</v>
      </c>
      <c r="P39" s="29">
        <v>14592</v>
      </c>
      <c r="Q39" s="29">
        <v>0</v>
      </c>
      <c r="R39" s="28">
        <v>1066993.99</v>
      </c>
      <c r="S39" s="28">
        <v>0</v>
      </c>
      <c r="T39" s="28">
        <v>1142440.51</v>
      </c>
      <c r="U39" s="28">
        <v>0</v>
      </c>
      <c r="V39" s="29">
        <v>1</v>
      </c>
      <c r="W39" s="29">
        <v>0</v>
      </c>
      <c r="X39" s="32">
        <f t="shared" si="0"/>
        <v>1</v>
      </c>
      <c r="Y39" s="33">
        <f t="shared" si="1"/>
        <v>14592</v>
      </c>
      <c r="Z39" s="33">
        <f t="shared" si="2"/>
        <v>1066993.99</v>
      </c>
      <c r="AA39" s="33">
        <f t="shared" si="3"/>
        <v>1142440.51</v>
      </c>
      <c r="AB39" s="5">
        <v>1</v>
      </c>
      <c r="AC39" s="6">
        <v>2033752.19</v>
      </c>
      <c r="AD39" s="32">
        <v>0</v>
      </c>
      <c r="AE39" s="67">
        <f t="shared" si="4"/>
        <v>1</v>
      </c>
      <c r="AF39" s="70">
        <f>IF(C39=Sheet6!$E$3,Sheet6!$E$4,IF('January 2023'!C39=Sheet6!$F$3,Sheet6!$F$4,IF('January 2023'!C39=Sheet6!$G$3,Sheet6!$G$4,IF('January 2023'!C39=Sheet6!$H$3,Sheet6!$H$4,IF('January 2023'!C39=Sheet6!$I$3,Sheet6!$I$4,IF('January 2023'!C39=Sheet6!$J$3,Sheet6!$J$4,IF('January 2023'!C39=Sheet6!$K$3,Sheet6!$K$4,IF('January 2023'!C39=Sheet6!$L$3,Sheet6!$L$4))))))))</f>
        <v>0.12430468185328003</v>
      </c>
      <c r="AG39" s="74">
        <f t="shared" si="5"/>
        <v>1</v>
      </c>
      <c r="AH39" s="71">
        <v>0.84499999999999997</v>
      </c>
      <c r="AI39" s="72">
        <f t="shared" si="6"/>
        <v>1</v>
      </c>
      <c r="AJ39" s="73">
        <f t="shared" si="7"/>
        <v>1</v>
      </c>
      <c r="AK39" s="73">
        <v>0.57513480154899921</v>
      </c>
      <c r="AL39" s="95">
        <f t="shared" si="8"/>
        <v>1</v>
      </c>
      <c r="AM39" s="107">
        <v>0</v>
      </c>
      <c r="AN39" s="98">
        <f t="shared" si="9"/>
        <v>0</v>
      </c>
      <c r="AO39" s="99" t="e">
        <f>SUMIF([1]Sheet1!$AB:$AB,E39,[1]Sheet1!$AA:$AA)</f>
        <v>#VALUE!</v>
      </c>
      <c r="AP39" s="100">
        <f t="shared" si="10"/>
        <v>1</v>
      </c>
      <c r="AQ39" s="97">
        <f t="shared" si="11"/>
        <v>0</v>
      </c>
      <c r="AR39" s="100">
        <f t="shared" si="12"/>
        <v>1.0707094142114146</v>
      </c>
      <c r="AS39" s="101">
        <f t="shared" si="13"/>
        <v>-7.0709414211414634E-2</v>
      </c>
      <c r="AT39" s="100">
        <v>0.12430468185328003</v>
      </c>
      <c r="AU39" s="108">
        <f t="shared" si="14"/>
        <v>1</v>
      </c>
    </row>
    <row r="40" spans="1:47" hidden="1">
      <c r="A40" s="21">
        <v>44927</v>
      </c>
      <c r="B40" s="23" t="s">
        <v>13</v>
      </c>
      <c r="C40" s="23" t="s">
        <v>14</v>
      </c>
      <c r="D40" s="23" t="s">
        <v>124</v>
      </c>
      <c r="E40" s="23">
        <v>1002050113</v>
      </c>
      <c r="F40" s="23" t="s">
        <v>15</v>
      </c>
      <c r="G40" s="23">
        <v>1079534</v>
      </c>
      <c r="H40" s="37" t="s">
        <v>16</v>
      </c>
      <c r="I40" s="4" t="s">
        <v>3512</v>
      </c>
      <c r="J40" s="4" t="s">
        <v>3512</v>
      </c>
      <c r="K40" s="24">
        <v>14568</v>
      </c>
      <c r="L40" s="24">
        <v>14568</v>
      </c>
      <c r="M40" s="29">
        <v>1</v>
      </c>
      <c r="N40" s="29">
        <v>0</v>
      </c>
      <c r="O40" s="29">
        <v>0</v>
      </c>
      <c r="P40" s="29">
        <v>14568</v>
      </c>
      <c r="Q40" s="29">
        <v>0</v>
      </c>
      <c r="R40" s="28">
        <v>1055145.55</v>
      </c>
      <c r="S40" s="28">
        <v>0</v>
      </c>
      <c r="T40" s="28">
        <v>1027743.97</v>
      </c>
      <c r="U40" s="28">
        <v>0</v>
      </c>
      <c r="V40" s="29">
        <v>1</v>
      </c>
      <c r="W40" s="29">
        <v>0</v>
      </c>
      <c r="X40" s="32">
        <f t="shared" si="0"/>
        <v>1</v>
      </c>
      <c r="Y40" s="33">
        <f t="shared" si="1"/>
        <v>14568</v>
      </c>
      <c r="Z40" s="33">
        <f t="shared" si="2"/>
        <v>1055145.55</v>
      </c>
      <c r="AA40" s="33">
        <f t="shared" si="3"/>
        <v>1027743.97</v>
      </c>
      <c r="AB40" s="5">
        <v>1</v>
      </c>
      <c r="AC40" s="6">
        <v>944873.57</v>
      </c>
      <c r="AD40" s="32">
        <v>0</v>
      </c>
      <c r="AE40" s="67">
        <f t="shared" si="4"/>
        <v>1</v>
      </c>
      <c r="AF40" s="70">
        <f>IF(C40=Sheet6!$E$3,Sheet6!$E$4,IF('January 2023'!C40=Sheet6!$F$3,Sheet6!$F$4,IF('January 2023'!C40=Sheet6!$G$3,Sheet6!$G$4,IF('January 2023'!C40=Sheet6!$H$3,Sheet6!$H$4,IF('January 2023'!C40=Sheet6!$I$3,Sheet6!$I$4,IF('January 2023'!C40=Sheet6!$J$3,Sheet6!$J$4,IF('January 2023'!C40=Sheet6!$K$3,Sheet6!$K$4,IF('January 2023'!C40=Sheet6!$L$3,Sheet6!$L$4))))))))</f>
        <v>0.12430468185328003</v>
      </c>
      <c r="AG40" s="74">
        <f t="shared" si="5"/>
        <v>1</v>
      </c>
      <c r="AH40" s="71">
        <v>0.84499999999999997</v>
      </c>
      <c r="AI40" s="72">
        <f t="shared" si="6"/>
        <v>1</v>
      </c>
      <c r="AJ40" s="73">
        <f t="shared" si="7"/>
        <v>1</v>
      </c>
      <c r="AK40" s="73">
        <v>0.57513480154899921</v>
      </c>
      <c r="AL40" s="95">
        <f t="shared" si="8"/>
        <v>1</v>
      </c>
      <c r="AM40" s="107">
        <v>0</v>
      </c>
      <c r="AN40" s="98">
        <f t="shared" si="9"/>
        <v>0</v>
      </c>
      <c r="AO40" s="99" t="e">
        <f>SUMIF([1]Sheet1!$AB:$AB,E40,[1]Sheet1!$AA:$AA)</f>
        <v>#VALUE!</v>
      </c>
      <c r="AP40" s="100">
        <f t="shared" si="10"/>
        <v>1</v>
      </c>
      <c r="AQ40" s="97">
        <f t="shared" si="11"/>
        <v>0</v>
      </c>
      <c r="AR40" s="100">
        <f t="shared" si="12"/>
        <v>0.97403052119207623</v>
      </c>
      <c r="AS40" s="101">
        <f t="shared" si="13"/>
        <v>2.5969478807923774E-2</v>
      </c>
      <c r="AT40" s="100">
        <v>0.12430468185328003</v>
      </c>
      <c r="AU40" s="108">
        <f t="shared" si="14"/>
        <v>1</v>
      </c>
    </row>
    <row r="41" spans="1:47" hidden="1">
      <c r="A41" s="21">
        <v>44927</v>
      </c>
      <c r="B41" s="22" t="s">
        <v>13</v>
      </c>
      <c r="C41" s="22" t="s">
        <v>14</v>
      </c>
      <c r="D41" s="22" t="s">
        <v>165</v>
      </c>
      <c r="E41" s="22">
        <v>1002050118</v>
      </c>
      <c r="F41" s="23" t="s">
        <v>15</v>
      </c>
      <c r="G41" s="22">
        <v>1079534</v>
      </c>
      <c r="H41" s="36" t="s">
        <v>16</v>
      </c>
      <c r="I41" s="4" t="s">
        <v>3512</v>
      </c>
      <c r="J41" s="4" t="s">
        <v>3512</v>
      </c>
      <c r="K41" s="24">
        <v>14415</v>
      </c>
      <c r="L41" s="25">
        <v>14415</v>
      </c>
      <c r="M41" s="26">
        <v>1</v>
      </c>
      <c r="N41" s="26">
        <v>0</v>
      </c>
      <c r="O41" s="26">
        <v>0</v>
      </c>
      <c r="P41" s="26">
        <v>14415</v>
      </c>
      <c r="Q41" s="26">
        <v>0</v>
      </c>
      <c r="R41" s="27">
        <v>1044063.91</v>
      </c>
      <c r="S41" s="27">
        <v>0</v>
      </c>
      <c r="T41" s="28">
        <v>894932.21</v>
      </c>
      <c r="U41" s="27">
        <v>0</v>
      </c>
      <c r="V41" s="29">
        <v>1</v>
      </c>
      <c r="W41" s="26">
        <v>0</v>
      </c>
      <c r="X41" s="30">
        <f t="shared" si="0"/>
        <v>1</v>
      </c>
      <c r="Y41" s="31">
        <f t="shared" si="1"/>
        <v>14415</v>
      </c>
      <c r="Z41" s="31">
        <f t="shared" si="2"/>
        <v>1044063.91</v>
      </c>
      <c r="AA41" s="31">
        <f t="shared" si="3"/>
        <v>894932.21</v>
      </c>
      <c r="AB41" s="5">
        <v>1</v>
      </c>
      <c r="AC41" s="6">
        <v>1170454.1000000001</v>
      </c>
      <c r="AD41" s="30">
        <v>0</v>
      </c>
      <c r="AE41" s="67">
        <f t="shared" si="4"/>
        <v>1</v>
      </c>
      <c r="AF41" s="70">
        <f>IF(C41=Sheet6!$E$3,Sheet6!$E$4,IF('January 2023'!C41=Sheet6!$F$3,Sheet6!$F$4,IF('January 2023'!C41=Sheet6!$G$3,Sheet6!$G$4,IF('January 2023'!C41=Sheet6!$H$3,Sheet6!$H$4,IF('January 2023'!C41=Sheet6!$I$3,Sheet6!$I$4,IF('January 2023'!C41=Sheet6!$J$3,Sheet6!$J$4,IF('January 2023'!C41=Sheet6!$K$3,Sheet6!$K$4,IF('January 2023'!C41=Sheet6!$L$3,Sheet6!$L$4))))))))</f>
        <v>0.12430468185328003</v>
      </c>
      <c r="AG41" s="74">
        <f t="shared" si="5"/>
        <v>1</v>
      </c>
      <c r="AH41" s="71">
        <v>0.84499999999999997</v>
      </c>
      <c r="AI41" s="72">
        <f t="shared" si="6"/>
        <v>1</v>
      </c>
      <c r="AJ41" s="73">
        <f t="shared" si="7"/>
        <v>1</v>
      </c>
      <c r="AK41" s="73">
        <v>0.57513480154899921</v>
      </c>
      <c r="AL41" s="95">
        <f t="shared" si="8"/>
        <v>1</v>
      </c>
      <c r="AM41" s="107">
        <v>0</v>
      </c>
      <c r="AN41" s="98">
        <f t="shared" si="9"/>
        <v>0</v>
      </c>
      <c r="AO41" s="99" t="e">
        <f>SUMIF([1]Sheet1!$AB:$AB,E41,[1]Sheet1!$AA:$AA)</f>
        <v>#VALUE!</v>
      </c>
      <c r="AP41" s="100">
        <f t="shared" si="10"/>
        <v>1</v>
      </c>
      <c r="AQ41" s="97">
        <f t="shared" si="11"/>
        <v>0</v>
      </c>
      <c r="AR41" s="100">
        <f t="shared" si="12"/>
        <v>0.85716228808253692</v>
      </c>
      <c r="AS41" s="101">
        <f t="shared" si="13"/>
        <v>0.14283771191746308</v>
      </c>
      <c r="AT41" s="100">
        <v>0.12430468185328003</v>
      </c>
      <c r="AU41" s="108">
        <f t="shared" si="14"/>
        <v>0</v>
      </c>
    </row>
    <row r="42" spans="1:47" hidden="1">
      <c r="A42" s="21">
        <v>44927</v>
      </c>
      <c r="B42" s="23" t="s">
        <v>13</v>
      </c>
      <c r="C42" s="23" t="s">
        <v>14</v>
      </c>
      <c r="D42" s="23" t="s">
        <v>127</v>
      </c>
      <c r="E42" s="23">
        <v>1002049932</v>
      </c>
      <c r="F42" s="23" t="s">
        <v>15</v>
      </c>
      <c r="G42" s="23">
        <v>1069328</v>
      </c>
      <c r="H42" s="37" t="s">
        <v>16</v>
      </c>
      <c r="I42" s="4" t="s">
        <v>3512</v>
      </c>
      <c r="J42" s="4" t="s">
        <v>3512</v>
      </c>
      <c r="K42" s="24">
        <v>12195</v>
      </c>
      <c r="L42" s="24">
        <v>12195</v>
      </c>
      <c r="M42" s="29">
        <v>1</v>
      </c>
      <c r="N42" s="29">
        <v>1</v>
      </c>
      <c r="O42" s="29">
        <v>0</v>
      </c>
      <c r="P42" s="29">
        <v>12195</v>
      </c>
      <c r="Q42" s="29">
        <v>0</v>
      </c>
      <c r="R42" s="28">
        <v>883271.55999999994</v>
      </c>
      <c r="S42" s="28">
        <v>0</v>
      </c>
      <c r="T42" s="28">
        <v>883275</v>
      </c>
      <c r="U42" s="28">
        <v>0</v>
      </c>
      <c r="V42" s="29">
        <v>1</v>
      </c>
      <c r="W42" s="29">
        <v>0</v>
      </c>
      <c r="X42" s="32">
        <f t="shared" si="0"/>
        <v>1</v>
      </c>
      <c r="Y42" s="33">
        <f t="shared" si="1"/>
        <v>12195</v>
      </c>
      <c r="Z42" s="33">
        <f t="shared" si="2"/>
        <v>883271.55999999994</v>
      </c>
      <c r="AA42" s="33">
        <f t="shared" si="3"/>
        <v>883275</v>
      </c>
      <c r="AB42" s="5">
        <v>1</v>
      </c>
      <c r="AC42" s="6">
        <v>900983.53</v>
      </c>
      <c r="AD42" s="32">
        <v>0</v>
      </c>
      <c r="AE42" s="67">
        <f t="shared" si="4"/>
        <v>1</v>
      </c>
      <c r="AF42" s="70">
        <f>IF(C42=Sheet6!$E$3,Sheet6!$E$4,IF('January 2023'!C42=Sheet6!$F$3,Sheet6!$F$4,IF('January 2023'!C42=Sheet6!$G$3,Sheet6!$G$4,IF('January 2023'!C42=Sheet6!$H$3,Sheet6!$H$4,IF('January 2023'!C42=Sheet6!$I$3,Sheet6!$I$4,IF('January 2023'!C42=Sheet6!$J$3,Sheet6!$J$4,IF('January 2023'!C42=Sheet6!$K$3,Sheet6!$K$4,IF('January 2023'!C42=Sheet6!$L$3,Sheet6!$L$4))))))))</f>
        <v>0.12430468185328003</v>
      </c>
      <c r="AG42" s="74">
        <f t="shared" si="5"/>
        <v>1</v>
      </c>
      <c r="AH42" s="71">
        <v>0.84499999999999997</v>
      </c>
      <c r="AI42" s="72">
        <f t="shared" si="6"/>
        <v>1</v>
      </c>
      <c r="AJ42" s="73">
        <f t="shared" si="7"/>
        <v>1</v>
      </c>
      <c r="AK42" s="73">
        <v>0.57513480154899921</v>
      </c>
      <c r="AL42" s="95">
        <f t="shared" si="8"/>
        <v>1</v>
      </c>
      <c r="AM42" s="107">
        <v>0</v>
      </c>
      <c r="AN42" s="98">
        <f t="shared" si="9"/>
        <v>0</v>
      </c>
      <c r="AO42" s="99" t="e">
        <f>SUMIF([1]Sheet1!$AB:$AB,E42,[1]Sheet1!$AA:$AA)</f>
        <v>#VALUE!</v>
      </c>
      <c r="AP42" s="100">
        <f t="shared" si="10"/>
        <v>1</v>
      </c>
      <c r="AQ42" s="97">
        <f t="shared" si="11"/>
        <v>0</v>
      </c>
      <c r="AR42" s="100">
        <f t="shared" si="12"/>
        <v>1.0000038946119809</v>
      </c>
      <c r="AS42" s="101">
        <f t="shared" si="13"/>
        <v>-3.8946119809146751E-6</v>
      </c>
      <c r="AT42" s="100">
        <v>0.12430468185328003</v>
      </c>
      <c r="AU42" s="108">
        <f t="shared" si="14"/>
        <v>1</v>
      </c>
    </row>
    <row r="43" spans="1:47" hidden="1">
      <c r="A43" s="21">
        <v>44927</v>
      </c>
      <c r="B43" s="22" t="s">
        <v>13</v>
      </c>
      <c r="C43" s="22" t="s">
        <v>14</v>
      </c>
      <c r="D43" s="22" t="s">
        <v>3329</v>
      </c>
      <c r="E43" s="22">
        <v>1003201478</v>
      </c>
      <c r="F43" s="23" t="s">
        <v>15</v>
      </c>
      <c r="G43" s="22">
        <v>1081849</v>
      </c>
      <c r="H43" s="36" t="s">
        <v>16</v>
      </c>
      <c r="I43" s="4" t="s">
        <v>3512</v>
      </c>
      <c r="J43" s="4" t="s">
        <v>3512</v>
      </c>
      <c r="K43" s="24">
        <v>11880</v>
      </c>
      <c r="L43" s="25">
        <v>11880</v>
      </c>
      <c r="M43" s="26">
        <v>1</v>
      </c>
      <c r="N43" s="26">
        <v>1</v>
      </c>
      <c r="O43" s="26">
        <v>0</v>
      </c>
      <c r="P43" s="26">
        <v>11880</v>
      </c>
      <c r="Q43" s="26">
        <v>0</v>
      </c>
      <c r="R43" s="27">
        <v>860456.42</v>
      </c>
      <c r="S43" s="27">
        <v>0</v>
      </c>
      <c r="T43" s="28">
        <v>921940</v>
      </c>
      <c r="U43" s="27">
        <v>0</v>
      </c>
      <c r="V43" s="29">
        <v>1</v>
      </c>
      <c r="W43" s="26">
        <v>0</v>
      </c>
      <c r="X43" s="30">
        <f t="shared" si="0"/>
        <v>1</v>
      </c>
      <c r="Y43" s="31">
        <f t="shared" si="1"/>
        <v>11880</v>
      </c>
      <c r="Z43" s="31">
        <f t="shared" si="2"/>
        <v>860456.42</v>
      </c>
      <c r="AA43" s="31">
        <f t="shared" si="3"/>
        <v>921940</v>
      </c>
      <c r="AB43" s="5">
        <v>1</v>
      </c>
      <c r="AC43" s="6">
        <v>1269047.78</v>
      </c>
      <c r="AD43" s="30">
        <v>0</v>
      </c>
      <c r="AE43" s="67">
        <f t="shared" si="4"/>
        <v>1</v>
      </c>
      <c r="AF43" s="70">
        <f>IF(C43=Sheet6!$E$3,Sheet6!$E$4,IF('January 2023'!C43=Sheet6!$F$3,Sheet6!$F$4,IF('January 2023'!C43=Sheet6!$G$3,Sheet6!$G$4,IF('January 2023'!C43=Sheet6!$H$3,Sheet6!$H$4,IF('January 2023'!C43=Sheet6!$I$3,Sheet6!$I$4,IF('January 2023'!C43=Sheet6!$J$3,Sheet6!$J$4,IF('January 2023'!C43=Sheet6!$K$3,Sheet6!$K$4,IF('January 2023'!C43=Sheet6!$L$3,Sheet6!$L$4))))))))</f>
        <v>0.12430468185328003</v>
      </c>
      <c r="AG43" s="74">
        <f t="shared" si="5"/>
        <v>1</v>
      </c>
      <c r="AH43" s="71">
        <v>0.84499999999999997</v>
      </c>
      <c r="AI43" s="72">
        <f t="shared" si="6"/>
        <v>1</v>
      </c>
      <c r="AJ43" s="73">
        <f t="shared" si="7"/>
        <v>1</v>
      </c>
      <c r="AK43" s="73">
        <v>0.57513480154899921</v>
      </c>
      <c r="AL43" s="95">
        <f t="shared" si="8"/>
        <v>1</v>
      </c>
      <c r="AM43" s="107">
        <v>0</v>
      </c>
      <c r="AN43" s="98">
        <f t="shared" si="9"/>
        <v>0</v>
      </c>
      <c r="AO43" s="99" t="e">
        <f>SUMIF([1]Sheet1!$AB:$AB,E43,[1]Sheet1!$AA:$AA)</f>
        <v>#VALUE!</v>
      </c>
      <c r="AP43" s="100">
        <f t="shared" si="10"/>
        <v>1</v>
      </c>
      <c r="AQ43" s="97">
        <f t="shared" si="11"/>
        <v>0</v>
      </c>
      <c r="AR43" s="100">
        <f t="shared" si="12"/>
        <v>1.071454612425345</v>
      </c>
      <c r="AS43" s="101">
        <f t="shared" si="13"/>
        <v>-7.145461242534501E-2</v>
      </c>
      <c r="AT43" s="100">
        <v>0.12430468185328003</v>
      </c>
      <c r="AU43" s="108">
        <f t="shared" si="14"/>
        <v>1</v>
      </c>
    </row>
    <row r="44" spans="1:47" hidden="1">
      <c r="A44" s="21">
        <v>44927</v>
      </c>
      <c r="B44" s="22" t="s">
        <v>13</v>
      </c>
      <c r="C44" s="22" t="s">
        <v>14</v>
      </c>
      <c r="D44" s="22" t="s">
        <v>129</v>
      </c>
      <c r="E44" s="22">
        <v>1002050161</v>
      </c>
      <c r="F44" s="23" t="s">
        <v>15</v>
      </c>
      <c r="G44" s="22">
        <v>1069328</v>
      </c>
      <c r="H44" s="36" t="s">
        <v>16</v>
      </c>
      <c r="I44" s="4" t="s">
        <v>3512</v>
      </c>
      <c r="J44" s="4" t="s">
        <v>3512</v>
      </c>
      <c r="K44" s="24">
        <v>10978</v>
      </c>
      <c r="L44" s="25">
        <v>10978</v>
      </c>
      <c r="M44" s="26">
        <v>1</v>
      </c>
      <c r="N44" s="26">
        <v>1</v>
      </c>
      <c r="O44" s="26">
        <v>0</v>
      </c>
      <c r="P44" s="26">
        <v>10978</v>
      </c>
      <c r="Q44" s="26">
        <v>0</v>
      </c>
      <c r="R44" s="27">
        <v>795125.48</v>
      </c>
      <c r="S44" s="27">
        <v>0</v>
      </c>
      <c r="T44" s="28">
        <v>795125.48</v>
      </c>
      <c r="U44" s="27">
        <v>0</v>
      </c>
      <c r="V44" s="29">
        <v>1</v>
      </c>
      <c r="W44" s="26">
        <v>0</v>
      </c>
      <c r="X44" s="30">
        <f t="shared" si="0"/>
        <v>1</v>
      </c>
      <c r="Y44" s="31">
        <f t="shared" si="1"/>
        <v>10978</v>
      </c>
      <c r="Z44" s="31">
        <f t="shared" si="2"/>
        <v>795125.48</v>
      </c>
      <c r="AA44" s="31">
        <f t="shared" si="3"/>
        <v>795125.48</v>
      </c>
      <c r="AB44" s="5">
        <v>1</v>
      </c>
      <c r="AC44" s="6">
        <v>766950.88</v>
      </c>
      <c r="AD44" s="30">
        <v>0</v>
      </c>
      <c r="AE44" s="67">
        <f t="shared" si="4"/>
        <v>1</v>
      </c>
      <c r="AF44" s="70">
        <f>IF(C44=Sheet6!$E$3,Sheet6!$E$4,IF('January 2023'!C44=Sheet6!$F$3,Sheet6!$F$4,IF('January 2023'!C44=Sheet6!$G$3,Sheet6!$G$4,IF('January 2023'!C44=Sheet6!$H$3,Sheet6!$H$4,IF('January 2023'!C44=Sheet6!$I$3,Sheet6!$I$4,IF('January 2023'!C44=Sheet6!$J$3,Sheet6!$J$4,IF('January 2023'!C44=Sheet6!$K$3,Sheet6!$K$4,IF('January 2023'!C44=Sheet6!$L$3,Sheet6!$L$4))))))))</f>
        <v>0.12430468185328003</v>
      </c>
      <c r="AG44" s="74">
        <f t="shared" si="5"/>
        <v>1</v>
      </c>
      <c r="AH44" s="71">
        <v>0.84499999999999997</v>
      </c>
      <c r="AI44" s="72">
        <f t="shared" si="6"/>
        <v>1</v>
      </c>
      <c r="AJ44" s="73">
        <f t="shared" si="7"/>
        <v>1</v>
      </c>
      <c r="AK44" s="73">
        <v>0.57513480154899921</v>
      </c>
      <c r="AL44" s="95">
        <f t="shared" si="8"/>
        <v>1</v>
      </c>
      <c r="AM44" s="107">
        <v>0</v>
      </c>
      <c r="AN44" s="98">
        <f t="shared" si="9"/>
        <v>0</v>
      </c>
      <c r="AO44" s="99" t="e">
        <f>SUMIF([1]Sheet1!$AB:$AB,E44,[1]Sheet1!$AA:$AA)</f>
        <v>#VALUE!</v>
      </c>
      <c r="AP44" s="100">
        <f t="shared" si="10"/>
        <v>1</v>
      </c>
      <c r="AQ44" s="97">
        <f t="shared" si="11"/>
        <v>0</v>
      </c>
      <c r="AR44" s="100">
        <f t="shared" si="12"/>
        <v>1</v>
      </c>
      <c r="AS44" s="101">
        <f t="shared" si="13"/>
        <v>0</v>
      </c>
      <c r="AT44" s="100">
        <v>0.12430468185328003</v>
      </c>
      <c r="AU44" s="108">
        <f t="shared" si="14"/>
        <v>1</v>
      </c>
    </row>
    <row r="45" spans="1:47" hidden="1">
      <c r="A45" s="21">
        <v>44927</v>
      </c>
      <c r="B45" s="22" t="s">
        <v>13</v>
      </c>
      <c r="C45" s="22" t="s">
        <v>14</v>
      </c>
      <c r="D45" s="22" t="s">
        <v>135</v>
      </c>
      <c r="E45" s="22">
        <v>1002049849</v>
      </c>
      <c r="F45" s="23" t="s">
        <v>15</v>
      </c>
      <c r="G45" s="22">
        <v>1079534</v>
      </c>
      <c r="H45" s="36" t="s">
        <v>16</v>
      </c>
      <c r="I45" s="4" t="s">
        <v>3512</v>
      </c>
      <c r="J45" s="4" t="s">
        <v>3512</v>
      </c>
      <c r="K45" s="24">
        <v>10821</v>
      </c>
      <c r="L45" s="25">
        <v>10821</v>
      </c>
      <c r="M45" s="26">
        <v>1</v>
      </c>
      <c r="N45" s="26">
        <v>1</v>
      </c>
      <c r="O45" s="26">
        <v>0</v>
      </c>
      <c r="P45" s="26">
        <v>10821</v>
      </c>
      <c r="Q45" s="26">
        <v>0</v>
      </c>
      <c r="R45" s="27">
        <v>783754.12</v>
      </c>
      <c r="S45" s="27">
        <v>0</v>
      </c>
      <c r="T45" s="28">
        <v>783754.12</v>
      </c>
      <c r="U45" s="27">
        <v>0</v>
      </c>
      <c r="V45" s="29">
        <v>1</v>
      </c>
      <c r="W45" s="26">
        <v>0</v>
      </c>
      <c r="X45" s="30">
        <f t="shared" si="0"/>
        <v>1</v>
      </c>
      <c r="Y45" s="31">
        <f t="shared" si="1"/>
        <v>10821</v>
      </c>
      <c r="Z45" s="31">
        <f t="shared" si="2"/>
        <v>783754.12</v>
      </c>
      <c r="AA45" s="31">
        <f t="shared" si="3"/>
        <v>783754.12</v>
      </c>
      <c r="AB45" s="5">
        <v>1</v>
      </c>
      <c r="AC45" s="6">
        <v>785819.31</v>
      </c>
      <c r="AD45" s="30">
        <v>0</v>
      </c>
      <c r="AE45" s="67">
        <f t="shared" si="4"/>
        <v>1</v>
      </c>
      <c r="AF45" s="70">
        <f>IF(C45=Sheet6!$E$3,Sheet6!$E$4,IF('January 2023'!C45=Sheet6!$F$3,Sheet6!$F$4,IF('January 2023'!C45=Sheet6!$G$3,Sheet6!$G$4,IF('January 2023'!C45=Sheet6!$H$3,Sheet6!$H$4,IF('January 2023'!C45=Sheet6!$I$3,Sheet6!$I$4,IF('January 2023'!C45=Sheet6!$J$3,Sheet6!$J$4,IF('January 2023'!C45=Sheet6!$K$3,Sheet6!$K$4,IF('January 2023'!C45=Sheet6!$L$3,Sheet6!$L$4))))))))</f>
        <v>0.12430468185328003</v>
      </c>
      <c r="AG45" s="74">
        <f t="shared" si="5"/>
        <v>1</v>
      </c>
      <c r="AH45" s="71">
        <v>0.84499999999999997</v>
      </c>
      <c r="AI45" s="72">
        <f t="shared" si="6"/>
        <v>1</v>
      </c>
      <c r="AJ45" s="73">
        <f t="shared" si="7"/>
        <v>1</v>
      </c>
      <c r="AK45" s="73">
        <v>0.57513480154899921</v>
      </c>
      <c r="AL45" s="95">
        <f t="shared" si="8"/>
        <v>1</v>
      </c>
      <c r="AM45" s="107">
        <v>0</v>
      </c>
      <c r="AN45" s="98">
        <f t="shared" si="9"/>
        <v>0</v>
      </c>
      <c r="AO45" s="99" t="e">
        <f>SUMIF([1]Sheet1!$AB:$AB,E45,[1]Sheet1!$AA:$AA)</f>
        <v>#VALUE!</v>
      </c>
      <c r="AP45" s="100">
        <f t="shared" si="10"/>
        <v>1</v>
      </c>
      <c r="AQ45" s="97">
        <f t="shared" si="11"/>
        <v>0</v>
      </c>
      <c r="AR45" s="100">
        <f t="shared" si="12"/>
        <v>1</v>
      </c>
      <c r="AS45" s="101">
        <f t="shared" si="13"/>
        <v>0</v>
      </c>
      <c r="AT45" s="100">
        <v>0.12430468185328003</v>
      </c>
      <c r="AU45" s="108">
        <f t="shared" si="14"/>
        <v>1</v>
      </c>
    </row>
    <row r="46" spans="1:47" hidden="1">
      <c r="A46" s="21">
        <v>44927</v>
      </c>
      <c r="B46" s="23" t="s">
        <v>13</v>
      </c>
      <c r="C46" s="23" t="s">
        <v>14</v>
      </c>
      <c r="D46" s="23" t="s">
        <v>3330</v>
      </c>
      <c r="E46" s="23">
        <v>1004670546</v>
      </c>
      <c r="F46" s="23" t="s">
        <v>15</v>
      </c>
      <c r="G46" s="23">
        <v>1081849</v>
      </c>
      <c r="H46" s="37" t="s">
        <v>16</v>
      </c>
      <c r="I46" s="4" t="s">
        <v>3512</v>
      </c>
      <c r="J46" s="4" t="s">
        <v>3512</v>
      </c>
      <c r="K46" s="24">
        <v>10558</v>
      </c>
      <c r="L46" s="24">
        <v>10558</v>
      </c>
      <c r="M46" s="29">
        <v>1</v>
      </c>
      <c r="N46" s="29">
        <v>1</v>
      </c>
      <c r="O46" s="29">
        <v>0</v>
      </c>
      <c r="P46" s="29">
        <v>10558</v>
      </c>
      <c r="Q46" s="29">
        <v>0</v>
      </c>
      <c r="R46" s="28">
        <v>764705.3</v>
      </c>
      <c r="S46" s="28">
        <v>0</v>
      </c>
      <c r="T46" s="28">
        <v>819345.67</v>
      </c>
      <c r="U46" s="28">
        <v>0</v>
      </c>
      <c r="V46" s="29">
        <v>1</v>
      </c>
      <c r="W46" s="29">
        <v>0</v>
      </c>
      <c r="X46" s="32">
        <f t="shared" si="0"/>
        <v>1</v>
      </c>
      <c r="Y46" s="33">
        <f t="shared" si="1"/>
        <v>10558</v>
      </c>
      <c r="Z46" s="33">
        <f t="shared" si="2"/>
        <v>764705.3</v>
      </c>
      <c r="AA46" s="33">
        <f t="shared" si="3"/>
        <v>819345.67</v>
      </c>
      <c r="AB46" s="5">
        <v>1</v>
      </c>
      <c r="AC46" s="6">
        <v>599021.63</v>
      </c>
      <c r="AD46" s="32">
        <v>0</v>
      </c>
      <c r="AE46" s="67">
        <f t="shared" si="4"/>
        <v>1</v>
      </c>
      <c r="AF46" s="70">
        <f>IF(C46=Sheet6!$E$3,Sheet6!$E$4,IF('January 2023'!C46=Sheet6!$F$3,Sheet6!$F$4,IF('January 2023'!C46=Sheet6!$G$3,Sheet6!$G$4,IF('January 2023'!C46=Sheet6!$H$3,Sheet6!$H$4,IF('January 2023'!C46=Sheet6!$I$3,Sheet6!$I$4,IF('January 2023'!C46=Sheet6!$J$3,Sheet6!$J$4,IF('January 2023'!C46=Sheet6!$K$3,Sheet6!$K$4,IF('January 2023'!C46=Sheet6!$L$3,Sheet6!$L$4))))))))</f>
        <v>0.12430468185328003</v>
      </c>
      <c r="AG46" s="74">
        <f t="shared" si="5"/>
        <v>1</v>
      </c>
      <c r="AH46" s="71">
        <v>0.84499999999999997</v>
      </c>
      <c r="AI46" s="72">
        <f t="shared" si="6"/>
        <v>1</v>
      </c>
      <c r="AJ46" s="73">
        <f t="shared" si="7"/>
        <v>1</v>
      </c>
      <c r="AK46" s="73">
        <v>0.57513480154899921</v>
      </c>
      <c r="AL46" s="95">
        <f t="shared" si="8"/>
        <v>1</v>
      </c>
      <c r="AM46" s="107">
        <v>0</v>
      </c>
      <c r="AN46" s="98">
        <f t="shared" si="9"/>
        <v>0</v>
      </c>
      <c r="AO46" s="99" t="e">
        <f>SUMIF([1]Sheet1!$AB:$AB,E46,[1]Sheet1!$AA:$AA)</f>
        <v>#VALUE!</v>
      </c>
      <c r="AP46" s="100">
        <f t="shared" si="10"/>
        <v>1</v>
      </c>
      <c r="AQ46" s="97">
        <f t="shared" si="11"/>
        <v>0</v>
      </c>
      <c r="AR46" s="100">
        <f t="shared" si="12"/>
        <v>1.0714528459525519</v>
      </c>
      <c r="AS46" s="101">
        <f t="shared" si="13"/>
        <v>-7.1452845952551858E-2</v>
      </c>
      <c r="AT46" s="100">
        <v>0.12430468185328003</v>
      </c>
      <c r="AU46" s="108">
        <f t="shared" si="14"/>
        <v>1</v>
      </c>
    </row>
    <row r="47" spans="1:47" hidden="1">
      <c r="A47" s="21">
        <v>44927</v>
      </c>
      <c r="B47" s="22" t="s">
        <v>13</v>
      </c>
      <c r="C47" s="22" t="s">
        <v>14</v>
      </c>
      <c r="D47" s="22" t="s">
        <v>145</v>
      </c>
      <c r="E47" s="22">
        <v>1002050243</v>
      </c>
      <c r="F47" s="23" t="s">
        <v>15</v>
      </c>
      <c r="G47" s="22">
        <v>1079534</v>
      </c>
      <c r="H47" s="36" t="s">
        <v>16</v>
      </c>
      <c r="I47" s="4" t="s">
        <v>3512</v>
      </c>
      <c r="J47" s="4" t="s">
        <v>3512</v>
      </c>
      <c r="K47" s="24">
        <v>10188</v>
      </c>
      <c r="L47" s="25">
        <v>10188</v>
      </c>
      <c r="M47" s="26">
        <v>1</v>
      </c>
      <c r="N47" s="26">
        <v>1</v>
      </c>
      <c r="O47" s="26">
        <v>0</v>
      </c>
      <c r="P47" s="26">
        <v>10188</v>
      </c>
      <c r="Q47" s="26">
        <v>0</v>
      </c>
      <c r="R47" s="27">
        <v>737906.57</v>
      </c>
      <c r="S47" s="27">
        <v>0</v>
      </c>
      <c r="T47" s="28">
        <v>737906.57</v>
      </c>
      <c r="U47" s="27">
        <v>0</v>
      </c>
      <c r="V47" s="29">
        <v>1</v>
      </c>
      <c r="W47" s="26">
        <v>0</v>
      </c>
      <c r="X47" s="30">
        <f t="shared" si="0"/>
        <v>1</v>
      </c>
      <c r="Y47" s="31">
        <f t="shared" si="1"/>
        <v>10188</v>
      </c>
      <c r="Z47" s="31">
        <f t="shared" si="2"/>
        <v>737906.57</v>
      </c>
      <c r="AA47" s="31">
        <f t="shared" si="3"/>
        <v>737906.57</v>
      </c>
      <c r="AB47" s="5">
        <v>1</v>
      </c>
      <c r="AC47" s="6">
        <v>855029.66</v>
      </c>
      <c r="AD47" s="30">
        <v>0</v>
      </c>
      <c r="AE47" s="67">
        <f t="shared" si="4"/>
        <v>1</v>
      </c>
      <c r="AF47" s="70">
        <f>IF(C47=Sheet6!$E$3,Sheet6!$E$4,IF('January 2023'!C47=Sheet6!$F$3,Sheet6!$F$4,IF('January 2023'!C47=Sheet6!$G$3,Sheet6!$G$4,IF('January 2023'!C47=Sheet6!$H$3,Sheet6!$H$4,IF('January 2023'!C47=Sheet6!$I$3,Sheet6!$I$4,IF('January 2023'!C47=Sheet6!$J$3,Sheet6!$J$4,IF('January 2023'!C47=Sheet6!$K$3,Sheet6!$K$4,IF('January 2023'!C47=Sheet6!$L$3,Sheet6!$L$4))))))))</f>
        <v>0.12430468185328003</v>
      </c>
      <c r="AG47" s="74">
        <f t="shared" si="5"/>
        <v>1</v>
      </c>
      <c r="AH47" s="71">
        <v>0.84499999999999997</v>
      </c>
      <c r="AI47" s="72">
        <f t="shared" si="6"/>
        <v>1</v>
      </c>
      <c r="AJ47" s="73">
        <f t="shared" si="7"/>
        <v>1</v>
      </c>
      <c r="AK47" s="73">
        <v>0.57513480154899921</v>
      </c>
      <c r="AL47" s="95">
        <f t="shared" si="8"/>
        <v>1</v>
      </c>
      <c r="AM47" s="107">
        <v>0</v>
      </c>
      <c r="AN47" s="98">
        <f t="shared" si="9"/>
        <v>0</v>
      </c>
      <c r="AO47" s="99" t="e">
        <f>SUMIF([1]Sheet1!$AB:$AB,E47,[1]Sheet1!$AA:$AA)</f>
        <v>#VALUE!</v>
      </c>
      <c r="AP47" s="100">
        <f t="shared" si="10"/>
        <v>1</v>
      </c>
      <c r="AQ47" s="97">
        <f t="shared" si="11"/>
        <v>0</v>
      </c>
      <c r="AR47" s="100">
        <f t="shared" si="12"/>
        <v>1</v>
      </c>
      <c r="AS47" s="101">
        <f t="shared" si="13"/>
        <v>0</v>
      </c>
      <c r="AT47" s="100">
        <v>0.12430468185328003</v>
      </c>
      <c r="AU47" s="108">
        <f t="shared" si="14"/>
        <v>1</v>
      </c>
    </row>
    <row r="48" spans="1:47" hidden="1">
      <c r="A48" s="21">
        <v>44927</v>
      </c>
      <c r="B48" s="23" t="s">
        <v>13</v>
      </c>
      <c r="C48" s="23" t="s">
        <v>14</v>
      </c>
      <c r="D48" s="23" t="s">
        <v>136</v>
      </c>
      <c r="E48" s="23">
        <v>1002050003</v>
      </c>
      <c r="F48" s="23" t="s">
        <v>15</v>
      </c>
      <c r="G48" s="23">
        <v>1070774</v>
      </c>
      <c r="H48" s="37" t="s">
        <v>16</v>
      </c>
      <c r="I48" s="4" t="s">
        <v>3512</v>
      </c>
      <c r="J48" s="4" t="s">
        <v>3512</v>
      </c>
      <c r="K48" s="24">
        <v>9853</v>
      </c>
      <c r="L48" s="24">
        <v>9853</v>
      </c>
      <c r="M48" s="29">
        <v>1</v>
      </c>
      <c r="N48" s="29">
        <v>1</v>
      </c>
      <c r="O48" s="29">
        <v>0</v>
      </c>
      <c r="P48" s="29">
        <v>9853</v>
      </c>
      <c r="Q48" s="29">
        <v>0</v>
      </c>
      <c r="R48" s="28">
        <v>713642.8600000001</v>
      </c>
      <c r="S48" s="28">
        <v>0</v>
      </c>
      <c r="T48" s="28">
        <v>713642.82</v>
      </c>
      <c r="U48" s="28">
        <v>0</v>
      </c>
      <c r="V48" s="29">
        <v>1</v>
      </c>
      <c r="W48" s="29">
        <v>0</v>
      </c>
      <c r="X48" s="32">
        <f t="shared" si="0"/>
        <v>1</v>
      </c>
      <c r="Y48" s="33">
        <f t="shared" si="1"/>
        <v>9853</v>
      </c>
      <c r="Z48" s="33">
        <f t="shared" si="2"/>
        <v>713642.8600000001</v>
      </c>
      <c r="AA48" s="33">
        <f t="shared" si="3"/>
        <v>713642.82</v>
      </c>
      <c r="AB48" s="5">
        <v>1</v>
      </c>
      <c r="AC48" s="6">
        <v>691164.02</v>
      </c>
      <c r="AD48" s="32">
        <v>0</v>
      </c>
      <c r="AE48" s="67">
        <f t="shared" si="4"/>
        <v>1</v>
      </c>
      <c r="AF48" s="70">
        <f>IF(C48=Sheet6!$E$3,Sheet6!$E$4,IF('January 2023'!C48=Sheet6!$F$3,Sheet6!$F$4,IF('January 2023'!C48=Sheet6!$G$3,Sheet6!$G$4,IF('January 2023'!C48=Sheet6!$H$3,Sheet6!$H$4,IF('January 2023'!C48=Sheet6!$I$3,Sheet6!$I$4,IF('January 2023'!C48=Sheet6!$J$3,Sheet6!$J$4,IF('January 2023'!C48=Sheet6!$K$3,Sheet6!$K$4,IF('January 2023'!C48=Sheet6!$L$3,Sheet6!$L$4))))))))</f>
        <v>0.12430468185328003</v>
      </c>
      <c r="AG48" s="74">
        <f t="shared" si="5"/>
        <v>1</v>
      </c>
      <c r="AH48" s="71">
        <v>0.84499999999999997</v>
      </c>
      <c r="AI48" s="72">
        <f t="shared" si="6"/>
        <v>1</v>
      </c>
      <c r="AJ48" s="73">
        <f t="shared" si="7"/>
        <v>1</v>
      </c>
      <c r="AK48" s="73">
        <v>0.57513480154899921</v>
      </c>
      <c r="AL48" s="95">
        <f t="shared" si="8"/>
        <v>1</v>
      </c>
      <c r="AM48" s="107">
        <v>0</v>
      </c>
      <c r="AN48" s="98">
        <f t="shared" si="9"/>
        <v>0</v>
      </c>
      <c r="AO48" s="99" t="e">
        <f>SUMIF([1]Sheet1!$AB:$AB,E48,[1]Sheet1!$AA:$AA)</f>
        <v>#VALUE!</v>
      </c>
      <c r="AP48" s="100">
        <f t="shared" si="10"/>
        <v>1</v>
      </c>
      <c r="AQ48" s="97">
        <f t="shared" si="11"/>
        <v>0</v>
      </c>
      <c r="AR48" s="100">
        <f t="shared" si="12"/>
        <v>0.9999999439495546</v>
      </c>
      <c r="AS48" s="101">
        <f t="shared" si="13"/>
        <v>5.6050445396138571E-8</v>
      </c>
      <c r="AT48" s="100">
        <v>0.12430468185328003</v>
      </c>
      <c r="AU48" s="108">
        <f t="shared" si="14"/>
        <v>1</v>
      </c>
    </row>
    <row r="49" spans="1:47" hidden="1">
      <c r="A49" s="21">
        <v>44927</v>
      </c>
      <c r="B49" s="23" t="s">
        <v>13</v>
      </c>
      <c r="C49" s="23" t="s">
        <v>14</v>
      </c>
      <c r="D49" s="23" t="s">
        <v>132</v>
      </c>
      <c r="E49" s="23">
        <v>1002049843</v>
      </c>
      <c r="F49" s="23" t="s">
        <v>15</v>
      </c>
      <c r="G49" s="23">
        <v>1070774</v>
      </c>
      <c r="H49" s="37" t="s">
        <v>16</v>
      </c>
      <c r="I49" s="4" t="s">
        <v>3512</v>
      </c>
      <c r="J49" s="4" t="s">
        <v>3512</v>
      </c>
      <c r="K49" s="24">
        <v>9847.0219999999972</v>
      </c>
      <c r="L49" s="24">
        <v>9847.0219999999972</v>
      </c>
      <c r="M49" s="29">
        <v>1</v>
      </c>
      <c r="N49" s="29">
        <v>1</v>
      </c>
      <c r="O49" s="29">
        <v>0</v>
      </c>
      <c r="P49" s="29">
        <v>9847</v>
      </c>
      <c r="Q49" s="29">
        <v>0</v>
      </c>
      <c r="R49" s="28">
        <v>713208.28</v>
      </c>
      <c r="S49" s="28">
        <v>0</v>
      </c>
      <c r="T49" s="28">
        <v>713208.28</v>
      </c>
      <c r="U49" s="28">
        <v>0</v>
      </c>
      <c r="V49" s="29">
        <v>1</v>
      </c>
      <c r="W49" s="29">
        <v>0</v>
      </c>
      <c r="X49" s="32">
        <f t="shared" si="0"/>
        <v>1</v>
      </c>
      <c r="Y49" s="33">
        <f t="shared" si="1"/>
        <v>9847</v>
      </c>
      <c r="Z49" s="33">
        <f t="shared" si="2"/>
        <v>713208.28</v>
      </c>
      <c r="AA49" s="33">
        <f t="shared" si="3"/>
        <v>713208.28</v>
      </c>
      <c r="AB49" s="5">
        <v>1</v>
      </c>
      <c r="AC49" s="6">
        <v>678324.05</v>
      </c>
      <c r="AD49" s="32">
        <v>0</v>
      </c>
      <c r="AE49" s="67">
        <f t="shared" si="4"/>
        <v>1</v>
      </c>
      <c r="AF49" s="70">
        <f>IF(C49=Sheet6!$E$3,Sheet6!$E$4,IF('January 2023'!C49=Sheet6!$F$3,Sheet6!$F$4,IF('January 2023'!C49=Sheet6!$G$3,Sheet6!$G$4,IF('January 2023'!C49=Sheet6!$H$3,Sheet6!$H$4,IF('January 2023'!C49=Sheet6!$I$3,Sheet6!$I$4,IF('January 2023'!C49=Sheet6!$J$3,Sheet6!$J$4,IF('January 2023'!C49=Sheet6!$K$3,Sheet6!$K$4,IF('January 2023'!C49=Sheet6!$L$3,Sheet6!$L$4))))))))</f>
        <v>0.12430468185328003</v>
      </c>
      <c r="AG49" s="74">
        <f t="shared" si="5"/>
        <v>0.99999776582199196</v>
      </c>
      <c r="AH49" s="71">
        <v>0.84499999999999997</v>
      </c>
      <c r="AI49" s="72">
        <f t="shared" si="6"/>
        <v>1</v>
      </c>
      <c r="AJ49" s="73">
        <f t="shared" si="7"/>
        <v>1</v>
      </c>
      <c r="AK49" s="73">
        <v>0.57513480154899921</v>
      </c>
      <c r="AL49" s="95">
        <f t="shared" si="8"/>
        <v>1</v>
      </c>
      <c r="AM49" s="107">
        <v>0</v>
      </c>
      <c r="AN49" s="98">
        <f t="shared" si="9"/>
        <v>0</v>
      </c>
      <c r="AO49" s="99" t="e">
        <f>SUMIF([1]Sheet1!$AB:$AB,E49,[1]Sheet1!$AA:$AA)</f>
        <v>#VALUE!</v>
      </c>
      <c r="AP49" s="100">
        <f t="shared" si="10"/>
        <v>1</v>
      </c>
      <c r="AQ49" s="97">
        <f t="shared" si="11"/>
        <v>0</v>
      </c>
      <c r="AR49" s="100">
        <f t="shared" si="12"/>
        <v>1</v>
      </c>
      <c r="AS49" s="101">
        <f t="shared" si="13"/>
        <v>2.2341780080425977E-6</v>
      </c>
      <c r="AT49" s="100">
        <v>0.12430468185328003</v>
      </c>
      <c r="AU49" s="108">
        <f t="shared" si="14"/>
        <v>1</v>
      </c>
    </row>
    <row r="50" spans="1:47" hidden="1">
      <c r="A50" s="21">
        <v>44927</v>
      </c>
      <c r="B50" s="22" t="s">
        <v>13</v>
      </c>
      <c r="C50" s="22" t="s">
        <v>14</v>
      </c>
      <c r="D50" s="22" t="s">
        <v>141</v>
      </c>
      <c r="E50" s="22">
        <v>1002049780</v>
      </c>
      <c r="F50" s="23" t="s">
        <v>15</v>
      </c>
      <c r="G50" s="22">
        <v>1070774</v>
      </c>
      <c r="H50" s="36" t="s">
        <v>16</v>
      </c>
      <c r="I50" s="4" t="s">
        <v>3512</v>
      </c>
      <c r="J50" s="4" t="s">
        <v>3512</v>
      </c>
      <c r="K50" s="24">
        <v>9403</v>
      </c>
      <c r="L50" s="25">
        <v>9403</v>
      </c>
      <c r="M50" s="26">
        <v>1</v>
      </c>
      <c r="N50" s="26">
        <v>1</v>
      </c>
      <c r="O50" s="26">
        <v>0</v>
      </c>
      <c r="P50" s="26">
        <v>9403</v>
      </c>
      <c r="Q50" s="26">
        <v>0</v>
      </c>
      <c r="R50" s="27">
        <v>681049.81</v>
      </c>
      <c r="S50" s="27">
        <v>0</v>
      </c>
      <c r="T50" s="28">
        <v>681049.81</v>
      </c>
      <c r="U50" s="27">
        <v>0</v>
      </c>
      <c r="V50" s="29">
        <v>1</v>
      </c>
      <c r="W50" s="26">
        <v>0</v>
      </c>
      <c r="X50" s="30">
        <f t="shared" si="0"/>
        <v>1</v>
      </c>
      <c r="Y50" s="31">
        <f t="shared" si="1"/>
        <v>9403</v>
      </c>
      <c r="Z50" s="31">
        <f t="shared" si="2"/>
        <v>681049.81</v>
      </c>
      <c r="AA50" s="31">
        <f t="shared" si="3"/>
        <v>681049.81</v>
      </c>
      <c r="AB50" s="5">
        <v>1</v>
      </c>
      <c r="AC50" s="6">
        <v>610053.21</v>
      </c>
      <c r="AD50" s="30">
        <v>0</v>
      </c>
      <c r="AE50" s="67">
        <f t="shared" si="4"/>
        <v>1</v>
      </c>
      <c r="AF50" s="70">
        <f>IF(C50=Sheet6!$E$3,Sheet6!$E$4,IF('January 2023'!C50=Sheet6!$F$3,Sheet6!$F$4,IF('January 2023'!C50=Sheet6!$G$3,Sheet6!$G$4,IF('January 2023'!C50=Sheet6!$H$3,Sheet6!$H$4,IF('January 2023'!C50=Sheet6!$I$3,Sheet6!$I$4,IF('January 2023'!C50=Sheet6!$J$3,Sheet6!$J$4,IF('January 2023'!C50=Sheet6!$K$3,Sheet6!$K$4,IF('January 2023'!C50=Sheet6!$L$3,Sheet6!$L$4))))))))</f>
        <v>0.12430468185328003</v>
      </c>
      <c r="AG50" s="74">
        <f t="shared" si="5"/>
        <v>1</v>
      </c>
      <c r="AH50" s="71">
        <v>0.84499999999999997</v>
      </c>
      <c r="AI50" s="72">
        <f t="shared" si="6"/>
        <v>1</v>
      </c>
      <c r="AJ50" s="73">
        <f t="shared" si="7"/>
        <v>1</v>
      </c>
      <c r="AK50" s="73">
        <v>0.57513480154899921</v>
      </c>
      <c r="AL50" s="95">
        <f t="shared" si="8"/>
        <v>1</v>
      </c>
      <c r="AM50" s="107">
        <v>0</v>
      </c>
      <c r="AN50" s="98">
        <f t="shared" si="9"/>
        <v>0</v>
      </c>
      <c r="AO50" s="99" t="e">
        <f>SUMIF([1]Sheet1!$AB:$AB,E50,[1]Sheet1!$AA:$AA)</f>
        <v>#VALUE!</v>
      </c>
      <c r="AP50" s="100">
        <f t="shared" si="10"/>
        <v>1</v>
      </c>
      <c r="AQ50" s="97">
        <f t="shared" si="11"/>
        <v>0</v>
      </c>
      <c r="AR50" s="100">
        <f t="shared" si="12"/>
        <v>1</v>
      </c>
      <c r="AS50" s="101">
        <f t="shared" si="13"/>
        <v>0</v>
      </c>
      <c r="AT50" s="100">
        <v>0.12430468185328003</v>
      </c>
      <c r="AU50" s="108">
        <f t="shared" si="14"/>
        <v>1</v>
      </c>
    </row>
    <row r="51" spans="1:47" hidden="1">
      <c r="A51" s="21">
        <v>44927</v>
      </c>
      <c r="B51" s="23" t="s">
        <v>13</v>
      </c>
      <c r="C51" s="23" t="s">
        <v>14</v>
      </c>
      <c r="D51" s="23" t="s">
        <v>155</v>
      </c>
      <c r="E51" s="23">
        <v>1002049902</v>
      </c>
      <c r="F51" s="23" t="s">
        <v>15</v>
      </c>
      <c r="G51" s="23">
        <v>1079534</v>
      </c>
      <c r="H51" s="37" t="s">
        <v>16</v>
      </c>
      <c r="I51" s="4" t="s">
        <v>3512</v>
      </c>
      <c r="J51" s="4" t="s">
        <v>3512</v>
      </c>
      <c r="K51" s="24">
        <v>8909</v>
      </c>
      <c r="L51" s="24">
        <v>8909</v>
      </c>
      <c r="M51" s="29">
        <v>1</v>
      </c>
      <c r="N51" s="29">
        <v>1</v>
      </c>
      <c r="O51" s="29">
        <v>0</v>
      </c>
      <c r="P51" s="29">
        <v>8909</v>
      </c>
      <c r="Q51" s="29">
        <v>0</v>
      </c>
      <c r="R51" s="28">
        <v>645269.89</v>
      </c>
      <c r="S51" s="28">
        <v>0</v>
      </c>
      <c r="T51" s="28">
        <v>645269.89</v>
      </c>
      <c r="U51" s="28">
        <v>0</v>
      </c>
      <c r="V51" s="29">
        <v>1</v>
      </c>
      <c r="W51" s="29">
        <v>0</v>
      </c>
      <c r="X51" s="32">
        <f t="shared" si="0"/>
        <v>1</v>
      </c>
      <c r="Y51" s="33">
        <f t="shared" si="1"/>
        <v>8909</v>
      </c>
      <c r="Z51" s="33">
        <f t="shared" si="2"/>
        <v>645269.89</v>
      </c>
      <c r="AA51" s="33">
        <f t="shared" si="3"/>
        <v>645269.89</v>
      </c>
      <c r="AB51" s="5">
        <v>1</v>
      </c>
      <c r="AC51" s="6">
        <v>572942.68999999994</v>
      </c>
      <c r="AD51" s="32">
        <v>0</v>
      </c>
      <c r="AE51" s="67">
        <f t="shared" si="4"/>
        <v>1</v>
      </c>
      <c r="AF51" s="70">
        <f>IF(C51=Sheet6!$E$3,Sheet6!$E$4,IF('January 2023'!C51=Sheet6!$F$3,Sheet6!$F$4,IF('January 2023'!C51=Sheet6!$G$3,Sheet6!$G$4,IF('January 2023'!C51=Sheet6!$H$3,Sheet6!$H$4,IF('January 2023'!C51=Sheet6!$I$3,Sheet6!$I$4,IF('January 2023'!C51=Sheet6!$J$3,Sheet6!$J$4,IF('January 2023'!C51=Sheet6!$K$3,Sheet6!$K$4,IF('January 2023'!C51=Sheet6!$L$3,Sheet6!$L$4))))))))</f>
        <v>0.12430468185328003</v>
      </c>
      <c r="AG51" s="74">
        <f t="shared" si="5"/>
        <v>1</v>
      </c>
      <c r="AH51" s="71">
        <v>0.84499999999999997</v>
      </c>
      <c r="AI51" s="72">
        <f t="shared" si="6"/>
        <v>1</v>
      </c>
      <c r="AJ51" s="73">
        <f t="shared" si="7"/>
        <v>1</v>
      </c>
      <c r="AK51" s="73">
        <v>0.57513480154899921</v>
      </c>
      <c r="AL51" s="95">
        <f t="shared" si="8"/>
        <v>1</v>
      </c>
      <c r="AM51" s="107">
        <v>0</v>
      </c>
      <c r="AN51" s="98">
        <f t="shared" si="9"/>
        <v>0</v>
      </c>
      <c r="AO51" s="99" t="e">
        <f>SUMIF([1]Sheet1!$AB:$AB,E51,[1]Sheet1!$AA:$AA)</f>
        <v>#VALUE!</v>
      </c>
      <c r="AP51" s="100">
        <f t="shared" si="10"/>
        <v>1</v>
      </c>
      <c r="AQ51" s="97">
        <f t="shared" si="11"/>
        <v>0</v>
      </c>
      <c r="AR51" s="100">
        <f t="shared" si="12"/>
        <v>1</v>
      </c>
      <c r="AS51" s="101">
        <f t="shared" si="13"/>
        <v>0</v>
      </c>
      <c r="AT51" s="100">
        <v>0.12430468185328003</v>
      </c>
      <c r="AU51" s="108">
        <f t="shared" si="14"/>
        <v>1</v>
      </c>
    </row>
    <row r="52" spans="1:47" hidden="1">
      <c r="A52" s="21">
        <v>44927</v>
      </c>
      <c r="B52" s="22" t="s">
        <v>13</v>
      </c>
      <c r="C52" s="22" t="s">
        <v>14</v>
      </c>
      <c r="D52" s="22" t="s">
        <v>190</v>
      </c>
      <c r="E52" s="22">
        <v>1002049795</v>
      </c>
      <c r="F52" s="23" t="s">
        <v>15</v>
      </c>
      <c r="G52" s="22">
        <v>1069328</v>
      </c>
      <c r="H52" s="36" t="s">
        <v>16</v>
      </c>
      <c r="I52" s="4" t="s">
        <v>3512</v>
      </c>
      <c r="J52" s="4" t="s">
        <v>3512</v>
      </c>
      <c r="K52" s="24">
        <v>8444</v>
      </c>
      <c r="L52" s="25">
        <v>8444</v>
      </c>
      <c r="M52" s="26">
        <v>1</v>
      </c>
      <c r="N52" s="26">
        <v>1</v>
      </c>
      <c r="O52" s="26">
        <v>0</v>
      </c>
      <c r="P52" s="26">
        <v>8444</v>
      </c>
      <c r="Q52" s="26">
        <v>0</v>
      </c>
      <c r="R52" s="27">
        <v>611590.41</v>
      </c>
      <c r="S52" s="27">
        <v>0</v>
      </c>
      <c r="T52" s="28">
        <v>612000</v>
      </c>
      <c r="U52" s="27">
        <v>0</v>
      </c>
      <c r="V52" s="29">
        <v>1</v>
      </c>
      <c r="W52" s="26">
        <v>0</v>
      </c>
      <c r="X52" s="30">
        <f t="shared" si="0"/>
        <v>1</v>
      </c>
      <c r="Y52" s="31">
        <f t="shared" si="1"/>
        <v>8444</v>
      </c>
      <c r="Z52" s="31">
        <f t="shared" si="2"/>
        <v>611590.41</v>
      </c>
      <c r="AA52" s="31">
        <f t="shared" si="3"/>
        <v>612000</v>
      </c>
      <c r="AB52" s="5">
        <v>1</v>
      </c>
      <c r="AC52" s="6">
        <v>665740.39</v>
      </c>
      <c r="AD52" s="30">
        <v>0</v>
      </c>
      <c r="AE52" s="67">
        <f t="shared" si="4"/>
        <v>1</v>
      </c>
      <c r="AF52" s="70">
        <f>IF(C52=Sheet6!$E$3,Sheet6!$E$4,IF('January 2023'!C52=Sheet6!$F$3,Sheet6!$F$4,IF('January 2023'!C52=Sheet6!$G$3,Sheet6!$G$4,IF('January 2023'!C52=Sheet6!$H$3,Sheet6!$H$4,IF('January 2023'!C52=Sheet6!$I$3,Sheet6!$I$4,IF('January 2023'!C52=Sheet6!$J$3,Sheet6!$J$4,IF('January 2023'!C52=Sheet6!$K$3,Sheet6!$K$4,IF('January 2023'!C52=Sheet6!$L$3,Sheet6!$L$4))))))))</f>
        <v>0.12430468185328003</v>
      </c>
      <c r="AG52" s="74">
        <f t="shared" si="5"/>
        <v>1</v>
      </c>
      <c r="AH52" s="71">
        <v>0.84499999999999997</v>
      </c>
      <c r="AI52" s="72">
        <f t="shared" si="6"/>
        <v>1</v>
      </c>
      <c r="AJ52" s="73">
        <f t="shared" si="7"/>
        <v>1</v>
      </c>
      <c r="AK52" s="73">
        <v>0.57513480154899921</v>
      </c>
      <c r="AL52" s="95">
        <f t="shared" si="8"/>
        <v>1</v>
      </c>
      <c r="AM52" s="107">
        <v>0</v>
      </c>
      <c r="AN52" s="98">
        <f t="shared" si="9"/>
        <v>0</v>
      </c>
      <c r="AO52" s="99" t="e">
        <f>SUMIF([1]Sheet1!$AB:$AB,E52,[1]Sheet1!$AA:$AA)</f>
        <v>#VALUE!</v>
      </c>
      <c r="AP52" s="100">
        <f t="shared" si="10"/>
        <v>1</v>
      </c>
      <c r="AQ52" s="97">
        <f t="shared" si="11"/>
        <v>0</v>
      </c>
      <c r="AR52" s="100">
        <f t="shared" si="12"/>
        <v>1.0006697129211035</v>
      </c>
      <c r="AS52" s="101">
        <f t="shared" si="13"/>
        <v>-6.6971292110351577E-4</v>
      </c>
      <c r="AT52" s="100">
        <v>0.12430468185328003</v>
      </c>
      <c r="AU52" s="108">
        <f t="shared" si="14"/>
        <v>1</v>
      </c>
    </row>
    <row r="53" spans="1:47" hidden="1">
      <c r="A53" s="21">
        <v>44927</v>
      </c>
      <c r="B53" s="23" t="s">
        <v>13</v>
      </c>
      <c r="C53" s="23" t="s">
        <v>14</v>
      </c>
      <c r="D53" s="23" t="s">
        <v>142</v>
      </c>
      <c r="E53" s="23">
        <v>1002049973</v>
      </c>
      <c r="F53" s="23" t="s">
        <v>15</v>
      </c>
      <c r="G53" s="23">
        <v>1070774</v>
      </c>
      <c r="H53" s="37" t="s">
        <v>16</v>
      </c>
      <c r="I53" s="4" t="s">
        <v>3512</v>
      </c>
      <c r="J53" s="4" t="s">
        <v>3512</v>
      </c>
      <c r="K53" s="24">
        <v>7915</v>
      </c>
      <c r="L53" s="24">
        <v>7915</v>
      </c>
      <c r="M53" s="29">
        <v>1</v>
      </c>
      <c r="N53" s="29">
        <v>1</v>
      </c>
      <c r="O53" s="29">
        <v>0</v>
      </c>
      <c r="P53" s="29">
        <v>7915</v>
      </c>
      <c r="Q53" s="29">
        <v>0</v>
      </c>
      <c r="R53" s="28">
        <v>573275.47</v>
      </c>
      <c r="S53" s="28">
        <v>0</v>
      </c>
      <c r="T53" s="28">
        <v>573275.47</v>
      </c>
      <c r="U53" s="28">
        <v>0</v>
      </c>
      <c r="V53" s="29">
        <v>1</v>
      </c>
      <c r="W53" s="29">
        <v>0</v>
      </c>
      <c r="X53" s="32">
        <f t="shared" si="0"/>
        <v>1</v>
      </c>
      <c r="Y53" s="33">
        <f t="shared" si="1"/>
        <v>7915</v>
      </c>
      <c r="Z53" s="33">
        <f t="shared" si="2"/>
        <v>573275.47</v>
      </c>
      <c r="AA53" s="33">
        <f t="shared" si="3"/>
        <v>573275.47</v>
      </c>
      <c r="AB53" s="5">
        <v>1</v>
      </c>
      <c r="AC53" s="6">
        <v>545148.93999999994</v>
      </c>
      <c r="AD53" s="32">
        <v>0</v>
      </c>
      <c r="AE53" s="67">
        <f t="shared" si="4"/>
        <v>1</v>
      </c>
      <c r="AF53" s="70">
        <f>IF(C53=Sheet6!$E$3,Sheet6!$E$4,IF('January 2023'!C53=Sheet6!$F$3,Sheet6!$F$4,IF('January 2023'!C53=Sheet6!$G$3,Sheet6!$G$4,IF('January 2023'!C53=Sheet6!$H$3,Sheet6!$H$4,IF('January 2023'!C53=Sheet6!$I$3,Sheet6!$I$4,IF('January 2023'!C53=Sheet6!$J$3,Sheet6!$J$4,IF('January 2023'!C53=Sheet6!$K$3,Sheet6!$K$4,IF('January 2023'!C53=Sheet6!$L$3,Sheet6!$L$4))))))))</f>
        <v>0.12430468185328003</v>
      </c>
      <c r="AG53" s="74">
        <f t="shared" si="5"/>
        <v>1</v>
      </c>
      <c r="AH53" s="71">
        <v>0.84499999999999997</v>
      </c>
      <c r="AI53" s="72">
        <f t="shared" si="6"/>
        <v>1</v>
      </c>
      <c r="AJ53" s="73">
        <f t="shared" si="7"/>
        <v>1</v>
      </c>
      <c r="AK53" s="73">
        <v>0.57513480154899921</v>
      </c>
      <c r="AL53" s="95">
        <f t="shared" si="8"/>
        <v>1</v>
      </c>
      <c r="AM53" s="107">
        <v>0</v>
      </c>
      <c r="AN53" s="98">
        <f t="shared" si="9"/>
        <v>0</v>
      </c>
      <c r="AO53" s="99" t="e">
        <f>SUMIF([1]Sheet1!$AB:$AB,E53,[1]Sheet1!$AA:$AA)</f>
        <v>#VALUE!</v>
      </c>
      <c r="AP53" s="100">
        <f t="shared" si="10"/>
        <v>1</v>
      </c>
      <c r="AQ53" s="97">
        <f t="shared" si="11"/>
        <v>0</v>
      </c>
      <c r="AR53" s="100">
        <f t="shared" si="12"/>
        <v>1</v>
      </c>
      <c r="AS53" s="101">
        <f t="shared" si="13"/>
        <v>0</v>
      </c>
      <c r="AT53" s="100">
        <v>0.12430468185328003</v>
      </c>
      <c r="AU53" s="108">
        <f t="shared" si="14"/>
        <v>1</v>
      </c>
    </row>
    <row r="54" spans="1:47" hidden="1">
      <c r="A54" s="21">
        <v>44927</v>
      </c>
      <c r="B54" s="22" t="s">
        <v>13</v>
      </c>
      <c r="C54" s="22" t="s">
        <v>14</v>
      </c>
      <c r="D54" s="22" t="s">
        <v>147</v>
      </c>
      <c r="E54" s="22">
        <v>1002049949</v>
      </c>
      <c r="F54" s="23" t="s">
        <v>15</v>
      </c>
      <c r="G54" s="22">
        <v>1070774</v>
      </c>
      <c r="H54" s="36" t="s">
        <v>16</v>
      </c>
      <c r="I54" s="4" t="s">
        <v>3512</v>
      </c>
      <c r="J54" s="4" t="s">
        <v>3512</v>
      </c>
      <c r="K54" s="24">
        <v>7641</v>
      </c>
      <c r="L54" s="25">
        <v>7641</v>
      </c>
      <c r="M54" s="26">
        <v>1</v>
      </c>
      <c r="N54" s="26">
        <v>1</v>
      </c>
      <c r="O54" s="26">
        <v>0</v>
      </c>
      <c r="P54" s="26">
        <v>7641</v>
      </c>
      <c r="Q54" s="26">
        <v>0</v>
      </c>
      <c r="R54" s="27">
        <v>553429.91999999993</v>
      </c>
      <c r="S54" s="27">
        <v>0</v>
      </c>
      <c r="T54" s="28">
        <v>553429.52</v>
      </c>
      <c r="U54" s="27">
        <v>0</v>
      </c>
      <c r="V54" s="29">
        <v>1</v>
      </c>
      <c r="W54" s="26">
        <v>0</v>
      </c>
      <c r="X54" s="30">
        <f t="shared" si="0"/>
        <v>1</v>
      </c>
      <c r="Y54" s="31">
        <f t="shared" si="1"/>
        <v>7641</v>
      </c>
      <c r="Z54" s="31">
        <f t="shared" si="2"/>
        <v>553429.91999999993</v>
      </c>
      <c r="AA54" s="31">
        <f t="shared" si="3"/>
        <v>553429.52</v>
      </c>
      <c r="AB54" s="5">
        <v>1</v>
      </c>
      <c r="AC54" s="6">
        <v>602850.73</v>
      </c>
      <c r="AD54" s="30">
        <v>0</v>
      </c>
      <c r="AE54" s="67">
        <f t="shared" si="4"/>
        <v>1</v>
      </c>
      <c r="AF54" s="70">
        <f>IF(C54=Sheet6!$E$3,Sheet6!$E$4,IF('January 2023'!C54=Sheet6!$F$3,Sheet6!$F$4,IF('January 2023'!C54=Sheet6!$G$3,Sheet6!$G$4,IF('January 2023'!C54=Sheet6!$H$3,Sheet6!$H$4,IF('January 2023'!C54=Sheet6!$I$3,Sheet6!$I$4,IF('January 2023'!C54=Sheet6!$J$3,Sheet6!$J$4,IF('January 2023'!C54=Sheet6!$K$3,Sheet6!$K$4,IF('January 2023'!C54=Sheet6!$L$3,Sheet6!$L$4))))))))</f>
        <v>0.12430468185328003</v>
      </c>
      <c r="AG54" s="74">
        <f t="shared" si="5"/>
        <v>1</v>
      </c>
      <c r="AH54" s="71">
        <v>0.84499999999999997</v>
      </c>
      <c r="AI54" s="72">
        <f t="shared" si="6"/>
        <v>1</v>
      </c>
      <c r="AJ54" s="73">
        <f t="shared" si="7"/>
        <v>1</v>
      </c>
      <c r="AK54" s="73">
        <v>0.57513480154899921</v>
      </c>
      <c r="AL54" s="95">
        <f t="shared" si="8"/>
        <v>1</v>
      </c>
      <c r="AM54" s="107">
        <v>0</v>
      </c>
      <c r="AN54" s="98">
        <f t="shared" si="9"/>
        <v>0</v>
      </c>
      <c r="AO54" s="99" t="e">
        <f>SUMIF([1]Sheet1!$AB:$AB,E54,[1]Sheet1!$AA:$AA)</f>
        <v>#VALUE!</v>
      </c>
      <c r="AP54" s="100">
        <f t="shared" si="10"/>
        <v>1</v>
      </c>
      <c r="AQ54" s="97">
        <f t="shared" si="11"/>
        <v>0</v>
      </c>
      <c r="AR54" s="100">
        <f t="shared" si="12"/>
        <v>0.9999992772345957</v>
      </c>
      <c r="AS54" s="101">
        <f t="shared" si="13"/>
        <v>7.2276540430404879E-7</v>
      </c>
      <c r="AT54" s="100">
        <v>0.12430468185328003</v>
      </c>
      <c r="AU54" s="108">
        <f t="shared" si="14"/>
        <v>1</v>
      </c>
    </row>
    <row r="55" spans="1:47" hidden="1">
      <c r="A55" s="21">
        <v>44927</v>
      </c>
      <c r="B55" s="23" t="s">
        <v>13</v>
      </c>
      <c r="C55" s="23" t="s">
        <v>14</v>
      </c>
      <c r="D55" s="23" t="s">
        <v>152</v>
      </c>
      <c r="E55" s="23">
        <v>1004491408</v>
      </c>
      <c r="F55" s="23" t="s">
        <v>15</v>
      </c>
      <c r="G55" s="23">
        <v>1079534</v>
      </c>
      <c r="H55" s="37" t="s">
        <v>16</v>
      </c>
      <c r="I55" s="4" t="s">
        <v>3512</v>
      </c>
      <c r="J55" s="4" t="s">
        <v>3512</v>
      </c>
      <c r="K55" s="24">
        <v>7402</v>
      </c>
      <c r="L55" s="24">
        <v>7402</v>
      </c>
      <c r="M55" s="29">
        <v>1</v>
      </c>
      <c r="N55" s="29">
        <v>1</v>
      </c>
      <c r="O55" s="29">
        <v>0</v>
      </c>
      <c r="P55" s="29">
        <v>7402</v>
      </c>
      <c r="Q55" s="29">
        <v>0</v>
      </c>
      <c r="R55" s="28">
        <v>536119.4</v>
      </c>
      <c r="S55" s="28">
        <v>0</v>
      </c>
      <c r="T55" s="28">
        <v>535000</v>
      </c>
      <c r="U55" s="28">
        <v>0</v>
      </c>
      <c r="V55" s="29">
        <v>1</v>
      </c>
      <c r="W55" s="29">
        <v>0</v>
      </c>
      <c r="X55" s="32">
        <f t="shared" si="0"/>
        <v>1</v>
      </c>
      <c r="Y55" s="33">
        <f t="shared" si="1"/>
        <v>7402</v>
      </c>
      <c r="Z55" s="33">
        <f t="shared" si="2"/>
        <v>536119.4</v>
      </c>
      <c r="AA55" s="33">
        <f t="shared" si="3"/>
        <v>535000</v>
      </c>
      <c r="AB55" s="5">
        <v>1</v>
      </c>
      <c r="AC55" s="6">
        <v>587838.84</v>
      </c>
      <c r="AD55" s="32">
        <v>0</v>
      </c>
      <c r="AE55" s="67">
        <f t="shared" si="4"/>
        <v>1</v>
      </c>
      <c r="AF55" s="70">
        <f>IF(C55=Sheet6!$E$3,Sheet6!$E$4,IF('January 2023'!C55=Sheet6!$F$3,Sheet6!$F$4,IF('January 2023'!C55=Sheet6!$G$3,Sheet6!$G$4,IF('January 2023'!C55=Sheet6!$H$3,Sheet6!$H$4,IF('January 2023'!C55=Sheet6!$I$3,Sheet6!$I$4,IF('January 2023'!C55=Sheet6!$J$3,Sheet6!$J$4,IF('January 2023'!C55=Sheet6!$K$3,Sheet6!$K$4,IF('January 2023'!C55=Sheet6!$L$3,Sheet6!$L$4))))))))</f>
        <v>0.12430468185328003</v>
      </c>
      <c r="AG55" s="74">
        <f t="shared" si="5"/>
        <v>1</v>
      </c>
      <c r="AH55" s="71">
        <v>0.84499999999999997</v>
      </c>
      <c r="AI55" s="72">
        <f t="shared" si="6"/>
        <v>1</v>
      </c>
      <c r="AJ55" s="73">
        <f t="shared" si="7"/>
        <v>1</v>
      </c>
      <c r="AK55" s="73">
        <v>0.57513480154899921</v>
      </c>
      <c r="AL55" s="95">
        <f t="shared" si="8"/>
        <v>1</v>
      </c>
      <c r="AM55" s="107">
        <v>0</v>
      </c>
      <c r="AN55" s="98">
        <f t="shared" si="9"/>
        <v>0</v>
      </c>
      <c r="AO55" s="99" t="e">
        <f>SUMIF([1]Sheet1!$AB:$AB,E55,[1]Sheet1!$AA:$AA)</f>
        <v>#VALUE!</v>
      </c>
      <c r="AP55" s="100">
        <f t="shared" si="10"/>
        <v>1</v>
      </c>
      <c r="AQ55" s="97">
        <f t="shared" si="11"/>
        <v>0</v>
      </c>
      <c r="AR55" s="100">
        <f t="shared" si="12"/>
        <v>0.99791203228236092</v>
      </c>
      <c r="AS55" s="101">
        <f t="shared" si="13"/>
        <v>2.0879677176390832E-3</v>
      </c>
      <c r="AT55" s="100">
        <v>0.12430468185328003</v>
      </c>
      <c r="AU55" s="108">
        <f t="shared" si="14"/>
        <v>1</v>
      </c>
    </row>
    <row r="56" spans="1:47" hidden="1">
      <c r="A56" s="21">
        <v>44927</v>
      </c>
      <c r="B56" s="22" t="s">
        <v>13</v>
      </c>
      <c r="C56" s="22" t="s">
        <v>14</v>
      </c>
      <c r="D56" s="22" t="s">
        <v>161</v>
      </c>
      <c r="E56" s="22">
        <v>1002050060</v>
      </c>
      <c r="F56" s="23" t="s">
        <v>15</v>
      </c>
      <c r="G56" s="22">
        <v>1069328</v>
      </c>
      <c r="H56" s="36" t="s">
        <v>16</v>
      </c>
      <c r="I56" s="4" t="s">
        <v>3512</v>
      </c>
      <c r="J56" s="4" t="s">
        <v>3512</v>
      </c>
      <c r="K56" s="24">
        <v>7184</v>
      </c>
      <c r="L56" s="25">
        <v>7184</v>
      </c>
      <c r="M56" s="26">
        <v>1</v>
      </c>
      <c r="N56" s="26">
        <v>1</v>
      </c>
      <c r="O56" s="26">
        <v>0</v>
      </c>
      <c r="P56" s="26">
        <v>7184</v>
      </c>
      <c r="Q56" s="26">
        <v>0</v>
      </c>
      <c r="R56" s="27">
        <v>520329.88000000006</v>
      </c>
      <c r="S56" s="27">
        <v>0</v>
      </c>
      <c r="T56" s="28">
        <v>520329.88</v>
      </c>
      <c r="U56" s="27">
        <v>0</v>
      </c>
      <c r="V56" s="29">
        <v>1</v>
      </c>
      <c r="W56" s="26">
        <v>0</v>
      </c>
      <c r="X56" s="30">
        <f t="shared" si="0"/>
        <v>1</v>
      </c>
      <c r="Y56" s="31">
        <f t="shared" si="1"/>
        <v>7184</v>
      </c>
      <c r="Z56" s="31">
        <f t="shared" si="2"/>
        <v>520329.88000000006</v>
      </c>
      <c r="AA56" s="31">
        <f t="shared" si="3"/>
        <v>520329.88</v>
      </c>
      <c r="AB56" s="5">
        <v>1</v>
      </c>
      <c r="AC56" s="6">
        <v>605042.51</v>
      </c>
      <c r="AD56" s="30">
        <v>0</v>
      </c>
      <c r="AE56" s="67">
        <f t="shared" si="4"/>
        <v>1</v>
      </c>
      <c r="AF56" s="70">
        <f>IF(C56=Sheet6!$E$3,Sheet6!$E$4,IF('January 2023'!C56=Sheet6!$F$3,Sheet6!$F$4,IF('January 2023'!C56=Sheet6!$G$3,Sheet6!$G$4,IF('January 2023'!C56=Sheet6!$H$3,Sheet6!$H$4,IF('January 2023'!C56=Sheet6!$I$3,Sheet6!$I$4,IF('January 2023'!C56=Sheet6!$J$3,Sheet6!$J$4,IF('January 2023'!C56=Sheet6!$K$3,Sheet6!$K$4,IF('January 2023'!C56=Sheet6!$L$3,Sheet6!$L$4))))))))</f>
        <v>0.12430468185328003</v>
      </c>
      <c r="AG56" s="74">
        <f t="shared" si="5"/>
        <v>1</v>
      </c>
      <c r="AH56" s="71">
        <v>0.84499999999999997</v>
      </c>
      <c r="AI56" s="72">
        <f t="shared" si="6"/>
        <v>1</v>
      </c>
      <c r="AJ56" s="73">
        <f t="shared" si="7"/>
        <v>1</v>
      </c>
      <c r="AK56" s="73">
        <v>0.57513480154899921</v>
      </c>
      <c r="AL56" s="95">
        <f t="shared" si="8"/>
        <v>1</v>
      </c>
      <c r="AM56" s="107">
        <v>0</v>
      </c>
      <c r="AN56" s="98">
        <f t="shared" si="9"/>
        <v>0</v>
      </c>
      <c r="AO56" s="99" t="e">
        <f>SUMIF([1]Sheet1!$AB:$AB,E56,[1]Sheet1!$AA:$AA)</f>
        <v>#VALUE!</v>
      </c>
      <c r="AP56" s="100">
        <f t="shared" si="10"/>
        <v>1</v>
      </c>
      <c r="AQ56" s="97">
        <f t="shared" si="11"/>
        <v>0</v>
      </c>
      <c r="AR56" s="100">
        <f t="shared" si="12"/>
        <v>0.99999999999999989</v>
      </c>
      <c r="AS56" s="101">
        <f t="shared" si="13"/>
        <v>0</v>
      </c>
      <c r="AT56" s="100">
        <v>0.12430468185328003</v>
      </c>
      <c r="AU56" s="108">
        <f t="shared" si="14"/>
        <v>1</v>
      </c>
    </row>
    <row r="57" spans="1:47" hidden="1">
      <c r="A57" s="21">
        <v>44927</v>
      </c>
      <c r="B57" s="22" t="s">
        <v>13</v>
      </c>
      <c r="C57" s="22" t="s">
        <v>14</v>
      </c>
      <c r="D57" s="22" t="s">
        <v>3331</v>
      </c>
      <c r="E57" s="22">
        <v>1002049783</v>
      </c>
      <c r="F57" s="23" t="s">
        <v>15</v>
      </c>
      <c r="G57" s="22">
        <v>1081849</v>
      </c>
      <c r="H57" s="36" t="s">
        <v>16</v>
      </c>
      <c r="I57" s="4" t="s">
        <v>3512</v>
      </c>
      <c r="J57" s="4" t="s">
        <v>3512</v>
      </c>
      <c r="K57" s="24">
        <v>6989</v>
      </c>
      <c r="L57" s="25">
        <v>6989</v>
      </c>
      <c r="M57" s="26">
        <v>1</v>
      </c>
      <c r="N57" s="26">
        <v>1</v>
      </c>
      <c r="O57" s="26">
        <v>0</v>
      </c>
      <c r="P57" s="26">
        <v>6989</v>
      </c>
      <c r="Q57" s="26">
        <v>0</v>
      </c>
      <c r="R57" s="27">
        <v>506206.22</v>
      </c>
      <c r="S57" s="27">
        <v>0</v>
      </c>
      <c r="T57" s="28">
        <v>506206.22</v>
      </c>
      <c r="U57" s="27">
        <v>0</v>
      </c>
      <c r="V57" s="29">
        <v>1</v>
      </c>
      <c r="W57" s="26">
        <v>0</v>
      </c>
      <c r="X57" s="30">
        <f t="shared" si="0"/>
        <v>1</v>
      </c>
      <c r="Y57" s="31">
        <f t="shared" si="1"/>
        <v>6989</v>
      </c>
      <c r="Z57" s="31">
        <f t="shared" si="2"/>
        <v>506206.22</v>
      </c>
      <c r="AA57" s="31">
        <f t="shared" si="3"/>
        <v>506206.22</v>
      </c>
      <c r="AB57" s="5">
        <v>1</v>
      </c>
      <c r="AC57" s="6">
        <v>739783.47</v>
      </c>
      <c r="AD57" s="30">
        <v>0</v>
      </c>
      <c r="AE57" s="67">
        <f t="shared" si="4"/>
        <v>1</v>
      </c>
      <c r="AF57" s="70">
        <f>IF(C57=Sheet6!$E$3,Sheet6!$E$4,IF('January 2023'!C57=Sheet6!$F$3,Sheet6!$F$4,IF('January 2023'!C57=Sheet6!$G$3,Sheet6!$G$4,IF('January 2023'!C57=Sheet6!$H$3,Sheet6!$H$4,IF('January 2023'!C57=Sheet6!$I$3,Sheet6!$I$4,IF('January 2023'!C57=Sheet6!$J$3,Sheet6!$J$4,IF('January 2023'!C57=Sheet6!$K$3,Sheet6!$K$4,IF('January 2023'!C57=Sheet6!$L$3,Sheet6!$L$4))))))))</f>
        <v>0.12430468185328003</v>
      </c>
      <c r="AG57" s="74">
        <f t="shared" si="5"/>
        <v>1</v>
      </c>
      <c r="AH57" s="71">
        <v>0.84499999999999997</v>
      </c>
      <c r="AI57" s="72">
        <f t="shared" si="6"/>
        <v>1</v>
      </c>
      <c r="AJ57" s="73">
        <f t="shared" si="7"/>
        <v>1</v>
      </c>
      <c r="AK57" s="73">
        <v>0.57513480154899921</v>
      </c>
      <c r="AL57" s="95">
        <f t="shared" si="8"/>
        <v>1</v>
      </c>
      <c r="AM57" s="107">
        <v>0</v>
      </c>
      <c r="AN57" s="98">
        <f t="shared" si="9"/>
        <v>0</v>
      </c>
      <c r="AO57" s="99" t="e">
        <f>SUMIF([1]Sheet1!$AB:$AB,E57,[1]Sheet1!$AA:$AA)</f>
        <v>#VALUE!</v>
      </c>
      <c r="AP57" s="100">
        <f t="shared" si="10"/>
        <v>1</v>
      </c>
      <c r="AQ57" s="97">
        <f t="shared" si="11"/>
        <v>0</v>
      </c>
      <c r="AR57" s="100">
        <f t="shared" si="12"/>
        <v>1</v>
      </c>
      <c r="AS57" s="101">
        <f t="shared" si="13"/>
        <v>0</v>
      </c>
      <c r="AT57" s="100">
        <v>0.12430468185328003</v>
      </c>
      <c r="AU57" s="108">
        <f t="shared" si="14"/>
        <v>1</v>
      </c>
    </row>
    <row r="58" spans="1:47" hidden="1">
      <c r="A58" s="21">
        <v>44927</v>
      </c>
      <c r="B58" s="22" t="s">
        <v>13</v>
      </c>
      <c r="C58" s="22" t="s">
        <v>14</v>
      </c>
      <c r="D58" s="22" t="s">
        <v>181</v>
      </c>
      <c r="E58" s="22">
        <v>1002350418</v>
      </c>
      <c r="F58" s="23" t="s">
        <v>15</v>
      </c>
      <c r="G58" s="22">
        <v>1079534</v>
      </c>
      <c r="H58" s="36" t="s">
        <v>16</v>
      </c>
      <c r="I58" s="4" t="s">
        <v>3512</v>
      </c>
      <c r="J58" s="4" t="s">
        <v>3512</v>
      </c>
      <c r="K58" s="24">
        <v>6967</v>
      </c>
      <c r="L58" s="25">
        <v>6967</v>
      </c>
      <c r="M58" s="26">
        <v>1</v>
      </c>
      <c r="N58" s="26">
        <v>1</v>
      </c>
      <c r="O58" s="26">
        <v>0</v>
      </c>
      <c r="P58" s="26">
        <v>6967</v>
      </c>
      <c r="Q58" s="26">
        <v>0</v>
      </c>
      <c r="R58" s="27">
        <v>504612.79000000004</v>
      </c>
      <c r="S58" s="27">
        <v>0</v>
      </c>
      <c r="T58" s="28">
        <v>504612.79</v>
      </c>
      <c r="U58" s="27">
        <v>0</v>
      </c>
      <c r="V58" s="29">
        <v>1</v>
      </c>
      <c r="W58" s="26">
        <v>0</v>
      </c>
      <c r="X58" s="30">
        <f t="shared" si="0"/>
        <v>1</v>
      </c>
      <c r="Y58" s="31">
        <f t="shared" si="1"/>
        <v>6967</v>
      </c>
      <c r="Z58" s="31">
        <f t="shared" si="2"/>
        <v>504612.79000000004</v>
      </c>
      <c r="AA58" s="31">
        <f t="shared" si="3"/>
        <v>504612.79</v>
      </c>
      <c r="AB58" s="5">
        <v>1</v>
      </c>
      <c r="AC58" s="6">
        <v>507803.53</v>
      </c>
      <c r="AD58" s="30">
        <v>0</v>
      </c>
      <c r="AE58" s="67">
        <f t="shared" si="4"/>
        <v>1</v>
      </c>
      <c r="AF58" s="70">
        <f>IF(C58=Sheet6!$E$3,Sheet6!$E$4,IF('January 2023'!C58=Sheet6!$F$3,Sheet6!$F$4,IF('January 2023'!C58=Sheet6!$G$3,Sheet6!$G$4,IF('January 2023'!C58=Sheet6!$H$3,Sheet6!$H$4,IF('January 2023'!C58=Sheet6!$I$3,Sheet6!$I$4,IF('January 2023'!C58=Sheet6!$J$3,Sheet6!$J$4,IF('January 2023'!C58=Sheet6!$K$3,Sheet6!$K$4,IF('January 2023'!C58=Sheet6!$L$3,Sheet6!$L$4))))))))</f>
        <v>0.12430468185328003</v>
      </c>
      <c r="AG58" s="74">
        <f t="shared" si="5"/>
        <v>1</v>
      </c>
      <c r="AH58" s="71">
        <v>0.84499999999999997</v>
      </c>
      <c r="AI58" s="72">
        <f t="shared" si="6"/>
        <v>1</v>
      </c>
      <c r="AJ58" s="73">
        <f t="shared" si="7"/>
        <v>1</v>
      </c>
      <c r="AK58" s="73">
        <v>0.57513480154899921</v>
      </c>
      <c r="AL58" s="95">
        <f t="shared" si="8"/>
        <v>1</v>
      </c>
      <c r="AM58" s="107">
        <v>0</v>
      </c>
      <c r="AN58" s="98">
        <f t="shared" si="9"/>
        <v>0</v>
      </c>
      <c r="AO58" s="99" t="e">
        <f>SUMIF([1]Sheet1!$AB:$AB,E58,[1]Sheet1!$AA:$AA)</f>
        <v>#VALUE!</v>
      </c>
      <c r="AP58" s="100">
        <f t="shared" si="10"/>
        <v>1</v>
      </c>
      <c r="AQ58" s="97">
        <f t="shared" si="11"/>
        <v>0</v>
      </c>
      <c r="AR58" s="100">
        <f t="shared" si="12"/>
        <v>0.99999999999999989</v>
      </c>
      <c r="AS58" s="101">
        <f t="shared" si="13"/>
        <v>0</v>
      </c>
      <c r="AT58" s="100">
        <v>0.12430468185328003</v>
      </c>
      <c r="AU58" s="108">
        <f t="shared" si="14"/>
        <v>1</v>
      </c>
    </row>
    <row r="59" spans="1:47" hidden="1">
      <c r="A59" s="21">
        <v>44927</v>
      </c>
      <c r="B59" s="23" t="s">
        <v>13</v>
      </c>
      <c r="C59" s="23" t="s">
        <v>14</v>
      </c>
      <c r="D59" s="23" t="s">
        <v>171</v>
      </c>
      <c r="E59" s="23">
        <v>1002050499</v>
      </c>
      <c r="F59" s="23" t="s">
        <v>15</v>
      </c>
      <c r="G59" s="23">
        <v>1069328</v>
      </c>
      <c r="H59" s="37" t="s">
        <v>16</v>
      </c>
      <c r="I59" s="4" t="s">
        <v>3512</v>
      </c>
      <c r="J59" s="4" t="s">
        <v>3512</v>
      </c>
      <c r="K59" s="24">
        <v>6951</v>
      </c>
      <c r="L59" s="24">
        <v>6951</v>
      </c>
      <c r="M59" s="29">
        <v>1</v>
      </c>
      <c r="N59" s="29">
        <v>1</v>
      </c>
      <c r="O59" s="29">
        <v>0</v>
      </c>
      <c r="P59" s="29">
        <v>6951</v>
      </c>
      <c r="Q59" s="29">
        <v>0</v>
      </c>
      <c r="R59" s="28">
        <v>503453.92000000004</v>
      </c>
      <c r="S59" s="28">
        <v>0</v>
      </c>
      <c r="T59" s="28">
        <v>493453.92</v>
      </c>
      <c r="U59" s="28">
        <v>0</v>
      </c>
      <c r="V59" s="29">
        <v>1</v>
      </c>
      <c r="W59" s="29">
        <v>0</v>
      </c>
      <c r="X59" s="32">
        <f t="shared" si="0"/>
        <v>1</v>
      </c>
      <c r="Y59" s="33">
        <f t="shared" si="1"/>
        <v>6951</v>
      </c>
      <c r="Z59" s="33">
        <f t="shared" si="2"/>
        <v>503453.92000000004</v>
      </c>
      <c r="AA59" s="33">
        <f t="shared" si="3"/>
        <v>493453.92</v>
      </c>
      <c r="AB59" s="5">
        <v>1</v>
      </c>
      <c r="AC59" s="6">
        <v>361219.03</v>
      </c>
      <c r="AD59" s="32">
        <v>0</v>
      </c>
      <c r="AE59" s="67">
        <f t="shared" si="4"/>
        <v>1</v>
      </c>
      <c r="AF59" s="70">
        <f>IF(C59=Sheet6!$E$3,Sheet6!$E$4,IF('January 2023'!C59=Sheet6!$F$3,Sheet6!$F$4,IF('January 2023'!C59=Sheet6!$G$3,Sheet6!$G$4,IF('January 2023'!C59=Sheet6!$H$3,Sheet6!$H$4,IF('January 2023'!C59=Sheet6!$I$3,Sheet6!$I$4,IF('January 2023'!C59=Sheet6!$J$3,Sheet6!$J$4,IF('January 2023'!C59=Sheet6!$K$3,Sheet6!$K$4,IF('January 2023'!C59=Sheet6!$L$3,Sheet6!$L$4))))))))</f>
        <v>0.12430468185328003</v>
      </c>
      <c r="AG59" s="74">
        <f t="shared" si="5"/>
        <v>1</v>
      </c>
      <c r="AH59" s="71">
        <v>0.84499999999999997</v>
      </c>
      <c r="AI59" s="72">
        <f t="shared" si="6"/>
        <v>1</v>
      </c>
      <c r="AJ59" s="73">
        <f t="shared" si="7"/>
        <v>1</v>
      </c>
      <c r="AK59" s="73">
        <v>0.57513480154899921</v>
      </c>
      <c r="AL59" s="95">
        <f t="shared" si="8"/>
        <v>1</v>
      </c>
      <c r="AM59" s="107">
        <v>0</v>
      </c>
      <c r="AN59" s="98">
        <f t="shared" si="9"/>
        <v>0</v>
      </c>
      <c r="AO59" s="99" t="e">
        <f>SUMIF([1]Sheet1!$AB:$AB,E59,[1]Sheet1!$AA:$AA)</f>
        <v>#VALUE!</v>
      </c>
      <c r="AP59" s="100">
        <f t="shared" si="10"/>
        <v>1</v>
      </c>
      <c r="AQ59" s="97">
        <f t="shared" si="11"/>
        <v>0</v>
      </c>
      <c r="AR59" s="100">
        <f t="shared" si="12"/>
        <v>0.98013720898230361</v>
      </c>
      <c r="AS59" s="101">
        <f t="shared" si="13"/>
        <v>1.9862791017696391E-2</v>
      </c>
      <c r="AT59" s="100">
        <v>0.12430468185328003</v>
      </c>
      <c r="AU59" s="108">
        <f t="shared" si="14"/>
        <v>1</v>
      </c>
    </row>
    <row r="60" spans="1:47" hidden="1">
      <c r="A60" s="21">
        <v>44927</v>
      </c>
      <c r="B60" s="23" t="s">
        <v>13</v>
      </c>
      <c r="C60" s="23" t="s">
        <v>14</v>
      </c>
      <c r="D60" s="23" t="s">
        <v>160</v>
      </c>
      <c r="E60" s="23">
        <v>1002050123</v>
      </c>
      <c r="F60" s="23" t="s">
        <v>15</v>
      </c>
      <c r="G60" s="23">
        <v>1079534</v>
      </c>
      <c r="H60" s="37" t="s">
        <v>16</v>
      </c>
      <c r="I60" s="4" t="s">
        <v>3512</v>
      </c>
      <c r="J60" s="4" t="s">
        <v>3512</v>
      </c>
      <c r="K60" s="24">
        <v>6909</v>
      </c>
      <c r="L60" s="24">
        <v>6909</v>
      </c>
      <c r="M60" s="29">
        <v>1</v>
      </c>
      <c r="N60" s="29">
        <v>1</v>
      </c>
      <c r="O60" s="29">
        <v>0</v>
      </c>
      <c r="P60" s="29">
        <v>6909</v>
      </c>
      <c r="Q60" s="29">
        <v>0</v>
      </c>
      <c r="R60" s="28">
        <v>500411.9</v>
      </c>
      <c r="S60" s="28">
        <v>0</v>
      </c>
      <c r="T60" s="28">
        <v>500411.9</v>
      </c>
      <c r="U60" s="28">
        <v>0</v>
      </c>
      <c r="V60" s="29">
        <v>1</v>
      </c>
      <c r="W60" s="29">
        <v>0</v>
      </c>
      <c r="X60" s="32">
        <f t="shared" si="0"/>
        <v>1</v>
      </c>
      <c r="Y60" s="33">
        <f t="shared" si="1"/>
        <v>6909</v>
      </c>
      <c r="Z60" s="33">
        <f t="shared" si="2"/>
        <v>500411.9</v>
      </c>
      <c r="AA60" s="33">
        <f t="shared" si="3"/>
        <v>500411.9</v>
      </c>
      <c r="AB60" s="5">
        <v>1</v>
      </c>
      <c r="AC60" s="6">
        <v>649825.68000000005</v>
      </c>
      <c r="AD60" s="32">
        <v>0</v>
      </c>
      <c r="AE60" s="67">
        <f t="shared" si="4"/>
        <v>1</v>
      </c>
      <c r="AF60" s="70">
        <f>IF(C60=Sheet6!$E$3,Sheet6!$E$4,IF('January 2023'!C60=Sheet6!$F$3,Sheet6!$F$4,IF('January 2023'!C60=Sheet6!$G$3,Sheet6!$G$4,IF('January 2023'!C60=Sheet6!$H$3,Sheet6!$H$4,IF('January 2023'!C60=Sheet6!$I$3,Sheet6!$I$4,IF('January 2023'!C60=Sheet6!$J$3,Sheet6!$J$4,IF('January 2023'!C60=Sheet6!$K$3,Sheet6!$K$4,IF('January 2023'!C60=Sheet6!$L$3,Sheet6!$L$4))))))))</f>
        <v>0.12430468185328003</v>
      </c>
      <c r="AG60" s="74">
        <f t="shared" si="5"/>
        <v>1</v>
      </c>
      <c r="AH60" s="71">
        <v>0.84499999999999997</v>
      </c>
      <c r="AI60" s="72">
        <f t="shared" si="6"/>
        <v>1</v>
      </c>
      <c r="AJ60" s="73">
        <f t="shared" si="7"/>
        <v>1</v>
      </c>
      <c r="AK60" s="73">
        <v>0.57513480154899921</v>
      </c>
      <c r="AL60" s="95">
        <f t="shared" si="8"/>
        <v>1</v>
      </c>
      <c r="AM60" s="107">
        <v>0</v>
      </c>
      <c r="AN60" s="98">
        <f t="shared" si="9"/>
        <v>0</v>
      </c>
      <c r="AO60" s="99" t="e">
        <f>SUMIF([1]Sheet1!$AB:$AB,E60,[1]Sheet1!$AA:$AA)</f>
        <v>#VALUE!</v>
      </c>
      <c r="AP60" s="100">
        <f t="shared" si="10"/>
        <v>1</v>
      </c>
      <c r="AQ60" s="97">
        <f t="shared" si="11"/>
        <v>0</v>
      </c>
      <c r="AR60" s="100">
        <f t="shared" si="12"/>
        <v>1</v>
      </c>
      <c r="AS60" s="101">
        <f t="shared" si="13"/>
        <v>0</v>
      </c>
      <c r="AT60" s="100">
        <v>0.12430468185328003</v>
      </c>
      <c r="AU60" s="108">
        <f t="shared" si="14"/>
        <v>1</v>
      </c>
    </row>
    <row r="61" spans="1:47" hidden="1">
      <c r="A61" s="21">
        <v>44927</v>
      </c>
      <c r="B61" s="22" t="s">
        <v>13</v>
      </c>
      <c r="C61" s="22" t="s">
        <v>14</v>
      </c>
      <c r="D61" s="22" t="s">
        <v>167</v>
      </c>
      <c r="E61" s="22">
        <v>1002050347</v>
      </c>
      <c r="F61" s="23" t="s">
        <v>15</v>
      </c>
      <c r="G61" s="22">
        <v>1079534</v>
      </c>
      <c r="H61" s="36" t="s">
        <v>16</v>
      </c>
      <c r="I61" s="4" t="s">
        <v>3512</v>
      </c>
      <c r="J61" s="4" t="s">
        <v>3512</v>
      </c>
      <c r="K61" s="24">
        <v>6735</v>
      </c>
      <c r="L61" s="25">
        <v>6735</v>
      </c>
      <c r="M61" s="26">
        <v>1</v>
      </c>
      <c r="N61" s="26">
        <v>1</v>
      </c>
      <c r="O61" s="26">
        <v>0</v>
      </c>
      <c r="P61" s="26">
        <v>6735</v>
      </c>
      <c r="Q61" s="26">
        <v>0</v>
      </c>
      <c r="R61" s="27">
        <v>487809.26</v>
      </c>
      <c r="S61" s="27">
        <v>0</v>
      </c>
      <c r="T61" s="28">
        <v>485195.11</v>
      </c>
      <c r="U61" s="27">
        <v>0</v>
      </c>
      <c r="V61" s="29">
        <v>1</v>
      </c>
      <c r="W61" s="26">
        <v>0</v>
      </c>
      <c r="X61" s="30">
        <f t="shared" si="0"/>
        <v>1</v>
      </c>
      <c r="Y61" s="31">
        <f t="shared" si="1"/>
        <v>6735</v>
      </c>
      <c r="Z61" s="31">
        <f t="shared" si="2"/>
        <v>487809.26</v>
      </c>
      <c r="AA61" s="31">
        <f t="shared" si="3"/>
        <v>485195.11</v>
      </c>
      <c r="AB61" s="5">
        <v>1</v>
      </c>
      <c r="AC61" s="6">
        <v>710689.26</v>
      </c>
      <c r="AD61" s="30">
        <v>0</v>
      </c>
      <c r="AE61" s="67">
        <f t="shared" si="4"/>
        <v>1</v>
      </c>
      <c r="AF61" s="70">
        <f>IF(C61=Sheet6!$E$3,Sheet6!$E$4,IF('January 2023'!C61=Sheet6!$F$3,Sheet6!$F$4,IF('January 2023'!C61=Sheet6!$G$3,Sheet6!$G$4,IF('January 2023'!C61=Sheet6!$H$3,Sheet6!$H$4,IF('January 2023'!C61=Sheet6!$I$3,Sheet6!$I$4,IF('January 2023'!C61=Sheet6!$J$3,Sheet6!$J$4,IF('January 2023'!C61=Sheet6!$K$3,Sheet6!$K$4,IF('January 2023'!C61=Sheet6!$L$3,Sheet6!$L$4))))))))</f>
        <v>0.12430468185328003</v>
      </c>
      <c r="AG61" s="74">
        <f t="shared" si="5"/>
        <v>1</v>
      </c>
      <c r="AH61" s="71">
        <v>0.84499999999999997</v>
      </c>
      <c r="AI61" s="72">
        <f t="shared" si="6"/>
        <v>1</v>
      </c>
      <c r="AJ61" s="73">
        <f t="shared" si="7"/>
        <v>1</v>
      </c>
      <c r="AK61" s="73">
        <v>0.57513480154899921</v>
      </c>
      <c r="AL61" s="95">
        <f t="shared" si="8"/>
        <v>1</v>
      </c>
      <c r="AM61" s="107">
        <v>0</v>
      </c>
      <c r="AN61" s="98">
        <f t="shared" si="9"/>
        <v>0</v>
      </c>
      <c r="AO61" s="99" t="e">
        <f>SUMIF([1]Sheet1!$AB:$AB,E61,[1]Sheet1!$AA:$AA)</f>
        <v>#VALUE!</v>
      </c>
      <c r="AP61" s="100">
        <f t="shared" si="10"/>
        <v>1</v>
      </c>
      <c r="AQ61" s="97">
        <f t="shared" si="11"/>
        <v>0</v>
      </c>
      <c r="AR61" s="100">
        <f t="shared" si="12"/>
        <v>0.99464104063953185</v>
      </c>
      <c r="AS61" s="101">
        <f t="shared" si="13"/>
        <v>5.3589593604681518E-3</v>
      </c>
      <c r="AT61" s="100">
        <v>0.12430468185328003</v>
      </c>
      <c r="AU61" s="108">
        <f t="shared" si="14"/>
        <v>1</v>
      </c>
    </row>
    <row r="62" spans="1:47" hidden="1">
      <c r="A62" s="21">
        <v>44927</v>
      </c>
      <c r="B62" s="22" t="s">
        <v>13</v>
      </c>
      <c r="C62" s="22" t="s">
        <v>14</v>
      </c>
      <c r="D62" s="22" t="s">
        <v>144</v>
      </c>
      <c r="E62" s="22">
        <v>1002049808</v>
      </c>
      <c r="F62" s="23" t="s">
        <v>15</v>
      </c>
      <c r="G62" s="22">
        <v>1065347</v>
      </c>
      <c r="H62" s="36" t="s">
        <v>16</v>
      </c>
      <c r="I62" s="4" t="s">
        <v>3512</v>
      </c>
      <c r="J62" s="4" t="s">
        <v>3512</v>
      </c>
      <c r="K62" s="24">
        <v>6613</v>
      </c>
      <c r="L62" s="25">
        <v>6613</v>
      </c>
      <c r="M62" s="26">
        <v>1</v>
      </c>
      <c r="N62" s="26">
        <v>1</v>
      </c>
      <c r="O62" s="26">
        <v>0</v>
      </c>
      <c r="P62" s="26">
        <v>6613</v>
      </c>
      <c r="Q62" s="26">
        <v>0</v>
      </c>
      <c r="R62" s="27">
        <v>478972.93</v>
      </c>
      <c r="S62" s="27">
        <v>0</v>
      </c>
      <c r="T62" s="28">
        <v>478972.93</v>
      </c>
      <c r="U62" s="27">
        <v>0</v>
      </c>
      <c r="V62" s="29">
        <v>1</v>
      </c>
      <c r="W62" s="26">
        <v>0</v>
      </c>
      <c r="X62" s="30">
        <f t="shared" si="0"/>
        <v>1</v>
      </c>
      <c r="Y62" s="31">
        <f t="shared" si="1"/>
        <v>6613</v>
      </c>
      <c r="Z62" s="31">
        <f t="shared" si="2"/>
        <v>478972.93</v>
      </c>
      <c r="AA62" s="31">
        <f t="shared" si="3"/>
        <v>478972.93</v>
      </c>
      <c r="AB62" s="5">
        <v>1</v>
      </c>
      <c r="AC62" s="6">
        <v>374315.25</v>
      </c>
      <c r="AD62" s="30">
        <v>0</v>
      </c>
      <c r="AE62" s="67">
        <f t="shared" si="4"/>
        <v>1</v>
      </c>
      <c r="AF62" s="70">
        <f>IF(C62=Sheet6!$E$3,Sheet6!$E$4,IF('January 2023'!C62=Sheet6!$F$3,Sheet6!$F$4,IF('January 2023'!C62=Sheet6!$G$3,Sheet6!$G$4,IF('January 2023'!C62=Sheet6!$H$3,Sheet6!$H$4,IF('January 2023'!C62=Sheet6!$I$3,Sheet6!$I$4,IF('January 2023'!C62=Sheet6!$J$3,Sheet6!$J$4,IF('January 2023'!C62=Sheet6!$K$3,Sheet6!$K$4,IF('January 2023'!C62=Sheet6!$L$3,Sheet6!$L$4))))))))</f>
        <v>0.12430468185328003</v>
      </c>
      <c r="AG62" s="74">
        <f t="shared" si="5"/>
        <v>1</v>
      </c>
      <c r="AH62" s="71">
        <v>0.84499999999999997</v>
      </c>
      <c r="AI62" s="72">
        <f t="shared" si="6"/>
        <v>1</v>
      </c>
      <c r="AJ62" s="73">
        <f t="shared" si="7"/>
        <v>1</v>
      </c>
      <c r="AK62" s="73">
        <v>0.57513480154899921</v>
      </c>
      <c r="AL62" s="95">
        <f t="shared" si="8"/>
        <v>1</v>
      </c>
      <c r="AM62" s="107">
        <v>0</v>
      </c>
      <c r="AN62" s="98">
        <f t="shared" si="9"/>
        <v>0</v>
      </c>
      <c r="AO62" s="99" t="e">
        <f>SUMIF([1]Sheet1!$AB:$AB,E62,[1]Sheet1!$AA:$AA)</f>
        <v>#VALUE!</v>
      </c>
      <c r="AP62" s="100">
        <f t="shared" si="10"/>
        <v>1</v>
      </c>
      <c r="AQ62" s="97">
        <f t="shared" si="11"/>
        <v>0</v>
      </c>
      <c r="AR62" s="100">
        <f t="shared" si="12"/>
        <v>1</v>
      </c>
      <c r="AS62" s="101">
        <f t="shared" si="13"/>
        <v>0</v>
      </c>
      <c r="AT62" s="100">
        <v>0.12430468185328003</v>
      </c>
      <c r="AU62" s="108">
        <f t="shared" si="14"/>
        <v>1</v>
      </c>
    </row>
    <row r="63" spans="1:47" hidden="1">
      <c r="A63" s="21">
        <v>44927</v>
      </c>
      <c r="B63" s="22" t="s">
        <v>13</v>
      </c>
      <c r="C63" s="22" t="s">
        <v>14</v>
      </c>
      <c r="D63" s="22" t="s">
        <v>159</v>
      </c>
      <c r="E63" s="22">
        <v>1002049812</v>
      </c>
      <c r="F63" s="23" t="s">
        <v>15</v>
      </c>
      <c r="G63" s="22">
        <v>1070774</v>
      </c>
      <c r="H63" s="36" t="s">
        <v>16</v>
      </c>
      <c r="I63" s="4" t="s">
        <v>3512</v>
      </c>
      <c r="J63" s="4" t="s">
        <v>3512</v>
      </c>
      <c r="K63" s="24">
        <v>6540</v>
      </c>
      <c r="L63" s="25">
        <v>6540</v>
      </c>
      <c r="M63" s="26">
        <v>1</v>
      </c>
      <c r="N63" s="26">
        <v>1</v>
      </c>
      <c r="O63" s="26">
        <v>0</v>
      </c>
      <c r="P63" s="26">
        <v>6540</v>
      </c>
      <c r="Q63" s="26">
        <v>0</v>
      </c>
      <c r="R63" s="27">
        <v>473685.61</v>
      </c>
      <c r="S63" s="27">
        <v>0</v>
      </c>
      <c r="T63" s="28">
        <v>473685.61</v>
      </c>
      <c r="U63" s="27">
        <v>0</v>
      </c>
      <c r="V63" s="29">
        <v>1</v>
      </c>
      <c r="W63" s="26">
        <v>0</v>
      </c>
      <c r="X63" s="30">
        <f t="shared" si="0"/>
        <v>1</v>
      </c>
      <c r="Y63" s="31">
        <f t="shared" si="1"/>
        <v>6540</v>
      </c>
      <c r="Z63" s="31">
        <f t="shared" si="2"/>
        <v>473685.61</v>
      </c>
      <c r="AA63" s="31">
        <f t="shared" si="3"/>
        <v>473685.61</v>
      </c>
      <c r="AB63" s="5">
        <v>1</v>
      </c>
      <c r="AC63" s="6">
        <v>425126.92</v>
      </c>
      <c r="AD63" s="30">
        <v>0</v>
      </c>
      <c r="AE63" s="67">
        <f t="shared" si="4"/>
        <v>1</v>
      </c>
      <c r="AF63" s="70">
        <f>IF(C63=Sheet6!$E$3,Sheet6!$E$4,IF('January 2023'!C63=Sheet6!$F$3,Sheet6!$F$4,IF('January 2023'!C63=Sheet6!$G$3,Sheet6!$G$4,IF('January 2023'!C63=Sheet6!$H$3,Sheet6!$H$4,IF('January 2023'!C63=Sheet6!$I$3,Sheet6!$I$4,IF('January 2023'!C63=Sheet6!$J$3,Sheet6!$J$4,IF('January 2023'!C63=Sheet6!$K$3,Sheet6!$K$4,IF('January 2023'!C63=Sheet6!$L$3,Sheet6!$L$4))))))))</f>
        <v>0.12430468185328003</v>
      </c>
      <c r="AG63" s="74">
        <f t="shared" si="5"/>
        <v>1</v>
      </c>
      <c r="AH63" s="71">
        <v>0.84499999999999997</v>
      </c>
      <c r="AI63" s="72">
        <f t="shared" si="6"/>
        <v>1</v>
      </c>
      <c r="AJ63" s="73">
        <f t="shared" si="7"/>
        <v>1</v>
      </c>
      <c r="AK63" s="73">
        <v>0.57513480154899921</v>
      </c>
      <c r="AL63" s="95">
        <f t="shared" si="8"/>
        <v>1</v>
      </c>
      <c r="AM63" s="107">
        <v>0</v>
      </c>
      <c r="AN63" s="98">
        <f t="shared" si="9"/>
        <v>0</v>
      </c>
      <c r="AO63" s="99" t="e">
        <f>SUMIF([1]Sheet1!$AB:$AB,E63,[1]Sheet1!$AA:$AA)</f>
        <v>#VALUE!</v>
      </c>
      <c r="AP63" s="100">
        <f t="shared" si="10"/>
        <v>1</v>
      </c>
      <c r="AQ63" s="97">
        <f t="shared" si="11"/>
        <v>0</v>
      </c>
      <c r="AR63" s="100">
        <f t="shared" si="12"/>
        <v>1</v>
      </c>
      <c r="AS63" s="101">
        <f t="shared" si="13"/>
        <v>0</v>
      </c>
      <c r="AT63" s="100">
        <v>0.12430468185328003</v>
      </c>
      <c r="AU63" s="108">
        <f t="shared" si="14"/>
        <v>1</v>
      </c>
    </row>
    <row r="64" spans="1:47" hidden="1">
      <c r="A64" s="21">
        <v>44927</v>
      </c>
      <c r="B64" s="23" t="s">
        <v>13</v>
      </c>
      <c r="C64" s="23" t="s">
        <v>14</v>
      </c>
      <c r="D64" s="23" t="s">
        <v>163</v>
      </c>
      <c r="E64" s="23">
        <v>1002050354</v>
      </c>
      <c r="F64" s="23" t="s">
        <v>15</v>
      </c>
      <c r="G64" s="23">
        <v>1070774</v>
      </c>
      <c r="H64" s="37" t="s">
        <v>16</v>
      </c>
      <c r="I64" s="4" t="s">
        <v>3512</v>
      </c>
      <c r="J64" s="4" t="s">
        <v>3512</v>
      </c>
      <c r="K64" s="24">
        <v>6401</v>
      </c>
      <c r="L64" s="24">
        <v>6401</v>
      </c>
      <c r="M64" s="29">
        <v>1</v>
      </c>
      <c r="N64" s="29">
        <v>1</v>
      </c>
      <c r="O64" s="29">
        <v>0</v>
      </c>
      <c r="P64" s="29">
        <v>6401</v>
      </c>
      <c r="Q64" s="29">
        <v>0</v>
      </c>
      <c r="R64" s="28">
        <v>463617.97</v>
      </c>
      <c r="S64" s="28">
        <v>0</v>
      </c>
      <c r="T64" s="28">
        <v>463617.97</v>
      </c>
      <c r="U64" s="28">
        <v>0</v>
      </c>
      <c r="V64" s="29">
        <v>1</v>
      </c>
      <c r="W64" s="29">
        <v>0</v>
      </c>
      <c r="X64" s="32">
        <f t="shared" si="0"/>
        <v>1</v>
      </c>
      <c r="Y64" s="33">
        <f t="shared" si="1"/>
        <v>6401</v>
      </c>
      <c r="Z64" s="33">
        <f t="shared" si="2"/>
        <v>463617.97</v>
      </c>
      <c r="AA64" s="33">
        <f t="shared" si="3"/>
        <v>463617.97</v>
      </c>
      <c r="AB64" s="5">
        <v>1</v>
      </c>
      <c r="AC64" s="6">
        <v>507568.66</v>
      </c>
      <c r="AD64" s="32">
        <v>0</v>
      </c>
      <c r="AE64" s="67">
        <f t="shared" si="4"/>
        <v>1</v>
      </c>
      <c r="AF64" s="70">
        <f>IF(C64=Sheet6!$E$3,Sheet6!$E$4,IF('January 2023'!C64=Sheet6!$F$3,Sheet6!$F$4,IF('January 2023'!C64=Sheet6!$G$3,Sheet6!$G$4,IF('January 2023'!C64=Sheet6!$H$3,Sheet6!$H$4,IF('January 2023'!C64=Sheet6!$I$3,Sheet6!$I$4,IF('January 2023'!C64=Sheet6!$J$3,Sheet6!$J$4,IF('January 2023'!C64=Sheet6!$K$3,Sheet6!$K$4,IF('January 2023'!C64=Sheet6!$L$3,Sheet6!$L$4))))))))</f>
        <v>0.12430468185328003</v>
      </c>
      <c r="AG64" s="74">
        <f t="shared" si="5"/>
        <v>1</v>
      </c>
      <c r="AH64" s="71">
        <v>0.84499999999999997</v>
      </c>
      <c r="AI64" s="72">
        <f t="shared" si="6"/>
        <v>1</v>
      </c>
      <c r="AJ64" s="73">
        <f t="shared" si="7"/>
        <v>1</v>
      </c>
      <c r="AK64" s="73">
        <v>0.57513480154899921</v>
      </c>
      <c r="AL64" s="95">
        <f t="shared" si="8"/>
        <v>1</v>
      </c>
      <c r="AM64" s="107">
        <v>0</v>
      </c>
      <c r="AN64" s="98">
        <f t="shared" si="9"/>
        <v>0</v>
      </c>
      <c r="AO64" s="99" t="e">
        <f>SUMIF([1]Sheet1!$AB:$AB,E64,[1]Sheet1!$AA:$AA)</f>
        <v>#VALUE!</v>
      </c>
      <c r="AP64" s="100">
        <f t="shared" si="10"/>
        <v>1</v>
      </c>
      <c r="AQ64" s="97">
        <f t="shared" si="11"/>
        <v>0</v>
      </c>
      <c r="AR64" s="100">
        <f t="shared" si="12"/>
        <v>1</v>
      </c>
      <c r="AS64" s="101">
        <f t="shared" si="13"/>
        <v>0</v>
      </c>
      <c r="AT64" s="100">
        <v>0.12430468185328003</v>
      </c>
      <c r="AU64" s="108">
        <f t="shared" si="14"/>
        <v>1</v>
      </c>
    </row>
    <row r="65" spans="1:47" hidden="1">
      <c r="A65" s="21">
        <v>44927</v>
      </c>
      <c r="B65" s="23" t="s">
        <v>13</v>
      </c>
      <c r="C65" s="23" t="s">
        <v>14</v>
      </c>
      <c r="D65" s="23" t="s">
        <v>191</v>
      </c>
      <c r="E65" s="23">
        <v>1002050398</v>
      </c>
      <c r="F65" s="23" t="s">
        <v>15</v>
      </c>
      <c r="G65" s="23">
        <v>1079534</v>
      </c>
      <c r="H65" s="37" t="s">
        <v>16</v>
      </c>
      <c r="I65" s="4" t="s">
        <v>3512</v>
      </c>
      <c r="J65" s="4" t="s">
        <v>3512</v>
      </c>
      <c r="K65" s="24">
        <v>6020</v>
      </c>
      <c r="L65" s="24">
        <v>6020</v>
      </c>
      <c r="M65" s="29">
        <v>1</v>
      </c>
      <c r="N65" s="29">
        <v>1</v>
      </c>
      <c r="O65" s="29">
        <v>0</v>
      </c>
      <c r="P65" s="29">
        <v>6020</v>
      </c>
      <c r="Q65" s="29">
        <v>0</v>
      </c>
      <c r="R65" s="28">
        <v>436022.54000000004</v>
      </c>
      <c r="S65" s="28">
        <v>0</v>
      </c>
      <c r="T65" s="28">
        <v>436022.54</v>
      </c>
      <c r="U65" s="28">
        <v>0</v>
      </c>
      <c r="V65" s="29">
        <v>1</v>
      </c>
      <c r="W65" s="29">
        <v>0</v>
      </c>
      <c r="X65" s="32">
        <f t="shared" si="0"/>
        <v>1</v>
      </c>
      <c r="Y65" s="33">
        <f t="shared" si="1"/>
        <v>6020</v>
      </c>
      <c r="Z65" s="33">
        <f t="shared" si="2"/>
        <v>436022.54000000004</v>
      </c>
      <c r="AA65" s="33">
        <f t="shared" si="3"/>
        <v>436022.54</v>
      </c>
      <c r="AB65" s="5">
        <v>1</v>
      </c>
      <c r="AC65" s="6">
        <v>433895.65</v>
      </c>
      <c r="AD65" s="32">
        <v>0</v>
      </c>
      <c r="AE65" s="67">
        <f t="shared" si="4"/>
        <v>1</v>
      </c>
      <c r="AF65" s="70">
        <f>IF(C65=Sheet6!$E$3,Sheet6!$E$4,IF('January 2023'!C65=Sheet6!$F$3,Sheet6!$F$4,IF('January 2023'!C65=Sheet6!$G$3,Sheet6!$G$4,IF('January 2023'!C65=Sheet6!$H$3,Sheet6!$H$4,IF('January 2023'!C65=Sheet6!$I$3,Sheet6!$I$4,IF('January 2023'!C65=Sheet6!$J$3,Sheet6!$J$4,IF('January 2023'!C65=Sheet6!$K$3,Sheet6!$K$4,IF('January 2023'!C65=Sheet6!$L$3,Sheet6!$L$4))))))))</f>
        <v>0.12430468185328003</v>
      </c>
      <c r="AG65" s="74">
        <f t="shared" si="5"/>
        <v>1</v>
      </c>
      <c r="AH65" s="71">
        <v>0.84499999999999997</v>
      </c>
      <c r="AI65" s="72">
        <f t="shared" si="6"/>
        <v>1</v>
      </c>
      <c r="AJ65" s="73">
        <f t="shared" si="7"/>
        <v>1</v>
      </c>
      <c r="AK65" s="73">
        <v>0.57513480154899921</v>
      </c>
      <c r="AL65" s="95">
        <f t="shared" si="8"/>
        <v>1</v>
      </c>
      <c r="AM65" s="107">
        <v>0</v>
      </c>
      <c r="AN65" s="98">
        <f t="shared" si="9"/>
        <v>0</v>
      </c>
      <c r="AO65" s="99" t="e">
        <f>SUMIF([1]Sheet1!$AB:$AB,E65,[1]Sheet1!$AA:$AA)</f>
        <v>#VALUE!</v>
      </c>
      <c r="AP65" s="100">
        <f t="shared" si="10"/>
        <v>1</v>
      </c>
      <c r="AQ65" s="97">
        <f t="shared" si="11"/>
        <v>0</v>
      </c>
      <c r="AR65" s="100">
        <f t="shared" si="12"/>
        <v>0.99999999999999989</v>
      </c>
      <c r="AS65" s="101">
        <f t="shared" si="13"/>
        <v>0</v>
      </c>
      <c r="AT65" s="100">
        <v>0.12430468185328003</v>
      </c>
      <c r="AU65" s="108">
        <f t="shared" si="14"/>
        <v>1</v>
      </c>
    </row>
    <row r="66" spans="1:47" hidden="1">
      <c r="A66" s="21">
        <v>44927</v>
      </c>
      <c r="B66" s="22" t="s">
        <v>13</v>
      </c>
      <c r="C66" s="22" t="s">
        <v>14</v>
      </c>
      <c r="D66" s="22" t="s">
        <v>223</v>
      </c>
      <c r="E66" s="22">
        <v>1006006004</v>
      </c>
      <c r="F66" s="23" t="s">
        <v>15</v>
      </c>
      <c r="G66" s="22">
        <v>1070774</v>
      </c>
      <c r="H66" s="36" t="s">
        <v>16</v>
      </c>
      <c r="I66" s="4" t="s">
        <v>3512</v>
      </c>
      <c r="J66" s="4" t="s">
        <v>3512</v>
      </c>
      <c r="K66" s="24">
        <v>5243</v>
      </c>
      <c r="L66" s="25">
        <v>5243</v>
      </c>
      <c r="M66" s="26">
        <v>2</v>
      </c>
      <c r="N66" s="26">
        <v>2</v>
      </c>
      <c r="O66" s="26">
        <v>0</v>
      </c>
      <c r="P66" s="26">
        <v>6989</v>
      </c>
      <c r="Q66" s="26">
        <v>0</v>
      </c>
      <c r="R66" s="27">
        <v>506206.22</v>
      </c>
      <c r="S66" s="27">
        <v>0</v>
      </c>
      <c r="T66" s="28">
        <v>505759</v>
      </c>
      <c r="U66" s="27">
        <v>0</v>
      </c>
      <c r="V66" s="29">
        <v>2</v>
      </c>
      <c r="W66" s="26">
        <v>0</v>
      </c>
      <c r="X66" s="30">
        <f t="shared" si="0"/>
        <v>2</v>
      </c>
      <c r="Y66" s="31">
        <f t="shared" si="1"/>
        <v>6989</v>
      </c>
      <c r="Z66" s="31">
        <f t="shared" si="2"/>
        <v>506206.22</v>
      </c>
      <c r="AA66" s="31">
        <f t="shared" si="3"/>
        <v>505759</v>
      </c>
      <c r="AB66" s="5">
        <v>2</v>
      </c>
      <c r="AC66" s="6">
        <v>560492.32000000007</v>
      </c>
      <c r="AD66" s="30">
        <v>0</v>
      </c>
      <c r="AE66" s="67">
        <f t="shared" si="4"/>
        <v>1</v>
      </c>
      <c r="AF66" s="70">
        <f>IF(C66=Sheet6!$E$3,Sheet6!$E$4,IF('January 2023'!C66=Sheet6!$F$3,Sheet6!$F$4,IF('January 2023'!C66=Sheet6!$G$3,Sheet6!$G$4,IF('January 2023'!C66=Sheet6!$H$3,Sheet6!$H$4,IF('January 2023'!C66=Sheet6!$I$3,Sheet6!$I$4,IF('January 2023'!C66=Sheet6!$J$3,Sheet6!$J$4,IF('January 2023'!C66=Sheet6!$K$3,Sheet6!$K$4,IF('January 2023'!C66=Sheet6!$L$3,Sheet6!$L$4))))))))</f>
        <v>0.12430468185328003</v>
      </c>
      <c r="AG66" s="74">
        <f t="shared" si="5"/>
        <v>1.3330154491703223</v>
      </c>
      <c r="AH66" s="71">
        <v>0.84499999999999997</v>
      </c>
      <c r="AI66" s="72">
        <f t="shared" si="6"/>
        <v>1</v>
      </c>
      <c r="AJ66" s="73">
        <f t="shared" si="7"/>
        <v>1</v>
      </c>
      <c r="AK66" s="73">
        <v>0.57513480154899921</v>
      </c>
      <c r="AL66" s="95">
        <f t="shared" si="8"/>
        <v>1</v>
      </c>
      <c r="AM66" s="107">
        <v>0</v>
      </c>
      <c r="AN66" s="98">
        <f t="shared" si="9"/>
        <v>0</v>
      </c>
      <c r="AO66" s="99" t="e">
        <f>SUMIF([1]Sheet1!$AB:$AB,E66,[1]Sheet1!$AA:$AA)</f>
        <v>#VALUE!</v>
      </c>
      <c r="AP66" s="100">
        <f t="shared" si="10"/>
        <v>1</v>
      </c>
      <c r="AQ66" s="97">
        <f t="shared" si="11"/>
        <v>0</v>
      </c>
      <c r="AR66" s="100">
        <f t="shared" si="12"/>
        <v>0.99911652606718271</v>
      </c>
      <c r="AS66" s="101">
        <f t="shared" si="13"/>
        <v>-0.33183776476893767</v>
      </c>
      <c r="AT66" s="100">
        <v>0.12430468185328003</v>
      </c>
      <c r="AU66" s="108">
        <f t="shared" si="14"/>
        <v>1</v>
      </c>
    </row>
    <row r="67" spans="1:47" hidden="1">
      <c r="A67" s="21">
        <v>44927</v>
      </c>
      <c r="B67" s="22" t="s">
        <v>13</v>
      </c>
      <c r="C67" s="22" t="s">
        <v>14</v>
      </c>
      <c r="D67" s="22" t="s">
        <v>186</v>
      </c>
      <c r="E67" s="22">
        <v>1002050291</v>
      </c>
      <c r="F67" s="23" t="s">
        <v>15</v>
      </c>
      <c r="G67" s="22">
        <v>1079534</v>
      </c>
      <c r="H67" s="36" t="s">
        <v>16</v>
      </c>
      <c r="I67" s="4" t="s">
        <v>3512</v>
      </c>
      <c r="J67" s="4" t="s">
        <v>3512</v>
      </c>
      <c r="K67" s="24">
        <v>5185</v>
      </c>
      <c r="L67" s="25">
        <v>5185</v>
      </c>
      <c r="M67" s="26">
        <v>1</v>
      </c>
      <c r="N67" s="26">
        <v>1</v>
      </c>
      <c r="O67" s="26">
        <v>0</v>
      </c>
      <c r="P67" s="26">
        <v>5185</v>
      </c>
      <c r="Q67" s="26">
        <v>0</v>
      </c>
      <c r="R67" s="27">
        <v>375544.32999999996</v>
      </c>
      <c r="S67" s="27">
        <v>0</v>
      </c>
      <c r="T67" s="28">
        <v>261643.07</v>
      </c>
      <c r="U67" s="27">
        <v>0</v>
      </c>
      <c r="V67" s="29">
        <v>1</v>
      </c>
      <c r="W67" s="26">
        <v>0</v>
      </c>
      <c r="X67" s="30">
        <f t="shared" si="0"/>
        <v>1</v>
      </c>
      <c r="Y67" s="31">
        <f t="shared" si="1"/>
        <v>5185</v>
      </c>
      <c r="Z67" s="31">
        <f t="shared" si="2"/>
        <v>375544.32999999996</v>
      </c>
      <c r="AA67" s="31">
        <f t="shared" si="3"/>
        <v>261643.07</v>
      </c>
      <c r="AB67" s="5">
        <v>1</v>
      </c>
      <c r="AC67" s="6">
        <v>357090.95</v>
      </c>
      <c r="AD67" s="30">
        <v>0</v>
      </c>
      <c r="AE67" s="67">
        <f t="shared" si="4"/>
        <v>1</v>
      </c>
      <c r="AF67" s="70">
        <f>IF(C67=Sheet6!$E$3,Sheet6!$E$4,IF('January 2023'!C67=Sheet6!$F$3,Sheet6!$F$4,IF('January 2023'!C67=Sheet6!$G$3,Sheet6!$G$4,IF('January 2023'!C67=Sheet6!$H$3,Sheet6!$H$4,IF('January 2023'!C67=Sheet6!$I$3,Sheet6!$I$4,IF('January 2023'!C67=Sheet6!$J$3,Sheet6!$J$4,IF('January 2023'!C67=Sheet6!$K$3,Sheet6!$K$4,IF('January 2023'!C67=Sheet6!$L$3,Sheet6!$L$4))))))))</f>
        <v>0.12430468185328003</v>
      </c>
      <c r="AG67" s="74">
        <f t="shared" si="5"/>
        <v>1</v>
      </c>
      <c r="AH67" s="71">
        <v>0.84499999999999997</v>
      </c>
      <c r="AI67" s="72">
        <f t="shared" si="6"/>
        <v>1</v>
      </c>
      <c r="AJ67" s="73">
        <f t="shared" si="7"/>
        <v>1</v>
      </c>
      <c r="AK67" s="73">
        <v>0.57513480154899921</v>
      </c>
      <c r="AL67" s="95">
        <f t="shared" si="8"/>
        <v>1</v>
      </c>
      <c r="AM67" s="107">
        <v>0</v>
      </c>
      <c r="AN67" s="98">
        <f t="shared" si="9"/>
        <v>0</v>
      </c>
      <c r="AO67" s="99" t="e">
        <f>SUMIF([1]Sheet1!$AB:$AB,E67,[1]Sheet1!$AA:$AA)</f>
        <v>#VALUE!</v>
      </c>
      <c r="AP67" s="100">
        <f t="shared" si="10"/>
        <v>1</v>
      </c>
      <c r="AQ67" s="97">
        <f t="shared" si="11"/>
        <v>0</v>
      </c>
      <c r="AR67" s="100">
        <f t="shared" si="12"/>
        <v>0.69670355560953356</v>
      </c>
      <c r="AS67" s="101">
        <f t="shared" si="13"/>
        <v>0.30329644439046644</v>
      </c>
      <c r="AT67" s="100">
        <v>0.12430468185328003</v>
      </c>
      <c r="AU67" s="108">
        <f t="shared" si="14"/>
        <v>0</v>
      </c>
    </row>
    <row r="68" spans="1:47" hidden="1">
      <c r="A68" s="21">
        <v>44927</v>
      </c>
      <c r="B68" s="23" t="s">
        <v>13</v>
      </c>
      <c r="C68" s="23" t="s">
        <v>14</v>
      </c>
      <c r="D68" s="23" t="s">
        <v>164</v>
      </c>
      <c r="E68" s="23">
        <v>1002050095</v>
      </c>
      <c r="F68" s="23" t="s">
        <v>15</v>
      </c>
      <c r="G68" s="23">
        <v>1070774</v>
      </c>
      <c r="H68" s="37" t="s">
        <v>16</v>
      </c>
      <c r="I68" s="4" t="s">
        <v>3512</v>
      </c>
      <c r="J68" s="4" t="s">
        <v>3512</v>
      </c>
      <c r="K68" s="24">
        <v>5129</v>
      </c>
      <c r="L68" s="24">
        <v>5129</v>
      </c>
      <c r="M68" s="29">
        <v>1</v>
      </c>
      <c r="N68" s="29">
        <v>1</v>
      </c>
      <c r="O68" s="29">
        <v>0</v>
      </c>
      <c r="P68" s="29">
        <v>5129</v>
      </c>
      <c r="Q68" s="29">
        <v>0</v>
      </c>
      <c r="R68" s="28">
        <v>371488.3</v>
      </c>
      <c r="S68" s="28">
        <v>0</v>
      </c>
      <c r="T68" s="28">
        <v>371488.3</v>
      </c>
      <c r="U68" s="28">
        <v>0</v>
      </c>
      <c r="V68" s="29">
        <v>1</v>
      </c>
      <c r="W68" s="29">
        <v>0</v>
      </c>
      <c r="X68" s="32">
        <f t="shared" ref="X68:X131" si="15">IFERROR(SUM(M68,O68),"")</f>
        <v>1</v>
      </c>
      <c r="Y68" s="33">
        <f t="shared" ref="Y68:Y131" si="16">IFERROR(SUM(P68:Q68),"")</f>
        <v>5129</v>
      </c>
      <c r="Z68" s="33">
        <f t="shared" ref="Z68:Z131" si="17">IFERROR(SUM(R68:S68),"")</f>
        <v>371488.3</v>
      </c>
      <c r="AA68" s="33">
        <f t="shared" ref="AA68:AA131" si="18">IFERROR(SUM(T68:U68),"")</f>
        <v>371488.3</v>
      </c>
      <c r="AB68" s="5">
        <v>1</v>
      </c>
      <c r="AC68" s="6">
        <v>334934.25</v>
      </c>
      <c r="AD68" s="32">
        <v>0</v>
      </c>
      <c r="AE68" s="67">
        <f t="shared" si="4"/>
        <v>1</v>
      </c>
      <c r="AF68" s="70">
        <f>IF(C68=Sheet6!$E$3,Sheet6!$E$4,IF('January 2023'!C68=Sheet6!$F$3,Sheet6!$F$4,IF('January 2023'!C68=Sheet6!$G$3,Sheet6!$G$4,IF('January 2023'!C68=Sheet6!$H$3,Sheet6!$H$4,IF('January 2023'!C68=Sheet6!$I$3,Sheet6!$I$4,IF('January 2023'!C68=Sheet6!$J$3,Sheet6!$J$4,IF('January 2023'!C68=Sheet6!$K$3,Sheet6!$K$4,IF('January 2023'!C68=Sheet6!$L$3,Sheet6!$L$4))))))))</f>
        <v>0.12430468185328003</v>
      </c>
      <c r="AG68" s="74">
        <f t="shared" si="5"/>
        <v>1</v>
      </c>
      <c r="AH68" s="71">
        <v>0.84499999999999997</v>
      </c>
      <c r="AI68" s="72">
        <f t="shared" si="6"/>
        <v>1</v>
      </c>
      <c r="AJ68" s="73">
        <f t="shared" si="7"/>
        <v>1</v>
      </c>
      <c r="AK68" s="73">
        <v>0.57513480154899921</v>
      </c>
      <c r="AL68" s="95">
        <f t="shared" si="8"/>
        <v>1</v>
      </c>
      <c r="AM68" s="107">
        <v>0</v>
      </c>
      <c r="AN68" s="98">
        <f t="shared" si="9"/>
        <v>0</v>
      </c>
      <c r="AO68" s="99" t="e">
        <f>SUMIF([1]Sheet1!$AB:$AB,E68,[1]Sheet1!$AA:$AA)</f>
        <v>#VALUE!</v>
      </c>
      <c r="AP68" s="100">
        <f t="shared" si="10"/>
        <v>1</v>
      </c>
      <c r="AQ68" s="97">
        <f t="shared" si="11"/>
        <v>0</v>
      </c>
      <c r="AR68" s="100">
        <f t="shared" si="12"/>
        <v>1</v>
      </c>
      <c r="AS68" s="101">
        <f t="shared" si="13"/>
        <v>0</v>
      </c>
      <c r="AT68" s="100">
        <v>0.12430468185328003</v>
      </c>
      <c r="AU68" s="108">
        <f t="shared" si="14"/>
        <v>1</v>
      </c>
    </row>
    <row r="69" spans="1:47" hidden="1">
      <c r="A69" s="21">
        <v>44927</v>
      </c>
      <c r="B69" s="23" t="s">
        <v>13</v>
      </c>
      <c r="C69" s="23" t="s">
        <v>14</v>
      </c>
      <c r="D69" s="23" t="s">
        <v>180</v>
      </c>
      <c r="E69" s="23">
        <v>1002049855</v>
      </c>
      <c r="F69" s="23" t="s">
        <v>15</v>
      </c>
      <c r="G69" s="23">
        <v>1079534</v>
      </c>
      <c r="H69" s="37" t="s">
        <v>16</v>
      </c>
      <c r="I69" s="4" t="s">
        <v>3512</v>
      </c>
      <c r="J69" s="4" t="s">
        <v>3512</v>
      </c>
      <c r="K69" s="24">
        <v>5043</v>
      </c>
      <c r="L69" s="24">
        <v>5043</v>
      </c>
      <c r="M69" s="29">
        <v>1</v>
      </c>
      <c r="N69" s="29">
        <v>1</v>
      </c>
      <c r="O69" s="29">
        <v>0</v>
      </c>
      <c r="P69" s="29">
        <v>5043</v>
      </c>
      <c r="Q69" s="29">
        <v>0</v>
      </c>
      <c r="R69" s="28">
        <v>365259.39999999997</v>
      </c>
      <c r="S69" s="28">
        <v>0</v>
      </c>
      <c r="T69" s="28">
        <v>391359</v>
      </c>
      <c r="U69" s="28">
        <v>0</v>
      </c>
      <c r="V69" s="29">
        <v>1</v>
      </c>
      <c r="W69" s="29">
        <v>0</v>
      </c>
      <c r="X69" s="32">
        <f t="shared" si="15"/>
        <v>1</v>
      </c>
      <c r="Y69" s="33">
        <f t="shared" si="16"/>
        <v>5043</v>
      </c>
      <c r="Z69" s="33">
        <f t="shared" si="17"/>
        <v>365259.39999999997</v>
      </c>
      <c r="AA69" s="33">
        <f t="shared" si="18"/>
        <v>391359</v>
      </c>
      <c r="AB69" s="5">
        <v>1</v>
      </c>
      <c r="AC69" s="6">
        <v>4367269.82</v>
      </c>
      <c r="AD69" s="32">
        <v>0</v>
      </c>
      <c r="AE69" s="67">
        <f t="shared" ref="AE69:AE132" si="19">IFERROR((AB69/X69),"")</f>
        <v>1</v>
      </c>
      <c r="AF69" s="70">
        <f>IF(C69=Sheet6!$E$3,Sheet6!$E$4,IF('January 2023'!C69=Sheet6!$F$3,Sheet6!$F$4,IF('January 2023'!C69=Sheet6!$G$3,Sheet6!$G$4,IF('January 2023'!C69=Sheet6!$H$3,Sheet6!$H$4,IF('January 2023'!C69=Sheet6!$I$3,Sheet6!$I$4,IF('January 2023'!C69=Sheet6!$J$3,Sheet6!$J$4,IF('January 2023'!C69=Sheet6!$K$3,Sheet6!$K$4,IF('January 2023'!C69=Sheet6!$L$3,Sheet6!$L$4))))))))</f>
        <v>0.12430468185328003</v>
      </c>
      <c r="AG69" s="74">
        <f t="shared" ref="AG69:AG132" si="20">IFERROR(Y69/L69,0)</f>
        <v>1</v>
      </c>
      <c r="AH69" s="71">
        <v>0.84499999999999997</v>
      </c>
      <c r="AI69" s="72">
        <f t="shared" ref="AI69:AI132" si="21">IF(AG69&gt;AH69,1,0)</f>
        <v>1</v>
      </c>
      <c r="AJ69" s="73">
        <f t="shared" ref="AJ69:AJ132" si="22">IFERROR(AB69/X69,0)</f>
        <v>1</v>
      </c>
      <c r="AK69" s="73">
        <v>0.57513480154899921</v>
      </c>
      <c r="AL69" s="95">
        <f t="shared" ref="AL69:AL132" si="23">IF(AJ69&gt;=AK69,1,0)</f>
        <v>1</v>
      </c>
      <c r="AM69" s="107">
        <v>0</v>
      </c>
      <c r="AN69" s="98">
        <f t="shared" ref="AN69:AN132" si="24">IF(((AH69*L69)-(AG69*L69))&lt;0,0,((AH69*L69)-(AG69*L69)))</f>
        <v>0</v>
      </c>
      <c r="AO69" s="99" t="e">
        <f>SUMIF([1]Sheet1!$AB:$AB,E69,[1]Sheet1!$AA:$AA)</f>
        <v>#VALUE!</v>
      </c>
      <c r="AP69" s="100">
        <f t="shared" ref="AP69:AP132" si="25">IF(AN69=0,100%,IFERROR((AO69/AN69),""))</f>
        <v>1</v>
      </c>
      <c r="AQ69" s="97">
        <f t="shared" ref="AQ69:AQ132" si="26">IF(AND(AN69&gt;0,AP69&gt;=100%),1,0)</f>
        <v>0</v>
      </c>
      <c r="AR69" s="100">
        <f t="shared" ref="AR69:AR132" si="27">IFERROR(AA69/Z69,0)</f>
        <v>1.0714549714531647</v>
      </c>
      <c r="AS69" s="101">
        <f t="shared" ref="AS69:AS132" si="28">1-(AR69*AG69)</f>
        <v>-7.1454971453164706E-2</v>
      </c>
      <c r="AT69" s="100">
        <v>0.12430468185328003</v>
      </c>
      <c r="AU69" s="108">
        <f t="shared" ref="AU69:AU132" si="29">IF(AS69&lt;=AT69,1,0)</f>
        <v>1</v>
      </c>
    </row>
    <row r="70" spans="1:47" hidden="1">
      <c r="A70" s="21">
        <v>44927</v>
      </c>
      <c r="B70" s="22" t="s">
        <v>13</v>
      </c>
      <c r="C70" s="22" t="s">
        <v>14</v>
      </c>
      <c r="D70" s="22" t="s">
        <v>201</v>
      </c>
      <c r="E70" s="22">
        <v>1002050880</v>
      </c>
      <c r="F70" s="23" t="s">
        <v>15</v>
      </c>
      <c r="G70" s="22">
        <v>1079534</v>
      </c>
      <c r="H70" s="36" t="s">
        <v>16</v>
      </c>
      <c r="I70" s="4" t="s">
        <v>3512</v>
      </c>
      <c r="J70" s="4" t="s">
        <v>3512</v>
      </c>
      <c r="K70" s="24">
        <v>4821.4400000000005</v>
      </c>
      <c r="L70" s="25">
        <v>4821.4400000000005</v>
      </c>
      <c r="M70" s="26">
        <v>1</v>
      </c>
      <c r="N70" s="26">
        <v>1</v>
      </c>
      <c r="O70" s="26">
        <v>0</v>
      </c>
      <c r="P70" s="26">
        <v>4821</v>
      </c>
      <c r="Q70" s="26">
        <v>0</v>
      </c>
      <c r="R70" s="27">
        <v>349180.17000000004</v>
      </c>
      <c r="S70" s="27">
        <v>0</v>
      </c>
      <c r="T70" s="28">
        <v>349180.17</v>
      </c>
      <c r="U70" s="27">
        <v>0</v>
      </c>
      <c r="V70" s="29">
        <v>1</v>
      </c>
      <c r="W70" s="26">
        <v>0</v>
      </c>
      <c r="X70" s="30">
        <f t="shared" si="15"/>
        <v>1</v>
      </c>
      <c r="Y70" s="31">
        <f t="shared" si="16"/>
        <v>4821</v>
      </c>
      <c r="Z70" s="31">
        <f t="shared" si="17"/>
        <v>349180.17000000004</v>
      </c>
      <c r="AA70" s="31">
        <f t="shared" si="18"/>
        <v>349180.17</v>
      </c>
      <c r="AB70" s="5">
        <v>1</v>
      </c>
      <c r="AC70" s="6">
        <v>434756.86</v>
      </c>
      <c r="AD70" s="30">
        <v>0</v>
      </c>
      <c r="AE70" s="67">
        <f t="shared" si="19"/>
        <v>1</v>
      </c>
      <c r="AF70" s="70">
        <f>IF(C70=Sheet6!$E$3,Sheet6!$E$4,IF('January 2023'!C70=Sheet6!$F$3,Sheet6!$F$4,IF('January 2023'!C70=Sheet6!$G$3,Sheet6!$G$4,IF('January 2023'!C70=Sheet6!$H$3,Sheet6!$H$4,IF('January 2023'!C70=Sheet6!$I$3,Sheet6!$I$4,IF('January 2023'!C70=Sheet6!$J$3,Sheet6!$J$4,IF('January 2023'!C70=Sheet6!$K$3,Sheet6!$K$4,IF('January 2023'!C70=Sheet6!$L$3,Sheet6!$L$4))))))))</f>
        <v>0.12430468185328003</v>
      </c>
      <c r="AG70" s="74">
        <f t="shared" si="20"/>
        <v>0.9999087409570584</v>
      </c>
      <c r="AH70" s="71">
        <v>0.84499999999999997</v>
      </c>
      <c r="AI70" s="72">
        <f t="shared" si="21"/>
        <v>1</v>
      </c>
      <c r="AJ70" s="73">
        <f t="shared" si="22"/>
        <v>1</v>
      </c>
      <c r="AK70" s="73">
        <v>0.57513480154899921</v>
      </c>
      <c r="AL70" s="95">
        <f t="shared" si="23"/>
        <v>1</v>
      </c>
      <c r="AM70" s="107">
        <v>0</v>
      </c>
      <c r="AN70" s="98">
        <f t="shared" si="24"/>
        <v>0</v>
      </c>
      <c r="AO70" s="99" t="e">
        <f>SUMIF([1]Sheet1!$AB:$AB,E70,[1]Sheet1!$AA:$AA)</f>
        <v>#VALUE!</v>
      </c>
      <c r="AP70" s="100">
        <f t="shared" si="25"/>
        <v>1</v>
      </c>
      <c r="AQ70" s="97">
        <f t="shared" si="26"/>
        <v>0</v>
      </c>
      <c r="AR70" s="100">
        <f t="shared" si="27"/>
        <v>0.99999999999999978</v>
      </c>
      <c r="AS70" s="101">
        <f t="shared" si="28"/>
        <v>9.1259042941826962E-5</v>
      </c>
      <c r="AT70" s="100">
        <v>0.12430468185328003</v>
      </c>
      <c r="AU70" s="108">
        <f t="shared" si="29"/>
        <v>1</v>
      </c>
    </row>
    <row r="71" spans="1:47" hidden="1">
      <c r="A71" s="21">
        <v>44927</v>
      </c>
      <c r="B71" s="22" t="s">
        <v>13</v>
      </c>
      <c r="C71" s="22" t="s">
        <v>14</v>
      </c>
      <c r="D71" s="22" t="s">
        <v>177</v>
      </c>
      <c r="E71" s="22">
        <v>1002050558</v>
      </c>
      <c r="F71" s="23" t="s">
        <v>15</v>
      </c>
      <c r="G71" s="22">
        <v>1079534</v>
      </c>
      <c r="H71" s="36" t="s">
        <v>16</v>
      </c>
      <c r="I71" s="4" t="s">
        <v>3512</v>
      </c>
      <c r="J71" s="4" t="s">
        <v>3512</v>
      </c>
      <c r="K71" s="24">
        <v>4767</v>
      </c>
      <c r="L71" s="25">
        <v>4767</v>
      </c>
      <c r="M71" s="26">
        <v>1</v>
      </c>
      <c r="N71" s="26">
        <v>1</v>
      </c>
      <c r="O71" s="26">
        <v>0</v>
      </c>
      <c r="P71" s="26">
        <v>4767</v>
      </c>
      <c r="Q71" s="26">
        <v>0</v>
      </c>
      <c r="R71" s="27">
        <v>345269</v>
      </c>
      <c r="S71" s="27">
        <v>0</v>
      </c>
      <c r="T71" s="28">
        <v>345270</v>
      </c>
      <c r="U71" s="27">
        <v>0</v>
      </c>
      <c r="V71" s="29">
        <v>1</v>
      </c>
      <c r="W71" s="26">
        <v>0</v>
      </c>
      <c r="X71" s="30">
        <f t="shared" si="15"/>
        <v>1</v>
      </c>
      <c r="Y71" s="31">
        <f t="shared" si="16"/>
        <v>4767</v>
      </c>
      <c r="Z71" s="31">
        <f t="shared" si="17"/>
        <v>345269</v>
      </c>
      <c r="AA71" s="31">
        <f t="shared" si="18"/>
        <v>345270</v>
      </c>
      <c r="AB71" s="5">
        <v>1</v>
      </c>
      <c r="AC71" s="6">
        <v>449396.37</v>
      </c>
      <c r="AD71" s="30">
        <v>0</v>
      </c>
      <c r="AE71" s="67">
        <f t="shared" si="19"/>
        <v>1</v>
      </c>
      <c r="AF71" s="70">
        <f>IF(C71=Sheet6!$E$3,Sheet6!$E$4,IF('January 2023'!C71=Sheet6!$F$3,Sheet6!$F$4,IF('January 2023'!C71=Sheet6!$G$3,Sheet6!$G$4,IF('January 2023'!C71=Sheet6!$H$3,Sheet6!$H$4,IF('January 2023'!C71=Sheet6!$I$3,Sheet6!$I$4,IF('January 2023'!C71=Sheet6!$J$3,Sheet6!$J$4,IF('January 2023'!C71=Sheet6!$K$3,Sheet6!$K$4,IF('January 2023'!C71=Sheet6!$L$3,Sheet6!$L$4))))))))</f>
        <v>0.12430468185328003</v>
      </c>
      <c r="AG71" s="74">
        <f t="shared" si="20"/>
        <v>1</v>
      </c>
      <c r="AH71" s="71">
        <v>0.84499999999999997</v>
      </c>
      <c r="AI71" s="72">
        <f t="shared" si="21"/>
        <v>1</v>
      </c>
      <c r="AJ71" s="73">
        <f t="shared" si="22"/>
        <v>1</v>
      </c>
      <c r="AK71" s="73">
        <v>0.57513480154899921</v>
      </c>
      <c r="AL71" s="95">
        <f t="shared" si="23"/>
        <v>1</v>
      </c>
      <c r="AM71" s="107">
        <v>0</v>
      </c>
      <c r="AN71" s="98">
        <f t="shared" si="24"/>
        <v>0</v>
      </c>
      <c r="AO71" s="99" t="e">
        <f>SUMIF([1]Sheet1!$AB:$AB,E71,[1]Sheet1!$AA:$AA)</f>
        <v>#VALUE!</v>
      </c>
      <c r="AP71" s="100">
        <f t="shared" si="25"/>
        <v>1</v>
      </c>
      <c r="AQ71" s="97">
        <f t="shared" si="26"/>
        <v>0</v>
      </c>
      <c r="AR71" s="100">
        <f t="shared" si="27"/>
        <v>1.0000028962924561</v>
      </c>
      <c r="AS71" s="101">
        <f t="shared" si="28"/>
        <v>-2.8962924560893555E-6</v>
      </c>
      <c r="AT71" s="100">
        <v>0.12430468185328003</v>
      </c>
      <c r="AU71" s="108">
        <f t="shared" si="29"/>
        <v>1</v>
      </c>
    </row>
    <row r="72" spans="1:47" hidden="1">
      <c r="A72" s="21">
        <v>44927</v>
      </c>
      <c r="B72" s="22" t="s">
        <v>13</v>
      </c>
      <c r="C72" s="22" t="s">
        <v>14</v>
      </c>
      <c r="D72" s="22" t="s">
        <v>178</v>
      </c>
      <c r="E72" s="22">
        <v>1002050344</v>
      </c>
      <c r="F72" s="23" t="s">
        <v>15</v>
      </c>
      <c r="G72" s="22">
        <v>1079534</v>
      </c>
      <c r="H72" s="36" t="s">
        <v>16</v>
      </c>
      <c r="I72" s="4" t="s">
        <v>3512</v>
      </c>
      <c r="J72" s="4" t="s">
        <v>3512</v>
      </c>
      <c r="K72" s="24">
        <v>4663.7700000000186</v>
      </c>
      <c r="L72" s="25">
        <v>4663.7700000000186</v>
      </c>
      <c r="M72" s="26">
        <v>1</v>
      </c>
      <c r="N72" s="26">
        <v>1</v>
      </c>
      <c r="O72" s="26">
        <v>0</v>
      </c>
      <c r="P72" s="26">
        <v>4664</v>
      </c>
      <c r="Q72" s="26">
        <v>0</v>
      </c>
      <c r="R72" s="27">
        <v>337808.81999999995</v>
      </c>
      <c r="S72" s="27">
        <v>0</v>
      </c>
      <c r="T72" s="28">
        <v>337808.82</v>
      </c>
      <c r="U72" s="27">
        <v>0</v>
      </c>
      <c r="V72" s="29">
        <v>1</v>
      </c>
      <c r="W72" s="26">
        <v>0</v>
      </c>
      <c r="X72" s="30">
        <f t="shared" si="15"/>
        <v>1</v>
      </c>
      <c r="Y72" s="31">
        <f t="shared" si="16"/>
        <v>4664</v>
      </c>
      <c r="Z72" s="31">
        <f t="shared" si="17"/>
        <v>337808.81999999995</v>
      </c>
      <c r="AA72" s="31">
        <f t="shared" si="18"/>
        <v>337808.82</v>
      </c>
      <c r="AB72" s="5">
        <v>1</v>
      </c>
      <c r="AC72" s="6">
        <v>380735.21</v>
      </c>
      <c r="AD72" s="30">
        <v>0</v>
      </c>
      <c r="AE72" s="67">
        <f t="shared" si="19"/>
        <v>1</v>
      </c>
      <c r="AF72" s="70">
        <f>IF(C72=Sheet6!$E$3,Sheet6!$E$4,IF('January 2023'!C72=Sheet6!$F$3,Sheet6!$F$4,IF('January 2023'!C72=Sheet6!$G$3,Sheet6!$G$4,IF('January 2023'!C72=Sheet6!$H$3,Sheet6!$H$4,IF('January 2023'!C72=Sheet6!$I$3,Sheet6!$I$4,IF('January 2023'!C72=Sheet6!$J$3,Sheet6!$J$4,IF('January 2023'!C72=Sheet6!$K$3,Sheet6!$K$4,IF('January 2023'!C72=Sheet6!$L$3,Sheet6!$L$4))))))))</f>
        <v>0.12430468185328003</v>
      </c>
      <c r="AG72" s="74">
        <f t="shared" si="20"/>
        <v>1.0000493163256297</v>
      </c>
      <c r="AH72" s="71">
        <v>0.84499999999999997</v>
      </c>
      <c r="AI72" s="72">
        <f t="shared" si="21"/>
        <v>1</v>
      </c>
      <c r="AJ72" s="73">
        <f t="shared" si="22"/>
        <v>1</v>
      </c>
      <c r="AK72" s="73">
        <v>0.57513480154899921</v>
      </c>
      <c r="AL72" s="95">
        <f t="shared" si="23"/>
        <v>1</v>
      </c>
      <c r="AM72" s="107">
        <v>0</v>
      </c>
      <c r="AN72" s="98">
        <f t="shared" si="24"/>
        <v>0</v>
      </c>
      <c r="AO72" s="99" t="e">
        <f>SUMIF([1]Sheet1!$AB:$AB,E72,[1]Sheet1!$AA:$AA)</f>
        <v>#VALUE!</v>
      </c>
      <c r="AP72" s="100">
        <f t="shared" si="25"/>
        <v>1</v>
      </c>
      <c r="AQ72" s="97">
        <f t="shared" si="26"/>
        <v>0</v>
      </c>
      <c r="AR72" s="100">
        <f t="shared" si="27"/>
        <v>1.0000000000000002</v>
      </c>
      <c r="AS72" s="101">
        <f t="shared" si="28"/>
        <v>-4.9316325629877866E-5</v>
      </c>
      <c r="AT72" s="100">
        <v>0.12430468185328003</v>
      </c>
      <c r="AU72" s="108">
        <f t="shared" si="29"/>
        <v>1</v>
      </c>
    </row>
    <row r="73" spans="1:47" hidden="1">
      <c r="A73" s="21">
        <v>44927</v>
      </c>
      <c r="B73" s="23" t="s">
        <v>13</v>
      </c>
      <c r="C73" s="23" t="s">
        <v>14</v>
      </c>
      <c r="D73" s="23" t="s">
        <v>227</v>
      </c>
      <c r="E73" s="23">
        <v>1002050545</v>
      </c>
      <c r="F73" s="23" t="s">
        <v>15</v>
      </c>
      <c r="G73" s="23">
        <v>1079534</v>
      </c>
      <c r="H73" s="37" t="s">
        <v>16</v>
      </c>
      <c r="I73" s="4" t="s">
        <v>3512</v>
      </c>
      <c r="J73" s="4" t="s">
        <v>3512</v>
      </c>
      <c r="K73" s="24">
        <v>4610</v>
      </c>
      <c r="L73" s="24">
        <v>4610</v>
      </c>
      <c r="M73" s="29">
        <v>1</v>
      </c>
      <c r="N73" s="29">
        <v>0</v>
      </c>
      <c r="O73" s="29">
        <v>0</v>
      </c>
      <c r="P73" s="29">
        <v>4610</v>
      </c>
      <c r="Q73" s="29">
        <v>0</v>
      </c>
      <c r="R73" s="28">
        <v>333897.65000000002</v>
      </c>
      <c r="S73" s="28">
        <v>0</v>
      </c>
      <c r="T73" s="28">
        <v>216438</v>
      </c>
      <c r="U73" s="28">
        <v>0</v>
      </c>
      <c r="V73" s="29">
        <v>1</v>
      </c>
      <c r="W73" s="29">
        <v>0</v>
      </c>
      <c r="X73" s="32">
        <f t="shared" si="15"/>
        <v>1</v>
      </c>
      <c r="Y73" s="33">
        <f t="shared" si="16"/>
        <v>4610</v>
      </c>
      <c r="Z73" s="33">
        <f t="shared" si="17"/>
        <v>333897.65000000002</v>
      </c>
      <c r="AA73" s="33">
        <f t="shared" si="18"/>
        <v>216438</v>
      </c>
      <c r="AB73" s="5">
        <v>1</v>
      </c>
      <c r="AC73" s="6">
        <v>433926.46</v>
      </c>
      <c r="AD73" s="32">
        <v>0</v>
      </c>
      <c r="AE73" s="67">
        <f t="shared" si="19"/>
        <v>1</v>
      </c>
      <c r="AF73" s="70">
        <f>IF(C73=Sheet6!$E$3,Sheet6!$E$4,IF('January 2023'!C73=Sheet6!$F$3,Sheet6!$F$4,IF('January 2023'!C73=Sheet6!$G$3,Sheet6!$G$4,IF('January 2023'!C73=Sheet6!$H$3,Sheet6!$H$4,IF('January 2023'!C73=Sheet6!$I$3,Sheet6!$I$4,IF('January 2023'!C73=Sheet6!$J$3,Sheet6!$J$4,IF('January 2023'!C73=Sheet6!$K$3,Sheet6!$K$4,IF('January 2023'!C73=Sheet6!$L$3,Sheet6!$L$4))))))))</f>
        <v>0.12430468185328003</v>
      </c>
      <c r="AG73" s="74">
        <f t="shared" si="20"/>
        <v>1</v>
      </c>
      <c r="AH73" s="71">
        <v>0.84499999999999997</v>
      </c>
      <c r="AI73" s="72">
        <f t="shared" si="21"/>
        <v>1</v>
      </c>
      <c r="AJ73" s="73">
        <f t="shared" si="22"/>
        <v>1</v>
      </c>
      <c r="AK73" s="73">
        <v>0.57513480154899921</v>
      </c>
      <c r="AL73" s="95">
        <f t="shared" si="23"/>
        <v>1</v>
      </c>
      <c r="AM73" s="107">
        <v>0</v>
      </c>
      <c r="AN73" s="98">
        <f t="shared" si="24"/>
        <v>0</v>
      </c>
      <c r="AO73" s="99" t="e">
        <f>SUMIF([1]Sheet1!$AB:$AB,E73,[1]Sheet1!$AA:$AA)</f>
        <v>#VALUE!</v>
      </c>
      <c r="AP73" s="100">
        <f t="shared" si="25"/>
        <v>1</v>
      </c>
      <c r="AQ73" s="97">
        <f t="shared" si="26"/>
        <v>0</v>
      </c>
      <c r="AR73" s="100">
        <f t="shared" si="27"/>
        <v>0.64821660170414497</v>
      </c>
      <c r="AS73" s="101">
        <f t="shared" si="28"/>
        <v>0.35178339829585503</v>
      </c>
      <c r="AT73" s="100">
        <v>0.12430468185328003</v>
      </c>
      <c r="AU73" s="108">
        <f t="shared" si="29"/>
        <v>0</v>
      </c>
    </row>
    <row r="74" spans="1:47" hidden="1">
      <c r="A74" s="21">
        <v>44927</v>
      </c>
      <c r="B74" s="22" t="s">
        <v>13</v>
      </c>
      <c r="C74" s="22" t="s">
        <v>14</v>
      </c>
      <c r="D74" s="22" t="s">
        <v>150</v>
      </c>
      <c r="E74" s="22">
        <v>1002050154</v>
      </c>
      <c r="F74" s="23" t="s">
        <v>15</v>
      </c>
      <c r="G74" s="22">
        <v>1079534</v>
      </c>
      <c r="H74" s="36" t="s">
        <v>16</v>
      </c>
      <c r="I74" s="4" t="s">
        <v>3512</v>
      </c>
      <c r="J74" s="4" t="s">
        <v>3512</v>
      </c>
      <c r="K74" s="24">
        <v>4535</v>
      </c>
      <c r="L74" s="25">
        <v>4535</v>
      </c>
      <c r="M74" s="26">
        <v>1</v>
      </c>
      <c r="N74" s="26">
        <v>1</v>
      </c>
      <c r="O74" s="26">
        <v>0</v>
      </c>
      <c r="P74" s="26">
        <v>4535</v>
      </c>
      <c r="Q74" s="26">
        <v>0</v>
      </c>
      <c r="R74" s="27">
        <v>328465.47000000003</v>
      </c>
      <c r="S74" s="27">
        <v>0</v>
      </c>
      <c r="T74" s="28">
        <v>328465</v>
      </c>
      <c r="U74" s="27">
        <v>0</v>
      </c>
      <c r="V74" s="29">
        <v>1</v>
      </c>
      <c r="W74" s="26">
        <v>0</v>
      </c>
      <c r="X74" s="30">
        <f t="shared" si="15"/>
        <v>1</v>
      </c>
      <c r="Y74" s="31">
        <f t="shared" si="16"/>
        <v>4535</v>
      </c>
      <c r="Z74" s="31">
        <f t="shared" si="17"/>
        <v>328465.47000000003</v>
      </c>
      <c r="AA74" s="31">
        <f t="shared" si="18"/>
        <v>328465</v>
      </c>
      <c r="AB74" s="5">
        <v>1</v>
      </c>
      <c r="AC74" s="6">
        <v>416671.12</v>
      </c>
      <c r="AD74" s="30">
        <v>0</v>
      </c>
      <c r="AE74" s="67">
        <f t="shared" si="19"/>
        <v>1</v>
      </c>
      <c r="AF74" s="70">
        <f>IF(C74=Sheet6!$E$3,Sheet6!$E$4,IF('January 2023'!C74=Sheet6!$F$3,Sheet6!$F$4,IF('January 2023'!C74=Sheet6!$G$3,Sheet6!$G$4,IF('January 2023'!C74=Sheet6!$H$3,Sheet6!$H$4,IF('January 2023'!C74=Sheet6!$I$3,Sheet6!$I$4,IF('January 2023'!C74=Sheet6!$J$3,Sheet6!$J$4,IF('January 2023'!C74=Sheet6!$K$3,Sheet6!$K$4,IF('January 2023'!C74=Sheet6!$L$3,Sheet6!$L$4))))))))</f>
        <v>0.12430468185328003</v>
      </c>
      <c r="AG74" s="74">
        <f t="shared" si="20"/>
        <v>1</v>
      </c>
      <c r="AH74" s="71">
        <v>0.84499999999999997</v>
      </c>
      <c r="AI74" s="72">
        <f t="shared" si="21"/>
        <v>1</v>
      </c>
      <c r="AJ74" s="73">
        <f t="shared" si="22"/>
        <v>1</v>
      </c>
      <c r="AK74" s="73">
        <v>0.57513480154899921</v>
      </c>
      <c r="AL74" s="95">
        <f t="shared" si="23"/>
        <v>1</v>
      </c>
      <c r="AM74" s="107">
        <v>0</v>
      </c>
      <c r="AN74" s="98">
        <f t="shared" si="24"/>
        <v>0</v>
      </c>
      <c r="AO74" s="99" t="e">
        <f>SUMIF([1]Sheet1!$AB:$AB,E74,[1]Sheet1!$AA:$AA)</f>
        <v>#VALUE!</v>
      </c>
      <c r="AP74" s="100">
        <f t="shared" si="25"/>
        <v>1</v>
      </c>
      <c r="AQ74" s="97">
        <f t="shared" si="26"/>
        <v>0</v>
      </c>
      <c r="AR74" s="100">
        <f t="shared" si="27"/>
        <v>0.99999856910377816</v>
      </c>
      <c r="AS74" s="101">
        <f t="shared" si="28"/>
        <v>1.4308962218434473E-6</v>
      </c>
      <c r="AT74" s="100">
        <v>0.12430468185328003</v>
      </c>
      <c r="AU74" s="108">
        <f t="shared" si="29"/>
        <v>1</v>
      </c>
    </row>
    <row r="75" spans="1:47" hidden="1">
      <c r="A75" s="21">
        <v>44927</v>
      </c>
      <c r="B75" s="22" t="s">
        <v>13</v>
      </c>
      <c r="C75" s="22" t="s">
        <v>14</v>
      </c>
      <c r="D75" s="22" t="s">
        <v>174</v>
      </c>
      <c r="E75" s="22">
        <v>1003808744</v>
      </c>
      <c r="F75" s="23" t="s">
        <v>15</v>
      </c>
      <c r="G75" s="22">
        <v>1070774</v>
      </c>
      <c r="H75" s="36" t="s">
        <v>16</v>
      </c>
      <c r="I75" s="4" t="s">
        <v>3512</v>
      </c>
      <c r="J75" s="4" t="s">
        <v>3512</v>
      </c>
      <c r="K75" s="24">
        <v>4477</v>
      </c>
      <c r="L75" s="25">
        <v>4477</v>
      </c>
      <c r="M75" s="26">
        <v>1</v>
      </c>
      <c r="N75" s="26">
        <v>1</v>
      </c>
      <c r="O75" s="26">
        <v>0</v>
      </c>
      <c r="P75" s="26">
        <v>4477</v>
      </c>
      <c r="Q75" s="26">
        <v>0</v>
      </c>
      <c r="R75" s="27">
        <v>324264.59999999998</v>
      </c>
      <c r="S75" s="27">
        <v>0</v>
      </c>
      <c r="T75" s="28">
        <v>324264.59999999998</v>
      </c>
      <c r="U75" s="27">
        <v>0</v>
      </c>
      <c r="V75" s="29">
        <v>1</v>
      </c>
      <c r="W75" s="26">
        <v>0</v>
      </c>
      <c r="X75" s="30">
        <f t="shared" si="15"/>
        <v>1</v>
      </c>
      <c r="Y75" s="31">
        <f t="shared" si="16"/>
        <v>4477</v>
      </c>
      <c r="Z75" s="31">
        <f t="shared" si="17"/>
        <v>324264.59999999998</v>
      </c>
      <c r="AA75" s="31">
        <f t="shared" si="18"/>
        <v>324264.59999999998</v>
      </c>
      <c r="AB75" s="5">
        <v>1</v>
      </c>
      <c r="AC75" s="6">
        <v>355994.86</v>
      </c>
      <c r="AD75" s="30">
        <v>0</v>
      </c>
      <c r="AE75" s="67">
        <f t="shared" si="19"/>
        <v>1</v>
      </c>
      <c r="AF75" s="70">
        <f>IF(C75=Sheet6!$E$3,Sheet6!$E$4,IF('January 2023'!C75=Sheet6!$F$3,Sheet6!$F$4,IF('January 2023'!C75=Sheet6!$G$3,Sheet6!$G$4,IF('January 2023'!C75=Sheet6!$H$3,Sheet6!$H$4,IF('January 2023'!C75=Sheet6!$I$3,Sheet6!$I$4,IF('January 2023'!C75=Sheet6!$J$3,Sheet6!$J$4,IF('January 2023'!C75=Sheet6!$K$3,Sheet6!$K$4,IF('January 2023'!C75=Sheet6!$L$3,Sheet6!$L$4))))))))</f>
        <v>0.12430468185328003</v>
      </c>
      <c r="AG75" s="74">
        <f t="shared" si="20"/>
        <v>1</v>
      </c>
      <c r="AH75" s="71">
        <v>0.84499999999999997</v>
      </c>
      <c r="AI75" s="72">
        <f t="shared" si="21"/>
        <v>1</v>
      </c>
      <c r="AJ75" s="73">
        <f t="shared" si="22"/>
        <v>1</v>
      </c>
      <c r="AK75" s="73">
        <v>0.57513480154899921</v>
      </c>
      <c r="AL75" s="95">
        <f t="shared" si="23"/>
        <v>1</v>
      </c>
      <c r="AM75" s="107">
        <v>0</v>
      </c>
      <c r="AN75" s="98">
        <f t="shared" si="24"/>
        <v>0</v>
      </c>
      <c r="AO75" s="99" t="e">
        <f>SUMIF([1]Sheet1!$AB:$AB,E75,[1]Sheet1!$AA:$AA)</f>
        <v>#VALUE!</v>
      </c>
      <c r="AP75" s="100">
        <f t="shared" si="25"/>
        <v>1</v>
      </c>
      <c r="AQ75" s="97">
        <f t="shared" si="26"/>
        <v>0</v>
      </c>
      <c r="AR75" s="100">
        <f t="shared" si="27"/>
        <v>1</v>
      </c>
      <c r="AS75" s="101">
        <f t="shared" si="28"/>
        <v>0</v>
      </c>
      <c r="AT75" s="100">
        <v>0.12430468185328003</v>
      </c>
      <c r="AU75" s="108">
        <f t="shared" si="29"/>
        <v>1</v>
      </c>
    </row>
    <row r="76" spans="1:47" hidden="1">
      <c r="A76" s="21">
        <v>44927</v>
      </c>
      <c r="B76" s="22" t="s">
        <v>13</v>
      </c>
      <c r="C76" s="22" t="s">
        <v>14</v>
      </c>
      <c r="D76" s="22" t="s">
        <v>3332</v>
      </c>
      <c r="E76" s="22">
        <v>1002050298</v>
      </c>
      <c r="F76" s="23" t="s">
        <v>15</v>
      </c>
      <c r="G76" s="22">
        <v>1081849</v>
      </c>
      <c r="H76" s="36" t="s">
        <v>16</v>
      </c>
      <c r="I76" s="4" t="s">
        <v>3512</v>
      </c>
      <c r="J76" s="4" t="s">
        <v>3512</v>
      </c>
      <c r="K76" s="24">
        <v>4073</v>
      </c>
      <c r="L76" s="25">
        <v>4073</v>
      </c>
      <c r="M76" s="26">
        <v>1</v>
      </c>
      <c r="N76" s="26">
        <v>1</v>
      </c>
      <c r="O76" s="26">
        <v>0</v>
      </c>
      <c r="P76" s="26">
        <v>4073</v>
      </c>
      <c r="Q76" s="26">
        <v>0</v>
      </c>
      <c r="R76" s="27">
        <v>295003.27999999997</v>
      </c>
      <c r="S76" s="27">
        <v>0</v>
      </c>
      <c r="T76" s="28">
        <v>295000</v>
      </c>
      <c r="U76" s="27">
        <v>0</v>
      </c>
      <c r="V76" s="29">
        <v>1</v>
      </c>
      <c r="W76" s="26">
        <v>0</v>
      </c>
      <c r="X76" s="30">
        <f t="shared" si="15"/>
        <v>1</v>
      </c>
      <c r="Y76" s="31">
        <f t="shared" si="16"/>
        <v>4073</v>
      </c>
      <c r="Z76" s="31">
        <f t="shared" si="17"/>
        <v>295003.27999999997</v>
      </c>
      <c r="AA76" s="31">
        <f t="shared" si="18"/>
        <v>295000</v>
      </c>
      <c r="AB76" s="5">
        <v>1</v>
      </c>
      <c r="AC76" s="6">
        <v>226815.93</v>
      </c>
      <c r="AD76" s="30">
        <v>0</v>
      </c>
      <c r="AE76" s="67">
        <f t="shared" si="19"/>
        <v>1</v>
      </c>
      <c r="AF76" s="70">
        <f>IF(C76=Sheet6!$E$3,Sheet6!$E$4,IF('January 2023'!C76=Sheet6!$F$3,Sheet6!$F$4,IF('January 2023'!C76=Sheet6!$G$3,Sheet6!$G$4,IF('January 2023'!C76=Sheet6!$H$3,Sheet6!$H$4,IF('January 2023'!C76=Sheet6!$I$3,Sheet6!$I$4,IF('January 2023'!C76=Sheet6!$J$3,Sheet6!$J$4,IF('January 2023'!C76=Sheet6!$K$3,Sheet6!$K$4,IF('January 2023'!C76=Sheet6!$L$3,Sheet6!$L$4))))))))</f>
        <v>0.12430468185328003</v>
      </c>
      <c r="AG76" s="74">
        <f t="shared" si="20"/>
        <v>1</v>
      </c>
      <c r="AH76" s="71">
        <v>0.84499999999999997</v>
      </c>
      <c r="AI76" s="72">
        <f t="shared" si="21"/>
        <v>1</v>
      </c>
      <c r="AJ76" s="73">
        <f t="shared" si="22"/>
        <v>1</v>
      </c>
      <c r="AK76" s="73">
        <v>0.57513480154899921</v>
      </c>
      <c r="AL76" s="95">
        <f t="shared" si="23"/>
        <v>1</v>
      </c>
      <c r="AM76" s="107">
        <v>0</v>
      </c>
      <c r="AN76" s="98">
        <f t="shared" si="24"/>
        <v>0</v>
      </c>
      <c r="AO76" s="99" t="e">
        <f>SUMIF([1]Sheet1!$AB:$AB,E76,[1]Sheet1!$AA:$AA)</f>
        <v>#VALUE!</v>
      </c>
      <c r="AP76" s="100">
        <f t="shared" si="25"/>
        <v>1</v>
      </c>
      <c r="AQ76" s="97">
        <f t="shared" si="26"/>
        <v>0</v>
      </c>
      <c r="AR76" s="100">
        <f t="shared" si="27"/>
        <v>0.99998888147955522</v>
      </c>
      <c r="AS76" s="101">
        <f t="shared" si="28"/>
        <v>1.1118520444775015E-5</v>
      </c>
      <c r="AT76" s="100">
        <v>0.12430468185328003</v>
      </c>
      <c r="AU76" s="108">
        <f t="shared" si="29"/>
        <v>1</v>
      </c>
    </row>
    <row r="77" spans="1:47" hidden="1">
      <c r="A77" s="21">
        <v>44927</v>
      </c>
      <c r="B77" s="22" t="s">
        <v>13</v>
      </c>
      <c r="C77" s="22" t="s">
        <v>14</v>
      </c>
      <c r="D77" s="22" t="s">
        <v>3333</v>
      </c>
      <c r="E77" s="22">
        <v>1004871696</v>
      </c>
      <c r="F77" s="23" t="s">
        <v>15</v>
      </c>
      <c r="G77" s="22">
        <v>1081849</v>
      </c>
      <c r="H77" s="36" t="s">
        <v>16</v>
      </c>
      <c r="I77" s="4" t="s">
        <v>3512</v>
      </c>
      <c r="J77" s="4" t="s">
        <v>3512</v>
      </c>
      <c r="K77" s="24">
        <v>3832</v>
      </c>
      <c r="L77" s="25">
        <v>3832</v>
      </c>
      <c r="M77" s="26">
        <v>1</v>
      </c>
      <c r="N77" s="26">
        <v>1</v>
      </c>
      <c r="O77" s="26">
        <v>0</v>
      </c>
      <c r="P77" s="26">
        <v>3832</v>
      </c>
      <c r="Q77" s="26">
        <v>0</v>
      </c>
      <c r="R77" s="27">
        <v>277547.89999999997</v>
      </c>
      <c r="S77" s="27">
        <v>0</v>
      </c>
      <c r="T77" s="28">
        <v>314736.3</v>
      </c>
      <c r="U77" s="27">
        <v>0</v>
      </c>
      <c r="V77" s="29">
        <v>1</v>
      </c>
      <c r="W77" s="26">
        <v>0</v>
      </c>
      <c r="X77" s="30">
        <f t="shared" si="15"/>
        <v>1</v>
      </c>
      <c r="Y77" s="31">
        <f t="shared" si="16"/>
        <v>3832</v>
      </c>
      <c r="Z77" s="31">
        <f t="shared" si="17"/>
        <v>277547.89999999997</v>
      </c>
      <c r="AA77" s="31">
        <f t="shared" si="18"/>
        <v>314736.3</v>
      </c>
      <c r="AB77" s="5">
        <v>1</v>
      </c>
      <c r="AC77" s="6">
        <v>125591.7</v>
      </c>
      <c r="AD77" s="30">
        <v>0</v>
      </c>
      <c r="AE77" s="67">
        <f t="shared" si="19"/>
        <v>1</v>
      </c>
      <c r="AF77" s="70">
        <f>IF(C77=Sheet6!$E$3,Sheet6!$E$4,IF('January 2023'!C77=Sheet6!$F$3,Sheet6!$F$4,IF('January 2023'!C77=Sheet6!$G$3,Sheet6!$G$4,IF('January 2023'!C77=Sheet6!$H$3,Sheet6!$H$4,IF('January 2023'!C77=Sheet6!$I$3,Sheet6!$I$4,IF('January 2023'!C77=Sheet6!$J$3,Sheet6!$J$4,IF('January 2023'!C77=Sheet6!$K$3,Sheet6!$K$4,IF('January 2023'!C77=Sheet6!$L$3,Sheet6!$L$4))))))))</f>
        <v>0.12430468185328003</v>
      </c>
      <c r="AG77" s="74">
        <f t="shared" si="20"/>
        <v>1</v>
      </c>
      <c r="AH77" s="71">
        <v>0.84499999999999997</v>
      </c>
      <c r="AI77" s="72">
        <f t="shared" si="21"/>
        <v>1</v>
      </c>
      <c r="AJ77" s="73">
        <f t="shared" si="22"/>
        <v>1</v>
      </c>
      <c r="AK77" s="73">
        <v>0.57513480154899921</v>
      </c>
      <c r="AL77" s="95">
        <f t="shared" si="23"/>
        <v>1</v>
      </c>
      <c r="AM77" s="107">
        <v>0</v>
      </c>
      <c r="AN77" s="98">
        <f t="shared" si="24"/>
        <v>0</v>
      </c>
      <c r="AO77" s="99" t="e">
        <f>SUMIF([1]Sheet1!$AB:$AB,E77,[1]Sheet1!$AA:$AA)</f>
        <v>#VALUE!</v>
      </c>
      <c r="AP77" s="100">
        <f t="shared" si="25"/>
        <v>1</v>
      </c>
      <c r="AQ77" s="97">
        <f t="shared" si="26"/>
        <v>0</v>
      </c>
      <c r="AR77" s="100">
        <f t="shared" si="27"/>
        <v>1.1339891240394901</v>
      </c>
      <c r="AS77" s="101">
        <f t="shared" si="28"/>
        <v>-0.13398912403949015</v>
      </c>
      <c r="AT77" s="100">
        <v>0.12430468185328003</v>
      </c>
      <c r="AU77" s="108">
        <f t="shared" si="29"/>
        <v>1</v>
      </c>
    </row>
    <row r="78" spans="1:47" hidden="1">
      <c r="A78" s="21">
        <v>44927</v>
      </c>
      <c r="B78" s="22" t="s">
        <v>13</v>
      </c>
      <c r="C78" s="22" t="s">
        <v>14</v>
      </c>
      <c r="D78" s="22" t="s">
        <v>221</v>
      </c>
      <c r="E78" s="22">
        <v>1002050408</v>
      </c>
      <c r="F78" s="23" t="s">
        <v>15</v>
      </c>
      <c r="G78" s="22">
        <v>1079534</v>
      </c>
      <c r="H78" s="36" t="s">
        <v>16</v>
      </c>
      <c r="I78" s="4" t="s">
        <v>3512</v>
      </c>
      <c r="J78" s="4" t="s">
        <v>3512</v>
      </c>
      <c r="K78" s="24">
        <v>3676</v>
      </c>
      <c r="L78" s="25">
        <v>3676</v>
      </c>
      <c r="M78" s="26">
        <v>1</v>
      </c>
      <c r="N78" s="26">
        <v>1</v>
      </c>
      <c r="O78" s="26">
        <v>0</v>
      </c>
      <c r="P78" s="26">
        <v>3676</v>
      </c>
      <c r="Q78" s="26">
        <v>0</v>
      </c>
      <c r="R78" s="27">
        <v>266248.96999999997</v>
      </c>
      <c r="S78" s="27">
        <v>0</v>
      </c>
      <c r="T78" s="28">
        <v>266249</v>
      </c>
      <c r="U78" s="27">
        <v>0</v>
      </c>
      <c r="V78" s="29">
        <v>1</v>
      </c>
      <c r="W78" s="26">
        <v>0</v>
      </c>
      <c r="X78" s="30">
        <f t="shared" si="15"/>
        <v>1</v>
      </c>
      <c r="Y78" s="31">
        <f t="shared" si="16"/>
        <v>3676</v>
      </c>
      <c r="Z78" s="31">
        <f t="shared" si="17"/>
        <v>266248.96999999997</v>
      </c>
      <c r="AA78" s="31">
        <f t="shared" si="18"/>
        <v>266249</v>
      </c>
      <c r="AB78" s="5">
        <v>1</v>
      </c>
      <c r="AC78" s="6">
        <v>270499.01</v>
      </c>
      <c r="AD78" s="30">
        <v>0</v>
      </c>
      <c r="AE78" s="67">
        <f t="shared" si="19"/>
        <v>1</v>
      </c>
      <c r="AF78" s="70">
        <f>IF(C78=Sheet6!$E$3,Sheet6!$E$4,IF('January 2023'!C78=Sheet6!$F$3,Sheet6!$F$4,IF('January 2023'!C78=Sheet6!$G$3,Sheet6!$G$4,IF('January 2023'!C78=Sheet6!$H$3,Sheet6!$H$4,IF('January 2023'!C78=Sheet6!$I$3,Sheet6!$I$4,IF('January 2023'!C78=Sheet6!$J$3,Sheet6!$J$4,IF('January 2023'!C78=Sheet6!$K$3,Sheet6!$K$4,IF('January 2023'!C78=Sheet6!$L$3,Sheet6!$L$4))))))))</f>
        <v>0.12430468185328003</v>
      </c>
      <c r="AG78" s="74">
        <f t="shared" si="20"/>
        <v>1</v>
      </c>
      <c r="AH78" s="71">
        <v>0.84499999999999997</v>
      </c>
      <c r="AI78" s="72">
        <f t="shared" si="21"/>
        <v>1</v>
      </c>
      <c r="AJ78" s="73">
        <f t="shared" si="22"/>
        <v>1</v>
      </c>
      <c r="AK78" s="73">
        <v>0.57513480154899921</v>
      </c>
      <c r="AL78" s="95">
        <f t="shared" si="23"/>
        <v>1</v>
      </c>
      <c r="AM78" s="107">
        <v>0</v>
      </c>
      <c r="AN78" s="98">
        <f t="shared" si="24"/>
        <v>0</v>
      </c>
      <c r="AO78" s="99" t="e">
        <f>SUMIF([1]Sheet1!$AB:$AB,E78,[1]Sheet1!$AA:$AA)</f>
        <v>#VALUE!</v>
      </c>
      <c r="AP78" s="100">
        <f t="shared" si="25"/>
        <v>1</v>
      </c>
      <c r="AQ78" s="97">
        <f t="shared" si="26"/>
        <v>0</v>
      </c>
      <c r="AR78" s="100">
        <f t="shared" si="27"/>
        <v>1.0000001126764924</v>
      </c>
      <c r="AS78" s="101">
        <f t="shared" si="28"/>
        <v>-1.126764923586876E-7</v>
      </c>
      <c r="AT78" s="100">
        <v>0.12430468185328003</v>
      </c>
      <c r="AU78" s="108">
        <f t="shared" si="29"/>
        <v>1</v>
      </c>
    </row>
    <row r="79" spans="1:47" hidden="1">
      <c r="A79" s="21">
        <v>44927</v>
      </c>
      <c r="B79" s="22" t="s">
        <v>13</v>
      </c>
      <c r="C79" s="22" t="s">
        <v>14</v>
      </c>
      <c r="D79" s="22" t="s">
        <v>3334</v>
      </c>
      <c r="E79" s="22">
        <v>1002050132</v>
      </c>
      <c r="F79" s="23" t="s">
        <v>15</v>
      </c>
      <c r="G79" s="22">
        <v>1081849</v>
      </c>
      <c r="H79" s="36" t="s">
        <v>16</v>
      </c>
      <c r="I79" s="4" t="s">
        <v>3512</v>
      </c>
      <c r="J79" s="4" t="s">
        <v>3512</v>
      </c>
      <c r="K79" s="24">
        <v>3504</v>
      </c>
      <c r="L79" s="25">
        <v>3504</v>
      </c>
      <c r="M79" s="26">
        <v>1</v>
      </c>
      <c r="N79" s="26">
        <v>1</v>
      </c>
      <c r="O79" s="26">
        <v>0</v>
      </c>
      <c r="P79" s="26">
        <v>3504</v>
      </c>
      <c r="Q79" s="26">
        <v>0</v>
      </c>
      <c r="R79" s="27">
        <v>253791.18999999997</v>
      </c>
      <c r="S79" s="27">
        <v>0</v>
      </c>
      <c r="T79" s="28">
        <v>253800</v>
      </c>
      <c r="U79" s="27">
        <v>0</v>
      </c>
      <c r="V79" s="29">
        <v>1</v>
      </c>
      <c r="W79" s="26">
        <v>0</v>
      </c>
      <c r="X79" s="30">
        <f t="shared" si="15"/>
        <v>1</v>
      </c>
      <c r="Y79" s="31">
        <f t="shared" si="16"/>
        <v>3504</v>
      </c>
      <c r="Z79" s="31">
        <f t="shared" si="17"/>
        <v>253791.18999999997</v>
      </c>
      <c r="AA79" s="31">
        <f t="shared" si="18"/>
        <v>253800</v>
      </c>
      <c r="AB79" s="5">
        <v>1</v>
      </c>
      <c r="AC79" s="6">
        <v>329523.27</v>
      </c>
      <c r="AD79" s="30">
        <v>0</v>
      </c>
      <c r="AE79" s="67">
        <f t="shared" si="19"/>
        <v>1</v>
      </c>
      <c r="AF79" s="70">
        <f>IF(C79=Sheet6!$E$3,Sheet6!$E$4,IF('January 2023'!C79=Sheet6!$F$3,Sheet6!$F$4,IF('January 2023'!C79=Sheet6!$G$3,Sheet6!$G$4,IF('January 2023'!C79=Sheet6!$H$3,Sheet6!$H$4,IF('January 2023'!C79=Sheet6!$I$3,Sheet6!$I$4,IF('January 2023'!C79=Sheet6!$J$3,Sheet6!$J$4,IF('January 2023'!C79=Sheet6!$K$3,Sheet6!$K$4,IF('January 2023'!C79=Sheet6!$L$3,Sheet6!$L$4))))))))</f>
        <v>0.12430468185328003</v>
      </c>
      <c r="AG79" s="74">
        <f t="shared" si="20"/>
        <v>1</v>
      </c>
      <c r="AH79" s="71">
        <v>0.84499999999999997</v>
      </c>
      <c r="AI79" s="72">
        <f t="shared" si="21"/>
        <v>1</v>
      </c>
      <c r="AJ79" s="73">
        <f t="shared" si="22"/>
        <v>1</v>
      </c>
      <c r="AK79" s="73">
        <v>0.57513480154899921</v>
      </c>
      <c r="AL79" s="95">
        <f t="shared" si="23"/>
        <v>1</v>
      </c>
      <c r="AM79" s="107">
        <v>0</v>
      </c>
      <c r="AN79" s="98">
        <f t="shared" si="24"/>
        <v>0</v>
      </c>
      <c r="AO79" s="99" t="e">
        <f>SUMIF([1]Sheet1!$AB:$AB,E79,[1]Sheet1!$AA:$AA)</f>
        <v>#VALUE!</v>
      </c>
      <c r="AP79" s="100">
        <f t="shared" si="25"/>
        <v>1</v>
      </c>
      <c r="AQ79" s="97">
        <f t="shared" si="26"/>
        <v>0</v>
      </c>
      <c r="AR79" s="100">
        <f t="shared" si="27"/>
        <v>1.0000347135769372</v>
      </c>
      <c r="AS79" s="101">
        <f t="shared" si="28"/>
        <v>-3.4713576937184243E-5</v>
      </c>
      <c r="AT79" s="100">
        <v>0.12430468185328003</v>
      </c>
      <c r="AU79" s="108">
        <f t="shared" si="29"/>
        <v>1</v>
      </c>
    </row>
    <row r="80" spans="1:47" hidden="1">
      <c r="A80" s="21">
        <v>44927</v>
      </c>
      <c r="B80" s="22" t="s">
        <v>13</v>
      </c>
      <c r="C80" s="22" t="s">
        <v>14</v>
      </c>
      <c r="D80" s="22" t="s">
        <v>194</v>
      </c>
      <c r="E80" s="22">
        <v>1002050182</v>
      </c>
      <c r="F80" s="23" t="s">
        <v>15</v>
      </c>
      <c r="G80" s="22">
        <v>1064340</v>
      </c>
      <c r="H80" s="36" t="s">
        <v>16</v>
      </c>
      <c r="I80" s="4" t="s">
        <v>3512</v>
      </c>
      <c r="J80" s="4" t="s">
        <v>3512</v>
      </c>
      <c r="K80" s="24">
        <v>3360</v>
      </c>
      <c r="L80" s="25">
        <v>3360</v>
      </c>
      <c r="M80" s="26">
        <v>1</v>
      </c>
      <c r="N80" s="26">
        <v>1</v>
      </c>
      <c r="O80" s="26">
        <v>0</v>
      </c>
      <c r="P80" s="26">
        <v>3360</v>
      </c>
      <c r="Q80" s="26">
        <v>0</v>
      </c>
      <c r="R80" s="27">
        <v>243361.41</v>
      </c>
      <c r="S80" s="27">
        <v>0</v>
      </c>
      <c r="T80" s="28">
        <v>243361.41</v>
      </c>
      <c r="U80" s="27">
        <v>0</v>
      </c>
      <c r="V80" s="29">
        <v>1</v>
      </c>
      <c r="W80" s="26">
        <v>0</v>
      </c>
      <c r="X80" s="30">
        <f t="shared" si="15"/>
        <v>1</v>
      </c>
      <c r="Y80" s="31">
        <f t="shared" si="16"/>
        <v>3360</v>
      </c>
      <c r="Z80" s="31">
        <f t="shared" si="17"/>
        <v>243361.41</v>
      </c>
      <c r="AA80" s="31">
        <f t="shared" si="18"/>
        <v>243361.41</v>
      </c>
      <c r="AB80" s="5">
        <v>1</v>
      </c>
      <c r="AC80" s="6">
        <v>355446.82</v>
      </c>
      <c r="AD80" s="30">
        <v>0</v>
      </c>
      <c r="AE80" s="67">
        <f t="shared" si="19"/>
        <v>1</v>
      </c>
      <c r="AF80" s="70">
        <f>IF(C80=Sheet6!$E$3,Sheet6!$E$4,IF('January 2023'!C80=Sheet6!$F$3,Sheet6!$F$4,IF('January 2023'!C80=Sheet6!$G$3,Sheet6!$G$4,IF('January 2023'!C80=Sheet6!$H$3,Sheet6!$H$4,IF('January 2023'!C80=Sheet6!$I$3,Sheet6!$I$4,IF('January 2023'!C80=Sheet6!$J$3,Sheet6!$J$4,IF('January 2023'!C80=Sheet6!$K$3,Sheet6!$K$4,IF('January 2023'!C80=Sheet6!$L$3,Sheet6!$L$4))))))))</f>
        <v>0.12430468185328003</v>
      </c>
      <c r="AG80" s="74">
        <f t="shared" si="20"/>
        <v>1</v>
      </c>
      <c r="AH80" s="71">
        <v>0.84499999999999997</v>
      </c>
      <c r="AI80" s="72">
        <f t="shared" si="21"/>
        <v>1</v>
      </c>
      <c r="AJ80" s="73">
        <f t="shared" si="22"/>
        <v>1</v>
      </c>
      <c r="AK80" s="73">
        <v>0.57513480154899921</v>
      </c>
      <c r="AL80" s="95">
        <f t="shared" si="23"/>
        <v>1</v>
      </c>
      <c r="AM80" s="107">
        <v>0</v>
      </c>
      <c r="AN80" s="98">
        <f t="shared" si="24"/>
        <v>0</v>
      </c>
      <c r="AO80" s="99" t="e">
        <f>SUMIF([1]Sheet1!$AB:$AB,E80,[1]Sheet1!$AA:$AA)</f>
        <v>#VALUE!</v>
      </c>
      <c r="AP80" s="100">
        <f t="shared" si="25"/>
        <v>1</v>
      </c>
      <c r="AQ80" s="97">
        <f t="shared" si="26"/>
        <v>0</v>
      </c>
      <c r="AR80" s="100">
        <f t="shared" si="27"/>
        <v>1</v>
      </c>
      <c r="AS80" s="101">
        <f t="shared" si="28"/>
        <v>0</v>
      </c>
      <c r="AT80" s="100">
        <v>0.12430468185328003</v>
      </c>
      <c r="AU80" s="108">
        <f t="shared" si="29"/>
        <v>1</v>
      </c>
    </row>
    <row r="81" spans="1:47" hidden="1">
      <c r="A81" s="21">
        <v>44927</v>
      </c>
      <c r="B81" s="22" t="s">
        <v>13</v>
      </c>
      <c r="C81" s="22" t="s">
        <v>14</v>
      </c>
      <c r="D81" s="22" t="s">
        <v>31</v>
      </c>
      <c r="E81" s="22">
        <v>1002050579</v>
      </c>
      <c r="F81" s="23" t="s">
        <v>15</v>
      </c>
      <c r="G81" s="22">
        <v>1079534</v>
      </c>
      <c r="H81" s="36" t="s">
        <v>16</v>
      </c>
      <c r="I81" s="4" t="s">
        <v>3512</v>
      </c>
      <c r="J81" s="4" t="s">
        <v>3512</v>
      </c>
      <c r="K81" s="24">
        <v>2715</v>
      </c>
      <c r="L81" s="25">
        <v>2715</v>
      </c>
      <c r="M81" s="26">
        <v>1</v>
      </c>
      <c r="N81" s="26">
        <v>0</v>
      </c>
      <c r="O81" s="26">
        <v>0</v>
      </c>
      <c r="P81" s="26">
        <v>2715</v>
      </c>
      <c r="Q81" s="26">
        <v>0</v>
      </c>
      <c r="R81" s="27">
        <v>196644.71000000002</v>
      </c>
      <c r="S81" s="27">
        <v>0</v>
      </c>
      <c r="T81" s="28">
        <v>120000</v>
      </c>
      <c r="U81" s="27">
        <v>0</v>
      </c>
      <c r="V81" s="29">
        <v>1</v>
      </c>
      <c r="W81" s="26">
        <v>0</v>
      </c>
      <c r="X81" s="30">
        <f t="shared" si="15"/>
        <v>1</v>
      </c>
      <c r="Y81" s="31">
        <f t="shared" si="16"/>
        <v>2715</v>
      </c>
      <c r="Z81" s="31">
        <f t="shared" si="17"/>
        <v>196644.71000000002</v>
      </c>
      <c r="AA81" s="31">
        <f t="shared" si="18"/>
        <v>120000</v>
      </c>
      <c r="AB81" s="5">
        <v>1</v>
      </c>
      <c r="AC81" s="6">
        <v>273141.48</v>
      </c>
      <c r="AD81" s="30">
        <v>0</v>
      </c>
      <c r="AE81" s="67">
        <f t="shared" si="19"/>
        <v>1</v>
      </c>
      <c r="AF81" s="70">
        <f>IF(C81=Sheet6!$E$3,Sheet6!$E$4,IF('January 2023'!C81=Sheet6!$F$3,Sheet6!$F$4,IF('January 2023'!C81=Sheet6!$G$3,Sheet6!$G$4,IF('January 2023'!C81=Sheet6!$H$3,Sheet6!$H$4,IF('January 2023'!C81=Sheet6!$I$3,Sheet6!$I$4,IF('January 2023'!C81=Sheet6!$J$3,Sheet6!$J$4,IF('January 2023'!C81=Sheet6!$K$3,Sheet6!$K$4,IF('January 2023'!C81=Sheet6!$L$3,Sheet6!$L$4))))))))</f>
        <v>0.12430468185328003</v>
      </c>
      <c r="AG81" s="74">
        <f t="shared" si="20"/>
        <v>1</v>
      </c>
      <c r="AH81" s="71">
        <v>0.84499999999999997</v>
      </c>
      <c r="AI81" s="72">
        <f t="shared" si="21"/>
        <v>1</v>
      </c>
      <c r="AJ81" s="73">
        <f t="shared" si="22"/>
        <v>1</v>
      </c>
      <c r="AK81" s="73">
        <v>0.57513480154899921</v>
      </c>
      <c r="AL81" s="95">
        <f t="shared" si="23"/>
        <v>1</v>
      </c>
      <c r="AM81" s="107">
        <v>0</v>
      </c>
      <c r="AN81" s="98">
        <f t="shared" si="24"/>
        <v>0</v>
      </c>
      <c r="AO81" s="99" t="e">
        <f>SUMIF([1]Sheet1!$AB:$AB,E81,[1]Sheet1!$AA:$AA)</f>
        <v>#VALUE!</v>
      </c>
      <c r="AP81" s="100">
        <f t="shared" si="25"/>
        <v>1</v>
      </c>
      <c r="AQ81" s="97">
        <f t="shared" si="26"/>
        <v>0</v>
      </c>
      <c r="AR81" s="100">
        <f t="shared" si="27"/>
        <v>0.6102376209357474</v>
      </c>
      <c r="AS81" s="101">
        <f t="shared" si="28"/>
        <v>0.3897623790642526</v>
      </c>
      <c r="AT81" s="100">
        <v>0.12430468185328003</v>
      </c>
      <c r="AU81" s="108">
        <f t="shared" si="29"/>
        <v>0</v>
      </c>
    </row>
    <row r="82" spans="1:47" hidden="1">
      <c r="A82" s="21">
        <v>44927</v>
      </c>
      <c r="B82" s="22" t="s">
        <v>13</v>
      </c>
      <c r="C82" s="22" t="s">
        <v>14</v>
      </c>
      <c r="D82" s="22" t="s">
        <v>209</v>
      </c>
      <c r="E82" s="22">
        <v>1002050212</v>
      </c>
      <c r="F82" s="23" t="s">
        <v>15</v>
      </c>
      <c r="G82" s="22">
        <v>1079534</v>
      </c>
      <c r="H82" s="36" t="s">
        <v>16</v>
      </c>
      <c r="I82" s="4" t="s">
        <v>3512</v>
      </c>
      <c r="J82" s="4" t="s">
        <v>3512</v>
      </c>
      <c r="K82" s="24">
        <v>1830</v>
      </c>
      <c r="L82" s="25">
        <v>1830</v>
      </c>
      <c r="M82" s="26">
        <v>1</v>
      </c>
      <c r="N82" s="26">
        <v>1</v>
      </c>
      <c r="O82" s="26">
        <v>0</v>
      </c>
      <c r="P82" s="26">
        <v>1830</v>
      </c>
      <c r="Q82" s="26">
        <v>0</v>
      </c>
      <c r="R82" s="27">
        <v>132545.06</v>
      </c>
      <c r="S82" s="27">
        <v>0</v>
      </c>
      <c r="T82" s="28">
        <v>132545.06</v>
      </c>
      <c r="U82" s="27">
        <v>0</v>
      </c>
      <c r="V82" s="29">
        <v>1</v>
      </c>
      <c r="W82" s="26">
        <v>0</v>
      </c>
      <c r="X82" s="30">
        <f t="shared" si="15"/>
        <v>1</v>
      </c>
      <c r="Y82" s="31">
        <f t="shared" si="16"/>
        <v>1830</v>
      </c>
      <c r="Z82" s="31">
        <f t="shared" si="17"/>
        <v>132545.06</v>
      </c>
      <c r="AA82" s="31">
        <f t="shared" si="18"/>
        <v>132545.06</v>
      </c>
      <c r="AB82" s="5">
        <v>1</v>
      </c>
      <c r="AC82" s="6">
        <v>204186.19</v>
      </c>
      <c r="AD82" s="30">
        <v>0</v>
      </c>
      <c r="AE82" s="67">
        <f t="shared" si="19"/>
        <v>1</v>
      </c>
      <c r="AF82" s="70">
        <f>IF(C82=Sheet6!$E$3,Sheet6!$E$4,IF('January 2023'!C82=Sheet6!$F$3,Sheet6!$F$4,IF('January 2023'!C82=Sheet6!$G$3,Sheet6!$G$4,IF('January 2023'!C82=Sheet6!$H$3,Sheet6!$H$4,IF('January 2023'!C82=Sheet6!$I$3,Sheet6!$I$4,IF('January 2023'!C82=Sheet6!$J$3,Sheet6!$J$4,IF('January 2023'!C82=Sheet6!$K$3,Sheet6!$K$4,IF('January 2023'!C82=Sheet6!$L$3,Sheet6!$L$4))))))))</f>
        <v>0.12430468185328003</v>
      </c>
      <c r="AG82" s="74">
        <f t="shared" si="20"/>
        <v>1</v>
      </c>
      <c r="AH82" s="71">
        <v>0.84499999999999997</v>
      </c>
      <c r="AI82" s="72">
        <f t="shared" si="21"/>
        <v>1</v>
      </c>
      <c r="AJ82" s="73">
        <f t="shared" si="22"/>
        <v>1</v>
      </c>
      <c r="AK82" s="73">
        <v>0.57513480154899921</v>
      </c>
      <c r="AL82" s="95">
        <f t="shared" si="23"/>
        <v>1</v>
      </c>
      <c r="AM82" s="107">
        <v>0</v>
      </c>
      <c r="AN82" s="98">
        <f t="shared" si="24"/>
        <v>0</v>
      </c>
      <c r="AO82" s="99" t="e">
        <f>SUMIF([1]Sheet1!$AB:$AB,E82,[1]Sheet1!$AA:$AA)</f>
        <v>#VALUE!</v>
      </c>
      <c r="AP82" s="100">
        <f t="shared" si="25"/>
        <v>1</v>
      </c>
      <c r="AQ82" s="97">
        <f t="shared" si="26"/>
        <v>0</v>
      </c>
      <c r="AR82" s="100">
        <f t="shared" si="27"/>
        <v>1</v>
      </c>
      <c r="AS82" s="101">
        <f t="shared" si="28"/>
        <v>0</v>
      </c>
      <c r="AT82" s="100">
        <v>0.12430468185328003</v>
      </c>
      <c r="AU82" s="108">
        <f t="shared" si="29"/>
        <v>1</v>
      </c>
    </row>
    <row r="83" spans="1:47" hidden="1">
      <c r="A83" s="21">
        <v>44927</v>
      </c>
      <c r="B83" s="23" t="s">
        <v>13</v>
      </c>
      <c r="C83" s="23" t="s">
        <v>14</v>
      </c>
      <c r="D83" s="23" t="s">
        <v>193</v>
      </c>
      <c r="E83" s="23">
        <v>1002050533</v>
      </c>
      <c r="F83" s="23" t="s">
        <v>15</v>
      </c>
      <c r="G83" s="23">
        <v>1079534</v>
      </c>
      <c r="H83" s="37" t="s">
        <v>16</v>
      </c>
      <c r="I83" s="4" t="s">
        <v>3512</v>
      </c>
      <c r="J83" s="4" t="s">
        <v>3512</v>
      </c>
      <c r="K83" s="24">
        <v>1010</v>
      </c>
      <c r="L83" s="24">
        <v>1010</v>
      </c>
      <c r="M83" s="29">
        <v>1</v>
      </c>
      <c r="N83" s="29">
        <v>1</v>
      </c>
      <c r="O83" s="29">
        <v>0</v>
      </c>
      <c r="P83" s="29">
        <v>1010</v>
      </c>
      <c r="Q83" s="29">
        <v>0</v>
      </c>
      <c r="R83" s="28">
        <v>73153.279999999999</v>
      </c>
      <c r="S83" s="28">
        <v>0</v>
      </c>
      <c r="T83" s="28">
        <v>73153.279999999999</v>
      </c>
      <c r="U83" s="28">
        <v>0</v>
      </c>
      <c r="V83" s="29">
        <v>1</v>
      </c>
      <c r="W83" s="29">
        <v>0</v>
      </c>
      <c r="X83" s="32">
        <f t="shared" si="15"/>
        <v>1</v>
      </c>
      <c r="Y83" s="33">
        <f t="shared" si="16"/>
        <v>1010</v>
      </c>
      <c r="Z83" s="33">
        <f t="shared" si="17"/>
        <v>73153.279999999999</v>
      </c>
      <c r="AA83" s="33">
        <f t="shared" si="18"/>
        <v>73153.279999999999</v>
      </c>
      <c r="AB83" s="5">
        <v>1</v>
      </c>
      <c r="AC83" s="6">
        <v>195808.92</v>
      </c>
      <c r="AD83" s="32">
        <v>0</v>
      </c>
      <c r="AE83" s="67">
        <f t="shared" si="19"/>
        <v>1</v>
      </c>
      <c r="AF83" s="70">
        <f>IF(C83=Sheet6!$E$3,Sheet6!$E$4,IF('January 2023'!C83=Sheet6!$F$3,Sheet6!$F$4,IF('January 2023'!C83=Sheet6!$G$3,Sheet6!$G$4,IF('January 2023'!C83=Sheet6!$H$3,Sheet6!$H$4,IF('January 2023'!C83=Sheet6!$I$3,Sheet6!$I$4,IF('January 2023'!C83=Sheet6!$J$3,Sheet6!$J$4,IF('January 2023'!C83=Sheet6!$K$3,Sheet6!$K$4,IF('January 2023'!C83=Sheet6!$L$3,Sheet6!$L$4))))))))</f>
        <v>0.12430468185328003</v>
      </c>
      <c r="AG83" s="74">
        <f t="shared" si="20"/>
        <v>1</v>
      </c>
      <c r="AH83" s="71">
        <v>0.84499999999999997</v>
      </c>
      <c r="AI83" s="72">
        <f t="shared" si="21"/>
        <v>1</v>
      </c>
      <c r="AJ83" s="73">
        <f t="shared" si="22"/>
        <v>1</v>
      </c>
      <c r="AK83" s="73">
        <v>0.57513480154899921</v>
      </c>
      <c r="AL83" s="95">
        <f t="shared" si="23"/>
        <v>1</v>
      </c>
      <c r="AM83" s="107">
        <v>0</v>
      </c>
      <c r="AN83" s="98">
        <f t="shared" si="24"/>
        <v>0</v>
      </c>
      <c r="AO83" s="99" t="e">
        <f>SUMIF([1]Sheet1!$AB:$AB,E83,[1]Sheet1!$AA:$AA)</f>
        <v>#VALUE!</v>
      </c>
      <c r="AP83" s="100">
        <f t="shared" si="25"/>
        <v>1</v>
      </c>
      <c r="AQ83" s="97">
        <f t="shared" si="26"/>
        <v>0</v>
      </c>
      <c r="AR83" s="100">
        <f t="shared" si="27"/>
        <v>1</v>
      </c>
      <c r="AS83" s="101">
        <f t="shared" si="28"/>
        <v>0</v>
      </c>
      <c r="AT83" s="100">
        <v>0.12430468185328003</v>
      </c>
      <c r="AU83" s="108">
        <f t="shared" si="29"/>
        <v>1</v>
      </c>
    </row>
    <row r="84" spans="1:47" hidden="1">
      <c r="A84" s="21">
        <v>44927</v>
      </c>
      <c r="B84" s="23" t="s">
        <v>13</v>
      </c>
      <c r="C84" s="23" t="s">
        <v>14</v>
      </c>
      <c r="D84" s="23" t="s">
        <v>256</v>
      </c>
      <c r="E84" s="23">
        <v>1002049526</v>
      </c>
      <c r="F84" s="23" t="s">
        <v>15</v>
      </c>
      <c r="G84" s="23">
        <v>1079534</v>
      </c>
      <c r="H84" s="37" t="s">
        <v>16</v>
      </c>
      <c r="I84" s="4" t="s">
        <v>3512</v>
      </c>
      <c r="J84" s="4" t="s">
        <v>3512</v>
      </c>
      <c r="K84" s="24">
        <v>928</v>
      </c>
      <c r="L84" s="24">
        <v>928</v>
      </c>
      <c r="M84" s="29">
        <v>1</v>
      </c>
      <c r="N84" s="29">
        <v>1</v>
      </c>
      <c r="O84" s="29">
        <v>0</v>
      </c>
      <c r="P84" s="29">
        <v>928</v>
      </c>
      <c r="Q84" s="29">
        <v>0</v>
      </c>
      <c r="R84" s="28">
        <v>67214.100000000006</v>
      </c>
      <c r="S84" s="28">
        <v>0</v>
      </c>
      <c r="T84" s="28">
        <v>72000</v>
      </c>
      <c r="U84" s="28">
        <v>0</v>
      </c>
      <c r="V84" s="29">
        <v>1</v>
      </c>
      <c r="W84" s="29">
        <v>0</v>
      </c>
      <c r="X84" s="32">
        <f t="shared" si="15"/>
        <v>1</v>
      </c>
      <c r="Y84" s="33">
        <f t="shared" si="16"/>
        <v>928</v>
      </c>
      <c r="Z84" s="33">
        <f t="shared" si="17"/>
        <v>67214.100000000006</v>
      </c>
      <c r="AA84" s="33">
        <f t="shared" si="18"/>
        <v>72000</v>
      </c>
      <c r="AB84" s="5">
        <v>1</v>
      </c>
      <c r="AC84" s="6">
        <v>369094.23</v>
      </c>
      <c r="AD84" s="32">
        <v>0</v>
      </c>
      <c r="AE84" s="67">
        <f t="shared" si="19"/>
        <v>1</v>
      </c>
      <c r="AF84" s="70">
        <f>IF(C84=Sheet6!$E$3,Sheet6!$E$4,IF('January 2023'!C84=Sheet6!$F$3,Sheet6!$F$4,IF('January 2023'!C84=Sheet6!$G$3,Sheet6!$G$4,IF('January 2023'!C84=Sheet6!$H$3,Sheet6!$H$4,IF('January 2023'!C84=Sheet6!$I$3,Sheet6!$I$4,IF('January 2023'!C84=Sheet6!$J$3,Sheet6!$J$4,IF('January 2023'!C84=Sheet6!$K$3,Sheet6!$K$4,IF('January 2023'!C84=Sheet6!$L$3,Sheet6!$L$4))))))))</f>
        <v>0.12430468185328003</v>
      </c>
      <c r="AG84" s="74">
        <f t="shared" si="20"/>
        <v>1</v>
      </c>
      <c r="AH84" s="71">
        <v>0.84499999999999997</v>
      </c>
      <c r="AI84" s="72">
        <f t="shared" si="21"/>
        <v>1</v>
      </c>
      <c r="AJ84" s="73">
        <f t="shared" si="22"/>
        <v>1</v>
      </c>
      <c r="AK84" s="73">
        <v>0.57513480154899921</v>
      </c>
      <c r="AL84" s="95">
        <f t="shared" si="23"/>
        <v>1</v>
      </c>
      <c r="AM84" s="107">
        <v>0</v>
      </c>
      <c r="AN84" s="98">
        <f t="shared" si="24"/>
        <v>0</v>
      </c>
      <c r="AO84" s="99" t="e">
        <f>SUMIF([1]Sheet1!$AB:$AB,E84,[1]Sheet1!$AA:$AA)</f>
        <v>#VALUE!</v>
      </c>
      <c r="AP84" s="100">
        <f t="shared" si="25"/>
        <v>1</v>
      </c>
      <c r="AQ84" s="97">
        <f t="shared" si="26"/>
        <v>0</v>
      </c>
      <c r="AR84" s="100">
        <f t="shared" si="27"/>
        <v>1.0712038099148837</v>
      </c>
      <c r="AS84" s="101">
        <f t="shared" si="28"/>
        <v>-7.1203809914883731E-2</v>
      </c>
      <c r="AT84" s="100">
        <v>0.12430468185328003</v>
      </c>
      <c r="AU84" s="108">
        <f t="shared" si="29"/>
        <v>1</v>
      </c>
    </row>
    <row r="85" spans="1:47" hidden="1">
      <c r="A85" s="21">
        <v>44927</v>
      </c>
      <c r="B85" s="22" t="s">
        <v>13</v>
      </c>
      <c r="C85" s="22" t="s">
        <v>14</v>
      </c>
      <c r="D85" s="22" t="s">
        <v>211</v>
      </c>
      <c r="E85" s="22">
        <v>1002050227</v>
      </c>
      <c r="F85" s="23" t="s">
        <v>15</v>
      </c>
      <c r="G85" s="22">
        <v>1070774</v>
      </c>
      <c r="H85" s="36" t="s">
        <v>16</v>
      </c>
      <c r="I85" s="4" t="s">
        <v>3512</v>
      </c>
      <c r="J85" s="4" t="s">
        <v>3512</v>
      </c>
      <c r="K85" s="24">
        <v>698</v>
      </c>
      <c r="L85" s="25">
        <v>698</v>
      </c>
      <c r="M85" s="26">
        <v>1</v>
      </c>
      <c r="N85" s="26">
        <v>1</v>
      </c>
      <c r="O85" s="26">
        <v>0</v>
      </c>
      <c r="P85" s="26">
        <v>698</v>
      </c>
      <c r="Q85" s="26">
        <v>0</v>
      </c>
      <c r="R85" s="27">
        <v>50555.439999999995</v>
      </c>
      <c r="S85" s="27">
        <v>0</v>
      </c>
      <c r="T85" s="28">
        <v>55555.44</v>
      </c>
      <c r="U85" s="27">
        <v>0</v>
      </c>
      <c r="V85" s="29">
        <v>1</v>
      </c>
      <c r="W85" s="26">
        <v>0</v>
      </c>
      <c r="X85" s="30">
        <f t="shared" si="15"/>
        <v>1</v>
      </c>
      <c r="Y85" s="31">
        <f t="shared" si="16"/>
        <v>698</v>
      </c>
      <c r="Z85" s="31">
        <f t="shared" si="17"/>
        <v>50555.439999999995</v>
      </c>
      <c r="AA85" s="31">
        <f t="shared" si="18"/>
        <v>55555.44</v>
      </c>
      <c r="AB85" s="5">
        <v>1</v>
      </c>
      <c r="AC85" s="6">
        <v>63897.18</v>
      </c>
      <c r="AD85" s="30">
        <v>0</v>
      </c>
      <c r="AE85" s="67">
        <f t="shared" si="19"/>
        <v>1</v>
      </c>
      <c r="AF85" s="70">
        <f>IF(C85=Sheet6!$E$3,Sheet6!$E$4,IF('January 2023'!C85=Sheet6!$F$3,Sheet6!$F$4,IF('January 2023'!C85=Sheet6!$G$3,Sheet6!$G$4,IF('January 2023'!C85=Sheet6!$H$3,Sheet6!$H$4,IF('January 2023'!C85=Sheet6!$I$3,Sheet6!$I$4,IF('January 2023'!C85=Sheet6!$J$3,Sheet6!$J$4,IF('January 2023'!C85=Sheet6!$K$3,Sheet6!$K$4,IF('January 2023'!C85=Sheet6!$L$3,Sheet6!$L$4))))))))</f>
        <v>0.12430468185328003</v>
      </c>
      <c r="AG85" s="74">
        <f t="shared" si="20"/>
        <v>1</v>
      </c>
      <c r="AH85" s="71">
        <v>0.84499999999999997</v>
      </c>
      <c r="AI85" s="72">
        <f t="shared" si="21"/>
        <v>1</v>
      </c>
      <c r="AJ85" s="73">
        <f t="shared" si="22"/>
        <v>1</v>
      </c>
      <c r="AK85" s="73">
        <v>0.57513480154899921</v>
      </c>
      <c r="AL85" s="95">
        <f t="shared" si="23"/>
        <v>1</v>
      </c>
      <c r="AM85" s="107">
        <v>0</v>
      </c>
      <c r="AN85" s="98">
        <f t="shared" si="24"/>
        <v>0</v>
      </c>
      <c r="AO85" s="99" t="e">
        <f>SUMIF([1]Sheet1!$AB:$AB,E85,[1]Sheet1!$AA:$AA)</f>
        <v>#VALUE!</v>
      </c>
      <c r="AP85" s="100">
        <f t="shared" si="25"/>
        <v>1</v>
      </c>
      <c r="AQ85" s="97">
        <f t="shared" si="26"/>
        <v>0</v>
      </c>
      <c r="AR85" s="100">
        <f t="shared" si="27"/>
        <v>1.0989013249612705</v>
      </c>
      <c r="AS85" s="101">
        <f t="shared" si="28"/>
        <v>-9.8901324961270465E-2</v>
      </c>
      <c r="AT85" s="100">
        <v>0.12430468185328003</v>
      </c>
      <c r="AU85" s="108">
        <f t="shared" si="29"/>
        <v>1</v>
      </c>
    </row>
    <row r="86" spans="1:47" hidden="1">
      <c r="A86" s="21">
        <v>44927</v>
      </c>
      <c r="B86" s="23" t="s">
        <v>13</v>
      </c>
      <c r="C86" s="23" t="s">
        <v>14</v>
      </c>
      <c r="D86" s="23" t="s">
        <v>27</v>
      </c>
      <c r="E86" s="23">
        <v>1002917624</v>
      </c>
      <c r="F86" s="23" t="s">
        <v>15</v>
      </c>
      <c r="G86" s="23">
        <v>1070774</v>
      </c>
      <c r="H86" s="37" t="s">
        <v>16</v>
      </c>
      <c r="I86" s="4" t="s">
        <v>3512</v>
      </c>
      <c r="J86" s="4" t="s">
        <v>3512</v>
      </c>
      <c r="K86" s="24">
        <v>517</v>
      </c>
      <c r="L86" s="24">
        <v>517</v>
      </c>
      <c r="M86" s="29">
        <v>1</v>
      </c>
      <c r="N86" s="29">
        <v>1</v>
      </c>
      <c r="O86" s="29">
        <v>0</v>
      </c>
      <c r="P86" s="29">
        <v>517</v>
      </c>
      <c r="Q86" s="29">
        <v>0</v>
      </c>
      <c r="R86" s="28">
        <v>37445.79</v>
      </c>
      <c r="S86" s="28">
        <v>0</v>
      </c>
      <c r="T86" s="28">
        <v>38050</v>
      </c>
      <c r="U86" s="28">
        <v>0</v>
      </c>
      <c r="V86" s="29">
        <v>1</v>
      </c>
      <c r="W86" s="29">
        <v>0</v>
      </c>
      <c r="X86" s="32">
        <f t="shared" si="15"/>
        <v>1</v>
      </c>
      <c r="Y86" s="33">
        <f t="shared" si="16"/>
        <v>517</v>
      </c>
      <c r="Z86" s="33">
        <f t="shared" si="17"/>
        <v>37445.79</v>
      </c>
      <c r="AA86" s="33">
        <f t="shared" si="18"/>
        <v>38050</v>
      </c>
      <c r="AB86" s="5">
        <v>1</v>
      </c>
      <c r="AC86" s="6">
        <v>-38.19</v>
      </c>
      <c r="AD86" s="32">
        <v>0</v>
      </c>
      <c r="AE86" s="67">
        <f t="shared" si="19"/>
        <v>1</v>
      </c>
      <c r="AF86" s="70">
        <f>IF(C86=Sheet6!$E$3,Sheet6!$E$4,IF('January 2023'!C86=Sheet6!$F$3,Sheet6!$F$4,IF('January 2023'!C86=Sheet6!$G$3,Sheet6!$G$4,IF('January 2023'!C86=Sheet6!$H$3,Sheet6!$H$4,IF('January 2023'!C86=Sheet6!$I$3,Sheet6!$I$4,IF('January 2023'!C86=Sheet6!$J$3,Sheet6!$J$4,IF('January 2023'!C86=Sheet6!$K$3,Sheet6!$K$4,IF('January 2023'!C86=Sheet6!$L$3,Sheet6!$L$4))))))))</f>
        <v>0.12430468185328003</v>
      </c>
      <c r="AG86" s="74">
        <f t="shared" si="20"/>
        <v>1</v>
      </c>
      <c r="AH86" s="71">
        <v>0.84499999999999997</v>
      </c>
      <c r="AI86" s="72">
        <f t="shared" si="21"/>
        <v>1</v>
      </c>
      <c r="AJ86" s="73">
        <f t="shared" si="22"/>
        <v>1</v>
      </c>
      <c r="AK86" s="73">
        <v>0.57513480154899921</v>
      </c>
      <c r="AL86" s="95">
        <f t="shared" si="23"/>
        <v>1</v>
      </c>
      <c r="AM86" s="107">
        <v>0</v>
      </c>
      <c r="AN86" s="98">
        <f t="shared" si="24"/>
        <v>0</v>
      </c>
      <c r="AO86" s="99" t="e">
        <f>SUMIF([1]Sheet1!$AB:$AB,E86,[1]Sheet1!$AA:$AA)</f>
        <v>#VALUE!</v>
      </c>
      <c r="AP86" s="100">
        <f t="shared" si="25"/>
        <v>1</v>
      </c>
      <c r="AQ86" s="97">
        <f t="shared" si="26"/>
        <v>0</v>
      </c>
      <c r="AR86" s="100">
        <f t="shared" si="27"/>
        <v>1.0161355922788651</v>
      </c>
      <c r="AS86" s="101">
        <f t="shared" si="28"/>
        <v>-1.6135592278865074E-2</v>
      </c>
      <c r="AT86" s="100">
        <v>0.12430468185328003</v>
      </c>
      <c r="AU86" s="108">
        <f t="shared" si="29"/>
        <v>1</v>
      </c>
    </row>
    <row r="87" spans="1:47" hidden="1">
      <c r="A87" s="21">
        <v>44927</v>
      </c>
      <c r="B87" s="23" t="s">
        <v>13</v>
      </c>
      <c r="C87" s="23" t="s">
        <v>14</v>
      </c>
      <c r="D87" s="23" t="s">
        <v>166</v>
      </c>
      <c r="E87" s="23">
        <v>1002050040</v>
      </c>
      <c r="F87" s="23" t="s">
        <v>15</v>
      </c>
      <c r="G87" s="23">
        <v>1070774</v>
      </c>
      <c r="H87" s="37" t="s">
        <v>16</v>
      </c>
      <c r="I87" s="4" t="s">
        <v>3512</v>
      </c>
      <c r="J87" s="4" t="s">
        <v>3512</v>
      </c>
      <c r="K87" s="24">
        <v>100</v>
      </c>
      <c r="L87" s="24">
        <v>100</v>
      </c>
      <c r="M87" s="29">
        <v>1</v>
      </c>
      <c r="N87" s="29">
        <v>1</v>
      </c>
      <c r="O87" s="29">
        <v>0</v>
      </c>
      <c r="P87" s="29">
        <v>100</v>
      </c>
      <c r="Q87" s="29">
        <v>0</v>
      </c>
      <c r="R87" s="28">
        <v>7242.9000000000005</v>
      </c>
      <c r="S87" s="28">
        <v>0</v>
      </c>
      <c r="T87" s="28">
        <v>7800</v>
      </c>
      <c r="U87" s="28">
        <v>0</v>
      </c>
      <c r="V87" s="29">
        <v>1</v>
      </c>
      <c r="W87" s="29">
        <v>0</v>
      </c>
      <c r="X87" s="32">
        <f t="shared" si="15"/>
        <v>1</v>
      </c>
      <c r="Y87" s="33">
        <f t="shared" si="16"/>
        <v>100</v>
      </c>
      <c r="Z87" s="33">
        <f t="shared" si="17"/>
        <v>7242.9000000000005</v>
      </c>
      <c r="AA87" s="33">
        <f t="shared" si="18"/>
        <v>7800</v>
      </c>
      <c r="AB87" s="5">
        <v>1</v>
      </c>
      <c r="AC87" s="6">
        <v>598411.18000000005</v>
      </c>
      <c r="AD87" s="32">
        <v>0</v>
      </c>
      <c r="AE87" s="67">
        <f t="shared" si="19"/>
        <v>1</v>
      </c>
      <c r="AF87" s="70">
        <f>IF(C87=Sheet6!$E$3,Sheet6!$E$4,IF('January 2023'!C87=Sheet6!$F$3,Sheet6!$F$4,IF('January 2023'!C87=Sheet6!$G$3,Sheet6!$G$4,IF('January 2023'!C87=Sheet6!$H$3,Sheet6!$H$4,IF('January 2023'!C87=Sheet6!$I$3,Sheet6!$I$4,IF('January 2023'!C87=Sheet6!$J$3,Sheet6!$J$4,IF('January 2023'!C87=Sheet6!$K$3,Sheet6!$K$4,IF('January 2023'!C87=Sheet6!$L$3,Sheet6!$L$4))))))))</f>
        <v>0.12430468185328003</v>
      </c>
      <c r="AG87" s="74">
        <f t="shared" si="20"/>
        <v>1</v>
      </c>
      <c r="AH87" s="71">
        <v>0.84499999999999997</v>
      </c>
      <c r="AI87" s="72">
        <f t="shared" si="21"/>
        <v>1</v>
      </c>
      <c r="AJ87" s="73">
        <f t="shared" si="22"/>
        <v>1</v>
      </c>
      <c r="AK87" s="73">
        <v>0.57513480154899921</v>
      </c>
      <c r="AL87" s="95">
        <f t="shared" si="23"/>
        <v>1</v>
      </c>
      <c r="AM87" s="107">
        <v>0</v>
      </c>
      <c r="AN87" s="98">
        <f t="shared" si="24"/>
        <v>0</v>
      </c>
      <c r="AO87" s="99" t="e">
        <f>SUMIF([1]Sheet1!$AB:$AB,E87,[1]Sheet1!$AA:$AA)</f>
        <v>#VALUE!</v>
      </c>
      <c r="AP87" s="100">
        <f t="shared" si="25"/>
        <v>1</v>
      </c>
      <c r="AQ87" s="97">
        <f t="shared" si="26"/>
        <v>0</v>
      </c>
      <c r="AR87" s="100">
        <f t="shared" si="27"/>
        <v>1.0769167046348838</v>
      </c>
      <c r="AS87" s="101">
        <f t="shared" si="28"/>
        <v>-7.6916704634883759E-2</v>
      </c>
      <c r="AT87" s="100">
        <v>0.12430468185328003</v>
      </c>
      <c r="AU87" s="108">
        <f t="shared" si="29"/>
        <v>1</v>
      </c>
    </row>
    <row r="88" spans="1:47" hidden="1">
      <c r="A88" s="21">
        <v>44927</v>
      </c>
      <c r="B88" s="22" t="s">
        <v>13</v>
      </c>
      <c r="C88" s="22" t="s">
        <v>14</v>
      </c>
      <c r="D88" s="22" t="s">
        <v>3335</v>
      </c>
      <c r="E88" s="22">
        <v>1002050076</v>
      </c>
      <c r="F88" s="23" t="s">
        <v>15</v>
      </c>
      <c r="G88" s="22">
        <v>1081849</v>
      </c>
      <c r="H88" s="36" t="s">
        <v>16</v>
      </c>
      <c r="I88" s="4" t="s">
        <v>3512</v>
      </c>
      <c r="J88" s="4" t="s">
        <v>3512</v>
      </c>
      <c r="K88" s="24">
        <v>98</v>
      </c>
      <c r="L88" s="25">
        <v>98</v>
      </c>
      <c r="M88" s="26">
        <v>1</v>
      </c>
      <c r="N88" s="26">
        <v>1</v>
      </c>
      <c r="O88" s="26">
        <v>0</v>
      </c>
      <c r="P88" s="26">
        <v>98</v>
      </c>
      <c r="Q88" s="26">
        <v>0</v>
      </c>
      <c r="R88" s="27">
        <v>7098.04</v>
      </c>
      <c r="S88" s="27">
        <v>0</v>
      </c>
      <c r="T88" s="28">
        <v>0</v>
      </c>
      <c r="U88" s="27">
        <v>0</v>
      </c>
      <c r="V88" s="29">
        <v>0</v>
      </c>
      <c r="W88" s="26">
        <v>0</v>
      </c>
      <c r="X88" s="30">
        <f t="shared" si="15"/>
        <v>1</v>
      </c>
      <c r="Y88" s="31">
        <f t="shared" si="16"/>
        <v>98</v>
      </c>
      <c r="Z88" s="31">
        <f t="shared" si="17"/>
        <v>7098.04</v>
      </c>
      <c r="AA88" s="31">
        <f t="shared" si="18"/>
        <v>0</v>
      </c>
      <c r="AB88" s="5">
        <v>0</v>
      </c>
      <c r="AC88" s="6">
        <v>6393.42</v>
      </c>
      <c r="AD88" s="30">
        <v>0</v>
      </c>
      <c r="AE88" s="67">
        <f t="shared" si="19"/>
        <v>0</v>
      </c>
      <c r="AF88" s="70">
        <f>IF(C88=Sheet6!$E$3,Sheet6!$E$4,IF('January 2023'!C88=Sheet6!$F$3,Sheet6!$F$4,IF('January 2023'!C88=Sheet6!$G$3,Sheet6!$G$4,IF('January 2023'!C88=Sheet6!$H$3,Sheet6!$H$4,IF('January 2023'!C88=Sheet6!$I$3,Sheet6!$I$4,IF('January 2023'!C88=Sheet6!$J$3,Sheet6!$J$4,IF('January 2023'!C88=Sheet6!$K$3,Sheet6!$K$4,IF('January 2023'!C88=Sheet6!$L$3,Sheet6!$L$4))))))))</f>
        <v>0.12430468185328003</v>
      </c>
      <c r="AG88" s="74">
        <f t="shared" si="20"/>
        <v>1</v>
      </c>
      <c r="AH88" s="71">
        <v>0.84499999999999997</v>
      </c>
      <c r="AI88" s="72">
        <f t="shared" si="21"/>
        <v>1</v>
      </c>
      <c r="AJ88" s="73">
        <f t="shared" si="22"/>
        <v>0</v>
      </c>
      <c r="AK88" s="73">
        <v>0.57513480154899921</v>
      </c>
      <c r="AL88" s="95">
        <f t="shared" si="23"/>
        <v>0</v>
      </c>
      <c r="AM88" s="107">
        <v>0</v>
      </c>
      <c r="AN88" s="98">
        <f t="shared" si="24"/>
        <v>0</v>
      </c>
      <c r="AO88" s="99" t="e">
        <f>SUMIF([1]Sheet1!$AB:$AB,E88,[1]Sheet1!$AA:$AA)</f>
        <v>#VALUE!</v>
      </c>
      <c r="AP88" s="100">
        <f t="shared" si="25"/>
        <v>1</v>
      </c>
      <c r="AQ88" s="97">
        <f t="shared" si="26"/>
        <v>0</v>
      </c>
      <c r="AR88" s="100">
        <f t="shared" si="27"/>
        <v>0</v>
      </c>
      <c r="AS88" s="101">
        <f t="shared" si="28"/>
        <v>1</v>
      </c>
      <c r="AT88" s="100">
        <v>0.12430468185328003</v>
      </c>
      <c r="AU88" s="108">
        <f t="shared" si="29"/>
        <v>0</v>
      </c>
    </row>
    <row r="89" spans="1:47" hidden="1">
      <c r="A89" s="21">
        <v>44927</v>
      </c>
      <c r="B89" s="23" t="s">
        <v>13</v>
      </c>
      <c r="C89" s="23" t="s">
        <v>14</v>
      </c>
      <c r="D89" s="23" t="s">
        <v>3336</v>
      </c>
      <c r="E89" s="23">
        <v>1000278107</v>
      </c>
      <c r="F89" s="23" t="s">
        <v>15</v>
      </c>
      <c r="G89" s="22">
        <v>1081849</v>
      </c>
      <c r="H89" s="36" t="s">
        <v>16</v>
      </c>
      <c r="I89" s="4" t="s">
        <v>3512</v>
      </c>
      <c r="J89" s="4" t="s">
        <v>3512</v>
      </c>
      <c r="K89" s="24">
        <v>3814.070000000007</v>
      </c>
      <c r="L89" s="24">
        <v>3814.070000000007</v>
      </c>
      <c r="M89" s="29">
        <v>0</v>
      </c>
      <c r="N89" s="29">
        <v>0</v>
      </c>
      <c r="O89" s="29">
        <v>2</v>
      </c>
      <c r="P89" s="29">
        <v>0</v>
      </c>
      <c r="Q89" s="29">
        <v>3608</v>
      </c>
      <c r="R89" s="28">
        <v>0</v>
      </c>
      <c r="S89" s="28">
        <v>280000</v>
      </c>
      <c r="T89" s="28">
        <v>0</v>
      </c>
      <c r="U89" s="28">
        <v>280000</v>
      </c>
      <c r="V89" s="29">
        <v>0</v>
      </c>
      <c r="W89" s="29">
        <v>1</v>
      </c>
      <c r="X89" s="32">
        <f t="shared" si="15"/>
        <v>2</v>
      </c>
      <c r="Y89" s="33">
        <f t="shared" si="16"/>
        <v>3608</v>
      </c>
      <c r="Z89" s="33">
        <f t="shared" si="17"/>
        <v>280000</v>
      </c>
      <c r="AA89" s="33">
        <f t="shared" si="18"/>
        <v>280000</v>
      </c>
      <c r="AB89" s="5">
        <v>1</v>
      </c>
      <c r="AC89" s="6">
        <v>0</v>
      </c>
      <c r="AD89" s="32">
        <v>0</v>
      </c>
      <c r="AE89" s="67">
        <f t="shared" si="19"/>
        <v>0.5</v>
      </c>
      <c r="AF89" s="70">
        <f>IF(C89=Sheet6!$E$3,Sheet6!$E$4,IF('January 2023'!C89=Sheet6!$F$3,Sheet6!$F$4,IF('January 2023'!C89=Sheet6!$G$3,Sheet6!$G$4,IF('January 2023'!C89=Sheet6!$H$3,Sheet6!$H$4,IF('January 2023'!C89=Sheet6!$I$3,Sheet6!$I$4,IF('January 2023'!C89=Sheet6!$J$3,Sheet6!$J$4,IF('January 2023'!C89=Sheet6!$K$3,Sheet6!$K$4,IF('January 2023'!C89=Sheet6!$L$3,Sheet6!$L$4))))))))</f>
        <v>0.12430468185328003</v>
      </c>
      <c r="AG89" s="74">
        <f t="shared" si="20"/>
        <v>0.94597110173646348</v>
      </c>
      <c r="AH89" s="71">
        <v>0.84499999999999997</v>
      </c>
      <c r="AI89" s="72">
        <f t="shared" si="21"/>
        <v>1</v>
      </c>
      <c r="AJ89" s="73">
        <f t="shared" si="22"/>
        <v>0.5</v>
      </c>
      <c r="AK89" s="73">
        <v>0.57513480154899921</v>
      </c>
      <c r="AL89" s="95">
        <f t="shared" si="23"/>
        <v>0</v>
      </c>
      <c r="AM89" s="107">
        <v>0</v>
      </c>
      <c r="AN89" s="98">
        <f t="shared" si="24"/>
        <v>0</v>
      </c>
      <c r="AO89" s="99" t="e">
        <f>SUMIF([1]Sheet1!$AB:$AB,E89,[1]Sheet1!$AA:$AA)</f>
        <v>#VALUE!</v>
      </c>
      <c r="AP89" s="100">
        <f t="shared" si="25"/>
        <v>1</v>
      </c>
      <c r="AQ89" s="97">
        <f t="shared" si="26"/>
        <v>0</v>
      </c>
      <c r="AR89" s="100">
        <f t="shared" si="27"/>
        <v>1</v>
      </c>
      <c r="AS89" s="101">
        <f t="shared" si="28"/>
        <v>5.4028898263536518E-2</v>
      </c>
      <c r="AT89" s="100">
        <v>0.12430468185328003</v>
      </c>
      <c r="AU89" s="108">
        <f t="shared" si="29"/>
        <v>1</v>
      </c>
    </row>
    <row r="90" spans="1:47" hidden="1">
      <c r="A90" s="21">
        <v>44927</v>
      </c>
      <c r="B90" s="22" t="s">
        <v>13</v>
      </c>
      <c r="C90" s="22" t="s">
        <v>14</v>
      </c>
      <c r="D90" s="22" t="s">
        <v>21</v>
      </c>
      <c r="E90" s="22">
        <v>1002049524</v>
      </c>
      <c r="F90" s="23" t="s">
        <v>15</v>
      </c>
      <c r="G90" s="22">
        <v>1079545</v>
      </c>
      <c r="H90" s="36" t="s">
        <v>20</v>
      </c>
      <c r="I90" s="4" t="s">
        <v>3512</v>
      </c>
      <c r="J90" s="4" t="s">
        <v>3512</v>
      </c>
      <c r="K90" s="24" t="s">
        <v>18</v>
      </c>
      <c r="L90" s="25">
        <v>0</v>
      </c>
      <c r="M90" s="26">
        <v>0</v>
      </c>
      <c r="N90" s="26">
        <v>1</v>
      </c>
      <c r="O90" s="26">
        <v>0</v>
      </c>
      <c r="P90" s="26">
        <v>0</v>
      </c>
      <c r="Q90" s="26">
        <v>0</v>
      </c>
      <c r="R90" s="27">
        <v>0</v>
      </c>
      <c r="S90" s="27">
        <v>0</v>
      </c>
      <c r="T90" s="28">
        <v>0</v>
      </c>
      <c r="U90" s="27">
        <v>0</v>
      </c>
      <c r="V90" s="29">
        <v>0</v>
      </c>
      <c r="W90" s="26">
        <v>0</v>
      </c>
      <c r="X90" s="30">
        <f t="shared" si="15"/>
        <v>0</v>
      </c>
      <c r="Y90" s="31">
        <f t="shared" si="16"/>
        <v>0</v>
      </c>
      <c r="Z90" s="31">
        <f t="shared" si="17"/>
        <v>0</v>
      </c>
      <c r="AA90" s="31">
        <f t="shared" si="18"/>
        <v>0</v>
      </c>
      <c r="AB90" s="5">
        <v>0</v>
      </c>
      <c r="AC90" s="6">
        <v>-4.32</v>
      </c>
      <c r="AD90" s="30">
        <v>1</v>
      </c>
      <c r="AE90" s="67" t="str">
        <f t="shared" si="19"/>
        <v/>
      </c>
      <c r="AF90" s="70">
        <f>IF(C90=Sheet6!$E$3,Sheet6!$E$4,IF('January 2023'!C90=Sheet6!$F$3,Sheet6!$F$4,IF('January 2023'!C90=Sheet6!$G$3,Sheet6!$G$4,IF('January 2023'!C90=Sheet6!$H$3,Sheet6!$H$4,IF('January 2023'!C90=Sheet6!$I$3,Sheet6!$I$4,IF('January 2023'!C90=Sheet6!$J$3,Sheet6!$J$4,IF('January 2023'!C90=Sheet6!$K$3,Sheet6!$K$4,IF('January 2023'!C90=Sheet6!$L$3,Sheet6!$L$4))))))))</f>
        <v>0.12430468185328003</v>
      </c>
      <c r="AG90" s="74">
        <f t="shared" si="20"/>
        <v>0</v>
      </c>
      <c r="AH90" s="71">
        <v>0.84499999999999997</v>
      </c>
      <c r="AI90" s="72">
        <f t="shared" si="21"/>
        <v>0</v>
      </c>
      <c r="AJ90" s="73">
        <f t="shared" si="22"/>
        <v>0</v>
      </c>
      <c r="AK90" s="73">
        <v>0.57513480154899921</v>
      </c>
      <c r="AL90" s="95">
        <f t="shared" si="23"/>
        <v>0</v>
      </c>
      <c r="AM90" s="107">
        <v>0</v>
      </c>
      <c r="AN90" s="98">
        <f t="shared" si="24"/>
        <v>0</v>
      </c>
      <c r="AO90" s="99" t="e">
        <f>SUMIF([1]Sheet1!$AB:$AB,E90,[1]Sheet1!$AA:$AA)</f>
        <v>#VALUE!</v>
      </c>
      <c r="AP90" s="100">
        <f t="shared" si="25"/>
        <v>1</v>
      </c>
      <c r="AQ90" s="97">
        <f t="shared" si="26"/>
        <v>0</v>
      </c>
      <c r="AR90" s="100">
        <f t="shared" si="27"/>
        <v>0</v>
      </c>
      <c r="AS90" s="101">
        <f t="shared" si="28"/>
        <v>1</v>
      </c>
      <c r="AT90" s="100">
        <v>0.12430468185328003</v>
      </c>
      <c r="AU90" s="108">
        <f t="shared" si="29"/>
        <v>0</v>
      </c>
    </row>
    <row r="91" spans="1:47" hidden="1">
      <c r="A91" s="21">
        <v>44927</v>
      </c>
      <c r="B91" s="23" t="s">
        <v>13</v>
      </c>
      <c r="C91" s="23" t="s">
        <v>14</v>
      </c>
      <c r="D91" s="23" t="s">
        <v>22</v>
      </c>
      <c r="E91" s="23">
        <v>1002050714</v>
      </c>
      <c r="F91" s="23" t="s">
        <v>15</v>
      </c>
      <c r="G91" s="23">
        <v>1172349</v>
      </c>
      <c r="H91" s="37" t="s">
        <v>20</v>
      </c>
      <c r="I91" s="4" t="s">
        <v>3512</v>
      </c>
      <c r="J91" s="4" t="s">
        <v>3512</v>
      </c>
      <c r="K91" s="24" t="s">
        <v>18</v>
      </c>
      <c r="L91" s="25">
        <v>0</v>
      </c>
      <c r="M91" s="29">
        <v>0</v>
      </c>
      <c r="N91" s="29">
        <v>0</v>
      </c>
      <c r="O91" s="29">
        <v>0</v>
      </c>
      <c r="P91" s="29">
        <v>0</v>
      </c>
      <c r="Q91" s="29">
        <v>0</v>
      </c>
      <c r="R91" s="28">
        <v>0</v>
      </c>
      <c r="S91" s="28">
        <v>0</v>
      </c>
      <c r="T91" s="28">
        <v>0</v>
      </c>
      <c r="U91" s="28">
        <v>0</v>
      </c>
      <c r="V91" s="29">
        <v>0</v>
      </c>
      <c r="W91" s="29">
        <v>0</v>
      </c>
      <c r="X91" s="32">
        <f t="shared" si="15"/>
        <v>0</v>
      </c>
      <c r="Y91" s="33">
        <f t="shared" si="16"/>
        <v>0</v>
      </c>
      <c r="Z91" s="33">
        <f t="shared" si="17"/>
        <v>0</v>
      </c>
      <c r="AA91" s="33">
        <f t="shared" si="18"/>
        <v>0</v>
      </c>
      <c r="AB91" s="5">
        <v>0</v>
      </c>
      <c r="AC91" s="6">
        <v>1739340.54</v>
      </c>
      <c r="AD91" s="32">
        <v>1</v>
      </c>
      <c r="AE91" s="67" t="str">
        <f t="shared" si="19"/>
        <v/>
      </c>
      <c r="AF91" s="70">
        <f>IF(C91=Sheet6!$E$3,Sheet6!$E$4,IF('January 2023'!C91=Sheet6!$F$3,Sheet6!$F$4,IF('January 2023'!C91=Sheet6!$G$3,Sheet6!$G$4,IF('January 2023'!C91=Sheet6!$H$3,Sheet6!$H$4,IF('January 2023'!C91=Sheet6!$I$3,Sheet6!$I$4,IF('January 2023'!C91=Sheet6!$J$3,Sheet6!$J$4,IF('January 2023'!C91=Sheet6!$K$3,Sheet6!$K$4,IF('January 2023'!C91=Sheet6!$L$3,Sheet6!$L$4))))))))</f>
        <v>0.12430468185328003</v>
      </c>
      <c r="AG91" s="74">
        <f t="shared" si="20"/>
        <v>0</v>
      </c>
      <c r="AH91" s="71">
        <v>0.84499999999999997</v>
      </c>
      <c r="AI91" s="72">
        <f t="shared" si="21"/>
        <v>0</v>
      </c>
      <c r="AJ91" s="73">
        <f t="shared" si="22"/>
        <v>0</v>
      </c>
      <c r="AK91" s="73">
        <v>0.57513480154899921</v>
      </c>
      <c r="AL91" s="95">
        <f t="shared" si="23"/>
        <v>0</v>
      </c>
      <c r="AM91" s="107">
        <v>0</v>
      </c>
      <c r="AN91" s="98">
        <f t="shared" si="24"/>
        <v>0</v>
      </c>
      <c r="AO91" s="99" t="e">
        <f>SUMIF([1]Sheet1!$AB:$AB,E91,[1]Sheet1!$AA:$AA)</f>
        <v>#VALUE!</v>
      </c>
      <c r="AP91" s="100">
        <f t="shared" si="25"/>
        <v>1</v>
      </c>
      <c r="AQ91" s="97">
        <f t="shared" si="26"/>
        <v>0</v>
      </c>
      <c r="AR91" s="100">
        <f t="shared" si="27"/>
        <v>0</v>
      </c>
      <c r="AS91" s="101">
        <f t="shared" si="28"/>
        <v>1</v>
      </c>
      <c r="AT91" s="100">
        <v>0.12430468185328003</v>
      </c>
      <c r="AU91" s="108">
        <f t="shared" si="29"/>
        <v>0</v>
      </c>
    </row>
    <row r="92" spans="1:47" hidden="1">
      <c r="A92" s="21">
        <v>44927</v>
      </c>
      <c r="B92" s="23" t="s">
        <v>13</v>
      </c>
      <c r="C92" s="23" t="s">
        <v>14</v>
      </c>
      <c r="D92" s="23" t="s">
        <v>54</v>
      </c>
      <c r="E92" s="23">
        <v>1002049618</v>
      </c>
      <c r="F92" s="23" t="s">
        <v>15</v>
      </c>
      <c r="G92" s="23">
        <v>1079201</v>
      </c>
      <c r="H92" s="37" t="s">
        <v>20</v>
      </c>
      <c r="I92" s="4" t="s">
        <v>3512</v>
      </c>
      <c r="J92" s="4" t="s">
        <v>3512</v>
      </c>
      <c r="K92" s="24">
        <v>110232</v>
      </c>
      <c r="L92" s="24">
        <v>110232</v>
      </c>
      <c r="M92" s="29">
        <v>1</v>
      </c>
      <c r="N92" s="29">
        <v>1</v>
      </c>
      <c r="O92" s="29">
        <v>0</v>
      </c>
      <c r="P92" s="29">
        <v>110232</v>
      </c>
      <c r="Q92" s="29">
        <v>0</v>
      </c>
      <c r="R92" s="28">
        <v>7837206.29</v>
      </c>
      <c r="S92" s="28">
        <v>0</v>
      </c>
      <c r="T92" s="28">
        <v>7837206</v>
      </c>
      <c r="U92" s="28">
        <v>0</v>
      </c>
      <c r="V92" s="29">
        <v>1</v>
      </c>
      <c r="W92" s="29">
        <v>0</v>
      </c>
      <c r="X92" s="32">
        <f t="shared" si="15"/>
        <v>1</v>
      </c>
      <c r="Y92" s="33">
        <f t="shared" si="16"/>
        <v>110232</v>
      </c>
      <c r="Z92" s="33">
        <f t="shared" si="17"/>
        <v>7837206.29</v>
      </c>
      <c r="AA92" s="33">
        <f t="shared" si="18"/>
        <v>7837206</v>
      </c>
      <c r="AB92" s="5">
        <v>1</v>
      </c>
      <c r="AC92" s="6">
        <v>6860484.7400000002</v>
      </c>
      <c r="AD92" s="32">
        <v>0</v>
      </c>
      <c r="AE92" s="67">
        <f t="shared" si="19"/>
        <v>1</v>
      </c>
      <c r="AF92" s="70">
        <f>IF(C92=Sheet6!$E$3,Sheet6!$E$4,IF('January 2023'!C92=Sheet6!$F$3,Sheet6!$F$4,IF('January 2023'!C92=Sheet6!$G$3,Sheet6!$G$4,IF('January 2023'!C92=Sheet6!$H$3,Sheet6!$H$4,IF('January 2023'!C92=Sheet6!$I$3,Sheet6!$I$4,IF('January 2023'!C92=Sheet6!$J$3,Sheet6!$J$4,IF('January 2023'!C92=Sheet6!$K$3,Sheet6!$K$4,IF('January 2023'!C92=Sheet6!$L$3,Sheet6!$L$4))))))))</f>
        <v>0.12430468185328003</v>
      </c>
      <c r="AG92" s="74">
        <f t="shared" si="20"/>
        <v>1</v>
      </c>
      <c r="AH92" s="71">
        <v>0.84499999999999997</v>
      </c>
      <c r="AI92" s="72">
        <f t="shared" si="21"/>
        <v>1</v>
      </c>
      <c r="AJ92" s="73">
        <f t="shared" si="22"/>
        <v>1</v>
      </c>
      <c r="AK92" s="73">
        <v>0.57513480154899921</v>
      </c>
      <c r="AL92" s="95">
        <f t="shared" si="23"/>
        <v>1</v>
      </c>
      <c r="AM92" s="107">
        <v>0</v>
      </c>
      <c r="AN92" s="98">
        <f t="shared" si="24"/>
        <v>0</v>
      </c>
      <c r="AO92" s="99" t="e">
        <f>SUMIF([1]Sheet1!$AB:$AB,E92,[1]Sheet1!$AA:$AA)</f>
        <v>#VALUE!</v>
      </c>
      <c r="AP92" s="100">
        <f t="shared" si="25"/>
        <v>1</v>
      </c>
      <c r="AQ92" s="97">
        <f t="shared" si="26"/>
        <v>0</v>
      </c>
      <c r="AR92" s="100">
        <f t="shared" si="27"/>
        <v>0.99999996299701843</v>
      </c>
      <c r="AS92" s="101">
        <f t="shared" si="28"/>
        <v>3.7002981567724191E-8</v>
      </c>
      <c r="AT92" s="100">
        <v>0.12430468185328003</v>
      </c>
      <c r="AU92" s="108">
        <f t="shared" si="29"/>
        <v>1</v>
      </c>
    </row>
    <row r="93" spans="1:47" hidden="1">
      <c r="A93" s="21">
        <v>44927</v>
      </c>
      <c r="B93" s="22" t="s">
        <v>13</v>
      </c>
      <c r="C93" s="22" t="s">
        <v>14</v>
      </c>
      <c r="D93" s="22" t="s">
        <v>70</v>
      </c>
      <c r="E93" s="22">
        <v>1002049673</v>
      </c>
      <c r="F93" s="23" t="s">
        <v>15</v>
      </c>
      <c r="G93" s="22">
        <v>1079545</v>
      </c>
      <c r="H93" s="36" t="s">
        <v>20</v>
      </c>
      <c r="I93" s="4" t="s">
        <v>3512</v>
      </c>
      <c r="J93" s="4" t="s">
        <v>3512</v>
      </c>
      <c r="K93" s="24">
        <v>89211</v>
      </c>
      <c r="L93" s="25">
        <v>89211</v>
      </c>
      <c r="M93" s="26">
        <v>1</v>
      </c>
      <c r="N93" s="26">
        <v>1</v>
      </c>
      <c r="O93" s="26">
        <v>0</v>
      </c>
      <c r="P93" s="26">
        <v>89211</v>
      </c>
      <c r="Q93" s="26">
        <v>0</v>
      </c>
      <c r="R93" s="27">
        <v>5711634.2800000003</v>
      </c>
      <c r="S93" s="27">
        <v>0</v>
      </c>
      <c r="T93" s="28">
        <v>5711635</v>
      </c>
      <c r="U93" s="27">
        <v>0</v>
      </c>
      <c r="V93" s="29">
        <v>1</v>
      </c>
      <c r="W93" s="26">
        <v>0</v>
      </c>
      <c r="X93" s="30">
        <f t="shared" si="15"/>
        <v>1</v>
      </c>
      <c r="Y93" s="31">
        <f t="shared" si="16"/>
        <v>89211</v>
      </c>
      <c r="Z93" s="31">
        <f t="shared" si="17"/>
        <v>5711634.2800000003</v>
      </c>
      <c r="AA93" s="31">
        <f t="shared" si="18"/>
        <v>5711635</v>
      </c>
      <c r="AB93" s="5">
        <v>1</v>
      </c>
      <c r="AC93" s="6">
        <v>5460883.7199999997</v>
      </c>
      <c r="AD93" s="30">
        <v>0</v>
      </c>
      <c r="AE93" s="67">
        <f t="shared" si="19"/>
        <v>1</v>
      </c>
      <c r="AF93" s="70">
        <f>IF(C93=Sheet6!$E$3,Sheet6!$E$4,IF('January 2023'!C93=Sheet6!$F$3,Sheet6!$F$4,IF('January 2023'!C93=Sheet6!$G$3,Sheet6!$G$4,IF('January 2023'!C93=Sheet6!$H$3,Sheet6!$H$4,IF('January 2023'!C93=Sheet6!$I$3,Sheet6!$I$4,IF('January 2023'!C93=Sheet6!$J$3,Sheet6!$J$4,IF('January 2023'!C93=Sheet6!$K$3,Sheet6!$K$4,IF('January 2023'!C93=Sheet6!$L$3,Sheet6!$L$4))))))))</f>
        <v>0.12430468185328003</v>
      </c>
      <c r="AG93" s="74">
        <f t="shared" si="20"/>
        <v>1</v>
      </c>
      <c r="AH93" s="71">
        <v>0.84499999999999997</v>
      </c>
      <c r="AI93" s="72">
        <f t="shared" si="21"/>
        <v>1</v>
      </c>
      <c r="AJ93" s="73">
        <f t="shared" si="22"/>
        <v>1</v>
      </c>
      <c r="AK93" s="73">
        <v>0.57513480154899921</v>
      </c>
      <c r="AL93" s="95">
        <f t="shared" si="23"/>
        <v>1</v>
      </c>
      <c r="AM93" s="107">
        <v>0</v>
      </c>
      <c r="AN93" s="98">
        <f t="shared" si="24"/>
        <v>0</v>
      </c>
      <c r="AO93" s="99" t="e">
        <f>SUMIF([1]Sheet1!$AB:$AB,E93,[1]Sheet1!$AA:$AA)</f>
        <v>#VALUE!</v>
      </c>
      <c r="AP93" s="100">
        <f t="shared" si="25"/>
        <v>1</v>
      </c>
      <c r="AQ93" s="97">
        <f t="shared" si="26"/>
        <v>0</v>
      </c>
      <c r="AR93" s="100">
        <f t="shared" si="27"/>
        <v>1.0000001260584912</v>
      </c>
      <c r="AS93" s="101">
        <f t="shared" si="28"/>
        <v>-1.2605849120106427E-7</v>
      </c>
      <c r="AT93" s="100">
        <v>0.12430468185328003</v>
      </c>
      <c r="AU93" s="108">
        <f t="shared" si="29"/>
        <v>1</v>
      </c>
    </row>
    <row r="94" spans="1:47" hidden="1">
      <c r="A94" s="21">
        <v>44927</v>
      </c>
      <c r="B94" s="23" t="s">
        <v>13</v>
      </c>
      <c r="C94" s="23" t="s">
        <v>14</v>
      </c>
      <c r="D94" s="23" t="s">
        <v>68</v>
      </c>
      <c r="E94" s="23">
        <v>1002050425</v>
      </c>
      <c r="F94" s="23" t="s">
        <v>15</v>
      </c>
      <c r="G94" s="23">
        <v>1079545</v>
      </c>
      <c r="H94" s="37" t="s">
        <v>20</v>
      </c>
      <c r="I94" s="4" t="s">
        <v>3512</v>
      </c>
      <c r="J94" s="4" t="s">
        <v>3512</v>
      </c>
      <c r="K94" s="24">
        <v>74320</v>
      </c>
      <c r="L94" s="24">
        <v>74320</v>
      </c>
      <c r="M94" s="29">
        <v>1</v>
      </c>
      <c r="N94" s="29">
        <v>1</v>
      </c>
      <c r="O94" s="29">
        <v>0</v>
      </c>
      <c r="P94" s="29">
        <v>74320</v>
      </c>
      <c r="Q94" s="29">
        <v>0</v>
      </c>
      <c r="R94" s="28">
        <v>5283957.21</v>
      </c>
      <c r="S94" s="28">
        <v>0</v>
      </c>
      <c r="T94" s="28">
        <v>5283957.21</v>
      </c>
      <c r="U94" s="28">
        <v>0</v>
      </c>
      <c r="V94" s="29">
        <v>1</v>
      </c>
      <c r="W94" s="29">
        <v>0</v>
      </c>
      <c r="X94" s="32">
        <f t="shared" si="15"/>
        <v>1</v>
      </c>
      <c r="Y94" s="33">
        <f t="shared" si="16"/>
        <v>74320</v>
      </c>
      <c r="Z94" s="33">
        <f t="shared" si="17"/>
        <v>5283957.21</v>
      </c>
      <c r="AA94" s="33">
        <f t="shared" si="18"/>
        <v>5283957.21</v>
      </c>
      <c r="AB94" s="5">
        <v>1</v>
      </c>
      <c r="AC94" s="6">
        <v>5539764.71</v>
      </c>
      <c r="AD94" s="32">
        <v>0</v>
      </c>
      <c r="AE94" s="67">
        <f t="shared" si="19"/>
        <v>1</v>
      </c>
      <c r="AF94" s="70">
        <f>IF(C94=Sheet6!$E$3,Sheet6!$E$4,IF('January 2023'!C94=Sheet6!$F$3,Sheet6!$F$4,IF('January 2023'!C94=Sheet6!$G$3,Sheet6!$G$4,IF('January 2023'!C94=Sheet6!$H$3,Sheet6!$H$4,IF('January 2023'!C94=Sheet6!$I$3,Sheet6!$I$4,IF('January 2023'!C94=Sheet6!$J$3,Sheet6!$J$4,IF('January 2023'!C94=Sheet6!$K$3,Sheet6!$K$4,IF('January 2023'!C94=Sheet6!$L$3,Sheet6!$L$4))))))))</f>
        <v>0.12430468185328003</v>
      </c>
      <c r="AG94" s="74">
        <f t="shared" si="20"/>
        <v>1</v>
      </c>
      <c r="AH94" s="71">
        <v>0.84499999999999997</v>
      </c>
      <c r="AI94" s="72">
        <f t="shared" si="21"/>
        <v>1</v>
      </c>
      <c r="AJ94" s="73">
        <f t="shared" si="22"/>
        <v>1</v>
      </c>
      <c r="AK94" s="73">
        <v>0.57513480154899921</v>
      </c>
      <c r="AL94" s="95">
        <f t="shared" si="23"/>
        <v>1</v>
      </c>
      <c r="AM94" s="107">
        <v>0</v>
      </c>
      <c r="AN94" s="98">
        <f t="shared" si="24"/>
        <v>0</v>
      </c>
      <c r="AO94" s="99" t="e">
        <f>SUMIF([1]Sheet1!$AB:$AB,E94,[1]Sheet1!$AA:$AA)</f>
        <v>#VALUE!</v>
      </c>
      <c r="AP94" s="100">
        <f t="shared" si="25"/>
        <v>1</v>
      </c>
      <c r="AQ94" s="97">
        <f t="shared" si="26"/>
        <v>0</v>
      </c>
      <c r="AR94" s="100">
        <f t="shared" si="27"/>
        <v>1</v>
      </c>
      <c r="AS94" s="101">
        <f t="shared" si="28"/>
        <v>0</v>
      </c>
      <c r="AT94" s="100">
        <v>0.12430468185328003</v>
      </c>
      <c r="AU94" s="108">
        <f t="shared" si="29"/>
        <v>1</v>
      </c>
    </row>
    <row r="95" spans="1:47" hidden="1">
      <c r="A95" s="21">
        <v>44927</v>
      </c>
      <c r="B95" s="23" t="s">
        <v>13</v>
      </c>
      <c r="C95" s="23" t="s">
        <v>14</v>
      </c>
      <c r="D95" s="23" t="s">
        <v>81</v>
      </c>
      <c r="E95" s="23">
        <v>1002050711</v>
      </c>
      <c r="F95" s="23" t="s">
        <v>15</v>
      </c>
      <c r="G95" s="23">
        <v>1172349</v>
      </c>
      <c r="H95" s="37" t="s">
        <v>20</v>
      </c>
      <c r="I95" s="4" t="s">
        <v>3512</v>
      </c>
      <c r="J95" s="4" t="s">
        <v>3512</v>
      </c>
      <c r="K95" s="24">
        <v>61560</v>
      </c>
      <c r="L95" s="24">
        <v>61560</v>
      </c>
      <c r="M95" s="29">
        <v>1</v>
      </c>
      <c r="N95" s="29">
        <v>1</v>
      </c>
      <c r="O95" s="29">
        <v>0</v>
      </c>
      <c r="P95" s="29">
        <v>61560</v>
      </c>
      <c r="Q95" s="29">
        <v>0</v>
      </c>
      <c r="R95" s="28">
        <v>4376754.6500000004</v>
      </c>
      <c r="S95" s="28">
        <v>0</v>
      </c>
      <c r="T95" s="28">
        <v>4376754.75</v>
      </c>
      <c r="U95" s="28">
        <v>0</v>
      </c>
      <c r="V95" s="29">
        <v>1</v>
      </c>
      <c r="W95" s="29">
        <v>0</v>
      </c>
      <c r="X95" s="32">
        <f t="shared" si="15"/>
        <v>1</v>
      </c>
      <c r="Y95" s="33">
        <f t="shared" si="16"/>
        <v>61560</v>
      </c>
      <c r="Z95" s="33">
        <f t="shared" si="17"/>
        <v>4376754.6500000004</v>
      </c>
      <c r="AA95" s="33">
        <f t="shared" si="18"/>
        <v>4376754.75</v>
      </c>
      <c r="AB95" s="5">
        <v>1</v>
      </c>
      <c r="AC95" s="6">
        <v>2502874.0299999998</v>
      </c>
      <c r="AD95" s="32">
        <v>0</v>
      </c>
      <c r="AE95" s="67">
        <f t="shared" si="19"/>
        <v>1</v>
      </c>
      <c r="AF95" s="70">
        <f>IF(C95=Sheet6!$E$3,Sheet6!$E$4,IF('January 2023'!C95=Sheet6!$F$3,Sheet6!$F$4,IF('January 2023'!C95=Sheet6!$G$3,Sheet6!$G$4,IF('January 2023'!C95=Sheet6!$H$3,Sheet6!$H$4,IF('January 2023'!C95=Sheet6!$I$3,Sheet6!$I$4,IF('January 2023'!C95=Sheet6!$J$3,Sheet6!$J$4,IF('January 2023'!C95=Sheet6!$K$3,Sheet6!$K$4,IF('January 2023'!C95=Sheet6!$L$3,Sheet6!$L$4))))))))</f>
        <v>0.12430468185328003</v>
      </c>
      <c r="AG95" s="74">
        <f t="shared" si="20"/>
        <v>1</v>
      </c>
      <c r="AH95" s="71">
        <v>0.84499999999999997</v>
      </c>
      <c r="AI95" s="72">
        <f t="shared" si="21"/>
        <v>1</v>
      </c>
      <c r="AJ95" s="73">
        <f t="shared" si="22"/>
        <v>1</v>
      </c>
      <c r="AK95" s="73">
        <v>0.57513480154899921</v>
      </c>
      <c r="AL95" s="95">
        <f t="shared" si="23"/>
        <v>1</v>
      </c>
      <c r="AM95" s="107">
        <v>0</v>
      </c>
      <c r="AN95" s="98">
        <f t="shared" si="24"/>
        <v>0</v>
      </c>
      <c r="AO95" s="99" t="e">
        <f>SUMIF([1]Sheet1!$AB:$AB,E95,[1]Sheet1!$AA:$AA)</f>
        <v>#VALUE!</v>
      </c>
      <c r="AP95" s="100">
        <f t="shared" si="25"/>
        <v>1</v>
      </c>
      <c r="AQ95" s="97">
        <f t="shared" si="26"/>
        <v>0</v>
      </c>
      <c r="AR95" s="100">
        <f t="shared" si="27"/>
        <v>1.0000000228479793</v>
      </c>
      <c r="AS95" s="101">
        <f t="shared" si="28"/>
        <v>-2.2847979286311215E-8</v>
      </c>
      <c r="AT95" s="100">
        <v>0.12430468185328003</v>
      </c>
      <c r="AU95" s="108">
        <f t="shared" si="29"/>
        <v>1</v>
      </c>
    </row>
    <row r="96" spans="1:47" hidden="1">
      <c r="A96" s="21">
        <v>44927</v>
      </c>
      <c r="B96" s="22" t="s">
        <v>13</v>
      </c>
      <c r="C96" s="22" t="s">
        <v>14</v>
      </c>
      <c r="D96" s="22" t="s">
        <v>88</v>
      </c>
      <c r="E96" s="22">
        <v>1002050655</v>
      </c>
      <c r="F96" s="23" t="s">
        <v>15</v>
      </c>
      <c r="G96" s="22">
        <v>1079545</v>
      </c>
      <c r="H96" s="36" t="s">
        <v>20</v>
      </c>
      <c r="I96" s="4" t="s">
        <v>3512</v>
      </c>
      <c r="J96" s="4" t="s">
        <v>3512</v>
      </c>
      <c r="K96" s="24">
        <v>49319</v>
      </c>
      <c r="L96" s="25">
        <v>49319</v>
      </c>
      <c r="M96" s="26">
        <v>1</v>
      </c>
      <c r="N96" s="26">
        <v>1</v>
      </c>
      <c r="O96" s="26">
        <v>0</v>
      </c>
      <c r="P96" s="26">
        <v>49319</v>
      </c>
      <c r="Q96" s="26">
        <v>0</v>
      </c>
      <c r="R96" s="27">
        <v>3506451.64</v>
      </c>
      <c r="S96" s="27">
        <v>0</v>
      </c>
      <c r="T96" s="28">
        <v>3506451.64</v>
      </c>
      <c r="U96" s="27">
        <v>0</v>
      </c>
      <c r="V96" s="29">
        <v>1</v>
      </c>
      <c r="W96" s="26">
        <v>0</v>
      </c>
      <c r="X96" s="30">
        <f t="shared" si="15"/>
        <v>1</v>
      </c>
      <c r="Y96" s="31">
        <f t="shared" si="16"/>
        <v>49319</v>
      </c>
      <c r="Z96" s="31">
        <f t="shared" si="17"/>
        <v>3506451.64</v>
      </c>
      <c r="AA96" s="31">
        <f t="shared" si="18"/>
        <v>3506451.64</v>
      </c>
      <c r="AB96" s="5">
        <v>1</v>
      </c>
      <c r="AC96" s="6">
        <v>3454536.15</v>
      </c>
      <c r="AD96" s="30">
        <v>0</v>
      </c>
      <c r="AE96" s="67">
        <f t="shared" si="19"/>
        <v>1</v>
      </c>
      <c r="AF96" s="70">
        <f>IF(C96=Sheet6!$E$3,Sheet6!$E$4,IF('January 2023'!C96=Sheet6!$F$3,Sheet6!$F$4,IF('January 2023'!C96=Sheet6!$G$3,Sheet6!$G$4,IF('January 2023'!C96=Sheet6!$H$3,Sheet6!$H$4,IF('January 2023'!C96=Sheet6!$I$3,Sheet6!$I$4,IF('January 2023'!C96=Sheet6!$J$3,Sheet6!$J$4,IF('January 2023'!C96=Sheet6!$K$3,Sheet6!$K$4,IF('January 2023'!C96=Sheet6!$L$3,Sheet6!$L$4))))))))</f>
        <v>0.12430468185328003</v>
      </c>
      <c r="AG96" s="74">
        <f t="shared" si="20"/>
        <v>1</v>
      </c>
      <c r="AH96" s="71">
        <v>0.84499999999999997</v>
      </c>
      <c r="AI96" s="72">
        <f t="shared" si="21"/>
        <v>1</v>
      </c>
      <c r="AJ96" s="73">
        <f t="shared" si="22"/>
        <v>1</v>
      </c>
      <c r="AK96" s="73">
        <v>0.57513480154899921</v>
      </c>
      <c r="AL96" s="95">
        <f t="shared" si="23"/>
        <v>1</v>
      </c>
      <c r="AM96" s="107">
        <v>0</v>
      </c>
      <c r="AN96" s="98">
        <f t="shared" si="24"/>
        <v>0</v>
      </c>
      <c r="AO96" s="99" t="e">
        <f>SUMIF([1]Sheet1!$AB:$AB,E96,[1]Sheet1!$AA:$AA)</f>
        <v>#VALUE!</v>
      </c>
      <c r="AP96" s="100">
        <f t="shared" si="25"/>
        <v>1</v>
      </c>
      <c r="AQ96" s="97">
        <f t="shared" si="26"/>
        <v>0</v>
      </c>
      <c r="AR96" s="100">
        <f t="shared" si="27"/>
        <v>1</v>
      </c>
      <c r="AS96" s="101">
        <f t="shared" si="28"/>
        <v>0</v>
      </c>
      <c r="AT96" s="100">
        <v>0.12430468185328003</v>
      </c>
      <c r="AU96" s="108">
        <f t="shared" si="29"/>
        <v>1</v>
      </c>
    </row>
    <row r="97" spans="1:47" hidden="1">
      <c r="A97" s="21">
        <v>44927</v>
      </c>
      <c r="B97" s="23" t="s">
        <v>13</v>
      </c>
      <c r="C97" s="23" t="s">
        <v>14</v>
      </c>
      <c r="D97" s="23" t="s">
        <v>86</v>
      </c>
      <c r="E97" s="23">
        <v>1002049671</v>
      </c>
      <c r="F97" s="23" t="s">
        <v>15</v>
      </c>
      <c r="G97" s="23">
        <v>1079545</v>
      </c>
      <c r="H97" s="37" t="s">
        <v>20</v>
      </c>
      <c r="I97" s="4" t="s">
        <v>3512</v>
      </c>
      <c r="J97" s="4" t="s">
        <v>3512</v>
      </c>
      <c r="K97" s="24">
        <v>49248</v>
      </c>
      <c r="L97" s="24">
        <v>49248</v>
      </c>
      <c r="M97" s="29">
        <v>1</v>
      </c>
      <c r="N97" s="29">
        <v>1</v>
      </c>
      <c r="O97" s="29">
        <v>0</v>
      </c>
      <c r="P97" s="29">
        <v>49248</v>
      </c>
      <c r="Q97" s="29">
        <v>0</v>
      </c>
      <c r="R97" s="28">
        <v>3153047.99</v>
      </c>
      <c r="S97" s="28">
        <v>0</v>
      </c>
      <c r="T97" s="28">
        <v>3153047.99</v>
      </c>
      <c r="U97" s="28">
        <v>0</v>
      </c>
      <c r="V97" s="29">
        <v>1</v>
      </c>
      <c r="W97" s="29">
        <v>0</v>
      </c>
      <c r="X97" s="32">
        <f t="shared" si="15"/>
        <v>1</v>
      </c>
      <c r="Y97" s="33">
        <f t="shared" si="16"/>
        <v>49248</v>
      </c>
      <c r="Z97" s="33">
        <f t="shared" si="17"/>
        <v>3153047.99</v>
      </c>
      <c r="AA97" s="33">
        <f t="shared" si="18"/>
        <v>3153047.99</v>
      </c>
      <c r="AB97" s="5">
        <v>1</v>
      </c>
      <c r="AC97" s="6">
        <v>3391176.99</v>
      </c>
      <c r="AD97" s="32">
        <v>0</v>
      </c>
      <c r="AE97" s="67">
        <f t="shared" si="19"/>
        <v>1</v>
      </c>
      <c r="AF97" s="70">
        <f>IF(C97=Sheet6!$E$3,Sheet6!$E$4,IF('January 2023'!C97=Sheet6!$F$3,Sheet6!$F$4,IF('January 2023'!C97=Sheet6!$G$3,Sheet6!$G$4,IF('January 2023'!C97=Sheet6!$H$3,Sheet6!$H$4,IF('January 2023'!C97=Sheet6!$I$3,Sheet6!$I$4,IF('January 2023'!C97=Sheet6!$J$3,Sheet6!$J$4,IF('January 2023'!C97=Sheet6!$K$3,Sheet6!$K$4,IF('January 2023'!C97=Sheet6!$L$3,Sheet6!$L$4))))))))</f>
        <v>0.12430468185328003</v>
      </c>
      <c r="AG97" s="74">
        <f t="shared" si="20"/>
        <v>1</v>
      </c>
      <c r="AH97" s="71">
        <v>0.84499999999999997</v>
      </c>
      <c r="AI97" s="72">
        <f t="shared" si="21"/>
        <v>1</v>
      </c>
      <c r="AJ97" s="73">
        <f t="shared" si="22"/>
        <v>1</v>
      </c>
      <c r="AK97" s="73">
        <v>0.57513480154899921</v>
      </c>
      <c r="AL97" s="95">
        <f t="shared" si="23"/>
        <v>1</v>
      </c>
      <c r="AM97" s="107">
        <v>0</v>
      </c>
      <c r="AN97" s="98">
        <f t="shared" si="24"/>
        <v>0</v>
      </c>
      <c r="AO97" s="99" t="e">
        <f>SUMIF([1]Sheet1!$AB:$AB,E97,[1]Sheet1!$AA:$AA)</f>
        <v>#VALUE!</v>
      </c>
      <c r="AP97" s="100">
        <f t="shared" si="25"/>
        <v>1</v>
      </c>
      <c r="AQ97" s="97">
        <f t="shared" si="26"/>
        <v>0</v>
      </c>
      <c r="AR97" s="100">
        <f t="shared" si="27"/>
        <v>1</v>
      </c>
      <c r="AS97" s="101">
        <f t="shared" si="28"/>
        <v>0</v>
      </c>
      <c r="AT97" s="100">
        <v>0.12430468185328003</v>
      </c>
      <c r="AU97" s="108">
        <f t="shared" si="29"/>
        <v>1</v>
      </c>
    </row>
    <row r="98" spans="1:47" hidden="1">
      <c r="A98" s="21">
        <v>44927</v>
      </c>
      <c r="B98" s="23" t="s">
        <v>13</v>
      </c>
      <c r="C98" s="23" t="s">
        <v>14</v>
      </c>
      <c r="D98" s="23" t="s">
        <v>83</v>
      </c>
      <c r="E98" s="23">
        <v>1002049678</v>
      </c>
      <c r="F98" s="23" t="s">
        <v>15</v>
      </c>
      <c r="G98" s="23">
        <v>1172349</v>
      </c>
      <c r="H98" s="37" t="s">
        <v>20</v>
      </c>
      <c r="I98" s="4" t="s">
        <v>3512</v>
      </c>
      <c r="J98" s="4" t="s">
        <v>3512</v>
      </c>
      <c r="K98" s="24">
        <v>47500</v>
      </c>
      <c r="L98" s="24">
        <v>47500</v>
      </c>
      <c r="M98" s="29">
        <v>1</v>
      </c>
      <c r="N98" s="29">
        <v>1</v>
      </c>
      <c r="O98" s="29">
        <v>0</v>
      </c>
      <c r="P98" s="29">
        <v>47500</v>
      </c>
      <c r="Q98" s="29">
        <v>0</v>
      </c>
      <c r="R98" s="28">
        <v>3377125.51</v>
      </c>
      <c r="S98" s="28">
        <v>0</v>
      </c>
      <c r="T98" s="28">
        <v>3377125.51</v>
      </c>
      <c r="U98" s="28">
        <v>0</v>
      </c>
      <c r="V98" s="29">
        <v>1</v>
      </c>
      <c r="W98" s="29">
        <v>0</v>
      </c>
      <c r="X98" s="32">
        <f t="shared" si="15"/>
        <v>1</v>
      </c>
      <c r="Y98" s="33">
        <f t="shared" si="16"/>
        <v>47500</v>
      </c>
      <c r="Z98" s="33">
        <f t="shared" si="17"/>
        <v>3377125.51</v>
      </c>
      <c r="AA98" s="33">
        <f t="shared" si="18"/>
        <v>3377125.51</v>
      </c>
      <c r="AB98" s="5">
        <v>1</v>
      </c>
      <c r="AC98" s="6">
        <v>3260934.56</v>
      </c>
      <c r="AD98" s="32">
        <v>0</v>
      </c>
      <c r="AE98" s="67">
        <f t="shared" si="19"/>
        <v>1</v>
      </c>
      <c r="AF98" s="70">
        <f>IF(C98=Sheet6!$E$3,Sheet6!$E$4,IF('January 2023'!C98=Sheet6!$F$3,Sheet6!$F$4,IF('January 2023'!C98=Sheet6!$G$3,Sheet6!$G$4,IF('January 2023'!C98=Sheet6!$H$3,Sheet6!$H$4,IF('January 2023'!C98=Sheet6!$I$3,Sheet6!$I$4,IF('January 2023'!C98=Sheet6!$J$3,Sheet6!$J$4,IF('January 2023'!C98=Sheet6!$K$3,Sheet6!$K$4,IF('January 2023'!C98=Sheet6!$L$3,Sheet6!$L$4))))))))</f>
        <v>0.12430468185328003</v>
      </c>
      <c r="AG98" s="74">
        <f t="shared" si="20"/>
        <v>1</v>
      </c>
      <c r="AH98" s="71">
        <v>0.84499999999999997</v>
      </c>
      <c r="AI98" s="72">
        <f t="shared" si="21"/>
        <v>1</v>
      </c>
      <c r="AJ98" s="73">
        <f t="shared" si="22"/>
        <v>1</v>
      </c>
      <c r="AK98" s="73">
        <v>0.57513480154899921</v>
      </c>
      <c r="AL98" s="95">
        <f t="shared" si="23"/>
        <v>1</v>
      </c>
      <c r="AM98" s="107">
        <v>0</v>
      </c>
      <c r="AN98" s="98">
        <f t="shared" si="24"/>
        <v>0</v>
      </c>
      <c r="AO98" s="99" t="e">
        <f>SUMIF([1]Sheet1!$AB:$AB,E98,[1]Sheet1!$AA:$AA)</f>
        <v>#VALUE!</v>
      </c>
      <c r="AP98" s="100">
        <f t="shared" si="25"/>
        <v>1</v>
      </c>
      <c r="AQ98" s="97">
        <f t="shared" si="26"/>
        <v>0</v>
      </c>
      <c r="AR98" s="100">
        <f t="shared" si="27"/>
        <v>1</v>
      </c>
      <c r="AS98" s="101">
        <f t="shared" si="28"/>
        <v>0</v>
      </c>
      <c r="AT98" s="100">
        <v>0.12430468185328003</v>
      </c>
      <c r="AU98" s="108">
        <f t="shared" si="29"/>
        <v>1</v>
      </c>
    </row>
    <row r="99" spans="1:47" hidden="1">
      <c r="A99" s="21">
        <v>44927</v>
      </c>
      <c r="B99" s="23" t="s">
        <v>13</v>
      </c>
      <c r="C99" s="23" t="s">
        <v>14</v>
      </c>
      <c r="D99" s="23" t="s">
        <v>101</v>
      </c>
      <c r="E99" s="23">
        <v>1002049748</v>
      </c>
      <c r="F99" s="23" t="s">
        <v>15</v>
      </c>
      <c r="G99" s="23">
        <v>1079545</v>
      </c>
      <c r="H99" s="37" t="s">
        <v>20</v>
      </c>
      <c r="I99" s="4" t="s">
        <v>3512</v>
      </c>
      <c r="J99" s="4" t="s">
        <v>3512</v>
      </c>
      <c r="K99" s="24">
        <v>46525.655172413681</v>
      </c>
      <c r="L99" s="24">
        <v>46525.655172413681</v>
      </c>
      <c r="M99" s="29">
        <v>1</v>
      </c>
      <c r="N99" s="29">
        <v>1</v>
      </c>
      <c r="O99" s="29">
        <v>0</v>
      </c>
      <c r="P99" s="29">
        <v>46524</v>
      </c>
      <c r="Q99" s="29">
        <v>0</v>
      </c>
      <c r="R99" s="28">
        <v>3307734.47</v>
      </c>
      <c r="S99" s="28">
        <v>0</v>
      </c>
      <c r="T99" s="28">
        <v>3307734.47</v>
      </c>
      <c r="U99" s="28">
        <v>0</v>
      </c>
      <c r="V99" s="29">
        <v>1</v>
      </c>
      <c r="W99" s="29">
        <v>0</v>
      </c>
      <c r="X99" s="32">
        <f t="shared" si="15"/>
        <v>1</v>
      </c>
      <c r="Y99" s="33">
        <f t="shared" si="16"/>
        <v>46524</v>
      </c>
      <c r="Z99" s="33">
        <f t="shared" si="17"/>
        <v>3307734.47</v>
      </c>
      <c r="AA99" s="33">
        <f t="shared" si="18"/>
        <v>3307734.47</v>
      </c>
      <c r="AB99" s="5">
        <v>1</v>
      </c>
      <c r="AC99" s="6">
        <v>949262.63</v>
      </c>
      <c r="AD99" s="32">
        <v>0</v>
      </c>
      <c r="AE99" s="67">
        <f t="shared" si="19"/>
        <v>1</v>
      </c>
      <c r="AF99" s="70">
        <f>IF(C99=Sheet6!$E$3,Sheet6!$E$4,IF('January 2023'!C99=Sheet6!$F$3,Sheet6!$F$4,IF('January 2023'!C99=Sheet6!$G$3,Sheet6!$G$4,IF('January 2023'!C99=Sheet6!$H$3,Sheet6!$H$4,IF('January 2023'!C99=Sheet6!$I$3,Sheet6!$I$4,IF('January 2023'!C99=Sheet6!$J$3,Sheet6!$J$4,IF('January 2023'!C99=Sheet6!$K$3,Sheet6!$K$4,IF('January 2023'!C99=Sheet6!$L$3,Sheet6!$L$4))))))))</f>
        <v>0.12430468185328003</v>
      </c>
      <c r="AG99" s="74">
        <f t="shared" si="20"/>
        <v>0.99996442452217926</v>
      </c>
      <c r="AH99" s="71">
        <v>0.84499999999999997</v>
      </c>
      <c r="AI99" s="72">
        <f t="shared" si="21"/>
        <v>1</v>
      </c>
      <c r="AJ99" s="73">
        <f t="shared" si="22"/>
        <v>1</v>
      </c>
      <c r="AK99" s="73">
        <v>0.57513480154899921</v>
      </c>
      <c r="AL99" s="95">
        <f t="shared" si="23"/>
        <v>1</v>
      </c>
      <c r="AM99" s="107">
        <v>0</v>
      </c>
      <c r="AN99" s="98">
        <f t="shared" si="24"/>
        <v>0</v>
      </c>
      <c r="AO99" s="99" t="e">
        <f>SUMIF([1]Sheet1!$AB:$AB,E99,[1]Sheet1!$AA:$AA)</f>
        <v>#VALUE!</v>
      </c>
      <c r="AP99" s="100">
        <f t="shared" si="25"/>
        <v>1</v>
      </c>
      <c r="AQ99" s="97">
        <f t="shared" si="26"/>
        <v>0</v>
      </c>
      <c r="AR99" s="100">
        <f t="shared" si="27"/>
        <v>1</v>
      </c>
      <c r="AS99" s="101">
        <f t="shared" si="28"/>
        <v>3.5575477820737333E-5</v>
      </c>
      <c r="AT99" s="100">
        <v>0.12430468185328003</v>
      </c>
      <c r="AU99" s="108">
        <f t="shared" si="29"/>
        <v>1</v>
      </c>
    </row>
    <row r="100" spans="1:47" hidden="1">
      <c r="A100" s="21">
        <v>44927</v>
      </c>
      <c r="B100" s="23" t="s">
        <v>13</v>
      </c>
      <c r="C100" s="23" t="s">
        <v>14</v>
      </c>
      <c r="D100" s="23" t="s">
        <v>80</v>
      </c>
      <c r="E100" s="23">
        <v>1002049859</v>
      </c>
      <c r="F100" s="23" t="s">
        <v>15</v>
      </c>
      <c r="G100" s="23">
        <v>1069324</v>
      </c>
      <c r="H100" s="37" t="s">
        <v>20</v>
      </c>
      <c r="I100" s="4" t="s">
        <v>3512</v>
      </c>
      <c r="J100" s="4" t="s">
        <v>3512</v>
      </c>
      <c r="K100" s="24">
        <v>35762</v>
      </c>
      <c r="L100" s="24">
        <v>35762</v>
      </c>
      <c r="M100" s="29">
        <v>1</v>
      </c>
      <c r="N100" s="29">
        <v>1</v>
      </c>
      <c r="O100" s="29">
        <v>0</v>
      </c>
      <c r="P100" s="29">
        <v>35762</v>
      </c>
      <c r="Q100" s="29">
        <v>0</v>
      </c>
      <c r="R100" s="28">
        <v>2289621.9699999997</v>
      </c>
      <c r="S100" s="28">
        <v>0</v>
      </c>
      <c r="T100" s="28">
        <v>2289621.9700000002</v>
      </c>
      <c r="U100" s="28">
        <v>0</v>
      </c>
      <c r="V100" s="29">
        <v>1</v>
      </c>
      <c r="W100" s="29">
        <v>0</v>
      </c>
      <c r="X100" s="32">
        <f t="shared" si="15"/>
        <v>1</v>
      </c>
      <c r="Y100" s="33">
        <f t="shared" si="16"/>
        <v>35762</v>
      </c>
      <c r="Z100" s="33">
        <f t="shared" si="17"/>
        <v>2289621.9699999997</v>
      </c>
      <c r="AA100" s="33">
        <f t="shared" si="18"/>
        <v>2289621.9700000002</v>
      </c>
      <c r="AB100" s="5">
        <v>1</v>
      </c>
      <c r="AC100" s="6">
        <v>628492.84</v>
      </c>
      <c r="AD100" s="32">
        <v>0</v>
      </c>
      <c r="AE100" s="67">
        <f t="shared" si="19"/>
        <v>1</v>
      </c>
      <c r="AF100" s="70">
        <f>IF(C100=Sheet6!$E$3,Sheet6!$E$4,IF('January 2023'!C100=Sheet6!$F$3,Sheet6!$F$4,IF('January 2023'!C100=Sheet6!$G$3,Sheet6!$G$4,IF('January 2023'!C100=Sheet6!$H$3,Sheet6!$H$4,IF('January 2023'!C100=Sheet6!$I$3,Sheet6!$I$4,IF('January 2023'!C100=Sheet6!$J$3,Sheet6!$J$4,IF('January 2023'!C100=Sheet6!$K$3,Sheet6!$K$4,IF('January 2023'!C100=Sheet6!$L$3,Sheet6!$L$4))))))))</f>
        <v>0.12430468185328003</v>
      </c>
      <c r="AG100" s="74">
        <f t="shared" si="20"/>
        <v>1</v>
      </c>
      <c r="AH100" s="71">
        <v>0.84499999999999997</v>
      </c>
      <c r="AI100" s="72">
        <f t="shared" si="21"/>
        <v>1</v>
      </c>
      <c r="AJ100" s="73">
        <f t="shared" si="22"/>
        <v>1</v>
      </c>
      <c r="AK100" s="73">
        <v>0.57513480154899921</v>
      </c>
      <c r="AL100" s="95">
        <f t="shared" si="23"/>
        <v>1</v>
      </c>
      <c r="AM100" s="107">
        <v>0</v>
      </c>
      <c r="AN100" s="98">
        <f t="shared" si="24"/>
        <v>0</v>
      </c>
      <c r="AO100" s="99" t="e">
        <f>SUMIF([1]Sheet1!$AB:$AB,E100,[1]Sheet1!$AA:$AA)</f>
        <v>#VALUE!</v>
      </c>
      <c r="AP100" s="100">
        <f t="shared" si="25"/>
        <v>1</v>
      </c>
      <c r="AQ100" s="97">
        <f t="shared" si="26"/>
        <v>0</v>
      </c>
      <c r="AR100" s="100">
        <f t="shared" si="27"/>
        <v>1.0000000000000002</v>
      </c>
      <c r="AS100" s="101">
        <f t="shared" si="28"/>
        <v>0</v>
      </c>
      <c r="AT100" s="100">
        <v>0.12430468185328003</v>
      </c>
      <c r="AU100" s="108">
        <f t="shared" si="29"/>
        <v>1</v>
      </c>
    </row>
    <row r="101" spans="1:47" hidden="1">
      <c r="A101" s="21">
        <v>44927</v>
      </c>
      <c r="B101" s="23" t="s">
        <v>13</v>
      </c>
      <c r="C101" s="23" t="s">
        <v>14</v>
      </c>
      <c r="D101" s="23" t="s">
        <v>99</v>
      </c>
      <c r="E101" s="23">
        <v>1002050286</v>
      </c>
      <c r="F101" s="23" t="s">
        <v>15</v>
      </c>
      <c r="G101" s="23">
        <v>1079545</v>
      </c>
      <c r="H101" s="37" t="s">
        <v>20</v>
      </c>
      <c r="I101" s="4" t="s">
        <v>3512</v>
      </c>
      <c r="J101" s="4" t="s">
        <v>3512</v>
      </c>
      <c r="K101" s="24">
        <v>24521</v>
      </c>
      <c r="L101" s="24">
        <v>24521</v>
      </c>
      <c r="M101" s="29">
        <v>1</v>
      </c>
      <c r="N101" s="29">
        <v>1</v>
      </c>
      <c r="O101" s="29">
        <v>0</v>
      </c>
      <c r="P101" s="29">
        <v>24521</v>
      </c>
      <c r="Q101" s="29">
        <v>0</v>
      </c>
      <c r="R101" s="28">
        <v>1743378.83</v>
      </c>
      <c r="S101" s="28">
        <v>0</v>
      </c>
      <c r="T101" s="28">
        <v>0</v>
      </c>
      <c r="U101" s="28">
        <v>0</v>
      </c>
      <c r="V101" s="29">
        <v>0</v>
      </c>
      <c r="W101" s="29">
        <v>0</v>
      </c>
      <c r="X101" s="32">
        <f t="shared" si="15"/>
        <v>1</v>
      </c>
      <c r="Y101" s="33">
        <f t="shared" si="16"/>
        <v>24521</v>
      </c>
      <c r="Z101" s="33">
        <f t="shared" si="17"/>
        <v>1743378.83</v>
      </c>
      <c r="AA101" s="33">
        <f t="shared" si="18"/>
        <v>0</v>
      </c>
      <c r="AB101" s="5">
        <v>0</v>
      </c>
      <c r="AC101" s="6">
        <v>3581019.31</v>
      </c>
      <c r="AD101" s="32">
        <v>0</v>
      </c>
      <c r="AE101" s="67">
        <f t="shared" si="19"/>
        <v>0</v>
      </c>
      <c r="AF101" s="70">
        <f>IF(C101=Sheet6!$E$3,Sheet6!$E$4,IF('January 2023'!C101=Sheet6!$F$3,Sheet6!$F$4,IF('January 2023'!C101=Sheet6!$G$3,Sheet6!$G$4,IF('January 2023'!C101=Sheet6!$H$3,Sheet6!$H$4,IF('January 2023'!C101=Sheet6!$I$3,Sheet6!$I$4,IF('January 2023'!C101=Sheet6!$J$3,Sheet6!$J$4,IF('January 2023'!C101=Sheet6!$K$3,Sheet6!$K$4,IF('January 2023'!C101=Sheet6!$L$3,Sheet6!$L$4))))))))</f>
        <v>0.12430468185328003</v>
      </c>
      <c r="AG101" s="74">
        <f t="shared" si="20"/>
        <v>1</v>
      </c>
      <c r="AH101" s="71">
        <v>0.84499999999999997</v>
      </c>
      <c r="AI101" s="72">
        <f t="shared" si="21"/>
        <v>1</v>
      </c>
      <c r="AJ101" s="73">
        <f t="shared" si="22"/>
        <v>0</v>
      </c>
      <c r="AK101" s="73">
        <v>0.57513480154899921</v>
      </c>
      <c r="AL101" s="95">
        <f t="shared" si="23"/>
        <v>0</v>
      </c>
      <c r="AM101" s="107">
        <v>0</v>
      </c>
      <c r="AN101" s="98">
        <f t="shared" si="24"/>
        <v>0</v>
      </c>
      <c r="AO101" s="99" t="e">
        <f>SUMIF([1]Sheet1!$AB:$AB,E101,[1]Sheet1!$AA:$AA)</f>
        <v>#VALUE!</v>
      </c>
      <c r="AP101" s="100">
        <f t="shared" si="25"/>
        <v>1</v>
      </c>
      <c r="AQ101" s="97">
        <f t="shared" si="26"/>
        <v>0</v>
      </c>
      <c r="AR101" s="100">
        <f t="shared" si="27"/>
        <v>0</v>
      </c>
      <c r="AS101" s="101">
        <f t="shared" si="28"/>
        <v>1</v>
      </c>
      <c r="AT101" s="100">
        <v>0.12430468185328003</v>
      </c>
      <c r="AU101" s="108">
        <f t="shared" si="29"/>
        <v>0</v>
      </c>
    </row>
    <row r="102" spans="1:47" hidden="1">
      <c r="A102" s="21">
        <v>44927</v>
      </c>
      <c r="B102" s="22" t="s">
        <v>13</v>
      </c>
      <c r="C102" s="22" t="s">
        <v>14</v>
      </c>
      <c r="D102" s="22" t="s">
        <v>102</v>
      </c>
      <c r="E102" s="22">
        <v>1002049598</v>
      </c>
      <c r="F102" s="23" t="s">
        <v>15</v>
      </c>
      <c r="G102" s="22">
        <v>1079545</v>
      </c>
      <c r="H102" s="36" t="s">
        <v>20</v>
      </c>
      <c r="I102" s="4" t="s">
        <v>3512</v>
      </c>
      <c r="J102" s="4" t="s">
        <v>3512</v>
      </c>
      <c r="K102" s="24">
        <v>20788</v>
      </c>
      <c r="L102" s="25">
        <v>20788</v>
      </c>
      <c r="M102" s="26">
        <v>1</v>
      </c>
      <c r="N102" s="26">
        <v>1</v>
      </c>
      <c r="O102" s="26">
        <v>0</v>
      </c>
      <c r="P102" s="26">
        <v>20788</v>
      </c>
      <c r="Q102" s="26">
        <v>0</v>
      </c>
      <c r="R102" s="27">
        <v>1477972.32</v>
      </c>
      <c r="S102" s="27">
        <v>0</v>
      </c>
      <c r="T102" s="28">
        <v>1477972.32</v>
      </c>
      <c r="U102" s="27">
        <v>0</v>
      </c>
      <c r="V102" s="29">
        <v>1</v>
      </c>
      <c r="W102" s="26">
        <v>0</v>
      </c>
      <c r="X102" s="30">
        <f t="shared" si="15"/>
        <v>1</v>
      </c>
      <c r="Y102" s="31">
        <f t="shared" si="16"/>
        <v>20788</v>
      </c>
      <c r="Z102" s="31">
        <f t="shared" si="17"/>
        <v>1477972.32</v>
      </c>
      <c r="AA102" s="31">
        <f t="shared" si="18"/>
        <v>1477972.32</v>
      </c>
      <c r="AB102" s="5">
        <v>1</v>
      </c>
      <c r="AC102" s="6">
        <v>1052586.79</v>
      </c>
      <c r="AD102" s="30">
        <v>0</v>
      </c>
      <c r="AE102" s="67">
        <f t="shared" si="19"/>
        <v>1</v>
      </c>
      <c r="AF102" s="70">
        <f>IF(C102=Sheet6!$E$3,Sheet6!$E$4,IF('January 2023'!C102=Sheet6!$F$3,Sheet6!$F$4,IF('January 2023'!C102=Sheet6!$G$3,Sheet6!$G$4,IF('January 2023'!C102=Sheet6!$H$3,Sheet6!$H$4,IF('January 2023'!C102=Sheet6!$I$3,Sheet6!$I$4,IF('January 2023'!C102=Sheet6!$J$3,Sheet6!$J$4,IF('January 2023'!C102=Sheet6!$K$3,Sheet6!$K$4,IF('January 2023'!C102=Sheet6!$L$3,Sheet6!$L$4))))))))</f>
        <v>0.12430468185328003</v>
      </c>
      <c r="AG102" s="74">
        <f t="shared" si="20"/>
        <v>1</v>
      </c>
      <c r="AH102" s="71">
        <v>0.84499999999999997</v>
      </c>
      <c r="AI102" s="72">
        <f t="shared" si="21"/>
        <v>1</v>
      </c>
      <c r="AJ102" s="73">
        <f t="shared" si="22"/>
        <v>1</v>
      </c>
      <c r="AK102" s="73">
        <v>0.57513480154899921</v>
      </c>
      <c r="AL102" s="95">
        <f t="shared" si="23"/>
        <v>1</v>
      </c>
      <c r="AM102" s="107">
        <v>0</v>
      </c>
      <c r="AN102" s="98">
        <f t="shared" si="24"/>
        <v>0</v>
      </c>
      <c r="AO102" s="99" t="e">
        <f>SUMIF([1]Sheet1!$AB:$AB,E102,[1]Sheet1!$AA:$AA)</f>
        <v>#VALUE!</v>
      </c>
      <c r="AP102" s="100">
        <f t="shared" si="25"/>
        <v>1</v>
      </c>
      <c r="AQ102" s="97">
        <f t="shared" si="26"/>
        <v>0</v>
      </c>
      <c r="AR102" s="100">
        <f t="shared" si="27"/>
        <v>1</v>
      </c>
      <c r="AS102" s="101">
        <f t="shared" si="28"/>
        <v>0</v>
      </c>
      <c r="AT102" s="100">
        <v>0.12430468185328003</v>
      </c>
      <c r="AU102" s="108">
        <f t="shared" si="29"/>
        <v>1</v>
      </c>
    </row>
    <row r="103" spans="1:47" hidden="1">
      <c r="A103" s="21">
        <v>44927</v>
      </c>
      <c r="B103" s="22" t="s">
        <v>13</v>
      </c>
      <c r="C103" s="22" t="s">
        <v>14</v>
      </c>
      <c r="D103" s="22" t="s">
        <v>106</v>
      </c>
      <c r="E103" s="22">
        <v>1002049828</v>
      </c>
      <c r="F103" s="23" t="s">
        <v>15</v>
      </c>
      <c r="G103" s="22">
        <v>1079545</v>
      </c>
      <c r="H103" s="36" t="s">
        <v>20</v>
      </c>
      <c r="I103" s="4" t="s">
        <v>3512</v>
      </c>
      <c r="J103" s="4" t="s">
        <v>3512</v>
      </c>
      <c r="K103" s="24">
        <v>19575</v>
      </c>
      <c r="L103" s="25">
        <v>19575</v>
      </c>
      <c r="M103" s="26">
        <v>1</v>
      </c>
      <c r="N103" s="26">
        <v>1</v>
      </c>
      <c r="O103" s="26">
        <v>0</v>
      </c>
      <c r="P103" s="26">
        <v>19575</v>
      </c>
      <c r="Q103" s="26">
        <v>0</v>
      </c>
      <c r="R103" s="27">
        <v>1253267.44</v>
      </c>
      <c r="S103" s="27">
        <v>0</v>
      </c>
      <c r="T103" s="28">
        <v>1238877.74</v>
      </c>
      <c r="U103" s="27">
        <v>0</v>
      </c>
      <c r="V103" s="29">
        <v>1</v>
      </c>
      <c r="W103" s="26">
        <v>0</v>
      </c>
      <c r="X103" s="30">
        <f t="shared" si="15"/>
        <v>1</v>
      </c>
      <c r="Y103" s="31">
        <f t="shared" si="16"/>
        <v>19575</v>
      </c>
      <c r="Z103" s="31">
        <f t="shared" si="17"/>
        <v>1253267.44</v>
      </c>
      <c r="AA103" s="31">
        <f t="shared" si="18"/>
        <v>1238877.74</v>
      </c>
      <c r="AB103" s="5">
        <v>1</v>
      </c>
      <c r="AC103" s="6">
        <v>1339190.07</v>
      </c>
      <c r="AD103" s="30">
        <v>0</v>
      </c>
      <c r="AE103" s="67">
        <f t="shared" si="19"/>
        <v>1</v>
      </c>
      <c r="AF103" s="70">
        <f>IF(C103=Sheet6!$E$3,Sheet6!$E$4,IF('January 2023'!C103=Sheet6!$F$3,Sheet6!$F$4,IF('January 2023'!C103=Sheet6!$G$3,Sheet6!$G$4,IF('January 2023'!C103=Sheet6!$H$3,Sheet6!$H$4,IF('January 2023'!C103=Sheet6!$I$3,Sheet6!$I$4,IF('January 2023'!C103=Sheet6!$J$3,Sheet6!$J$4,IF('January 2023'!C103=Sheet6!$K$3,Sheet6!$K$4,IF('January 2023'!C103=Sheet6!$L$3,Sheet6!$L$4))))))))</f>
        <v>0.12430468185328003</v>
      </c>
      <c r="AG103" s="74">
        <f t="shared" si="20"/>
        <v>1</v>
      </c>
      <c r="AH103" s="71">
        <v>0.84499999999999997</v>
      </c>
      <c r="AI103" s="72">
        <f t="shared" si="21"/>
        <v>1</v>
      </c>
      <c r="AJ103" s="73">
        <f t="shared" si="22"/>
        <v>1</v>
      </c>
      <c r="AK103" s="73">
        <v>0.57513480154899921</v>
      </c>
      <c r="AL103" s="95">
        <f t="shared" si="23"/>
        <v>1</v>
      </c>
      <c r="AM103" s="107">
        <v>0</v>
      </c>
      <c r="AN103" s="98">
        <f t="shared" si="24"/>
        <v>0</v>
      </c>
      <c r="AO103" s="99" t="e">
        <f>SUMIF([1]Sheet1!$AB:$AB,E103,[1]Sheet1!$AA:$AA)</f>
        <v>#VALUE!</v>
      </c>
      <c r="AP103" s="100">
        <f t="shared" si="25"/>
        <v>1</v>
      </c>
      <c r="AQ103" s="97">
        <f t="shared" si="26"/>
        <v>0</v>
      </c>
      <c r="AR103" s="100">
        <f t="shared" si="27"/>
        <v>0.98851825273622373</v>
      </c>
      <c r="AS103" s="101">
        <f t="shared" si="28"/>
        <v>1.1481747263776265E-2</v>
      </c>
      <c r="AT103" s="100">
        <v>0.12430468185328003</v>
      </c>
      <c r="AU103" s="108">
        <f t="shared" si="29"/>
        <v>1</v>
      </c>
    </row>
    <row r="104" spans="1:47" hidden="1">
      <c r="A104" s="21">
        <v>44927</v>
      </c>
      <c r="B104" s="23" t="s">
        <v>13</v>
      </c>
      <c r="C104" s="23" t="s">
        <v>14</v>
      </c>
      <c r="D104" s="23" t="s">
        <v>112</v>
      </c>
      <c r="E104" s="23">
        <v>1002050325</v>
      </c>
      <c r="F104" s="23" t="s">
        <v>15</v>
      </c>
      <c r="G104" s="23">
        <v>1079545</v>
      </c>
      <c r="H104" s="37" t="s">
        <v>20</v>
      </c>
      <c r="I104" s="4" t="s">
        <v>3512</v>
      </c>
      <c r="J104" s="4" t="s">
        <v>3512</v>
      </c>
      <c r="K104" s="24">
        <v>18815</v>
      </c>
      <c r="L104" s="24">
        <v>18815</v>
      </c>
      <c r="M104" s="29">
        <v>1</v>
      </c>
      <c r="N104" s="29">
        <v>1</v>
      </c>
      <c r="O104" s="29">
        <v>0</v>
      </c>
      <c r="P104" s="29">
        <v>18815</v>
      </c>
      <c r="Q104" s="29">
        <v>0</v>
      </c>
      <c r="R104" s="28">
        <v>1204609.29</v>
      </c>
      <c r="S104" s="28">
        <v>0</v>
      </c>
      <c r="T104" s="28">
        <v>1204609.29</v>
      </c>
      <c r="U104" s="28">
        <v>0</v>
      </c>
      <c r="V104" s="29">
        <v>1</v>
      </c>
      <c r="W104" s="29">
        <v>0</v>
      </c>
      <c r="X104" s="32">
        <f t="shared" si="15"/>
        <v>1</v>
      </c>
      <c r="Y104" s="33">
        <f t="shared" si="16"/>
        <v>18815</v>
      </c>
      <c r="Z104" s="33">
        <f t="shared" si="17"/>
        <v>1204609.29</v>
      </c>
      <c r="AA104" s="33">
        <f t="shared" si="18"/>
        <v>1204609.29</v>
      </c>
      <c r="AB104" s="5">
        <v>1</v>
      </c>
      <c r="AC104" s="6">
        <v>1238840.21</v>
      </c>
      <c r="AD104" s="32">
        <v>0</v>
      </c>
      <c r="AE104" s="67">
        <f t="shared" si="19"/>
        <v>1</v>
      </c>
      <c r="AF104" s="70">
        <f>IF(C104=Sheet6!$E$3,Sheet6!$E$4,IF('January 2023'!C104=Sheet6!$F$3,Sheet6!$F$4,IF('January 2023'!C104=Sheet6!$G$3,Sheet6!$G$4,IF('January 2023'!C104=Sheet6!$H$3,Sheet6!$H$4,IF('January 2023'!C104=Sheet6!$I$3,Sheet6!$I$4,IF('January 2023'!C104=Sheet6!$J$3,Sheet6!$J$4,IF('January 2023'!C104=Sheet6!$K$3,Sheet6!$K$4,IF('January 2023'!C104=Sheet6!$L$3,Sheet6!$L$4))))))))</f>
        <v>0.12430468185328003</v>
      </c>
      <c r="AG104" s="74">
        <f t="shared" si="20"/>
        <v>1</v>
      </c>
      <c r="AH104" s="71">
        <v>0.84499999999999997</v>
      </c>
      <c r="AI104" s="72">
        <f t="shared" si="21"/>
        <v>1</v>
      </c>
      <c r="AJ104" s="73">
        <f t="shared" si="22"/>
        <v>1</v>
      </c>
      <c r="AK104" s="73">
        <v>0.57513480154899921</v>
      </c>
      <c r="AL104" s="95">
        <f t="shared" si="23"/>
        <v>1</v>
      </c>
      <c r="AM104" s="107">
        <v>0</v>
      </c>
      <c r="AN104" s="98">
        <f t="shared" si="24"/>
        <v>0</v>
      </c>
      <c r="AO104" s="99" t="e">
        <f>SUMIF([1]Sheet1!$AB:$AB,E104,[1]Sheet1!$AA:$AA)</f>
        <v>#VALUE!</v>
      </c>
      <c r="AP104" s="100">
        <f t="shared" si="25"/>
        <v>1</v>
      </c>
      <c r="AQ104" s="97">
        <f t="shared" si="26"/>
        <v>0</v>
      </c>
      <c r="AR104" s="100">
        <f t="shared" si="27"/>
        <v>1</v>
      </c>
      <c r="AS104" s="101">
        <f t="shared" si="28"/>
        <v>0</v>
      </c>
      <c r="AT104" s="100">
        <v>0.12430468185328003</v>
      </c>
      <c r="AU104" s="108">
        <f t="shared" si="29"/>
        <v>1</v>
      </c>
    </row>
    <row r="105" spans="1:47" hidden="1">
      <c r="A105" s="21">
        <v>44927</v>
      </c>
      <c r="B105" s="23" t="s">
        <v>13</v>
      </c>
      <c r="C105" s="23" t="s">
        <v>14</v>
      </c>
      <c r="D105" s="23" t="s">
        <v>105</v>
      </c>
      <c r="E105" s="23">
        <v>1002049797</v>
      </c>
      <c r="F105" s="23" t="s">
        <v>15</v>
      </c>
      <c r="G105" s="23">
        <v>1079545</v>
      </c>
      <c r="H105" s="37" t="s">
        <v>20</v>
      </c>
      <c r="I105" s="4" t="s">
        <v>3512</v>
      </c>
      <c r="J105" s="4" t="s">
        <v>3512</v>
      </c>
      <c r="K105" s="24">
        <v>18332</v>
      </c>
      <c r="L105" s="24">
        <v>18332</v>
      </c>
      <c r="M105" s="29">
        <v>1</v>
      </c>
      <c r="N105" s="29">
        <v>0</v>
      </c>
      <c r="O105" s="29">
        <v>0</v>
      </c>
      <c r="P105" s="29">
        <v>18332</v>
      </c>
      <c r="Q105" s="29">
        <v>0</v>
      </c>
      <c r="R105" s="28">
        <v>1173685.75</v>
      </c>
      <c r="S105" s="28">
        <v>0</v>
      </c>
      <c r="T105" s="28">
        <v>1267382.3500000001</v>
      </c>
      <c r="U105" s="28">
        <v>0</v>
      </c>
      <c r="V105" s="29">
        <v>1</v>
      </c>
      <c r="W105" s="29">
        <v>0</v>
      </c>
      <c r="X105" s="32">
        <f t="shared" si="15"/>
        <v>1</v>
      </c>
      <c r="Y105" s="33">
        <f t="shared" si="16"/>
        <v>18332</v>
      </c>
      <c r="Z105" s="33">
        <f t="shared" si="17"/>
        <v>1173685.75</v>
      </c>
      <c r="AA105" s="33">
        <f t="shared" si="18"/>
        <v>1267382.3500000001</v>
      </c>
      <c r="AB105" s="5">
        <v>1</v>
      </c>
      <c r="AC105" s="6">
        <v>1239769.95</v>
      </c>
      <c r="AD105" s="32">
        <v>0</v>
      </c>
      <c r="AE105" s="67">
        <f t="shared" si="19"/>
        <v>1</v>
      </c>
      <c r="AF105" s="70">
        <f>IF(C105=Sheet6!$E$3,Sheet6!$E$4,IF('January 2023'!C105=Sheet6!$F$3,Sheet6!$F$4,IF('January 2023'!C105=Sheet6!$G$3,Sheet6!$G$4,IF('January 2023'!C105=Sheet6!$H$3,Sheet6!$H$4,IF('January 2023'!C105=Sheet6!$I$3,Sheet6!$I$4,IF('January 2023'!C105=Sheet6!$J$3,Sheet6!$J$4,IF('January 2023'!C105=Sheet6!$K$3,Sheet6!$K$4,IF('January 2023'!C105=Sheet6!$L$3,Sheet6!$L$4))))))))</f>
        <v>0.12430468185328003</v>
      </c>
      <c r="AG105" s="74">
        <f t="shared" si="20"/>
        <v>1</v>
      </c>
      <c r="AH105" s="71">
        <v>0.84499999999999997</v>
      </c>
      <c r="AI105" s="72">
        <f t="shared" si="21"/>
        <v>1</v>
      </c>
      <c r="AJ105" s="73">
        <f t="shared" si="22"/>
        <v>1</v>
      </c>
      <c r="AK105" s="73">
        <v>0.57513480154899921</v>
      </c>
      <c r="AL105" s="95">
        <f t="shared" si="23"/>
        <v>1</v>
      </c>
      <c r="AM105" s="107">
        <v>0</v>
      </c>
      <c r="AN105" s="98">
        <f t="shared" si="24"/>
        <v>0</v>
      </c>
      <c r="AO105" s="99" t="e">
        <f>SUMIF([1]Sheet1!$AB:$AB,E105,[1]Sheet1!$AA:$AA)</f>
        <v>#VALUE!</v>
      </c>
      <c r="AP105" s="100">
        <f t="shared" si="25"/>
        <v>1</v>
      </c>
      <c r="AQ105" s="97">
        <f t="shared" si="26"/>
        <v>0</v>
      </c>
      <c r="AR105" s="100">
        <f t="shared" si="27"/>
        <v>1.0798310791453334</v>
      </c>
      <c r="AS105" s="101">
        <f t="shared" si="28"/>
        <v>-7.9831079145333383E-2</v>
      </c>
      <c r="AT105" s="100">
        <v>0.12430468185328003</v>
      </c>
      <c r="AU105" s="108">
        <f t="shared" si="29"/>
        <v>1</v>
      </c>
    </row>
    <row r="106" spans="1:47" hidden="1">
      <c r="A106" s="21">
        <v>44927</v>
      </c>
      <c r="B106" s="23" t="s">
        <v>13</v>
      </c>
      <c r="C106" s="23" t="s">
        <v>14</v>
      </c>
      <c r="D106" s="23" t="s">
        <v>104</v>
      </c>
      <c r="E106" s="23">
        <v>1002050438</v>
      </c>
      <c r="F106" s="23" t="s">
        <v>15</v>
      </c>
      <c r="G106" s="23">
        <v>1079545</v>
      </c>
      <c r="H106" s="37" t="s">
        <v>20</v>
      </c>
      <c r="I106" s="4" t="s">
        <v>3512</v>
      </c>
      <c r="J106" s="4" t="s">
        <v>3512</v>
      </c>
      <c r="K106" s="24">
        <v>16221</v>
      </c>
      <c r="L106" s="24">
        <v>16221</v>
      </c>
      <c r="M106" s="29">
        <v>1</v>
      </c>
      <c r="N106" s="29">
        <v>1</v>
      </c>
      <c r="O106" s="29">
        <v>0</v>
      </c>
      <c r="P106" s="29">
        <v>16221</v>
      </c>
      <c r="Q106" s="29">
        <v>0</v>
      </c>
      <c r="R106" s="28">
        <v>1038531.3400000001</v>
      </c>
      <c r="S106" s="28">
        <v>0</v>
      </c>
      <c r="T106" s="28">
        <v>984442.67</v>
      </c>
      <c r="U106" s="28">
        <v>0</v>
      </c>
      <c r="V106" s="29">
        <v>1</v>
      </c>
      <c r="W106" s="29">
        <v>0</v>
      </c>
      <c r="X106" s="32">
        <f t="shared" si="15"/>
        <v>1</v>
      </c>
      <c r="Y106" s="33">
        <f t="shared" si="16"/>
        <v>16221</v>
      </c>
      <c r="Z106" s="33">
        <f t="shared" si="17"/>
        <v>1038531.3400000001</v>
      </c>
      <c r="AA106" s="33">
        <f t="shared" si="18"/>
        <v>984442.67</v>
      </c>
      <c r="AB106" s="5">
        <v>1</v>
      </c>
      <c r="AC106" s="6">
        <v>1574831.19</v>
      </c>
      <c r="AD106" s="32">
        <v>0</v>
      </c>
      <c r="AE106" s="67">
        <f t="shared" si="19"/>
        <v>1</v>
      </c>
      <c r="AF106" s="70">
        <f>IF(C106=Sheet6!$E$3,Sheet6!$E$4,IF('January 2023'!C106=Sheet6!$F$3,Sheet6!$F$4,IF('January 2023'!C106=Sheet6!$G$3,Sheet6!$G$4,IF('January 2023'!C106=Sheet6!$H$3,Sheet6!$H$4,IF('January 2023'!C106=Sheet6!$I$3,Sheet6!$I$4,IF('January 2023'!C106=Sheet6!$J$3,Sheet6!$J$4,IF('January 2023'!C106=Sheet6!$K$3,Sheet6!$K$4,IF('January 2023'!C106=Sheet6!$L$3,Sheet6!$L$4))))))))</f>
        <v>0.12430468185328003</v>
      </c>
      <c r="AG106" s="74">
        <f t="shared" si="20"/>
        <v>1</v>
      </c>
      <c r="AH106" s="71">
        <v>0.84499999999999997</v>
      </c>
      <c r="AI106" s="72">
        <f t="shared" si="21"/>
        <v>1</v>
      </c>
      <c r="AJ106" s="73">
        <f t="shared" si="22"/>
        <v>1</v>
      </c>
      <c r="AK106" s="73">
        <v>0.57513480154899921</v>
      </c>
      <c r="AL106" s="95">
        <f t="shared" si="23"/>
        <v>1</v>
      </c>
      <c r="AM106" s="107">
        <v>0</v>
      </c>
      <c r="AN106" s="98">
        <f t="shared" si="24"/>
        <v>0</v>
      </c>
      <c r="AO106" s="99" t="e">
        <f>SUMIF([1]Sheet1!$AB:$AB,E106,[1]Sheet1!$AA:$AA)</f>
        <v>#VALUE!</v>
      </c>
      <c r="AP106" s="100">
        <f t="shared" si="25"/>
        <v>1</v>
      </c>
      <c r="AQ106" s="97">
        <f t="shared" si="26"/>
        <v>0</v>
      </c>
      <c r="AR106" s="100">
        <f t="shared" si="27"/>
        <v>0.94791811482549959</v>
      </c>
      <c r="AS106" s="101">
        <f t="shared" si="28"/>
        <v>5.2081885174500409E-2</v>
      </c>
      <c r="AT106" s="100">
        <v>0.12430468185328003</v>
      </c>
      <c r="AU106" s="108">
        <f t="shared" si="29"/>
        <v>1</v>
      </c>
    </row>
    <row r="107" spans="1:47" hidden="1">
      <c r="A107" s="21">
        <v>44927</v>
      </c>
      <c r="B107" s="22" t="s">
        <v>13</v>
      </c>
      <c r="C107" s="22" t="s">
        <v>14</v>
      </c>
      <c r="D107" s="22" t="s">
        <v>119</v>
      </c>
      <c r="E107" s="22">
        <v>1002050309</v>
      </c>
      <c r="F107" s="23" t="s">
        <v>15</v>
      </c>
      <c r="G107" s="22">
        <v>1079545</v>
      </c>
      <c r="H107" s="36" t="s">
        <v>20</v>
      </c>
      <c r="I107" s="4" t="s">
        <v>3512</v>
      </c>
      <c r="J107" s="4" t="s">
        <v>3512</v>
      </c>
      <c r="K107" s="24">
        <v>15425</v>
      </c>
      <c r="L107" s="25">
        <v>15425</v>
      </c>
      <c r="M107" s="26">
        <v>1</v>
      </c>
      <c r="N107" s="26">
        <v>1</v>
      </c>
      <c r="O107" s="26">
        <v>0</v>
      </c>
      <c r="P107" s="26">
        <v>15425</v>
      </c>
      <c r="Q107" s="26">
        <v>0</v>
      </c>
      <c r="R107" s="27">
        <v>987568.33000000007</v>
      </c>
      <c r="S107" s="27">
        <v>0</v>
      </c>
      <c r="T107" s="28">
        <v>987568.33</v>
      </c>
      <c r="U107" s="27">
        <v>0</v>
      </c>
      <c r="V107" s="29">
        <v>1</v>
      </c>
      <c r="W107" s="26">
        <v>0</v>
      </c>
      <c r="X107" s="30">
        <f t="shared" si="15"/>
        <v>1</v>
      </c>
      <c r="Y107" s="31">
        <f t="shared" si="16"/>
        <v>15425</v>
      </c>
      <c r="Z107" s="31">
        <f t="shared" si="17"/>
        <v>987568.33000000007</v>
      </c>
      <c r="AA107" s="31">
        <f t="shared" si="18"/>
        <v>987568.33</v>
      </c>
      <c r="AB107" s="5">
        <v>1</v>
      </c>
      <c r="AC107" s="6">
        <v>1235166.1299999999</v>
      </c>
      <c r="AD107" s="30">
        <v>0</v>
      </c>
      <c r="AE107" s="67">
        <f t="shared" si="19"/>
        <v>1</v>
      </c>
      <c r="AF107" s="70">
        <f>IF(C107=Sheet6!$E$3,Sheet6!$E$4,IF('January 2023'!C107=Sheet6!$F$3,Sheet6!$F$4,IF('January 2023'!C107=Sheet6!$G$3,Sheet6!$G$4,IF('January 2023'!C107=Sheet6!$H$3,Sheet6!$H$4,IF('January 2023'!C107=Sheet6!$I$3,Sheet6!$I$4,IF('January 2023'!C107=Sheet6!$J$3,Sheet6!$J$4,IF('January 2023'!C107=Sheet6!$K$3,Sheet6!$K$4,IF('January 2023'!C107=Sheet6!$L$3,Sheet6!$L$4))))))))</f>
        <v>0.12430468185328003</v>
      </c>
      <c r="AG107" s="74">
        <f t="shared" si="20"/>
        <v>1</v>
      </c>
      <c r="AH107" s="71">
        <v>0.84499999999999997</v>
      </c>
      <c r="AI107" s="72">
        <f t="shared" si="21"/>
        <v>1</v>
      </c>
      <c r="AJ107" s="73">
        <f t="shared" si="22"/>
        <v>1</v>
      </c>
      <c r="AK107" s="73">
        <v>0.57513480154899921</v>
      </c>
      <c r="AL107" s="95">
        <f t="shared" si="23"/>
        <v>1</v>
      </c>
      <c r="AM107" s="107">
        <v>0</v>
      </c>
      <c r="AN107" s="98">
        <f t="shared" si="24"/>
        <v>0</v>
      </c>
      <c r="AO107" s="99" t="e">
        <f>SUMIF([1]Sheet1!$AB:$AB,E107,[1]Sheet1!$AA:$AA)</f>
        <v>#VALUE!</v>
      </c>
      <c r="AP107" s="100">
        <f t="shared" si="25"/>
        <v>1</v>
      </c>
      <c r="AQ107" s="97">
        <f t="shared" si="26"/>
        <v>0</v>
      </c>
      <c r="AR107" s="100">
        <f t="shared" si="27"/>
        <v>0.99999999999999989</v>
      </c>
      <c r="AS107" s="101">
        <f t="shared" si="28"/>
        <v>0</v>
      </c>
      <c r="AT107" s="100">
        <v>0.12430468185328003</v>
      </c>
      <c r="AU107" s="108">
        <f t="shared" si="29"/>
        <v>1</v>
      </c>
    </row>
    <row r="108" spans="1:47" hidden="1">
      <c r="A108" s="21">
        <v>44927</v>
      </c>
      <c r="B108" s="22" t="s">
        <v>13</v>
      </c>
      <c r="C108" s="22" t="s">
        <v>14</v>
      </c>
      <c r="D108" s="22" t="s">
        <v>116</v>
      </c>
      <c r="E108" s="22">
        <v>1002049817</v>
      </c>
      <c r="F108" s="23" t="s">
        <v>15</v>
      </c>
      <c r="G108" s="22">
        <v>1172349</v>
      </c>
      <c r="H108" s="36" t="s">
        <v>20</v>
      </c>
      <c r="I108" s="4" t="s">
        <v>3512</v>
      </c>
      <c r="J108" s="4" t="s">
        <v>3512</v>
      </c>
      <c r="K108" s="24">
        <v>12250</v>
      </c>
      <c r="L108" s="25">
        <v>12250</v>
      </c>
      <c r="M108" s="26">
        <v>1</v>
      </c>
      <c r="N108" s="26">
        <v>1</v>
      </c>
      <c r="O108" s="26">
        <v>0</v>
      </c>
      <c r="P108" s="26">
        <v>12250</v>
      </c>
      <c r="Q108" s="26">
        <v>0</v>
      </c>
      <c r="R108" s="27">
        <v>870942.89</v>
      </c>
      <c r="S108" s="27">
        <v>0</v>
      </c>
      <c r="T108" s="28">
        <v>870942.89</v>
      </c>
      <c r="U108" s="27">
        <v>0</v>
      </c>
      <c r="V108" s="29">
        <v>1</v>
      </c>
      <c r="W108" s="26">
        <v>0</v>
      </c>
      <c r="X108" s="30">
        <f t="shared" si="15"/>
        <v>1</v>
      </c>
      <c r="Y108" s="31">
        <f t="shared" si="16"/>
        <v>12250</v>
      </c>
      <c r="Z108" s="31">
        <f t="shared" si="17"/>
        <v>870942.89</v>
      </c>
      <c r="AA108" s="31">
        <f t="shared" si="18"/>
        <v>870942.89</v>
      </c>
      <c r="AB108" s="5">
        <v>1</v>
      </c>
      <c r="AC108" s="6">
        <v>887028.19</v>
      </c>
      <c r="AD108" s="30">
        <v>0</v>
      </c>
      <c r="AE108" s="67">
        <f t="shared" si="19"/>
        <v>1</v>
      </c>
      <c r="AF108" s="70">
        <f>IF(C108=Sheet6!$E$3,Sheet6!$E$4,IF('January 2023'!C108=Sheet6!$F$3,Sheet6!$F$4,IF('January 2023'!C108=Sheet6!$G$3,Sheet6!$G$4,IF('January 2023'!C108=Sheet6!$H$3,Sheet6!$H$4,IF('January 2023'!C108=Sheet6!$I$3,Sheet6!$I$4,IF('January 2023'!C108=Sheet6!$J$3,Sheet6!$J$4,IF('January 2023'!C108=Sheet6!$K$3,Sheet6!$K$4,IF('January 2023'!C108=Sheet6!$L$3,Sheet6!$L$4))))))))</f>
        <v>0.12430468185328003</v>
      </c>
      <c r="AG108" s="74">
        <f t="shared" si="20"/>
        <v>1</v>
      </c>
      <c r="AH108" s="71">
        <v>0.84499999999999997</v>
      </c>
      <c r="AI108" s="72">
        <f t="shared" si="21"/>
        <v>1</v>
      </c>
      <c r="AJ108" s="73">
        <f t="shared" si="22"/>
        <v>1</v>
      </c>
      <c r="AK108" s="73">
        <v>0.57513480154899921</v>
      </c>
      <c r="AL108" s="95">
        <f t="shared" si="23"/>
        <v>1</v>
      </c>
      <c r="AM108" s="107">
        <v>0</v>
      </c>
      <c r="AN108" s="98">
        <f t="shared" si="24"/>
        <v>0</v>
      </c>
      <c r="AO108" s="99" t="e">
        <f>SUMIF([1]Sheet1!$AB:$AB,E108,[1]Sheet1!$AA:$AA)</f>
        <v>#VALUE!</v>
      </c>
      <c r="AP108" s="100">
        <f t="shared" si="25"/>
        <v>1</v>
      </c>
      <c r="AQ108" s="97">
        <f t="shared" si="26"/>
        <v>0</v>
      </c>
      <c r="AR108" s="100">
        <f t="shared" si="27"/>
        <v>1</v>
      </c>
      <c r="AS108" s="101">
        <f t="shared" si="28"/>
        <v>0</v>
      </c>
      <c r="AT108" s="100">
        <v>0.12430468185328003</v>
      </c>
      <c r="AU108" s="108">
        <f t="shared" si="29"/>
        <v>1</v>
      </c>
    </row>
    <row r="109" spans="1:47" hidden="1">
      <c r="A109" s="21">
        <v>44927</v>
      </c>
      <c r="B109" s="22" t="s">
        <v>13</v>
      </c>
      <c r="C109" s="22" t="s">
        <v>14</v>
      </c>
      <c r="D109" s="22" t="s">
        <v>151</v>
      </c>
      <c r="E109" s="22">
        <v>1002049891</v>
      </c>
      <c r="F109" s="23" t="s">
        <v>15</v>
      </c>
      <c r="G109" s="22">
        <v>1079545</v>
      </c>
      <c r="H109" s="36" t="s">
        <v>20</v>
      </c>
      <c r="I109" s="4" t="s">
        <v>3512</v>
      </c>
      <c r="J109" s="4" t="s">
        <v>3512</v>
      </c>
      <c r="K109" s="24">
        <v>10807</v>
      </c>
      <c r="L109" s="25">
        <v>10807</v>
      </c>
      <c r="M109" s="26">
        <v>1</v>
      </c>
      <c r="N109" s="26">
        <v>1</v>
      </c>
      <c r="O109" s="26">
        <v>0</v>
      </c>
      <c r="P109" s="26">
        <v>10807</v>
      </c>
      <c r="Q109" s="26">
        <v>0</v>
      </c>
      <c r="R109" s="27">
        <v>691906.06</v>
      </c>
      <c r="S109" s="27">
        <v>0</v>
      </c>
      <c r="T109" s="28">
        <v>691906.06</v>
      </c>
      <c r="U109" s="27">
        <v>0</v>
      </c>
      <c r="V109" s="29">
        <v>1</v>
      </c>
      <c r="W109" s="26">
        <v>0</v>
      </c>
      <c r="X109" s="30">
        <f t="shared" si="15"/>
        <v>1</v>
      </c>
      <c r="Y109" s="31">
        <f t="shared" si="16"/>
        <v>10807</v>
      </c>
      <c r="Z109" s="31">
        <f t="shared" si="17"/>
        <v>691906.06</v>
      </c>
      <c r="AA109" s="31">
        <f t="shared" si="18"/>
        <v>691906.06</v>
      </c>
      <c r="AB109" s="5">
        <v>1</v>
      </c>
      <c r="AC109" s="6">
        <v>606973.22</v>
      </c>
      <c r="AD109" s="30">
        <v>0</v>
      </c>
      <c r="AE109" s="67">
        <f t="shared" si="19"/>
        <v>1</v>
      </c>
      <c r="AF109" s="70">
        <f>IF(C109=Sheet6!$E$3,Sheet6!$E$4,IF('January 2023'!C109=Sheet6!$F$3,Sheet6!$F$4,IF('January 2023'!C109=Sheet6!$G$3,Sheet6!$G$4,IF('January 2023'!C109=Sheet6!$H$3,Sheet6!$H$4,IF('January 2023'!C109=Sheet6!$I$3,Sheet6!$I$4,IF('January 2023'!C109=Sheet6!$J$3,Sheet6!$J$4,IF('January 2023'!C109=Sheet6!$K$3,Sheet6!$K$4,IF('January 2023'!C109=Sheet6!$L$3,Sheet6!$L$4))))))))</f>
        <v>0.12430468185328003</v>
      </c>
      <c r="AG109" s="74">
        <f t="shared" si="20"/>
        <v>1</v>
      </c>
      <c r="AH109" s="71">
        <v>0.84499999999999997</v>
      </c>
      <c r="AI109" s="72">
        <f t="shared" si="21"/>
        <v>1</v>
      </c>
      <c r="AJ109" s="73">
        <f t="shared" si="22"/>
        <v>1</v>
      </c>
      <c r="AK109" s="73">
        <v>0.57513480154899921</v>
      </c>
      <c r="AL109" s="95">
        <f t="shared" si="23"/>
        <v>1</v>
      </c>
      <c r="AM109" s="107">
        <v>0</v>
      </c>
      <c r="AN109" s="98">
        <f t="shared" si="24"/>
        <v>0</v>
      </c>
      <c r="AO109" s="99" t="e">
        <f>SUMIF([1]Sheet1!$AB:$AB,E109,[1]Sheet1!$AA:$AA)</f>
        <v>#VALUE!</v>
      </c>
      <c r="AP109" s="100">
        <f t="shared" si="25"/>
        <v>1</v>
      </c>
      <c r="AQ109" s="97">
        <f t="shared" si="26"/>
        <v>0</v>
      </c>
      <c r="AR109" s="100">
        <f t="shared" si="27"/>
        <v>1</v>
      </c>
      <c r="AS109" s="101">
        <f t="shared" si="28"/>
        <v>0</v>
      </c>
      <c r="AT109" s="100">
        <v>0.12430468185328003</v>
      </c>
      <c r="AU109" s="108">
        <f t="shared" si="29"/>
        <v>1</v>
      </c>
    </row>
    <row r="110" spans="1:47" hidden="1">
      <c r="A110" s="21">
        <v>44927</v>
      </c>
      <c r="B110" s="22" t="s">
        <v>13</v>
      </c>
      <c r="C110" s="22" t="s">
        <v>14</v>
      </c>
      <c r="D110" s="22" t="s">
        <v>126</v>
      </c>
      <c r="E110" s="22">
        <v>1002050401</v>
      </c>
      <c r="F110" s="23" t="s">
        <v>15</v>
      </c>
      <c r="G110" s="22">
        <v>1172349</v>
      </c>
      <c r="H110" s="36" t="s">
        <v>20</v>
      </c>
      <c r="I110" s="4" t="s">
        <v>3512</v>
      </c>
      <c r="J110" s="4" t="s">
        <v>3512</v>
      </c>
      <c r="K110" s="24">
        <v>10597</v>
      </c>
      <c r="L110" s="25">
        <v>10597</v>
      </c>
      <c r="M110" s="26">
        <v>1</v>
      </c>
      <c r="N110" s="26">
        <v>1</v>
      </c>
      <c r="O110" s="26">
        <v>0</v>
      </c>
      <c r="P110" s="26">
        <v>10597</v>
      </c>
      <c r="Q110" s="26">
        <v>0</v>
      </c>
      <c r="R110" s="27">
        <v>678461.05</v>
      </c>
      <c r="S110" s="27">
        <v>0</v>
      </c>
      <c r="T110" s="28">
        <v>678461.05</v>
      </c>
      <c r="U110" s="27">
        <v>0</v>
      </c>
      <c r="V110" s="29">
        <v>1</v>
      </c>
      <c r="W110" s="26">
        <v>0</v>
      </c>
      <c r="X110" s="30">
        <f t="shared" si="15"/>
        <v>1</v>
      </c>
      <c r="Y110" s="31">
        <f t="shared" si="16"/>
        <v>10597</v>
      </c>
      <c r="Z110" s="31">
        <f t="shared" si="17"/>
        <v>678461.05</v>
      </c>
      <c r="AA110" s="31">
        <f t="shared" si="18"/>
        <v>678461.05</v>
      </c>
      <c r="AB110" s="5">
        <v>1</v>
      </c>
      <c r="AC110" s="6">
        <v>713971.46</v>
      </c>
      <c r="AD110" s="30">
        <v>0</v>
      </c>
      <c r="AE110" s="67">
        <f t="shared" si="19"/>
        <v>1</v>
      </c>
      <c r="AF110" s="70">
        <f>IF(C110=Sheet6!$E$3,Sheet6!$E$4,IF('January 2023'!C110=Sheet6!$F$3,Sheet6!$F$4,IF('January 2023'!C110=Sheet6!$G$3,Sheet6!$G$4,IF('January 2023'!C110=Sheet6!$H$3,Sheet6!$H$4,IF('January 2023'!C110=Sheet6!$I$3,Sheet6!$I$4,IF('January 2023'!C110=Sheet6!$J$3,Sheet6!$J$4,IF('January 2023'!C110=Sheet6!$K$3,Sheet6!$K$4,IF('January 2023'!C110=Sheet6!$L$3,Sheet6!$L$4))))))))</f>
        <v>0.12430468185328003</v>
      </c>
      <c r="AG110" s="74">
        <f t="shared" si="20"/>
        <v>1</v>
      </c>
      <c r="AH110" s="71">
        <v>0.84499999999999997</v>
      </c>
      <c r="AI110" s="72">
        <f t="shared" si="21"/>
        <v>1</v>
      </c>
      <c r="AJ110" s="73">
        <f t="shared" si="22"/>
        <v>1</v>
      </c>
      <c r="AK110" s="73">
        <v>0.57513480154899921</v>
      </c>
      <c r="AL110" s="95">
        <f t="shared" si="23"/>
        <v>1</v>
      </c>
      <c r="AM110" s="107">
        <v>0</v>
      </c>
      <c r="AN110" s="98">
        <f t="shared" si="24"/>
        <v>0</v>
      </c>
      <c r="AO110" s="99" t="e">
        <f>SUMIF([1]Sheet1!$AB:$AB,E110,[1]Sheet1!$AA:$AA)</f>
        <v>#VALUE!</v>
      </c>
      <c r="AP110" s="100">
        <f t="shared" si="25"/>
        <v>1</v>
      </c>
      <c r="AQ110" s="97">
        <f t="shared" si="26"/>
        <v>0</v>
      </c>
      <c r="AR110" s="100">
        <f t="shared" si="27"/>
        <v>1</v>
      </c>
      <c r="AS110" s="101">
        <f t="shared" si="28"/>
        <v>0</v>
      </c>
      <c r="AT110" s="100">
        <v>0.12430468185328003</v>
      </c>
      <c r="AU110" s="108">
        <f t="shared" si="29"/>
        <v>1</v>
      </c>
    </row>
    <row r="111" spans="1:47" hidden="1">
      <c r="A111" s="21">
        <v>44927</v>
      </c>
      <c r="B111" s="22" t="s">
        <v>13</v>
      </c>
      <c r="C111" s="22" t="s">
        <v>14</v>
      </c>
      <c r="D111" s="22" t="s">
        <v>272</v>
      </c>
      <c r="E111" s="22">
        <v>1005116926</v>
      </c>
      <c r="F111" s="23" t="s">
        <v>15</v>
      </c>
      <c r="G111" s="22">
        <v>1069324</v>
      </c>
      <c r="H111" s="36" t="s">
        <v>20</v>
      </c>
      <c r="I111" s="4" t="s">
        <v>3512</v>
      </c>
      <c r="J111" s="4" t="s">
        <v>3512</v>
      </c>
      <c r="K111" s="24">
        <v>10027.260000000009</v>
      </c>
      <c r="L111" s="25">
        <v>10027.260000000009</v>
      </c>
      <c r="M111" s="26">
        <v>1</v>
      </c>
      <c r="N111" s="26">
        <v>1</v>
      </c>
      <c r="O111" s="26">
        <v>0</v>
      </c>
      <c r="P111" s="26">
        <v>10027</v>
      </c>
      <c r="Q111" s="26">
        <v>0</v>
      </c>
      <c r="R111" s="27">
        <v>641967.44000000006</v>
      </c>
      <c r="S111" s="27">
        <v>0</v>
      </c>
      <c r="T111" s="28">
        <v>641000</v>
      </c>
      <c r="U111" s="27">
        <v>0</v>
      </c>
      <c r="V111" s="29">
        <v>1</v>
      </c>
      <c r="W111" s="26">
        <v>0</v>
      </c>
      <c r="X111" s="30">
        <f t="shared" si="15"/>
        <v>1</v>
      </c>
      <c r="Y111" s="31">
        <f t="shared" si="16"/>
        <v>10027</v>
      </c>
      <c r="Z111" s="31">
        <f t="shared" si="17"/>
        <v>641967.44000000006</v>
      </c>
      <c r="AA111" s="31">
        <f t="shared" si="18"/>
        <v>641000</v>
      </c>
      <c r="AB111" s="5">
        <v>1</v>
      </c>
      <c r="AC111" s="6">
        <v>620317.55000000005</v>
      </c>
      <c r="AD111" s="30">
        <v>0</v>
      </c>
      <c r="AE111" s="67">
        <f t="shared" si="19"/>
        <v>1</v>
      </c>
      <c r="AF111" s="70">
        <f>IF(C111=Sheet6!$E$3,Sheet6!$E$4,IF('January 2023'!C111=Sheet6!$F$3,Sheet6!$F$4,IF('January 2023'!C111=Sheet6!$G$3,Sheet6!$G$4,IF('January 2023'!C111=Sheet6!$H$3,Sheet6!$H$4,IF('January 2023'!C111=Sheet6!$I$3,Sheet6!$I$4,IF('January 2023'!C111=Sheet6!$J$3,Sheet6!$J$4,IF('January 2023'!C111=Sheet6!$K$3,Sheet6!$K$4,IF('January 2023'!C111=Sheet6!$L$3,Sheet6!$L$4))))))))</f>
        <v>0.12430468185328003</v>
      </c>
      <c r="AG111" s="74">
        <f t="shared" si="20"/>
        <v>0.99997407068331634</v>
      </c>
      <c r="AH111" s="71">
        <v>0.84499999999999997</v>
      </c>
      <c r="AI111" s="72">
        <f t="shared" si="21"/>
        <v>1</v>
      </c>
      <c r="AJ111" s="73">
        <f t="shared" si="22"/>
        <v>1</v>
      </c>
      <c r="AK111" s="73">
        <v>0.57513480154899921</v>
      </c>
      <c r="AL111" s="95">
        <f t="shared" si="23"/>
        <v>1</v>
      </c>
      <c r="AM111" s="107">
        <v>0</v>
      </c>
      <c r="AN111" s="98">
        <f t="shared" si="24"/>
        <v>0</v>
      </c>
      <c r="AO111" s="99" t="e">
        <f>SUMIF([1]Sheet1!$AB:$AB,E111,[1]Sheet1!$AA:$AA)</f>
        <v>#VALUE!</v>
      </c>
      <c r="AP111" s="100">
        <f t="shared" si="25"/>
        <v>1</v>
      </c>
      <c r="AQ111" s="97">
        <f t="shared" si="26"/>
        <v>0</v>
      </c>
      <c r="AR111" s="100">
        <f t="shared" si="27"/>
        <v>0.99849300768275717</v>
      </c>
      <c r="AS111" s="101">
        <f t="shared" si="28"/>
        <v>1.5328825586454764E-3</v>
      </c>
      <c r="AT111" s="100">
        <v>0.12430468185328003</v>
      </c>
      <c r="AU111" s="108">
        <f t="shared" si="29"/>
        <v>1</v>
      </c>
    </row>
    <row r="112" spans="1:47" hidden="1">
      <c r="A112" s="21">
        <v>44927</v>
      </c>
      <c r="B112" s="22" t="s">
        <v>13</v>
      </c>
      <c r="C112" s="22" t="s">
        <v>14</v>
      </c>
      <c r="D112" s="22" t="s">
        <v>120</v>
      </c>
      <c r="E112" s="22">
        <v>1002050038</v>
      </c>
      <c r="F112" s="23" t="s">
        <v>15</v>
      </c>
      <c r="G112" s="22">
        <v>1172349</v>
      </c>
      <c r="H112" s="36" t="s">
        <v>20</v>
      </c>
      <c r="I112" s="4" t="s">
        <v>3512</v>
      </c>
      <c r="J112" s="4" t="s">
        <v>3512</v>
      </c>
      <c r="K112" s="24">
        <v>8688.9040000000095</v>
      </c>
      <c r="L112" s="25">
        <v>8688.9040000000095</v>
      </c>
      <c r="M112" s="26">
        <v>1</v>
      </c>
      <c r="N112" s="26">
        <v>1</v>
      </c>
      <c r="O112" s="26">
        <v>0</v>
      </c>
      <c r="P112" s="26">
        <v>8689</v>
      </c>
      <c r="Q112" s="26">
        <v>0</v>
      </c>
      <c r="R112" s="27">
        <v>556303.49</v>
      </c>
      <c r="S112" s="27">
        <v>0</v>
      </c>
      <c r="T112" s="28">
        <v>556303.49</v>
      </c>
      <c r="U112" s="27">
        <v>0</v>
      </c>
      <c r="V112" s="29">
        <v>1</v>
      </c>
      <c r="W112" s="26">
        <v>0</v>
      </c>
      <c r="X112" s="30">
        <f t="shared" si="15"/>
        <v>1</v>
      </c>
      <c r="Y112" s="31">
        <f t="shared" si="16"/>
        <v>8689</v>
      </c>
      <c r="Z112" s="31">
        <f t="shared" si="17"/>
        <v>556303.49</v>
      </c>
      <c r="AA112" s="31">
        <f t="shared" si="18"/>
        <v>556303.49</v>
      </c>
      <c r="AB112" s="5">
        <v>1</v>
      </c>
      <c r="AC112" s="6">
        <v>849987.45</v>
      </c>
      <c r="AD112" s="30">
        <v>0</v>
      </c>
      <c r="AE112" s="67">
        <f t="shared" si="19"/>
        <v>1</v>
      </c>
      <c r="AF112" s="70">
        <f>IF(C112=Sheet6!$E$3,Sheet6!$E$4,IF('January 2023'!C112=Sheet6!$F$3,Sheet6!$F$4,IF('January 2023'!C112=Sheet6!$G$3,Sheet6!$G$4,IF('January 2023'!C112=Sheet6!$H$3,Sheet6!$H$4,IF('January 2023'!C112=Sheet6!$I$3,Sheet6!$I$4,IF('January 2023'!C112=Sheet6!$J$3,Sheet6!$J$4,IF('January 2023'!C112=Sheet6!$K$3,Sheet6!$K$4,IF('January 2023'!C112=Sheet6!$L$3,Sheet6!$L$4))))))))</f>
        <v>0.12430468185328003</v>
      </c>
      <c r="AG112" s="74">
        <f t="shared" si="20"/>
        <v>1.0000110485741345</v>
      </c>
      <c r="AH112" s="71">
        <v>0.84499999999999997</v>
      </c>
      <c r="AI112" s="72">
        <f t="shared" si="21"/>
        <v>1</v>
      </c>
      <c r="AJ112" s="73">
        <f t="shared" si="22"/>
        <v>1</v>
      </c>
      <c r="AK112" s="73">
        <v>0.57513480154899921</v>
      </c>
      <c r="AL112" s="95">
        <f t="shared" si="23"/>
        <v>1</v>
      </c>
      <c r="AM112" s="107">
        <v>0</v>
      </c>
      <c r="AN112" s="98">
        <f t="shared" si="24"/>
        <v>0</v>
      </c>
      <c r="AO112" s="99" t="e">
        <f>SUMIF([1]Sheet1!$AB:$AB,E112,[1]Sheet1!$AA:$AA)</f>
        <v>#VALUE!</v>
      </c>
      <c r="AP112" s="100">
        <f t="shared" si="25"/>
        <v>1</v>
      </c>
      <c r="AQ112" s="97">
        <f t="shared" si="26"/>
        <v>0</v>
      </c>
      <c r="AR112" s="100">
        <f t="shared" si="27"/>
        <v>1</v>
      </c>
      <c r="AS112" s="101">
        <f t="shared" si="28"/>
        <v>-1.1048574134475686E-5</v>
      </c>
      <c r="AT112" s="100">
        <v>0.12430468185328003</v>
      </c>
      <c r="AU112" s="108">
        <f t="shared" si="29"/>
        <v>1</v>
      </c>
    </row>
    <row r="113" spans="1:47" hidden="1">
      <c r="A113" s="21">
        <v>44927</v>
      </c>
      <c r="B113" s="23" t="s">
        <v>13</v>
      </c>
      <c r="C113" s="23" t="s">
        <v>14</v>
      </c>
      <c r="D113" s="23" t="s">
        <v>173</v>
      </c>
      <c r="E113" s="23">
        <v>1005116924</v>
      </c>
      <c r="F113" s="23" t="s">
        <v>15</v>
      </c>
      <c r="G113" s="23">
        <v>1069324</v>
      </c>
      <c r="H113" s="37" t="s">
        <v>20</v>
      </c>
      <c r="I113" s="4" t="s">
        <v>3512</v>
      </c>
      <c r="J113" s="4" t="s">
        <v>3512</v>
      </c>
      <c r="K113" s="24">
        <v>7859</v>
      </c>
      <c r="L113" s="24">
        <v>7859</v>
      </c>
      <c r="M113" s="29">
        <v>1</v>
      </c>
      <c r="N113" s="29">
        <v>1</v>
      </c>
      <c r="O113" s="29">
        <v>0</v>
      </c>
      <c r="P113" s="29">
        <v>7859</v>
      </c>
      <c r="Q113" s="29">
        <v>0</v>
      </c>
      <c r="R113" s="28">
        <v>503163.67</v>
      </c>
      <c r="S113" s="28">
        <v>0</v>
      </c>
      <c r="T113" s="28">
        <v>503074</v>
      </c>
      <c r="U113" s="28">
        <v>0</v>
      </c>
      <c r="V113" s="29">
        <v>1</v>
      </c>
      <c r="W113" s="29">
        <v>0</v>
      </c>
      <c r="X113" s="32">
        <f t="shared" si="15"/>
        <v>1</v>
      </c>
      <c r="Y113" s="33">
        <f t="shared" si="16"/>
        <v>7859</v>
      </c>
      <c r="Z113" s="33">
        <f t="shared" si="17"/>
        <v>503163.67</v>
      </c>
      <c r="AA113" s="33">
        <f t="shared" si="18"/>
        <v>503074</v>
      </c>
      <c r="AB113" s="5">
        <v>1</v>
      </c>
      <c r="AC113" s="6">
        <v>615521.37</v>
      </c>
      <c r="AD113" s="32">
        <v>0</v>
      </c>
      <c r="AE113" s="67">
        <f t="shared" si="19"/>
        <v>1</v>
      </c>
      <c r="AF113" s="70">
        <f>IF(C113=Sheet6!$E$3,Sheet6!$E$4,IF('January 2023'!C113=Sheet6!$F$3,Sheet6!$F$4,IF('January 2023'!C113=Sheet6!$G$3,Sheet6!$G$4,IF('January 2023'!C113=Sheet6!$H$3,Sheet6!$H$4,IF('January 2023'!C113=Sheet6!$I$3,Sheet6!$I$4,IF('January 2023'!C113=Sheet6!$J$3,Sheet6!$J$4,IF('January 2023'!C113=Sheet6!$K$3,Sheet6!$K$4,IF('January 2023'!C113=Sheet6!$L$3,Sheet6!$L$4))))))))</f>
        <v>0.12430468185328003</v>
      </c>
      <c r="AG113" s="74">
        <f t="shared" si="20"/>
        <v>1</v>
      </c>
      <c r="AH113" s="71">
        <v>0.84499999999999997</v>
      </c>
      <c r="AI113" s="72">
        <f t="shared" si="21"/>
        <v>1</v>
      </c>
      <c r="AJ113" s="73">
        <f t="shared" si="22"/>
        <v>1</v>
      </c>
      <c r="AK113" s="73">
        <v>0.57513480154899921</v>
      </c>
      <c r="AL113" s="95">
        <f t="shared" si="23"/>
        <v>1</v>
      </c>
      <c r="AM113" s="107">
        <v>0</v>
      </c>
      <c r="AN113" s="98">
        <f t="shared" si="24"/>
        <v>0</v>
      </c>
      <c r="AO113" s="99" t="e">
        <f>SUMIF([1]Sheet1!$AB:$AB,E113,[1]Sheet1!$AA:$AA)</f>
        <v>#VALUE!</v>
      </c>
      <c r="AP113" s="100">
        <f t="shared" si="25"/>
        <v>1</v>
      </c>
      <c r="AQ113" s="97">
        <f t="shared" si="26"/>
        <v>0</v>
      </c>
      <c r="AR113" s="100">
        <f t="shared" si="27"/>
        <v>0.99982178761038132</v>
      </c>
      <c r="AS113" s="101">
        <f t="shared" si="28"/>
        <v>1.7821238961868158E-4</v>
      </c>
      <c r="AT113" s="100">
        <v>0.12430468185328003</v>
      </c>
      <c r="AU113" s="108">
        <f t="shared" si="29"/>
        <v>1</v>
      </c>
    </row>
    <row r="114" spans="1:47" hidden="1">
      <c r="A114" s="21">
        <v>44927</v>
      </c>
      <c r="B114" s="23" t="s">
        <v>13</v>
      </c>
      <c r="C114" s="23" t="s">
        <v>14</v>
      </c>
      <c r="D114" s="23" t="s">
        <v>131</v>
      </c>
      <c r="E114" s="23">
        <v>1002050100</v>
      </c>
      <c r="F114" s="23" t="s">
        <v>15</v>
      </c>
      <c r="G114" s="23">
        <v>1079545</v>
      </c>
      <c r="H114" s="37" t="s">
        <v>20</v>
      </c>
      <c r="I114" s="4" t="s">
        <v>3512</v>
      </c>
      <c r="J114" s="4" t="s">
        <v>3512</v>
      </c>
      <c r="K114" s="24">
        <v>7774</v>
      </c>
      <c r="L114" s="24">
        <v>7774</v>
      </c>
      <c r="M114" s="29">
        <v>1</v>
      </c>
      <c r="N114" s="29">
        <v>1</v>
      </c>
      <c r="O114" s="29">
        <v>0</v>
      </c>
      <c r="P114" s="29">
        <v>7774</v>
      </c>
      <c r="Q114" s="29">
        <v>0</v>
      </c>
      <c r="R114" s="28">
        <v>497721.63999999996</v>
      </c>
      <c r="S114" s="28">
        <v>0</v>
      </c>
      <c r="T114" s="28">
        <v>497721.64</v>
      </c>
      <c r="U114" s="28">
        <v>0</v>
      </c>
      <c r="V114" s="29">
        <v>1</v>
      </c>
      <c r="W114" s="29">
        <v>0</v>
      </c>
      <c r="X114" s="32">
        <f t="shared" si="15"/>
        <v>1</v>
      </c>
      <c r="Y114" s="33">
        <f t="shared" si="16"/>
        <v>7774</v>
      </c>
      <c r="Z114" s="33">
        <f t="shared" si="17"/>
        <v>497721.63999999996</v>
      </c>
      <c r="AA114" s="33">
        <f t="shared" si="18"/>
        <v>497721.64</v>
      </c>
      <c r="AB114" s="5">
        <v>1</v>
      </c>
      <c r="AC114" s="6">
        <v>784378.86</v>
      </c>
      <c r="AD114" s="32">
        <v>0</v>
      </c>
      <c r="AE114" s="67">
        <f t="shared" si="19"/>
        <v>1</v>
      </c>
      <c r="AF114" s="70">
        <f>IF(C114=Sheet6!$E$3,Sheet6!$E$4,IF('January 2023'!C114=Sheet6!$F$3,Sheet6!$F$4,IF('January 2023'!C114=Sheet6!$G$3,Sheet6!$G$4,IF('January 2023'!C114=Sheet6!$H$3,Sheet6!$H$4,IF('January 2023'!C114=Sheet6!$I$3,Sheet6!$I$4,IF('January 2023'!C114=Sheet6!$J$3,Sheet6!$J$4,IF('January 2023'!C114=Sheet6!$K$3,Sheet6!$K$4,IF('January 2023'!C114=Sheet6!$L$3,Sheet6!$L$4))))))))</f>
        <v>0.12430468185328003</v>
      </c>
      <c r="AG114" s="74">
        <f t="shared" si="20"/>
        <v>1</v>
      </c>
      <c r="AH114" s="71">
        <v>0.84499999999999997</v>
      </c>
      <c r="AI114" s="72">
        <f t="shared" si="21"/>
        <v>1</v>
      </c>
      <c r="AJ114" s="73">
        <f t="shared" si="22"/>
        <v>1</v>
      </c>
      <c r="AK114" s="73">
        <v>0.57513480154899921</v>
      </c>
      <c r="AL114" s="95">
        <f t="shared" si="23"/>
        <v>1</v>
      </c>
      <c r="AM114" s="107">
        <v>0</v>
      </c>
      <c r="AN114" s="98">
        <f t="shared" si="24"/>
        <v>0</v>
      </c>
      <c r="AO114" s="99" t="e">
        <f>SUMIF([1]Sheet1!$AB:$AB,E114,[1]Sheet1!$AA:$AA)</f>
        <v>#VALUE!</v>
      </c>
      <c r="AP114" s="100">
        <f t="shared" si="25"/>
        <v>1</v>
      </c>
      <c r="AQ114" s="97">
        <f t="shared" si="26"/>
        <v>0</v>
      </c>
      <c r="AR114" s="100">
        <f t="shared" si="27"/>
        <v>1.0000000000000002</v>
      </c>
      <c r="AS114" s="101">
        <f t="shared" si="28"/>
        <v>0</v>
      </c>
      <c r="AT114" s="100">
        <v>0.12430468185328003</v>
      </c>
      <c r="AU114" s="108">
        <f t="shared" si="29"/>
        <v>1</v>
      </c>
    </row>
    <row r="115" spans="1:47" hidden="1">
      <c r="A115" s="21">
        <v>44927</v>
      </c>
      <c r="B115" s="22" t="s">
        <v>13</v>
      </c>
      <c r="C115" s="22" t="s">
        <v>14</v>
      </c>
      <c r="D115" s="22" t="s">
        <v>140</v>
      </c>
      <c r="E115" s="22">
        <v>1002050020</v>
      </c>
      <c r="F115" s="23" t="s">
        <v>15</v>
      </c>
      <c r="G115" s="22">
        <v>1079545</v>
      </c>
      <c r="H115" s="36" t="s">
        <v>20</v>
      </c>
      <c r="I115" s="4" t="s">
        <v>3512</v>
      </c>
      <c r="J115" s="4" t="s">
        <v>3512</v>
      </c>
      <c r="K115" s="24">
        <v>7597</v>
      </c>
      <c r="L115" s="25">
        <v>7597</v>
      </c>
      <c r="M115" s="26">
        <v>1</v>
      </c>
      <c r="N115" s="26">
        <v>1</v>
      </c>
      <c r="O115" s="26">
        <v>0</v>
      </c>
      <c r="P115" s="26">
        <v>7597</v>
      </c>
      <c r="Q115" s="26">
        <v>0</v>
      </c>
      <c r="R115" s="27">
        <v>486389.41</v>
      </c>
      <c r="S115" s="27">
        <v>0</v>
      </c>
      <c r="T115" s="28">
        <v>486389.41</v>
      </c>
      <c r="U115" s="27">
        <v>0</v>
      </c>
      <c r="V115" s="29">
        <v>1</v>
      </c>
      <c r="W115" s="26">
        <v>0</v>
      </c>
      <c r="X115" s="30">
        <f t="shared" si="15"/>
        <v>1</v>
      </c>
      <c r="Y115" s="31">
        <f t="shared" si="16"/>
        <v>7597</v>
      </c>
      <c r="Z115" s="31">
        <f t="shared" si="17"/>
        <v>486389.41</v>
      </c>
      <c r="AA115" s="31">
        <f t="shared" si="18"/>
        <v>486389.41</v>
      </c>
      <c r="AB115" s="5">
        <v>1</v>
      </c>
      <c r="AC115" s="6">
        <v>565583.56999999995</v>
      </c>
      <c r="AD115" s="30">
        <v>0</v>
      </c>
      <c r="AE115" s="67">
        <f t="shared" si="19"/>
        <v>1</v>
      </c>
      <c r="AF115" s="70">
        <f>IF(C115=Sheet6!$E$3,Sheet6!$E$4,IF('January 2023'!C115=Sheet6!$F$3,Sheet6!$F$4,IF('January 2023'!C115=Sheet6!$G$3,Sheet6!$G$4,IF('January 2023'!C115=Sheet6!$H$3,Sheet6!$H$4,IF('January 2023'!C115=Sheet6!$I$3,Sheet6!$I$4,IF('January 2023'!C115=Sheet6!$J$3,Sheet6!$J$4,IF('January 2023'!C115=Sheet6!$K$3,Sheet6!$K$4,IF('January 2023'!C115=Sheet6!$L$3,Sheet6!$L$4))))))))</f>
        <v>0.12430468185328003</v>
      </c>
      <c r="AG115" s="74">
        <f t="shared" si="20"/>
        <v>1</v>
      </c>
      <c r="AH115" s="71">
        <v>0.84499999999999997</v>
      </c>
      <c r="AI115" s="72">
        <f t="shared" si="21"/>
        <v>1</v>
      </c>
      <c r="AJ115" s="73">
        <f t="shared" si="22"/>
        <v>1</v>
      </c>
      <c r="AK115" s="73">
        <v>0.57513480154899921</v>
      </c>
      <c r="AL115" s="95">
        <f t="shared" si="23"/>
        <v>1</v>
      </c>
      <c r="AM115" s="107">
        <v>0</v>
      </c>
      <c r="AN115" s="98">
        <f t="shared" si="24"/>
        <v>0</v>
      </c>
      <c r="AO115" s="99" t="e">
        <f>SUMIF([1]Sheet1!$AB:$AB,E115,[1]Sheet1!$AA:$AA)</f>
        <v>#VALUE!</v>
      </c>
      <c r="AP115" s="100">
        <f t="shared" si="25"/>
        <v>1</v>
      </c>
      <c r="AQ115" s="97">
        <f t="shared" si="26"/>
        <v>0</v>
      </c>
      <c r="AR115" s="100">
        <f t="shared" si="27"/>
        <v>1</v>
      </c>
      <c r="AS115" s="101">
        <f t="shared" si="28"/>
        <v>0</v>
      </c>
      <c r="AT115" s="100">
        <v>0.12430468185328003</v>
      </c>
      <c r="AU115" s="108">
        <f t="shared" si="29"/>
        <v>1</v>
      </c>
    </row>
    <row r="116" spans="1:47" hidden="1">
      <c r="A116" s="21">
        <v>44927</v>
      </c>
      <c r="B116" s="22" t="s">
        <v>13</v>
      </c>
      <c r="C116" s="22" t="s">
        <v>14</v>
      </c>
      <c r="D116" s="22" t="s">
        <v>146</v>
      </c>
      <c r="E116" s="22">
        <v>1002491412</v>
      </c>
      <c r="F116" s="23" t="s">
        <v>15</v>
      </c>
      <c r="G116" s="22">
        <v>1069324</v>
      </c>
      <c r="H116" s="36" t="s">
        <v>20</v>
      </c>
      <c r="I116" s="4" t="s">
        <v>3512</v>
      </c>
      <c r="J116" s="4" t="s">
        <v>3512</v>
      </c>
      <c r="K116" s="24">
        <v>7566</v>
      </c>
      <c r="L116" s="25">
        <v>7566</v>
      </c>
      <c r="M116" s="26">
        <v>1</v>
      </c>
      <c r="N116" s="26">
        <v>1</v>
      </c>
      <c r="O116" s="26">
        <v>0</v>
      </c>
      <c r="P116" s="26">
        <v>7566</v>
      </c>
      <c r="Q116" s="26">
        <v>0</v>
      </c>
      <c r="R116" s="27">
        <v>484404.67</v>
      </c>
      <c r="S116" s="27">
        <v>0</v>
      </c>
      <c r="T116" s="28">
        <v>484404.67</v>
      </c>
      <c r="U116" s="27">
        <v>0</v>
      </c>
      <c r="V116" s="29">
        <v>1</v>
      </c>
      <c r="W116" s="26">
        <v>0</v>
      </c>
      <c r="X116" s="30">
        <f t="shared" si="15"/>
        <v>1</v>
      </c>
      <c r="Y116" s="31">
        <f t="shared" si="16"/>
        <v>7566</v>
      </c>
      <c r="Z116" s="31">
        <f t="shared" si="17"/>
        <v>484404.67</v>
      </c>
      <c r="AA116" s="31">
        <f t="shared" si="18"/>
        <v>484404.67</v>
      </c>
      <c r="AB116" s="5">
        <v>1</v>
      </c>
      <c r="AC116" s="6">
        <v>429192.68</v>
      </c>
      <c r="AD116" s="30">
        <v>0</v>
      </c>
      <c r="AE116" s="67">
        <f t="shared" si="19"/>
        <v>1</v>
      </c>
      <c r="AF116" s="70">
        <f>IF(C116=Sheet6!$E$3,Sheet6!$E$4,IF('January 2023'!C116=Sheet6!$F$3,Sheet6!$F$4,IF('January 2023'!C116=Sheet6!$G$3,Sheet6!$G$4,IF('January 2023'!C116=Sheet6!$H$3,Sheet6!$H$4,IF('January 2023'!C116=Sheet6!$I$3,Sheet6!$I$4,IF('January 2023'!C116=Sheet6!$J$3,Sheet6!$J$4,IF('January 2023'!C116=Sheet6!$K$3,Sheet6!$K$4,IF('January 2023'!C116=Sheet6!$L$3,Sheet6!$L$4))))))))</f>
        <v>0.12430468185328003</v>
      </c>
      <c r="AG116" s="74">
        <f t="shared" si="20"/>
        <v>1</v>
      </c>
      <c r="AH116" s="71">
        <v>0.84499999999999997</v>
      </c>
      <c r="AI116" s="72">
        <f t="shared" si="21"/>
        <v>1</v>
      </c>
      <c r="AJ116" s="73">
        <f t="shared" si="22"/>
        <v>1</v>
      </c>
      <c r="AK116" s="73">
        <v>0.57513480154899921</v>
      </c>
      <c r="AL116" s="95">
        <f t="shared" si="23"/>
        <v>1</v>
      </c>
      <c r="AM116" s="107">
        <v>0</v>
      </c>
      <c r="AN116" s="98">
        <f t="shared" si="24"/>
        <v>0</v>
      </c>
      <c r="AO116" s="99" t="e">
        <f>SUMIF([1]Sheet1!$AB:$AB,E116,[1]Sheet1!$AA:$AA)</f>
        <v>#VALUE!</v>
      </c>
      <c r="AP116" s="100">
        <f t="shared" si="25"/>
        <v>1</v>
      </c>
      <c r="AQ116" s="97">
        <f t="shared" si="26"/>
        <v>0</v>
      </c>
      <c r="AR116" s="100">
        <f t="shared" si="27"/>
        <v>1</v>
      </c>
      <c r="AS116" s="101">
        <f t="shared" si="28"/>
        <v>0</v>
      </c>
      <c r="AT116" s="100">
        <v>0.12430468185328003</v>
      </c>
      <c r="AU116" s="108">
        <f t="shared" si="29"/>
        <v>1</v>
      </c>
    </row>
    <row r="117" spans="1:47" hidden="1">
      <c r="A117" s="21">
        <v>44927</v>
      </c>
      <c r="B117" s="23" t="s">
        <v>13</v>
      </c>
      <c r="C117" s="23" t="s">
        <v>14</v>
      </c>
      <c r="D117" s="23" t="s">
        <v>133</v>
      </c>
      <c r="E117" s="23">
        <v>1002050704</v>
      </c>
      <c r="F117" s="23" t="s">
        <v>15</v>
      </c>
      <c r="G117" s="23">
        <v>1079201</v>
      </c>
      <c r="H117" s="37" t="s">
        <v>20</v>
      </c>
      <c r="I117" s="4" t="s">
        <v>3512</v>
      </c>
      <c r="J117" s="4" t="s">
        <v>3512</v>
      </c>
      <c r="K117" s="24">
        <v>7547</v>
      </c>
      <c r="L117" s="24">
        <v>7547</v>
      </c>
      <c r="M117" s="29">
        <v>1</v>
      </c>
      <c r="N117" s="29">
        <v>1</v>
      </c>
      <c r="O117" s="29">
        <v>0</v>
      </c>
      <c r="P117" s="29">
        <v>7547</v>
      </c>
      <c r="Q117" s="29">
        <v>0</v>
      </c>
      <c r="R117" s="28">
        <v>536571.92000000004</v>
      </c>
      <c r="S117" s="28">
        <v>0</v>
      </c>
      <c r="T117" s="28">
        <v>565883.49</v>
      </c>
      <c r="U117" s="28">
        <v>0</v>
      </c>
      <c r="V117" s="29">
        <v>1</v>
      </c>
      <c r="W117" s="29">
        <v>0</v>
      </c>
      <c r="X117" s="32">
        <f t="shared" si="15"/>
        <v>1</v>
      </c>
      <c r="Y117" s="33">
        <f t="shared" si="16"/>
        <v>7547</v>
      </c>
      <c r="Z117" s="33">
        <f t="shared" si="17"/>
        <v>536571.92000000004</v>
      </c>
      <c r="AA117" s="33">
        <f t="shared" si="18"/>
        <v>565883.49</v>
      </c>
      <c r="AB117" s="5">
        <v>1</v>
      </c>
      <c r="AC117" s="6">
        <v>1050748.33</v>
      </c>
      <c r="AD117" s="32">
        <v>0</v>
      </c>
      <c r="AE117" s="67">
        <f t="shared" si="19"/>
        <v>1</v>
      </c>
      <c r="AF117" s="70">
        <f>IF(C117=Sheet6!$E$3,Sheet6!$E$4,IF('January 2023'!C117=Sheet6!$F$3,Sheet6!$F$4,IF('January 2023'!C117=Sheet6!$G$3,Sheet6!$G$4,IF('January 2023'!C117=Sheet6!$H$3,Sheet6!$H$4,IF('January 2023'!C117=Sheet6!$I$3,Sheet6!$I$4,IF('January 2023'!C117=Sheet6!$J$3,Sheet6!$J$4,IF('January 2023'!C117=Sheet6!$K$3,Sheet6!$K$4,IF('January 2023'!C117=Sheet6!$L$3,Sheet6!$L$4))))))))</f>
        <v>0.12430468185328003</v>
      </c>
      <c r="AG117" s="74">
        <f t="shared" si="20"/>
        <v>1</v>
      </c>
      <c r="AH117" s="71">
        <v>0.84499999999999997</v>
      </c>
      <c r="AI117" s="72">
        <f t="shared" si="21"/>
        <v>1</v>
      </c>
      <c r="AJ117" s="73">
        <f t="shared" si="22"/>
        <v>1</v>
      </c>
      <c r="AK117" s="73">
        <v>0.57513480154899921</v>
      </c>
      <c r="AL117" s="95">
        <f t="shared" si="23"/>
        <v>1</v>
      </c>
      <c r="AM117" s="107">
        <v>0</v>
      </c>
      <c r="AN117" s="98">
        <f t="shared" si="24"/>
        <v>0</v>
      </c>
      <c r="AO117" s="99" t="e">
        <f>SUMIF([1]Sheet1!$AB:$AB,E117,[1]Sheet1!$AA:$AA)</f>
        <v>#VALUE!</v>
      </c>
      <c r="AP117" s="100">
        <f t="shared" si="25"/>
        <v>1</v>
      </c>
      <c r="AQ117" s="97">
        <f t="shared" si="26"/>
        <v>0</v>
      </c>
      <c r="AR117" s="100">
        <f t="shared" si="27"/>
        <v>1.0546274765925134</v>
      </c>
      <c r="AS117" s="101">
        <f t="shared" si="28"/>
        <v>-5.4627476592513435E-2</v>
      </c>
      <c r="AT117" s="100">
        <v>0.12430468185328003</v>
      </c>
      <c r="AU117" s="108">
        <f t="shared" si="29"/>
        <v>1</v>
      </c>
    </row>
    <row r="118" spans="1:47" hidden="1">
      <c r="A118" s="21">
        <v>44927</v>
      </c>
      <c r="B118" s="23" t="s">
        <v>13</v>
      </c>
      <c r="C118" s="23" t="s">
        <v>14</v>
      </c>
      <c r="D118" s="23" t="s">
        <v>148</v>
      </c>
      <c r="E118" s="23">
        <v>1002050507</v>
      </c>
      <c r="F118" s="23" t="s">
        <v>15</v>
      </c>
      <c r="G118" s="23">
        <v>1079545</v>
      </c>
      <c r="H118" s="37" t="s">
        <v>20</v>
      </c>
      <c r="I118" s="4" t="s">
        <v>3512</v>
      </c>
      <c r="J118" s="4" t="s">
        <v>3512</v>
      </c>
      <c r="K118" s="24">
        <v>6870</v>
      </c>
      <c r="L118" s="24">
        <v>6870</v>
      </c>
      <c r="M118" s="29">
        <v>1</v>
      </c>
      <c r="N118" s="29">
        <v>1</v>
      </c>
      <c r="O118" s="29">
        <v>0</v>
      </c>
      <c r="P118" s="29">
        <v>6870</v>
      </c>
      <c r="Q118" s="29">
        <v>0</v>
      </c>
      <c r="R118" s="28">
        <v>439844.05</v>
      </c>
      <c r="S118" s="28">
        <v>0</v>
      </c>
      <c r="T118" s="28">
        <v>439844.05</v>
      </c>
      <c r="U118" s="28">
        <v>0</v>
      </c>
      <c r="V118" s="29">
        <v>1</v>
      </c>
      <c r="W118" s="29">
        <v>0</v>
      </c>
      <c r="X118" s="32">
        <f t="shared" si="15"/>
        <v>1</v>
      </c>
      <c r="Y118" s="33">
        <f t="shared" si="16"/>
        <v>6870</v>
      </c>
      <c r="Z118" s="33">
        <f t="shared" si="17"/>
        <v>439844.05</v>
      </c>
      <c r="AA118" s="33">
        <f t="shared" si="18"/>
        <v>439844.05</v>
      </c>
      <c r="AB118" s="5">
        <v>1</v>
      </c>
      <c r="AC118" s="6">
        <v>517220.66</v>
      </c>
      <c r="AD118" s="32">
        <v>0</v>
      </c>
      <c r="AE118" s="67">
        <f t="shared" si="19"/>
        <v>1</v>
      </c>
      <c r="AF118" s="70">
        <f>IF(C118=Sheet6!$E$3,Sheet6!$E$4,IF('January 2023'!C118=Sheet6!$F$3,Sheet6!$F$4,IF('January 2023'!C118=Sheet6!$G$3,Sheet6!$G$4,IF('January 2023'!C118=Sheet6!$H$3,Sheet6!$H$4,IF('January 2023'!C118=Sheet6!$I$3,Sheet6!$I$4,IF('January 2023'!C118=Sheet6!$J$3,Sheet6!$J$4,IF('January 2023'!C118=Sheet6!$K$3,Sheet6!$K$4,IF('January 2023'!C118=Sheet6!$L$3,Sheet6!$L$4))))))))</f>
        <v>0.12430468185328003</v>
      </c>
      <c r="AG118" s="74">
        <f t="shared" si="20"/>
        <v>1</v>
      </c>
      <c r="AH118" s="71">
        <v>0.84499999999999997</v>
      </c>
      <c r="AI118" s="72">
        <f t="shared" si="21"/>
        <v>1</v>
      </c>
      <c r="AJ118" s="73">
        <f t="shared" si="22"/>
        <v>1</v>
      </c>
      <c r="AK118" s="73">
        <v>0.57513480154899921</v>
      </c>
      <c r="AL118" s="95">
        <f t="shared" si="23"/>
        <v>1</v>
      </c>
      <c r="AM118" s="107">
        <v>0</v>
      </c>
      <c r="AN118" s="98">
        <f t="shared" si="24"/>
        <v>0</v>
      </c>
      <c r="AO118" s="99" t="e">
        <f>SUMIF([1]Sheet1!$AB:$AB,E118,[1]Sheet1!$AA:$AA)</f>
        <v>#VALUE!</v>
      </c>
      <c r="AP118" s="100">
        <f t="shared" si="25"/>
        <v>1</v>
      </c>
      <c r="AQ118" s="97">
        <f t="shared" si="26"/>
        <v>0</v>
      </c>
      <c r="AR118" s="100">
        <f t="shared" si="27"/>
        <v>1</v>
      </c>
      <c r="AS118" s="101">
        <f t="shared" si="28"/>
        <v>0</v>
      </c>
      <c r="AT118" s="100">
        <v>0.12430468185328003</v>
      </c>
      <c r="AU118" s="108">
        <f t="shared" si="29"/>
        <v>1</v>
      </c>
    </row>
    <row r="119" spans="1:47" hidden="1">
      <c r="A119" s="21">
        <v>44927</v>
      </c>
      <c r="B119" s="23" t="s">
        <v>13</v>
      </c>
      <c r="C119" s="23" t="s">
        <v>14</v>
      </c>
      <c r="D119" s="23" t="s">
        <v>143</v>
      </c>
      <c r="E119" s="23">
        <v>1002050210</v>
      </c>
      <c r="F119" s="23" t="s">
        <v>15</v>
      </c>
      <c r="G119" s="23">
        <v>1079545</v>
      </c>
      <c r="H119" s="37" t="s">
        <v>20</v>
      </c>
      <c r="I119" s="4" t="s">
        <v>3512</v>
      </c>
      <c r="J119" s="4" t="s">
        <v>3512</v>
      </c>
      <c r="K119" s="24">
        <v>6771</v>
      </c>
      <c r="L119" s="24">
        <v>6771</v>
      </c>
      <c r="M119" s="29">
        <v>1</v>
      </c>
      <c r="N119" s="29">
        <v>1</v>
      </c>
      <c r="O119" s="29">
        <v>0</v>
      </c>
      <c r="P119" s="29">
        <v>6771</v>
      </c>
      <c r="Q119" s="29">
        <v>0</v>
      </c>
      <c r="R119" s="28">
        <v>433505.69</v>
      </c>
      <c r="S119" s="28">
        <v>0</v>
      </c>
      <c r="T119" s="28">
        <v>433505.69</v>
      </c>
      <c r="U119" s="28">
        <v>0</v>
      </c>
      <c r="V119" s="29">
        <v>1</v>
      </c>
      <c r="W119" s="29">
        <v>0</v>
      </c>
      <c r="X119" s="32">
        <f t="shared" si="15"/>
        <v>1</v>
      </c>
      <c r="Y119" s="33">
        <f t="shared" si="16"/>
        <v>6771</v>
      </c>
      <c r="Z119" s="33">
        <f t="shared" si="17"/>
        <v>433505.69</v>
      </c>
      <c r="AA119" s="33">
        <f t="shared" si="18"/>
        <v>433505.69</v>
      </c>
      <c r="AB119" s="5">
        <v>1</v>
      </c>
      <c r="AC119" s="6">
        <v>604948.73</v>
      </c>
      <c r="AD119" s="32">
        <v>0</v>
      </c>
      <c r="AE119" s="67">
        <f t="shared" si="19"/>
        <v>1</v>
      </c>
      <c r="AF119" s="70">
        <f>IF(C119=Sheet6!$E$3,Sheet6!$E$4,IF('January 2023'!C119=Sheet6!$F$3,Sheet6!$F$4,IF('January 2023'!C119=Sheet6!$G$3,Sheet6!$G$4,IF('January 2023'!C119=Sheet6!$H$3,Sheet6!$H$4,IF('January 2023'!C119=Sheet6!$I$3,Sheet6!$I$4,IF('January 2023'!C119=Sheet6!$J$3,Sheet6!$J$4,IF('January 2023'!C119=Sheet6!$K$3,Sheet6!$K$4,IF('January 2023'!C119=Sheet6!$L$3,Sheet6!$L$4))))))))</f>
        <v>0.12430468185328003</v>
      </c>
      <c r="AG119" s="74">
        <f t="shared" si="20"/>
        <v>1</v>
      </c>
      <c r="AH119" s="71">
        <v>0.84499999999999997</v>
      </c>
      <c r="AI119" s="72">
        <f t="shared" si="21"/>
        <v>1</v>
      </c>
      <c r="AJ119" s="73">
        <f t="shared" si="22"/>
        <v>1</v>
      </c>
      <c r="AK119" s="73">
        <v>0.57513480154899921</v>
      </c>
      <c r="AL119" s="95">
        <f t="shared" si="23"/>
        <v>1</v>
      </c>
      <c r="AM119" s="107">
        <v>0</v>
      </c>
      <c r="AN119" s="98">
        <f t="shared" si="24"/>
        <v>0</v>
      </c>
      <c r="AO119" s="99" t="e">
        <f>SUMIF([1]Sheet1!$AB:$AB,E119,[1]Sheet1!$AA:$AA)</f>
        <v>#VALUE!</v>
      </c>
      <c r="AP119" s="100">
        <f t="shared" si="25"/>
        <v>1</v>
      </c>
      <c r="AQ119" s="97">
        <f t="shared" si="26"/>
        <v>0</v>
      </c>
      <c r="AR119" s="100">
        <f t="shared" si="27"/>
        <v>1</v>
      </c>
      <c r="AS119" s="101">
        <f t="shared" si="28"/>
        <v>0</v>
      </c>
      <c r="AT119" s="100">
        <v>0.12430468185328003</v>
      </c>
      <c r="AU119" s="108">
        <f t="shared" si="29"/>
        <v>1</v>
      </c>
    </row>
    <row r="120" spans="1:47" hidden="1">
      <c r="A120" s="21">
        <v>44927</v>
      </c>
      <c r="B120" s="23" t="s">
        <v>13</v>
      </c>
      <c r="C120" s="23" t="s">
        <v>14</v>
      </c>
      <c r="D120" s="23" t="s">
        <v>137</v>
      </c>
      <c r="E120" s="23">
        <v>1002050006</v>
      </c>
      <c r="F120" s="23" t="s">
        <v>15</v>
      </c>
      <c r="G120" s="23">
        <v>1079545</v>
      </c>
      <c r="H120" s="37" t="s">
        <v>20</v>
      </c>
      <c r="I120" s="4" t="s">
        <v>3512</v>
      </c>
      <c r="J120" s="4" t="s">
        <v>3512</v>
      </c>
      <c r="K120" s="24">
        <v>6439</v>
      </c>
      <c r="L120" s="24">
        <v>6439</v>
      </c>
      <c r="M120" s="29">
        <v>1</v>
      </c>
      <c r="N120" s="29">
        <v>1</v>
      </c>
      <c r="O120" s="29">
        <v>0</v>
      </c>
      <c r="P120" s="29">
        <v>6439</v>
      </c>
      <c r="Q120" s="29">
        <v>0</v>
      </c>
      <c r="R120" s="28">
        <v>412249.75</v>
      </c>
      <c r="S120" s="28">
        <v>0</v>
      </c>
      <c r="T120" s="28">
        <v>412249.75</v>
      </c>
      <c r="U120" s="28">
        <v>0</v>
      </c>
      <c r="V120" s="29">
        <v>1</v>
      </c>
      <c r="W120" s="29">
        <v>0</v>
      </c>
      <c r="X120" s="32">
        <f t="shared" si="15"/>
        <v>1</v>
      </c>
      <c r="Y120" s="33">
        <f t="shared" si="16"/>
        <v>6439</v>
      </c>
      <c r="Z120" s="33">
        <f t="shared" si="17"/>
        <v>412249.75</v>
      </c>
      <c r="AA120" s="33">
        <f t="shared" si="18"/>
        <v>412249.75</v>
      </c>
      <c r="AB120" s="5">
        <v>1</v>
      </c>
      <c r="AC120" s="6">
        <v>629692.54</v>
      </c>
      <c r="AD120" s="32">
        <v>0</v>
      </c>
      <c r="AE120" s="67">
        <f t="shared" si="19"/>
        <v>1</v>
      </c>
      <c r="AF120" s="70">
        <f>IF(C120=Sheet6!$E$3,Sheet6!$E$4,IF('January 2023'!C120=Sheet6!$F$3,Sheet6!$F$4,IF('January 2023'!C120=Sheet6!$G$3,Sheet6!$G$4,IF('January 2023'!C120=Sheet6!$H$3,Sheet6!$H$4,IF('January 2023'!C120=Sheet6!$I$3,Sheet6!$I$4,IF('January 2023'!C120=Sheet6!$J$3,Sheet6!$J$4,IF('January 2023'!C120=Sheet6!$K$3,Sheet6!$K$4,IF('January 2023'!C120=Sheet6!$L$3,Sheet6!$L$4))))))))</f>
        <v>0.12430468185328003</v>
      </c>
      <c r="AG120" s="74">
        <f t="shared" si="20"/>
        <v>1</v>
      </c>
      <c r="AH120" s="71">
        <v>0.84499999999999997</v>
      </c>
      <c r="AI120" s="72">
        <f t="shared" si="21"/>
        <v>1</v>
      </c>
      <c r="AJ120" s="73">
        <f t="shared" si="22"/>
        <v>1</v>
      </c>
      <c r="AK120" s="73">
        <v>0.57513480154899921</v>
      </c>
      <c r="AL120" s="95">
        <f t="shared" si="23"/>
        <v>1</v>
      </c>
      <c r="AM120" s="107">
        <v>0</v>
      </c>
      <c r="AN120" s="98">
        <f t="shared" si="24"/>
        <v>0</v>
      </c>
      <c r="AO120" s="99" t="e">
        <f>SUMIF([1]Sheet1!$AB:$AB,E120,[1]Sheet1!$AA:$AA)</f>
        <v>#VALUE!</v>
      </c>
      <c r="AP120" s="100">
        <f t="shared" si="25"/>
        <v>1</v>
      </c>
      <c r="AQ120" s="97">
        <f t="shared" si="26"/>
        <v>0</v>
      </c>
      <c r="AR120" s="100">
        <f t="shared" si="27"/>
        <v>1</v>
      </c>
      <c r="AS120" s="101">
        <f t="shared" si="28"/>
        <v>0</v>
      </c>
      <c r="AT120" s="100">
        <v>0.12430468185328003</v>
      </c>
      <c r="AU120" s="108">
        <f t="shared" si="29"/>
        <v>1</v>
      </c>
    </row>
    <row r="121" spans="1:47" hidden="1">
      <c r="A121" s="21">
        <v>44927</v>
      </c>
      <c r="B121" s="22" t="s">
        <v>13</v>
      </c>
      <c r="C121" s="22" t="s">
        <v>14</v>
      </c>
      <c r="D121" s="22" t="s">
        <v>176</v>
      </c>
      <c r="E121" s="22">
        <v>1002050465</v>
      </c>
      <c r="F121" s="23" t="s">
        <v>15</v>
      </c>
      <c r="G121" s="22">
        <v>1079545</v>
      </c>
      <c r="H121" s="36" t="s">
        <v>20</v>
      </c>
      <c r="I121" s="4" t="s">
        <v>3512</v>
      </c>
      <c r="J121" s="4" t="s">
        <v>3512</v>
      </c>
      <c r="K121" s="24">
        <v>4962</v>
      </c>
      <c r="L121" s="25">
        <v>4962</v>
      </c>
      <c r="M121" s="26">
        <v>1</v>
      </c>
      <c r="N121" s="26">
        <v>1</v>
      </c>
      <c r="O121" s="26">
        <v>0</v>
      </c>
      <c r="P121" s="26">
        <v>4962</v>
      </c>
      <c r="Q121" s="26">
        <v>0</v>
      </c>
      <c r="R121" s="27">
        <v>317686.49</v>
      </c>
      <c r="S121" s="27">
        <v>0</v>
      </c>
      <c r="T121" s="28">
        <v>336958.26</v>
      </c>
      <c r="U121" s="27">
        <v>0</v>
      </c>
      <c r="V121" s="29">
        <v>1</v>
      </c>
      <c r="W121" s="26">
        <v>0</v>
      </c>
      <c r="X121" s="30">
        <f t="shared" si="15"/>
        <v>1</v>
      </c>
      <c r="Y121" s="31">
        <f t="shared" si="16"/>
        <v>4962</v>
      </c>
      <c r="Z121" s="31">
        <f t="shared" si="17"/>
        <v>317686.49</v>
      </c>
      <c r="AA121" s="31">
        <f t="shared" si="18"/>
        <v>336958.26</v>
      </c>
      <c r="AB121" s="5">
        <v>1</v>
      </c>
      <c r="AC121" s="6">
        <v>740707.97</v>
      </c>
      <c r="AD121" s="30">
        <v>0</v>
      </c>
      <c r="AE121" s="67">
        <f t="shared" si="19"/>
        <v>1</v>
      </c>
      <c r="AF121" s="70">
        <f>IF(C121=Sheet6!$E$3,Sheet6!$E$4,IF('January 2023'!C121=Sheet6!$F$3,Sheet6!$F$4,IF('January 2023'!C121=Sheet6!$G$3,Sheet6!$G$4,IF('January 2023'!C121=Sheet6!$H$3,Sheet6!$H$4,IF('January 2023'!C121=Sheet6!$I$3,Sheet6!$I$4,IF('January 2023'!C121=Sheet6!$J$3,Sheet6!$J$4,IF('January 2023'!C121=Sheet6!$K$3,Sheet6!$K$4,IF('January 2023'!C121=Sheet6!$L$3,Sheet6!$L$4))))))))</f>
        <v>0.12430468185328003</v>
      </c>
      <c r="AG121" s="74">
        <f t="shared" si="20"/>
        <v>1</v>
      </c>
      <c r="AH121" s="71">
        <v>0.84499999999999997</v>
      </c>
      <c r="AI121" s="72">
        <f t="shared" si="21"/>
        <v>1</v>
      </c>
      <c r="AJ121" s="73">
        <f t="shared" si="22"/>
        <v>1</v>
      </c>
      <c r="AK121" s="73">
        <v>0.57513480154899921</v>
      </c>
      <c r="AL121" s="95">
        <f t="shared" si="23"/>
        <v>1</v>
      </c>
      <c r="AM121" s="107">
        <v>0</v>
      </c>
      <c r="AN121" s="98">
        <f t="shared" si="24"/>
        <v>0</v>
      </c>
      <c r="AO121" s="99" t="e">
        <f>SUMIF([1]Sheet1!$AB:$AB,E121,[1]Sheet1!$AA:$AA)</f>
        <v>#VALUE!</v>
      </c>
      <c r="AP121" s="100">
        <f t="shared" si="25"/>
        <v>1</v>
      </c>
      <c r="AQ121" s="97">
        <f t="shared" si="26"/>
        <v>0</v>
      </c>
      <c r="AR121" s="100">
        <f t="shared" si="27"/>
        <v>1.0606628566420939</v>
      </c>
      <c r="AS121" s="101">
        <f t="shared" si="28"/>
        <v>-6.0662856642093921E-2</v>
      </c>
      <c r="AT121" s="100">
        <v>0.12430468185328003</v>
      </c>
      <c r="AU121" s="108">
        <f t="shared" si="29"/>
        <v>1</v>
      </c>
    </row>
    <row r="122" spans="1:47" hidden="1">
      <c r="A122" s="21">
        <v>44927</v>
      </c>
      <c r="B122" s="23" t="s">
        <v>13</v>
      </c>
      <c r="C122" s="23" t="s">
        <v>14</v>
      </c>
      <c r="D122" s="23" t="s">
        <v>154</v>
      </c>
      <c r="E122" s="23">
        <v>1002050497</v>
      </c>
      <c r="F122" s="23" t="s">
        <v>15</v>
      </c>
      <c r="G122" s="23">
        <v>1172349</v>
      </c>
      <c r="H122" s="37" t="s">
        <v>20</v>
      </c>
      <c r="I122" s="4" t="s">
        <v>3512</v>
      </c>
      <c r="J122" s="4" t="s">
        <v>3512</v>
      </c>
      <c r="K122" s="24">
        <v>4733</v>
      </c>
      <c r="L122" s="24">
        <v>4733</v>
      </c>
      <c r="M122" s="29">
        <v>1</v>
      </c>
      <c r="N122" s="29">
        <v>1</v>
      </c>
      <c r="O122" s="29">
        <v>0</v>
      </c>
      <c r="P122" s="29">
        <v>4733</v>
      </c>
      <c r="Q122" s="29">
        <v>0</v>
      </c>
      <c r="R122" s="28">
        <v>303025.02</v>
      </c>
      <c r="S122" s="28">
        <v>0</v>
      </c>
      <c r="T122" s="28">
        <v>303015.98</v>
      </c>
      <c r="U122" s="28">
        <v>0</v>
      </c>
      <c r="V122" s="29">
        <v>1</v>
      </c>
      <c r="W122" s="29">
        <v>0</v>
      </c>
      <c r="X122" s="32">
        <f t="shared" si="15"/>
        <v>1</v>
      </c>
      <c r="Y122" s="33">
        <f t="shared" si="16"/>
        <v>4733</v>
      </c>
      <c r="Z122" s="33">
        <f t="shared" si="17"/>
        <v>303025.02</v>
      </c>
      <c r="AA122" s="33">
        <f t="shared" si="18"/>
        <v>303015.98</v>
      </c>
      <c r="AB122" s="5">
        <v>1</v>
      </c>
      <c r="AC122" s="6">
        <v>350462.36</v>
      </c>
      <c r="AD122" s="32">
        <v>0</v>
      </c>
      <c r="AE122" s="67">
        <f t="shared" si="19"/>
        <v>1</v>
      </c>
      <c r="AF122" s="70">
        <f>IF(C122=Sheet6!$E$3,Sheet6!$E$4,IF('January 2023'!C122=Sheet6!$F$3,Sheet6!$F$4,IF('January 2023'!C122=Sheet6!$G$3,Sheet6!$G$4,IF('January 2023'!C122=Sheet6!$H$3,Sheet6!$H$4,IF('January 2023'!C122=Sheet6!$I$3,Sheet6!$I$4,IF('January 2023'!C122=Sheet6!$J$3,Sheet6!$J$4,IF('January 2023'!C122=Sheet6!$K$3,Sheet6!$K$4,IF('January 2023'!C122=Sheet6!$L$3,Sheet6!$L$4))))))))</f>
        <v>0.12430468185328003</v>
      </c>
      <c r="AG122" s="74">
        <f t="shared" si="20"/>
        <v>1</v>
      </c>
      <c r="AH122" s="71">
        <v>0.84499999999999997</v>
      </c>
      <c r="AI122" s="72">
        <f t="shared" si="21"/>
        <v>1</v>
      </c>
      <c r="AJ122" s="73">
        <f t="shared" si="22"/>
        <v>1</v>
      </c>
      <c r="AK122" s="73">
        <v>0.57513480154899921</v>
      </c>
      <c r="AL122" s="95">
        <f t="shared" si="23"/>
        <v>1</v>
      </c>
      <c r="AM122" s="107">
        <v>0</v>
      </c>
      <c r="AN122" s="98">
        <f t="shared" si="24"/>
        <v>0</v>
      </c>
      <c r="AO122" s="99" t="e">
        <f>SUMIF([1]Sheet1!$AB:$AB,E122,[1]Sheet1!$AA:$AA)</f>
        <v>#VALUE!</v>
      </c>
      <c r="AP122" s="100">
        <f t="shared" si="25"/>
        <v>1</v>
      </c>
      <c r="AQ122" s="97">
        <f t="shared" si="26"/>
        <v>0</v>
      </c>
      <c r="AR122" s="100">
        <f t="shared" si="27"/>
        <v>0.99997016747989975</v>
      </c>
      <c r="AS122" s="101">
        <f t="shared" si="28"/>
        <v>2.9832520100248061E-5</v>
      </c>
      <c r="AT122" s="100">
        <v>0.12430468185328003</v>
      </c>
      <c r="AU122" s="108">
        <f t="shared" si="29"/>
        <v>1</v>
      </c>
    </row>
    <row r="123" spans="1:47" hidden="1">
      <c r="A123" s="21">
        <v>44927</v>
      </c>
      <c r="B123" s="22" t="s">
        <v>13</v>
      </c>
      <c r="C123" s="22" t="s">
        <v>14</v>
      </c>
      <c r="D123" s="22" t="s">
        <v>170</v>
      </c>
      <c r="E123" s="22">
        <v>1002050709</v>
      </c>
      <c r="F123" s="23" t="s">
        <v>15</v>
      </c>
      <c r="G123" s="22">
        <v>1079545</v>
      </c>
      <c r="H123" s="36" t="s">
        <v>20</v>
      </c>
      <c r="I123" s="4" t="s">
        <v>3512</v>
      </c>
      <c r="J123" s="4" t="s">
        <v>3512</v>
      </c>
      <c r="K123" s="24">
        <v>4637</v>
      </c>
      <c r="L123" s="25">
        <v>4637</v>
      </c>
      <c r="M123" s="26">
        <v>1</v>
      </c>
      <c r="N123" s="26">
        <v>1</v>
      </c>
      <c r="O123" s="26">
        <v>0</v>
      </c>
      <c r="P123" s="26">
        <v>4637</v>
      </c>
      <c r="Q123" s="26">
        <v>0</v>
      </c>
      <c r="R123" s="27">
        <v>296878.73</v>
      </c>
      <c r="S123" s="27">
        <v>0</v>
      </c>
      <c r="T123" s="28">
        <v>220000</v>
      </c>
      <c r="U123" s="27">
        <v>0</v>
      </c>
      <c r="V123" s="29">
        <v>1</v>
      </c>
      <c r="W123" s="26">
        <v>0</v>
      </c>
      <c r="X123" s="30">
        <f t="shared" si="15"/>
        <v>1</v>
      </c>
      <c r="Y123" s="31">
        <f t="shared" si="16"/>
        <v>4637</v>
      </c>
      <c r="Z123" s="31">
        <f t="shared" si="17"/>
        <v>296878.73</v>
      </c>
      <c r="AA123" s="31">
        <f t="shared" si="18"/>
        <v>220000</v>
      </c>
      <c r="AB123" s="5">
        <v>1</v>
      </c>
      <c r="AC123" s="6">
        <v>388241.1</v>
      </c>
      <c r="AD123" s="30">
        <v>0</v>
      </c>
      <c r="AE123" s="67">
        <f t="shared" si="19"/>
        <v>1</v>
      </c>
      <c r="AF123" s="70">
        <f>IF(C123=Sheet6!$E$3,Sheet6!$E$4,IF('January 2023'!C123=Sheet6!$F$3,Sheet6!$F$4,IF('January 2023'!C123=Sheet6!$G$3,Sheet6!$G$4,IF('January 2023'!C123=Sheet6!$H$3,Sheet6!$H$4,IF('January 2023'!C123=Sheet6!$I$3,Sheet6!$I$4,IF('January 2023'!C123=Sheet6!$J$3,Sheet6!$J$4,IF('January 2023'!C123=Sheet6!$K$3,Sheet6!$K$4,IF('January 2023'!C123=Sheet6!$L$3,Sheet6!$L$4))))))))</f>
        <v>0.12430468185328003</v>
      </c>
      <c r="AG123" s="74">
        <f t="shared" si="20"/>
        <v>1</v>
      </c>
      <c r="AH123" s="71">
        <v>0.84499999999999997</v>
      </c>
      <c r="AI123" s="72">
        <f t="shared" si="21"/>
        <v>1</v>
      </c>
      <c r="AJ123" s="73">
        <f t="shared" si="22"/>
        <v>1</v>
      </c>
      <c r="AK123" s="73">
        <v>0.57513480154899921</v>
      </c>
      <c r="AL123" s="95">
        <f t="shared" si="23"/>
        <v>1</v>
      </c>
      <c r="AM123" s="107">
        <v>0</v>
      </c>
      <c r="AN123" s="98">
        <f t="shared" si="24"/>
        <v>0</v>
      </c>
      <c r="AO123" s="99" t="e">
        <f>SUMIF([1]Sheet1!$AB:$AB,E123,[1]Sheet1!$AA:$AA)</f>
        <v>#VALUE!</v>
      </c>
      <c r="AP123" s="100">
        <f t="shared" si="25"/>
        <v>1</v>
      </c>
      <c r="AQ123" s="97">
        <f t="shared" si="26"/>
        <v>0</v>
      </c>
      <c r="AR123" s="100">
        <f t="shared" si="27"/>
        <v>0.74104332095465386</v>
      </c>
      <c r="AS123" s="101">
        <f t="shared" si="28"/>
        <v>0.25895667904534614</v>
      </c>
      <c r="AT123" s="100">
        <v>0.12430468185328003</v>
      </c>
      <c r="AU123" s="108">
        <f t="shared" si="29"/>
        <v>0</v>
      </c>
    </row>
    <row r="124" spans="1:47" hidden="1">
      <c r="A124" s="21">
        <v>44927</v>
      </c>
      <c r="B124" s="22" t="s">
        <v>13</v>
      </c>
      <c r="C124" s="22" t="s">
        <v>14</v>
      </c>
      <c r="D124" s="22" t="s">
        <v>175</v>
      </c>
      <c r="E124" s="22">
        <v>1002050340</v>
      </c>
      <c r="F124" s="23" t="s">
        <v>15</v>
      </c>
      <c r="G124" s="22">
        <v>1172349</v>
      </c>
      <c r="H124" s="36" t="s">
        <v>20</v>
      </c>
      <c r="I124" s="4" t="s">
        <v>3512</v>
      </c>
      <c r="J124" s="4" t="s">
        <v>3512</v>
      </c>
      <c r="K124" s="24">
        <v>4608.6000000000058</v>
      </c>
      <c r="L124" s="25">
        <v>4608.6000000000058</v>
      </c>
      <c r="M124" s="26">
        <v>1</v>
      </c>
      <c r="N124" s="26">
        <v>1</v>
      </c>
      <c r="O124" s="26">
        <v>0</v>
      </c>
      <c r="P124" s="26">
        <v>4609</v>
      </c>
      <c r="Q124" s="26">
        <v>0</v>
      </c>
      <c r="R124" s="27">
        <v>295086.06</v>
      </c>
      <c r="S124" s="27">
        <v>0</v>
      </c>
      <c r="T124" s="28">
        <v>312986.82</v>
      </c>
      <c r="U124" s="27">
        <v>0</v>
      </c>
      <c r="V124" s="29">
        <v>1</v>
      </c>
      <c r="W124" s="26">
        <v>0</v>
      </c>
      <c r="X124" s="30">
        <f t="shared" si="15"/>
        <v>1</v>
      </c>
      <c r="Y124" s="31">
        <f t="shared" si="16"/>
        <v>4609</v>
      </c>
      <c r="Z124" s="31">
        <f t="shared" si="17"/>
        <v>295086.06</v>
      </c>
      <c r="AA124" s="31">
        <f t="shared" si="18"/>
        <v>312986.82</v>
      </c>
      <c r="AB124" s="5">
        <v>1</v>
      </c>
      <c r="AC124" s="6">
        <v>999486.62</v>
      </c>
      <c r="AD124" s="30">
        <v>0</v>
      </c>
      <c r="AE124" s="67">
        <f t="shared" si="19"/>
        <v>1</v>
      </c>
      <c r="AF124" s="70">
        <f>IF(C124=Sheet6!$E$3,Sheet6!$E$4,IF('January 2023'!C124=Sheet6!$F$3,Sheet6!$F$4,IF('January 2023'!C124=Sheet6!$G$3,Sheet6!$G$4,IF('January 2023'!C124=Sheet6!$H$3,Sheet6!$H$4,IF('January 2023'!C124=Sheet6!$I$3,Sheet6!$I$4,IF('January 2023'!C124=Sheet6!$J$3,Sheet6!$J$4,IF('January 2023'!C124=Sheet6!$K$3,Sheet6!$K$4,IF('January 2023'!C124=Sheet6!$L$3,Sheet6!$L$4))))))))</f>
        <v>0.12430468185328003</v>
      </c>
      <c r="AG124" s="74">
        <f t="shared" si="20"/>
        <v>1.0000867942542191</v>
      </c>
      <c r="AH124" s="71">
        <v>0.84499999999999997</v>
      </c>
      <c r="AI124" s="72">
        <f t="shared" si="21"/>
        <v>1</v>
      </c>
      <c r="AJ124" s="73">
        <f t="shared" si="22"/>
        <v>1</v>
      </c>
      <c r="AK124" s="73">
        <v>0.57513480154899921</v>
      </c>
      <c r="AL124" s="95">
        <f t="shared" si="23"/>
        <v>1</v>
      </c>
      <c r="AM124" s="107">
        <v>0</v>
      </c>
      <c r="AN124" s="98">
        <f t="shared" si="24"/>
        <v>0</v>
      </c>
      <c r="AO124" s="99" t="e">
        <f>SUMIF([1]Sheet1!$AB:$AB,E124,[1]Sheet1!$AA:$AA)</f>
        <v>#VALUE!</v>
      </c>
      <c r="AP124" s="100">
        <f t="shared" si="25"/>
        <v>1</v>
      </c>
      <c r="AQ124" s="97">
        <f t="shared" si="26"/>
        <v>0</v>
      </c>
      <c r="AR124" s="100">
        <f t="shared" si="27"/>
        <v>1.0606628452730027</v>
      </c>
      <c r="AS124" s="101">
        <f t="shared" si="28"/>
        <v>-6.0754904713635982E-2</v>
      </c>
      <c r="AT124" s="100">
        <v>0.12430468185328003</v>
      </c>
      <c r="AU124" s="108">
        <f t="shared" si="29"/>
        <v>1</v>
      </c>
    </row>
    <row r="125" spans="1:47" hidden="1">
      <c r="A125" s="21">
        <v>44927</v>
      </c>
      <c r="B125" s="23" t="s">
        <v>13</v>
      </c>
      <c r="C125" s="23" t="s">
        <v>14</v>
      </c>
      <c r="D125" s="23" t="s">
        <v>115</v>
      </c>
      <c r="E125" s="23">
        <v>1002049898</v>
      </c>
      <c r="F125" s="23" t="s">
        <v>15</v>
      </c>
      <c r="G125" s="23">
        <v>1172349</v>
      </c>
      <c r="H125" s="37" t="s">
        <v>20</v>
      </c>
      <c r="I125" s="4" t="s">
        <v>3512</v>
      </c>
      <c r="J125" s="4" t="s">
        <v>3512</v>
      </c>
      <c r="K125" s="24">
        <v>4500</v>
      </c>
      <c r="L125" s="24">
        <v>4500</v>
      </c>
      <c r="M125" s="29">
        <v>0</v>
      </c>
      <c r="N125" s="29">
        <v>0</v>
      </c>
      <c r="O125" s="29">
        <v>0</v>
      </c>
      <c r="P125" s="29">
        <v>0</v>
      </c>
      <c r="Q125" s="29">
        <v>0</v>
      </c>
      <c r="R125" s="28">
        <v>0</v>
      </c>
      <c r="S125" s="28">
        <v>0</v>
      </c>
      <c r="T125" s="28">
        <v>0</v>
      </c>
      <c r="U125" s="28">
        <v>0</v>
      </c>
      <c r="V125" s="29">
        <v>0</v>
      </c>
      <c r="W125" s="29">
        <v>0</v>
      </c>
      <c r="X125" s="32">
        <f t="shared" si="15"/>
        <v>0</v>
      </c>
      <c r="Y125" s="33">
        <f t="shared" si="16"/>
        <v>0</v>
      </c>
      <c r="Z125" s="33">
        <f t="shared" si="17"/>
        <v>0</v>
      </c>
      <c r="AA125" s="33">
        <f t="shared" si="18"/>
        <v>0</v>
      </c>
      <c r="AB125" s="5">
        <v>0</v>
      </c>
      <c r="AC125" s="6">
        <v>0</v>
      </c>
      <c r="AD125" s="32">
        <v>1</v>
      </c>
      <c r="AE125" s="67" t="str">
        <f t="shared" si="19"/>
        <v/>
      </c>
      <c r="AF125" s="70">
        <f>IF(C125=Sheet6!$E$3,Sheet6!$E$4,IF('January 2023'!C125=Sheet6!$F$3,Sheet6!$F$4,IF('January 2023'!C125=Sheet6!$G$3,Sheet6!$G$4,IF('January 2023'!C125=Sheet6!$H$3,Sheet6!$H$4,IF('January 2023'!C125=Sheet6!$I$3,Sheet6!$I$4,IF('January 2023'!C125=Sheet6!$J$3,Sheet6!$J$4,IF('January 2023'!C125=Sheet6!$K$3,Sheet6!$K$4,IF('January 2023'!C125=Sheet6!$L$3,Sheet6!$L$4))))))))</f>
        <v>0.12430468185328003</v>
      </c>
      <c r="AG125" s="74">
        <f t="shared" si="20"/>
        <v>0</v>
      </c>
      <c r="AH125" s="71">
        <v>0.84499999999999997</v>
      </c>
      <c r="AI125" s="72">
        <f t="shared" si="21"/>
        <v>0</v>
      </c>
      <c r="AJ125" s="73">
        <f t="shared" si="22"/>
        <v>0</v>
      </c>
      <c r="AK125" s="73">
        <v>0.57513480154899921</v>
      </c>
      <c r="AL125" s="95">
        <f t="shared" si="23"/>
        <v>0</v>
      </c>
      <c r="AM125" s="107">
        <v>0</v>
      </c>
      <c r="AN125" s="98">
        <f t="shared" si="24"/>
        <v>3802.5</v>
      </c>
      <c r="AO125" s="99" t="e">
        <f>SUMIF([1]Sheet1!$AB:$AB,E125,[1]Sheet1!$AA:$AA)</f>
        <v>#VALUE!</v>
      </c>
      <c r="AP125" s="100" t="str">
        <f t="shared" si="25"/>
        <v/>
      </c>
      <c r="AQ125" s="97">
        <f t="shared" si="26"/>
        <v>1</v>
      </c>
      <c r="AR125" s="100">
        <f t="shared" si="27"/>
        <v>0</v>
      </c>
      <c r="AS125" s="101">
        <f t="shared" si="28"/>
        <v>1</v>
      </c>
      <c r="AT125" s="100">
        <v>0.12430468185328003</v>
      </c>
      <c r="AU125" s="108">
        <f t="shared" si="29"/>
        <v>0</v>
      </c>
    </row>
    <row r="126" spans="1:47" hidden="1">
      <c r="A126" s="21">
        <v>44927</v>
      </c>
      <c r="B126" s="23" t="s">
        <v>13</v>
      </c>
      <c r="C126" s="23" t="s">
        <v>14</v>
      </c>
      <c r="D126" s="23" t="s">
        <v>179</v>
      </c>
      <c r="E126" s="23">
        <v>1002049525</v>
      </c>
      <c r="F126" s="23" t="s">
        <v>15</v>
      </c>
      <c r="G126" s="23">
        <v>1172349</v>
      </c>
      <c r="H126" s="37" t="s">
        <v>20</v>
      </c>
      <c r="I126" s="4" t="s">
        <v>3512</v>
      </c>
      <c r="J126" s="4" t="s">
        <v>3512</v>
      </c>
      <c r="K126" s="24">
        <v>4327.3999999999942</v>
      </c>
      <c r="L126" s="24">
        <v>4327.3999999999942</v>
      </c>
      <c r="M126" s="29">
        <v>1</v>
      </c>
      <c r="N126" s="29">
        <v>1</v>
      </c>
      <c r="O126" s="29">
        <v>0</v>
      </c>
      <c r="P126" s="29">
        <v>4327</v>
      </c>
      <c r="Q126" s="29">
        <v>0</v>
      </c>
      <c r="R126" s="28">
        <v>277031.32</v>
      </c>
      <c r="S126" s="28">
        <v>0</v>
      </c>
      <c r="T126" s="28">
        <v>293836.83</v>
      </c>
      <c r="U126" s="28">
        <v>0</v>
      </c>
      <c r="V126" s="29">
        <v>1</v>
      </c>
      <c r="W126" s="29">
        <v>0</v>
      </c>
      <c r="X126" s="32">
        <f t="shared" si="15"/>
        <v>1</v>
      </c>
      <c r="Y126" s="33">
        <f t="shared" si="16"/>
        <v>4327</v>
      </c>
      <c r="Z126" s="33">
        <f t="shared" si="17"/>
        <v>277031.32</v>
      </c>
      <c r="AA126" s="33">
        <f t="shared" si="18"/>
        <v>293836.83</v>
      </c>
      <c r="AB126" s="5">
        <v>1</v>
      </c>
      <c r="AC126" s="6">
        <v>648462.6</v>
      </c>
      <c r="AD126" s="32">
        <v>0</v>
      </c>
      <c r="AE126" s="67">
        <f t="shared" si="19"/>
        <v>1</v>
      </c>
      <c r="AF126" s="70">
        <f>IF(C126=Sheet6!$E$3,Sheet6!$E$4,IF('January 2023'!C126=Sheet6!$F$3,Sheet6!$F$4,IF('January 2023'!C126=Sheet6!$G$3,Sheet6!$G$4,IF('January 2023'!C126=Sheet6!$H$3,Sheet6!$H$4,IF('January 2023'!C126=Sheet6!$I$3,Sheet6!$I$4,IF('January 2023'!C126=Sheet6!$J$3,Sheet6!$J$4,IF('January 2023'!C126=Sheet6!$K$3,Sheet6!$K$4,IF('January 2023'!C126=Sheet6!$L$3,Sheet6!$L$4))))))))</f>
        <v>0.12430468185328003</v>
      </c>
      <c r="AG126" s="74">
        <f t="shared" si="20"/>
        <v>0.99990756574386597</v>
      </c>
      <c r="AH126" s="71">
        <v>0.84499999999999997</v>
      </c>
      <c r="AI126" s="72">
        <f t="shared" si="21"/>
        <v>1</v>
      </c>
      <c r="AJ126" s="73">
        <f t="shared" si="22"/>
        <v>1</v>
      </c>
      <c r="AK126" s="73">
        <v>0.57513480154899921</v>
      </c>
      <c r="AL126" s="95">
        <f t="shared" si="23"/>
        <v>1</v>
      </c>
      <c r="AM126" s="107">
        <v>0</v>
      </c>
      <c r="AN126" s="98">
        <f t="shared" si="24"/>
        <v>0</v>
      </c>
      <c r="AO126" s="99" t="e">
        <f>SUMIF([1]Sheet1!$AB:$AB,E126,[1]Sheet1!$AA:$AA)</f>
        <v>#VALUE!</v>
      </c>
      <c r="AP126" s="100">
        <f t="shared" si="25"/>
        <v>1</v>
      </c>
      <c r="AQ126" s="97">
        <f t="shared" si="26"/>
        <v>0</v>
      </c>
      <c r="AR126" s="100">
        <f t="shared" si="27"/>
        <v>1.0606628521280554</v>
      </c>
      <c r="AS126" s="101">
        <f t="shared" si="28"/>
        <v>-6.0564810546309911E-2</v>
      </c>
      <c r="AT126" s="100">
        <v>0.12430468185328003</v>
      </c>
      <c r="AU126" s="108">
        <f t="shared" si="29"/>
        <v>1</v>
      </c>
    </row>
    <row r="127" spans="1:47" hidden="1">
      <c r="A127" s="21">
        <v>44927</v>
      </c>
      <c r="B127" s="23" t="s">
        <v>13</v>
      </c>
      <c r="C127" s="23" t="s">
        <v>14</v>
      </c>
      <c r="D127" s="23" t="s">
        <v>187</v>
      </c>
      <c r="E127" s="23">
        <v>1002652410</v>
      </c>
      <c r="F127" s="23" t="s">
        <v>15</v>
      </c>
      <c r="G127" s="23">
        <v>1172349</v>
      </c>
      <c r="H127" s="37" t="s">
        <v>20</v>
      </c>
      <c r="I127" s="4" t="s">
        <v>3512</v>
      </c>
      <c r="J127" s="4" t="s">
        <v>3512</v>
      </c>
      <c r="K127" s="24">
        <v>3335.2600000000093</v>
      </c>
      <c r="L127" s="24">
        <v>3335.2600000000093</v>
      </c>
      <c r="M127" s="29">
        <v>1</v>
      </c>
      <c r="N127" s="29">
        <v>1</v>
      </c>
      <c r="O127" s="29">
        <v>0</v>
      </c>
      <c r="P127" s="29">
        <v>3335</v>
      </c>
      <c r="Q127" s="29">
        <v>0</v>
      </c>
      <c r="R127" s="28">
        <v>213519.64</v>
      </c>
      <c r="S127" s="28">
        <v>0</v>
      </c>
      <c r="T127" s="28">
        <v>226475</v>
      </c>
      <c r="U127" s="28">
        <v>0</v>
      </c>
      <c r="V127" s="29">
        <v>1</v>
      </c>
      <c r="W127" s="29">
        <v>0</v>
      </c>
      <c r="X127" s="32">
        <f t="shared" si="15"/>
        <v>1</v>
      </c>
      <c r="Y127" s="33">
        <f t="shared" si="16"/>
        <v>3335</v>
      </c>
      <c r="Z127" s="33">
        <f t="shared" si="17"/>
        <v>213519.64</v>
      </c>
      <c r="AA127" s="33">
        <f t="shared" si="18"/>
        <v>226475</v>
      </c>
      <c r="AB127" s="5">
        <v>1</v>
      </c>
      <c r="AC127" s="6">
        <v>505729.58</v>
      </c>
      <c r="AD127" s="32">
        <v>0</v>
      </c>
      <c r="AE127" s="67">
        <f t="shared" si="19"/>
        <v>1</v>
      </c>
      <c r="AF127" s="70">
        <f>IF(C127=Sheet6!$E$3,Sheet6!$E$4,IF('January 2023'!C127=Sheet6!$F$3,Sheet6!$F$4,IF('January 2023'!C127=Sheet6!$G$3,Sheet6!$G$4,IF('January 2023'!C127=Sheet6!$H$3,Sheet6!$H$4,IF('January 2023'!C127=Sheet6!$I$3,Sheet6!$I$4,IF('January 2023'!C127=Sheet6!$J$3,Sheet6!$J$4,IF('January 2023'!C127=Sheet6!$K$3,Sheet6!$K$4,IF('January 2023'!C127=Sheet6!$L$3,Sheet6!$L$4))))))))</f>
        <v>0.12430468185328003</v>
      </c>
      <c r="AG127" s="74">
        <f t="shared" si="20"/>
        <v>0.99992204505795368</v>
      </c>
      <c r="AH127" s="71">
        <v>0.84499999999999997</v>
      </c>
      <c r="AI127" s="72">
        <f t="shared" si="21"/>
        <v>1</v>
      </c>
      <c r="AJ127" s="73">
        <f t="shared" si="22"/>
        <v>1</v>
      </c>
      <c r="AK127" s="73">
        <v>0.57513480154899921</v>
      </c>
      <c r="AL127" s="95">
        <f t="shared" si="23"/>
        <v>1</v>
      </c>
      <c r="AM127" s="107">
        <v>0</v>
      </c>
      <c r="AN127" s="98">
        <f t="shared" si="24"/>
        <v>0</v>
      </c>
      <c r="AO127" s="99" t="e">
        <f>SUMIF([1]Sheet1!$AB:$AB,E127,[1]Sheet1!$AA:$AA)</f>
        <v>#VALUE!</v>
      </c>
      <c r="AP127" s="100">
        <f t="shared" si="25"/>
        <v>1</v>
      </c>
      <c r="AQ127" s="97">
        <f t="shared" si="26"/>
        <v>0</v>
      </c>
      <c r="AR127" s="100">
        <f t="shared" si="27"/>
        <v>1.0606752615356601</v>
      </c>
      <c r="AS127" s="101">
        <f t="shared" si="28"/>
        <v>-6.0592576657117148E-2</v>
      </c>
      <c r="AT127" s="100">
        <v>0.12430468185328003</v>
      </c>
      <c r="AU127" s="108">
        <f t="shared" si="29"/>
        <v>1</v>
      </c>
    </row>
    <row r="128" spans="1:47" hidden="1">
      <c r="A128" s="21">
        <v>44927</v>
      </c>
      <c r="B128" s="22" t="s">
        <v>13</v>
      </c>
      <c r="C128" s="22" t="s">
        <v>14</v>
      </c>
      <c r="D128" s="22" t="s">
        <v>207</v>
      </c>
      <c r="E128" s="22">
        <v>1002050361</v>
      </c>
      <c r="F128" s="23" t="s">
        <v>15</v>
      </c>
      <c r="G128" s="22">
        <v>1079545</v>
      </c>
      <c r="H128" s="36" t="s">
        <v>20</v>
      </c>
      <c r="I128" s="4" t="s">
        <v>3512</v>
      </c>
      <c r="J128" s="4" t="s">
        <v>3512</v>
      </c>
      <c r="K128" s="24">
        <v>3106</v>
      </c>
      <c r="L128" s="25">
        <v>3106</v>
      </c>
      <c r="M128" s="26">
        <v>1</v>
      </c>
      <c r="N128" s="26">
        <v>1</v>
      </c>
      <c r="O128" s="26">
        <v>0</v>
      </c>
      <c r="P128" s="26">
        <v>3106</v>
      </c>
      <c r="Q128" s="26">
        <v>0</v>
      </c>
      <c r="R128" s="27">
        <v>198858.17</v>
      </c>
      <c r="S128" s="27">
        <v>0</v>
      </c>
      <c r="T128" s="28">
        <v>198800</v>
      </c>
      <c r="U128" s="27">
        <v>0</v>
      </c>
      <c r="V128" s="29">
        <v>1</v>
      </c>
      <c r="W128" s="26">
        <v>0</v>
      </c>
      <c r="X128" s="30">
        <f t="shared" si="15"/>
        <v>1</v>
      </c>
      <c r="Y128" s="31">
        <f t="shared" si="16"/>
        <v>3106</v>
      </c>
      <c r="Z128" s="31">
        <f t="shared" si="17"/>
        <v>198858.17</v>
      </c>
      <c r="AA128" s="31">
        <f t="shared" si="18"/>
        <v>198800</v>
      </c>
      <c r="AB128" s="5">
        <v>1</v>
      </c>
      <c r="AC128" s="6">
        <v>310115.13</v>
      </c>
      <c r="AD128" s="30">
        <v>0</v>
      </c>
      <c r="AE128" s="67">
        <f t="shared" si="19"/>
        <v>1</v>
      </c>
      <c r="AF128" s="70">
        <f>IF(C128=Sheet6!$E$3,Sheet6!$E$4,IF('January 2023'!C128=Sheet6!$F$3,Sheet6!$F$4,IF('January 2023'!C128=Sheet6!$G$3,Sheet6!$G$4,IF('January 2023'!C128=Sheet6!$H$3,Sheet6!$H$4,IF('January 2023'!C128=Sheet6!$I$3,Sheet6!$I$4,IF('January 2023'!C128=Sheet6!$J$3,Sheet6!$J$4,IF('January 2023'!C128=Sheet6!$K$3,Sheet6!$K$4,IF('January 2023'!C128=Sheet6!$L$3,Sheet6!$L$4))))))))</f>
        <v>0.12430468185328003</v>
      </c>
      <c r="AG128" s="74">
        <f t="shared" si="20"/>
        <v>1</v>
      </c>
      <c r="AH128" s="71">
        <v>0.84499999999999997</v>
      </c>
      <c r="AI128" s="72">
        <f t="shared" si="21"/>
        <v>1</v>
      </c>
      <c r="AJ128" s="73">
        <f t="shared" si="22"/>
        <v>1</v>
      </c>
      <c r="AK128" s="73">
        <v>0.57513480154899921</v>
      </c>
      <c r="AL128" s="95">
        <f t="shared" si="23"/>
        <v>1</v>
      </c>
      <c r="AM128" s="107">
        <v>0</v>
      </c>
      <c r="AN128" s="98">
        <f t="shared" si="24"/>
        <v>0</v>
      </c>
      <c r="AO128" s="99" t="e">
        <f>SUMIF([1]Sheet1!$AB:$AB,E128,[1]Sheet1!$AA:$AA)</f>
        <v>#VALUE!</v>
      </c>
      <c r="AP128" s="100">
        <f t="shared" si="25"/>
        <v>1</v>
      </c>
      <c r="AQ128" s="97">
        <f t="shared" si="26"/>
        <v>0</v>
      </c>
      <c r="AR128" s="100">
        <f t="shared" si="27"/>
        <v>0.99970747995920906</v>
      </c>
      <c r="AS128" s="101">
        <f t="shared" si="28"/>
        <v>2.9252004079094451E-4</v>
      </c>
      <c r="AT128" s="100">
        <v>0.12430468185328003</v>
      </c>
      <c r="AU128" s="108">
        <f t="shared" si="29"/>
        <v>1</v>
      </c>
    </row>
    <row r="129" spans="1:47" hidden="1">
      <c r="A129" s="21">
        <v>44927</v>
      </c>
      <c r="B129" s="23" t="s">
        <v>13</v>
      </c>
      <c r="C129" s="23" t="s">
        <v>14</v>
      </c>
      <c r="D129" s="23" t="s">
        <v>188</v>
      </c>
      <c r="E129" s="23">
        <v>1002050569</v>
      </c>
      <c r="F129" s="23" t="s">
        <v>15</v>
      </c>
      <c r="G129" s="23">
        <v>1079545</v>
      </c>
      <c r="H129" s="37" t="s">
        <v>20</v>
      </c>
      <c r="I129" s="4" t="s">
        <v>3512</v>
      </c>
      <c r="J129" s="4" t="s">
        <v>3512</v>
      </c>
      <c r="K129" s="24">
        <v>2903</v>
      </c>
      <c r="L129" s="24">
        <v>2903</v>
      </c>
      <c r="M129" s="29">
        <v>1</v>
      </c>
      <c r="N129" s="29">
        <v>1</v>
      </c>
      <c r="O129" s="29">
        <v>0</v>
      </c>
      <c r="P129" s="29">
        <v>2903</v>
      </c>
      <c r="Q129" s="29">
        <v>0</v>
      </c>
      <c r="R129" s="28">
        <v>185861.32</v>
      </c>
      <c r="S129" s="28">
        <v>0</v>
      </c>
      <c r="T129" s="28">
        <v>185861.32</v>
      </c>
      <c r="U129" s="28">
        <v>0</v>
      </c>
      <c r="V129" s="29">
        <v>1</v>
      </c>
      <c r="W129" s="29">
        <v>0</v>
      </c>
      <c r="X129" s="32">
        <f t="shared" si="15"/>
        <v>1</v>
      </c>
      <c r="Y129" s="33">
        <f t="shared" si="16"/>
        <v>2903</v>
      </c>
      <c r="Z129" s="33">
        <f t="shared" si="17"/>
        <v>185861.32</v>
      </c>
      <c r="AA129" s="33">
        <f t="shared" si="18"/>
        <v>185861.32</v>
      </c>
      <c r="AB129" s="5">
        <v>1</v>
      </c>
      <c r="AC129" s="6">
        <v>288752.78999999998</v>
      </c>
      <c r="AD129" s="32">
        <v>0</v>
      </c>
      <c r="AE129" s="67">
        <f t="shared" si="19"/>
        <v>1</v>
      </c>
      <c r="AF129" s="70">
        <f>IF(C129=Sheet6!$E$3,Sheet6!$E$4,IF('January 2023'!C129=Sheet6!$F$3,Sheet6!$F$4,IF('January 2023'!C129=Sheet6!$G$3,Sheet6!$G$4,IF('January 2023'!C129=Sheet6!$H$3,Sheet6!$H$4,IF('January 2023'!C129=Sheet6!$I$3,Sheet6!$I$4,IF('January 2023'!C129=Sheet6!$J$3,Sheet6!$J$4,IF('January 2023'!C129=Sheet6!$K$3,Sheet6!$K$4,IF('January 2023'!C129=Sheet6!$L$3,Sheet6!$L$4))))))))</f>
        <v>0.12430468185328003</v>
      </c>
      <c r="AG129" s="74">
        <f t="shared" si="20"/>
        <v>1</v>
      </c>
      <c r="AH129" s="71">
        <v>0.84499999999999997</v>
      </c>
      <c r="AI129" s="72">
        <f t="shared" si="21"/>
        <v>1</v>
      </c>
      <c r="AJ129" s="73">
        <f t="shared" si="22"/>
        <v>1</v>
      </c>
      <c r="AK129" s="73">
        <v>0.57513480154899921</v>
      </c>
      <c r="AL129" s="95">
        <f t="shared" si="23"/>
        <v>1</v>
      </c>
      <c r="AM129" s="107">
        <v>0</v>
      </c>
      <c r="AN129" s="98">
        <f t="shared" si="24"/>
        <v>0</v>
      </c>
      <c r="AO129" s="99" t="e">
        <f>SUMIF([1]Sheet1!$AB:$AB,E129,[1]Sheet1!$AA:$AA)</f>
        <v>#VALUE!</v>
      </c>
      <c r="AP129" s="100">
        <f t="shared" si="25"/>
        <v>1</v>
      </c>
      <c r="AQ129" s="97">
        <f t="shared" si="26"/>
        <v>0</v>
      </c>
      <c r="AR129" s="100">
        <f t="shared" si="27"/>
        <v>1</v>
      </c>
      <c r="AS129" s="101">
        <f t="shared" si="28"/>
        <v>0</v>
      </c>
      <c r="AT129" s="100">
        <v>0.12430468185328003</v>
      </c>
      <c r="AU129" s="108">
        <f t="shared" si="29"/>
        <v>1</v>
      </c>
    </row>
    <row r="130" spans="1:47" hidden="1">
      <c r="A130" s="21">
        <v>44927</v>
      </c>
      <c r="B130" s="22" t="s">
        <v>13</v>
      </c>
      <c r="C130" s="22" t="s">
        <v>14</v>
      </c>
      <c r="D130" s="22" t="s">
        <v>182</v>
      </c>
      <c r="E130" s="22">
        <v>1003808766</v>
      </c>
      <c r="F130" s="23" t="s">
        <v>15</v>
      </c>
      <c r="G130" s="22">
        <v>1069324</v>
      </c>
      <c r="H130" s="36" t="s">
        <v>20</v>
      </c>
      <c r="I130" s="4" t="s">
        <v>3512</v>
      </c>
      <c r="J130" s="4" t="s">
        <v>3512</v>
      </c>
      <c r="K130" s="24">
        <v>2878</v>
      </c>
      <c r="L130" s="25">
        <v>2878</v>
      </c>
      <c r="M130" s="26">
        <v>1</v>
      </c>
      <c r="N130" s="26">
        <v>1</v>
      </c>
      <c r="O130" s="26">
        <v>0</v>
      </c>
      <c r="P130" s="26">
        <v>2878</v>
      </c>
      <c r="Q130" s="26">
        <v>0</v>
      </c>
      <c r="R130" s="27">
        <v>184260.72</v>
      </c>
      <c r="S130" s="27">
        <v>0</v>
      </c>
      <c r="T130" s="28">
        <v>184250</v>
      </c>
      <c r="U130" s="27">
        <v>0</v>
      </c>
      <c r="V130" s="29">
        <v>1</v>
      </c>
      <c r="W130" s="26">
        <v>0</v>
      </c>
      <c r="X130" s="30">
        <f t="shared" si="15"/>
        <v>1</v>
      </c>
      <c r="Y130" s="31">
        <f t="shared" si="16"/>
        <v>2878</v>
      </c>
      <c r="Z130" s="31">
        <f t="shared" si="17"/>
        <v>184260.72</v>
      </c>
      <c r="AA130" s="31">
        <f t="shared" si="18"/>
        <v>184250</v>
      </c>
      <c r="AB130" s="5">
        <v>1</v>
      </c>
      <c r="AC130" s="6">
        <v>226818.51</v>
      </c>
      <c r="AD130" s="30">
        <v>0</v>
      </c>
      <c r="AE130" s="67">
        <f t="shared" si="19"/>
        <v>1</v>
      </c>
      <c r="AF130" s="70">
        <f>IF(C130=Sheet6!$E$3,Sheet6!$E$4,IF('January 2023'!C130=Sheet6!$F$3,Sheet6!$F$4,IF('January 2023'!C130=Sheet6!$G$3,Sheet6!$G$4,IF('January 2023'!C130=Sheet6!$H$3,Sheet6!$H$4,IF('January 2023'!C130=Sheet6!$I$3,Sheet6!$I$4,IF('January 2023'!C130=Sheet6!$J$3,Sheet6!$J$4,IF('January 2023'!C130=Sheet6!$K$3,Sheet6!$K$4,IF('January 2023'!C130=Sheet6!$L$3,Sheet6!$L$4))))))))</f>
        <v>0.12430468185328003</v>
      </c>
      <c r="AG130" s="74">
        <f t="shared" si="20"/>
        <v>1</v>
      </c>
      <c r="AH130" s="71">
        <v>0.84499999999999997</v>
      </c>
      <c r="AI130" s="72">
        <f t="shared" si="21"/>
        <v>1</v>
      </c>
      <c r="AJ130" s="73">
        <f t="shared" si="22"/>
        <v>1</v>
      </c>
      <c r="AK130" s="73">
        <v>0.57513480154899921</v>
      </c>
      <c r="AL130" s="95">
        <f t="shared" si="23"/>
        <v>1</v>
      </c>
      <c r="AM130" s="107">
        <v>0</v>
      </c>
      <c r="AN130" s="98">
        <f t="shared" si="24"/>
        <v>0</v>
      </c>
      <c r="AO130" s="99" t="e">
        <f>SUMIF([1]Sheet1!$AB:$AB,E130,[1]Sheet1!$AA:$AA)</f>
        <v>#VALUE!</v>
      </c>
      <c r="AP130" s="100">
        <f t="shared" si="25"/>
        <v>1</v>
      </c>
      <c r="AQ130" s="97">
        <f t="shared" si="26"/>
        <v>0</v>
      </c>
      <c r="AR130" s="100">
        <f t="shared" si="27"/>
        <v>0.99994182156674516</v>
      </c>
      <c r="AS130" s="101">
        <f t="shared" si="28"/>
        <v>5.8178433254840733E-5</v>
      </c>
      <c r="AT130" s="100">
        <v>0.12430468185328003</v>
      </c>
      <c r="AU130" s="108">
        <f t="shared" si="29"/>
        <v>1</v>
      </c>
    </row>
    <row r="131" spans="1:47" hidden="1">
      <c r="A131" s="21">
        <v>44927</v>
      </c>
      <c r="B131" s="23" t="s">
        <v>13</v>
      </c>
      <c r="C131" s="23" t="s">
        <v>14</v>
      </c>
      <c r="D131" s="23" t="s">
        <v>216</v>
      </c>
      <c r="E131" s="23">
        <v>1002050561</v>
      </c>
      <c r="F131" s="23" t="s">
        <v>15</v>
      </c>
      <c r="G131" s="23">
        <v>1172349</v>
      </c>
      <c r="H131" s="37" t="s">
        <v>20</v>
      </c>
      <c r="I131" s="4" t="s">
        <v>3512</v>
      </c>
      <c r="J131" s="4" t="s">
        <v>3512</v>
      </c>
      <c r="K131" s="24">
        <v>2233.0080000000016</v>
      </c>
      <c r="L131" s="24">
        <v>2233.0080000000016</v>
      </c>
      <c r="M131" s="29">
        <v>1</v>
      </c>
      <c r="N131" s="29">
        <v>1</v>
      </c>
      <c r="O131" s="29">
        <v>0</v>
      </c>
      <c r="P131" s="29">
        <v>2233</v>
      </c>
      <c r="Q131" s="29">
        <v>0</v>
      </c>
      <c r="R131" s="28">
        <v>142965.33000000002</v>
      </c>
      <c r="S131" s="28">
        <v>0</v>
      </c>
      <c r="T131" s="28">
        <v>142965.32999999999</v>
      </c>
      <c r="U131" s="28">
        <v>0</v>
      </c>
      <c r="V131" s="29">
        <v>1</v>
      </c>
      <c r="W131" s="29">
        <v>0</v>
      </c>
      <c r="X131" s="32">
        <f t="shared" si="15"/>
        <v>1</v>
      </c>
      <c r="Y131" s="33">
        <f t="shared" si="16"/>
        <v>2233</v>
      </c>
      <c r="Z131" s="33">
        <f t="shared" si="17"/>
        <v>142965.33000000002</v>
      </c>
      <c r="AA131" s="33">
        <f t="shared" si="18"/>
        <v>142965.32999999999</v>
      </c>
      <c r="AB131" s="5">
        <v>1</v>
      </c>
      <c r="AC131" s="6">
        <v>161884.51999999999</v>
      </c>
      <c r="AD131" s="32">
        <v>0</v>
      </c>
      <c r="AE131" s="67">
        <f t="shared" si="19"/>
        <v>1</v>
      </c>
      <c r="AF131" s="70">
        <f>IF(C131=Sheet6!$E$3,Sheet6!$E$4,IF('January 2023'!C131=Sheet6!$F$3,Sheet6!$F$4,IF('January 2023'!C131=Sheet6!$G$3,Sheet6!$G$4,IF('January 2023'!C131=Sheet6!$H$3,Sheet6!$H$4,IF('January 2023'!C131=Sheet6!$I$3,Sheet6!$I$4,IF('January 2023'!C131=Sheet6!$J$3,Sheet6!$J$4,IF('January 2023'!C131=Sheet6!$K$3,Sheet6!$K$4,IF('January 2023'!C131=Sheet6!$L$3,Sheet6!$L$4))))))))</f>
        <v>0.12430468185328003</v>
      </c>
      <c r="AG131" s="74">
        <f t="shared" si="20"/>
        <v>0.99999641738856215</v>
      </c>
      <c r="AH131" s="71">
        <v>0.84499999999999997</v>
      </c>
      <c r="AI131" s="72">
        <f t="shared" si="21"/>
        <v>1</v>
      </c>
      <c r="AJ131" s="73">
        <f t="shared" si="22"/>
        <v>1</v>
      </c>
      <c r="AK131" s="73">
        <v>0.57513480154899921</v>
      </c>
      <c r="AL131" s="95">
        <f t="shared" si="23"/>
        <v>1</v>
      </c>
      <c r="AM131" s="107">
        <v>0</v>
      </c>
      <c r="AN131" s="98">
        <f t="shared" si="24"/>
        <v>0</v>
      </c>
      <c r="AO131" s="99" t="e">
        <f>SUMIF([1]Sheet1!$AB:$AB,E131,[1]Sheet1!$AA:$AA)</f>
        <v>#VALUE!</v>
      </c>
      <c r="AP131" s="100">
        <f t="shared" si="25"/>
        <v>1</v>
      </c>
      <c r="AQ131" s="97">
        <f t="shared" si="26"/>
        <v>0</v>
      </c>
      <c r="AR131" s="100">
        <f t="shared" si="27"/>
        <v>0.99999999999999978</v>
      </c>
      <c r="AS131" s="101">
        <f t="shared" si="28"/>
        <v>3.5826114380688168E-6</v>
      </c>
      <c r="AT131" s="100">
        <v>0.12430468185328003</v>
      </c>
      <c r="AU131" s="108">
        <f t="shared" si="29"/>
        <v>1</v>
      </c>
    </row>
    <row r="132" spans="1:47" hidden="1">
      <c r="A132" s="21">
        <v>44927</v>
      </c>
      <c r="B132" s="23" t="s">
        <v>13</v>
      </c>
      <c r="C132" s="23" t="s">
        <v>14</v>
      </c>
      <c r="D132" s="23" t="s">
        <v>200</v>
      </c>
      <c r="E132" s="23">
        <v>1002050495</v>
      </c>
      <c r="F132" s="23" t="s">
        <v>15</v>
      </c>
      <c r="G132" s="23">
        <v>1172349</v>
      </c>
      <c r="H132" s="37" t="s">
        <v>20</v>
      </c>
      <c r="I132" s="4" t="s">
        <v>3512</v>
      </c>
      <c r="J132" s="4" t="s">
        <v>3512</v>
      </c>
      <c r="K132" s="24">
        <v>1897.7200000000012</v>
      </c>
      <c r="L132" s="24">
        <v>1897.7200000000012</v>
      </c>
      <c r="M132" s="29">
        <v>1</v>
      </c>
      <c r="N132" s="29">
        <v>1</v>
      </c>
      <c r="O132" s="29">
        <v>0</v>
      </c>
      <c r="P132" s="29">
        <v>1898</v>
      </c>
      <c r="Q132" s="29">
        <v>0</v>
      </c>
      <c r="R132" s="28">
        <v>121517.32</v>
      </c>
      <c r="S132" s="28">
        <v>0</v>
      </c>
      <c r="T132" s="28">
        <v>295763.49</v>
      </c>
      <c r="U132" s="28">
        <v>0</v>
      </c>
      <c r="V132" s="29">
        <v>1</v>
      </c>
      <c r="W132" s="29">
        <v>0</v>
      </c>
      <c r="X132" s="32">
        <f t="shared" ref="X132:X195" si="30">IFERROR(SUM(M132,O132),"")</f>
        <v>1</v>
      </c>
      <c r="Y132" s="33">
        <f t="shared" ref="Y132:Y195" si="31">IFERROR(SUM(P132:Q132),"")</f>
        <v>1898</v>
      </c>
      <c r="Z132" s="33">
        <f t="shared" ref="Z132:Z195" si="32">IFERROR(SUM(R132:S132),"")</f>
        <v>121517.32</v>
      </c>
      <c r="AA132" s="33">
        <f t="shared" ref="AA132:AA195" si="33">IFERROR(SUM(T132:U132),"")</f>
        <v>295763.49</v>
      </c>
      <c r="AB132" s="5">
        <v>1</v>
      </c>
      <c r="AC132" s="6">
        <v>155436.13</v>
      </c>
      <c r="AD132" s="32">
        <v>0</v>
      </c>
      <c r="AE132" s="67">
        <f t="shared" si="19"/>
        <v>1</v>
      </c>
      <c r="AF132" s="70">
        <f>IF(C132=Sheet6!$E$3,Sheet6!$E$4,IF('January 2023'!C132=Sheet6!$F$3,Sheet6!$F$4,IF('January 2023'!C132=Sheet6!$G$3,Sheet6!$G$4,IF('January 2023'!C132=Sheet6!$H$3,Sheet6!$H$4,IF('January 2023'!C132=Sheet6!$I$3,Sheet6!$I$4,IF('January 2023'!C132=Sheet6!$J$3,Sheet6!$J$4,IF('January 2023'!C132=Sheet6!$K$3,Sheet6!$K$4,IF('January 2023'!C132=Sheet6!$L$3,Sheet6!$L$4))))))))</f>
        <v>0.12430468185328003</v>
      </c>
      <c r="AG132" s="74">
        <f t="shared" si="20"/>
        <v>1.0001475454756228</v>
      </c>
      <c r="AH132" s="71">
        <v>0.84499999999999997</v>
      </c>
      <c r="AI132" s="72">
        <f t="shared" si="21"/>
        <v>1</v>
      </c>
      <c r="AJ132" s="73">
        <f t="shared" si="22"/>
        <v>1</v>
      </c>
      <c r="AK132" s="73">
        <v>0.57513480154899921</v>
      </c>
      <c r="AL132" s="95">
        <f t="shared" si="23"/>
        <v>1</v>
      </c>
      <c r="AM132" s="107">
        <v>0</v>
      </c>
      <c r="AN132" s="98">
        <f t="shared" si="24"/>
        <v>0</v>
      </c>
      <c r="AO132" s="99" t="e">
        <f>SUMIF([1]Sheet1!$AB:$AB,E132,[1]Sheet1!$AA:$AA)</f>
        <v>#VALUE!</v>
      </c>
      <c r="AP132" s="100">
        <f t="shared" si="25"/>
        <v>1</v>
      </c>
      <c r="AQ132" s="97">
        <f t="shared" si="26"/>
        <v>0</v>
      </c>
      <c r="AR132" s="100">
        <f t="shared" si="27"/>
        <v>2.4339204485418207</v>
      </c>
      <c r="AS132" s="101">
        <f t="shared" si="28"/>
        <v>-1.4342795624920286</v>
      </c>
      <c r="AT132" s="100">
        <v>0.12430468185328003</v>
      </c>
      <c r="AU132" s="108">
        <f t="shared" si="29"/>
        <v>1</v>
      </c>
    </row>
    <row r="133" spans="1:47" hidden="1">
      <c r="A133" s="21">
        <v>44927</v>
      </c>
      <c r="B133" s="23" t="s">
        <v>13</v>
      </c>
      <c r="C133" s="23" t="s">
        <v>14</v>
      </c>
      <c r="D133" s="23" t="s">
        <v>237</v>
      </c>
      <c r="E133" s="23">
        <v>1002050710</v>
      </c>
      <c r="F133" s="23" t="s">
        <v>15</v>
      </c>
      <c r="G133" s="23">
        <v>1172349</v>
      </c>
      <c r="H133" s="37" t="s">
        <v>20</v>
      </c>
      <c r="I133" s="4" t="s">
        <v>3512</v>
      </c>
      <c r="J133" s="4" t="s">
        <v>3512</v>
      </c>
      <c r="K133" s="24">
        <v>1738.3999999999942</v>
      </c>
      <c r="L133" s="24">
        <v>1738.3999999999942</v>
      </c>
      <c r="M133" s="29">
        <v>1</v>
      </c>
      <c r="N133" s="29">
        <v>1</v>
      </c>
      <c r="O133" s="29">
        <v>0</v>
      </c>
      <c r="P133" s="29">
        <v>1738</v>
      </c>
      <c r="Q133" s="29">
        <v>0</v>
      </c>
      <c r="R133" s="28">
        <v>111273.5</v>
      </c>
      <c r="S133" s="28">
        <v>0</v>
      </c>
      <c r="T133" s="28">
        <v>223000</v>
      </c>
      <c r="U133" s="28">
        <v>0</v>
      </c>
      <c r="V133" s="29">
        <v>1</v>
      </c>
      <c r="W133" s="29">
        <v>0</v>
      </c>
      <c r="X133" s="32">
        <f t="shared" si="30"/>
        <v>1</v>
      </c>
      <c r="Y133" s="33">
        <f t="shared" si="31"/>
        <v>1738</v>
      </c>
      <c r="Z133" s="33">
        <f t="shared" si="32"/>
        <v>111273.5</v>
      </c>
      <c r="AA133" s="33">
        <f t="shared" si="33"/>
        <v>223000</v>
      </c>
      <c r="AB133" s="5">
        <v>1</v>
      </c>
      <c r="AC133" s="6">
        <v>-130130.69</v>
      </c>
      <c r="AD133" s="32">
        <v>0</v>
      </c>
      <c r="AE133" s="67">
        <f t="shared" ref="AE133:AE196" si="34">IFERROR((AB133/X133),"")</f>
        <v>1</v>
      </c>
      <c r="AF133" s="70">
        <f>IF(C133=Sheet6!$E$3,Sheet6!$E$4,IF('January 2023'!C133=Sheet6!$F$3,Sheet6!$F$4,IF('January 2023'!C133=Sheet6!$G$3,Sheet6!$G$4,IF('January 2023'!C133=Sheet6!$H$3,Sheet6!$H$4,IF('January 2023'!C133=Sheet6!$I$3,Sheet6!$I$4,IF('January 2023'!C133=Sheet6!$J$3,Sheet6!$J$4,IF('January 2023'!C133=Sheet6!$K$3,Sheet6!$K$4,IF('January 2023'!C133=Sheet6!$L$3,Sheet6!$L$4))))))))</f>
        <v>0.12430468185328003</v>
      </c>
      <c r="AG133" s="74">
        <f t="shared" ref="AG133:AG196" si="35">IFERROR(Y133/L133,0)</f>
        <v>0.99976990335941429</v>
      </c>
      <c r="AH133" s="71">
        <v>0.84499999999999997</v>
      </c>
      <c r="AI133" s="72">
        <f t="shared" ref="AI133:AI196" si="36">IF(AG133&gt;AH133,1,0)</f>
        <v>1</v>
      </c>
      <c r="AJ133" s="73">
        <f t="shared" ref="AJ133:AJ196" si="37">IFERROR(AB133/X133,0)</f>
        <v>1</v>
      </c>
      <c r="AK133" s="73">
        <v>0.57513480154899921</v>
      </c>
      <c r="AL133" s="95">
        <f t="shared" ref="AL133:AL196" si="38">IF(AJ133&gt;=AK133,1,0)</f>
        <v>1</v>
      </c>
      <c r="AM133" s="107">
        <v>0</v>
      </c>
      <c r="AN133" s="98">
        <f t="shared" ref="AN133:AN196" si="39">IF(((AH133*L133)-(AG133*L133))&lt;0,0,((AH133*L133)-(AG133*L133)))</f>
        <v>0</v>
      </c>
      <c r="AO133" s="99" t="e">
        <f>SUMIF([1]Sheet1!$AB:$AB,E133,[1]Sheet1!$AA:$AA)</f>
        <v>#VALUE!</v>
      </c>
      <c r="AP133" s="100">
        <f t="shared" ref="AP133:AP196" si="40">IF(AN133=0,100%,IFERROR((AO133/AN133),""))</f>
        <v>1</v>
      </c>
      <c r="AQ133" s="97">
        <f t="shared" ref="AQ133:AQ196" si="41">IF(AND(AN133&gt;0,AP133&gt;=100%),1,0)</f>
        <v>0</v>
      </c>
      <c r="AR133" s="100">
        <f t="shared" ref="AR133:AR196" si="42">IFERROR(AA133/Z133,0)</f>
        <v>2.0040710501601908</v>
      </c>
      <c r="AS133" s="101">
        <f t="shared" ref="AS133:AS196" si="43">1-(AR133*AG133)</f>
        <v>-1.0036099201440538</v>
      </c>
      <c r="AT133" s="100">
        <v>0.12430468185328003</v>
      </c>
      <c r="AU133" s="108">
        <f t="shared" ref="AU133:AU196" si="44">IF(AS133&lt;=AT133,1,0)</f>
        <v>1</v>
      </c>
    </row>
    <row r="134" spans="1:47" hidden="1">
      <c r="A134" s="21">
        <v>44927</v>
      </c>
      <c r="B134" s="23" t="s">
        <v>13</v>
      </c>
      <c r="C134" s="23" t="s">
        <v>14</v>
      </c>
      <c r="D134" s="23" t="s">
        <v>238</v>
      </c>
      <c r="E134" s="23">
        <v>1004129478</v>
      </c>
      <c r="F134" s="23" t="s">
        <v>15</v>
      </c>
      <c r="G134" s="23">
        <v>1172349</v>
      </c>
      <c r="H134" s="37" t="s">
        <v>20</v>
      </c>
      <c r="I134" s="4" t="s">
        <v>3512</v>
      </c>
      <c r="J134" s="4" t="s">
        <v>3512</v>
      </c>
      <c r="K134" s="24">
        <v>1385</v>
      </c>
      <c r="L134" s="24">
        <v>1385</v>
      </c>
      <c r="M134" s="29">
        <v>1</v>
      </c>
      <c r="N134" s="29">
        <v>1</v>
      </c>
      <c r="O134" s="29">
        <v>0</v>
      </c>
      <c r="P134" s="29">
        <v>1385</v>
      </c>
      <c r="Q134" s="29">
        <v>0</v>
      </c>
      <c r="R134" s="28">
        <v>88673.069999999992</v>
      </c>
      <c r="S134" s="28">
        <v>0</v>
      </c>
      <c r="T134" s="28">
        <v>88700</v>
      </c>
      <c r="U134" s="28">
        <v>0</v>
      </c>
      <c r="V134" s="29">
        <v>1</v>
      </c>
      <c r="W134" s="29">
        <v>0</v>
      </c>
      <c r="X134" s="32">
        <f t="shared" si="30"/>
        <v>1</v>
      </c>
      <c r="Y134" s="33">
        <f t="shared" si="31"/>
        <v>1385</v>
      </c>
      <c r="Z134" s="33">
        <f t="shared" si="32"/>
        <v>88673.069999999992</v>
      </c>
      <c r="AA134" s="33">
        <f t="shared" si="33"/>
        <v>88700</v>
      </c>
      <c r="AB134" s="5">
        <v>1</v>
      </c>
      <c r="AC134" s="6">
        <v>111092.96</v>
      </c>
      <c r="AD134" s="32">
        <v>0</v>
      </c>
      <c r="AE134" s="67">
        <f t="shared" si="34"/>
        <v>1</v>
      </c>
      <c r="AF134" s="70">
        <f>IF(C134=Sheet6!$E$3,Sheet6!$E$4,IF('January 2023'!C134=Sheet6!$F$3,Sheet6!$F$4,IF('January 2023'!C134=Sheet6!$G$3,Sheet6!$G$4,IF('January 2023'!C134=Sheet6!$H$3,Sheet6!$H$4,IF('January 2023'!C134=Sheet6!$I$3,Sheet6!$I$4,IF('January 2023'!C134=Sheet6!$J$3,Sheet6!$J$4,IF('January 2023'!C134=Sheet6!$K$3,Sheet6!$K$4,IF('January 2023'!C134=Sheet6!$L$3,Sheet6!$L$4))))))))</f>
        <v>0.12430468185328003</v>
      </c>
      <c r="AG134" s="74">
        <f t="shared" si="35"/>
        <v>1</v>
      </c>
      <c r="AH134" s="71">
        <v>0.84499999999999997</v>
      </c>
      <c r="AI134" s="72">
        <f t="shared" si="36"/>
        <v>1</v>
      </c>
      <c r="AJ134" s="73">
        <f t="shared" si="37"/>
        <v>1</v>
      </c>
      <c r="AK134" s="73">
        <v>0.57513480154899921</v>
      </c>
      <c r="AL134" s="95">
        <f t="shared" si="38"/>
        <v>1</v>
      </c>
      <c r="AM134" s="107">
        <v>0</v>
      </c>
      <c r="AN134" s="98">
        <f t="shared" si="39"/>
        <v>0</v>
      </c>
      <c r="AO134" s="99" t="e">
        <f>SUMIF([1]Sheet1!$AB:$AB,E134,[1]Sheet1!$AA:$AA)</f>
        <v>#VALUE!</v>
      </c>
      <c r="AP134" s="100">
        <f t="shared" si="40"/>
        <v>1</v>
      </c>
      <c r="AQ134" s="97">
        <f t="shared" si="41"/>
        <v>0</v>
      </c>
      <c r="AR134" s="100">
        <f t="shared" si="42"/>
        <v>1.0003036998719004</v>
      </c>
      <c r="AS134" s="101">
        <f t="shared" si="43"/>
        <v>-3.0369987190037584E-4</v>
      </c>
      <c r="AT134" s="100">
        <v>0.12430468185328003</v>
      </c>
      <c r="AU134" s="108">
        <f t="shared" si="44"/>
        <v>1</v>
      </c>
    </row>
    <row r="135" spans="1:47" hidden="1">
      <c r="A135" s="21">
        <v>44927</v>
      </c>
      <c r="B135" s="22" t="s">
        <v>13</v>
      </c>
      <c r="C135" s="22" t="s">
        <v>14</v>
      </c>
      <c r="D135" s="22" t="s">
        <v>220</v>
      </c>
      <c r="E135" s="22">
        <v>1002050626</v>
      </c>
      <c r="F135" s="23" t="s">
        <v>15</v>
      </c>
      <c r="G135" s="22">
        <v>1172349</v>
      </c>
      <c r="H135" s="36" t="s">
        <v>20</v>
      </c>
      <c r="I135" s="4" t="s">
        <v>3512</v>
      </c>
      <c r="J135" s="4" t="s">
        <v>3512</v>
      </c>
      <c r="K135" s="24">
        <v>1047.0400000000081</v>
      </c>
      <c r="L135" s="25">
        <v>1047.0400000000081</v>
      </c>
      <c r="M135" s="26">
        <v>1</v>
      </c>
      <c r="N135" s="26">
        <v>1</v>
      </c>
      <c r="O135" s="26">
        <v>0</v>
      </c>
      <c r="P135" s="26">
        <v>1047</v>
      </c>
      <c r="Q135" s="26">
        <v>0</v>
      </c>
      <c r="R135" s="27">
        <v>67033</v>
      </c>
      <c r="S135" s="27">
        <v>0</v>
      </c>
      <c r="T135" s="28">
        <v>67039</v>
      </c>
      <c r="U135" s="27">
        <v>0</v>
      </c>
      <c r="V135" s="29">
        <v>1</v>
      </c>
      <c r="W135" s="26">
        <v>0</v>
      </c>
      <c r="X135" s="30">
        <f t="shared" si="30"/>
        <v>1</v>
      </c>
      <c r="Y135" s="31">
        <f t="shared" si="31"/>
        <v>1047</v>
      </c>
      <c r="Z135" s="31">
        <f t="shared" si="32"/>
        <v>67033</v>
      </c>
      <c r="AA135" s="31">
        <f t="shared" si="33"/>
        <v>67039</v>
      </c>
      <c r="AB135" s="5">
        <v>1</v>
      </c>
      <c r="AC135" s="6">
        <v>96746.95</v>
      </c>
      <c r="AD135" s="30">
        <v>0</v>
      </c>
      <c r="AE135" s="67">
        <f t="shared" si="34"/>
        <v>1</v>
      </c>
      <c r="AF135" s="70">
        <f>IF(C135=Sheet6!$E$3,Sheet6!$E$4,IF('January 2023'!C135=Sheet6!$F$3,Sheet6!$F$4,IF('January 2023'!C135=Sheet6!$G$3,Sheet6!$G$4,IF('January 2023'!C135=Sheet6!$H$3,Sheet6!$H$4,IF('January 2023'!C135=Sheet6!$I$3,Sheet6!$I$4,IF('January 2023'!C135=Sheet6!$J$3,Sheet6!$J$4,IF('January 2023'!C135=Sheet6!$K$3,Sheet6!$K$4,IF('January 2023'!C135=Sheet6!$L$3,Sheet6!$L$4))))))))</f>
        <v>0.12430468185328003</v>
      </c>
      <c r="AG135" s="74">
        <f t="shared" si="35"/>
        <v>0.99996179706600685</v>
      </c>
      <c r="AH135" s="71">
        <v>0.84499999999999997</v>
      </c>
      <c r="AI135" s="72">
        <f t="shared" si="36"/>
        <v>1</v>
      </c>
      <c r="AJ135" s="73">
        <f t="shared" si="37"/>
        <v>1</v>
      </c>
      <c r="AK135" s="73">
        <v>0.57513480154899921</v>
      </c>
      <c r="AL135" s="95">
        <f t="shared" si="38"/>
        <v>1</v>
      </c>
      <c r="AM135" s="107">
        <v>0</v>
      </c>
      <c r="AN135" s="98">
        <f t="shared" si="39"/>
        <v>0</v>
      </c>
      <c r="AO135" s="99" t="e">
        <f>SUMIF([1]Sheet1!$AB:$AB,E135,[1]Sheet1!$AA:$AA)</f>
        <v>#VALUE!</v>
      </c>
      <c r="AP135" s="100">
        <f t="shared" si="40"/>
        <v>1</v>
      </c>
      <c r="AQ135" s="97">
        <f t="shared" si="41"/>
        <v>0</v>
      </c>
      <c r="AR135" s="100">
        <f t="shared" si="42"/>
        <v>1.0000895081527008</v>
      </c>
      <c r="AS135" s="101">
        <f t="shared" si="43"/>
        <v>-5.1301799233627321E-5</v>
      </c>
      <c r="AT135" s="100">
        <v>0.12430468185328003</v>
      </c>
      <c r="AU135" s="108">
        <f t="shared" si="44"/>
        <v>1</v>
      </c>
    </row>
    <row r="136" spans="1:47" hidden="1">
      <c r="A136" s="21">
        <v>44927</v>
      </c>
      <c r="B136" s="22" t="s">
        <v>13</v>
      </c>
      <c r="C136" s="22" t="s">
        <v>14</v>
      </c>
      <c r="D136" s="22" t="s">
        <v>3337</v>
      </c>
      <c r="E136" s="22">
        <v>1004042402</v>
      </c>
      <c r="F136" s="23" t="s">
        <v>15</v>
      </c>
      <c r="G136" s="22">
        <v>1079201</v>
      </c>
      <c r="H136" s="36" t="s">
        <v>20</v>
      </c>
      <c r="I136" s="4" t="s">
        <v>3512</v>
      </c>
      <c r="J136" s="4" t="s">
        <v>3512</v>
      </c>
      <c r="K136" s="24">
        <v>5500</v>
      </c>
      <c r="L136" s="25">
        <v>5500</v>
      </c>
      <c r="M136" s="26">
        <v>0</v>
      </c>
      <c r="N136" s="26">
        <v>0</v>
      </c>
      <c r="O136" s="26">
        <v>1</v>
      </c>
      <c r="P136" s="26">
        <v>0</v>
      </c>
      <c r="Q136" s="26">
        <v>5890.3</v>
      </c>
      <c r="R136" s="27">
        <v>0</v>
      </c>
      <c r="S136" s="27">
        <v>400000</v>
      </c>
      <c r="T136" s="28">
        <v>0</v>
      </c>
      <c r="U136" s="27">
        <v>400000</v>
      </c>
      <c r="V136" s="29">
        <v>0</v>
      </c>
      <c r="W136" s="26">
        <v>1</v>
      </c>
      <c r="X136" s="30">
        <f t="shared" si="30"/>
        <v>1</v>
      </c>
      <c r="Y136" s="31">
        <f t="shared" si="31"/>
        <v>5890.3</v>
      </c>
      <c r="Z136" s="31">
        <f t="shared" si="32"/>
        <v>400000</v>
      </c>
      <c r="AA136" s="31">
        <f t="shared" si="33"/>
        <v>400000</v>
      </c>
      <c r="AB136" s="5">
        <v>1</v>
      </c>
      <c r="AC136" s="6">
        <v>0</v>
      </c>
      <c r="AD136" s="30">
        <v>0</v>
      </c>
      <c r="AE136" s="67">
        <f t="shared" si="34"/>
        <v>1</v>
      </c>
      <c r="AF136" s="70">
        <f>IF(C136=Sheet6!$E$3,Sheet6!$E$4,IF('January 2023'!C136=Sheet6!$F$3,Sheet6!$F$4,IF('January 2023'!C136=Sheet6!$G$3,Sheet6!$G$4,IF('January 2023'!C136=Sheet6!$H$3,Sheet6!$H$4,IF('January 2023'!C136=Sheet6!$I$3,Sheet6!$I$4,IF('January 2023'!C136=Sheet6!$J$3,Sheet6!$J$4,IF('January 2023'!C136=Sheet6!$K$3,Sheet6!$K$4,IF('January 2023'!C136=Sheet6!$L$3,Sheet6!$L$4))))))))</f>
        <v>0.12430468185328003</v>
      </c>
      <c r="AG136" s="74">
        <f t="shared" si="35"/>
        <v>1.0709636363636363</v>
      </c>
      <c r="AH136" s="71">
        <v>0.84499999999999997</v>
      </c>
      <c r="AI136" s="72">
        <f t="shared" si="36"/>
        <v>1</v>
      </c>
      <c r="AJ136" s="73">
        <f t="shared" si="37"/>
        <v>1</v>
      </c>
      <c r="AK136" s="73">
        <v>0.57513480154899921</v>
      </c>
      <c r="AL136" s="95">
        <f t="shared" si="38"/>
        <v>1</v>
      </c>
      <c r="AM136" s="107">
        <v>0</v>
      </c>
      <c r="AN136" s="98">
        <f t="shared" si="39"/>
        <v>0</v>
      </c>
      <c r="AO136" s="99" t="e">
        <f>SUMIF([1]Sheet1!$AB:$AB,E136,[1]Sheet1!$AA:$AA)</f>
        <v>#VALUE!</v>
      </c>
      <c r="AP136" s="100">
        <f t="shared" si="40"/>
        <v>1</v>
      </c>
      <c r="AQ136" s="97">
        <f t="shared" si="41"/>
        <v>0</v>
      </c>
      <c r="AR136" s="100">
        <f t="shared" si="42"/>
        <v>1</v>
      </c>
      <c r="AS136" s="101">
        <f t="shared" si="43"/>
        <v>-7.096363636363634E-2</v>
      </c>
      <c r="AT136" s="100">
        <v>0.12430468185328003</v>
      </c>
      <c r="AU136" s="108">
        <f t="shared" si="44"/>
        <v>1</v>
      </c>
    </row>
    <row r="137" spans="1:47" hidden="1">
      <c r="A137" s="21">
        <v>44927</v>
      </c>
      <c r="B137" s="22" t="s">
        <v>13</v>
      </c>
      <c r="C137" s="22" t="s">
        <v>14</v>
      </c>
      <c r="D137" s="22" t="s">
        <v>50</v>
      </c>
      <c r="E137" s="22">
        <v>1002049547</v>
      </c>
      <c r="F137" s="23" t="s">
        <v>15</v>
      </c>
      <c r="G137" s="22">
        <v>1078952</v>
      </c>
      <c r="H137" s="36" t="s">
        <v>16</v>
      </c>
      <c r="I137" s="4" t="s">
        <v>3512</v>
      </c>
      <c r="J137" s="4" t="s">
        <v>3512</v>
      </c>
      <c r="K137" s="24">
        <v>135900</v>
      </c>
      <c r="L137" s="25">
        <v>135900</v>
      </c>
      <c r="M137" s="26">
        <v>1</v>
      </c>
      <c r="N137" s="26">
        <v>1</v>
      </c>
      <c r="O137" s="26">
        <v>0</v>
      </c>
      <c r="P137" s="26">
        <v>135900</v>
      </c>
      <c r="Q137" s="26">
        <v>0</v>
      </c>
      <c r="R137" s="27">
        <v>9937258.9799999986</v>
      </c>
      <c r="S137" s="27">
        <v>0</v>
      </c>
      <c r="T137" s="28">
        <v>22119486.859999999</v>
      </c>
      <c r="U137" s="27">
        <v>0</v>
      </c>
      <c r="V137" s="29">
        <v>1</v>
      </c>
      <c r="W137" s="26">
        <v>0</v>
      </c>
      <c r="X137" s="30">
        <f t="shared" si="30"/>
        <v>1</v>
      </c>
      <c r="Y137" s="31">
        <f t="shared" si="31"/>
        <v>135900</v>
      </c>
      <c r="Z137" s="31">
        <f t="shared" si="32"/>
        <v>9937258.9799999986</v>
      </c>
      <c r="AA137" s="31">
        <f t="shared" si="33"/>
        <v>22119486.859999999</v>
      </c>
      <c r="AB137" s="5">
        <v>1</v>
      </c>
      <c r="AC137" s="6">
        <v>11344547.029999999</v>
      </c>
      <c r="AD137" s="30">
        <v>0</v>
      </c>
      <c r="AE137" s="67">
        <f t="shared" si="34"/>
        <v>1</v>
      </c>
      <c r="AF137" s="70">
        <f>IF(C137=Sheet6!$E$3,Sheet6!$E$4,IF('January 2023'!C137=Sheet6!$F$3,Sheet6!$F$4,IF('January 2023'!C137=Sheet6!$G$3,Sheet6!$G$4,IF('January 2023'!C137=Sheet6!$H$3,Sheet6!$H$4,IF('January 2023'!C137=Sheet6!$I$3,Sheet6!$I$4,IF('January 2023'!C137=Sheet6!$J$3,Sheet6!$J$4,IF('January 2023'!C137=Sheet6!$K$3,Sheet6!$K$4,IF('January 2023'!C137=Sheet6!$L$3,Sheet6!$L$4))))))))</f>
        <v>0.12430468185328003</v>
      </c>
      <c r="AG137" s="74">
        <f t="shared" si="35"/>
        <v>1</v>
      </c>
      <c r="AH137" s="71">
        <v>0.84499999999999997</v>
      </c>
      <c r="AI137" s="72">
        <f t="shared" si="36"/>
        <v>1</v>
      </c>
      <c r="AJ137" s="73">
        <f t="shared" si="37"/>
        <v>1</v>
      </c>
      <c r="AK137" s="73">
        <v>0.57513480154899921</v>
      </c>
      <c r="AL137" s="95">
        <f t="shared" si="38"/>
        <v>1</v>
      </c>
      <c r="AM137" s="107">
        <v>0</v>
      </c>
      <c r="AN137" s="98">
        <f t="shared" si="39"/>
        <v>0</v>
      </c>
      <c r="AO137" s="99" t="e">
        <f>SUMIF([1]Sheet1!$AB:$AB,E137,[1]Sheet1!$AA:$AA)</f>
        <v>#VALUE!</v>
      </c>
      <c r="AP137" s="100">
        <f t="shared" si="40"/>
        <v>1</v>
      </c>
      <c r="AQ137" s="97">
        <f t="shared" si="41"/>
        <v>0</v>
      </c>
      <c r="AR137" s="100">
        <f t="shared" si="42"/>
        <v>2.2259142993574272</v>
      </c>
      <c r="AS137" s="101">
        <f t="shared" si="43"/>
        <v>-1.2259142993574272</v>
      </c>
      <c r="AT137" s="100">
        <v>0.12430468185328003</v>
      </c>
      <c r="AU137" s="108">
        <f t="shared" si="44"/>
        <v>1</v>
      </c>
    </row>
    <row r="138" spans="1:47" hidden="1">
      <c r="A138" s="21">
        <v>44927</v>
      </c>
      <c r="B138" s="23" t="s">
        <v>13</v>
      </c>
      <c r="C138" s="23" t="s">
        <v>14</v>
      </c>
      <c r="D138" s="23" t="s">
        <v>51</v>
      </c>
      <c r="E138" s="23">
        <v>1002049566</v>
      </c>
      <c r="F138" s="23" t="s">
        <v>15</v>
      </c>
      <c r="G138" s="23">
        <v>1079501</v>
      </c>
      <c r="H138" s="37" t="s">
        <v>16</v>
      </c>
      <c r="I138" s="4" t="s">
        <v>3512</v>
      </c>
      <c r="J138" s="4" t="s">
        <v>3512</v>
      </c>
      <c r="K138" s="24">
        <v>133350</v>
      </c>
      <c r="L138" s="24">
        <v>133350</v>
      </c>
      <c r="M138" s="29">
        <v>1</v>
      </c>
      <c r="N138" s="29">
        <v>1</v>
      </c>
      <c r="O138" s="29">
        <v>0</v>
      </c>
      <c r="P138" s="29">
        <v>133350</v>
      </c>
      <c r="Q138" s="29">
        <v>0</v>
      </c>
      <c r="R138" s="28">
        <v>9750798.2699999996</v>
      </c>
      <c r="S138" s="28">
        <v>0</v>
      </c>
      <c r="T138" s="28">
        <v>9750798.2699999996</v>
      </c>
      <c r="U138" s="28">
        <v>0</v>
      </c>
      <c r="V138" s="29">
        <v>1</v>
      </c>
      <c r="W138" s="29">
        <v>0</v>
      </c>
      <c r="X138" s="32">
        <f t="shared" si="30"/>
        <v>1</v>
      </c>
      <c r="Y138" s="33">
        <f t="shared" si="31"/>
        <v>133350</v>
      </c>
      <c r="Z138" s="33">
        <f t="shared" si="32"/>
        <v>9750798.2699999996</v>
      </c>
      <c r="AA138" s="33">
        <f t="shared" si="33"/>
        <v>9750798.2699999996</v>
      </c>
      <c r="AB138" s="5">
        <v>1</v>
      </c>
      <c r="AC138" s="6">
        <v>4263013.01</v>
      </c>
      <c r="AD138" s="32">
        <v>0</v>
      </c>
      <c r="AE138" s="67">
        <f t="shared" si="34"/>
        <v>1</v>
      </c>
      <c r="AF138" s="70">
        <f>IF(C138=Sheet6!$E$3,Sheet6!$E$4,IF('January 2023'!C138=Sheet6!$F$3,Sheet6!$F$4,IF('January 2023'!C138=Sheet6!$G$3,Sheet6!$G$4,IF('January 2023'!C138=Sheet6!$H$3,Sheet6!$H$4,IF('January 2023'!C138=Sheet6!$I$3,Sheet6!$I$4,IF('January 2023'!C138=Sheet6!$J$3,Sheet6!$J$4,IF('January 2023'!C138=Sheet6!$K$3,Sheet6!$K$4,IF('January 2023'!C138=Sheet6!$L$3,Sheet6!$L$4))))))))</f>
        <v>0.12430468185328003</v>
      </c>
      <c r="AG138" s="74">
        <f t="shared" si="35"/>
        <v>1</v>
      </c>
      <c r="AH138" s="71">
        <v>0.84499999999999997</v>
      </c>
      <c r="AI138" s="72">
        <f t="shared" si="36"/>
        <v>1</v>
      </c>
      <c r="AJ138" s="73">
        <f t="shared" si="37"/>
        <v>1</v>
      </c>
      <c r="AK138" s="73">
        <v>0.57513480154899921</v>
      </c>
      <c r="AL138" s="95">
        <f t="shared" si="38"/>
        <v>1</v>
      </c>
      <c r="AM138" s="107">
        <v>0</v>
      </c>
      <c r="AN138" s="98">
        <f t="shared" si="39"/>
        <v>0</v>
      </c>
      <c r="AO138" s="99" t="e">
        <f>SUMIF([1]Sheet1!$AB:$AB,E138,[1]Sheet1!$AA:$AA)</f>
        <v>#VALUE!</v>
      </c>
      <c r="AP138" s="100">
        <f t="shared" si="40"/>
        <v>1</v>
      </c>
      <c r="AQ138" s="97">
        <f t="shared" si="41"/>
        <v>0</v>
      </c>
      <c r="AR138" s="100">
        <f t="shared" si="42"/>
        <v>1</v>
      </c>
      <c r="AS138" s="101">
        <f t="shared" si="43"/>
        <v>0</v>
      </c>
      <c r="AT138" s="100">
        <v>0.12430468185328003</v>
      </c>
      <c r="AU138" s="108">
        <f t="shared" si="44"/>
        <v>1</v>
      </c>
    </row>
    <row r="139" spans="1:47" hidden="1">
      <c r="A139" s="21">
        <v>44927</v>
      </c>
      <c r="B139" s="23" t="s">
        <v>13</v>
      </c>
      <c r="C139" s="23" t="s">
        <v>14</v>
      </c>
      <c r="D139" s="23" t="s">
        <v>82</v>
      </c>
      <c r="E139" s="23">
        <v>1002049697</v>
      </c>
      <c r="F139" s="23" t="s">
        <v>15</v>
      </c>
      <c r="G139" s="23">
        <v>1079501</v>
      </c>
      <c r="H139" s="37" t="s">
        <v>16</v>
      </c>
      <c r="I139" s="4" t="s">
        <v>3512</v>
      </c>
      <c r="J139" s="4" t="s">
        <v>3512</v>
      </c>
      <c r="K139" s="24">
        <v>49010</v>
      </c>
      <c r="L139" s="24">
        <v>49010</v>
      </c>
      <c r="M139" s="29">
        <v>1</v>
      </c>
      <c r="N139" s="29">
        <v>1</v>
      </c>
      <c r="O139" s="29">
        <v>0</v>
      </c>
      <c r="P139" s="29">
        <v>49010</v>
      </c>
      <c r="Q139" s="29">
        <v>0</v>
      </c>
      <c r="R139" s="28">
        <v>3583701.71</v>
      </c>
      <c r="S139" s="28">
        <v>0</v>
      </c>
      <c r="T139" s="28">
        <v>3583701.71</v>
      </c>
      <c r="U139" s="28">
        <v>0</v>
      </c>
      <c r="V139" s="29">
        <v>1</v>
      </c>
      <c r="W139" s="29">
        <v>0</v>
      </c>
      <c r="X139" s="32">
        <f t="shared" si="30"/>
        <v>1</v>
      </c>
      <c r="Y139" s="33">
        <f t="shared" si="31"/>
        <v>49010</v>
      </c>
      <c r="Z139" s="33">
        <f t="shared" si="32"/>
        <v>3583701.71</v>
      </c>
      <c r="AA139" s="33">
        <f t="shared" si="33"/>
        <v>3583701.71</v>
      </c>
      <c r="AB139" s="5">
        <v>1</v>
      </c>
      <c r="AC139" s="6">
        <v>3173184.89</v>
      </c>
      <c r="AD139" s="32">
        <v>0</v>
      </c>
      <c r="AE139" s="67">
        <f t="shared" si="34"/>
        <v>1</v>
      </c>
      <c r="AF139" s="70">
        <f>IF(C139=Sheet6!$E$3,Sheet6!$E$4,IF('January 2023'!C139=Sheet6!$F$3,Sheet6!$F$4,IF('January 2023'!C139=Sheet6!$G$3,Sheet6!$G$4,IF('January 2023'!C139=Sheet6!$H$3,Sheet6!$H$4,IF('January 2023'!C139=Sheet6!$I$3,Sheet6!$I$4,IF('January 2023'!C139=Sheet6!$J$3,Sheet6!$J$4,IF('January 2023'!C139=Sheet6!$K$3,Sheet6!$K$4,IF('January 2023'!C139=Sheet6!$L$3,Sheet6!$L$4))))))))</f>
        <v>0.12430468185328003</v>
      </c>
      <c r="AG139" s="74">
        <f t="shared" si="35"/>
        <v>1</v>
      </c>
      <c r="AH139" s="71">
        <v>0.84499999999999997</v>
      </c>
      <c r="AI139" s="72">
        <f t="shared" si="36"/>
        <v>1</v>
      </c>
      <c r="AJ139" s="73">
        <f t="shared" si="37"/>
        <v>1</v>
      </c>
      <c r="AK139" s="73">
        <v>0.57513480154899921</v>
      </c>
      <c r="AL139" s="95">
        <f t="shared" si="38"/>
        <v>1</v>
      </c>
      <c r="AM139" s="107">
        <v>0</v>
      </c>
      <c r="AN139" s="98">
        <f t="shared" si="39"/>
        <v>0</v>
      </c>
      <c r="AO139" s="99" t="e">
        <f>SUMIF([1]Sheet1!$AB:$AB,E139,[1]Sheet1!$AA:$AA)</f>
        <v>#VALUE!</v>
      </c>
      <c r="AP139" s="100">
        <f t="shared" si="40"/>
        <v>1</v>
      </c>
      <c r="AQ139" s="97">
        <f t="shared" si="41"/>
        <v>0</v>
      </c>
      <c r="AR139" s="100">
        <f t="shared" si="42"/>
        <v>1</v>
      </c>
      <c r="AS139" s="101">
        <f t="shared" si="43"/>
        <v>0</v>
      </c>
      <c r="AT139" s="100">
        <v>0.12430468185328003</v>
      </c>
      <c r="AU139" s="108">
        <f t="shared" si="44"/>
        <v>1</v>
      </c>
    </row>
    <row r="140" spans="1:47" hidden="1">
      <c r="A140" s="21">
        <v>44927</v>
      </c>
      <c r="B140" s="23" t="s">
        <v>13</v>
      </c>
      <c r="C140" s="23" t="s">
        <v>14</v>
      </c>
      <c r="D140" s="23" t="s">
        <v>90</v>
      </c>
      <c r="E140" s="23">
        <v>1004571902</v>
      </c>
      <c r="F140" s="23" t="s">
        <v>15</v>
      </c>
      <c r="G140" s="23">
        <v>1079501</v>
      </c>
      <c r="H140" s="37" t="s">
        <v>16</v>
      </c>
      <c r="I140" s="4" t="s">
        <v>3512</v>
      </c>
      <c r="J140" s="4" t="s">
        <v>3512</v>
      </c>
      <c r="K140" s="24">
        <v>32000</v>
      </c>
      <c r="L140" s="24">
        <v>32000</v>
      </c>
      <c r="M140" s="29">
        <v>1</v>
      </c>
      <c r="N140" s="29">
        <v>1</v>
      </c>
      <c r="O140" s="29">
        <v>0</v>
      </c>
      <c r="P140" s="29">
        <v>32000</v>
      </c>
      <c r="Q140" s="29">
        <v>0</v>
      </c>
      <c r="R140" s="28">
        <v>2339899.1</v>
      </c>
      <c r="S140" s="28">
        <v>0</v>
      </c>
      <c r="T140" s="28">
        <v>2330900</v>
      </c>
      <c r="U140" s="28">
        <v>0</v>
      </c>
      <c r="V140" s="29">
        <v>1</v>
      </c>
      <c r="W140" s="29">
        <v>0</v>
      </c>
      <c r="X140" s="32">
        <f t="shared" si="30"/>
        <v>1</v>
      </c>
      <c r="Y140" s="33">
        <f t="shared" si="31"/>
        <v>32000</v>
      </c>
      <c r="Z140" s="33">
        <f t="shared" si="32"/>
        <v>2339899.1</v>
      </c>
      <c r="AA140" s="33">
        <f t="shared" si="33"/>
        <v>2330900</v>
      </c>
      <c r="AB140" s="5">
        <v>1</v>
      </c>
      <c r="AC140" s="6">
        <v>2812644.57</v>
      </c>
      <c r="AD140" s="32">
        <v>0</v>
      </c>
      <c r="AE140" s="67">
        <f t="shared" si="34"/>
        <v>1</v>
      </c>
      <c r="AF140" s="70">
        <f>IF(C140=Sheet6!$E$3,Sheet6!$E$4,IF('January 2023'!C140=Sheet6!$F$3,Sheet6!$F$4,IF('January 2023'!C140=Sheet6!$G$3,Sheet6!$G$4,IF('January 2023'!C140=Sheet6!$H$3,Sheet6!$H$4,IF('January 2023'!C140=Sheet6!$I$3,Sheet6!$I$4,IF('January 2023'!C140=Sheet6!$J$3,Sheet6!$J$4,IF('January 2023'!C140=Sheet6!$K$3,Sheet6!$K$4,IF('January 2023'!C140=Sheet6!$L$3,Sheet6!$L$4))))))))</f>
        <v>0.12430468185328003</v>
      </c>
      <c r="AG140" s="74">
        <f t="shared" si="35"/>
        <v>1</v>
      </c>
      <c r="AH140" s="71">
        <v>0.84499999999999997</v>
      </c>
      <c r="AI140" s="72">
        <f t="shared" si="36"/>
        <v>1</v>
      </c>
      <c r="AJ140" s="73">
        <f t="shared" si="37"/>
        <v>1</v>
      </c>
      <c r="AK140" s="73">
        <v>0.57513480154899921</v>
      </c>
      <c r="AL140" s="95">
        <f t="shared" si="38"/>
        <v>1</v>
      </c>
      <c r="AM140" s="107">
        <v>0</v>
      </c>
      <c r="AN140" s="98">
        <f t="shared" si="39"/>
        <v>0</v>
      </c>
      <c r="AO140" s="99" t="e">
        <f>SUMIF([1]Sheet1!$AB:$AB,E140,[1]Sheet1!$AA:$AA)</f>
        <v>#VALUE!</v>
      </c>
      <c r="AP140" s="100">
        <f t="shared" si="40"/>
        <v>1</v>
      </c>
      <c r="AQ140" s="97">
        <f t="shared" si="41"/>
        <v>0</v>
      </c>
      <c r="AR140" s="100">
        <f t="shared" si="42"/>
        <v>0.99615406493382552</v>
      </c>
      <c r="AS140" s="101">
        <f t="shared" si="43"/>
        <v>3.8459350661744773E-3</v>
      </c>
      <c r="AT140" s="100">
        <v>0.12430468185328003</v>
      </c>
      <c r="AU140" s="108">
        <f t="shared" si="44"/>
        <v>1</v>
      </c>
    </row>
    <row r="141" spans="1:47" hidden="1">
      <c r="A141" s="21">
        <v>44927</v>
      </c>
      <c r="B141" s="22" t="s">
        <v>13</v>
      </c>
      <c r="C141" s="22" t="s">
        <v>14</v>
      </c>
      <c r="D141" s="22" t="s">
        <v>93</v>
      </c>
      <c r="E141" s="22">
        <v>1002050687</v>
      </c>
      <c r="F141" s="23" t="s">
        <v>15</v>
      </c>
      <c r="G141" s="22">
        <v>1079501</v>
      </c>
      <c r="H141" s="36" t="s">
        <v>16</v>
      </c>
      <c r="I141" s="4" t="s">
        <v>3512</v>
      </c>
      <c r="J141" s="4" t="s">
        <v>3512</v>
      </c>
      <c r="K141" s="24">
        <v>17270</v>
      </c>
      <c r="L141" s="25">
        <v>17270</v>
      </c>
      <c r="M141" s="26">
        <v>1</v>
      </c>
      <c r="N141" s="26">
        <v>1</v>
      </c>
      <c r="O141" s="26">
        <v>0</v>
      </c>
      <c r="P141" s="26">
        <v>17250</v>
      </c>
      <c r="Q141" s="26">
        <v>0</v>
      </c>
      <c r="R141" s="27">
        <v>1261351.8500000001</v>
      </c>
      <c r="S141" s="27">
        <v>0</v>
      </c>
      <c r="T141" s="28">
        <v>1261351.8500000001</v>
      </c>
      <c r="U141" s="27">
        <v>0</v>
      </c>
      <c r="V141" s="29">
        <v>1</v>
      </c>
      <c r="W141" s="26">
        <v>0</v>
      </c>
      <c r="X141" s="30">
        <f t="shared" si="30"/>
        <v>1</v>
      </c>
      <c r="Y141" s="31">
        <f t="shared" si="31"/>
        <v>17250</v>
      </c>
      <c r="Z141" s="31">
        <f t="shared" si="32"/>
        <v>1261351.8500000001</v>
      </c>
      <c r="AA141" s="31">
        <f t="shared" si="33"/>
        <v>1261351.8500000001</v>
      </c>
      <c r="AB141" s="5">
        <v>1</v>
      </c>
      <c r="AC141" s="6">
        <v>1103920.73</v>
      </c>
      <c r="AD141" s="30">
        <v>0</v>
      </c>
      <c r="AE141" s="67">
        <f t="shared" si="34"/>
        <v>1</v>
      </c>
      <c r="AF141" s="70">
        <f>IF(C141=Sheet6!$E$3,Sheet6!$E$4,IF('January 2023'!C141=Sheet6!$F$3,Sheet6!$F$4,IF('January 2023'!C141=Sheet6!$G$3,Sheet6!$G$4,IF('January 2023'!C141=Sheet6!$H$3,Sheet6!$H$4,IF('January 2023'!C141=Sheet6!$I$3,Sheet6!$I$4,IF('January 2023'!C141=Sheet6!$J$3,Sheet6!$J$4,IF('January 2023'!C141=Sheet6!$K$3,Sheet6!$K$4,IF('January 2023'!C141=Sheet6!$L$3,Sheet6!$L$4))))))))</f>
        <v>0.12430468185328003</v>
      </c>
      <c r="AG141" s="74">
        <f t="shared" si="35"/>
        <v>0.99884192240880143</v>
      </c>
      <c r="AH141" s="71">
        <v>0.84499999999999997</v>
      </c>
      <c r="AI141" s="72">
        <f t="shared" si="36"/>
        <v>1</v>
      </c>
      <c r="AJ141" s="73">
        <f t="shared" si="37"/>
        <v>1</v>
      </c>
      <c r="AK141" s="73">
        <v>0.57513480154899921</v>
      </c>
      <c r="AL141" s="95">
        <f t="shared" si="38"/>
        <v>1</v>
      </c>
      <c r="AM141" s="107">
        <v>0</v>
      </c>
      <c r="AN141" s="98">
        <f t="shared" si="39"/>
        <v>0</v>
      </c>
      <c r="AO141" s="99" t="e">
        <f>SUMIF([1]Sheet1!$AB:$AB,E141,[1]Sheet1!$AA:$AA)</f>
        <v>#VALUE!</v>
      </c>
      <c r="AP141" s="100">
        <f t="shared" si="40"/>
        <v>1</v>
      </c>
      <c r="AQ141" s="97">
        <f t="shared" si="41"/>
        <v>0</v>
      </c>
      <c r="AR141" s="100">
        <f t="shared" si="42"/>
        <v>1</v>
      </c>
      <c r="AS141" s="101">
        <f t="shared" si="43"/>
        <v>1.1580775911985697E-3</v>
      </c>
      <c r="AT141" s="100">
        <v>0.12430468185328003</v>
      </c>
      <c r="AU141" s="108">
        <f t="shared" si="44"/>
        <v>1</v>
      </c>
    </row>
    <row r="142" spans="1:47" hidden="1">
      <c r="A142" s="21">
        <v>44927</v>
      </c>
      <c r="B142" s="22" t="s">
        <v>13</v>
      </c>
      <c r="C142" s="22" t="s">
        <v>14</v>
      </c>
      <c r="D142" s="22" t="s">
        <v>128</v>
      </c>
      <c r="E142" s="22">
        <v>1002050666</v>
      </c>
      <c r="F142" s="23" t="s">
        <v>15</v>
      </c>
      <c r="G142" s="22">
        <v>1079401</v>
      </c>
      <c r="H142" s="36" t="s">
        <v>16</v>
      </c>
      <c r="I142" s="4" t="s">
        <v>3512</v>
      </c>
      <c r="J142" s="4" t="s">
        <v>3512</v>
      </c>
      <c r="K142" s="24">
        <v>8830</v>
      </c>
      <c r="L142" s="25">
        <v>8830</v>
      </c>
      <c r="M142" s="26">
        <v>1</v>
      </c>
      <c r="N142" s="26">
        <v>1</v>
      </c>
      <c r="O142" s="26">
        <v>0</v>
      </c>
      <c r="P142" s="26">
        <v>8830</v>
      </c>
      <c r="Q142" s="26">
        <v>0</v>
      </c>
      <c r="R142" s="27">
        <v>639548</v>
      </c>
      <c r="S142" s="27">
        <v>0</v>
      </c>
      <c r="T142" s="28">
        <v>0</v>
      </c>
      <c r="U142" s="27">
        <v>0</v>
      </c>
      <c r="V142" s="29">
        <v>0</v>
      </c>
      <c r="W142" s="26">
        <v>0</v>
      </c>
      <c r="X142" s="30">
        <f t="shared" si="30"/>
        <v>1</v>
      </c>
      <c r="Y142" s="31">
        <f t="shared" si="31"/>
        <v>8830</v>
      </c>
      <c r="Z142" s="31">
        <f t="shared" si="32"/>
        <v>639548</v>
      </c>
      <c r="AA142" s="31">
        <f t="shared" si="33"/>
        <v>0</v>
      </c>
      <c r="AB142" s="5">
        <v>0</v>
      </c>
      <c r="AC142" s="6">
        <v>791638.08</v>
      </c>
      <c r="AD142" s="30">
        <v>0</v>
      </c>
      <c r="AE142" s="67">
        <f t="shared" si="34"/>
        <v>0</v>
      </c>
      <c r="AF142" s="70">
        <f>IF(C142=Sheet6!$E$3,Sheet6!$E$4,IF('January 2023'!C142=Sheet6!$F$3,Sheet6!$F$4,IF('January 2023'!C142=Sheet6!$G$3,Sheet6!$G$4,IF('January 2023'!C142=Sheet6!$H$3,Sheet6!$H$4,IF('January 2023'!C142=Sheet6!$I$3,Sheet6!$I$4,IF('January 2023'!C142=Sheet6!$J$3,Sheet6!$J$4,IF('January 2023'!C142=Sheet6!$K$3,Sheet6!$K$4,IF('January 2023'!C142=Sheet6!$L$3,Sheet6!$L$4))))))))</f>
        <v>0.12430468185328003</v>
      </c>
      <c r="AG142" s="74">
        <f t="shared" si="35"/>
        <v>1</v>
      </c>
      <c r="AH142" s="71">
        <v>0.84499999999999997</v>
      </c>
      <c r="AI142" s="72">
        <f t="shared" si="36"/>
        <v>1</v>
      </c>
      <c r="AJ142" s="73">
        <f t="shared" si="37"/>
        <v>0</v>
      </c>
      <c r="AK142" s="73">
        <v>0.57513480154899921</v>
      </c>
      <c r="AL142" s="95">
        <f t="shared" si="38"/>
        <v>0</v>
      </c>
      <c r="AM142" s="107">
        <v>0</v>
      </c>
      <c r="AN142" s="98">
        <f t="shared" si="39"/>
        <v>0</v>
      </c>
      <c r="AO142" s="99" t="e">
        <f>SUMIF([1]Sheet1!$AB:$AB,E142,[1]Sheet1!$AA:$AA)</f>
        <v>#VALUE!</v>
      </c>
      <c r="AP142" s="100">
        <f t="shared" si="40"/>
        <v>1</v>
      </c>
      <c r="AQ142" s="97">
        <f t="shared" si="41"/>
        <v>0</v>
      </c>
      <c r="AR142" s="100">
        <f t="shared" si="42"/>
        <v>0</v>
      </c>
      <c r="AS142" s="101">
        <f t="shared" si="43"/>
        <v>1</v>
      </c>
      <c r="AT142" s="100">
        <v>0.12430468185328003</v>
      </c>
      <c r="AU142" s="108">
        <f t="shared" si="44"/>
        <v>0</v>
      </c>
    </row>
    <row r="143" spans="1:47" hidden="1">
      <c r="A143" s="21">
        <v>44927</v>
      </c>
      <c r="B143" s="23" t="s">
        <v>13</v>
      </c>
      <c r="C143" s="23" t="s">
        <v>14</v>
      </c>
      <c r="D143" s="23" t="s">
        <v>208</v>
      </c>
      <c r="E143" s="23">
        <v>1002050564</v>
      </c>
      <c r="F143" s="23" t="s">
        <v>15</v>
      </c>
      <c r="G143" s="23">
        <v>1079493</v>
      </c>
      <c r="H143" s="37" t="s">
        <v>16</v>
      </c>
      <c r="I143" s="4" t="s">
        <v>3512</v>
      </c>
      <c r="J143" s="4" t="s">
        <v>3512</v>
      </c>
      <c r="K143" s="24">
        <v>4094</v>
      </c>
      <c r="L143" s="24">
        <v>4094</v>
      </c>
      <c r="M143" s="29">
        <v>1</v>
      </c>
      <c r="N143" s="29">
        <v>1</v>
      </c>
      <c r="O143" s="29">
        <v>0</v>
      </c>
      <c r="P143" s="29">
        <v>4094</v>
      </c>
      <c r="Q143" s="29">
        <v>0</v>
      </c>
      <c r="R143" s="28">
        <v>296524.28999999998</v>
      </c>
      <c r="S143" s="28">
        <v>0</v>
      </c>
      <c r="T143" s="28">
        <v>0</v>
      </c>
      <c r="U143" s="28">
        <v>0</v>
      </c>
      <c r="V143" s="29">
        <v>0</v>
      </c>
      <c r="W143" s="29">
        <v>0</v>
      </c>
      <c r="X143" s="32">
        <f t="shared" si="30"/>
        <v>1</v>
      </c>
      <c r="Y143" s="33">
        <f t="shared" si="31"/>
        <v>4094</v>
      </c>
      <c r="Z143" s="33">
        <f t="shared" si="32"/>
        <v>296524.28999999998</v>
      </c>
      <c r="AA143" s="33">
        <f t="shared" si="33"/>
        <v>0</v>
      </c>
      <c r="AB143" s="5">
        <v>0</v>
      </c>
      <c r="AC143" s="6">
        <v>402060.39</v>
      </c>
      <c r="AD143" s="32">
        <v>0</v>
      </c>
      <c r="AE143" s="67">
        <f t="shared" si="34"/>
        <v>0</v>
      </c>
      <c r="AF143" s="70">
        <f>IF(C143=Sheet6!$E$3,Sheet6!$E$4,IF('January 2023'!C143=Sheet6!$F$3,Sheet6!$F$4,IF('January 2023'!C143=Sheet6!$G$3,Sheet6!$G$4,IF('January 2023'!C143=Sheet6!$H$3,Sheet6!$H$4,IF('January 2023'!C143=Sheet6!$I$3,Sheet6!$I$4,IF('January 2023'!C143=Sheet6!$J$3,Sheet6!$J$4,IF('January 2023'!C143=Sheet6!$K$3,Sheet6!$K$4,IF('January 2023'!C143=Sheet6!$L$3,Sheet6!$L$4))))))))</f>
        <v>0.12430468185328003</v>
      </c>
      <c r="AG143" s="74">
        <f t="shared" si="35"/>
        <v>1</v>
      </c>
      <c r="AH143" s="71">
        <v>0.84499999999999997</v>
      </c>
      <c r="AI143" s="72">
        <f t="shared" si="36"/>
        <v>1</v>
      </c>
      <c r="AJ143" s="73">
        <f t="shared" si="37"/>
        <v>0</v>
      </c>
      <c r="AK143" s="73">
        <v>0.57513480154899921</v>
      </c>
      <c r="AL143" s="95">
        <f t="shared" si="38"/>
        <v>0</v>
      </c>
      <c r="AM143" s="107">
        <v>0</v>
      </c>
      <c r="AN143" s="98">
        <f t="shared" si="39"/>
        <v>0</v>
      </c>
      <c r="AO143" s="99" t="e">
        <f>SUMIF([1]Sheet1!$AB:$AB,E143,[1]Sheet1!$AA:$AA)</f>
        <v>#VALUE!</v>
      </c>
      <c r="AP143" s="100">
        <f t="shared" si="40"/>
        <v>1</v>
      </c>
      <c r="AQ143" s="97">
        <f t="shared" si="41"/>
        <v>0</v>
      </c>
      <c r="AR143" s="100">
        <f t="shared" si="42"/>
        <v>0</v>
      </c>
      <c r="AS143" s="101">
        <f t="shared" si="43"/>
        <v>1</v>
      </c>
      <c r="AT143" s="100">
        <v>0.12430468185328003</v>
      </c>
      <c r="AU143" s="108">
        <f t="shared" si="44"/>
        <v>0</v>
      </c>
    </row>
    <row r="144" spans="1:47" hidden="1">
      <c r="A144" s="21">
        <v>44927</v>
      </c>
      <c r="B144" s="23" t="s">
        <v>13</v>
      </c>
      <c r="C144" s="23" t="s">
        <v>14</v>
      </c>
      <c r="D144" s="23" t="s">
        <v>3338</v>
      </c>
      <c r="E144" s="23">
        <v>1002642426</v>
      </c>
      <c r="F144" s="23" t="s">
        <v>32</v>
      </c>
      <c r="G144" s="23">
        <v>1081849</v>
      </c>
      <c r="H144" s="37" t="s">
        <v>16</v>
      </c>
      <c r="I144" s="4" t="s">
        <v>3513</v>
      </c>
      <c r="J144" s="4" t="s">
        <v>3551</v>
      </c>
      <c r="K144" s="24" t="s">
        <v>34</v>
      </c>
      <c r="L144" s="25">
        <v>0</v>
      </c>
      <c r="M144" s="29">
        <v>2</v>
      </c>
      <c r="N144" s="29">
        <v>0</v>
      </c>
      <c r="O144" s="29">
        <v>1</v>
      </c>
      <c r="P144" s="29">
        <v>100</v>
      </c>
      <c r="Q144" s="29">
        <v>73</v>
      </c>
      <c r="R144" s="28">
        <v>6956.36</v>
      </c>
      <c r="S144" s="28">
        <v>5288.6399999999994</v>
      </c>
      <c r="T144" s="28">
        <v>0</v>
      </c>
      <c r="U144" s="28">
        <v>5000</v>
      </c>
      <c r="V144" s="29">
        <v>0</v>
      </c>
      <c r="W144" s="29">
        <v>1</v>
      </c>
      <c r="X144" s="32">
        <f t="shared" si="30"/>
        <v>3</v>
      </c>
      <c r="Y144" s="33">
        <f t="shared" si="31"/>
        <v>173</v>
      </c>
      <c r="Z144" s="33">
        <f t="shared" si="32"/>
        <v>12245</v>
      </c>
      <c r="AA144" s="33">
        <f t="shared" si="33"/>
        <v>5000</v>
      </c>
      <c r="AB144" s="5">
        <v>1</v>
      </c>
      <c r="AC144" s="6">
        <v>16449.14</v>
      </c>
      <c r="AD144" s="32">
        <v>0</v>
      </c>
      <c r="AE144" s="67">
        <f t="shared" si="34"/>
        <v>0.33333333333333331</v>
      </c>
      <c r="AF144" s="70">
        <f>IF(C144=Sheet6!$E$3,Sheet6!$E$4,IF('January 2023'!C144=Sheet6!$F$3,Sheet6!$F$4,IF('January 2023'!C144=Sheet6!$G$3,Sheet6!$G$4,IF('January 2023'!C144=Sheet6!$H$3,Sheet6!$H$4,IF('January 2023'!C144=Sheet6!$I$3,Sheet6!$I$4,IF('January 2023'!C144=Sheet6!$J$3,Sheet6!$J$4,IF('January 2023'!C144=Sheet6!$K$3,Sheet6!$K$4,IF('January 2023'!C144=Sheet6!$L$3,Sheet6!$L$4))))))))</f>
        <v>0.12430468185328003</v>
      </c>
      <c r="AG144" s="74">
        <f t="shared" si="35"/>
        <v>0</v>
      </c>
      <c r="AH144" s="71">
        <v>0.84499999999999997</v>
      </c>
      <c r="AI144" s="72">
        <f t="shared" si="36"/>
        <v>0</v>
      </c>
      <c r="AJ144" s="73">
        <f t="shared" si="37"/>
        <v>0.33333333333333331</v>
      </c>
      <c r="AK144" s="73">
        <v>0.57513480154899921</v>
      </c>
      <c r="AL144" s="95">
        <f t="shared" si="38"/>
        <v>0</v>
      </c>
      <c r="AM144" s="107">
        <v>0</v>
      </c>
      <c r="AN144" s="98">
        <f t="shared" si="39"/>
        <v>0</v>
      </c>
      <c r="AO144" s="99" t="e">
        <f>SUMIF([1]Sheet1!$AB:$AB,E144,[1]Sheet1!$AA:$AA)</f>
        <v>#VALUE!</v>
      </c>
      <c r="AP144" s="100">
        <f t="shared" si="40"/>
        <v>1</v>
      </c>
      <c r="AQ144" s="97">
        <f t="shared" si="41"/>
        <v>0</v>
      </c>
      <c r="AR144" s="100">
        <f t="shared" si="42"/>
        <v>0.40832993058391182</v>
      </c>
      <c r="AS144" s="101">
        <f t="shared" si="43"/>
        <v>1</v>
      </c>
      <c r="AT144" s="100">
        <v>0.12430468185328003</v>
      </c>
      <c r="AU144" s="108">
        <f t="shared" si="44"/>
        <v>0</v>
      </c>
    </row>
    <row r="145" spans="1:47" hidden="1">
      <c r="A145" s="21">
        <v>44927</v>
      </c>
      <c r="B145" s="23" t="s">
        <v>13</v>
      </c>
      <c r="C145" s="23" t="s">
        <v>14</v>
      </c>
      <c r="D145" s="23" t="s">
        <v>56</v>
      </c>
      <c r="E145" s="23">
        <v>1000196527</v>
      </c>
      <c r="F145" s="23" t="s">
        <v>32</v>
      </c>
      <c r="G145" s="23">
        <v>1070774</v>
      </c>
      <c r="H145" s="37" t="s">
        <v>16</v>
      </c>
      <c r="I145" s="4" t="s">
        <v>3514</v>
      </c>
      <c r="J145" s="4" t="s">
        <v>3552</v>
      </c>
      <c r="K145" s="24">
        <v>108777.59999999963</v>
      </c>
      <c r="L145" s="24">
        <v>108777.59999999963</v>
      </c>
      <c r="M145" s="29">
        <v>10</v>
      </c>
      <c r="N145" s="29">
        <v>0</v>
      </c>
      <c r="O145" s="29">
        <v>262</v>
      </c>
      <c r="P145" s="29">
        <v>13400</v>
      </c>
      <c r="Q145" s="29">
        <v>43704.700000000012</v>
      </c>
      <c r="R145" s="28">
        <v>949917.67000000016</v>
      </c>
      <c r="S145" s="28">
        <v>3060717.8600000008</v>
      </c>
      <c r="T145" s="28">
        <v>438000</v>
      </c>
      <c r="U145" s="28">
        <v>3222460</v>
      </c>
      <c r="V145" s="29">
        <v>7</v>
      </c>
      <c r="W145" s="29">
        <v>170</v>
      </c>
      <c r="X145" s="32">
        <f t="shared" si="30"/>
        <v>272</v>
      </c>
      <c r="Y145" s="33">
        <f t="shared" si="31"/>
        <v>57104.700000000012</v>
      </c>
      <c r="Z145" s="33">
        <f t="shared" si="32"/>
        <v>4010635.5300000012</v>
      </c>
      <c r="AA145" s="33">
        <f t="shared" si="33"/>
        <v>3660460</v>
      </c>
      <c r="AB145" s="5">
        <v>177</v>
      </c>
      <c r="AC145" s="6">
        <v>35547407.949999996</v>
      </c>
      <c r="AD145" s="32">
        <v>19</v>
      </c>
      <c r="AE145" s="67">
        <f t="shared" si="34"/>
        <v>0.65073529411764708</v>
      </c>
      <c r="AF145" s="70">
        <f>IF(C145=Sheet6!$E$3,Sheet6!$E$4,IF('January 2023'!C145=Sheet6!$F$3,Sheet6!$F$4,IF('January 2023'!C145=Sheet6!$G$3,Sheet6!$G$4,IF('January 2023'!C145=Sheet6!$H$3,Sheet6!$H$4,IF('January 2023'!C145=Sheet6!$I$3,Sheet6!$I$4,IF('January 2023'!C145=Sheet6!$J$3,Sheet6!$J$4,IF('January 2023'!C145=Sheet6!$K$3,Sheet6!$K$4,IF('January 2023'!C145=Sheet6!$L$3,Sheet6!$L$4))))))))</f>
        <v>0.12430468185328003</v>
      </c>
      <c r="AG145" s="74">
        <f t="shared" si="35"/>
        <v>0.52496745653517096</v>
      </c>
      <c r="AH145" s="71">
        <v>0.84499999999999997</v>
      </c>
      <c r="AI145" s="72">
        <f t="shared" si="36"/>
        <v>0</v>
      </c>
      <c r="AJ145" s="73">
        <f t="shared" si="37"/>
        <v>0.65073529411764708</v>
      </c>
      <c r="AK145" s="73">
        <v>0.57513480154899921</v>
      </c>
      <c r="AL145" s="95">
        <f t="shared" si="38"/>
        <v>1</v>
      </c>
      <c r="AM145" s="107">
        <v>0</v>
      </c>
      <c r="AN145" s="98">
        <f t="shared" si="39"/>
        <v>34812.371999999661</v>
      </c>
      <c r="AO145" s="99" t="e">
        <f>SUMIF([1]Sheet1!$AB:$AB,E145,[1]Sheet1!$AA:$AA)</f>
        <v>#VALUE!</v>
      </c>
      <c r="AP145" s="100" t="str">
        <f t="shared" si="40"/>
        <v/>
      </c>
      <c r="AQ145" s="97">
        <f t="shared" si="41"/>
        <v>1</v>
      </c>
      <c r="AR145" s="100">
        <f t="shared" si="42"/>
        <v>0.91268826913324608</v>
      </c>
      <c r="AS145" s="101">
        <f t="shared" si="43"/>
        <v>0.52086836074363219</v>
      </c>
      <c r="AT145" s="100">
        <v>0.12430468185328003</v>
      </c>
      <c r="AU145" s="108">
        <f t="shared" si="44"/>
        <v>0</v>
      </c>
    </row>
    <row r="146" spans="1:47" hidden="1">
      <c r="A146" s="21">
        <v>44927</v>
      </c>
      <c r="B146" s="22" t="s">
        <v>13</v>
      </c>
      <c r="C146" s="22" t="s">
        <v>14</v>
      </c>
      <c r="D146" s="22" t="s">
        <v>57</v>
      </c>
      <c r="E146" s="22">
        <v>1000196529</v>
      </c>
      <c r="F146" s="22" t="s">
        <v>32</v>
      </c>
      <c r="G146" s="22">
        <v>1070774</v>
      </c>
      <c r="H146" s="36" t="s">
        <v>16</v>
      </c>
      <c r="I146" s="4" t="s">
        <v>3514</v>
      </c>
      <c r="J146" s="4" t="s">
        <v>3552</v>
      </c>
      <c r="K146" s="25">
        <v>100983.19000000041</v>
      </c>
      <c r="L146" s="25">
        <v>100983.19000000041</v>
      </c>
      <c r="M146" s="26">
        <v>8</v>
      </c>
      <c r="N146" s="26">
        <v>1</v>
      </c>
      <c r="O146" s="26">
        <v>315</v>
      </c>
      <c r="P146" s="26">
        <v>10703</v>
      </c>
      <c r="Q146" s="26">
        <v>46810.2</v>
      </c>
      <c r="R146" s="27">
        <v>751138.2100000002</v>
      </c>
      <c r="S146" s="27">
        <v>3253459.8000000007</v>
      </c>
      <c r="T146" s="28">
        <v>304550</v>
      </c>
      <c r="U146" s="27">
        <v>3299470</v>
      </c>
      <c r="V146" s="29">
        <v>4</v>
      </c>
      <c r="W146" s="26">
        <v>206</v>
      </c>
      <c r="X146" s="30">
        <f t="shared" si="30"/>
        <v>323</v>
      </c>
      <c r="Y146" s="31">
        <f t="shared" si="31"/>
        <v>57513.2</v>
      </c>
      <c r="Z146" s="31">
        <f t="shared" si="32"/>
        <v>4004598.0100000007</v>
      </c>
      <c r="AA146" s="31">
        <f t="shared" si="33"/>
        <v>3604020</v>
      </c>
      <c r="AB146" s="5">
        <v>210</v>
      </c>
      <c r="AC146" s="6">
        <v>11164715.779999999</v>
      </c>
      <c r="AD146" s="30">
        <v>16</v>
      </c>
      <c r="AE146" s="67">
        <f t="shared" si="34"/>
        <v>0.65015479876160986</v>
      </c>
      <c r="AF146" s="70">
        <f>IF(C146=Sheet6!$E$3,Sheet6!$E$4,IF('January 2023'!C146=Sheet6!$F$3,Sheet6!$F$4,IF('January 2023'!C146=Sheet6!$G$3,Sheet6!$G$4,IF('January 2023'!C146=Sheet6!$H$3,Sheet6!$H$4,IF('January 2023'!C146=Sheet6!$I$3,Sheet6!$I$4,IF('January 2023'!C146=Sheet6!$J$3,Sheet6!$J$4,IF('January 2023'!C146=Sheet6!$K$3,Sheet6!$K$4,IF('January 2023'!C146=Sheet6!$L$3,Sheet6!$L$4))))))))</f>
        <v>0.12430468185328003</v>
      </c>
      <c r="AG146" s="74">
        <f t="shared" si="35"/>
        <v>0.56953241425627144</v>
      </c>
      <c r="AH146" s="71">
        <v>0.84499999999999997</v>
      </c>
      <c r="AI146" s="72">
        <f t="shared" si="36"/>
        <v>0</v>
      </c>
      <c r="AJ146" s="73">
        <f t="shared" si="37"/>
        <v>0.65015479876160986</v>
      </c>
      <c r="AK146" s="73">
        <v>0.57513480154899921</v>
      </c>
      <c r="AL146" s="95">
        <f t="shared" si="38"/>
        <v>1</v>
      </c>
      <c r="AM146" s="107">
        <v>0</v>
      </c>
      <c r="AN146" s="98">
        <f t="shared" si="39"/>
        <v>27817.595550000347</v>
      </c>
      <c r="AO146" s="99" t="e">
        <f>SUMIF([1]Sheet1!$AB:$AB,E146,[1]Sheet1!$AA:$AA)</f>
        <v>#VALUE!</v>
      </c>
      <c r="AP146" s="100" t="str">
        <f t="shared" si="40"/>
        <v/>
      </c>
      <c r="AQ146" s="97">
        <f t="shared" si="41"/>
        <v>1</v>
      </c>
      <c r="AR146" s="100">
        <f t="shared" si="42"/>
        <v>0.89997048168138094</v>
      </c>
      <c r="AS146" s="101">
        <f t="shared" si="43"/>
        <v>0.48743763880862356</v>
      </c>
      <c r="AT146" s="100">
        <v>0.12430468185328003</v>
      </c>
      <c r="AU146" s="108">
        <f t="shared" si="44"/>
        <v>0</v>
      </c>
    </row>
    <row r="147" spans="1:47" hidden="1">
      <c r="A147" s="21">
        <v>44927</v>
      </c>
      <c r="B147" s="22" t="s">
        <v>13</v>
      </c>
      <c r="C147" s="22" t="s">
        <v>14</v>
      </c>
      <c r="D147" s="22" t="s">
        <v>53</v>
      </c>
      <c r="E147" s="22">
        <v>1001596402</v>
      </c>
      <c r="F147" s="22" t="s">
        <v>32</v>
      </c>
      <c r="G147" s="22">
        <v>1069328</v>
      </c>
      <c r="H147" s="36" t="s">
        <v>16</v>
      </c>
      <c r="I147" s="4" t="s">
        <v>3513</v>
      </c>
      <c r="J147" s="4" t="s">
        <v>3551</v>
      </c>
      <c r="K147" s="25">
        <v>95207</v>
      </c>
      <c r="L147" s="25">
        <v>95207</v>
      </c>
      <c r="M147" s="26">
        <v>15</v>
      </c>
      <c r="N147" s="26">
        <v>5</v>
      </c>
      <c r="O147" s="26">
        <v>162</v>
      </c>
      <c r="P147" s="26">
        <v>27616</v>
      </c>
      <c r="Q147" s="26">
        <v>54836.000000000007</v>
      </c>
      <c r="R147" s="27">
        <v>1969252.8000000005</v>
      </c>
      <c r="S147" s="27">
        <v>3847115.4899999988</v>
      </c>
      <c r="T147" s="28">
        <v>1285788.4099999999</v>
      </c>
      <c r="U147" s="27">
        <v>4035750</v>
      </c>
      <c r="V147" s="29">
        <v>7</v>
      </c>
      <c r="W147" s="26">
        <v>95</v>
      </c>
      <c r="X147" s="30">
        <f t="shared" si="30"/>
        <v>177</v>
      </c>
      <c r="Y147" s="31">
        <f t="shared" si="31"/>
        <v>82452</v>
      </c>
      <c r="Z147" s="31">
        <f t="shared" si="32"/>
        <v>5816368.2899999991</v>
      </c>
      <c r="AA147" s="31">
        <f t="shared" si="33"/>
        <v>5321538.41</v>
      </c>
      <c r="AB147" s="5">
        <v>102</v>
      </c>
      <c r="AC147" s="6">
        <v>10890201.379999999</v>
      </c>
      <c r="AD147" s="30">
        <v>11</v>
      </c>
      <c r="AE147" s="67">
        <f t="shared" si="34"/>
        <v>0.57627118644067798</v>
      </c>
      <c r="AF147" s="70">
        <f>IF(C147=Sheet6!$E$3,Sheet6!$E$4,IF('January 2023'!C147=Sheet6!$F$3,Sheet6!$F$4,IF('January 2023'!C147=Sheet6!$G$3,Sheet6!$G$4,IF('January 2023'!C147=Sheet6!$H$3,Sheet6!$H$4,IF('January 2023'!C147=Sheet6!$I$3,Sheet6!$I$4,IF('January 2023'!C147=Sheet6!$J$3,Sheet6!$J$4,IF('January 2023'!C147=Sheet6!$K$3,Sheet6!$K$4,IF('January 2023'!C147=Sheet6!$L$3,Sheet6!$L$4))))))))</f>
        <v>0.12430468185328003</v>
      </c>
      <c r="AG147" s="74">
        <f t="shared" si="35"/>
        <v>0.86602875838961424</v>
      </c>
      <c r="AH147" s="71">
        <v>0.84499999999999997</v>
      </c>
      <c r="AI147" s="72">
        <f t="shared" si="36"/>
        <v>1</v>
      </c>
      <c r="AJ147" s="73">
        <f t="shared" si="37"/>
        <v>0.57627118644067798</v>
      </c>
      <c r="AK147" s="73">
        <v>0.57513480154899921</v>
      </c>
      <c r="AL147" s="95">
        <f t="shared" si="38"/>
        <v>1</v>
      </c>
      <c r="AM147" s="107">
        <v>0</v>
      </c>
      <c r="AN147" s="98">
        <f t="shared" si="39"/>
        <v>0</v>
      </c>
      <c r="AO147" s="99" t="e">
        <f>SUMIF([1]Sheet1!$AB:$AB,E147,[1]Sheet1!$AA:$AA)</f>
        <v>#VALUE!</v>
      </c>
      <c r="AP147" s="100">
        <f t="shared" si="40"/>
        <v>1</v>
      </c>
      <c r="AQ147" s="97">
        <f t="shared" si="41"/>
        <v>0</v>
      </c>
      <c r="AR147" s="100">
        <f t="shared" si="42"/>
        <v>0.91492459635839207</v>
      </c>
      <c r="AS147" s="101">
        <f t="shared" si="43"/>
        <v>0.20764898779562269</v>
      </c>
      <c r="AT147" s="100">
        <v>0.12430468185328003</v>
      </c>
      <c r="AU147" s="108">
        <f t="shared" si="44"/>
        <v>0</v>
      </c>
    </row>
    <row r="148" spans="1:47" hidden="1">
      <c r="A148" s="21">
        <v>44927</v>
      </c>
      <c r="B148" s="23" t="s">
        <v>13</v>
      </c>
      <c r="C148" s="23" t="s">
        <v>14</v>
      </c>
      <c r="D148" s="23" t="s">
        <v>3339</v>
      </c>
      <c r="E148" s="23">
        <v>1000240819</v>
      </c>
      <c r="F148" s="23" t="s">
        <v>32</v>
      </c>
      <c r="G148" s="23">
        <v>1081849</v>
      </c>
      <c r="H148" s="37" t="s">
        <v>16</v>
      </c>
      <c r="I148" s="4" t="s">
        <v>3513</v>
      </c>
      <c r="J148" s="4" t="s">
        <v>3551</v>
      </c>
      <c r="K148" s="24">
        <v>94331.199999999255</v>
      </c>
      <c r="L148" s="24">
        <v>94331.199999999255</v>
      </c>
      <c r="M148" s="29">
        <v>20</v>
      </c>
      <c r="N148" s="29">
        <v>3</v>
      </c>
      <c r="O148" s="29">
        <v>139</v>
      </c>
      <c r="P148" s="29">
        <v>36870</v>
      </c>
      <c r="Q148" s="29">
        <v>44933.200000000019</v>
      </c>
      <c r="R148" s="28">
        <v>2625756.8200000008</v>
      </c>
      <c r="S148" s="28">
        <v>3176899.1400000006</v>
      </c>
      <c r="T148" s="28">
        <v>981495.14</v>
      </c>
      <c r="U148" s="28">
        <v>3154610</v>
      </c>
      <c r="V148" s="29">
        <v>6</v>
      </c>
      <c r="W148" s="29">
        <v>72</v>
      </c>
      <c r="X148" s="32">
        <f t="shared" si="30"/>
        <v>159</v>
      </c>
      <c r="Y148" s="33">
        <f t="shared" si="31"/>
        <v>81803.200000000012</v>
      </c>
      <c r="Z148" s="33">
        <f t="shared" si="32"/>
        <v>5802655.9600000009</v>
      </c>
      <c r="AA148" s="33">
        <f t="shared" si="33"/>
        <v>4136105.14</v>
      </c>
      <c r="AB148" s="5">
        <v>78</v>
      </c>
      <c r="AC148" s="6">
        <v>4249204.7300000004</v>
      </c>
      <c r="AD148" s="32">
        <v>2</v>
      </c>
      <c r="AE148" s="67">
        <f t="shared" si="34"/>
        <v>0.49056603773584906</v>
      </c>
      <c r="AF148" s="70">
        <f>IF(C148=Sheet6!$E$3,Sheet6!$E$4,IF('January 2023'!C148=Sheet6!$F$3,Sheet6!$F$4,IF('January 2023'!C148=Sheet6!$G$3,Sheet6!$G$4,IF('January 2023'!C148=Sheet6!$H$3,Sheet6!$H$4,IF('January 2023'!C148=Sheet6!$I$3,Sheet6!$I$4,IF('January 2023'!C148=Sheet6!$J$3,Sheet6!$J$4,IF('January 2023'!C148=Sheet6!$K$3,Sheet6!$K$4,IF('January 2023'!C148=Sheet6!$L$3,Sheet6!$L$4))))))))</f>
        <v>0.12430468185328003</v>
      </c>
      <c r="AG148" s="74">
        <f t="shared" si="35"/>
        <v>0.86719134284309596</v>
      </c>
      <c r="AH148" s="71">
        <v>0.84499999999999997</v>
      </c>
      <c r="AI148" s="72">
        <f t="shared" si="36"/>
        <v>1</v>
      </c>
      <c r="AJ148" s="73">
        <f t="shared" si="37"/>
        <v>0.49056603773584906</v>
      </c>
      <c r="AK148" s="73">
        <v>0.57513480154899921</v>
      </c>
      <c r="AL148" s="95">
        <f t="shared" si="38"/>
        <v>0</v>
      </c>
      <c r="AM148" s="107">
        <v>0</v>
      </c>
      <c r="AN148" s="98">
        <f t="shared" si="39"/>
        <v>0</v>
      </c>
      <c r="AO148" s="99" t="e">
        <f>SUMIF([1]Sheet1!$AB:$AB,E148,[1]Sheet1!$AA:$AA)</f>
        <v>#VALUE!</v>
      </c>
      <c r="AP148" s="100">
        <f t="shared" si="40"/>
        <v>1</v>
      </c>
      <c r="AQ148" s="97">
        <f t="shared" si="41"/>
        <v>0</v>
      </c>
      <c r="AR148" s="100">
        <f t="shared" si="42"/>
        <v>0.71279516974844037</v>
      </c>
      <c r="AS148" s="101">
        <f t="shared" si="43"/>
        <v>0.38187019957377744</v>
      </c>
      <c r="AT148" s="100">
        <v>0.12430468185328003</v>
      </c>
      <c r="AU148" s="108">
        <f t="shared" si="44"/>
        <v>0</v>
      </c>
    </row>
    <row r="149" spans="1:47" hidden="1">
      <c r="A149" s="21">
        <v>44927</v>
      </c>
      <c r="B149" s="22" t="s">
        <v>13</v>
      </c>
      <c r="C149" s="22" t="s">
        <v>14</v>
      </c>
      <c r="D149" s="22" t="s">
        <v>60</v>
      </c>
      <c r="E149" s="22">
        <v>1000237806</v>
      </c>
      <c r="F149" s="22" t="s">
        <v>32</v>
      </c>
      <c r="G149" s="22">
        <v>1069328</v>
      </c>
      <c r="H149" s="36" t="s">
        <v>16</v>
      </c>
      <c r="I149" s="4" t="s">
        <v>3513</v>
      </c>
      <c r="J149" s="4" t="s">
        <v>3551</v>
      </c>
      <c r="K149" s="25">
        <v>92542.400000000373</v>
      </c>
      <c r="L149" s="25">
        <v>92542.400000000373</v>
      </c>
      <c r="M149" s="26">
        <v>25</v>
      </c>
      <c r="N149" s="26">
        <v>1</v>
      </c>
      <c r="O149" s="26">
        <v>64</v>
      </c>
      <c r="P149" s="26">
        <v>33192</v>
      </c>
      <c r="Q149" s="26">
        <v>34233.099999999991</v>
      </c>
      <c r="R149" s="27">
        <v>2324978.2800000003</v>
      </c>
      <c r="S149" s="27">
        <v>2340511.0000000005</v>
      </c>
      <c r="T149" s="28">
        <v>597900</v>
      </c>
      <c r="U149" s="27">
        <v>2448200</v>
      </c>
      <c r="V149" s="29">
        <v>5</v>
      </c>
      <c r="W149" s="26">
        <v>36</v>
      </c>
      <c r="X149" s="30">
        <f t="shared" si="30"/>
        <v>89</v>
      </c>
      <c r="Y149" s="31">
        <f t="shared" si="31"/>
        <v>67425.099999999991</v>
      </c>
      <c r="Z149" s="31">
        <f t="shared" si="32"/>
        <v>4665489.2800000012</v>
      </c>
      <c r="AA149" s="31">
        <f t="shared" si="33"/>
        <v>3046100</v>
      </c>
      <c r="AB149" s="5">
        <v>41</v>
      </c>
      <c r="AC149" s="6">
        <v>9487887.8000000026</v>
      </c>
      <c r="AD149" s="30">
        <v>20</v>
      </c>
      <c r="AE149" s="67">
        <f t="shared" si="34"/>
        <v>0.4606741573033708</v>
      </c>
      <c r="AF149" s="70">
        <f>IF(C149=Sheet6!$E$3,Sheet6!$E$4,IF('January 2023'!C149=Sheet6!$F$3,Sheet6!$F$4,IF('January 2023'!C149=Sheet6!$G$3,Sheet6!$G$4,IF('January 2023'!C149=Sheet6!$H$3,Sheet6!$H$4,IF('January 2023'!C149=Sheet6!$I$3,Sheet6!$I$4,IF('January 2023'!C149=Sheet6!$J$3,Sheet6!$J$4,IF('January 2023'!C149=Sheet6!$K$3,Sheet6!$K$4,IF('January 2023'!C149=Sheet6!$L$3,Sheet6!$L$4))))))))</f>
        <v>0.12430468185328003</v>
      </c>
      <c r="AG149" s="74">
        <f t="shared" si="35"/>
        <v>0.7285860319161781</v>
      </c>
      <c r="AH149" s="71">
        <v>0.84499999999999997</v>
      </c>
      <c r="AI149" s="72">
        <f t="shared" si="36"/>
        <v>0</v>
      </c>
      <c r="AJ149" s="73">
        <f t="shared" si="37"/>
        <v>0.4606741573033708</v>
      </c>
      <c r="AK149" s="73">
        <v>0.57513480154899921</v>
      </c>
      <c r="AL149" s="95">
        <f t="shared" si="38"/>
        <v>0</v>
      </c>
      <c r="AM149" s="107">
        <v>0</v>
      </c>
      <c r="AN149" s="98">
        <f t="shared" si="39"/>
        <v>10773.228000000323</v>
      </c>
      <c r="AO149" s="99" t="e">
        <f>SUMIF([1]Sheet1!$AB:$AB,E149,[1]Sheet1!$AA:$AA)</f>
        <v>#VALUE!</v>
      </c>
      <c r="AP149" s="100" t="str">
        <f t="shared" si="40"/>
        <v/>
      </c>
      <c r="AQ149" s="97">
        <f t="shared" si="41"/>
        <v>1</v>
      </c>
      <c r="AR149" s="100">
        <f t="shared" si="42"/>
        <v>0.65290043920109475</v>
      </c>
      <c r="AS149" s="101">
        <f t="shared" si="43"/>
        <v>0.52430585976614452</v>
      </c>
      <c r="AT149" s="100">
        <v>0.12430468185328003</v>
      </c>
      <c r="AU149" s="108">
        <f t="shared" si="44"/>
        <v>0</v>
      </c>
    </row>
    <row r="150" spans="1:47" hidden="1">
      <c r="A150" s="21">
        <v>44927</v>
      </c>
      <c r="B150" s="23" t="s">
        <v>13</v>
      </c>
      <c r="C150" s="23" t="s">
        <v>14</v>
      </c>
      <c r="D150" s="23" t="s">
        <v>3340</v>
      </c>
      <c r="E150" s="23">
        <v>1000266637</v>
      </c>
      <c r="F150" s="23" t="s">
        <v>32</v>
      </c>
      <c r="G150" s="23">
        <v>1081849</v>
      </c>
      <c r="H150" s="37" t="s">
        <v>16</v>
      </c>
      <c r="I150" s="4" t="s">
        <v>3513</v>
      </c>
      <c r="J150" s="4" t="s">
        <v>3551</v>
      </c>
      <c r="K150" s="24">
        <v>85776</v>
      </c>
      <c r="L150" s="24">
        <v>85776</v>
      </c>
      <c r="M150" s="29">
        <v>3</v>
      </c>
      <c r="N150" s="29">
        <v>0</v>
      </c>
      <c r="O150" s="29">
        <v>337</v>
      </c>
      <c r="P150" s="29">
        <v>3600</v>
      </c>
      <c r="Q150" s="29">
        <v>55136.799999999988</v>
      </c>
      <c r="R150" s="28">
        <v>250428.96000000002</v>
      </c>
      <c r="S150" s="28">
        <v>3823894.8999999985</v>
      </c>
      <c r="T150" s="28">
        <v>274000</v>
      </c>
      <c r="U150" s="28">
        <v>3934000</v>
      </c>
      <c r="V150" s="29">
        <v>4</v>
      </c>
      <c r="W150" s="29">
        <v>225</v>
      </c>
      <c r="X150" s="32">
        <f t="shared" si="30"/>
        <v>340</v>
      </c>
      <c r="Y150" s="33">
        <f t="shared" si="31"/>
        <v>58736.799999999988</v>
      </c>
      <c r="Z150" s="33">
        <f t="shared" si="32"/>
        <v>4074323.8599999985</v>
      </c>
      <c r="AA150" s="33">
        <f t="shared" si="33"/>
        <v>4208000</v>
      </c>
      <c r="AB150" s="5">
        <v>229</v>
      </c>
      <c r="AC150" s="6">
        <v>16418553.580000002</v>
      </c>
      <c r="AD150" s="32">
        <v>12</v>
      </c>
      <c r="AE150" s="67">
        <f t="shared" si="34"/>
        <v>0.67352941176470593</v>
      </c>
      <c r="AF150" s="70">
        <f>IF(C150=Sheet6!$E$3,Sheet6!$E$4,IF('January 2023'!C150=Sheet6!$F$3,Sheet6!$F$4,IF('January 2023'!C150=Sheet6!$G$3,Sheet6!$G$4,IF('January 2023'!C150=Sheet6!$H$3,Sheet6!$H$4,IF('January 2023'!C150=Sheet6!$I$3,Sheet6!$I$4,IF('January 2023'!C150=Sheet6!$J$3,Sheet6!$J$4,IF('January 2023'!C150=Sheet6!$K$3,Sheet6!$K$4,IF('January 2023'!C150=Sheet6!$L$3,Sheet6!$L$4))))))))</f>
        <v>0.12430468185328003</v>
      </c>
      <c r="AG150" s="74">
        <f t="shared" si="35"/>
        <v>0.68476963253124401</v>
      </c>
      <c r="AH150" s="71">
        <v>0.84499999999999997</v>
      </c>
      <c r="AI150" s="72">
        <f t="shared" si="36"/>
        <v>0</v>
      </c>
      <c r="AJ150" s="73">
        <f t="shared" si="37"/>
        <v>0.67352941176470593</v>
      </c>
      <c r="AK150" s="73">
        <v>0.57513480154899921</v>
      </c>
      <c r="AL150" s="95">
        <f t="shared" si="38"/>
        <v>1</v>
      </c>
      <c r="AM150" s="107">
        <v>0</v>
      </c>
      <c r="AN150" s="98">
        <f t="shared" si="39"/>
        <v>13743.920000000013</v>
      </c>
      <c r="AO150" s="99" t="e">
        <f>SUMIF([1]Sheet1!$AB:$AB,E150,[1]Sheet1!$AA:$AA)</f>
        <v>#VALUE!</v>
      </c>
      <c r="AP150" s="100" t="str">
        <f t="shared" si="40"/>
        <v/>
      </c>
      <c r="AQ150" s="97">
        <f t="shared" si="41"/>
        <v>1</v>
      </c>
      <c r="AR150" s="100">
        <f t="shared" si="42"/>
        <v>1.0328094046014304</v>
      </c>
      <c r="AS150" s="101">
        <f t="shared" si="43"/>
        <v>0.29276348353626558</v>
      </c>
      <c r="AT150" s="100">
        <v>0.12430468185328003</v>
      </c>
      <c r="AU150" s="108">
        <f t="shared" si="44"/>
        <v>0</v>
      </c>
    </row>
    <row r="151" spans="1:47" hidden="1">
      <c r="A151" s="21">
        <v>44927</v>
      </c>
      <c r="B151" s="23" t="s">
        <v>13</v>
      </c>
      <c r="C151" s="23" t="s">
        <v>14</v>
      </c>
      <c r="D151" s="23" t="s">
        <v>3341</v>
      </c>
      <c r="E151" s="23">
        <v>1000240845</v>
      </c>
      <c r="F151" s="23" t="s">
        <v>32</v>
      </c>
      <c r="G151" s="23">
        <v>1081849</v>
      </c>
      <c r="H151" s="37" t="s">
        <v>16</v>
      </c>
      <c r="I151" s="4" t="s">
        <v>3513</v>
      </c>
      <c r="J151" s="4" t="s">
        <v>3551</v>
      </c>
      <c r="K151" s="24">
        <v>85683.200000000186</v>
      </c>
      <c r="L151" s="24">
        <v>85683.200000000186</v>
      </c>
      <c r="M151" s="29">
        <v>10</v>
      </c>
      <c r="N151" s="29">
        <v>0</v>
      </c>
      <c r="O151" s="29">
        <v>143</v>
      </c>
      <c r="P151" s="29">
        <v>12000</v>
      </c>
      <c r="Q151" s="29">
        <v>53714.599999999969</v>
      </c>
      <c r="R151" s="28">
        <v>834763.20000000019</v>
      </c>
      <c r="S151" s="28">
        <v>3689766.5999999992</v>
      </c>
      <c r="T151" s="28">
        <v>215000</v>
      </c>
      <c r="U151" s="28">
        <v>3821400</v>
      </c>
      <c r="V151" s="29">
        <v>3</v>
      </c>
      <c r="W151" s="29">
        <v>75</v>
      </c>
      <c r="X151" s="32">
        <f t="shared" si="30"/>
        <v>153</v>
      </c>
      <c r="Y151" s="33">
        <f t="shared" si="31"/>
        <v>65714.599999999977</v>
      </c>
      <c r="Z151" s="33">
        <f t="shared" si="32"/>
        <v>4524529.7999999989</v>
      </c>
      <c r="AA151" s="33">
        <f t="shared" si="33"/>
        <v>4036400</v>
      </c>
      <c r="AB151" s="5">
        <v>78</v>
      </c>
      <c r="AC151" s="6">
        <v>7854175.1700000009</v>
      </c>
      <c r="AD151" s="32">
        <v>4</v>
      </c>
      <c r="AE151" s="67">
        <f t="shared" si="34"/>
        <v>0.50980392156862742</v>
      </c>
      <c r="AF151" s="70">
        <f>IF(C151=Sheet6!$E$3,Sheet6!$E$4,IF('January 2023'!C151=Sheet6!$F$3,Sheet6!$F$4,IF('January 2023'!C151=Sheet6!$G$3,Sheet6!$G$4,IF('January 2023'!C151=Sheet6!$H$3,Sheet6!$H$4,IF('January 2023'!C151=Sheet6!$I$3,Sheet6!$I$4,IF('January 2023'!C151=Sheet6!$J$3,Sheet6!$J$4,IF('January 2023'!C151=Sheet6!$K$3,Sheet6!$K$4,IF('January 2023'!C151=Sheet6!$L$3,Sheet6!$L$4))))))))</f>
        <v>0.12430468185328003</v>
      </c>
      <c r="AG151" s="74">
        <f t="shared" si="35"/>
        <v>0.76694847998207161</v>
      </c>
      <c r="AH151" s="71">
        <v>0.84499999999999997</v>
      </c>
      <c r="AI151" s="72">
        <f t="shared" si="36"/>
        <v>0</v>
      </c>
      <c r="AJ151" s="73">
        <f t="shared" si="37"/>
        <v>0.50980392156862742</v>
      </c>
      <c r="AK151" s="73">
        <v>0.57513480154899921</v>
      </c>
      <c r="AL151" s="95">
        <f t="shared" si="38"/>
        <v>0</v>
      </c>
      <c r="AM151" s="107">
        <v>0</v>
      </c>
      <c r="AN151" s="98">
        <f t="shared" si="39"/>
        <v>6687.7040000001725</v>
      </c>
      <c r="AO151" s="99" t="e">
        <f>SUMIF([1]Sheet1!$AB:$AB,E151,[1]Sheet1!$AA:$AA)</f>
        <v>#VALUE!</v>
      </c>
      <c r="AP151" s="100" t="str">
        <f t="shared" si="40"/>
        <v/>
      </c>
      <c r="AQ151" s="97">
        <f t="shared" si="41"/>
        <v>1</v>
      </c>
      <c r="AR151" s="100">
        <f t="shared" si="42"/>
        <v>0.89211480052579184</v>
      </c>
      <c r="AS151" s="101">
        <f t="shared" si="43"/>
        <v>0.31579390976723498</v>
      </c>
      <c r="AT151" s="100">
        <v>0.12430468185328003</v>
      </c>
      <c r="AU151" s="108">
        <f t="shared" si="44"/>
        <v>0</v>
      </c>
    </row>
    <row r="152" spans="1:47" hidden="1">
      <c r="A152" s="21">
        <v>44927</v>
      </c>
      <c r="B152" s="22" t="s">
        <v>13</v>
      </c>
      <c r="C152" s="22" t="s">
        <v>14</v>
      </c>
      <c r="D152" s="22" t="s">
        <v>3342</v>
      </c>
      <c r="E152" s="22">
        <v>1000238279</v>
      </c>
      <c r="F152" s="22" t="s">
        <v>32</v>
      </c>
      <c r="G152" s="22">
        <v>1081849</v>
      </c>
      <c r="H152" s="36" t="s">
        <v>16</v>
      </c>
      <c r="I152" s="4" t="s">
        <v>3513</v>
      </c>
      <c r="J152" s="4" t="s">
        <v>3551</v>
      </c>
      <c r="K152" s="25">
        <v>78649.599999999627</v>
      </c>
      <c r="L152" s="25">
        <v>78649.599999999627</v>
      </c>
      <c r="M152" s="26">
        <v>31</v>
      </c>
      <c r="N152" s="26">
        <v>0</v>
      </c>
      <c r="O152" s="26">
        <v>172</v>
      </c>
      <c r="P152" s="26">
        <v>38800</v>
      </c>
      <c r="Q152" s="26">
        <v>40576.800000000003</v>
      </c>
      <c r="R152" s="27">
        <v>2710529.24</v>
      </c>
      <c r="S152" s="27">
        <v>2876076.8199999994</v>
      </c>
      <c r="T152" s="28">
        <v>60000</v>
      </c>
      <c r="U152" s="27">
        <v>3038495</v>
      </c>
      <c r="V152" s="29">
        <v>1</v>
      </c>
      <c r="W152" s="26">
        <v>68</v>
      </c>
      <c r="X152" s="30">
        <f t="shared" si="30"/>
        <v>203</v>
      </c>
      <c r="Y152" s="31">
        <f t="shared" si="31"/>
        <v>79376.800000000003</v>
      </c>
      <c r="Z152" s="31">
        <f t="shared" si="32"/>
        <v>5586606.0599999996</v>
      </c>
      <c r="AA152" s="31">
        <f t="shared" si="33"/>
        <v>3098495</v>
      </c>
      <c r="AB152" s="5">
        <v>69</v>
      </c>
      <c r="AC152" s="6">
        <v>4434431.9200000009</v>
      </c>
      <c r="AD152" s="30">
        <v>3</v>
      </c>
      <c r="AE152" s="67">
        <f t="shared" si="34"/>
        <v>0.33990147783251229</v>
      </c>
      <c r="AF152" s="70">
        <f>IF(C152=Sheet6!$E$3,Sheet6!$E$4,IF('January 2023'!C152=Sheet6!$F$3,Sheet6!$F$4,IF('January 2023'!C152=Sheet6!$G$3,Sheet6!$G$4,IF('January 2023'!C152=Sheet6!$H$3,Sheet6!$H$4,IF('January 2023'!C152=Sheet6!$I$3,Sheet6!$I$4,IF('January 2023'!C152=Sheet6!$J$3,Sheet6!$J$4,IF('January 2023'!C152=Sheet6!$K$3,Sheet6!$K$4,IF('January 2023'!C152=Sheet6!$L$3,Sheet6!$L$4))))))))</f>
        <v>0.12430468185328003</v>
      </c>
      <c r="AG152" s="74">
        <f t="shared" si="35"/>
        <v>1.0092460737244739</v>
      </c>
      <c r="AH152" s="71">
        <v>0.84499999999999997</v>
      </c>
      <c r="AI152" s="72">
        <f t="shared" si="36"/>
        <v>1</v>
      </c>
      <c r="AJ152" s="73">
        <f t="shared" si="37"/>
        <v>0.33990147783251229</v>
      </c>
      <c r="AK152" s="73">
        <v>0.57513480154899921</v>
      </c>
      <c r="AL152" s="95">
        <f t="shared" si="38"/>
        <v>0</v>
      </c>
      <c r="AM152" s="107">
        <v>0</v>
      </c>
      <c r="AN152" s="98">
        <f t="shared" si="39"/>
        <v>0</v>
      </c>
      <c r="AO152" s="99" t="e">
        <f>SUMIF([1]Sheet1!$AB:$AB,E152,[1]Sheet1!$AA:$AA)</f>
        <v>#VALUE!</v>
      </c>
      <c r="AP152" s="100">
        <f t="shared" si="40"/>
        <v>1</v>
      </c>
      <c r="AQ152" s="97">
        <f t="shared" si="41"/>
        <v>0</v>
      </c>
      <c r="AR152" s="100">
        <f t="shared" si="42"/>
        <v>0.55462922689057481</v>
      </c>
      <c r="AS152" s="101">
        <f t="shared" si="43"/>
        <v>0.44024263038784694</v>
      </c>
      <c r="AT152" s="100">
        <v>0.12430468185328003</v>
      </c>
      <c r="AU152" s="108">
        <f t="shared" si="44"/>
        <v>0</v>
      </c>
    </row>
    <row r="153" spans="1:47" hidden="1">
      <c r="A153" s="21">
        <v>44927</v>
      </c>
      <c r="B153" s="23" t="s">
        <v>13</v>
      </c>
      <c r="C153" s="23" t="s">
        <v>14</v>
      </c>
      <c r="D153" s="23" t="s">
        <v>3343</v>
      </c>
      <c r="E153" s="23">
        <v>1001242425</v>
      </c>
      <c r="F153" s="23" t="s">
        <v>32</v>
      </c>
      <c r="G153" s="23">
        <v>1081849</v>
      </c>
      <c r="H153" s="37" t="s">
        <v>16</v>
      </c>
      <c r="I153" s="4" t="s">
        <v>3513</v>
      </c>
      <c r="J153" s="4" t="s">
        <v>3551</v>
      </c>
      <c r="K153" s="24">
        <v>76168</v>
      </c>
      <c r="L153" s="24">
        <v>76168</v>
      </c>
      <c r="M153" s="29">
        <v>22</v>
      </c>
      <c r="N153" s="29">
        <v>0</v>
      </c>
      <c r="O153" s="29">
        <v>107</v>
      </c>
      <c r="P153" s="29">
        <v>27200</v>
      </c>
      <c r="Q153" s="29">
        <v>34783.900000000009</v>
      </c>
      <c r="R153" s="28">
        <v>1897860.7000000009</v>
      </c>
      <c r="S153" s="28">
        <v>2395368.2199999997</v>
      </c>
      <c r="T153" s="28">
        <v>338681</v>
      </c>
      <c r="U153" s="28">
        <v>2574100</v>
      </c>
      <c r="V153" s="29">
        <v>3</v>
      </c>
      <c r="W153" s="29">
        <v>49</v>
      </c>
      <c r="X153" s="32">
        <f t="shared" si="30"/>
        <v>129</v>
      </c>
      <c r="Y153" s="33">
        <f t="shared" si="31"/>
        <v>61983.900000000009</v>
      </c>
      <c r="Z153" s="33">
        <f t="shared" si="32"/>
        <v>4293228.9200000009</v>
      </c>
      <c r="AA153" s="33">
        <f t="shared" si="33"/>
        <v>2912781</v>
      </c>
      <c r="AB153" s="5">
        <v>52</v>
      </c>
      <c r="AC153" s="6">
        <v>16910937.32</v>
      </c>
      <c r="AD153" s="32">
        <v>10</v>
      </c>
      <c r="AE153" s="67">
        <f t="shared" si="34"/>
        <v>0.40310077519379844</v>
      </c>
      <c r="AF153" s="70">
        <f>IF(C153=Sheet6!$E$3,Sheet6!$E$4,IF('January 2023'!C153=Sheet6!$F$3,Sheet6!$F$4,IF('January 2023'!C153=Sheet6!$G$3,Sheet6!$G$4,IF('January 2023'!C153=Sheet6!$H$3,Sheet6!$H$4,IF('January 2023'!C153=Sheet6!$I$3,Sheet6!$I$4,IF('January 2023'!C153=Sheet6!$J$3,Sheet6!$J$4,IF('January 2023'!C153=Sheet6!$K$3,Sheet6!$K$4,IF('January 2023'!C153=Sheet6!$L$3,Sheet6!$L$4))))))))</f>
        <v>0.12430468185328003</v>
      </c>
      <c r="AG153" s="74">
        <f t="shared" si="35"/>
        <v>0.81377875223190854</v>
      </c>
      <c r="AH153" s="71">
        <v>0.84499999999999997</v>
      </c>
      <c r="AI153" s="72">
        <f t="shared" si="36"/>
        <v>0</v>
      </c>
      <c r="AJ153" s="73">
        <f t="shared" si="37"/>
        <v>0.40310077519379844</v>
      </c>
      <c r="AK153" s="73">
        <v>0.57513480154899921</v>
      </c>
      <c r="AL153" s="95">
        <f t="shared" si="38"/>
        <v>0</v>
      </c>
      <c r="AM153" s="107">
        <v>0</v>
      </c>
      <c r="AN153" s="98">
        <f t="shared" si="39"/>
        <v>2378.0599999999904</v>
      </c>
      <c r="AO153" s="99" t="e">
        <f>SUMIF([1]Sheet1!$AB:$AB,E153,[1]Sheet1!$AA:$AA)</f>
        <v>#VALUE!</v>
      </c>
      <c r="AP153" s="100" t="str">
        <f t="shared" si="40"/>
        <v/>
      </c>
      <c r="AQ153" s="97">
        <f t="shared" si="41"/>
        <v>1</v>
      </c>
      <c r="AR153" s="100">
        <f t="shared" si="42"/>
        <v>0.67845927954850338</v>
      </c>
      <c r="AS153" s="101">
        <f t="shared" si="43"/>
        <v>0.44788425404885934</v>
      </c>
      <c r="AT153" s="100">
        <v>0.12430468185328003</v>
      </c>
      <c r="AU153" s="108">
        <f t="shared" si="44"/>
        <v>0</v>
      </c>
    </row>
    <row r="154" spans="1:47" hidden="1">
      <c r="A154" s="21">
        <v>44927</v>
      </c>
      <c r="B154" s="22" t="s">
        <v>13</v>
      </c>
      <c r="C154" s="22" t="s">
        <v>14</v>
      </c>
      <c r="D154" s="22" t="s">
        <v>3344</v>
      </c>
      <c r="E154" s="22">
        <v>1001616434</v>
      </c>
      <c r="F154" s="22" t="s">
        <v>32</v>
      </c>
      <c r="G154" s="22">
        <v>1081849</v>
      </c>
      <c r="H154" s="36" t="s">
        <v>16</v>
      </c>
      <c r="I154" s="4" t="s">
        <v>3513</v>
      </c>
      <c r="J154" s="4" t="s">
        <v>3551</v>
      </c>
      <c r="K154" s="25">
        <v>72812.779999999329</v>
      </c>
      <c r="L154" s="25">
        <v>72812.779999999329</v>
      </c>
      <c r="M154" s="26">
        <v>16</v>
      </c>
      <c r="N154" s="26">
        <v>3</v>
      </c>
      <c r="O154" s="26">
        <v>108</v>
      </c>
      <c r="P154" s="26">
        <v>40710</v>
      </c>
      <c r="Q154" s="26">
        <v>26826.100000000002</v>
      </c>
      <c r="R154" s="27">
        <v>2910761.0799999996</v>
      </c>
      <c r="S154" s="27">
        <v>1857856.02</v>
      </c>
      <c r="T154" s="28">
        <v>1157546.77</v>
      </c>
      <c r="U154" s="27">
        <v>1911310</v>
      </c>
      <c r="V154" s="29">
        <v>6</v>
      </c>
      <c r="W154" s="26">
        <v>52</v>
      </c>
      <c r="X154" s="30">
        <f t="shared" si="30"/>
        <v>124</v>
      </c>
      <c r="Y154" s="31">
        <f t="shared" si="31"/>
        <v>67536.100000000006</v>
      </c>
      <c r="Z154" s="31">
        <f t="shared" si="32"/>
        <v>4768617.0999999996</v>
      </c>
      <c r="AA154" s="31">
        <f t="shared" si="33"/>
        <v>3068856.77</v>
      </c>
      <c r="AB154" s="5">
        <v>58</v>
      </c>
      <c r="AC154" s="6">
        <v>6476205.2100000009</v>
      </c>
      <c r="AD154" s="30">
        <v>9</v>
      </c>
      <c r="AE154" s="67">
        <f t="shared" si="34"/>
        <v>0.46774193548387094</v>
      </c>
      <c r="AF154" s="70">
        <f>IF(C154=Sheet6!$E$3,Sheet6!$E$4,IF('January 2023'!C154=Sheet6!$F$3,Sheet6!$F$4,IF('January 2023'!C154=Sheet6!$G$3,Sheet6!$G$4,IF('January 2023'!C154=Sheet6!$H$3,Sheet6!$H$4,IF('January 2023'!C154=Sheet6!$I$3,Sheet6!$I$4,IF('January 2023'!C154=Sheet6!$J$3,Sheet6!$J$4,IF('January 2023'!C154=Sheet6!$K$3,Sheet6!$K$4,IF('January 2023'!C154=Sheet6!$L$3,Sheet6!$L$4))))))))</f>
        <v>0.12430468185328003</v>
      </c>
      <c r="AG154" s="74">
        <f t="shared" si="35"/>
        <v>0.92753085378694</v>
      </c>
      <c r="AH154" s="71">
        <v>0.84499999999999997</v>
      </c>
      <c r="AI154" s="72">
        <f t="shared" si="36"/>
        <v>1</v>
      </c>
      <c r="AJ154" s="73">
        <f t="shared" si="37"/>
        <v>0.46774193548387094</v>
      </c>
      <c r="AK154" s="73">
        <v>0.57513480154899921</v>
      </c>
      <c r="AL154" s="95">
        <f t="shared" si="38"/>
        <v>0</v>
      </c>
      <c r="AM154" s="107">
        <v>0</v>
      </c>
      <c r="AN154" s="98">
        <f t="shared" si="39"/>
        <v>0</v>
      </c>
      <c r="AO154" s="99" t="e">
        <f>SUMIF([1]Sheet1!$AB:$AB,E154,[1]Sheet1!$AA:$AA)</f>
        <v>#VALUE!</v>
      </c>
      <c r="AP154" s="100">
        <f t="shared" si="40"/>
        <v>1</v>
      </c>
      <c r="AQ154" s="97">
        <f t="shared" si="41"/>
        <v>0</v>
      </c>
      <c r="AR154" s="100">
        <f t="shared" si="42"/>
        <v>0.64355277549963075</v>
      </c>
      <c r="AS154" s="101">
        <f t="shared" si="43"/>
        <v>0.40308494468387257</v>
      </c>
      <c r="AT154" s="100">
        <v>0.12430468185328003</v>
      </c>
      <c r="AU154" s="108">
        <f t="shared" si="44"/>
        <v>0</v>
      </c>
    </row>
    <row r="155" spans="1:47" hidden="1">
      <c r="A155" s="21">
        <v>44927</v>
      </c>
      <c r="B155" s="22" t="s">
        <v>13</v>
      </c>
      <c r="C155" s="22" t="s">
        <v>14</v>
      </c>
      <c r="D155" s="22" t="s">
        <v>59</v>
      </c>
      <c r="E155" s="22">
        <v>1000201869</v>
      </c>
      <c r="F155" s="22" t="s">
        <v>32</v>
      </c>
      <c r="G155" s="22">
        <v>1070774</v>
      </c>
      <c r="H155" s="36" t="s">
        <v>16</v>
      </c>
      <c r="I155" s="4" t="s">
        <v>3514</v>
      </c>
      <c r="J155" s="4" t="s">
        <v>3552</v>
      </c>
      <c r="K155" s="25">
        <v>69398.400000000373</v>
      </c>
      <c r="L155" s="25">
        <v>69398.400000000373</v>
      </c>
      <c r="M155" s="26">
        <v>21</v>
      </c>
      <c r="N155" s="26">
        <v>6</v>
      </c>
      <c r="O155" s="26">
        <v>353</v>
      </c>
      <c r="P155" s="26">
        <v>29631</v>
      </c>
      <c r="Q155" s="26">
        <v>54013.100000000006</v>
      </c>
      <c r="R155" s="27">
        <v>2077374.0500000007</v>
      </c>
      <c r="S155" s="27">
        <v>3745096.7900000019</v>
      </c>
      <c r="T155" s="28">
        <v>597528.45000000007</v>
      </c>
      <c r="U155" s="27">
        <v>3785357</v>
      </c>
      <c r="V155" s="29">
        <v>4</v>
      </c>
      <c r="W155" s="26">
        <v>167</v>
      </c>
      <c r="X155" s="30">
        <f t="shared" si="30"/>
        <v>374</v>
      </c>
      <c r="Y155" s="31">
        <f t="shared" si="31"/>
        <v>83644.100000000006</v>
      </c>
      <c r="Z155" s="31">
        <f t="shared" si="32"/>
        <v>5822470.8400000026</v>
      </c>
      <c r="AA155" s="31">
        <f t="shared" si="33"/>
        <v>4382885.45</v>
      </c>
      <c r="AB155" s="5">
        <v>171</v>
      </c>
      <c r="AC155" s="6">
        <v>20967942.849999983</v>
      </c>
      <c r="AD155" s="30">
        <v>34</v>
      </c>
      <c r="AE155" s="67">
        <f t="shared" si="34"/>
        <v>0.45721925133689839</v>
      </c>
      <c r="AF155" s="70">
        <f>IF(C155=Sheet6!$E$3,Sheet6!$E$4,IF('January 2023'!C155=Sheet6!$F$3,Sheet6!$F$4,IF('January 2023'!C155=Sheet6!$G$3,Sheet6!$G$4,IF('January 2023'!C155=Sheet6!$H$3,Sheet6!$H$4,IF('January 2023'!C155=Sheet6!$I$3,Sheet6!$I$4,IF('January 2023'!C155=Sheet6!$J$3,Sheet6!$J$4,IF('January 2023'!C155=Sheet6!$K$3,Sheet6!$K$4,IF('January 2023'!C155=Sheet6!$L$3,Sheet6!$L$4))))))))</f>
        <v>0.12430468185328003</v>
      </c>
      <c r="AG155" s="74">
        <f t="shared" si="35"/>
        <v>1.205274184995613</v>
      </c>
      <c r="AH155" s="71">
        <v>0.84499999999999997</v>
      </c>
      <c r="AI155" s="72">
        <f t="shared" si="36"/>
        <v>1</v>
      </c>
      <c r="AJ155" s="73">
        <f t="shared" si="37"/>
        <v>0.45721925133689839</v>
      </c>
      <c r="AK155" s="73">
        <v>0.57513480154899921</v>
      </c>
      <c r="AL155" s="95">
        <f t="shared" si="38"/>
        <v>0</v>
      </c>
      <c r="AM155" s="107">
        <v>0</v>
      </c>
      <c r="AN155" s="98">
        <f t="shared" si="39"/>
        <v>0</v>
      </c>
      <c r="AO155" s="99" t="e">
        <f>SUMIF([1]Sheet1!$AB:$AB,E155,[1]Sheet1!$AA:$AA)</f>
        <v>#VALUE!</v>
      </c>
      <c r="AP155" s="100">
        <f t="shared" si="40"/>
        <v>1</v>
      </c>
      <c r="AQ155" s="97">
        <f t="shared" si="41"/>
        <v>0</v>
      </c>
      <c r="AR155" s="100">
        <f t="shared" si="42"/>
        <v>0.7527535251683628</v>
      </c>
      <c r="AS155" s="101">
        <f t="shared" si="43"/>
        <v>9.2725608450126895E-2</v>
      </c>
      <c r="AT155" s="100">
        <v>0.12430468185328003</v>
      </c>
      <c r="AU155" s="108">
        <f t="shared" si="44"/>
        <v>1</v>
      </c>
    </row>
    <row r="156" spans="1:47" hidden="1">
      <c r="A156" s="21">
        <v>44927</v>
      </c>
      <c r="B156" s="23" t="s">
        <v>13</v>
      </c>
      <c r="C156" s="23" t="s">
        <v>14</v>
      </c>
      <c r="D156" s="23" t="s">
        <v>3345</v>
      </c>
      <c r="E156" s="23">
        <v>1000267373</v>
      </c>
      <c r="F156" s="23" t="s">
        <v>32</v>
      </c>
      <c r="G156" s="23">
        <v>1081849</v>
      </c>
      <c r="H156" s="37" t="s">
        <v>16</v>
      </c>
      <c r="I156" s="4" t="s">
        <v>3513</v>
      </c>
      <c r="J156" s="4" t="s">
        <v>3551</v>
      </c>
      <c r="K156" s="24">
        <v>69217</v>
      </c>
      <c r="L156" s="24">
        <v>69217</v>
      </c>
      <c r="M156" s="29">
        <v>1</v>
      </c>
      <c r="N156" s="29">
        <v>0</v>
      </c>
      <c r="O156" s="29">
        <v>104</v>
      </c>
      <c r="P156" s="29">
        <v>1200</v>
      </c>
      <c r="Q156" s="29">
        <v>36912.499999999993</v>
      </c>
      <c r="R156" s="28">
        <v>83476.320000000007</v>
      </c>
      <c r="S156" s="28">
        <v>2574996.1199999987</v>
      </c>
      <c r="T156" s="28">
        <v>80000</v>
      </c>
      <c r="U156" s="28">
        <v>2625700</v>
      </c>
      <c r="V156" s="29">
        <v>1</v>
      </c>
      <c r="W156" s="29">
        <v>61</v>
      </c>
      <c r="X156" s="32">
        <f t="shared" si="30"/>
        <v>105</v>
      </c>
      <c r="Y156" s="33">
        <f t="shared" si="31"/>
        <v>38112.499999999993</v>
      </c>
      <c r="Z156" s="33">
        <f t="shared" si="32"/>
        <v>2658472.4399999985</v>
      </c>
      <c r="AA156" s="33">
        <f t="shared" si="33"/>
        <v>2705700</v>
      </c>
      <c r="AB156" s="5">
        <v>62</v>
      </c>
      <c r="AC156" s="6">
        <v>1051529.02</v>
      </c>
      <c r="AD156" s="32">
        <v>1</v>
      </c>
      <c r="AE156" s="67">
        <f t="shared" si="34"/>
        <v>0.59047619047619049</v>
      </c>
      <c r="AF156" s="70">
        <f>IF(C156=Sheet6!$E$3,Sheet6!$E$4,IF('January 2023'!C156=Sheet6!$F$3,Sheet6!$F$4,IF('January 2023'!C156=Sheet6!$G$3,Sheet6!$G$4,IF('January 2023'!C156=Sheet6!$H$3,Sheet6!$H$4,IF('January 2023'!C156=Sheet6!$I$3,Sheet6!$I$4,IF('January 2023'!C156=Sheet6!$J$3,Sheet6!$J$4,IF('January 2023'!C156=Sheet6!$K$3,Sheet6!$K$4,IF('January 2023'!C156=Sheet6!$L$3,Sheet6!$L$4))))))))</f>
        <v>0.12430468185328003</v>
      </c>
      <c r="AG156" s="74">
        <f t="shared" si="35"/>
        <v>0.55062340176546209</v>
      </c>
      <c r="AH156" s="71">
        <v>0.84499999999999997</v>
      </c>
      <c r="AI156" s="72">
        <f t="shared" si="36"/>
        <v>0</v>
      </c>
      <c r="AJ156" s="73">
        <f t="shared" si="37"/>
        <v>0.59047619047619049</v>
      </c>
      <c r="AK156" s="73">
        <v>0.57513480154899921</v>
      </c>
      <c r="AL156" s="95">
        <f t="shared" si="38"/>
        <v>1</v>
      </c>
      <c r="AM156" s="107">
        <v>5</v>
      </c>
      <c r="AN156" s="98">
        <f t="shared" si="39"/>
        <v>20375.865000000005</v>
      </c>
      <c r="AO156" s="99" t="e">
        <f>SUMIF([1]Sheet1!$AB:$AB,E156,[1]Sheet1!$AA:$AA)</f>
        <v>#VALUE!</v>
      </c>
      <c r="AP156" s="100" t="str">
        <f t="shared" si="40"/>
        <v/>
      </c>
      <c r="AQ156" s="97">
        <f t="shared" si="41"/>
        <v>1</v>
      </c>
      <c r="AR156" s="100">
        <f t="shared" si="42"/>
        <v>1.0177649236792545</v>
      </c>
      <c r="AS156" s="101">
        <f t="shared" si="43"/>
        <v>0.43959481552616297</v>
      </c>
      <c r="AT156" s="100">
        <v>0.12430468185328003</v>
      </c>
      <c r="AU156" s="108">
        <f t="shared" si="44"/>
        <v>0</v>
      </c>
    </row>
    <row r="157" spans="1:47" hidden="1">
      <c r="A157" s="21">
        <v>44927</v>
      </c>
      <c r="B157" s="23" t="s">
        <v>13</v>
      </c>
      <c r="C157" s="23" t="s">
        <v>14</v>
      </c>
      <c r="D157" s="23" t="s">
        <v>3346</v>
      </c>
      <c r="E157" s="23">
        <v>1001242936</v>
      </c>
      <c r="F157" s="23" t="s">
        <v>32</v>
      </c>
      <c r="G157" s="23">
        <v>1081849</v>
      </c>
      <c r="H157" s="37" t="s">
        <v>16</v>
      </c>
      <c r="I157" s="4" t="s">
        <v>3513</v>
      </c>
      <c r="J157" s="4" t="s">
        <v>3551</v>
      </c>
      <c r="K157" s="24">
        <v>62876.799999999814</v>
      </c>
      <c r="L157" s="24">
        <v>62876.799999999814</v>
      </c>
      <c r="M157" s="29">
        <v>32</v>
      </c>
      <c r="N157" s="29">
        <v>1</v>
      </c>
      <c r="O157" s="29">
        <v>105</v>
      </c>
      <c r="P157" s="29">
        <v>42939</v>
      </c>
      <c r="Q157" s="29">
        <v>29438.2</v>
      </c>
      <c r="R157" s="28">
        <v>3010312.84</v>
      </c>
      <c r="S157" s="28">
        <v>2108986.4900000002</v>
      </c>
      <c r="T157" s="28">
        <v>686896.3</v>
      </c>
      <c r="U157" s="28">
        <v>2219500</v>
      </c>
      <c r="V157" s="29">
        <v>5</v>
      </c>
      <c r="W157" s="29">
        <v>45</v>
      </c>
      <c r="X157" s="32">
        <f t="shared" si="30"/>
        <v>137</v>
      </c>
      <c r="Y157" s="33">
        <f t="shared" si="31"/>
        <v>72377.2</v>
      </c>
      <c r="Z157" s="33">
        <f t="shared" si="32"/>
        <v>5119299.33</v>
      </c>
      <c r="AA157" s="33">
        <f t="shared" si="33"/>
        <v>2906396.3</v>
      </c>
      <c r="AB157" s="5">
        <v>50</v>
      </c>
      <c r="AC157" s="6">
        <v>5727865.0800000019</v>
      </c>
      <c r="AD157" s="32">
        <v>10</v>
      </c>
      <c r="AE157" s="67">
        <f t="shared" si="34"/>
        <v>0.36496350364963503</v>
      </c>
      <c r="AF157" s="70">
        <f>IF(C157=Sheet6!$E$3,Sheet6!$E$4,IF('January 2023'!C157=Sheet6!$F$3,Sheet6!$F$4,IF('January 2023'!C157=Sheet6!$G$3,Sheet6!$G$4,IF('January 2023'!C157=Sheet6!$H$3,Sheet6!$H$4,IF('January 2023'!C157=Sheet6!$I$3,Sheet6!$I$4,IF('January 2023'!C157=Sheet6!$J$3,Sheet6!$J$4,IF('January 2023'!C157=Sheet6!$K$3,Sheet6!$K$4,IF('January 2023'!C157=Sheet6!$L$3,Sheet6!$L$4))))))))</f>
        <v>0.12430468185328003</v>
      </c>
      <c r="AG157" s="74">
        <f t="shared" si="35"/>
        <v>1.1510954755967258</v>
      </c>
      <c r="AH157" s="71">
        <v>0.84499999999999997</v>
      </c>
      <c r="AI157" s="72">
        <f t="shared" si="36"/>
        <v>1</v>
      </c>
      <c r="AJ157" s="73">
        <f t="shared" si="37"/>
        <v>0.36496350364963503</v>
      </c>
      <c r="AK157" s="73">
        <v>0.57513480154899921</v>
      </c>
      <c r="AL157" s="95">
        <f t="shared" si="38"/>
        <v>0</v>
      </c>
      <c r="AM157" s="107">
        <v>0</v>
      </c>
      <c r="AN157" s="98">
        <f t="shared" si="39"/>
        <v>0</v>
      </c>
      <c r="AO157" s="99" t="e">
        <f>SUMIF([1]Sheet1!$AB:$AB,E157,[1]Sheet1!$AA:$AA)</f>
        <v>#VALUE!</v>
      </c>
      <c r="AP157" s="100">
        <f t="shared" si="40"/>
        <v>1</v>
      </c>
      <c r="AQ157" s="97">
        <f t="shared" si="41"/>
        <v>0</v>
      </c>
      <c r="AR157" s="100">
        <f t="shared" si="42"/>
        <v>0.5677332214133296</v>
      </c>
      <c r="AS157" s="101">
        <f t="shared" si="43"/>
        <v>0.34648485748516211</v>
      </c>
      <c r="AT157" s="100">
        <v>0.12430468185328003</v>
      </c>
      <c r="AU157" s="108">
        <f t="shared" si="44"/>
        <v>0</v>
      </c>
    </row>
    <row r="158" spans="1:47" hidden="1">
      <c r="A158" s="21">
        <v>44927</v>
      </c>
      <c r="B158" s="23" t="s">
        <v>13</v>
      </c>
      <c r="C158" s="23" t="s">
        <v>14</v>
      </c>
      <c r="D158" s="23" t="s">
        <v>3347</v>
      </c>
      <c r="E158" s="23">
        <v>1001610844</v>
      </c>
      <c r="F158" s="23" t="s">
        <v>32</v>
      </c>
      <c r="G158" s="23">
        <v>1081849</v>
      </c>
      <c r="H158" s="37" t="s">
        <v>16</v>
      </c>
      <c r="I158" s="4" t="s">
        <v>3513</v>
      </c>
      <c r="J158" s="4" t="s">
        <v>3551</v>
      </c>
      <c r="K158" s="24">
        <v>58243.639999999665</v>
      </c>
      <c r="L158" s="24">
        <v>58243.639999999665</v>
      </c>
      <c r="M158" s="29">
        <v>8</v>
      </c>
      <c r="N158" s="29">
        <v>0</v>
      </c>
      <c r="O158" s="29">
        <v>92</v>
      </c>
      <c r="P158" s="29">
        <v>9600</v>
      </c>
      <c r="Q158" s="29">
        <v>27722.499999999996</v>
      </c>
      <c r="R158" s="28">
        <v>667810.56000000006</v>
      </c>
      <c r="S158" s="28">
        <v>1921059.3199999998</v>
      </c>
      <c r="T158" s="28">
        <v>0</v>
      </c>
      <c r="U158" s="28">
        <v>1941700</v>
      </c>
      <c r="V158" s="29">
        <v>0</v>
      </c>
      <c r="W158" s="29">
        <v>43</v>
      </c>
      <c r="X158" s="32">
        <f t="shared" si="30"/>
        <v>100</v>
      </c>
      <c r="Y158" s="33">
        <f t="shared" si="31"/>
        <v>37322.5</v>
      </c>
      <c r="Z158" s="33">
        <f t="shared" si="32"/>
        <v>2588869.88</v>
      </c>
      <c r="AA158" s="33">
        <f t="shared" si="33"/>
        <v>1941700</v>
      </c>
      <c r="AB158" s="5">
        <v>43</v>
      </c>
      <c r="AC158" s="6">
        <v>3292980.11</v>
      </c>
      <c r="AD158" s="32">
        <v>6</v>
      </c>
      <c r="AE158" s="67">
        <f t="shared" si="34"/>
        <v>0.43</v>
      </c>
      <c r="AF158" s="70">
        <f>IF(C158=Sheet6!$E$3,Sheet6!$E$4,IF('January 2023'!C158=Sheet6!$F$3,Sheet6!$F$4,IF('January 2023'!C158=Sheet6!$G$3,Sheet6!$G$4,IF('January 2023'!C158=Sheet6!$H$3,Sheet6!$H$4,IF('January 2023'!C158=Sheet6!$I$3,Sheet6!$I$4,IF('January 2023'!C158=Sheet6!$J$3,Sheet6!$J$4,IF('January 2023'!C158=Sheet6!$K$3,Sheet6!$K$4,IF('January 2023'!C158=Sheet6!$L$3,Sheet6!$L$4))))))))</f>
        <v>0.12430468185328003</v>
      </c>
      <c r="AG158" s="74">
        <f t="shared" si="35"/>
        <v>0.6407995791471861</v>
      </c>
      <c r="AH158" s="71">
        <v>0.84499999999999997</v>
      </c>
      <c r="AI158" s="72">
        <f t="shared" si="36"/>
        <v>0</v>
      </c>
      <c r="AJ158" s="73">
        <f t="shared" si="37"/>
        <v>0.43</v>
      </c>
      <c r="AK158" s="73">
        <v>0.57513480154899921</v>
      </c>
      <c r="AL158" s="95">
        <f t="shared" si="38"/>
        <v>0</v>
      </c>
      <c r="AM158" s="107">
        <v>0</v>
      </c>
      <c r="AN158" s="98">
        <f t="shared" si="39"/>
        <v>11893.375799999718</v>
      </c>
      <c r="AO158" s="99" t="e">
        <f>SUMIF([1]Sheet1!$AB:$AB,E158,[1]Sheet1!$AA:$AA)</f>
        <v>#VALUE!</v>
      </c>
      <c r="AP158" s="100" t="str">
        <f t="shared" si="40"/>
        <v/>
      </c>
      <c r="AQ158" s="97">
        <f t="shared" si="41"/>
        <v>1</v>
      </c>
      <c r="AR158" s="100">
        <f t="shared" si="42"/>
        <v>0.75001838253840714</v>
      </c>
      <c r="AS158" s="101">
        <f t="shared" si="43"/>
        <v>0.51938853611673541</v>
      </c>
      <c r="AT158" s="100">
        <v>0.12430468185328003</v>
      </c>
      <c r="AU158" s="108">
        <f t="shared" si="44"/>
        <v>0</v>
      </c>
    </row>
    <row r="159" spans="1:47" hidden="1">
      <c r="A159" s="21">
        <v>44927</v>
      </c>
      <c r="B159" s="22" t="s">
        <v>13</v>
      </c>
      <c r="C159" s="22" t="s">
        <v>14</v>
      </c>
      <c r="D159" s="22" t="s">
        <v>3348</v>
      </c>
      <c r="E159" s="22">
        <v>1000266268</v>
      </c>
      <c r="F159" s="22" t="s">
        <v>32</v>
      </c>
      <c r="G159" s="22">
        <v>1081849</v>
      </c>
      <c r="H159" s="36" t="s">
        <v>16</v>
      </c>
      <c r="I159" s="4" t="s">
        <v>3513</v>
      </c>
      <c r="J159" s="4" t="s">
        <v>3551</v>
      </c>
      <c r="K159" s="25">
        <v>56760</v>
      </c>
      <c r="L159" s="25">
        <v>56760</v>
      </c>
      <c r="M159" s="26">
        <v>2</v>
      </c>
      <c r="N159" s="26">
        <v>1</v>
      </c>
      <c r="O159" s="26">
        <v>130</v>
      </c>
      <c r="P159" s="26">
        <v>2887</v>
      </c>
      <c r="Q159" s="26">
        <v>36381.5</v>
      </c>
      <c r="R159" s="27">
        <v>205664.03</v>
      </c>
      <c r="S159" s="27">
        <v>2537423.4900000012</v>
      </c>
      <c r="T159" s="28">
        <v>168000</v>
      </c>
      <c r="U159" s="27">
        <v>2629300</v>
      </c>
      <c r="V159" s="29">
        <v>2</v>
      </c>
      <c r="W159" s="26">
        <v>79</v>
      </c>
      <c r="X159" s="30">
        <f t="shared" si="30"/>
        <v>132</v>
      </c>
      <c r="Y159" s="31">
        <f t="shared" si="31"/>
        <v>39268.5</v>
      </c>
      <c r="Z159" s="31">
        <f t="shared" si="32"/>
        <v>2743087.5200000009</v>
      </c>
      <c r="AA159" s="31">
        <f t="shared" si="33"/>
        <v>2797300</v>
      </c>
      <c r="AB159" s="5">
        <v>81</v>
      </c>
      <c r="AC159" s="6">
        <v>1988216.5899999999</v>
      </c>
      <c r="AD159" s="30">
        <v>3</v>
      </c>
      <c r="AE159" s="67">
        <f t="shared" si="34"/>
        <v>0.61363636363636365</v>
      </c>
      <c r="AF159" s="70">
        <f>IF(C159=Sheet6!$E$3,Sheet6!$E$4,IF('January 2023'!C159=Sheet6!$F$3,Sheet6!$F$4,IF('January 2023'!C159=Sheet6!$G$3,Sheet6!$G$4,IF('January 2023'!C159=Sheet6!$H$3,Sheet6!$H$4,IF('January 2023'!C159=Sheet6!$I$3,Sheet6!$I$4,IF('January 2023'!C159=Sheet6!$J$3,Sheet6!$J$4,IF('January 2023'!C159=Sheet6!$K$3,Sheet6!$K$4,IF('January 2023'!C159=Sheet6!$L$3,Sheet6!$L$4))))))))</f>
        <v>0.12430468185328003</v>
      </c>
      <c r="AG159" s="74">
        <f t="shared" si="35"/>
        <v>0.69183403805496824</v>
      </c>
      <c r="AH159" s="71">
        <v>0.84499999999999997</v>
      </c>
      <c r="AI159" s="72">
        <f t="shared" si="36"/>
        <v>0</v>
      </c>
      <c r="AJ159" s="73">
        <f t="shared" si="37"/>
        <v>0.61363636363636365</v>
      </c>
      <c r="AK159" s="73">
        <v>0.57513480154899921</v>
      </c>
      <c r="AL159" s="95">
        <f t="shared" si="38"/>
        <v>1</v>
      </c>
      <c r="AM159" s="107">
        <v>0</v>
      </c>
      <c r="AN159" s="98">
        <f t="shared" si="39"/>
        <v>8693.6999999999971</v>
      </c>
      <c r="AO159" s="99" t="e">
        <f>SUMIF([1]Sheet1!$AB:$AB,E159,[1]Sheet1!$AA:$AA)</f>
        <v>#VALUE!</v>
      </c>
      <c r="AP159" s="100" t="str">
        <f t="shared" si="40"/>
        <v/>
      </c>
      <c r="AQ159" s="97">
        <f t="shared" si="41"/>
        <v>1</v>
      </c>
      <c r="AR159" s="100">
        <f t="shared" si="42"/>
        <v>1.0197633067135965</v>
      </c>
      <c r="AS159" s="101">
        <f t="shared" si="43"/>
        <v>0.2944930336560454</v>
      </c>
      <c r="AT159" s="100">
        <v>0.12430468185328003</v>
      </c>
      <c r="AU159" s="108">
        <f t="shared" si="44"/>
        <v>0</v>
      </c>
    </row>
    <row r="160" spans="1:47" hidden="1">
      <c r="A160" s="21">
        <v>44927</v>
      </c>
      <c r="B160" s="23" t="s">
        <v>13</v>
      </c>
      <c r="C160" s="23" t="s">
        <v>14</v>
      </c>
      <c r="D160" s="23" t="s">
        <v>3349</v>
      </c>
      <c r="E160" s="23">
        <v>1000268585</v>
      </c>
      <c r="F160" s="23" t="s">
        <v>32</v>
      </c>
      <c r="G160" s="23">
        <v>1081849</v>
      </c>
      <c r="H160" s="37" t="s">
        <v>16</v>
      </c>
      <c r="I160" s="4" t="s">
        <v>3513</v>
      </c>
      <c r="J160" s="4" t="s">
        <v>3551</v>
      </c>
      <c r="K160" s="24">
        <v>54358.399999999441</v>
      </c>
      <c r="L160" s="24">
        <v>54358.399999999441</v>
      </c>
      <c r="M160" s="29">
        <v>5</v>
      </c>
      <c r="N160" s="29">
        <v>1</v>
      </c>
      <c r="O160" s="29">
        <v>108</v>
      </c>
      <c r="P160" s="29">
        <v>29665</v>
      </c>
      <c r="Q160" s="29">
        <v>21098.399999999998</v>
      </c>
      <c r="R160" s="28">
        <v>2138290.6399999997</v>
      </c>
      <c r="S160" s="28">
        <v>1489225.7799999998</v>
      </c>
      <c r="T160" s="28">
        <v>1887861.6800000002</v>
      </c>
      <c r="U160" s="28">
        <v>1478010</v>
      </c>
      <c r="V160" s="29">
        <v>2</v>
      </c>
      <c r="W160" s="29">
        <v>48</v>
      </c>
      <c r="X160" s="32">
        <f t="shared" si="30"/>
        <v>113</v>
      </c>
      <c r="Y160" s="33">
        <f t="shared" si="31"/>
        <v>50763.399999999994</v>
      </c>
      <c r="Z160" s="33">
        <f t="shared" si="32"/>
        <v>3627516.4199999995</v>
      </c>
      <c r="AA160" s="33">
        <f t="shared" si="33"/>
        <v>3365871.68</v>
      </c>
      <c r="AB160" s="5">
        <v>50</v>
      </c>
      <c r="AC160" s="6">
        <v>2018230.81</v>
      </c>
      <c r="AD160" s="32">
        <v>2</v>
      </c>
      <c r="AE160" s="67">
        <f t="shared" si="34"/>
        <v>0.44247787610619471</v>
      </c>
      <c r="AF160" s="70">
        <f>IF(C160=Sheet6!$E$3,Sheet6!$E$4,IF('January 2023'!C160=Sheet6!$F$3,Sheet6!$F$4,IF('January 2023'!C160=Sheet6!$G$3,Sheet6!$G$4,IF('January 2023'!C160=Sheet6!$H$3,Sheet6!$H$4,IF('January 2023'!C160=Sheet6!$I$3,Sheet6!$I$4,IF('January 2023'!C160=Sheet6!$J$3,Sheet6!$J$4,IF('January 2023'!C160=Sheet6!$K$3,Sheet6!$K$4,IF('January 2023'!C160=Sheet6!$L$3,Sheet6!$L$4))))))))</f>
        <v>0.12430468185328003</v>
      </c>
      <c r="AG160" s="74">
        <f t="shared" si="35"/>
        <v>0.93386486725143703</v>
      </c>
      <c r="AH160" s="71">
        <v>0.84499999999999997</v>
      </c>
      <c r="AI160" s="72">
        <f t="shared" si="36"/>
        <v>1</v>
      </c>
      <c r="AJ160" s="73">
        <f t="shared" si="37"/>
        <v>0.44247787610619471</v>
      </c>
      <c r="AK160" s="73">
        <v>0.57513480154899921</v>
      </c>
      <c r="AL160" s="95">
        <f t="shared" si="38"/>
        <v>0</v>
      </c>
      <c r="AM160" s="107">
        <v>0</v>
      </c>
      <c r="AN160" s="98">
        <f t="shared" si="39"/>
        <v>0</v>
      </c>
      <c r="AO160" s="99" t="e">
        <f>SUMIF([1]Sheet1!$AB:$AB,E160,[1]Sheet1!$AA:$AA)</f>
        <v>#VALUE!</v>
      </c>
      <c r="AP160" s="100">
        <f t="shared" si="40"/>
        <v>1</v>
      </c>
      <c r="AQ160" s="97">
        <f t="shared" si="41"/>
        <v>0</v>
      </c>
      <c r="AR160" s="100">
        <f t="shared" si="42"/>
        <v>0.92787221070663017</v>
      </c>
      <c r="AS160" s="101">
        <f t="shared" si="43"/>
        <v>0.13349274112215537</v>
      </c>
      <c r="AT160" s="100">
        <v>0.12430468185328003</v>
      </c>
      <c r="AU160" s="108">
        <f t="shared" si="44"/>
        <v>0</v>
      </c>
    </row>
    <row r="161" spans="1:47" hidden="1">
      <c r="A161" s="21">
        <v>44927</v>
      </c>
      <c r="B161" s="23" t="s">
        <v>13</v>
      </c>
      <c r="C161" s="23" t="s">
        <v>14</v>
      </c>
      <c r="D161" s="23" t="s">
        <v>100</v>
      </c>
      <c r="E161" s="23">
        <v>1000188967</v>
      </c>
      <c r="F161" s="23" t="s">
        <v>32</v>
      </c>
      <c r="G161" s="23">
        <v>1070774</v>
      </c>
      <c r="H161" s="37" t="s">
        <v>16</v>
      </c>
      <c r="I161" s="4" t="s">
        <v>3514</v>
      </c>
      <c r="J161" s="4" t="s">
        <v>3552</v>
      </c>
      <c r="K161" s="24">
        <v>53081.600000000559</v>
      </c>
      <c r="L161" s="24">
        <v>53081.600000000559</v>
      </c>
      <c r="M161" s="29">
        <v>17</v>
      </c>
      <c r="N161" s="29">
        <v>2</v>
      </c>
      <c r="O161" s="29">
        <v>159</v>
      </c>
      <c r="P161" s="29">
        <v>29712</v>
      </c>
      <c r="Q161" s="29">
        <v>13368.999999999995</v>
      </c>
      <c r="R161" s="28">
        <v>2107310.100000001</v>
      </c>
      <c r="S161" s="28">
        <v>931549.06</v>
      </c>
      <c r="T161" s="28">
        <v>970709.23</v>
      </c>
      <c r="U161" s="28">
        <v>1080315</v>
      </c>
      <c r="V161" s="29">
        <v>4</v>
      </c>
      <c r="W161" s="29">
        <v>56</v>
      </c>
      <c r="X161" s="32">
        <f t="shared" si="30"/>
        <v>176</v>
      </c>
      <c r="Y161" s="33">
        <f t="shared" si="31"/>
        <v>43080.999999999993</v>
      </c>
      <c r="Z161" s="33">
        <f t="shared" si="32"/>
        <v>3038859.1600000011</v>
      </c>
      <c r="AA161" s="33">
        <f t="shared" si="33"/>
        <v>2051024.23</v>
      </c>
      <c r="AB161" s="5">
        <v>60</v>
      </c>
      <c r="AC161" s="6">
        <v>20312759.82</v>
      </c>
      <c r="AD161" s="32">
        <v>27</v>
      </c>
      <c r="AE161" s="67">
        <f t="shared" si="34"/>
        <v>0.34090909090909088</v>
      </c>
      <c r="AF161" s="70">
        <f>IF(C161=Sheet6!$E$3,Sheet6!$E$4,IF('January 2023'!C161=Sheet6!$F$3,Sheet6!$F$4,IF('January 2023'!C161=Sheet6!$G$3,Sheet6!$G$4,IF('January 2023'!C161=Sheet6!$H$3,Sheet6!$H$4,IF('January 2023'!C161=Sheet6!$I$3,Sheet6!$I$4,IF('January 2023'!C161=Sheet6!$J$3,Sheet6!$J$4,IF('January 2023'!C161=Sheet6!$K$3,Sheet6!$K$4,IF('January 2023'!C161=Sheet6!$L$3,Sheet6!$L$4))))))))</f>
        <v>0.12430468185328003</v>
      </c>
      <c r="AG161" s="74">
        <f t="shared" si="35"/>
        <v>0.81159949963828404</v>
      </c>
      <c r="AH161" s="71">
        <v>0.84499999999999997</v>
      </c>
      <c r="AI161" s="72">
        <f t="shared" si="36"/>
        <v>0</v>
      </c>
      <c r="AJ161" s="73">
        <f t="shared" si="37"/>
        <v>0.34090909090909088</v>
      </c>
      <c r="AK161" s="73">
        <v>0.57513480154899921</v>
      </c>
      <c r="AL161" s="95">
        <f t="shared" si="38"/>
        <v>0</v>
      </c>
      <c r="AM161" s="107">
        <v>0</v>
      </c>
      <c r="AN161" s="98">
        <f t="shared" si="39"/>
        <v>1772.9520000004777</v>
      </c>
      <c r="AO161" s="99" t="e">
        <f>SUMIF([1]Sheet1!$AB:$AB,E161,[1]Sheet1!$AA:$AA)</f>
        <v>#VALUE!</v>
      </c>
      <c r="AP161" s="100" t="str">
        <f t="shared" si="40"/>
        <v/>
      </c>
      <c r="AQ161" s="97">
        <f t="shared" si="41"/>
        <v>1</v>
      </c>
      <c r="AR161" s="100">
        <f t="shared" si="42"/>
        <v>0.67493230913669566</v>
      </c>
      <c r="AS161" s="101">
        <f t="shared" si="43"/>
        <v>0.45222527561494619</v>
      </c>
      <c r="AT161" s="100">
        <v>0.12430468185328003</v>
      </c>
      <c r="AU161" s="108">
        <f t="shared" si="44"/>
        <v>0</v>
      </c>
    </row>
    <row r="162" spans="1:47" hidden="1">
      <c r="A162" s="21">
        <v>44927</v>
      </c>
      <c r="B162" s="22" t="s">
        <v>13</v>
      </c>
      <c r="C162" s="22" t="s">
        <v>14</v>
      </c>
      <c r="D162" s="22" t="s">
        <v>3350</v>
      </c>
      <c r="E162" s="22">
        <v>1001612902</v>
      </c>
      <c r="F162" s="22" t="s">
        <v>32</v>
      </c>
      <c r="G162" s="22">
        <v>1081849</v>
      </c>
      <c r="H162" s="36" t="s">
        <v>16</v>
      </c>
      <c r="I162" s="4" t="s">
        <v>3513</v>
      </c>
      <c r="J162" s="4" t="s">
        <v>3551</v>
      </c>
      <c r="K162" s="25">
        <v>43996.149999999907</v>
      </c>
      <c r="L162" s="25">
        <v>43996.149999999907</v>
      </c>
      <c r="M162" s="26">
        <v>1</v>
      </c>
      <c r="N162" s="26">
        <v>0</v>
      </c>
      <c r="O162" s="26">
        <v>70</v>
      </c>
      <c r="P162" s="26">
        <v>1200</v>
      </c>
      <c r="Q162" s="26">
        <v>27902.100000000002</v>
      </c>
      <c r="R162" s="27">
        <v>83476.320000000007</v>
      </c>
      <c r="S162" s="27">
        <v>1963632.3</v>
      </c>
      <c r="T162" s="28">
        <v>70000</v>
      </c>
      <c r="U162" s="27">
        <v>2655610</v>
      </c>
      <c r="V162" s="29">
        <v>1</v>
      </c>
      <c r="W162" s="26">
        <v>42</v>
      </c>
      <c r="X162" s="30">
        <f t="shared" si="30"/>
        <v>71</v>
      </c>
      <c r="Y162" s="31">
        <f t="shared" si="31"/>
        <v>29102.100000000002</v>
      </c>
      <c r="Z162" s="31">
        <f t="shared" si="32"/>
        <v>2047108.62</v>
      </c>
      <c r="AA162" s="31">
        <f t="shared" si="33"/>
        <v>2725610</v>
      </c>
      <c r="AB162" s="5">
        <v>43</v>
      </c>
      <c r="AC162" s="6">
        <v>867588.27</v>
      </c>
      <c r="AD162" s="30">
        <v>1</v>
      </c>
      <c r="AE162" s="67">
        <f t="shared" si="34"/>
        <v>0.60563380281690138</v>
      </c>
      <c r="AF162" s="70">
        <f>IF(C162=Sheet6!$E$3,Sheet6!$E$4,IF('January 2023'!C162=Sheet6!$F$3,Sheet6!$F$4,IF('January 2023'!C162=Sheet6!$G$3,Sheet6!$G$4,IF('January 2023'!C162=Sheet6!$H$3,Sheet6!$H$4,IF('January 2023'!C162=Sheet6!$I$3,Sheet6!$I$4,IF('January 2023'!C162=Sheet6!$J$3,Sheet6!$J$4,IF('January 2023'!C162=Sheet6!$K$3,Sheet6!$K$4,IF('January 2023'!C162=Sheet6!$L$3,Sheet6!$L$4))))))))</f>
        <v>0.12430468185328003</v>
      </c>
      <c r="AG162" s="74">
        <f t="shared" si="35"/>
        <v>0.66146924219505721</v>
      </c>
      <c r="AH162" s="71">
        <v>0.84499999999999997</v>
      </c>
      <c r="AI162" s="72">
        <f t="shared" si="36"/>
        <v>0</v>
      </c>
      <c r="AJ162" s="73">
        <f t="shared" si="37"/>
        <v>0.60563380281690138</v>
      </c>
      <c r="AK162" s="73">
        <v>0.57513480154899921</v>
      </c>
      <c r="AL162" s="95">
        <f t="shared" si="38"/>
        <v>1</v>
      </c>
      <c r="AM162" s="107">
        <v>0</v>
      </c>
      <c r="AN162" s="98">
        <f t="shared" si="39"/>
        <v>8074.6467499999126</v>
      </c>
      <c r="AO162" s="99" t="e">
        <f>SUMIF([1]Sheet1!$AB:$AB,E162,[1]Sheet1!$AA:$AA)</f>
        <v>#VALUE!</v>
      </c>
      <c r="AP162" s="100" t="str">
        <f t="shared" si="40"/>
        <v/>
      </c>
      <c r="AQ162" s="97">
        <f t="shared" si="41"/>
        <v>1</v>
      </c>
      <c r="AR162" s="100">
        <f t="shared" si="42"/>
        <v>1.3314437609080068</v>
      </c>
      <c r="AS162" s="101">
        <f t="shared" si="43"/>
        <v>0.11929090444684387</v>
      </c>
      <c r="AT162" s="100">
        <v>0.12430468185328003</v>
      </c>
      <c r="AU162" s="108">
        <f t="shared" si="44"/>
        <v>1</v>
      </c>
    </row>
    <row r="163" spans="1:47" hidden="1">
      <c r="A163" s="21">
        <v>44927</v>
      </c>
      <c r="B163" s="22" t="s">
        <v>13</v>
      </c>
      <c r="C163" s="22" t="s">
        <v>14</v>
      </c>
      <c r="D163" s="22" t="s">
        <v>84</v>
      </c>
      <c r="E163" s="22">
        <v>1000225463</v>
      </c>
      <c r="F163" s="22" t="s">
        <v>32</v>
      </c>
      <c r="G163" s="22">
        <v>1070774</v>
      </c>
      <c r="H163" s="36" t="s">
        <v>16</v>
      </c>
      <c r="I163" s="4" t="s">
        <v>3514</v>
      </c>
      <c r="J163" s="4" t="s">
        <v>3552</v>
      </c>
      <c r="K163" s="25">
        <v>43737.600000000093</v>
      </c>
      <c r="L163" s="25">
        <v>43737.600000000093</v>
      </c>
      <c r="M163" s="26">
        <v>5</v>
      </c>
      <c r="N163" s="26">
        <v>1</v>
      </c>
      <c r="O163" s="26">
        <v>154</v>
      </c>
      <c r="P163" s="26">
        <v>13081</v>
      </c>
      <c r="Q163" s="26">
        <v>14086.100000000004</v>
      </c>
      <c r="R163" s="27">
        <v>933689.76</v>
      </c>
      <c r="S163" s="27">
        <v>985375.32</v>
      </c>
      <c r="T163" s="28">
        <v>599783.55000000005</v>
      </c>
      <c r="U163" s="27">
        <v>1014660</v>
      </c>
      <c r="V163" s="29">
        <v>1</v>
      </c>
      <c r="W163" s="26">
        <v>64</v>
      </c>
      <c r="X163" s="30">
        <f t="shared" si="30"/>
        <v>159</v>
      </c>
      <c r="Y163" s="31">
        <f t="shared" si="31"/>
        <v>27167.100000000006</v>
      </c>
      <c r="Z163" s="31">
        <f t="shared" si="32"/>
        <v>1919065.08</v>
      </c>
      <c r="AA163" s="31">
        <f t="shared" si="33"/>
        <v>1614443.55</v>
      </c>
      <c r="AB163" s="5">
        <v>65</v>
      </c>
      <c r="AC163" s="6">
        <v>4174690.63</v>
      </c>
      <c r="AD163" s="30">
        <v>9</v>
      </c>
      <c r="AE163" s="67">
        <f t="shared" si="34"/>
        <v>0.4088050314465409</v>
      </c>
      <c r="AF163" s="70">
        <f>IF(C163=Sheet6!$E$3,Sheet6!$E$4,IF('January 2023'!C163=Sheet6!$F$3,Sheet6!$F$4,IF('January 2023'!C163=Sheet6!$G$3,Sheet6!$G$4,IF('January 2023'!C163=Sheet6!$H$3,Sheet6!$H$4,IF('January 2023'!C163=Sheet6!$I$3,Sheet6!$I$4,IF('January 2023'!C163=Sheet6!$J$3,Sheet6!$J$4,IF('January 2023'!C163=Sheet6!$K$3,Sheet6!$K$4,IF('January 2023'!C163=Sheet6!$L$3,Sheet6!$L$4))))))))</f>
        <v>0.12430468185328003</v>
      </c>
      <c r="AG163" s="74">
        <f t="shared" si="35"/>
        <v>0.6211383340649681</v>
      </c>
      <c r="AH163" s="71">
        <v>0.84499999999999997</v>
      </c>
      <c r="AI163" s="72">
        <f t="shared" si="36"/>
        <v>0</v>
      </c>
      <c r="AJ163" s="73">
        <f t="shared" si="37"/>
        <v>0.4088050314465409</v>
      </c>
      <c r="AK163" s="73">
        <v>0.57513480154899921</v>
      </c>
      <c r="AL163" s="95">
        <f t="shared" si="38"/>
        <v>0</v>
      </c>
      <c r="AM163" s="107">
        <v>0</v>
      </c>
      <c r="AN163" s="98">
        <f t="shared" si="39"/>
        <v>9791.1720000000714</v>
      </c>
      <c r="AO163" s="99" t="e">
        <f>SUMIF([1]Sheet1!$AB:$AB,E163,[1]Sheet1!$AA:$AA)</f>
        <v>#VALUE!</v>
      </c>
      <c r="AP163" s="100" t="str">
        <f t="shared" si="40"/>
        <v/>
      </c>
      <c r="AQ163" s="97">
        <f t="shared" si="41"/>
        <v>1</v>
      </c>
      <c r="AR163" s="100">
        <f t="shared" si="42"/>
        <v>0.84126565942203479</v>
      </c>
      <c r="AS163" s="101">
        <f t="shared" si="43"/>
        <v>0.47745764980053051</v>
      </c>
      <c r="AT163" s="100">
        <v>0.12430468185328003</v>
      </c>
      <c r="AU163" s="108">
        <f t="shared" si="44"/>
        <v>0</v>
      </c>
    </row>
    <row r="164" spans="1:47" hidden="1">
      <c r="A164" s="21">
        <v>44927</v>
      </c>
      <c r="B164" s="22" t="s">
        <v>13</v>
      </c>
      <c r="C164" s="22" t="s">
        <v>14</v>
      </c>
      <c r="D164" s="22" t="s">
        <v>95</v>
      </c>
      <c r="E164" s="22">
        <v>1000208249</v>
      </c>
      <c r="F164" s="22" t="s">
        <v>32</v>
      </c>
      <c r="G164" s="22">
        <v>1070774</v>
      </c>
      <c r="H164" s="36" t="s">
        <v>16</v>
      </c>
      <c r="I164" s="4" t="s">
        <v>3514</v>
      </c>
      <c r="J164" s="4" t="s">
        <v>3552</v>
      </c>
      <c r="K164" s="25">
        <v>42738.349999999627</v>
      </c>
      <c r="L164" s="25">
        <v>42738.349999999627</v>
      </c>
      <c r="M164" s="26">
        <v>4</v>
      </c>
      <c r="N164" s="26">
        <v>0</v>
      </c>
      <c r="O164" s="26">
        <v>151</v>
      </c>
      <c r="P164" s="26">
        <v>4800</v>
      </c>
      <c r="Q164" s="26">
        <v>12559.300000000001</v>
      </c>
      <c r="R164" s="27">
        <v>340782.22000000003</v>
      </c>
      <c r="S164" s="27">
        <v>856101.93</v>
      </c>
      <c r="T164" s="28">
        <v>30000</v>
      </c>
      <c r="U164" s="27">
        <v>926892.5</v>
      </c>
      <c r="V164" s="29">
        <v>1</v>
      </c>
      <c r="W164" s="26">
        <v>69</v>
      </c>
      <c r="X164" s="30">
        <f t="shared" si="30"/>
        <v>155</v>
      </c>
      <c r="Y164" s="31">
        <f t="shared" si="31"/>
        <v>17359.300000000003</v>
      </c>
      <c r="Z164" s="31">
        <f t="shared" si="32"/>
        <v>1196884.1500000001</v>
      </c>
      <c r="AA164" s="31">
        <f t="shared" si="33"/>
        <v>956892.5</v>
      </c>
      <c r="AB164" s="5">
        <v>70</v>
      </c>
      <c r="AC164" s="6">
        <v>23121493.479999997</v>
      </c>
      <c r="AD164" s="30">
        <v>22</v>
      </c>
      <c r="AE164" s="67">
        <f t="shared" si="34"/>
        <v>0.45161290322580644</v>
      </c>
      <c r="AF164" s="70">
        <f>IF(C164=Sheet6!$E$3,Sheet6!$E$4,IF('January 2023'!C164=Sheet6!$F$3,Sheet6!$F$4,IF('January 2023'!C164=Sheet6!$G$3,Sheet6!$G$4,IF('January 2023'!C164=Sheet6!$H$3,Sheet6!$H$4,IF('January 2023'!C164=Sheet6!$I$3,Sheet6!$I$4,IF('January 2023'!C164=Sheet6!$J$3,Sheet6!$J$4,IF('January 2023'!C164=Sheet6!$K$3,Sheet6!$K$4,IF('January 2023'!C164=Sheet6!$L$3,Sheet6!$L$4))))))))</f>
        <v>0.12430468185328003</v>
      </c>
      <c r="AG164" s="74">
        <f t="shared" si="35"/>
        <v>0.40617618602496713</v>
      </c>
      <c r="AH164" s="71">
        <v>0.84499999999999997</v>
      </c>
      <c r="AI164" s="72">
        <f t="shared" si="36"/>
        <v>0</v>
      </c>
      <c r="AJ164" s="73">
        <f t="shared" si="37"/>
        <v>0.45161290322580644</v>
      </c>
      <c r="AK164" s="73">
        <v>0.57513480154899921</v>
      </c>
      <c r="AL164" s="95">
        <f t="shared" si="38"/>
        <v>0</v>
      </c>
      <c r="AM164" s="107">
        <v>0</v>
      </c>
      <c r="AN164" s="98">
        <f t="shared" si="39"/>
        <v>18754.605749999682</v>
      </c>
      <c r="AO164" s="99" t="e">
        <f>SUMIF([1]Sheet1!$AB:$AB,E164,[1]Sheet1!$AA:$AA)</f>
        <v>#VALUE!</v>
      </c>
      <c r="AP164" s="100" t="str">
        <f t="shared" si="40"/>
        <v/>
      </c>
      <c r="AQ164" s="97">
        <f t="shared" si="41"/>
        <v>1</v>
      </c>
      <c r="AR164" s="100">
        <f t="shared" si="42"/>
        <v>0.79948631619860611</v>
      </c>
      <c r="AS164" s="101">
        <f t="shared" si="43"/>
        <v>0.6752676973072993</v>
      </c>
      <c r="AT164" s="100">
        <v>0.12430468185328003</v>
      </c>
      <c r="AU164" s="108">
        <f t="shared" si="44"/>
        <v>0</v>
      </c>
    </row>
    <row r="165" spans="1:47" hidden="1">
      <c r="A165" s="21">
        <v>44927</v>
      </c>
      <c r="B165" s="22" t="s">
        <v>13</v>
      </c>
      <c r="C165" s="22" t="s">
        <v>14</v>
      </c>
      <c r="D165" s="22" t="s">
        <v>87</v>
      </c>
      <c r="E165" s="22">
        <v>1001612904</v>
      </c>
      <c r="F165" s="22" t="s">
        <v>32</v>
      </c>
      <c r="G165" s="22">
        <v>1069328</v>
      </c>
      <c r="H165" s="36" t="s">
        <v>16</v>
      </c>
      <c r="I165" s="4" t="s">
        <v>3513</v>
      </c>
      <c r="J165" s="4" t="s">
        <v>3551</v>
      </c>
      <c r="K165" s="25">
        <v>41519.639999999985</v>
      </c>
      <c r="L165" s="25">
        <v>41519.639999999985</v>
      </c>
      <c r="M165" s="26">
        <v>15</v>
      </c>
      <c r="N165" s="26">
        <v>4</v>
      </c>
      <c r="O165" s="26">
        <v>38</v>
      </c>
      <c r="P165" s="26">
        <v>26025</v>
      </c>
      <c r="Q165" s="26">
        <v>25829.600000000002</v>
      </c>
      <c r="R165" s="27">
        <v>1871600.3599999999</v>
      </c>
      <c r="S165" s="27">
        <v>1823861.82</v>
      </c>
      <c r="T165" s="28">
        <v>1554960.31</v>
      </c>
      <c r="U165" s="27">
        <v>1838500</v>
      </c>
      <c r="V165" s="29">
        <v>4</v>
      </c>
      <c r="W165" s="26">
        <v>19</v>
      </c>
      <c r="X165" s="30">
        <f t="shared" si="30"/>
        <v>53</v>
      </c>
      <c r="Y165" s="31">
        <f t="shared" si="31"/>
        <v>51854.600000000006</v>
      </c>
      <c r="Z165" s="31">
        <f t="shared" si="32"/>
        <v>3695462.1799999997</v>
      </c>
      <c r="AA165" s="31">
        <f t="shared" si="33"/>
        <v>3393460.31</v>
      </c>
      <c r="AB165" s="5">
        <v>23</v>
      </c>
      <c r="AC165" s="6">
        <v>3033453.2199999997</v>
      </c>
      <c r="AD165" s="30">
        <v>4</v>
      </c>
      <c r="AE165" s="67">
        <f t="shared" si="34"/>
        <v>0.43396226415094341</v>
      </c>
      <c r="AF165" s="70">
        <f>IF(C165=Sheet6!$E$3,Sheet6!$E$4,IF('January 2023'!C165=Sheet6!$F$3,Sheet6!$F$4,IF('January 2023'!C165=Sheet6!$G$3,Sheet6!$G$4,IF('January 2023'!C165=Sheet6!$H$3,Sheet6!$H$4,IF('January 2023'!C165=Sheet6!$I$3,Sheet6!$I$4,IF('January 2023'!C165=Sheet6!$J$3,Sheet6!$J$4,IF('January 2023'!C165=Sheet6!$K$3,Sheet6!$K$4,IF('January 2023'!C165=Sheet6!$L$3,Sheet6!$L$4))))))))</f>
        <v>0.12430468185328003</v>
      </c>
      <c r="AG165" s="74">
        <f t="shared" si="35"/>
        <v>1.2489173798231397</v>
      </c>
      <c r="AH165" s="71">
        <v>0.84499999999999997</v>
      </c>
      <c r="AI165" s="72">
        <f t="shared" si="36"/>
        <v>1</v>
      </c>
      <c r="AJ165" s="73">
        <f t="shared" si="37"/>
        <v>0.43396226415094341</v>
      </c>
      <c r="AK165" s="73">
        <v>0.57513480154899921</v>
      </c>
      <c r="AL165" s="95">
        <f t="shared" si="38"/>
        <v>0</v>
      </c>
      <c r="AM165" s="107">
        <v>0</v>
      </c>
      <c r="AN165" s="98">
        <f t="shared" si="39"/>
        <v>0</v>
      </c>
      <c r="AO165" s="99" t="e">
        <f>SUMIF([1]Sheet1!$AB:$AB,E165,[1]Sheet1!$AA:$AA)</f>
        <v>#VALUE!</v>
      </c>
      <c r="AP165" s="100">
        <f t="shared" si="40"/>
        <v>1</v>
      </c>
      <c r="AQ165" s="97">
        <f t="shared" si="41"/>
        <v>0</v>
      </c>
      <c r="AR165" s="100">
        <f t="shared" si="42"/>
        <v>0.91827764558532166</v>
      </c>
      <c r="AS165" s="101">
        <f t="shared" si="43"/>
        <v>-0.14685291107458154</v>
      </c>
      <c r="AT165" s="100">
        <v>0.12430468185328003</v>
      </c>
      <c r="AU165" s="108">
        <f t="shared" si="44"/>
        <v>1</v>
      </c>
    </row>
    <row r="166" spans="1:47" hidden="1">
      <c r="A166" s="21">
        <v>44927</v>
      </c>
      <c r="B166" s="22" t="s">
        <v>13</v>
      </c>
      <c r="C166" s="22" t="s">
        <v>14</v>
      </c>
      <c r="D166" s="22" t="s">
        <v>94</v>
      </c>
      <c r="E166" s="22">
        <v>1000267123</v>
      </c>
      <c r="F166" s="22" t="s">
        <v>32</v>
      </c>
      <c r="G166" s="22">
        <v>1070774</v>
      </c>
      <c r="H166" s="36" t="s">
        <v>16</v>
      </c>
      <c r="I166" s="4" t="s">
        <v>3514</v>
      </c>
      <c r="J166" s="4" t="s">
        <v>3552</v>
      </c>
      <c r="K166" s="25">
        <v>39053.739999999758</v>
      </c>
      <c r="L166" s="25">
        <v>39053.739999999758</v>
      </c>
      <c r="M166" s="26">
        <v>11</v>
      </c>
      <c r="N166" s="26">
        <v>3</v>
      </c>
      <c r="O166" s="26">
        <v>55</v>
      </c>
      <c r="P166" s="26">
        <v>17410</v>
      </c>
      <c r="Q166" s="26">
        <v>11692</v>
      </c>
      <c r="R166" s="27">
        <v>1233480.9800000004</v>
      </c>
      <c r="S166" s="27">
        <v>835576.91999999981</v>
      </c>
      <c r="T166" s="28">
        <v>448985.64</v>
      </c>
      <c r="U166" s="27">
        <v>861250</v>
      </c>
      <c r="V166" s="29">
        <v>2</v>
      </c>
      <c r="W166" s="26">
        <v>22</v>
      </c>
      <c r="X166" s="30">
        <f t="shared" si="30"/>
        <v>66</v>
      </c>
      <c r="Y166" s="31">
        <f t="shared" si="31"/>
        <v>29102</v>
      </c>
      <c r="Z166" s="31">
        <f t="shared" si="32"/>
        <v>2069057.9000000004</v>
      </c>
      <c r="AA166" s="31">
        <f t="shared" si="33"/>
        <v>1310235.6400000001</v>
      </c>
      <c r="AB166" s="5">
        <v>24</v>
      </c>
      <c r="AC166" s="6">
        <v>10419838.1</v>
      </c>
      <c r="AD166" s="30">
        <v>14</v>
      </c>
      <c r="AE166" s="67">
        <f t="shared" si="34"/>
        <v>0.36363636363636365</v>
      </c>
      <c r="AF166" s="70">
        <f>IF(C166=Sheet6!$E$3,Sheet6!$E$4,IF('January 2023'!C166=Sheet6!$F$3,Sheet6!$F$4,IF('January 2023'!C166=Sheet6!$G$3,Sheet6!$G$4,IF('January 2023'!C166=Sheet6!$H$3,Sheet6!$H$4,IF('January 2023'!C166=Sheet6!$I$3,Sheet6!$I$4,IF('January 2023'!C166=Sheet6!$J$3,Sheet6!$J$4,IF('January 2023'!C166=Sheet6!$K$3,Sheet6!$K$4,IF('January 2023'!C166=Sheet6!$L$3,Sheet6!$L$4))))))))</f>
        <v>0.12430468185328003</v>
      </c>
      <c r="AG166" s="74">
        <f t="shared" si="35"/>
        <v>0.7451783107072506</v>
      </c>
      <c r="AH166" s="71">
        <v>0.84499999999999997</v>
      </c>
      <c r="AI166" s="72">
        <f t="shared" si="36"/>
        <v>0</v>
      </c>
      <c r="AJ166" s="73">
        <f t="shared" si="37"/>
        <v>0.36363636363636365</v>
      </c>
      <c r="AK166" s="73">
        <v>0.57513480154899921</v>
      </c>
      <c r="AL166" s="95">
        <f t="shared" si="38"/>
        <v>0</v>
      </c>
      <c r="AM166" s="107">
        <v>0</v>
      </c>
      <c r="AN166" s="98">
        <f t="shared" si="39"/>
        <v>3898.4102999997922</v>
      </c>
      <c r="AO166" s="99" t="e">
        <f>SUMIF([1]Sheet1!$AB:$AB,E166,[1]Sheet1!$AA:$AA)</f>
        <v>#VALUE!</v>
      </c>
      <c r="AP166" s="100" t="str">
        <f t="shared" si="40"/>
        <v/>
      </c>
      <c r="AQ166" s="97">
        <f t="shared" si="41"/>
        <v>1</v>
      </c>
      <c r="AR166" s="100">
        <f t="shared" si="42"/>
        <v>0.63325228356345176</v>
      </c>
      <c r="AS166" s="101">
        <f t="shared" si="43"/>
        <v>0.52811413308267818</v>
      </c>
      <c r="AT166" s="100">
        <v>0.12430468185328003</v>
      </c>
      <c r="AU166" s="108">
        <f t="shared" si="44"/>
        <v>0</v>
      </c>
    </row>
    <row r="167" spans="1:47" hidden="1">
      <c r="A167" s="21">
        <v>44927</v>
      </c>
      <c r="B167" s="22" t="s">
        <v>13</v>
      </c>
      <c r="C167" s="22" t="s">
        <v>14</v>
      </c>
      <c r="D167" s="22" t="s">
        <v>79</v>
      </c>
      <c r="E167" s="22">
        <v>1001602412</v>
      </c>
      <c r="F167" s="22" t="s">
        <v>32</v>
      </c>
      <c r="G167" s="22">
        <v>1070774</v>
      </c>
      <c r="H167" s="36" t="s">
        <v>16</v>
      </c>
      <c r="I167" s="4" t="s">
        <v>3514</v>
      </c>
      <c r="J167" s="4" t="s">
        <v>3552</v>
      </c>
      <c r="K167" s="25">
        <v>35952.300000000279</v>
      </c>
      <c r="L167" s="25">
        <v>35952.300000000279</v>
      </c>
      <c r="M167" s="26">
        <v>1</v>
      </c>
      <c r="N167" s="26">
        <v>1</v>
      </c>
      <c r="O167" s="26">
        <v>25</v>
      </c>
      <c r="P167" s="26">
        <v>2861</v>
      </c>
      <c r="Q167" s="26">
        <v>18252.3</v>
      </c>
      <c r="R167" s="27">
        <v>207219.35</v>
      </c>
      <c r="S167" s="27">
        <v>1271050</v>
      </c>
      <c r="T167" s="28">
        <v>207050</v>
      </c>
      <c r="U167" s="27">
        <v>1271050</v>
      </c>
      <c r="V167" s="29">
        <v>1</v>
      </c>
      <c r="W167" s="26">
        <v>20</v>
      </c>
      <c r="X167" s="30">
        <f t="shared" si="30"/>
        <v>26</v>
      </c>
      <c r="Y167" s="31">
        <f t="shared" si="31"/>
        <v>21113.3</v>
      </c>
      <c r="Z167" s="31">
        <f t="shared" si="32"/>
        <v>1478269.35</v>
      </c>
      <c r="AA167" s="31">
        <f t="shared" si="33"/>
        <v>1478100</v>
      </c>
      <c r="AB167" s="5">
        <v>21</v>
      </c>
      <c r="AC167" s="6">
        <v>173256.46</v>
      </c>
      <c r="AD167" s="30">
        <v>0</v>
      </c>
      <c r="AE167" s="67">
        <f t="shared" si="34"/>
        <v>0.80769230769230771</v>
      </c>
      <c r="AF167" s="70">
        <f>IF(C167=Sheet6!$E$3,Sheet6!$E$4,IF('January 2023'!C167=Sheet6!$F$3,Sheet6!$F$4,IF('January 2023'!C167=Sheet6!$G$3,Sheet6!$G$4,IF('January 2023'!C167=Sheet6!$H$3,Sheet6!$H$4,IF('January 2023'!C167=Sheet6!$I$3,Sheet6!$I$4,IF('January 2023'!C167=Sheet6!$J$3,Sheet6!$J$4,IF('January 2023'!C167=Sheet6!$K$3,Sheet6!$K$4,IF('January 2023'!C167=Sheet6!$L$3,Sheet6!$L$4))))))))</f>
        <v>0.12430468185328003</v>
      </c>
      <c r="AG167" s="74">
        <f t="shared" si="35"/>
        <v>0.58725867329767034</v>
      </c>
      <c r="AH167" s="71">
        <v>0.84499999999999997</v>
      </c>
      <c r="AI167" s="72">
        <f t="shared" si="36"/>
        <v>0</v>
      </c>
      <c r="AJ167" s="73">
        <f t="shared" si="37"/>
        <v>0.80769230769230771</v>
      </c>
      <c r="AK167" s="73">
        <v>0.57513480154899921</v>
      </c>
      <c r="AL167" s="95">
        <f t="shared" si="38"/>
        <v>1</v>
      </c>
      <c r="AM167" s="107">
        <v>0</v>
      </c>
      <c r="AN167" s="98">
        <f t="shared" si="39"/>
        <v>9266.3935000002348</v>
      </c>
      <c r="AO167" s="99" t="e">
        <f>SUMIF([1]Sheet1!$AB:$AB,E167,[1]Sheet1!$AA:$AA)</f>
        <v>#VALUE!</v>
      </c>
      <c r="AP167" s="100" t="str">
        <f t="shared" si="40"/>
        <v/>
      </c>
      <c r="AQ167" s="97">
        <f t="shared" si="41"/>
        <v>1</v>
      </c>
      <c r="AR167" s="100">
        <f t="shared" si="42"/>
        <v>0.99988544036308402</v>
      </c>
      <c r="AS167" s="101">
        <f t="shared" si="43"/>
        <v>0.41280860284271836</v>
      </c>
      <c r="AT167" s="100">
        <v>0.12430468185328003</v>
      </c>
      <c r="AU167" s="108">
        <f t="shared" si="44"/>
        <v>0</v>
      </c>
    </row>
    <row r="168" spans="1:47" hidden="1">
      <c r="A168" s="21">
        <v>44927</v>
      </c>
      <c r="B168" s="22" t="s">
        <v>13</v>
      </c>
      <c r="C168" s="22" t="s">
        <v>14</v>
      </c>
      <c r="D168" s="22" t="s">
        <v>3351</v>
      </c>
      <c r="E168" s="22">
        <v>1000270958</v>
      </c>
      <c r="F168" s="22" t="s">
        <v>32</v>
      </c>
      <c r="G168" s="22">
        <v>1081849</v>
      </c>
      <c r="H168" s="36" t="s">
        <v>16</v>
      </c>
      <c r="I168" s="4" t="s">
        <v>3513</v>
      </c>
      <c r="J168" s="4" t="s">
        <v>3551</v>
      </c>
      <c r="K168" s="25">
        <v>35778.25999999998</v>
      </c>
      <c r="L168" s="25">
        <v>35778.25999999998</v>
      </c>
      <c r="M168" s="26">
        <v>6</v>
      </c>
      <c r="N168" s="26">
        <v>0</v>
      </c>
      <c r="O168" s="26">
        <v>90</v>
      </c>
      <c r="P168" s="26">
        <v>7200</v>
      </c>
      <c r="Q168" s="26">
        <v>20476.299999999996</v>
      </c>
      <c r="R168" s="27">
        <v>500857.92000000004</v>
      </c>
      <c r="S168" s="27">
        <v>1405008.1799999995</v>
      </c>
      <c r="T168" s="28">
        <v>70000</v>
      </c>
      <c r="U168" s="27">
        <v>1409800</v>
      </c>
      <c r="V168" s="29">
        <v>1</v>
      </c>
      <c r="W168" s="26">
        <v>42</v>
      </c>
      <c r="X168" s="30">
        <f t="shared" si="30"/>
        <v>96</v>
      </c>
      <c r="Y168" s="31">
        <f t="shared" si="31"/>
        <v>27676.299999999996</v>
      </c>
      <c r="Z168" s="31">
        <f t="shared" si="32"/>
        <v>1905866.0999999996</v>
      </c>
      <c r="AA168" s="31">
        <f t="shared" si="33"/>
        <v>1479800</v>
      </c>
      <c r="AB168" s="5">
        <v>43</v>
      </c>
      <c r="AC168" s="6">
        <v>983653.1</v>
      </c>
      <c r="AD168" s="30">
        <v>3</v>
      </c>
      <c r="AE168" s="67">
        <f t="shared" si="34"/>
        <v>0.44791666666666669</v>
      </c>
      <c r="AF168" s="70">
        <f>IF(C168=Sheet6!$E$3,Sheet6!$E$4,IF('January 2023'!C168=Sheet6!$F$3,Sheet6!$F$4,IF('January 2023'!C168=Sheet6!$G$3,Sheet6!$G$4,IF('January 2023'!C168=Sheet6!$H$3,Sheet6!$H$4,IF('January 2023'!C168=Sheet6!$I$3,Sheet6!$I$4,IF('January 2023'!C168=Sheet6!$J$3,Sheet6!$J$4,IF('January 2023'!C168=Sheet6!$K$3,Sheet6!$K$4,IF('January 2023'!C168=Sheet6!$L$3,Sheet6!$L$4))))))))</f>
        <v>0.12430468185328003</v>
      </c>
      <c r="AG168" s="74">
        <f t="shared" si="35"/>
        <v>0.77355075400536555</v>
      </c>
      <c r="AH168" s="71">
        <v>0.84499999999999997</v>
      </c>
      <c r="AI168" s="72">
        <f t="shared" si="36"/>
        <v>0</v>
      </c>
      <c r="AJ168" s="73">
        <f t="shared" si="37"/>
        <v>0.44791666666666669</v>
      </c>
      <c r="AK168" s="73">
        <v>0.57513480154899921</v>
      </c>
      <c r="AL168" s="95">
        <f t="shared" si="38"/>
        <v>0</v>
      </c>
      <c r="AM168" s="107">
        <v>0</v>
      </c>
      <c r="AN168" s="98">
        <f t="shared" si="39"/>
        <v>2556.3296999999875</v>
      </c>
      <c r="AO168" s="99" t="e">
        <f>SUMIF([1]Sheet1!$AB:$AB,E168,[1]Sheet1!$AA:$AA)</f>
        <v>#VALUE!</v>
      </c>
      <c r="AP168" s="100" t="str">
        <f t="shared" si="40"/>
        <v/>
      </c>
      <c r="AQ168" s="97">
        <f t="shared" si="41"/>
        <v>1</v>
      </c>
      <c r="AR168" s="100">
        <f t="shared" si="42"/>
        <v>0.77644489295444219</v>
      </c>
      <c r="AS168" s="101">
        <f t="shared" si="43"/>
        <v>0.39938046761147594</v>
      </c>
      <c r="AT168" s="100">
        <v>0.12430468185328003</v>
      </c>
      <c r="AU168" s="108">
        <f t="shared" si="44"/>
        <v>0</v>
      </c>
    </row>
    <row r="169" spans="1:47" hidden="1">
      <c r="A169" s="21">
        <v>44927</v>
      </c>
      <c r="B169" s="23" t="s">
        <v>13</v>
      </c>
      <c r="C169" s="23" t="s">
        <v>14</v>
      </c>
      <c r="D169" s="23" t="s">
        <v>98</v>
      </c>
      <c r="E169" s="23">
        <v>1002363406</v>
      </c>
      <c r="F169" s="23" t="s">
        <v>32</v>
      </c>
      <c r="G169" s="23">
        <v>1070774</v>
      </c>
      <c r="H169" s="37" t="s">
        <v>16</v>
      </c>
      <c r="I169" s="4" t="s">
        <v>3514</v>
      </c>
      <c r="J169" s="4" t="s">
        <v>3552</v>
      </c>
      <c r="K169" s="24">
        <v>32063.490000000107</v>
      </c>
      <c r="L169" s="24">
        <v>32063.490000000107</v>
      </c>
      <c r="M169" s="29">
        <v>1</v>
      </c>
      <c r="N169" s="29">
        <v>1</v>
      </c>
      <c r="O169" s="29">
        <v>1</v>
      </c>
      <c r="P169" s="29">
        <v>32064</v>
      </c>
      <c r="Q169" s="29">
        <v>66.900000000000006</v>
      </c>
      <c r="R169" s="28">
        <v>2322363.1999999997</v>
      </c>
      <c r="S169" s="28">
        <v>5000</v>
      </c>
      <c r="T169" s="28">
        <v>2322363.2000000002</v>
      </c>
      <c r="U169" s="28">
        <v>5000</v>
      </c>
      <c r="V169" s="29">
        <v>1</v>
      </c>
      <c r="W169" s="29">
        <v>1</v>
      </c>
      <c r="X169" s="32">
        <f t="shared" si="30"/>
        <v>2</v>
      </c>
      <c r="Y169" s="33">
        <f t="shared" si="31"/>
        <v>32130.9</v>
      </c>
      <c r="Z169" s="33">
        <f t="shared" si="32"/>
        <v>2327363.1999999997</v>
      </c>
      <c r="AA169" s="33">
        <f t="shared" si="33"/>
        <v>2327363.2000000002</v>
      </c>
      <c r="AB169" s="5">
        <v>2</v>
      </c>
      <c r="AC169" s="6">
        <v>1983299.28</v>
      </c>
      <c r="AD169" s="32">
        <v>0</v>
      </c>
      <c r="AE169" s="67">
        <f t="shared" si="34"/>
        <v>1</v>
      </c>
      <c r="AF169" s="70">
        <f>IF(C169=Sheet6!$E$3,Sheet6!$E$4,IF('January 2023'!C169=Sheet6!$F$3,Sheet6!$F$4,IF('January 2023'!C169=Sheet6!$G$3,Sheet6!$G$4,IF('January 2023'!C169=Sheet6!$H$3,Sheet6!$H$4,IF('January 2023'!C169=Sheet6!$I$3,Sheet6!$I$4,IF('January 2023'!C169=Sheet6!$J$3,Sheet6!$J$4,IF('January 2023'!C169=Sheet6!$K$3,Sheet6!$K$4,IF('January 2023'!C169=Sheet6!$L$3,Sheet6!$L$4))))))))</f>
        <v>0.12430468185328003</v>
      </c>
      <c r="AG169" s="74">
        <f t="shared" si="35"/>
        <v>1.002102391224408</v>
      </c>
      <c r="AH169" s="71">
        <v>0.84499999999999997</v>
      </c>
      <c r="AI169" s="72">
        <f t="shared" si="36"/>
        <v>1</v>
      </c>
      <c r="AJ169" s="73">
        <f t="shared" si="37"/>
        <v>1</v>
      </c>
      <c r="AK169" s="73">
        <v>0.57513480154899921</v>
      </c>
      <c r="AL169" s="95">
        <f t="shared" si="38"/>
        <v>1</v>
      </c>
      <c r="AM169" s="107">
        <v>0</v>
      </c>
      <c r="AN169" s="98">
        <f t="shared" si="39"/>
        <v>0</v>
      </c>
      <c r="AO169" s="99" t="e">
        <f>SUMIF([1]Sheet1!$AB:$AB,E169,[1]Sheet1!$AA:$AA)</f>
        <v>#VALUE!</v>
      </c>
      <c r="AP169" s="100">
        <f t="shared" si="40"/>
        <v>1</v>
      </c>
      <c r="AQ169" s="97">
        <f t="shared" si="41"/>
        <v>0</v>
      </c>
      <c r="AR169" s="100">
        <f t="shared" si="42"/>
        <v>1.0000000000000002</v>
      </c>
      <c r="AS169" s="101">
        <f t="shared" si="43"/>
        <v>-2.102391224408251E-3</v>
      </c>
      <c r="AT169" s="100">
        <v>0.12430468185328003</v>
      </c>
      <c r="AU169" s="108">
        <f t="shared" si="44"/>
        <v>1</v>
      </c>
    </row>
    <row r="170" spans="1:47" hidden="1">
      <c r="A170" s="21">
        <v>44927</v>
      </c>
      <c r="B170" s="22" t="s">
        <v>13</v>
      </c>
      <c r="C170" s="22" t="s">
        <v>14</v>
      </c>
      <c r="D170" s="22" t="s">
        <v>3352</v>
      </c>
      <c r="E170" s="22">
        <v>1000240826</v>
      </c>
      <c r="F170" s="22" t="s">
        <v>32</v>
      </c>
      <c r="G170" s="22">
        <v>1081849</v>
      </c>
      <c r="H170" s="36" t="s">
        <v>16</v>
      </c>
      <c r="I170" s="4" t="s">
        <v>3513</v>
      </c>
      <c r="J170" s="4" t="s">
        <v>3551</v>
      </c>
      <c r="K170" s="25">
        <v>29862.399999999907</v>
      </c>
      <c r="L170" s="25">
        <v>29862.399999999907</v>
      </c>
      <c r="M170" s="26">
        <v>7</v>
      </c>
      <c r="N170" s="26">
        <v>0</v>
      </c>
      <c r="O170" s="26">
        <v>71</v>
      </c>
      <c r="P170" s="26">
        <v>8400</v>
      </c>
      <c r="Q170" s="26">
        <v>26203.600000000006</v>
      </c>
      <c r="R170" s="27">
        <v>584334.24</v>
      </c>
      <c r="S170" s="27">
        <v>1811619.7199999997</v>
      </c>
      <c r="T170" s="28">
        <v>0</v>
      </c>
      <c r="U170" s="27">
        <v>1797500</v>
      </c>
      <c r="V170" s="29">
        <v>0</v>
      </c>
      <c r="W170" s="26">
        <v>41</v>
      </c>
      <c r="X170" s="30">
        <f t="shared" si="30"/>
        <v>78</v>
      </c>
      <c r="Y170" s="31">
        <f t="shared" si="31"/>
        <v>34603.600000000006</v>
      </c>
      <c r="Z170" s="31">
        <f t="shared" si="32"/>
        <v>2395953.96</v>
      </c>
      <c r="AA170" s="31">
        <f t="shared" si="33"/>
        <v>1797500</v>
      </c>
      <c r="AB170" s="5">
        <v>41</v>
      </c>
      <c r="AC170" s="6">
        <v>851967.55</v>
      </c>
      <c r="AD170" s="30">
        <v>0</v>
      </c>
      <c r="AE170" s="67">
        <f t="shared" si="34"/>
        <v>0.52564102564102566</v>
      </c>
      <c r="AF170" s="70">
        <f>IF(C170=Sheet6!$E$3,Sheet6!$E$4,IF('January 2023'!C170=Sheet6!$F$3,Sheet6!$F$4,IF('January 2023'!C170=Sheet6!$G$3,Sheet6!$G$4,IF('January 2023'!C170=Sheet6!$H$3,Sheet6!$H$4,IF('January 2023'!C170=Sheet6!$I$3,Sheet6!$I$4,IF('January 2023'!C170=Sheet6!$J$3,Sheet6!$J$4,IF('January 2023'!C170=Sheet6!$K$3,Sheet6!$K$4,IF('January 2023'!C170=Sheet6!$L$3,Sheet6!$L$4))))))))</f>
        <v>0.12430468185328003</v>
      </c>
      <c r="AG170" s="74">
        <f t="shared" si="35"/>
        <v>1.1587682168881306</v>
      </c>
      <c r="AH170" s="71">
        <v>0.84499999999999997</v>
      </c>
      <c r="AI170" s="72">
        <f t="shared" si="36"/>
        <v>1</v>
      </c>
      <c r="AJ170" s="73">
        <f t="shared" si="37"/>
        <v>0.52564102564102566</v>
      </c>
      <c r="AK170" s="73">
        <v>0.57513480154899921</v>
      </c>
      <c r="AL170" s="95">
        <f t="shared" si="38"/>
        <v>0</v>
      </c>
      <c r="AM170" s="107">
        <v>0</v>
      </c>
      <c r="AN170" s="98">
        <f t="shared" si="39"/>
        <v>0</v>
      </c>
      <c r="AO170" s="99" t="e">
        <f>SUMIF([1]Sheet1!$AB:$AB,E170,[1]Sheet1!$AA:$AA)</f>
        <v>#VALUE!</v>
      </c>
      <c r="AP170" s="100">
        <f t="shared" si="40"/>
        <v>1</v>
      </c>
      <c r="AQ170" s="97">
        <f t="shared" si="41"/>
        <v>0</v>
      </c>
      <c r="AR170" s="100">
        <f t="shared" si="42"/>
        <v>0.75022309694131184</v>
      </c>
      <c r="AS170" s="101">
        <f t="shared" si="43"/>
        <v>0.13066531968902495</v>
      </c>
      <c r="AT170" s="100">
        <v>0.12430468185328003</v>
      </c>
      <c r="AU170" s="108">
        <f t="shared" si="44"/>
        <v>0</v>
      </c>
    </row>
    <row r="171" spans="1:47" hidden="1">
      <c r="A171" s="21">
        <v>44927</v>
      </c>
      <c r="B171" s="22" t="s">
        <v>13</v>
      </c>
      <c r="C171" s="22" t="s">
        <v>14</v>
      </c>
      <c r="D171" s="22" t="s">
        <v>111</v>
      </c>
      <c r="E171" s="22">
        <v>1001602069</v>
      </c>
      <c r="F171" s="22" t="s">
        <v>32</v>
      </c>
      <c r="G171" s="22">
        <v>1064340</v>
      </c>
      <c r="H171" s="36" t="s">
        <v>16</v>
      </c>
      <c r="I171" s="4" t="s">
        <v>3514</v>
      </c>
      <c r="J171" s="4" t="s">
        <v>3552</v>
      </c>
      <c r="K171" s="25">
        <v>14857.560000000056</v>
      </c>
      <c r="L171" s="25">
        <v>14857.560000000056</v>
      </c>
      <c r="M171" s="26">
        <v>1</v>
      </c>
      <c r="N171" s="26">
        <v>1</v>
      </c>
      <c r="O171" s="26">
        <v>5</v>
      </c>
      <c r="P171" s="26">
        <v>8201</v>
      </c>
      <c r="Q171" s="26">
        <v>890.7</v>
      </c>
      <c r="R171" s="27">
        <v>593990.15999999992</v>
      </c>
      <c r="S171" s="27">
        <v>62955.32</v>
      </c>
      <c r="T171" s="28">
        <v>593990.15</v>
      </c>
      <c r="U171" s="27">
        <v>77000</v>
      </c>
      <c r="V171" s="29">
        <v>1</v>
      </c>
      <c r="W171" s="26">
        <v>3</v>
      </c>
      <c r="X171" s="30">
        <f t="shared" si="30"/>
        <v>6</v>
      </c>
      <c r="Y171" s="31">
        <f t="shared" si="31"/>
        <v>9091.7000000000007</v>
      </c>
      <c r="Z171" s="31">
        <f t="shared" si="32"/>
        <v>656945.47999999986</v>
      </c>
      <c r="AA171" s="31">
        <f t="shared" si="33"/>
        <v>670990.15</v>
      </c>
      <c r="AB171" s="5">
        <v>4</v>
      </c>
      <c r="AC171" s="6">
        <v>737121.53</v>
      </c>
      <c r="AD171" s="30">
        <v>0</v>
      </c>
      <c r="AE171" s="67">
        <f t="shared" si="34"/>
        <v>0.66666666666666663</v>
      </c>
      <c r="AF171" s="70">
        <f>IF(C171=Sheet6!$E$3,Sheet6!$E$4,IF('January 2023'!C171=Sheet6!$F$3,Sheet6!$F$4,IF('January 2023'!C171=Sheet6!$G$3,Sheet6!$G$4,IF('January 2023'!C171=Sheet6!$H$3,Sheet6!$H$4,IF('January 2023'!C171=Sheet6!$I$3,Sheet6!$I$4,IF('January 2023'!C171=Sheet6!$J$3,Sheet6!$J$4,IF('January 2023'!C171=Sheet6!$K$3,Sheet6!$K$4,IF('January 2023'!C171=Sheet6!$L$3,Sheet6!$L$4))))))))</f>
        <v>0.12430468185328003</v>
      </c>
      <c r="AG171" s="74">
        <f t="shared" si="35"/>
        <v>0.61192416520612847</v>
      </c>
      <c r="AH171" s="71">
        <v>0.84499999999999997</v>
      </c>
      <c r="AI171" s="72">
        <f t="shared" si="36"/>
        <v>0</v>
      </c>
      <c r="AJ171" s="73">
        <f t="shared" si="37"/>
        <v>0.66666666666666663</v>
      </c>
      <c r="AK171" s="73">
        <v>0.57513480154899921</v>
      </c>
      <c r="AL171" s="95">
        <f t="shared" si="38"/>
        <v>1</v>
      </c>
      <c r="AM171" s="107">
        <v>0</v>
      </c>
      <c r="AN171" s="98">
        <f t="shared" si="39"/>
        <v>3462.938200000046</v>
      </c>
      <c r="AO171" s="99" t="e">
        <f>SUMIF([1]Sheet1!$AB:$AB,E171,[1]Sheet1!$AA:$AA)</f>
        <v>#VALUE!</v>
      </c>
      <c r="AP171" s="100" t="str">
        <f t="shared" si="40"/>
        <v/>
      </c>
      <c r="AQ171" s="97">
        <f t="shared" si="41"/>
        <v>1</v>
      </c>
      <c r="AR171" s="100">
        <f t="shared" si="42"/>
        <v>1.0213787451585787</v>
      </c>
      <c r="AS171" s="101">
        <f t="shared" si="43"/>
        <v>0.3749936640095537</v>
      </c>
      <c r="AT171" s="100">
        <v>0.12430468185328003</v>
      </c>
      <c r="AU171" s="108">
        <f t="shared" si="44"/>
        <v>0</v>
      </c>
    </row>
    <row r="172" spans="1:47" hidden="1">
      <c r="A172" s="21">
        <v>44927</v>
      </c>
      <c r="B172" s="22" t="s">
        <v>13</v>
      </c>
      <c r="C172" s="22" t="s">
        <v>14</v>
      </c>
      <c r="D172" s="22" t="s">
        <v>3353</v>
      </c>
      <c r="E172" s="22">
        <v>1002527926</v>
      </c>
      <c r="F172" s="22" t="s">
        <v>32</v>
      </c>
      <c r="G172" s="22">
        <v>1081849</v>
      </c>
      <c r="H172" s="36" t="s">
        <v>16</v>
      </c>
      <c r="I172" s="4" t="s">
        <v>3512</v>
      </c>
      <c r="J172" s="4" t="s">
        <v>3512</v>
      </c>
      <c r="K172" s="25">
        <v>11273.450000000012</v>
      </c>
      <c r="L172" s="25">
        <v>11273.450000000012</v>
      </c>
      <c r="M172" s="26">
        <v>1</v>
      </c>
      <c r="N172" s="26">
        <v>0</v>
      </c>
      <c r="O172" s="26">
        <v>5</v>
      </c>
      <c r="P172" s="26">
        <v>25832</v>
      </c>
      <c r="Q172" s="26">
        <v>851.2</v>
      </c>
      <c r="R172" s="27">
        <v>1870985.72</v>
      </c>
      <c r="S172" s="27">
        <v>60000.000000000007</v>
      </c>
      <c r="T172" s="28">
        <v>1870985.74</v>
      </c>
      <c r="U172" s="27">
        <v>60000</v>
      </c>
      <c r="V172" s="29">
        <v>1</v>
      </c>
      <c r="W172" s="26">
        <v>1</v>
      </c>
      <c r="X172" s="30">
        <f t="shared" si="30"/>
        <v>6</v>
      </c>
      <c r="Y172" s="31">
        <f t="shared" si="31"/>
        <v>26683.200000000001</v>
      </c>
      <c r="Z172" s="31">
        <f t="shared" si="32"/>
        <v>1930985.72</v>
      </c>
      <c r="AA172" s="31">
        <f t="shared" si="33"/>
        <v>1930985.74</v>
      </c>
      <c r="AB172" s="5">
        <v>2</v>
      </c>
      <c r="AC172" s="6">
        <v>442272.92</v>
      </c>
      <c r="AD172" s="30">
        <v>0</v>
      </c>
      <c r="AE172" s="67">
        <f t="shared" si="34"/>
        <v>0.33333333333333331</v>
      </c>
      <c r="AF172" s="70">
        <f>IF(C172=Sheet6!$E$3,Sheet6!$E$4,IF('January 2023'!C172=Sheet6!$F$3,Sheet6!$F$4,IF('January 2023'!C172=Sheet6!$G$3,Sheet6!$G$4,IF('January 2023'!C172=Sheet6!$H$3,Sheet6!$H$4,IF('January 2023'!C172=Sheet6!$I$3,Sheet6!$I$4,IF('January 2023'!C172=Sheet6!$J$3,Sheet6!$J$4,IF('January 2023'!C172=Sheet6!$K$3,Sheet6!$K$4,IF('January 2023'!C172=Sheet6!$L$3,Sheet6!$L$4))))))))</f>
        <v>0.12430468185328003</v>
      </c>
      <c r="AG172" s="74">
        <f t="shared" si="35"/>
        <v>2.3669063152805907</v>
      </c>
      <c r="AH172" s="71">
        <v>0.84499999999999997</v>
      </c>
      <c r="AI172" s="72">
        <f t="shared" si="36"/>
        <v>1</v>
      </c>
      <c r="AJ172" s="73">
        <f t="shared" si="37"/>
        <v>0.33333333333333331</v>
      </c>
      <c r="AK172" s="73">
        <v>0.57513480154899921</v>
      </c>
      <c r="AL172" s="95">
        <f t="shared" si="38"/>
        <v>0</v>
      </c>
      <c r="AM172" s="107">
        <v>0</v>
      </c>
      <c r="AN172" s="98">
        <f t="shared" si="39"/>
        <v>0</v>
      </c>
      <c r="AO172" s="99" t="e">
        <f>SUMIF([1]Sheet1!$AB:$AB,E172,[1]Sheet1!$AA:$AA)</f>
        <v>#VALUE!</v>
      </c>
      <c r="AP172" s="100">
        <f t="shared" si="40"/>
        <v>1</v>
      </c>
      <c r="AQ172" s="97">
        <f t="shared" si="41"/>
        <v>0</v>
      </c>
      <c r="AR172" s="100">
        <f t="shared" si="42"/>
        <v>1.0000000103574045</v>
      </c>
      <c r="AS172" s="101">
        <f t="shared" si="43"/>
        <v>-1.3669063397955967</v>
      </c>
      <c r="AT172" s="100">
        <v>0.12430468185328003</v>
      </c>
      <c r="AU172" s="108">
        <f t="shared" si="44"/>
        <v>1</v>
      </c>
    </row>
    <row r="173" spans="1:47" hidden="1">
      <c r="A173" s="21">
        <v>44927</v>
      </c>
      <c r="B173" s="22" t="s">
        <v>13</v>
      </c>
      <c r="C173" s="22" t="s">
        <v>14</v>
      </c>
      <c r="D173" s="22" t="s">
        <v>134</v>
      </c>
      <c r="E173" s="22">
        <v>1002050701</v>
      </c>
      <c r="F173" s="22" t="s">
        <v>32</v>
      </c>
      <c r="G173" s="22">
        <v>1069328</v>
      </c>
      <c r="H173" s="36" t="s">
        <v>16</v>
      </c>
      <c r="I173" s="4" t="s">
        <v>3513</v>
      </c>
      <c r="J173" s="4" t="s">
        <v>3551</v>
      </c>
      <c r="K173" s="25">
        <v>9801.570000000007</v>
      </c>
      <c r="L173" s="25">
        <v>9801.570000000007</v>
      </c>
      <c r="M173" s="26">
        <v>1</v>
      </c>
      <c r="N173" s="26">
        <v>1</v>
      </c>
      <c r="O173" s="26">
        <v>5</v>
      </c>
      <c r="P173" s="26">
        <v>4496</v>
      </c>
      <c r="Q173" s="26">
        <v>4649.8999999999996</v>
      </c>
      <c r="R173" s="27">
        <v>325640.75</v>
      </c>
      <c r="S173" s="27">
        <v>334686.45</v>
      </c>
      <c r="T173" s="28">
        <v>325550</v>
      </c>
      <c r="U173" s="27">
        <v>341000</v>
      </c>
      <c r="V173" s="29">
        <v>1</v>
      </c>
      <c r="W173" s="26">
        <v>5</v>
      </c>
      <c r="X173" s="30">
        <f t="shared" si="30"/>
        <v>6</v>
      </c>
      <c r="Y173" s="31">
        <f t="shared" si="31"/>
        <v>9145.9</v>
      </c>
      <c r="Z173" s="31">
        <f t="shared" si="32"/>
        <v>660327.19999999995</v>
      </c>
      <c r="AA173" s="31">
        <f t="shared" si="33"/>
        <v>666550</v>
      </c>
      <c r="AB173" s="5">
        <v>6</v>
      </c>
      <c r="AC173" s="6">
        <v>356675.64</v>
      </c>
      <c r="AD173" s="30">
        <v>0</v>
      </c>
      <c r="AE173" s="67">
        <f t="shared" si="34"/>
        <v>1</v>
      </c>
      <c r="AF173" s="70">
        <f>IF(C173=Sheet6!$E$3,Sheet6!$E$4,IF('January 2023'!C173=Sheet6!$F$3,Sheet6!$F$4,IF('January 2023'!C173=Sheet6!$G$3,Sheet6!$G$4,IF('January 2023'!C173=Sheet6!$H$3,Sheet6!$H$4,IF('January 2023'!C173=Sheet6!$I$3,Sheet6!$I$4,IF('January 2023'!C173=Sheet6!$J$3,Sheet6!$J$4,IF('January 2023'!C173=Sheet6!$K$3,Sheet6!$K$4,IF('January 2023'!C173=Sheet6!$L$3,Sheet6!$L$4))))))))</f>
        <v>0.12430468185328003</v>
      </c>
      <c r="AG173" s="74">
        <f t="shared" si="35"/>
        <v>0.93310561471274434</v>
      </c>
      <c r="AH173" s="71">
        <v>0.84499999999999997</v>
      </c>
      <c r="AI173" s="72">
        <f t="shared" si="36"/>
        <v>1</v>
      </c>
      <c r="AJ173" s="73">
        <f t="shared" si="37"/>
        <v>1</v>
      </c>
      <c r="AK173" s="73">
        <v>0.57513480154899921</v>
      </c>
      <c r="AL173" s="95">
        <f t="shared" si="38"/>
        <v>1</v>
      </c>
      <c r="AM173" s="107">
        <v>0</v>
      </c>
      <c r="AN173" s="98">
        <f t="shared" si="39"/>
        <v>0</v>
      </c>
      <c r="AO173" s="99" t="e">
        <f>SUMIF([1]Sheet1!$AB:$AB,E173,[1]Sheet1!$AA:$AA)</f>
        <v>#VALUE!</v>
      </c>
      <c r="AP173" s="100">
        <f t="shared" si="40"/>
        <v>1</v>
      </c>
      <c r="AQ173" s="97">
        <f t="shared" si="41"/>
        <v>0</v>
      </c>
      <c r="AR173" s="100">
        <f t="shared" si="42"/>
        <v>1.0094238129218365</v>
      </c>
      <c r="AS173" s="101">
        <f t="shared" si="43"/>
        <v>5.8100972537887485E-2</v>
      </c>
      <c r="AT173" s="100">
        <v>0.12430468185328003</v>
      </c>
      <c r="AU173" s="108">
        <f t="shared" si="44"/>
        <v>1</v>
      </c>
    </row>
    <row r="174" spans="1:47" hidden="1">
      <c r="A174" s="21">
        <v>44927</v>
      </c>
      <c r="B174" s="23" t="s">
        <v>13</v>
      </c>
      <c r="C174" s="23" t="s">
        <v>14</v>
      </c>
      <c r="D174" s="23" t="s">
        <v>3354</v>
      </c>
      <c r="E174" s="23">
        <v>1002049942</v>
      </c>
      <c r="F174" s="23" t="s">
        <v>32</v>
      </c>
      <c r="G174" s="23">
        <v>1081849</v>
      </c>
      <c r="H174" s="37" t="s">
        <v>16</v>
      </c>
      <c r="I174" s="4" t="s">
        <v>3513</v>
      </c>
      <c r="J174" s="4" t="s">
        <v>3551</v>
      </c>
      <c r="K174" s="24">
        <v>8246.4000000000233</v>
      </c>
      <c r="L174" s="24">
        <v>8246.4000000000233</v>
      </c>
      <c r="M174" s="29">
        <v>0</v>
      </c>
      <c r="N174" s="29">
        <v>0</v>
      </c>
      <c r="O174" s="29">
        <v>15</v>
      </c>
      <c r="P174" s="29">
        <v>0</v>
      </c>
      <c r="Q174" s="29">
        <v>7146.7000000000016</v>
      </c>
      <c r="R174" s="28">
        <v>0</v>
      </c>
      <c r="S174" s="28">
        <v>490596.00000000006</v>
      </c>
      <c r="T174" s="28">
        <v>0</v>
      </c>
      <c r="U174" s="28">
        <v>504500</v>
      </c>
      <c r="V174" s="29">
        <v>0</v>
      </c>
      <c r="W174" s="29">
        <v>12</v>
      </c>
      <c r="X174" s="32">
        <f t="shared" si="30"/>
        <v>15</v>
      </c>
      <c r="Y174" s="33">
        <f t="shared" si="31"/>
        <v>7146.7000000000016</v>
      </c>
      <c r="Z174" s="33">
        <f t="shared" si="32"/>
        <v>490596.00000000006</v>
      </c>
      <c r="AA174" s="33">
        <f t="shared" si="33"/>
        <v>504500</v>
      </c>
      <c r="AB174" s="5">
        <v>12</v>
      </c>
      <c r="AC174" s="6">
        <v>271523.32</v>
      </c>
      <c r="AD174" s="32">
        <v>1</v>
      </c>
      <c r="AE174" s="67">
        <f t="shared" si="34"/>
        <v>0.8</v>
      </c>
      <c r="AF174" s="70">
        <f>IF(C174=Sheet6!$E$3,Sheet6!$E$4,IF('January 2023'!C174=Sheet6!$F$3,Sheet6!$F$4,IF('January 2023'!C174=Sheet6!$G$3,Sheet6!$G$4,IF('January 2023'!C174=Sheet6!$H$3,Sheet6!$H$4,IF('January 2023'!C174=Sheet6!$I$3,Sheet6!$I$4,IF('January 2023'!C174=Sheet6!$J$3,Sheet6!$J$4,IF('January 2023'!C174=Sheet6!$K$3,Sheet6!$K$4,IF('January 2023'!C174=Sheet6!$L$3,Sheet6!$L$4))))))))</f>
        <v>0.12430468185328003</v>
      </c>
      <c r="AG174" s="74">
        <f t="shared" si="35"/>
        <v>0.86664483896002875</v>
      </c>
      <c r="AH174" s="71">
        <v>0.84499999999999997</v>
      </c>
      <c r="AI174" s="72">
        <f t="shared" si="36"/>
        <v>1</v>
      </c>
      <c r="AJ174" s="73">
        <f t="shared" si="37"/>
        <v>0.8</v>
      </c>
      <c r="AK174" s="73">
        <v>0.57513480154899921</v>
      </c>
      <c r="AL174" s="95">
        <f t="shared" si="38"/>
        <v>1</v>
      </c>
      <c r="AM174" s="107">
        <v>0</v>
      </c>
      <c r="AN174" s="98">
        <f t="shared" si="39"/>
        <v>0</v>
      </c>
      <c r="AO174" s="99" t="e">
        <f>SUMIF([1]Sheet1!$AB:$AB,E174,[1]Sheet1!$AA:$AA)</f>
        <v>#VALUE!</v>
      </c>
      <c r="AP174" s="100">
        <f t="shared" si="40"/>
        <v>1</v>
      </c>
      <c r="AQ174" s="97">
        <f t="shared" si="41"/>
        <v>0</v>
      </c>
      <c r="AR174" s="100">
        <f t="shared" si="42"/>
        <v>1.0283410382473561</v>
      </c>
      <c r="AS174" s="101">
        <f t="shared" si="43"/>
        <v>0.10879354651213125</v>
      </c>
      <c r="AT174" s="100">
        <v>0.12430468185328003</v>
      </c>
      <c r="AU174" s="108">
        <f t="shared" si="44"/>
        <v>1</v>
      </c>
    </row>
    <row r="175" spans="1:47" hidden="1">
      <c r="A175" s="21">
        <v>44927</v>
      </c>
      <c r="B175" s="23" t="s">
        <v>13</v>
      </c>
      <c r="C175" s="23" t="s">
        <v>14</v>
      </c>
      <c r="D175" s="23" t="s">
        <v>3355</v>
      </c>
      <c r="E175" s="23">
        <v>1002049945</v>
      </c>
      <c r="F175" s="23" t="s">
        <v>32</v>
      </c>
      <c r="G175" s="23">
        <v>1081849</v>
      </c>
      <c r="H175" s="37" t="s">
        <v>16</v>
      </c>
      <c r="I175" s="4" t="s">
        <v>3512</v>
      </c>
      <c r="J175" s="4" t="s">
        <v>3512</v>
      </c>
      <c r="K175" s="24">
        <v>7882.3099999999977</v>
      </c>
      <c r="L175" s="24">
        <v>7882.3099999999977</v>
      </c>
      <c r="M175" s="29">
        <v>2</v>
      </c>
      <c r="N175" s="29">
        <v>1</v>
      </c>
      <c r="O175" s="29">
        <v>0</v>
      </c>
      <c r="P175" s="29">
        <v>8926</v>
      </c>
      <c r="Q175" s="29">
        <v>0</v>
      </c>
      <c r="R175" s="28">
        <v>646501.18000000005</v>
      </c>
      <c r="S175" s="28">
        <v>0</v>
      </c>
      <c r="T175" s="28">
        <v>646501.17999999993</v>
      </c>
      <c r="U175" s="28">
        <v>0</v>
      </c>
      <c r="V175" s="29">
        <v>2</v>
      </c>
      <c r="W175" s="29">
        <v>0</v>
      </c>
      <c r="X175" s="32">
        <f t="shared" si="30"/>
        <v>2</v>
      </c>
      <c r="Y175" s="33">
        <f t="shared" si="31"/>
        <v>8926</v>
      </c>
      <c r="Z175" s="33">
        <f t="shared" si="32"/>
        <v>646501.18000000005</v>
      </c>
      <c r="AA175" s="33">
        <f t="shared" si="33"/>
        <v>646501.17999999993</v>
      </c>
      <c r="AB175" s="5">
        <v>2</v>
      </c>
      <c r="AC175" s="6">
        <v>963307.84</v>
      </c>
      <c r="AD175" s="32">
        <v>0</v>
      </c>
      <c r="AE175" s="67">
        <f t="shared" si="34"/>
        <v>1</v>
      </c>
      <c r="AF175" s="70">
        <f>IF(C175=Sheet6!$E$3,Sheet6!$E$4,IF('January 2023'!C175=Sheet6!$F$3,Sheet6!$F$4,IF('January 2023'!C175=Sheet6!$G$3,Sheet6!$G$4,IF('January 2023'!C175=Sheet6!$H$3,Sheet6!$H$4,IF('January 2023'!C175=Sheet6!$I$3,Sheet6!$I$4,IF('January 2023'!C175=Sheet6!$J$3,Sheet6!$J$4,IF('January 2023'!C175=Sheet6!$K$3,Sheet6!$K$4,IF('January 2023'!C175=Sheet6!$L$3,Sheet6!$L$4))))))))</f>
        <v>0.12430468185328003</v>
      </c>
      <c r="AG175" s="74">
        <f t="shared" si="35"/>
        <v>1.1324091541692731</v>
      </c>
      <c r="AH175" s="71">
        <v>0.84499999999999997</v>
      </c>
      <c r="AI175" s="72">
        <f t="shared" si="36"/>
        <v>1</v>
      </c>
      <c r="AJ175" s="73">
        <f t="shared" si="37"/>
        <v>1</v>
      </c>
      <c r="AK175" s="73">
        <v>0.57513480154899921</v>
      </c>
      <c r="AL175" s="95">
        <f t="shared" si="38"/>
        <v>1</v>
      </c>
      <c r="AM175" s="107">
        <v>0</v>
      </c>
      <c r="AN175" s="98">
        <f t="shared" si="39"/>
        <v>0</v>
      </c>
      <c r="AO175" s="99" t="e">
        <f>SUMIF([1]Sheet1!$AB:$AB,E175,[1]Sheet1!$AA:$AA)</f>
        <v>#VALUE!</v>
      </c>
      <c r="AP175" s="100">
        <f t="shared" si="40"/>
        <v>1</v>
      </c>
      <c r="AQ175" s="97">
        <f t="shared" si="41"/>
        <v>0</v>
      </c>
      <c r="AR175" s="100">
        <f t="shared" si="42"/>
        <v>0.99999999999999978</v>
      </c>
      <c r="AS175" s="101">
        <f t="shared" si="43"/>
        <v>-0.1324091541692729</v>
      </c>
      <c r="AT175" s="100">
        <v>0.12430468185328003</v>
      </c>
      <c r="AU175" s="108">
        <f t="shared" si="44"/>
        <v>1</v>
      </c>
    </row>
    <row r="176" spans="1:47" hidden="1">
      <c r="A176" s="21">
        <v>44927</v>
      </c>
      <c r="B176" s="23" t="s">
        <v>13</v>
      </c>
      <c r="C176" s="23" t="s">
        <v>14</v>
      </c>
      <c r="D176" s="23" t="s">
        <v>3356</v>
      </c>
      <c r="E176" s="23">
        <v>1002641894</v>
      </c>
      <c r="F176" s="23" t="s">
        <v>32</v>
      </c>
      <c r="G176" s="23">
        <v>1081849</v>
      </c>
      <c r="H176" s="37" t="s">
        <v>16</v>
      </c>
      <c r="I176" s="4" t="s">
        <v>3513</v>
      </c>
      <c r="J176" s="4" t="s">
        <v>3551</v>
      </c>
      <c r="K176" s="24">
        <v>7744.8699999999953</v>
      </c>
      <c r="L176" s="24">
        <v>7744.8699999999953</v>
      </c>
      <c r="M176" s="29">
        <v>1</v>
      </c>
      <c r="N176" s="29">
        <v>0</v>
      </c>
      <c r="O176" s="29">
        <v>8</v>
      </c>
      <c r="P176" s="29">
        <v>1200</v>
      </c>
      <c r="Q176" s="29">
        <v>9249</v>
      </c>
      <c r="R176" s="28">
        <v>83476.320000000007</v>
      </c>
      <c r="S176" s="28">
        <v>660247.26</v>
      </c>
      <c r="T176" s="28">
        <v>100000</v>
      </c>
      <c r="U176" s="28">
        <v>660100</v>
      </c>
      <c r="V176" s="29">
        <v>1</v>
      </c>
      <c r="W176" s="29">
        <v>7</v>
      </c>
      <c r="X176" s="32">
        <f t="shared" si="30"/>
        <v>9</v>
      </c>
      <c r="Y176" s="33">
        <f t="shared" si="31"/>
        <v>10449</v>
      </c>
      <c r="Z176" s="33">
        <f t="shared" si="32"/>
        <v>743723.58000000007</v>
      </c>
      <c r="AA176" s="33">
        <f t="shared" si="33"/>
        <v>760100</v>
      </c>
      <c r="AB176" s="5">
        <v>8</v>
      </c>
      <c r="AC176" s="6">
        <v>150497.62</v>
      </c>
      <c r="AD176" s="32">
        <v>1</v>
      </c>
      <c r="AE176" s="67">
        <f t="shared" si="34"/>
        <v>0.88888888888888884</v>
      </c>
      <c r="AF176" s="70">
        <f>IF(C176=Sheet6!$E$3,Sheet6!$E$4,IF('January 2023'!C176=Sheet6!$F$3,Sheet6!$F$4,IF('January 2023'!C176=Sheet6!$G$3,Sheet6!$G$4,IF('January 2023'!C176=Sheet6!$H$3,Sheet6!$H$4,IF('January 2023'!C176=Sheet6!$I$3,Sheet6!$I$4,IF('January 2023'!C176=Sheet6!$J$3,Sheet6!$J$4,IF('January 2023'!C176=Sheet6!$K$3,Sheet6!$K$4,IF('January 2023'!C176=Sheet6!$L$3,Sheet6!$L$4))))))))</f>
        <v>0.12430468185328003</v>
      </c>
      <c r="AG176" s="74">
        <f t="shared" si="35"/>
        <v>1.3491511155125917</v>
      </c>
      <c r="AH176" s="71">
        <v>0.84499999999999997</v>
      </c>
      <c r="AI176" s="72">
        <f t="shared" si="36"/>
        <v>1</v>
      </c>
      <c r="AJ176" s="73">
        <f t="shared" si="37"/>
        <v>0.88888888888888884</v>
      </c>
      <c r="AK176" s="73">
        <v>0.57513480154899921</v>
      </c>
      <c r="AL176" s="95">
        <f t="shared" si="38"/>
        <v>1</v>
      </c>
      <c r="AM176" s="107">
        <v>0</v>
      </c>
      <c r="AN176" s="98">
        <f t="shared" si="39"/>
        <v>0</v>
      </c>
      <c r="AO176" s="99" t="e">
        <f>SUMIF([1]Sheet1!$AB:$AB,E176,[1]Sheet1!$AA:$AA)</f>
        <v>#VALUE!</v>
      </c>
      <c r="AP176" s="100">
        <f t="shared" si="40"/>
        <v>1</v>
      </c>
      <c r="AQ176" s="97">
        <f t="shared" si="41"/>
        <v>0</v>
      </c>
      <c r="AR176" s="100">
        <f t="shared" si="42"/>
        <v>1.0220194981581732</v>
      </c>
      <c r="AS176" s="101">
        <f t="shared" si="43"/>
        <v>-0.37885874601571845</v>
      </c>
      <c r="AT176" s="100">
        <v>0.12430468185328003</v>
      </c>
      <c r="AU176" s="108">
        <f t="shared" si="44"/>
        <v>1</v>
      </c>
    </row>
    <row r="177" spans="1:47" hidden="1">
      <c r="A177" s="21">
        <v>44927</v>
      </c>
      <c r="B177" s="23" t="s">
        <v>13</v>
      </c>
      <c r="C177" s="23" t="s">
        <v>14</v>
      </c>
      <c r="D177" s="23" t="s">
        <v>3357</v>
      </c>
      <c r="E177" s="23">
        <v>1001610842</v>
      </c>
      <c r="F177" s="23" t="s">
        <v>32</v>
      </c>
      <c r="G177" s="23">
        <v>1081849</v>
      </c>
      <c r="H177" s="37" t="s">
        <v>16</v>
      </c>
      <c r="I177" s="4" t="s">
        <v>3513</v>
      </c>
      <c r="J177" s="4" t="s">
        <v>3551</v>
      </c>
      <c r="K177" s="24">
        <v>7197.25</v>
      </c>
      <c r="L177" s="24">
        <v>7197.25</v>
      </c>
      <c r="M177" s="29">
        <v>6</v>
      </c>
      <c r="N177" s="29">
        <v>0</v>
      </c>
      <c r="O177" s="29">
        <v>18</v>
      </c>
      <c r="P177" s="29">
        <v>5097</v>
      </c>
      <c r="Q177" s="29">
        <v>3499.8</v>
      </c>
      <c r="R177" s="28">
        <v>357837.91</v>
      </c>
      <c r="S177" s="28">
        <v>251732.8</v>
      </c>
      <c r="T177" s="28">
        <v>82100</v>
      </c>
      <c r="U177" s="28">
        <v>286700</v>
      </c>
      <c r="V177" s="29">
        <v>1</v>
      </c>
      <c r="W177" s="29">
        <v>5</v>
      </c>
      <c r="X177" s="32">
        <f t="shared" si="30"/>
        <v>24</v>
      </c>
      <c r="Y177" s="33">
        <f t="shared" si="31"/>
        <v>8596.7999999999993</v>
      </c>
      <c r="Z177" s="33">
        <f t="shared" si="32"/>
        <v>609570.71</v>
      </c>
      <c r="AA177" s="33">
        <f t="shared" si="33"/>
        <v>368800</v>
      </c>
      <c r="AB177" s="5">
        <v>6</v>
      </c>
      <c r="AC177" s="6">
        <v>505569.62</v>
      </c>
      <c r="AD177" s="32">
        <v>1</v>
      </c>
      <c r="AE177" s="67">
        <f t="shared" si="34"/>
        <v>0.25</v>
      </c>
      <c r="AF177" s="70">
        <f>IF(C177=Sheet6!$E$3,Sheet6!$E$4,IF('January 2023'!C177=Sheet6!$F$3,Sheet6!$F$4,IF('January 2023'!C177=Sheet6!$G$3,Sheet6!$G$4,IF('January 2023'!C177=Sheet6!$H$3,Sheet6!$H$4,IF('January 2023'!C177=Sheet6!$I$3,Sheet6!$I$4,IF('January 2023'!C177=Sheet6!$J$3,Sheet6!$J$4,IF('January 2023'!C177=Sheet6!$K$3,Sheet6!$K$4,IF('January 2023'!C177=Sheet6!$L$3,Sheet6!$L$4))))))))</f>
        <v>0.12430468185328003</v>
      </c>
      <c r="AG177" s="74">
        <f t="shared" si="35"/>
        <v>1.194456215915801</v>
      </c>
      <c r="AH177" s="71">
        <v>0.84499999999999997</v>
      </c>
      <c r="AI177" s="72">
        <f t="shared" si="36"/>
        <v>1</v>
      </c>
      <c r="AJ177" s="73">
        <f t="shared" si="37"/>
        <v>0.25</v>
      </c>
      <c r="AK177" s="73">
        <v>0.57513480154899921</v>
      </c>
      <c r="AL177" s="95">
        <f t="shared" si="38"/>
        <v>0</v>
      </c>
      <c r="AM177" s="107">
        <v>0</v>
      </c>
      <c r="AN177" s="98">
        <f t="shared" si="39"/>
        <v>0</v>
      </c>
      <c r="AO177" s="99" t="e">
        <f>SUMIF([1]Sheet1!$AB:$AB,E177,[1]Sheet1!$AA:$AA)</f>
        <v>#VALUE!</v>
      </c>
      <c r="AP177" s="100">
        <f t="shared" si="40"/>
        <v>1</v>
      </c>
      <c r="AQ177" s="97">
        <f t="shared" si="41"/>
        <v>0</v>
      </c>
      <c r="AR177" s="100">
        <f t="shared" si="42"/>
        <v>0.6050159463862691</v>
      </c>
      <c r="AS177" s="101">
        <f t="shared" si="43"/>
        <v>0.27733494211073983</v>
      </c>
      <c r="AT177" s="100">
        <v>0.12430468185328003</v>
      </c>
      <c r="AU177" s="108">
        <f t="shared" si="44"/>
        <v>0</v>
      </c>
    </row>
    <row r="178" spans="1:47" hidden="1">
      <c r="A178" s="21">
        <v>44927</v>
      </c>
      <c r="B178" s="23" t="s">
        <v>13</v>
      </c>
      <c r="C178" s="23" t="s">
        <v>14</v>
      </c>
      <c r="D178" s="23" t="s">
        <v>206</v>
      </c>
      <c r="E178" s="23">
        <v>1002208452</v>
      </c>
      <c r="F178" s="23" t="s">
        <v>32</v>
      </c>
      <c r="G178" s="23">
        <v>1069328</v>
      </c>
      <c r="H178" s="37" t="s">
        <v>16</v>
      </c>
      <c r="I178" s="4" t="s">
        <v>3513</v>
      </c>
      <c r="J178" s="4" t="s">
        <v>3551</v>
      </c>
      <c r="K178" s="24">
        <v>2627.5199999999895</v>
      </c>
      <c r="L178" s="24">
        <v>2627.5199999999895</v>
      </c>
      <c r="M178" s="29">
        <v>1</v>
      </c>
      <c r="N178" s="29">
        <v>0</v>
      </c>
      <c r="O178" s="29">
        <v>3</v>
      </c>
      <c r="P178" s="29">
        <v>2223</v>
      </c>
      <c r="Q178" s="29">
        <v>2408.4</v>
      </c>
      <c r="R178" s="28">
        <v>154639.87</v>
      </c>
      <c r="S178" s="28">
        <v>180000</v>
      </c>
      <c r="T178" s="28">
        <v>155000</v>
      </c>
      <c r="U178" s="28">
        <v>180000</v>
      </c>
      <c r="V178" s="29">
        <v>1</v>
      </c>
      <c r="W178" s="29">
        <v>2</v>
      </c>
      <c r="X178" s="32">
        <f t="shared" si="30"/>
        <v>4</v>
      </c>
      <c r="Y178" s="33">
        <f t="shared" si="31"/>
        <v>4631.3999999999996</v>
      </c>
      <c r="Z178" s="33">
        <f t="shared" si="32"/>
        <v>334639.87</v>
      </c>
      <c r="AA178" s="33">
        <f t="shared" si="33"/>
        <v>335000</v>
      </c>
      <c r="AB178" s="5">
        <v>3</v>
      </c>
      <c r="AC178" s="6">
        <v>197822.44</v>
      </c>
      <c r="AD178" s="32">
        <v>0</v>
      </c>
      <c r="AE178" s="67">
        <f t="shared" si="34"/>
        <v>0.75</v>
      </c>
      <c r="AF178" s="70">
        <f>IF(C178=Sheet6!$E$3,Sheet6!$E$4,IF('January 2023'!C178=Sheet6!$F$3,Sheet6!$F$4,IF('January 2023'!C178=Sheet6!$G$3,Sheet6!$G$4,IF('January 2023'!C178=Sheet6!$H$3,Sheet6!$H$4,IF('January 2023'!C178=Sheet6!$I$3,Sheet6!$I$4,IF('January 2023'!C178=Sheet6!$J$3,Sheet6!$J$4,IF('January 2023'!C178=Sheet6!$K$3,Sheet6!$K$4,IF('January 2023'!C178=Sheet6!$L$3,Sheet6!$L$4))))))))</f>
        <v>0.12430468185328003</v>
      </c>
      <c r="AG178" s="74">
        <f t="shared" si="35"/>
        <v>1.7626507124589035</v>
      </c>
      <c r="AH178" s="71">
        <v>0.84499999999999997</v>
      </c>
      <c r="AI178" s="72">
        <f t="shared" si="36"/>
        <v>1</v>
      </c>
      <c r="AJ178" s="73">
        <f t="shared" si="37"/>
        <v>0.75</v>
      </c>
      <c r="AK178" s="73">
        <v>0.57513480154899921</v>
      </c>
      <c r="AL178" s="95">
        <f t="shared" si="38"/>
        <v>1</v>
      </c>
      <c r="AM178" s="107">
        <v>0</v>
      </c>
      <c r="AN178" s="98">
        <f t="shared" si="39"/>
        <v>0</v>
      </c>
      <c r="AO178" s="99" t="e">
        <f>SUMIF([1]Sheet1!$AB:$AB,E178,[1]Sheet1!$AA:$AA)</f>
        <v>#VALUE!</v>
      </c>
      <c r="AP178" s="100">
        <f t="shared" si="40"/>
        <v>1</v>
      </c>
      <c r="AQ178" s="97">
        <f t="shared" si="41"/>
        <v>0</v>
      </c>
      <c r="AR178" s="100">
        <f t="shared" si="42"/>
        <v>1.0010761718261485</v>
      </c>
      <c r="AS178" s="101">
        <f t="shared" si="43"/>
        <v>-0.76454762749499228</v>
      </c>
      <c r="AT178" s="100">
        <v>0.12430468185328003</v>
      </c>
      <c r="AU178" s="108">
        <f t="shared" si="44"/>
        <v>1</v>
      </c>
    </row>
    <row r="179" spans="1:47" hidden="1">
      <c r="A179" s="21">
        <v>44927</v>
      </c>
      <c r="B179" s="23" t="s">
        <v>13</v>
      </c>
      <c r="C179" s="23" t="s">
        <v>14</v>
      </c>
      <c r="D179" s="23" t="s">
        <v>232</v>
      </c>
      <c r="E179" s="23">
        <v>1002527912</v>
      </c>
      <c r="F179" s="23" t="s">
        <v>32</v>
      </c>
      <c r="G179" s="23">
        <v>1079534</v>
      </c>
      <c r="H179" s="37" t="s">
        <v>16</v>
      </c>
      <c r="I179" s="4" t="s">
        <v>3514</v>
      </c>
      <c r="J179" s="4" t="s">
        <v>3552</v>
      </c>
      <c r="K179" s="24">
        <v>477.70999999999913</v>
      </c>
      <c r="L179" s="24">
        <v>477.70999999999913</v>
      </c>
      <c r="M179" s="29">
        <v>0</v>
      </c>
      <c r="N179" s="29">
        <v>0</v>
      </c>
      <c r="O179" s="29">
        <v>1</v>
      </c>
      <c r="P179" s="29">
        <v>0</v>
      </c>
      <c r="Q179" s="29">
        <v>0</v>
      </c>
      <c r="R179" s="28">
        <v>0</v>
      </c>
      <c r="S179" s="28">
        <v>0</v>
      </c>
      <c r="T179" s="28">
        <v>0</v>
      </c>
      <c r="U179" s="28">
        <v>0</v>
      </c>
      <c r="V179" s="29">
        <v>0</v>
      </c>
      <c r="W179" s="29">
        <v>0</v>
      </c>
      <c r="X179" s="32">
        <f t="shared" si="30"/>
        <v>1</v>
      </c>
      <c r="Y179" s="33">
        <f t="shared" si="31"/>
        <v>0</v>
      </c>
      <c r="Z179" s="33">
        <f t="shared" si="32"/>
        <v>0</v>
      </c>
      <c r="AA179" s="33">
        <f t="shared" si="33"/>
        <v>0</v>
      </c>
      <c r="AB179" s="5">
        <v>0</v>
      </c>
      <c r="AC179" s="6">
        <v>0</v>
      </c>
      <c r="AD179" s="32">
        <v>1</v>
      </c>
      <c r="AE179" s="67">
        <f t="shared" si="34"/>
        <v>0</v>
      </c>
      <c r="AF179" s="70">
        <f>IF(C179=Sheet6!$E$3,Sheet6!$E$4,IF('January 2023'!C179=Sheet6!$F$3,Sheet6!$F$4,IF('January 2023'!C179=Sheet6!$G$3,Sheet6!$G$4,IF('January 2023'!C179=Sheet6!$H$3,Sheet6!$H$4,IF('January 2023'!C179=Sheet6!$I$3,Sheet6!$I$4,IF('January 2023'!C179=Sheet6!$J$3,Sheet6!$J$4,IF('January 2023'!C179=Sheet6!$K$3,Sheet6!$K$4,IF('January 2023'!C179=Sheet6!$L$3,Sheet6!$L$4))))))))</f>
        <v>0.12430468185328003</v>
      </c>
      <c r="AG179" s="74">
        <f t="shared" si="35"/>
        <v>0</v>
      </c>
      <c r="AH179" s="71">
        <v>0.84499999999999997</v>
      </c>
      <c r="AI179" s="72">
        <f t="shared" si="36"/>
        <v>0</v>
      </c>
      <c r="AJ179" s="73">
        <f t="shared" si="37"/>
        <v>0</v>
      </c>
      <c r="AK179" s="73">
        <v>0.57513480154899921</v>
      </c>
      <c r="AL179" s="95">
        <f t="shared" si="38"/>
        <v>0</v>
      </c>
      <c r="AM179" s="107">
        <v>1</v>
      </c>
      <c r="AN179" s="98">
        <f t="shared" si="39"/>
        <v>403.66494999999924</v>
      </c>
      <c r="AO179" s="99" t="e">
        <f>SUMIF([1]Sheet1!$AB:$AB,E179,[1]Sheet1!$AA:$AA)</f>
        <v>#VALUE!</v>
      </c>
      <c r="AP179" s="100" t="str">
        <f t="shared" si="40"/>
        <v/>
      </c>
      <c r="AQ179" s="97">
        <f t="shared" si="41"/>
        <v>1</v>
      </c>
      <c r="AR179" s="100">
        <f t="shared" si="42"/>
        <v>0</v>
      </c>
      <c r="AS179" s="101">
        <f t="shared" si="43"/>
        <v>1</v>
      </c>
      <c r="AT179" s="100">
        <v>0.12430468185328003</v>
      </c>
      <c r="AU179" s="108">
        <f t="shared" si="44"/>
        <v>0</v>
      </c>
    </row>
    <row r="180" spans="1:47" hidden="1">
      <c r="A180" s="21">
        <v>44927</v>
      </c>
      <c r="B180" s="22" t="s">
        <v>13</v>
      </c>
      <c r="C180" s="22" t="s">
        <v>14</v>
      </c>
      <c r="D180" s="22" t="s">
        <v>3358</v>
      </c>
      <c r="E180" s="22">
        <v>1002990358</v>
      </c>
      <c r="F180" s="22" t="s">
        <v>32</v>
      </c>
      <c r="G180" s="22">
        <v>1069328</v>
      </c>
      <c r="H180" s="36" t="s">
        <v>16</v>
      </c>
      <c r="I180" s="4" t="s">
        <v>3515</v>
      </c>
      <c r="J180" s="4" t="s">
        <v>3553</v>
      </c>
      <c r="K180" s="25" t="s">
        <v>1010</v>
      </c>
      <c r="L180" s="25">
        <v>0</v>
      </c>
      <c r="M180" s="26">
        <v>0</v>
      </c>
      <c r="N180" s="26">
        <v>0</v>
      </c>
      <c r="O180" s="26">
        <v>1</v>
      </c>
      <c r="P180" s="26">
        <v>0</v>
      </c>
      <c r="Q180" s="26">
        <v>0</v>
      </c>
      <c r="R180" s="27">
        <v>0</v>
      </c>
      <c r="S180" s="27">
        <v>0</v>
      </c>
      <c r="T180" s="28">
        <v>0</v>
      </c>
      <c r="U180" s="27">
        <v>0</v>
      </c>
      <c r="V180" s="29">
        <v>0</v>
      </c>
      <c r="W180" s="26">
        <v>0</v>
      </c>
      <c r="X180" s="30">
        <f t="shared" si="30"/>
        <v>1</v>
      </c>
      <c r="Y180" s="31">
        <f t="shared" si="31"/>
        <v>0</v>
      </c>
      <c r="Z180" s="31">
        <f t="shared" si="32"/>
        <v>0</v>
      </c>
      <c r="AA180" s="31">
        <f t="shared" si="33"/>
        <v>0</v>
      </c>
      <c r="AB180" s="5">
        <v>0</v>
      </c>
      <c r="AC180" s="6">
        <v>0</v>
      </c>
      <c r="AD180" s="30">
        <v>0</v>
      </c>
      <c r="AE180" s="67">
        <f t="shared" si="34"/>
        <v>0</v>
      </c>
      <c r="AF180" s="70">
        <f>IF(C180=Sheet6!$E$3,Sheet6!$E$4,IF('January 2023'!C180=Sheet6!$F$3,Sheet6!$F$4,IF('January 2023'!C180=Sheet6!$G$3,Sheet6!$G$4,IF('January 2023'!C180=Sheet6!$H$3,Sheet6!$H$4,IF('January 2023'!C180=Sheet6!$I$3,Sheet6!$I$4,IF('January 2023'!C180=Sheet6!$J$3,Sheet6!$J$4,IF('January 2023'!C180=Sheet6!$K$3,Sheet6!$K$4,IF('January 2023'!C180=Sheet6!$L$3,Sheet6!$L$4))))))))</f>
        <v>0.12430468185328003</v>
      </c>
      <c r="AG180" s="74">
        <f t="shared" si="35"/>
        <v>0</v>
      </c>
      <c r="AH180" s="71">
        <v>0.84499999999999997</v>
      </c>
      <c r="AI180" s="72">
        <f t="shared" si="36"/>
        <v>0</v>
      </c>
      <c r="AJ180" s="73">
        <f t="shared" si="37"/>
        <v>0</v>
      </c>
      <c r="AK180" s="73">
        <v>0.57513480154899921</v>
      </c>
      <c r="AL180" s="95">
        <f t="shared" si="38"/>
        <v>0</v>
      </c>
      <c r="AM180" s="107">
        <v>0</v>
      </c>
      <c r="AN180" s="98">
        <f t="shared" si="39"/>
        <v>0</v>
      </c>
      <c r="AO180" s="99" t="e">
        <f>SUMIF([1]Sheet1!$AB:$AB,E180,[1]Sheet1!$AA:$AA)</f>
        <v>#VALUE!</v>
      </c>
      <c r="AP180" s="100">
        <f t="shared" si="40"/>
        <v>1</v>
      </c>
      <c r="AQ180" s="97">
        <f t="shared" si="41"/>
        <v>0</v>
      </c>
      <c r="AR180" s="100">
        <f t="shared" si="42"/>
        <v>0</v>
      </c>
      <c r="AS180" s="101">
        <f t="shared" si="43"/>
        <v>1</v>
      </c>
      <c r="AT180" s="100">
        <v>0.12430468185328003</v>
      </c>
      <c r="AU180" s="108">
        <f t="shared" si="44"/>
        <v>0</v>
      </c>
    </row>
    <row r="181" spans="1:47" hidden="1">
      <c r="A181" s="21">
        <v>44927</v>
      </c>
      <c r="B181" s="23" t="s">
        <v>13</v>
      </c>
      <c r="C181" s="23" t="s">
        <v>14</v>
      </c>
      <c r="D181" s="23" t="s">
        <v>3359</v>
      </c>
      <c r="E181" s="23">
        <v>1004931902</v>
      </c>
      <c r="F181" s="23" t="s">
        <v>32</v>
      </c>
      <c r="G181" s="22">
        <v>1069328</v>
      </c>
      <c r="H181" s="36" t="s">
        <v>16</v>
      </c>
      <c r="I181" s="4" t="s">
        <v>3512</v>
      </c>
      <c r="J181" s="4" t="s">
        <v>3512</v>
      </c>
      <c r="K181" s="24" t="s">
        <v>34</v>
      </c>
      <c r="L181" s="25">
        <v>0</v>
      </c>
      <c r="M181" s="29">
        <v>0</v>
      </c>
      <c r="N181" s="29">
        <v>0</v>
      </c>
      <c r="O181" s="29">
        <v>1</v>
      </c>
      <c r="P181" s="29">
        <v>0</v>
      </c>
      <c r="Q181" s="29">
        <v>0</v>
      </c>
      <c r="R181" s="28">
        <v>0</v>
      </c>
      <c r="S181" s="28">
        <v>0</v>
      </c>
      <c r="T181" s="28">
        <v>0</v>
      </c>
      <c r="U181" s="28">
        <v>0</v>
      </c>
      <c r="V181" s="29">
        <v>0</v>
      </c>
      <c r="W181" s="29">
        <v>0</v>
      </c>
      <c r="X181" s="32">
        <f t="shared" si="30"/>
        <v>1</v>
      </c>
      <c r="Y181" s="33">
        <f t="shared" si="31"/>
        <v>0</v>
      </c>
      <c r="Z181" s="33">
        <f t="shared" si="32"/>
        <v>0</v>
      </c>
      <c r="AA181" s="33">
        <f t="shared" si="33"/>
        <v>0</v>
      </c>
      <c r="AB181" s="5">
        <v>0</v>
      </c>
      <c r="AC181" s="6">
        <v>0</v>
      </c>
      <c r="AD181" s="32">
        <v>0</v>
      </c>
      <c r="AE181" s="67">
        <f t="shared" si="34"/>
        <v>0</v>
      </c>
      <c r="AF181" s="70">
        <f>IF(C181=Sheet6!$E$3,Sheet6!$E$4,IF('January 2023'!C181=Sheet6!$F$3,Sheet6!$F$4,IF('January 2023'!C181=Sheet6!$G$3,Sheet6!$G$4,IF('January 2023'!C181=Sheet6!$H$3,Sheet6!$H$4,IF('January 2023'!C181=Sheet6!$I$3,Sheet6!$I$4,IF('January 2023'!C181=Sheet6!$J$3,Sheet6!$J$4,IF('January 2023'!C181=Sheet6!$K$3,Sheet6!$K$4,IF('January 2023'!C181=Sheet6!$L$3,Sheet6!$L$4))))))))</f>
        <v>0.12430468185328003</v>
      </c>
      <c r="AG181" s="74">
        <f t="shared" si="35"/>
        <v>0</v>
      </c>
      <c r="AH181" s="71">
        <v>0.84499999999999997</v>
      </c>
      <c r="AI181" s="72">
        <f t="shared" si="36"/>
        <v>0</v>
      </c>
      <c r="AJ181" s="73">
        <f t="shared" si="37"/>
        <v>0</v>
      </c>
      <c r="AK181" s="73">
        <v>0.57513480154899921</v>
      </c>
      <c r="AL181" s="95">
        <f t="shared" si="38"/>
        <v>0</v>
      </c>
      <c r="AM181" s="107">
        <v>0</v>
      </c>
      <c r="AN181" s="98">
        <f t="shared" si="39"/>
        <v>0</v>
      </c>
      <c r="AO181" s="99" t="e">
        <f>SUMIF([1]Sheet1!$AB:$AB,E181,[1]Sheet1!$AA:$AA)</f>
        <v>#VALUE!</v>
      </c>
      <c r="AP181" s="100">
        <f t="shared" si="40"/>
        <v>1</v>
      </c>
      <c r="AQ181" s="97">
        <f t="shared" si="41"/>
        <v>0</v>
      </c>
      <c r="AR181" s="100">
        <f t="shared" si="42"/>
        <v>0</v>
      </c>
      <c r="AS181" s="101">
        <f t="shared" si="43"/>
        <v>1</v>
      </c>
      <c r="AT181" s="100">
        <v>0.12430468185328003</v>
      </c>
      <c r="AU181" s="108">
        <f t="shared" si="44"/>
        <v>0</v>
      </c>
    </row>
    <row r="182" spans="1:47" hidden="1">
      <c r="A182" s="21">
        <v>44927</v>
      </c>
      <c r="B182" s="22" t="s">
        <v>13</v>
      </c>
      <c r="C182" s="22" t="s">
        <v>14</v>
      </c>
      <c r="D182" s="22" t="s">
        <v>33</v>
      </c>
      <c r="E182" s="22">
        <v>1002992446</v>
      </c>
      <c r="F182" s="22" t="s">
        <v>32</v>
      </c>
      <c r="G182" s="22">
        <v>1069328</v>
      </c>
      <c r="H182" s="36" t="s">
        <v>16</v>
      </c>
      <c r="I182" s="4" t="s">
        <v>3512</v>
      </c>
      <c r="J182" s="4" t="s">
        <v>3512</v>
      </c>
      <c r="K182" s="25" t="s">
        <v>34</v>
      </c>
      <c r="L182" s="25">
        <v>0</v>
      </c>
      <c r="M182" s="26">
        <v>0</v>
      </c>
      <c r="N182" s="26">
        <v>0</v>
      </c>
      <c r="O182" s="26">
        <v>1</v>
      </c>
      <c r="P182" s="26">
        <v>0</v>
      </c>
      <c r="Q182" s="26">
        <v>793.80000000000007</v>
      </c>
      <c r="R182" s="27">
        <v>0</v>
      </c>
      <c r="S182" s="27">
        <v>55712.759999999995</v>
      </c>
      <c r="T182" s="28">
        <v>0</v>
      </c>
      <c r="U182" s="27">
        <v>55000</v>
      </c>
      <c r="V182" s="29">
        <v>0</v>
      </c>
      <c r="W182" s="26">
        <v>1</v>
      </c>
      <c r="X182" s="30">
        <f t="shared" si="30"/>
        <v>1</v>
      </c>
      <c r="Y182" s="31">
        <f t="shared" si="31"/>
        <v>793.80000000000007</v>
      </c>
      <c r="Z182" s="31">
        <f t="shared" si="32"/>
        <v>55712.759999999995</v>
      </c>
      <c r="AA182" s="31">
        <f t="shared" si="33"/>
        <v>55000</v>
      </c>
      <c r="AB182" s="5">
        <v>1</v>
      </c>
      <c r="AC182" s="6">
        <v>0</v>
      </c>
      <c r="AD182" s="30">
        <v>0</v>
      </c>
      <c r="AE182" s="67">
        <f t="shared" si="34"/>
        <v>1</v>
      </c>
      <c r="AF182" s="70">
        <f>IF(C182=Sheet6!$E$3,Sheet6!$E$4,IF('January 2023'!C182=Sheet6!$F$3,Sheet6!$F$4,IF('January 2023'!C182=Sheet6!$G$3,Sheet6!$G$4,IF('January 2023'!C182=Sheet6!$H$3,Sheet6!$H$4,IF('January 2023'!C182=Sheet6!$I$3,Sheet6!$I$4,IF('January 2023'!C182=Sheet6!$J$3,Sheet6!$J$4,IF('January 2023'!C182=Sheet6!$K$3,Sheet6!$K$4,IF('January 2023'!C182=Sheet6!$L$3,Sheet6!$L$4))))))))</f>
        <v>0.12430468185328003</v>
      </c>
      <c r="AG182" s="74">
        <f t="shared" si="35"/>
        <v>0</v>
      </c>
      <c r="AH182" s="71">
        <v>0.84499999999999997</v>
      </c>
      <c r="AI182" s="72">
        <f t="shared" si="36"/>
        <v>0</v>
      </c>
      <c r="AJ182" s="73">
        <f t="shared" si="37"/>
        <v>1</v>
      </c>
      <c r="AK182" s="73">
        <v>0.57513480154899921</v>
      </c>
      <c r="AL182" s="95">
        <f t="shared" si="38"/>
        <v>1</v>
      </c>
      <c r="AM182" s="107">
        <v>0</v>
      </c>
      <c r="AN182" s="98">
        <f t="shared" si="39"/>
        <v>0</v>
      </c>
      <c r="AO182" s="99" t="e">
        <f>SUMIF([1]Sheet1!$AB:$AB,E182,[1]Sheet1!$AA:$AA)</f>
        <v>#VALUE!</v>
      </c>
      <c r="AP182" s="100">
        <f t="shared" si="40"/>
        <v>1</v>
      </c>
      <c r="AQ182" s="97">
        <f t="shared" si="41"/>
        <v>0</v>
      </c>
      <c r="AR182" s="100">
        <f t="shared" si="42"/>
        <v>0.98720652145038235</v>
      </c>
      <c r="AS182" s="101">
        <f t="shared" si="43"/>
        <v>1</v>
      </c>
      <c r="AT182" s="100">
        <v>0.12430468185328003</v>
      </c>
      <c r="AU182" s="108">
        <f t="shared" si="44"/>
        <v>0</v>
      </c>
    </row>
    <row r="183" spans="1:47" hidden="1">
      <c r="A183" s="21">
        <v>44927</v>
      </c>
      <c r="B183" s="22" t="s">
        <v>13</v>
      </c>
      <c r="C183" s="22" t="s">
        <v>14</v>
      </c>
      <c r="D183" s="22" t="s">
        <v>35</v>
      </c>
      <c r="E183" s="22">
        <v>1002992524</v>
      </c>
      <c r="F183" s="22" t="s">
        <v>32</v>
      </c>
      <c r="G183" s="22">
        <v>1069328</v>
      </c>
      <c r="H183" s="36" t="s">
        <v>16</v>
      </c>
      <c r="I183" s="4" t="s">
        <v>3513</v>
      </c>
      <c r="J183" s="4" t="s">
        <v>3551</v>
      </c>
      <c r="K183" s="25" t="s">
        <v>34</v>
      </c>
      <c r="L183" s="25">
        <v>0</v>
      </c>
      <c r="M183" s="26">
        <v>0</v>
      </c>
      <c r="N183" s="26">
        <v>0</v>
      </c>
      <c r="O183" s="26">
        <v>1</v>
      </c>
      <c r="P183" s="26">
        <v>0</v>
      </c>
      <c r="Q183" s="26">
        <v>207.9</v>
      </c>
      <c r="R183" s="27">
        <v>0</v>
      </c>
      <c r="S183" s="27">
        <v>15000</v>
      </c>
      <c r="T183" s="28">
        <v>0</v>
      </c>
      <c r="U183" s="27">
        <v>15000</v>
      </c>
      <c r="V183" s="29">
        <v>0</v>
      </c>
      <c r="W183" s="26">
        <v>1</v>
      </c>
      <c r="X183" s="30">
        <f t="shared" si="30"/>
        <v>1</v>
      </c>
      <c r="Y183" s="31">
        <f t="shared" si="31"/>
        <v>207.9</v>
      </c>
      <c r="Z183" s="31">
        <f t="shared" si="32"/>
        <v>15000</v>
      </c>
      <c r="AA183" s="31">
        <f t="shared" si="33"/>
        <v>15000</v>
      </c>
      <c r="AB183" s="5">
        <v>1</v>
      </c>
      <c r="AC183" s="6">
        <v>0</v>
      </c>
      <c r="AD183" s="30">
        <v>0</v>
      </c>
      <c r="AE183" s="67">
        <f t="shared" si="34"/>
        <v>1</v>
      </c>
      <c r="AF183" s="70">
        <f>IF(C183=Sheet6!$E$3,Sheet6!$E$4,IF('January 2023'!C183=Sheet6!$F$3,Sheet6!$F$4,IF('January 2023'!C183=Sheet6!$G$3,Sheet6!$G$4,IF('January 2023'!C183=Sheet6!$H$3,Sheet6!$H$4,IF('January 2023'!C183=Sheet6!$I$3,Sheet6!$I$4,IF('January 2023'!C183=Sheet6!$J$3,Sheet6!$J$4,IF('January 2023'!C183=Sheet6!$K$3,Sheet6!$K$4,IF('January 2023'!C183=Sheet6!$L$3,Sheet6!$L$4))))))))</f>
        <v>0.12430468185328003</v>
      </c>
      <c r="AG183" s="74">
        <f t="shared" si="35"/>
        <v>0</v>
      </c>
      <c r="AH183" s="71">
        <v>0.84499999999999997</v>
      </c>
      <c r="AI183" s="72">
        <f t="shared" si="36"/>
        <v>0</v>
      </c>
      <c r="AJ183" s="73">
        <f t="shared" si="37"/>
        <v>1</v>
      </c>
      <c r="AK183" s="73">
        <v>0.57513480154899921</v>
      </c>
      <c r="AL183" s="95">
        <f t="shared" si="38"/>
        <v>1</v>
      </c>
      <c r="AM183" s="107">
        <v>0</v>
      </c>
      <c r="AN183" s="98">
        <f t="shared" si="39"/>
        <v>0</v>
      </c>
      <c r="AO183" s="99" t="e">
        <f>SUMIF([1]Sheet1!$AB:$AB,E183,[1]Sheet1!$AA:$AA)</f>
        <v>#VALUE!</v>
      </c>
      <c r="AP183" s="100">
        <f t="shared" si="40"/>
        <v>1</v>
      </c>
      <c r="AQ183" s="97">
        <f t="shared" si="41"/>
        <v>0</v>
      </c>
      <c r="AR183" s="100">
        <f t="shared" si="42"/>
        <v>1</v>
      </c>
      <c r="AS183" s="101">
        <f t="shared" si="43"/>
        <v>1</v>
      </c>
      <c r="AT183" s="100">
        <v>0.12430468185328003</v>
      </c>
      <c r="AU183" s="108">
        <f t="shared" si="44"/>
        <v>0</v>
      </c>
    </row>
    <row r="184" spans="1:47" hidden="1">
      <c r="A184" s="21">
        <v>44927</v>
      </c>
      <c r="B184" s="22" t="s">
        <v>13</v>
      </c>
      <c r="C184" s="22" t="s">
        <v>14</v>
      </c>
      <c r="D184" s="22" t="s">
        <v>3360</v>
      </c>
      <c r="E184" s="22">
        <v>1002995658</v>
      </c>
      <c r="F184" s="22" t="s">
        <v>32</v>
      </c>
      <c r="G184" s="22">
        <v>1081849</v>
      </c>
      <c r="H184" s="36" t="s">
        <v>16</v>
      </c>
      <c r="I184" s="4" t="s">
        <v>3513</v>
      </c>
      <c r="J184" s="4" t="s">
        <v>3551</v>
      </c>
      <c r="K184" s="25" t="s">
        <v>34</v>
      </c>
      <c r="L184" s="25">
        <v>0</v>
      </c>
      <c r="M184" s="26">
        <v>0</v>
      </c>
      <c r="N184" s="26">
        <v>0</v>
      </c>
      <c r="O184" s="26">
        <v>1</v>
      </c>
      <c r="P184" s="26">
        <v>0</v>
      </c>
      <c r="Q184" s="26">
        <v>7731.5</v>
      </c>
      <c r="R184" s="27">
        <v>0</v>
      </c>
      <c r="S184" s="27">
        <v>600000</v>
      </c>
      <c r="T184" s="28">
        <v>0</v>
      </c>
      <c r="U184" s="27">
        <v>600000</v>
      </c>
      <c r="V184" s="29">
        <v>0</v>
      </c>
      <c r="W184" s="26">
        <v>1</v>
      </c>
      <c r="X184" s="30">
        <f t="shared" si="30"/>
        <v>1</v>
      </c>
      <c r="Y184" s="31">
        <f t="shared" si="31"/>
        <v>7731.5</v>
      </c>
      <c r="Z184" s="31">
        <f t="shared" si="32"/>
        <v>600000</v>
      </c>
      <c r="AA184" s="31">
        <f t="shared" si="33"/>
        <v>600000</v>
      </c>
      <c r="AB184" s="5">
        <v>1</v>
      </c>
      <c r="AC184" s="6">
        <v>0</v>
      </c>
      <c r="AD184" s="30">
        <v>0</v>
      </c>
      <c r="AE184" s="67">
        <f t="shared" si="34"/>
        <v>1</v>
      </c>
      <c r="AF184" s="70">
        <f>IF(C184=Sheet6!$E$3,Sheet6!$E$4,IF('January 2023'!C184=Sheet6!$F$3,Sheet6!$F$4,IF('January 2023'!C184=Sheet6!$G$3,Sheet6!$G$4,IF('January 2023'!C184=Sheet6!$H$3,Sheet6!$H$4,IF('January 2023'!C184=Sheet6!$I$3,Sheet6!$I$4,IF('January 2023'!C184=Sheet6!$J$3,Sheet6!$J$4,IF('January 2023'!C184=Sheet6!$K$3,Sheet6!$K$4,IF('January 2023'!C184=Sheet6!$L$3,Sheet6!$L$4))))))))</f>
        <v>0.12430468185328003</v>
      </c>
      <c r="AG184" s="74">
        <f t="shared" si="35"/>
        <v>0</v>
      </c>
      <c r="AH184" s="71">
        <v>0.84499999999999997</v>
      </c>
      <c r="AI184" s="72">
        <f t="shared" si="36"/>
        <v>0</v>
      </c>
      <c r="AJ184" s="73">
        <f t="shared" si="37"/>
        <v>1</v>
      </c>
      <c r="AK184" s="73">
        <v>0.57513480154899921</v>
      </c>
      <c r="AL184" s="95">
        <f t="shared" si="38"/>
        <v>1</v>
      </c>
      <c r="AM184" s="107">
        <v>0</v>
      </c>
      <c r="AN184" s="98">
        <f t="shared" si="39"/>
        <v>0</v>
      </c>
      <c r="AO184" s="99" t="e">
        <f>SUMIF([1]Sheet1!$AB:$AB,E184,[1]Sheet1!$AA:$AA)</f>
        <v>#VALUE!</v>
      </c>
      <c r="AP184" s="100">
        <f t="shared" si="40"/>
        <v>1</v>
      </c>
      <c r="AQ184" s="97">
        <f t="shared" si="41"/>
        <v>0</v>
      </c>
      <c r="AR184" s="100">
        <f t="shared" si="42"/>
        <v>1</v>
      </c>
      <c r="AS184" s="101">
        <f t="shared" si="43"/>
        <v>1</v>
      </c>
      <c r="AT184" s="100">
        <v>0.12430468185328003</v>
      </c>
      <c r="AU184" s="108">
        <f t="shared" si="44"/>
        <v>0</v>
      </c>
    </row>
    <row r="185" spans="1:47" hidden="1">
      <c r="A185" s="21">
        <v>44927</v>
      </c>
      <c r="B185" s="22" t="s">
        <v>13</v>
      </c>
      <c r="C185" s="22" t="s">
        <v>14</v>
      </c>
      <c r="D185" s="22" t="s">
        <v>40</v>
      </c>
      <c r="E185" s="22">
        <v>1001911922</v>
      </c>
      <c r="F185" s="22" t="s">
        <v>32</v>
      </c>
      <c r="G185" s="22">
        <v>1070774</v>
      </c>
      <c r="H185" s="36" t="s">
        <v>16</v>
      </c>
      <c r="I185" s="4" t="s">
        <v>3514</v>
      </c>
      <c r="J185" s="4" t="s">
        <v>3552</v>
      </c>
      <c r="K185" s="25" t="s">
        <v>41</v>
      </c>
      <c r="L185" s="25">
        <v>0</v>
      </c>
      <c r="M185" s="26">
        <v>0</v>
      </c>
      <c r="N185" s="26">
        <v>0</v>
      </c>
      <c r="O185" s="26">
        <v>4</v>
      </c>
      <c r="P185" s="26">
        <v>0</v>
      </c>
      <c r="Q185" s="26">
        <v>164.60000000000002</v>
      </c>
      <c r="R185" s="27">
        <v>0</v>
      </c>
      <c r="S185" s="27">
        <v>11717.95</v>
      </c>
      <c r="T185" s="28">
        <v>0</v>
      </c>
      <c r="U185" s="27">
        <v>11500</v>
      </c>
      <c r="V185" s="29">
        <v>0</v>
      </c>
      <c r="W185" s="26">
        <v>1</v>
      </c>
      <c r="X185" s="30">
        <f t="shared" si="30"/>
        <v>4</v>
      </c>
      <c r="Y185" s="31">
        <f t="shared" si="31"/>
        <v>164.60000000000002</v>
      </c>
      <c r="Z185" s="31">
        <f t="shared" si="32"/>
        <v>11717.95</v>
      </c>
      <c r="AA185" s="31">
        <f t="shared" si="33"/>
        <v>11500</v>
      </c>
      <c r="AB185" s="5">
        <v>1</v>
      </c>
      <c r="AC185" s="6">
        <v>0</v>
      </c>
      <c r="AD185" s="30">
        <v>0</v>
      </c>
      <c r="AE185" s="67">
        <f t="shared" si="34"/>
        <v>0.25</v>
      </c>
      <c r="AF185" s="70">
        <f>IF(C185=Sheet6!$E$3,Sheet6!$E$4,IF('January 2023'!C185=Sheet6!$F$3,Sheet6!$F$4,IF('January 2023'!C185=Sheet6!$G$3,Sheet6!$G$4,IF('January 2023'!C185=Sheet6!$H$3,Sheet6!$H$4,IF('January 2023'!C185=Sheet6!$I$3,Sheet6!$I$4,IF('January 2023'!C185=Sheet6!$J$3,Sheet6!$J$4,IF('January 2023'!C185=Sheet6!$K$3,Sheet6!$K$4,IF('January 2023'!C185=Sheet6!$L$3,Sheet6!$L$4))))))))</f>
        <v>0.12430468185328003</v>
      </c>
      <c r="AG185" s="74">
        <f t="shared" si="35"/>
        <v>0</v>
      </c>
      <c r="AH185" s="71">
        <v>0.84499999999999997</v>
      </c>
      <c r="AI185" s="72">
        <f t="shared" si="36"/>
        <v>0</v>
      </c>
      <c r="AJ185" s="73">
        <f t="shared" si="37"/>
        <v>0.25</v>
      </c>
      <c r="AK185" s="73">
        <v>0.57513480154899921</v>
      </c>
      <c r="AL185" s="95">
        <f t="shared" si="38"/>
        <v>0</v>
      </c>
      <c r="AM185" s="107">
        <v>0</v>
      </c>
      <c r="AN185" s="98">
        <f t="shared" si="39"/>
        <v>0</v>
      </c>
      <c r="AO185" s="99" t="e">
        <f>SUMIF([1]Sheet1!$AB:$AB,E185,[1]Sheet1!$AA:$AA)</f>
        <v>#VALUE!</v>
      </c>
      <c r="AP185" s="100">
        <f t="shared" si="40"/>
        <v>1</v>
      </c>
      <c r="AQ185" s="97">
        <f t="shared" si="41"/>
        <v>0</v>
      </c>
      <c r="AR185" s="100">
        <f t="shared" si="42"/>
        <v>0.98140033026254592</v>
      </c>
      <c r="AS185" s="101">
        <f t="shared" si="43"/>
        <v>1</v>
      </c>
      <c r="AT185" s="100">
        <v>0.12430468185328003</v>
      </c>
      <c r="AU185" s="108">
        <f t="shared" si="44"/>
        <v>0</v>
      </c>
    </row>
    <row r="186" spans="1:47" hidden="1">
      <c r="A186" s="21">
        <v>44927</v>
      </c>
      <c r="B186" s="23" t="s">
        <v>13</v>
      </c>
      <c r="C186" s="23" t="s">
        <v>14</v>
      </c>
      <c r="D186" s="23" t="s">
        <v>3361</v>
      </c>
      <c r="E186" s="23">
        <v>1003637014</v>
      </c>
      <c r="F186" s="23" t="s">
        <v>32</v>
      </c>
      <c r="G186" s="22">
        <v>1081849</v>
      </c>
      <c r="H186" s="36" t="s">
        <v>16</v>
      </c>
      <c r="I186" s="4" t="s">
        <v>3513</v>
      </c>
      <c r="J186" s="4" t="s">
        <v>3551</v>
      </c>
      <c r="K186" s="24">
        <v>29598.150000000023</v>
      </c>
      <c r="L186" s="24">
        <v>29598.150000000023</v>
      </c>
      <c r="M186" s="29">
        <v>0</v>
      </c>
      <c r="N186" s="29">
        <v>0</v>
      </c>
      <c r="O186" s="29">
        <v>67</v>
      </c>
      <c r="P186" s="29">
        <v>0</v>
      </c>
      <c r="Q186" s="29">
        <v>14917.400000000003</v>
      </c>
      <c r="R186" s="28">
        <v>0</v>
      </c>
      <c r="S186" s="28">
        <v>1057470.2700000003</v>
      </c>
      <c r="T186" s="28">
        <v>0</v>
      </c>
      <c r="U186" s="28">
        <v>1072600</v>
      </c>
      <c r="V186" s="29">
        <v>0</v>
      </c>
      <c r="W186" s="29">
        <v>29</v>
      </c>
      <c r="X186" s="32">
        <f t="shared" si="30"/>
        <v>67</v>
      </c>
      <c r="Y186" s="33">
        <f t="shared" si="31"/>
        <v>14917.400000000003</v>
      </c>
      <c r="Z186" s="33">
        <f t="shared" si="32"/>
        <v>1057470.2700000003</v>
      </c>
      <c r="AA186" s="33">
        <f t="shared" si="33"/>
        <v>1072600</v>
      </c>
      <c r="AB186" s="5">
        <v>29</v>
      </c>
      <c r="AC186" s="6">
        <v>0</v>
      </c>
      <c r="AD186" s="32">
        <v>0</v>
      </c>
      <c r="AE186" s="67">
        <f t="shared" si="34"/>
        <v>0.43283582089552236</v>
      </c>
      <c r="AF186" s="70">
        <f>IF(C186=Sheet6!$E$3,Sheet6!$E$4,IF('January 2023'!C186=Sheet6!$F$3,Sheet6!$F$4,IF('January 2023'!C186=Sheet6!$G$3,Sheet6!$G$4,IF('January 2023'!C186=Sheet6!$H$3,Sheet6!$H$4,IF('January 2023'!C186=Sheet6!$I$3,Sheet6!$I$4,IF('January 2023'!C186=Sheet6!$J$3,Sheet6!$J$4,IF('January 2023'!C186=Sheet6!$K$3,Sheet6!$K$4,IF('January 2023'!C186=Sheet6!$L$3,Sheet6!$L$4))))))))</f>
        <v>0.12430468185328003</v>
      </c>
      <c r="AG186" s="74">
        <f t="shared" si="35"/>
        <v>0.50399771607347055</v>
      </c>
      <c r="AH186" s="71">
        <v>0.84499999999999997</v>
      </c>
      <c r="AI186" s="72">
        <f t="shared" si="36"/>
        <v>0</v>
      </c>
      <c r="AJ186" s="73">
        <f t="shared" si="37"/>
        <v>0.43283582089552236</v>
      </c>
      <c r="AK186" s="73">
        <v>0.57513480154899921</v>
      </c>
      <c r="AL186" s="95">
        <f t="shared" si="38"/>
        <v>0</v>
      </c>
      <c r="AM186" s="107">
        <v>0</v>
      </c>
      <c r="AN186" s="98">
        <f t="shared" si="39"/>
        <v>10093.036750000016</v>
      </c>
      <c r="AO186" s="99" t="e">
        <f>SUMIF([1]Sheet1!$AB:$AB,E186,[1]Sheet1!$AA:$AA)</f>
        <v>#VALUE!</v>
      </c>
      <c r="AP186" s="100" t="str">
        <f t="shared" si="40"/>
        <v/>
      </c>
      <c r="AQ186" s="97">
        <f t="shared" si="41"/>
        <v>1</v>
      </c>
      <c r="AR186" s="100">
        <f t="shared" si="42"/>
        <v>1.0143074755189097</v>
      </c>
      <c r="AS186" s="101">
        <f t="shared" si="43"/>
        <v>0.48879134894222187</v>
      </c>
      <c r="AT186" s="100">
        <v>0.12430468185328003</v>
      </c>
      <c r="AU186" s="108">
        <f t="shared" si="44"/>
        <v>0</v>
      </c>
    </row>
    <row r="187" spans="1:47" hidden="1">
      <c r="A187" s="21">
        <v>44927</v>
      </c>
      <c r="B187" s="22" t="s">
        <v>13</v>
      </c>
      <c r="C187" s="22" t="s">
        <v>14</v>
      </c>
      <c r="D187" s="22" t="s">
        <v>130</v>
      </c>
      <c r="E187" s="22">
        <v>1001957410</v>
      </c>
      <c r="F187" s="22" t="s">
        <v>32</v>
      </c>
      <c r="G187" s="22">
        <v>1069328</v>
      </c>
      <c r="H187" s="36" t="s">
        <v>16</v>
      </c>
      <c r="I187" s="4" t="s">
        <v>3513</v>
      </c>
      <c r="J187" s="4" t="s">
        <v>3551</v>
      </c>
      <c r="K187" s="25">
        <v>12828.239999999991</v>
      </c>
      <c r="L187" s="25">
        <v>12828.239999999991</v>
      </c>
      <c r="M187" s="26">
        <v>0</v>
      </c>
      <c r="N187" s="26">
        <v>0</v>
      </c>
      <c r="O187" s="26">
        <v>17</v>
      </c>
      <c r="P187" s="26">
        <v>0</v>
      </c>
      <c r="Q187" s="26">
        <v>6938.4999999999991</v>
      </c>
      <c r="R187" s="27">
        <v>0</v>
      </c>
      <c r="S187" s="27">
        <v>484299.99999999994</v>
      </c>
      <c r="T187" s="28">
        <v>0</v>
      </c>
      <c r="U187" s="27">
        <v>484300</v>
      </c>
      <c r="V187" s="29">
        <v>0</v>
      </c>
      <c r="W187" s="26">
        <v>8</v>
      </c>
      <c r="X187" s="30">
        <f t="shared" si="30"/>
        <v>17</v>
      </c>
      <c r="Y187" s="31">
        <f t="shared" si="31"/>
        <v>6938.4999999999991</v>
      </c>
      <c r="Z187" s="31">
        <f t="shared" si="32"/>
        <v>484299.99999999994</v>
      </c>
      <c r="AA187" s="31">
        <f t="shared" si="33"/>
        <v>484300</v>
      </c>
      <c r="AB187" s="5">
        <v>8</v>
      </c>
      <c r="AC187" s="6">
        <v>0</v>
      </c>
      <c r="AD187" s="30">
        <v>0</v>
      </c>
      <c r="AE187" s="67">
        <f t="shared" si="34"/>
        <v>0.47058823529411764</v>
      </c>
      <c r="AF187" s="70">
        <f>IF(C187=Sheet6!$E$3,Sheet6!$E$4,IF('January 2023'!C187=Sheet6!$F$3,Sheet6!$F$4,IF('January 2023'!C187=Sheet6!$G$3,Sheet6!$G$4,IF('January 2023'!C187=Sheet6!$H$3,Sheet6!$H$4,IF('January 2023'!C187=Sheet6!$I$3,Sheet6!$I$4,IF('January 2023'!C187=Sheet6!$J$3,Sheet6!$J$4,IF('January 2023'!C187=Sheet6!$K$3,Sheet6!$K$4,IF('January 2023'!C187=Sheet6!$L$3,Sheet6!$L$4))))))))</f>
        <v>0.12430468185328003</v>
      </c>
      <c r="AG187" s="74">
        <f t="shared" si="35"/>
        <v>0.54087700261298544</v>
      </c>
      <c r="AH187" s="71">
        <v>0.84499999999999997</v>
      </c>
      <c r="AI187" s="72">
        <f t="shared" si="36"/>
        <v>0</v>
      </c>
      <c r="AJ187" s="73">
        <f t="shared" si="37"/>
        <v>0.47058823529411764</v>
      </c>
      <c r="AK187" s="73">
        <v>0.57513480154899921</v>
      </c>
      <c r="AL187" s="95">
        <f t="shared" si="38"/>
        <v>0</v>
      </c>
      <c r="AM187" s="107">
        <v>0</v>
      </c>
      <c r="AN187" s="98">
        <f t="shared" si="39"/>
        <v>3901.3627999999926</v>
      </c>
      <c r="AO187" s="99" t="e">
        <f>SUMIF([1]Sheet1!$AB:$AB,E187,[1]Sheet1!$AA:$AA)</f>
        <v>#VALUE!</v>
      </c>
      <c r="AP187" s="100" t="str">
        <f t="shared" si="40"/>
        <v/>
      </c>
      <c r="AQ187" s="97">
        <f t="shared" si="41"/>
        <v>1</v>
      </c>
      <c r="AR187" s="100">
        <f t="shared" si="42"/>
        <v>1.0000000000000002</v>
      </c>
      <c r="AS187" s="101">
        <f t="shared" si="43"/>
        <v>0.45912299738701445</v>
      </c>
      <c r="AT187" s="100">
        <v>0.12430468185328003</v>
      </c>
      <c r="AU187" s="108">
        <f t="shared" si="44"/>
        <v>0</v>
      </c>
    </row>
    <row r="188" spans="1:47" hidden="1">
      <c r="A188" s="21">
        <v>44927</v>
      </c>
      <c r="B188" s="22" t="s">
        <v>13</v>
      </c>
      <c r="C188" s="22" t="s">
        <v>14</v>
      </c>
      <c r="D188" s="22" t="s">
        <v>123</v>
      </c>
      <c r="E188" s="22">
        <v>1004718106</v>
      </c>
      <c r="F188" s="22" t="s">
        <v>32</v>
      </c>
      <c r="G188" s="22">
        <v>1069328</v>
      </c>
      <c r="H188" s="36" t="s">
        <v>16</v>
      </c>
      <c r="I188" s="4" t="s">
        <v>3512</v>
      </c>
      <c r="J188" s="4" t="s">
        <v>3512</v>
      </c>
      <c r="K188" s="25">
        <v>9865.3799999999901</v>
      </c>
      <c r="L188" s="25">
        <v>9865.3799999999901</v>
      </c>
      <c r="M188" s="26">
        <v>0</v>
      </c>
      <c r="N188" s="26">
        <v>0</v>
      </c>
      <c r="O188" s="26">
        <v>12</v>
      </c>
      <c r="P188" s="26">
        <v>0</v>
      </c>
      <c r="Q188" s="26">
        <v>10081.799999999999</v>
      </c>
      <c r="R188" s="27">
        <v>0</v>
      </c>
      <c r="S188" s="27">
        <v>682332.67999999993</v>
      </c>
      <c r="T188" s="28">
        <v>0</v>
      </c>
      <c r="U188" s="27">
        <v>686800</v>
      </c>
      <c r="V188" s="29">
        <v>0</v>
      </c>
      <c r="W188" s="26">
        <v>9</v>
      </c>
      <c r="X188" s="30">
        <f t="shared" si="30"/>
        <v>12</v>
      </c>
      <c r="Y188" s="31">
        <f t="shared" si="31"/>
        <v>10081.799999999999</v>
      </c>
      <c r="Z188" s="31">
        <f t="shared" si="32"/>
        <v>682332.67999999993</v>
      </c>
      <c r="AA188" s="31">
        <f t="shared" si="33"/>
        <v>686800</v>
      </c>
      <c r="AB188" s="5">
        <v>9</v>
      </c>
      <c r="AC188" s="6">
        <v>0</v>
      </c>
      <c r="AD188" s="30">
        <v>0</v>
      </c>
      <c r="AE188" s="67">
        <f t="shared" si="34"/>
        <v>0.75</v>
      </c>
      <c r="AF188" s="70">
        <f>IF(C188=Sheet6!$E$3,Sheet6!$E$4,IF('January 2023'!C188=Sheet6!$F$3,Sheet6!$F$4,IF('January 2023'!C188=Sheet6!$G$3,Sheet6!$G$4,IF('January 2023'!C188=Sheet6!$H$3,Sheet6!$H$4,IF('January 2023'!C188=Sheet6!$I$3,Sheet6!$I$4,IF('January 2023'!C188=Sheet6!$J$3,Sheet6!$J$4,IF('January 2023'!C188=Sheet6!$K$3,Sheet6!$K$4,IF('January 2023'!C188=Sheet6!$L$3,Sheet6!$L$4))))))))</f>
        <v>0.12430468185328003</v>
      </c>
      <c r="AG188" s="74">
        <f t="shared" si="35"/>
        <v>1.0219373202045952</v>
      </c>
      <c r="AH188" s="71">
        <v>0.84499999999999997</v>
      </c>
      <c r="AI188" s="72">
        <f t="shared" si="36"/>
        <v>1</v>
      </c>
      <c r="AJ188" s="73">
        <f t="shared" si="37"/>
        <v>0.75</v>
      </c>
      <c r="AK188" s="73">
        <v>0.57513480154899921</v>
      </c>
      <c r="AL188" s="95">
        <f t="shared" si="38"/>
        <v>1</v>
      </c>
      <c r="AM188" s="107">
        <v>0</v>
      </c>
      <c r="AN188" s="98">
        <f t="shared" si="39"/>
        <v>0</v>
      </c>
      <c r="AO188" s="99" t="e">
        <f>SUMIF([1]Sheet1!$AB:$AB,E188,[1]Sheet1!$AA:$AA)</f>
        <v>#VALUE!</v>
      </c>
      <c r="AP188" s="100">
        <f t="shared" si="40"/>
        <v>1</v>
      </c>
      <c r="AQ188" s="97">
        <f t="shared" si="41"/>
        <v>0</v>
      </c>
      <c r="AR188" s="100">
        <f t="shared" si="42"/>
        <v>1.006547128887334</v>
      </c>
      <c r="AS188" s="101">
        <f t="shared" si="43"/>
        <v>-2.8628075554751442E-2</v>
      </c>
      <c r="AT188" s="100">
        <v>0.12430468185328003</v>
      </c>
      <c r="AU188" s="108">
        <f t="shared" si="44"/>
        <v>1</v>
      </c>
    </row>
    <row r="189" spans="1:47" hidden="1">
      <c r="A189" s="21">
        <v>44927</v>
      </c>
      <c r="B189" s="23" t="s">
        <v>13</v>
      </c>
      <c r="C189" s="23" t="s">
        <v>14</v>
      </c>
      <c r="D189" s="23" t="s">
        <v>3362</v>
      </c>
      <c r="E189" s="23">
        <v>1004871574</v>
      </c>
      <c r="F189" s="23" t="s">
        <v>32</v>
      </c>
      <c r="G189" s="22">
        <v>1081849</v>
      </c>
      <c r="H189" s="36" t="s">
        <v>16</v>
      </c>
      <c r="I189" s="4" t="s">
        <v>3512</v>
      </c>
      <c r="J189" s="4" t="s">
        <v>3512</v>
      </c>
      <c r="K189" s="24">
        <v>8024.7999999999956</v>
      </c>
      <c r="L189" s="24">
        <v>8024.7999999999956</v>
      </c>
      <c r="M189" s="29">
        <v>0</v>
      </c>
      <c r="N189" s="29">
        <v>0</v>
      </c>
      <c r="O189" s="29">
        <v>14</v>
      </c>
      <c r="P189" s="29">
        <v>0</v>
      </c>
      <c r="Q189" s="29">
        <v>7526.0000000000009</v>
      </c>
      <c r="R189" s="28">
        <v>0</v>
      </c>
      <c r="S189" s="28">
        <v>545202.96</v>
      </c>
      <c r="T189" s="28">
        <v>0</v>
      </c>
      <c r="U189" s="28">
        <v>591900</v>
      </c>
      <c r="V189" s="29">
        <v>0</v>
      </c>
      <c r="W189" s="29">
        <v>10</v>
      </c>
      <c r="X189" s="32">
        <f t="shared" si="30"/>
        <v>14</v>
      </c>
      <c r="Y189" s="33">
        <f t="shared" si="31"/>
        <v>7526.0000000000009</v>
      </c>
      <c r="Z189" s="33">
        <f t="shared" si="32"/>
        <v>545202.96</v>
      </c>
      <c r="AA189" s="33">
        <f t="shared" si="33"/>
        <v>591900</v>
      </c>
      <c r="AB189" s="5">
        <v>10</v>
      </c>
      <c r="AC189" s="6">
        <v>0</v>
      </c>
      <c r="AD189" s="32">
        <v>0</v>
      </c>
      <c r="AE189" s="67">
        <f t="shared" si="34"/>
        <v>0.7142857142857143</v>
      </c>
      <c r="AF189" s="70">
        <f>IF(C189=Sheet6!$E$3,Sheet6!$E$4,IF('January 2023'!C189=Sheet6!$F$3,Sheet6!$F$4,IF('January 2023'!C189=Sheet6!$G$3,Sheet6!$G$4,IF('January 2023'!C189=Sheet6!$H$3,Sheet6!$H$4,IF('January 2023'!C189=Sheet6!$I$3,Sheet6!$I$4,IF('January 2023'!C189=Sheet6!$J$3,Sheet6!$J$4,IF('January 2023'!C189=Sheet6!$K$3,Sheet6!$K$4,IF('January 2023'!C189=Sheet6!$L$3,Sheet6!$L$4))))))))</f>
        <v>0.12430468185328003</v>
      </c>
      <c r="AG189" s="74">
        <f t="shared" si="35"/>
        <v>0.93784268766822909</v>
      </c>
      <c r="AH189" s="71">
        <v>0.84499999999999997</v>
      </c>
      <c r="AI189" s="72">
        <f t="shared" si="36"/>
        <v>1</v>
      </c>
      <c r="AJ189" s="73">
        <f t="shared" si="37"/>
        <v>0.7142857142857143</v>
      </c>
      <c r="AK189" s="73">
        <v>0.57513480154899921</v>
      </c>
      <c r="AL189" s="95">
        <f t="shared" si="38"/>
        <v>1</v>
      </c>
      <c r="AM189" s="107">
        <v>0</v>
      </c>
      <c r="AN189" s="98">
        <f t="shared" si="39"/>
        <v>0</v>
      </c>
      <c r="AO189" s="99" t="e">
        <f>SUMIF([1]Sheet1!$AB:$AB,E189,[1]Sheet1!$AA:$AA)</f>
        <v>#VALUE!</v>
      </c>
      <c r="AP189" s="100">
        <f t="shared" si="40"/>
        <v>1</v>
      </c>
      <c r="AQ189" s="97">
        <f t="shared" si="41"/>
        <v>0</v>
      </c>
      <c r="AR189" s="100">
        <f t="shared" si="42"/>
        <v>1.0856507455498774</v>
      </c>
      <c r="AS189" s="101">
        <f t="shared" si="43"/>
        <v>-1.8169613075513791E-2</v>
      </c>
      <c r="AT189" s="100">
        <v>0.12430468185328003</v>
      </c>
      <c r="AU189" s="108">
        <f t="shared" si="44"/>
        <v>1</v>
      </c>
    </row>
    <row r="190" spans="1:47" hidden="1">
      <c r="A190" s="21">
        <v>44927</v>
      </c>
      <c r="B190" s="22" t="s">
        <v>13</v>
      </c>
      <c r="C190" s="22" t="s">
        <v>14</v>
      </c>
      <c r="D190" s="22" t="s">
        <v>3363</v>
      </c>
      <c r="E190" s="22">
        <v>1001616432</v>
      </c>
      <c r="F190" s="22" t="s">
        <v>32</v>
      </c>
      <c r="G190" s="22">
        <v>1081849</v>
      </c>
      <c r="H190" s="36" t="s">
        <v>16</v>
      </c>
      <c r="I190" s="4" t="s">
        <v>3513</v>
      </c>
      <c r="J190" s="4" t="s">
        <v>3551</v>
      </c>
      <c r="K190" s="25">
        <v>7547</v>
      </c>
      <c r="L190" s="25">
        <v>7547</v>
      </c>
      <c r="M190" s="26">
        <v>0</v>
      </c>
      <c r="N190" s="26">
        <v>0</v>
      </c>
      <c r="O190" s="26">
        <v>2</v>
      </c>
      <c r="P190" s="26">
        <v>0</v>
      </c>
      <c r="Q190" s="26">
        <v>1459</v>
      </c>
      <c r="R190" s="27">
        <v>0</v>
      </c>
      <c r="S190" s="27">
        <v>100000</v>
      </c>
      <c r="T190" s="28">
        <v>0</v>
      </c>
      <c r="U190" s="27">
        <v>100000</v>
      </c>
      <c r="V190" s="29">
        <v>0</v>
      </c>
      <c r="W190" s="26">
        <v>1</v>
      </c>
      <c r="X190" s="30">
        <f t="shared" si="30"/>
        <v>2</v>
      </c>
      <c r="Y190" s="31">
        <f t="shared" si="31"/>
        <v>1459</v>
      </c>
      <c r="Z190" s="31">
        <f t="shared" si="32"/>
        <v>100000</v>
      </c>
      <c r="AA190" s="31">
        <f t="shared" si="33"/>
        <v>100000</v>
      </c>
      <c r="AB190" s="5">
        <v>1</v>
      </c>
      <c r="AC190" s="6">
        <v>0</v>
      </c>
      <c r="AD190" s="30">
        <v>0</v>
      </c>
      <c r="AE190" s="67">
        <f t="shared" si="34"/>
        <v>0.5</v>
      </c>
      <c r="AF190" s="70">
        <f>IF(C190=Sheet6!$E$3,Sheet6!$E$4,IF('January 2023'!C190=Sheet6!$F$3,Sheet6!$F$4,IF('January 2023'!C190=Sheet6!$G$3,Sheet6!$G$4,IF('January 2023'!C190=Sheet6!$H$3,Sheet6!$H$4,IF('January 2023'!C190=Sheet6!$I$3,Sheet6!$I$4,IF('January 2023'!C190=Sheet6!$J$3,Sheet6!$J$4,IF('January 2023'!C190=Sheet6!$K$3,Sheet6!$K$4,IF('January 2023'!C190=Sheet6!$L$3,Sheet6!$L$4))))))))</f>
        <v>0.12430468185328003</v>
      </c>
      <c r="AG190" s="74">
        <f t="shared" si="35"/>
        <v>0.19332184974161917</v>
      </c>
      <c r="AH190" s="71">
        <v>0.84499999999999997</v>
      </c>
      <c r="AI190" s="72">
        <f t="shared" si="36"/>
        <v>0</v>
      </c>
      <c r="AJ190" s="73">
        <f t="shared" si="37"/>
        <v>0.5</v>
      </c>
      <c r="AK190" s="73">
        <v>0.57513480154899921</v>
      </c>
      <c r="AL190" s="95">
        <f t="shared" si="38"/>
        <v>0</v>
      </c>
      <c r="AM190" s="107">
        <v>0</v>
      </c>
      <c r="AN190" s="98">
        <f t="shared" si="39"/>
        <v>4918.2150000000001</v>
      </c>
      <c r="AO190" s="99" t="e">
        <f>SUMIF([1]Sheet1!$AB:$AB,E190,[1]Sheet1!$AA:$AA)</f>
        <v>#VALUE!</v>
      </c>
      <c r="AP190" s="100" t="str">
        <f t="shared" si="40"/>
        <v/>
      </c>
      <c r="AQ190" s="97">
        <f t="shared" si="41"/>
        <v>1</v>
      </c>
      <c r="AR190" s="100">
        <f t="shared" si="42"/>
        <v>1</v>
      </c>
      <c r="AS190" s="101">
        <f t="shared" si="43"/>
        <v>0.80667815025838085</v>
      </c>
      <c r="AT190" s="100">
        <v>0.12430468185328003</v>
      </c>
      <c r="AU190" s="108">
        <f t="shared" si="44"/>
        <v>0</v>
      </c>
    </row>
    <row r="191" spans="1:47" hidden="1">
      <c r="A191" s="21">
        <v>44927</v>
      </c>
      <c r="B191" s="23" t="s">
        <v>13</v>
      </c>
      <c r="C191" s="23" t="s">
        <v>14</v>
      </c>
      <c r="D191" s="23" t="s">
        <v>156</v>
      </c>
      <c r="E191" s="23">
        <v>1002050712</v>
      </c>
      <c r="F191" s="23" t="s">
        <v>32</v>
      </c>
      <c r="G191" s="22">
        <v>1079534</v>
      </c>
      <c r="H191" s="36" t="s">
        <v>16</v>
      </c>
      <c r="I191" s="4" t="s">
        <v>3514</v>
      </c>
      <c r="J191" s="4" t="s">
        <v>3552</v>
      </c>
      <c r="K191" s="24">
        <v>5081.601517776</v>
      </c>
      <c r="L191" s="24">
        <v>5081.601517776</v>
      </c>
      <c r="M191" s="29">
        <v>0</v>
      </c>
      <c r="N191" s="29">
        <v>0</v>
      </c>
      <c r="O191" s="29">
        <v>3</v>
      </c>
      <c r="P191" s="29">
        <v>0</v>
      </c>
      <c r="Q191" s="29">
        <v>7782.4</v>
      </c>
      <c r="R191" s="28">
        <v>0</v>
      </c>
      <c r="S191" s="28">
        <v>577999.99999999988</v>
      </c>
      <c r="T191" s="28">
        <v>0</v>
      </c>
      <c r="U191" s="28">
        <v>578000</v>
      </c>
      <c r="V191" s="29">
        <v>0</v>
      </c>
      <c r="W191" s="29">
        <v>3</v>
      </c>
      <c r="X191" s="32">
        <f t="shared" si="30"/>
        <v>3</v>
      </c>
      <c r="Y191" s="33">
        <f t="shared" si="31"/>
        <v>7782.4</v>
      </c>
      <c r="Z191" s="33">
        <f t="shared" si="32"/>
        <v>577999.99999999988</v>
      </c>
      <c r="AA191" s="33">
        <f t="shared" si="33"/>
        <v>578000</v>
      </c>
      <c r="AB191" s="5">
        <v>3</v>
      </c>
      <c r="AC191" s="6">
        <v>0</v>
      </c>
      <c r="AD191" s="32">
        <v>0</v>
      </c>
      <c r="AE191" s="67">
        <f t="shared" si="34"/>
        <v>1</v>
      </c>
      <c r="AF191" s="70">
        <f>IF(C191=Sheet6!$E$3,Sheet6!$E$4,IF('January 2023'!C191=Sheet6!$F$3,Sheet6!$F$4,IF('January 2023'!C191=Sheet6!$G$3,Sheet6!$G$4,IF('January 2023'!C191=Sheet6!$H$3,Sheet6!$H$4,IF('January 2023'!C191=Sheet6!$I$3,Sheet6!$I$4,IF('January 2023'!C191=Sheet6!$J$3,Sheet6!$J$4,IF('January 2023'!C191=Sheet6!$K$3,Sheet6!$K$4,IF('January 2023'!C191=Sheet6!$L$3,Sheet6!$L$4))))))))</f>
        <v>0.12430468185328003</v>
      </c>
      <c r="AG191" s="74">
        <f t="shared" si="35"/>
        <v>1.5314856886704535</v>
      </c>
      <c r="AH191" s="71">
        <v>0.84499999999999997</v>
      </c>
      <c r="AI191" s="72">
        <f t="shared" si="36"/>
        <v>1</v>
      </c>
      <c r="AJ191" s="73">
        <f t="shared" si="37"/>
        <v>1</v>
      </c>
      <c r="AK191" s="73">
        <v>0.57513480154899921</v>
      </c>
      <c r="AL191" s="95">
        <f t="shared" si="38"/>
        <v>1</v>
      </c>
      <c r="AM191" s="107">
        <v>0</v>
      </c>
      <c r="AN191" s="98">
        <f t="shared" si="39"/>
        <v>0</v>
      </c>
      <c r="AO191" s="99" t="e">
        <f>SUMIF([1]Sheet1!$AB:$AB,E191,[1]Sheet1!$AA:$AA)</f>
        <v>#VALUE!</v>
      </c>
      <c r="AP191" s="100">
        <f t="shared" si="40"/>
        <v>1</v>
      </c>
      <c r="AQ191" s="97">
        <f t="shared" si="41"/>
        <v>0</v>
      </c>
      <c r="AR191" s="100">
        <f t="shared" si="42"/>
        <v>1.0000000000000002</v>
      </c>
      <c r="AS191" s="101">
        <f t="shared" si="43"/>
        <v>-0.53148568867045398</v>
      </c>
      <c r="AT191" s="100">
        <v>0.12430468185328003</v>
      </c>
      <c r="AU191" s="108">
        <f t="shared" si="44"/>
        <v>1</v>
      </c>
    </row>
    <row r="192" spans="1:47" hidden="1">
      <c r="A192" s="21">
        <v>44927</v>
      </c>
      <c r="B192" s="22" t="s">
        <v>13</v>
      </c>
      <c r="C192" s="22" t="s">
        <v>14</v>
      </c>
      <c r="D192" s="22" t="s">
        <v>189</v>
      </c>
      <c r="E192" s="22">
        <v>1001911910</v>
      </c>
      <c r="F192" s="22" t="s">
        <v>32</v>
      </c>
      <c r="G192" s="22">
        <v>1070774</v>
      </c>
      <c r="H192" s="36" t="s">
        <v>16</v>
      </c>
      <c r="I192" s="4" t="s">
        <v>3514</v>
      </c>
      <c r="J192" s="4" t="s">
        <v>3552</v>
      </c>
      <c r="K192" s="25">
        <v>4110.9200000000128</v>
      </c>
      <c r="L192" s="25">
        <v>4110.9200000000128</v>
      </c>
      <c r="M192" s="26">
        <v>0</v>
      </c>
      <c r="N192" s="26">
        <v>0</v>
      </c>
      <c r="O192" s="26">
        <v>8</v>
      </c>
      <c r="P192" s="26">
        <v>0</v>
      </c>
      <c r="Q192" s="26">
        <v>750.40000000000009</v>
      </c>
      <c r="R192" s="27">
        <v>0</v>
      </c>
      <c r="S192" s="27">
        <v>53288.639999999999</v>
      </c>
      <c r="T192" s="28">
        <v>0</v>
      </c>
      <c r="U192" s="27">
        <v>53000</v>
      </c>
      <c r="V192" s="29">
        <v>0</v>
      </c>
      <c r="W192" s="26">
        <v>5</v>
      </c>
      <c r="X192" s="30">
        <f t="shared" si="30"/>
        <v>8</v>
      </c>
      <c r="Y192" s="31">
        <f t="shared" si="31"/>
        <v>750.40000000000009</v>
      </c>
      <c r="Z192" s="31">
        <f t="shared" si="32"/>
        <v>53288.639999999999</v>
      </c>
      <c r="AA192" s="31">
        <f t="shared" si="33"/>
        <v>53000</v>
      </c>
      <c r="AB192" s="5">
        <v>5</v>
      </c>
      <c r="AC192" s="6">
        <v>0</v>
      </c>
      <c r="AD192" s="30">
        <v>0</v>
      </c>
      <c r="AE192" s="67">
        <f t="shared" si="34"/>
        <v>0.625</v>
      </c>
      <c r="AF192" s="70">
        <f>IF(C192=Sheet6!$E$3,Sheet6!$E$4,IF('January 2023'!C192=Sheet6!$F$3,Sheet6!$F$4,IF('January 2023'!C192=Sheet6!$G$3,Sheet6!$G$4,IF('January 2023'!C192=Sheet6!$H$3,Sheet6!$H$4,IF('January 2023'!C192=Sheet6!$I$3,Sheet6!$I$4,IF('January 2023'!C192=Sheet6!$J$3,Sheet6!$J$4,IF('January 2023'!C192=Sheet6!$K$3,Sheet6!$K$4,IF('January 2023'!C192=Sheet6!$L$3,Sheet6!$L$4))))))))</f>
        <v>0.12430468185328003</v>
      </c>
      <c r="AG192" s="74">
        <f t="shared" si="35"/>
        <v>0.18253821529000752</v>
      </c>
      <c r="AH192" s="71">
        <v>0.84499999999999997</v>
      </c>
      <c r="AI192" s="72">
        <f t="shared" si="36"/>
        <v>0</v>
      </c>
      <c r="AJ192" s="73">
        <f t="shared" si="37"/>
        <v>0.625</v>
      </c>
      <c r="AK192" s="73">
        <v>0.57513480154899921</v>
      </c>
      <c r="AL192" s="95">
        <f t="shared" si="38"/>
        <v>1</v>
      </c>
      <c r="AM192" s="107">
        <v>0</v>
      </c>
      <c r="AN192" s="98">
        <f t="shared" si="39"/>
        <v>2723.3274000000106</v>
      </c>
      <c r="AO192" s="99" t="e">
        <f>SUMIF([1]Sheet1!$AB:$AB,E192,[1]Sheet1!$AA:$AA)</f>
        <v>#VALUE!</v>
      </c>
      <c r="AP192" s="100" t="str">
        <f t="shared" si="40"/>
        <v/>
      </c>
      <c r="AQ192" s="97">
        <f t="shared" si="41"/>
        <v>1</v>
      </c>
      <c r="AR192" s="100">
        <f t="shared" si="42"/>
        <v>0.99458346094026795</v>
      </c>
      <c r="AS192" s="101">
        <f t="shared" si="43"/>
        <v>0.81845051008300462</v>
      </c>
      <c r="AT192" s="100">
        <v>0.12430468185328003</v>
      </c>
      <c r="AU192" s="108">
        <f t="shared" si="44"/>
        <v>0</v>
      </c>
    </row>
    <row r="193" spans="1:47" hidden="1">
      <c r="A193" s="21">
        <v>44927</v>
      </c>
      <c r="B193" s="23" t="s">
        <v>13</v>
      </c>
      <c r="C193" s="23" t="s">
        <v>14</v>
      </c>
      <c r="D193" s="23" t="s">
        <v>196</v>
      </c>
      <c r="E193" s="23">
        <v>1002207978</v>
      </c>
      <c r="F193" s="23" t="s">
        <v>32</v>
      </c>
      <c r="G193" s="22">
        <v>1069328</v>
      </c>
      <c r="H193" s="36" t="s">
        <v>16</v>
      </c>
      <c r="I193" s="4" t="s">
        <v>3513</v>
      </c>
      <c r="J193" s="4" t="s">
        <v>3551</v>
      </c>
      <c r="K193" s="24">
        <v>3853.630000000001</v>
      </c>
      <c r="L193" s="24">
        <v>3853.630000000001</v>
      </c>
      <c r="M193" s="29">
        <v>0</v>
      </c>
      <c r="N193" s="29">
        <v>0</v>
      </c>
      <c r="O193" s="29">
        <v>2</v>
      </c>
      <c r="P193" s="29">
        <v>0</v>
      </c>
      <c r="Q193" s="29">
        <v>2007.1</v>
      </c>
      <c r="R193" s="28">
        <v>0</v>
      </c>
      <c r="S193" s="28">
        <v>150000</v>
      </c>
      <c r="T193" s="28">
        <v>0</v>
      </c>
      <c r="U193" s="28">
        <v>150000</v>
      </c>
      <c r="V193" s="29">
        <v>0</v>
      </c>
      <c r="W193" s="29">
        <v>1</v>
      </c>
      <c r="X193" s="32">
        <f t="shared" si="30"/>
        <v>2</v>
      </c>
      <c r="Y193" s="33">
        <f t="shared" si="31"/>
        <v>2007.1</v>
      </c>
      <c r="Z193" s="33">
        <f t="shared" si="32"/>
        <v>150000</v>
      </c>
      <c r="AA193" s="33">
        <f t="shared" si="33"/>
        <v>150000</v>
      </c>
      <c r="AB193" s="5">
        <v>1</v>
      </c>
      <c r="AC193" s="6">
        <v>0</v>
      </c>
      <c r="AD193" s="32">
        <v>0</v>
      </c>
      <c r="AE193" s="67">
        <f t="shared" si="34"/>
        <v>0.5</v>
      </c>
      <c r="AF193" s="70">
        <f>IF(C193=Sheet6!$E$3,Sheet6!$E$4,IF('January 2023'!C193=Sheet6!$F$3,Sheet6!$F$4,IF('January 2023'!C193=Sheet6!$G$3,Sheet6!$G$4,IF('January 2023'!C193=Sheet6!$H$3,Sheet6!$H$4,IF('January 2023'!C193=Sheet6!$I$3,Sheet6!$I$4,IF('January 2023'!C193=Sheet6!$J$3,Sheet6!$J$4,IF('January 2023'!C193=Sheet6!$K$3,Sheet6!$K$4,IF('January 2023'!C193=Sheet6!$L$3,Sheet6!$L$4))))))))</f>
        <v>0.12430468185328003</v>
      </c>
      <c r="AG193" s="74">
        <f t="shared" si="35"/>
        <v>0.52083360364124198</v>
      </c>
      <c r="AH193" s="71">
        <v>0.84499999999999997</v>
      </c>
      <c r="AI193" s="72">
        <f t="shared" si="36"/>
        <v>0</v>
      </c>
      <c r="AJ193" s="73">
        <f t="shared" si="37"/>
        <v>0.5</v>
      </c>
      <c r="AK193" s="73">
        <v>0.57513480154899921</v>
      </c>
      <c r="AL193" s="95">
        <f t="shared" si="38"/>
        <v>0</v>
      </c>
      <c r="AM193" s="107">
        <v>0</v>
      </c>
      <c r="AN193" s="98">
        <f t="shared" si="39"/>
        <v>1249.2173500000008</v>
      </c>
      <c r="AO193" s="99" t="e">
        <f>SUMIF([1]Sheet1!$AB:$AB,E193,[1]Sheet1!$AA:$AA)</f>
        <v>#VALUE!</v>
      </c>
      <c r="AP193" s="100" t="str">
        <f t="shared" si="40"/>
        <v/>
      </c>
      <c r="AQ193" s="97">
        <f t="shared" si="41"/>
        <v>1</v>
      </c>
      <c r="AR193" s="100">
        <f t="shared" si="42"/>
        <v>1</v>
      </c>
      <c r="AS193" s="101">
        <f t="shared" si="43"/>
        <v>0.47916639635875802</v>
      </c>
      <c r="AT193" s="100">
        <v>0.12430468185328003</v>
      </c>
      <c r="AU193" s="108">
        <f t="shared" si="44"/>
        <v>0</v>
      </c>
    </row>
    <row r="194" spans="1:47" hidden="1">
      <c r="A194" s="21">
        <v>44927</v>
      </c>
      <c r="B194" s="23" t="s">
        <v>13</v>
      </c>
      <c r="C194" s="23" t="s">
        <v>14</v>
      </c>
      <c r="D194" s="23" t="s">
        <v>192</v>
      </c>
      <c r="E194" s="23">
        <v>1001958402</v>
      </c>
      <c r="F194" s="23" t="s">
        <v>32</v>
      </c>
      <c r="G194" s="22">
        <v>1069328</v>
      </c>
      <c r="H194" s="36" t="s">
        <v>16</v>
      </c>
      <c r="I194" s="4" t="s">
        <v>3513</v>
      </c>
      <c r="J194" s="4" t="s">
        <v>3551</v>
      </c>
      <c r="K194" s="24">
        <v>3753.6900000000023</v>
      </c>
      <c r="L194" s="24">
        <v>3753.6900000000023</v>
      </c>
      <c r="M194" s="29">
        <v>0</v>
      </c>
      <c r="N194" s="29">
        <v>0</v>
      </c>
      <c r="O194" s="29">
        <v>13</v>
      </c>
      <c r="P194" s="29">
        <v>0</v>
      </c>
      <c r="Q194" s="29">
        <v>2696.9</v>
      </c>
      <c r="R194" s="28">
        <v>0</v>
      </c>
      <c r="S194" s="28">
        <v>175904.09000000003</v>
      </c>
      <c r="T194" s="28">
        <v>0</v>
      </c>
      <c r="U194" s="28">
        <v>266350</v>
      </c>
      <c r="V194" s="29">
        <v>0</v>
      </c>
      <c r="W194" s="29">
        <v>7</v>
      </c>
      <c r="X194" s="32">
        <f t="shared" si="30"/>
        <v>13</v>
      </c>
      <c r="Y194" s="33">
        <f t="shared" si="31"/>
        <v>2696.9</v>
      </c>
      <c r="Z194" s="33">
        <f t="shared" si="32"/>
        <v>175904.09000000003</v>
      </c>
      <c r="AA194" s="33">
        <f t="shared" si="33"/>
        <v>266350</v>
      </c>
      <c r="AB194" s="5">
        <v>7</v>
      </c>
      <c r="AC194" s="6">
        <v>0</v>
      </c>
      <c r="AD194" s="32">
        <v>0</v>
      </c>
      <c r="AE194" s="67">
        <f t="shared" si="34"/>
        <v>0.53846153846153844</v>
      </c>
      <c r="AF194" s="70">
        <f>IF(C194=Sheet6!$E$3,Sheet6!$E$4,IF('January 2023'!C194=Sheet6!$F$3,Sheet6!$F$4,IF('January 2023'!C194=Sheet6!$G$3,Sheet6!$G$4,IF('January 2023'!C194=Sheet6!$H$3,Sheet6!$H$4,IF('January 2023'!C194=Sheet6!$I$3,Sheet6!$I$4,IF('January 2023'!C194=Sheet6!$J$3,Sheet6!$J$4,IF('January 2023'!C194=Sheet6!$K$3,Sheet6!$K$4,IF('January 2023'!C194=Sheet6!$L$3,Sheet6!$L$4))))))))</f>
        <v>0.12430468185328003</v>
      </c>
      <c r="AG194" s="74">
        <f t="shared" si="35"/>
        <v>0.71846636243269912</v>
      </c>
      <c r="AH194" s="71">
        <v>0.84499999999999997</v>
      </c>
      <c r="AI194" s="72">
        <f t="shared" si="36"/>
        <v>0</v>
      </c>
      <c r="AJ194" s="73">
        <f t="shared" si="37"/>
        <v>0.53846153846153844</v>
      </c>
      <c r="AK194" s="73">
        <v>0.57513480154899921</v>
      </c>
      <c r="AL194" s="95">
        <f t="shared" si="38"/>
        <v>0</v>
      </c>
      <c r="AM194" s="107">
        <v>0</v>
      </c>
      <c r="AN194" s="98">
        <f t="shared" si="39"/>
        <v>474.96805000000177</v>
      </c>
      <c r="AO194" s="99" t="e">
        <f>SUMIF([1]Sheet1!$AB:$AB,E194,[1]Sheet1!$AA:$AA)</f>
        <v>#VALUE!</v>
      </c>
      <c r="AP194" s="100" t="str">
        <f t="shared" si="40"/>
        <v/>
      </c>
      <c r="AQ194" s="97">
        <f t="shared" si="41"/>
        <v>1</v>
      </c>
      <c r="AR194" s="100">
        <f t="shared" si="42"/>
        <v>1.5141774133847596</v>
      </c>
      <c r="AS194" s="101">
        <f t="shared" si="43"/>
        <v>-8.7885538272301611E-2</v>
      </c>
      <c r="AT194" s="100">
        <v>0.12430468185328003</v>
      </c>
      <c r="AU194" s="108">
        <f t="shared" si="44"/>
        <v>1</v>
      </c>
    </row>
    <row r="195" spans="1:47" hidden="1">
      <c r="A195" s="21">
        <v>44927</v>
      </c>
      <c r="B195" s="22" t="s">
        <v>13</v>
      </c>
      <c r="C195" s="22" t="s">
        <v>14</v>
      </c>
      <c r="D195" s="22" t="s">
        <v>203</v>
      </c>
      <c r="E195" s="22">
        <v>1001911920</v>
      </c>
      <c r="F195" s="22" t="s">
        <v>32</v>
      </c>
      <c r="G195" s="22">
        <v>1070774</v>
      </c>
      <c r="H195" s="36" t="s">
        <v>16</v>
      </c>
      <c r="I195" s="4" t="s">
        <v>3514</v>
      </c>
      <c r="J195" s="4" t="s">
        <v>3552</v>
      </c>
      <c r="K195" s="25">
        <v>3198.1300000000047</v>
      </c>
      <c r="L195" s="25">
        <v>3198.1300000000047</v>
      </c>
      <c r="M195" s="26">
        <v>0</v>
      </c>
      <c r="N195" s="26">
        <v>0</v>
      </c>
      <c r="O195" s="26">
        <v>6</v>
      </c>
      <c r="P195" s="26">
        <v>0</v>
      </c>
      <c r="Q195" s="26">
        <v>530.9</v>
      </c>
      <c r="R195" s="27">
        <v>0</v>
      </c>
      <c r="S195" s="27">
        <v>36500</v>
      </c>
      <c r="T195" s="28">
        <v>0</v>
      </c>
      <c r="U195" s="27">
        <v>36500</v>
      </c>
      <c r="V195" s="29">
        <v>0</v>
      </c>
      <c r="W195" s="26">
        <v>4</v>
      </c>
      <c r="X195" s="30">
        <f t="shared" si="30"/>
        <v>6</v>
      </c>
      <c r="Y195" s="31">
        <f t="shared" si="31"/>
        <v>530.9</v>
      </c>
      <c r="Z195" s="31">
        <f t="shared" si="32"/>
        <v>36500</v>
      </c>
      <c r="AA195" s="31">
        <f t="shared" si="33"/>
        <v>36500</v>
      </c>
      <c r="AB195" s="5">
        <v>4</v>
      </c>
      <c r="AC195" s="6">
        <v>0</v>
      </c>
      <c r="AD195" s="30">
        <v>0</v>
      </c>
      <c r="AE195" s="67">
        <f t="shared" si="34"/>
        <v>0.66666666666666663</v>
      </c>
      <c r="AF195" s="70">
        <f>IF(C195=Sheet6!$E$3,Sheet6!$E$4,IF('January 2023'!C195=Sheet6!$F$3,Sheet6!$F$4,IF('January 2023'!C195=Sheet6!$G$3,Sheet6!$G$4,IF('January 2023'!C195=Sheet6!$H$3,Sheet6!$H$4,IF('January 2023'!C195=Sheet6!$I$3,Sheet6!$I$4,IF('January 2023'!C195=Sheet6!$J$3,Sheet6!$J$4,IF('January 2023'!C195=Sheet6!$K$3,Sheet6!$K$4,IF('January 2023'!C195=Sheet6!$L$3,Sheet6!$L$4))))))))</f>
        <v>0.12430468185328003</v>
      </c>
      <c r="AG195" s="74">
        <f t="shared" si="35"/>
        <v>0.16600325815398348</v>
      </c>
      <c r="AH195" s="71">
        <v>0.84499999999999997</v>
      </c>
      <c r="AI195" s="72">
        <f t="shared" si="36"/>
        <v>0</v>
      </c>
      <c r="AJ195" s="73">
        <f t="shared" si="37"/>
        <v>0.66666666666666663</v>
      </c>
      <c r="AK195" s="73">
        <v>0.57513480154899921</v>
      </c>
      <c r="AL195" s="95">
        <f t="shared" si="38"/>
        <v>1</v>
      </c>
      <c r="AM195" s="107">
        <v>0</v>
      </c>
      <c r="AN195" s="98">
        <f t="shared" si="39"/>
        <v>2171.5198500000038</v>
      </c>
      <c r="AO195" s="99" t="e">
        <f>SUMIF([1]Sheet1!$AB:$AB,E195,[1]Sheet1!$AA:$AA)</f>
        <v>#VALUE!</v>
      </c>
      <c r="AP195" s="100" t="str">
        <f t="shared" si="40"/>
        <v/>
      </c>
      <c r="AQ195" s="97">
        <f t="shared" si="41"/>
        <v>1</v>
      </c>
      <c r="AR195" s="100">
        <f t="shared" si="42"/>
        <v>1</v>
      </c>
      <c r="AS195" s="101">
        <f t="shared" si="43"/>
        <v>0.83399674184601658</v>
      </c>
      <c r="AT195" s="100">
        <v>0.12430468185328003</v>
      </c>
      <c r="AU195" s="108">
        <f t="shared" si="44"/>
        <v>0</v>
      </c>
    </row>
    <row r="196" spans="1:47" hidden="1">
      <c r="A196" s="21">
        <v>44927</v>
      </c>
      <c r="B196" s="22" t="s">
        <v>13</v>
      </c>
      <c r="C196" s="22" t="s">
        <v>14</v>
      </c>
      <c r="D196" s="22" t="s">
        <v>3364</v>
      </c>
      <c r="E196" s="22">
        <v>1002643406</v>
      </c>
      <c r="F196" s="22" t="s">
        <v>32</v>
      </c>
      <c r="G196" s="22">
        <v>1081849</v>
      </c>
      <c r="H196" s="36" t="s">
        <v>16</v>
      </c>
      <c r="I196" s="4" t="s">
        <v>3513</v>
      </c>
      <c r="J196" s="4" t="s">
        <v>3551</v>
      </c>
      <c r="K196" s="25">
        <v>1680.9300000000076</v>
      </c>
      <c r="L196" s="25">
        <v>1680.9300000000076</v>
      </c>
      <c r="M196" s="26">
        <v>0</v>
      </c>
      <c r="N196" s="26">
        <v>0</v>
      </c>
      <c r="O196" s="26">
        <v>5</v>
      </c>
      <c r="P196" s="26">
        <v>0</v>
      </c>
      <c r="Q196" s="26">
        <v>741.6</v>
      </c>
      <c r="R196" s="27">
        <v>0</v>
      </c>
      <c r="S196" s="27">
        <v>50000.000000000007</v>
      </c>
      <c r="T196" s="28">
        <v>0</v>
      </c>
      <c r="U196" s="27">
        <v>50000</v>
      </c>
      <c r="V196" s="29">
        <v>0</v>
      </c>
      <c r="W196" s="26">
        <v>1</v>
      </c>
      <c r="X196" s="30">
        <f t="shared" ref="X196:X259" si="45">IFERROR(SUM(M196,O196),"")</f>
        <v>5</v>
      </c>
      <c r="Y196" s="31">
        <f t="shared" ref="Y196:Y259" si="46">IFERROR(SUM(P196:Q196),"")</f>
        <v>741.6</v>
      </c>
      <c r="Z196" s="31">
        <f t="shared" ref="Z196:Z259" si="47">IFERROR(SUM(R196:S196),"")</f>
        <v>50000.000000000007</v>
      </c>
      <c r="AA196" s="31">
        <f t="shared" ref="AA196:AA259" si="48">IFERROR(SUM(T196:U196),"")</f>
        <v>50000</v>
      </c>
      <c r="AB196" s="5">
        <v>1</v>
      </c>
      <c r="AC196" s="6">
        <v>0</v>
      </c>
      <c r="AD196" s="30">
        <v>0</v>
      </c>
      <c r="AE196" s="67">
        <f t="shared" si="34"/>
        <v>0.2</v>
      </c>
      <c r="AF196" s="70">
        <f>IF(C196=Sheet6!$E$3,Sheet6!$E$4,IF('January 2023'!C196=Sheet6!$F$3,Sheet6!$F$4,IF('January 2023'!C196=Sheet6!$G$3,Sheet6!$G$4,IF('January 2023'!C196=Sheet6!$H$3,Sheet6!$H$4,IF('January 2023'!C196=Sheet6!$I$3,Sheet6!$I$4,IF('January 2023'!C196=Sheet6!$J$3,Sheet6!$J$4,IF('January 2023'!C196=Sheet6!$K$3,Sheet6!$K$4,IF('January 2023'!C196=Sheet6!$L$3,Sheet6!$L$4))))))))</f>
        <v>0.12430468185328003</v>
      </c>
      <c r="AG196" s="74">
        <f t="shared" si="35"/>
        <v>0.44118434438078724</v>
      </c>
      <c r="AH196" s="71">
        <v>0.84499999999999997</v>
      </c>
      <c r="AI196" s="72">
        <f t="shared" si="36"/>
        <v>0</v>
      </c>
      <c r="AJ196" s="73">
        <f t="shared" si="37"/>
        <v>0.2</v>
      </c>
      <c r="AK196" s="73">
        <v>0.57513480154899921</v>
      </c>
      <c r="AL196" s="95">
        <f t="shared" si="38"/>
        <v>0</v>
      </c>
      <c r="AM196" s="107">
        <v>0</v>
      </c>
      <c r="AN196" s="98">
        <f t="shared" si="39"/>
        <v>678.78585000000623</v>
      </c>
      <c r="AO196" s="99" t="e">
        <f>SUMIF([1]Sheet1!$AB:$AB,E196,[1]Sheet1!$AA:$AA)</f>
        <v>#VALUE!</v>
      </c>
      <c r="AP196" s="100" t="str">
        <f t="shared" si="40"/>
        <v/>
      </c>
      <c r="AQ196" s="97">
        <f t="shared" si="41"/>
        <v>1</v>
      </c>
      <c r="AR196" s="100">
        <f t="shared" si="42"/>
        <v>0.99999999999999989</v>
      </c>
      <c r="AS196" s="101">
        <f t="shared" si="43"/>
        <v>0.55881565561921276</v>
      </c>
      <c r="AT196" s="100">
        <v>0.12430468185328003</v>
      </c>
      <c r="AU196" s="108">
        <f t="shared" si="44"/>
        <v>0</v>
      </c>
    </row>
    <row r="197" spans="1:47" hidden="1">
      <c r="A197" s="21">
        <v>44927</v>
      </c>
      <c r="B197" s="23" t="s">
        <v>13</v>
      </c>
      <c r="C197" s="23" t="s">
        <v>14</v>
      </c>
      <c r="D197" s="23" t="s">
        <v>228</v>
      </c>
      <c r="E197" s="23">
        <v>1001911916</v>
      </c>
      <c r="F197" s="23" t="s">
        <v>32</v>
      </c>
      <c r="G197" s="22">
        <v>1070774</v>
      </c>
      <c r="H197" s="36" t="s">
        <v>16</v>
      </c>
      <c r="I197" s="4" t="s">
        <v>3514</v>
      </c>
      <c r="J197" s="4" t="s">
        <v>3552</v>
      </c>
      <c r="K197" s="24">
        <v>1485.2800000000007</v>
      </c>
      <c r="L197" s="24">
        <v>1485.2800000000007</v>
      </c>
      <c r="M197" s="29">
        <v>0</v>
      </c>
      <c r="N197" s="29">
        <v>0</v>
      </c>
      <c r="O197" s="29">
        <v>17</v>
      </c>
      <c r="P197" s="29">
        <v>0</v>
      </c>
      <c r="Q197" s="29">
        <v>2871.4</v>
      </c>
      <c r="R197" s="28">
        <v>0</v>
      </c>
      <c r="S197" s="28">
        <v>204246.26</v>
      </c>
      <c r="T197" s="28">
        <v>0</v>
      </c>
      <c r="U197" s="28">
        <v>200600</v>
      </c>
      <c r="V197" s="29">
        <v>0</v>
      </c>
      <c r="W197" s="29">
        <v>12</v>
      </c>
      <c r="X197" s="32">
        <f t="shared" si="45"/>
        <v>17</v>
      </c>
      <c r="Y197" s="33">
        <f t="shared" si="46"/>
        <v>2871.4</v>
      </c>
      <c r="Z197" s="33">
        <f t="shared" si="47"/>
        <v>204246.26</v>
      </c>
      <c r="AA197" s="33">
        <f t="shared" si="48"/>
        <v>200600</v>
      </c>
      <c r="AB197" s="5">
        <v>12</v>
      </c>
      <c r="AC197" s="6">
        <v>0</v>
      </c>
      <c r="AD197" s="32">
        <v>0</v>
      </c>
      <c r="AE197" s="67">
        <f t="shared" ref="AE197:AE260" si="49">IFERROR((AB197/X197),"")</f>
        <v>0.70588235294117652</v>
      </c>
      <c r="AF197" s="70">
        <f>IF(C197=Sheet6!$E$3,Sheet6!$E$4,IF('January 2023'!C197=Sheet6!$F$3,Sheet6!$F$4,IF('January 2023'!C197=Sheet6!$G$3,Sheet6!$G$4,IF('January 2023'!C197=Sheet6!$H$3,Sheet6!$H$4,IF('January 2023'!C197=Sheet6!$I$3,Sheet6!$I$4,IF('January 2023'!C197=Sheet6!$J$3,Sheet6!$J$4,IF('January 2023'!C197=Sheet6!$K$3,Sheet6!$K$4,IF('January 2023'!C197=Sheet6!$L$3,Sheet6!$L$4))))))))</f>
        <v>0.12430468185328003</v>
      </c>
      <c r="AG197" s="74">
        <f t="shared" ref="AG197:AG260" si="50">IFERROR(Y197/L197,0)</f>
        <v>1.9332381773133678</v>
      </c>
      <c r="AH197" s="71">
        <v>0.84499999999999997</v>
      </c>
      <c r="AI197" s="72">
        <f t="shared" ref="AI197:AI260" si="51">IF(AG197&gt;AH197,1,0)</f>
        <v>1</v>
      </c>
      <c r="AJ197" s="73">
        <f t="shared" ref="AJ197:AJ260" si="52">IFERROR(AB197/X197,0)</f>
        <v>0.70588235294117652</v>
      </c>
      <c r="AK197" s="73">
        <v>0.57513480154899921</v>
      </c>
      <c r="AL197" s="95">
        <f t="shared" ref="AL197:AL260" si="53">IF(AJ197&gt;=AK197,1,0)</f>
        <v>1</v>
      </c>
      <c r="AM197" s="107">
        <v>0</v>
      </c>
      <c r="AN197" s="98">
        <f t="shared" ref="AN197:AN260" si="54">IF(((AH197*L197)-(AG197*L197))&lt;0,0,((AH197*L197)-(AG197*L197)))</f>
        <v>0</v>
      </c>
      <c r="AO197" s="99" t="e">
        <f>SUMIF([1]Sheet1!$AB:$AB,E197,[1]Sheet1!$AA:$AA)</f>
        <v>#VALUE!</v>
      </c>
      <c r="AP197" s="100">
        <f t="shared" ref="AP197:AP260" si="55">IF(AN197=0,100%,IFERROR((AO197/AN197),""))</f>
        <v>1</v>
      </c>
      <c r="AQ197" s="97">
        <f t="shared" ref="AQ197:AQ260" si="56">IF(AND(AN197&gt;0,AP197&gt;=100%),1,0)</f>
        <v>0</v>
      </c>
      <c r="AR197" s="100">
        <f t="shared" ref="AR197:AR260" si="57">IFERROR(AA197/Z197,0)</f>
        <v>0.98214772696449859</v>
      </c>
      <c r="AS197" s="101">
        <f t="shared" ref="AS197:AS260" si="58">1-(AR197*AG197)</f>
        <v>-0.89872548152931442</v>
      </c>
      <c r="AT197" s="100">
        <v>0.12430468185328003</v>
      </c>
      <c r="AU197" s="108">
        <f t="shared" ref="AU197:AU260" si="59">IF(AS197&lt;=AT197,1,0)</f>
        <v>1</v>
      </c>
    </row>
    <row r="198" spans="1:47" hidden="1">
      <c r="A198" s="21">
        <v>44927</v>
      </c>
      <c r="B198" s="23" t="s">
        <v>13</v>
      </c>
      <c r="C198" s="23" t="s">
        <v>14</v>
      </c>
      <c r="D198" s="23" t="s">
        <v>3365</v>
      </c>
      <c r="E198" s="23">
        <v>1001911918</v>
      </c>
      <c r="F198" s="23" t="s">
        <v>32</v>
      </c>
      <c r="G198" s="22">
        <v>1070774</v>
      </c>
      <c r="H198" s="36" t="s">
        <v>16</v>
      </c>
      <c r="I198" s="4" t="s">
        <v>3514</v>
      </c>
      <c r="J198" s="4" t="s">
        <v>3552</v>
      </c>
      <c r="K198" s="24">
        <v>1457.5299999999697</v>
      </c>
      <c r="L198" s="24">
        <v>1457.5299999999697</v>
      </c>
      <c r="M198" s="29">
        <v>0</v>
      </c>
      <c r="N198" s="29">
        <v>0</v>
      </c>
      <c r="O198" s="29">
        <v>1</v>
      </c>
      <c r="P198" s="29">
        <v>0</v>
      </c>
      <c r="Q198" s="29">
        <v>0</v>
      </c>
      <c r="R198" s="28">
        <v>0</v>
      </c>
      <c r="S198" s="28">
        <v>0</v>
      </c>
      <c r="T198" s="28">
        <v>0</v>
      </c>
      <c r="U198" s="28">
        <v>0</v>
      </c>
      <c r="V198" s="29">
        <v>0</v>
      </c>
      <c r="W198" s="29">
        <v>0</v>
      </c>
      <c r="X198" s="32">
        <f t="shared" si="45"/>
        <v>1</v>
      </c>
      <c r="Y198" s="33">
        <f t="shared" si="46"/>
        <v>0</v>
      </c>
      <c r="Z198" s="33">
        <f t="shared" si="47"/>
        <v>0</v>
      </c>
      <c r="AA198" s="33">
        <f t="shared" si="48"/>
        <v>0</v>
      </c>
      <c r="AB198" s="5">
        <v>0</v>
      </c>
      <c r="AC198" s="6">
        <v>0</v>
      </c>
      <c r="AD198" s="32">
        <v>0</v>
      </c>
      <c r="AE198" s="67">
        <f t="shared" si="49"/>
        <v>0</v>
      </c>
      <c r="AF198" s="70">
        <f>IF(C198=Sheet6!$E$3,Sheet6!$E$4,IF('January 2023'!C198=Sheet6!$F$3,Sheet6!$F$4,IF('January 2023'!C198=Sheet6!$G$3,Sheet6!$G$4,IF('January 2023'!C198=Sheet6!$H$3,Sheet6!$H$4,IF('January 2023'!C198=Sheet6!$I$3,Sheet6!$I$4,IF('January 2023'!C198=Sheet6!$J$3,Sheet6!$J$4,IF('January 2023'!C198=Sheet6!$K$3,Sheet6!$K$4,IF('January 2023'!C198=Sheet6!$L$3,Sheet6!$L$4))))))))</f>
        <v>0.12430468185328003</v>
      </c>
      <c r="AG198" s="74">
        <f t="shared" si="50"/>
        <v>0</v>
      </c>
      <c r="AH198" s="71">
        <v>0.84499999999999997</v>
      </c>
      <c r="AI198" s="72">
        <f t="shared" si="51"/>
        <v>0</v>
      </c>
      <c r="AJ198" s="73">
        <f t="shared" si="52"/>
        <v>0</v>
      </c>
      <c r="AK198" s="73">
        <v>0.57513480154899921</v>
      </c>
      <c r="AL198" s="95">
        <f t="shared" si="53"/>
        <v>0</v>
      </c>
      <c r="AM198" s="107">
        <v>0</v>
      </c>
      <c r="AN198" s="98">
        <f t="shared" si="54"/>
        <v>1231.6128499999743</v>
      </c>
      <c r="AO198" s="99" t="e">
        <f>SUMIF([1]Sheet1!$AB:$AB,E198,[1]Sheet1!$AA:$AA)</f>
        <v>#VALUE!</v>
      </c>
      <c r="AP198" s="100" t="str">
        <f t="shared" si="55"/>
        <v/>
      </c>
      <c r="AQ198" s="97">
        <f t="shared" si="56"/>
        <v>1</v>
      </c>
      <c r="AR198" s="100">
        <f t="shared" si="57"/>
        <v>0</v>
      </c>
      <c r="AS198" s="101">
        <f t="shared" si="58"/>
        <v>1</v>
      </c>
      <c r="AT198" s="100">
        <v>0.12430468185328003</v>
      </c>
      <c r="AU198" s="108">
        <f t="shared" si="59"/>
        <v>0</v>
      </c>
    </row>
    <row r="199" spans="1:47" hidden="1">
      <c r="A199" s="21">
        <v>44927</v>
      </c>
      <c r="B199" s="22" t="s">
        <v>13</v>
      </c>
      <c r="C199" s="22" t="s">
        <v>14</v>
      </c>
      <c r="D199" s="22" t="s">
        <v>3366</v>
      </c>
      <c r="E199" s="22">
        <v>1001957902</v>
      </c>
      <c r="F199" s="22" t="s">
        <v>32</v>
      </c>
      <c r="G199" s="22">
        <v>1081849</v>
      </c>
      <c r="H199" s="36" t="s">
        <v>16</v>
      </c>
      <c r="I199" s="4" t="s">
        <v>3514</v>
      </c>
      <c r="J199" s="4" t="s">
        <v>3552</v>
      </c>
      <c r="K199" s="25">
        <v>1393.4399999999878</v>
      </c>
      <c r="L199" s="25">
        <v>1393.4399999999878</v>
      </c>
      <c r="M199" s="26">
        <v>0</v>
      </c>
      <c r="N199" s="26">
        <v>0</v>
      </c>
      <c r="O199" s="26">
        <v>4</v>
      </c>
      <c r="P199" s="26">
        <v>0</v>
      </c>
      <c r="Q199" s="26">
        <v>1418.4</v>
      </c>
      <c r="R199" s="27">
        <v>0</v>
      </c>
      <c r="S199" s="27">
        <v>100800.00000000001</v>
      </c>
      <c r="T199" s="28">
        <v>0</v>
      </c>
      <c r="U199" s="27">
        <v>100800</v>
      </c>
      <c r="V199" s="29">
        <v>0</v>
      </c>
      <c r="W199" s="26">
        <v>3</v>
      </c>
      <c r="X199" s="30">
        <f t="shared" si="45"/>
        <v>4</v>
      </c>
      <c r="Y199" s="31">
        <f t="shared" si="46"/>
        <v>1418.4</v>
      </c>
      <c r="Z199" s="31">
        <f t="shared" si="47"/>
        <v>100800.00000000001</v>
      </c>
      <c r="AA199" s="31">
        <f t="shared" si="48"/>
        <v>100800</v>
      </c>
      <c r="AB199" s="5">
        <v>3</v>
      </c>
      <c r="AC199" s="6">
        <v>0</v>
      </c>
      <c r="AD199" s="30">
        <v>0</v>
      </c>
      <c r="AE199" s="67">
        <f t="shared" si="49"/>
        <v>0.75</v>
      </c>
      <c r="AF199" s="70">
        <f>IF(C199=Sheet6!$E$3,Sheet6!$E$4,IF('January 2023'!C199=Sheet6!$F$3,Sheet6!$F$4,IF('January 2023'!C199=Sheet6!$G$3,Sheet6!$G$4,IF('January 2023'!C199=Sheet6!$H$3,Sheet6!$H$4,IF('January 2023'!C199=Sheet6!$I$3,Sheet6!$I$4,IF('January 2023'!C199=Sheet6!$J$3,Sheet6!$J$4,IF('January 2023'!C199=Sheet6!$K$3,Sheet6!$K$4,IF('January 2023'!C199=Sheet6!$L$3,Sheet6!$L$4))))))))</f>
        <v>0.12430468185328003</v>
      </c>
      <c r="AG199" s="74">
        <f t="shared" si="50"/>
        <v>1.0179125043058994</v>
      </c>
      <c r="AH199" s="71">
        <v>0.84499999999999997</v>
      </c>
      <c r="AI199" s="72">
        <f t="shared" si="51"/>
        <v>1</v>
      </c>
      <c r="AJ199" s="73">
        <f t="shared" si="52"/>
        <v>0.75</v>
      </c>
      <c r="AK199" s="73">
        <v>0.57513480154899921</v>
      </c>
      <c r="AL199" s="95">
        <f t="shared" si="53"/>
        <v>1</v>
      </c>
      <c r="AM199" s="107">
        <v>0</v>
      </c>
      <c r="AN199" s="98">
        <f t="shared" si="54"/>
        <v>0</v>
      </c>
      <c r="AO199" s="99" t="e">
        <f>SUMIF([1]Sheet1!$AB:$AB,E199,[1]Sheet1!$AA:$AA)</f>
        <v>#VALUE!</v>
      </c>
      <c r="AP199" s="100">
        <f t="shared" si="55"/>
        <v>1</v>
      </c>
      <c r="AQ199" s="97">
        <f t="shared" si="56"/>
        <v>0</v>
      </c>
      <c r="AR199" s="100">
        <f t="shared" si="57"/>
        <v>0.99999999999999989</v>
      </c>
      <c r="AS199" s="101">
        <f t="shared" si="58"/>
        <v>-1.7912504305899191E-2</v>
      </c>
      <c r="AT199" s="100">
        <v>0.12430468185328003</v>
      </c>
      <c r="AU199" s="108">
        <f t="shared" si="59"/>
        <v>1</v>
      </c>
    </row>
    <row r="200" spans="1:47" hidden="1">
      <c r="A200" s="21">
        <v>44927</v>
      </c>
      <c r="B200" s="22" t="s">
        <v>13</v>
      </c>
      <c r="C200" s="22" t="s">
        <v>14</v>
      </c>
      <c r="D200" s="22" t="s">
        <v>243</v>
      </c>
      <c r="E200" s="22">
        <v>1001911902</v>
      </c>
      <c r="F200" s="22" t="s">
        <v>32</v>
      </c>
      <c r="G200" s="22">
        <v>1070774</v>
      </c>
      <c r="H200" s="36" t="s">
        <v>16</v>
      </c>
      <c r="I200" s="4" t="s">
        <v>3514</v>
      </c>
      <c r="J200" s="4" t="s">
        <v>3552</v>
      </c>
      <c r="K200" s="25">
        <v>1379.2600000000093</v>
      </c>
      <c r="L200" s="25">
        <v>1379.2600000000093</v>
      </c>
      <c r="M200" s="26">
        <v>0</v>
      </c>
      <c r="N200" s="26">
        <v>0</v>
      </c>
      <c r="O200" s="26">
        <v>3</v>
      </c>
      <c r="P200" s="26">
        <v>0</v>
      </c>
      <c r="Q200" s="26">
        <v>563.79999999999995</v>
      </c>
      <c r="R200" s="27">
        <v>0</v>
      </c>
      <c r="S200" s="27">
        <v>39702.160000000003</v>
      </c>
      <c r="T200" s="28">
        <v>0</v>
      </c>
      <c r="U200" s="27">
        <v>39000</v>
      </c>
      <c r="V200" s="29">
        <v>0</v>
      </c>
      <c r="W200" s="26">
        <v>3</v>
      </c>
      <c r="X200" s="30">
        <f t="shared" si="45"/>
        <v>3</v>
      </c>
      <c r="Y200" s="31">
        <f t="shared" si="46"/>
        <v>563.79999999999995</v>
      </c>
      <c r="Z200" s="31">
        <f t="shared" si="47"/>
        <v>39702.160000000003</v>
      </c>
      <c r="AA200" s="31">
        <f t="shared" si="48"/>
        <v>39000</v>
      </c>
      <c r="AB200" s="5">
        <v>3</v>
      </c>
      <c r="AC200" s="6">
        <v>0</v>
      </c>
      <c r="AD200" s="30">
        <v>0</v>
      </c>
      <c r="AE200" s="67">
        <f t="shared" si="49"/>
        <v>1</v>
      </c>
      <c r="AF200" s="70">
        <f>IF(C200=Sheet6!$E$3,Sheet6!$E$4,IF('January 2023'!C200=Sheet6!$F$3,Sheet6!$F$4,IF('January 2023'!C200=Sheet6!$G$3,Sheet6!$G$4,IF('January 2023'!C200=Sheet6!$H$3,Sheet6!$H$4,IF('January 2023'!C200=Sheet6!$I$3,Sheet6!$I$4,IF('January 2023'!C200=Sheet6!$J$3,Sheet6!$J$4,IF('January 2023'!C200=Sheet6!$K$3,Sheet6!$K$4,IF('January 2023'!C200=Sheet6!$L$3,Sheet6!$L$4))))))))</f>
        <v>0.12430468185328003</v>
      </c>
      <c r="AG200" s="74">
        <f t="shared" si="50"/>
        <v>0.40876992010208091</v>
      </c>
      <c r="AH200" s="71">
        <v>0.84499999999999997</v>
      </c>
      <c r="AI200" s="72">
        <f t="shared" si="51"/>
        <v>0</v>
      </c>
      <c r="AJ200" s="73">
        <f t="shared" si="52"/>
        <v>1</v>
      </c>
      <c r="AK200" s="73">
        <v>0.57513480154899921</v>
      </c>
      <c r="AL200" s="95">
        <f t="shared" si="53"/>
        <v>1</v>
      </c>
      <c r="AM200" s="107">
        <v>0</v>
      </c>
      <c r="AN200" s="98">
        <f t="shared" si="54"/>
        <v>601.67470000000799</v>
      </c>
      <c r="AO200" s="99" t="e">
        <f>SUMIF([1]Sheet1!$AB:$AB,E200,[1]Sheet1!$AA:$AA)</f>
        <v>#VALUE!</v>
      </c>
      <c r="AP200" s="100" t="str">
        <f t="shared" si="55"/>
        <v/>
      </c>
      <c r="AQ200" s="97">
        <f t="shared" si="56"/>
        <v>1</v>
      </c>
      <c r="AR200" s="100">
        <f t="shared" si="57"/>
        <v>0.98231431236990618</v>
      </c>
      <c r="AS200" s="101">
        <f t="shared" si="58"/>
        <v>0.59845945701742287</v>
      </c>
      <c r="AT200" s="100">
        <v>0.12430468185328003</v>
      </c>
      <c r="AU200" s="108">
        <f t="shared" si="59"/>
        <v>0</v>
      </c>
    </row>
    <row r="201" spans="1:47" hidden="1">
      <c r="A201" s="21">
        <v>44927</v>
      </c>
      <c r="B201" s="22" t="s">
        <v>13</v>
      </c>
      <c r="C201" s="22" t="s">
        <v>14</v>
      </c>
      <c r="D201" s="22" t="s">
        <v>241</v>
      </c>
      <c r="E201" s="22">
        <v>1001911904</v>
      </c>
      <c r="F201" s="22" t="s">
        <v>32</v>
      </c>
      <c r="G201" s="22">
        <v>1070774</v>
      </c>
      <c r="H201" s="36" t="s">
        <v>16</v>
      </c>
      <c r="I201" s="4" t="s">
        <v>3514</v>
      </c>
      <c r="J201" s="4" t="s">
        <v>3552</v>
      </c>
      <c r="K201" s="25">
        <v>1355.2599999999948</v>
      </c>
      <c r="L201" s="25">
        <v>1355.2599999999948</v>
      </c>
      <c r="M201" s="26">
        <v>0</v>
      </c>
      <c r="N201" s="26">
        <v>0</v>
      </c>
      <c r="O201" s="26">
        <v>6</v>
      </c>
      <c r="P201" s="26">
        <v>0</v>
      </c>
      <c r="Q201" s="26">
        <v>1347.8999999999999</v>
      </c>
      <c r="R201" s="27">
        <v>0</v>
      </c>
      <c r="S201" s="27">
        <v>96031.179999999978</v>
      </c>
      <c r="T201" s="28">
        <v>0</v>
      </c>
      <c r="U201" s="27">
        <v>95600</v>
      </c>
      <c r="V201" s="29">
        <v>0</v>
      </c>
      <c r="W201" s="26">
        <v>5</v>
      </c>
      <c r="X201" s="30">
        <f t="shared" si="45"/>
        <v>6</v>
      </c>
      <c r="Y201" s="31">
        <f t="shared" si="46"/>
        <v>1347.8999999999999</v>
      </c>
      <c r="Z201" s="31">
        <f t="shared" si="47"/>
        <v>96031.179999999978</v>
      </c>
      <c r="AA201" s="31">
        <f t="shared" si="48"/>
        <v>95600</v>
      </c>
      <c r="AB201" s="5">
        <v>5</v>
      </c>
      <c r="AC201" s="6">
        <v>0</v>
      </c>
      <c r="AD201" s="30">
        <v>0</v>
      </c>
      <c r="AE201" s="67">
        <f t="shared" si="49"/>
        <v>0.83333333333333337</v>
      </c>
      <c r="AF201" s="70">
        <f>IF(C201=Sheet6!$E$3,Sheet6!$E$4,IF('January 2023'!C201=Sheet6!$F$3,Sheet6!$F$4,IF('January 2023'!C201=Sheet6!$G$3,Sheet6!$G$4,IF('January 2023'!C201=Sheet6!$H$3,Sheet6!$H$4,IF('January 2023'!C201=Sheet6!$I$3,Sheet6!$I$4,IF('January 2023'!C201=Sheet6!$J$3,Sheet6!$J$4,IF('January 2023'!C201=Sheet6!$K$3,Sheet6!$K$4,IF('January 2023'!C201=Sheet6!$L$3,Sheet6!$L$4))))))))</f>
        <v>0.12430468185328003</v>
      </c>
      <c r="AG201" s="74">
        <f t="shared" si="50"/>
        <v>0.99456930773431307</v>
      </c>
      <c r="AH201" s="71">
        <v>0.84499999999999997</v>
      </c>
      <c r="AI201" s="72">
        <f t="shared" si="51"/>
        <v>1</v>
      </c>
      <c r="AJ201" s="73">
        <f t="shared" si="52"/>
        <v>0.83333333333333337</v>
      </c>
      <c r="AK201" s="73">
        <v>0.57513480154899921</v>
      </c>
      <c r="AL201" s="95">
        <f t="shared" si="53"/>
        <v>1</v>
      </c>
      <c r="AM201" s="107">
        <v>0</v>
      </c>
      <c r="AN201" s="98">
        <f t="shared" si="54"/>
        <v>0</v>
      </c>
      <c r="AO201" s="99" t="e">
        <f>SUMIF([1]Sheet1!$AB:$AB,E201,[1]Sheet1!$AA:$AA)</f>
        <v>#VALUE!</v>
      </c>
      <c r="AP201" s="100">
        <f t="shared" si="55"/>
        <v>1</v>
      </c>
      <c r="AQ201" s="97">
        <f t="shared" si="56"/>
        <v>0</v>
      </c>
      <c r="AR201" s="100">
        <f t="shared" si="57"/>
        <v>0.99550999998125633</v>
      </c>
      <c r="AS201" s="101">
        <f t="shared" si="58"/>
        <v>9.8963084760558262E-3</v>
      </c>
      <c r="AT201" s="100">
        <v>0.12430468185328003</v>
      </c>
      <c r="AU201" s="108">
        <f t="shared" si="59"/>
        <v>1</v>
      </c>
    </row>
    <row r="202" spans="1:47" hidden="1">
      <c r="A202" s="21">
        <v>44927</v>
      </c>
      <c r="B202" s="22" t="s">
        <v>13</v>
      </c>
      <c r="C202" s="22" t="s">
        <v>14</v>
      </c>
      <c r="D202" s="22" t="s">
        <v>246</v>
      </c>
      <c r="E202" s="22">
        <v>1002486429</v>
      </c>
      <c r="F202" s="22" t="s">
        <v>32</v>
      </c>
      <c r="G202" s="22">
        <v>1069328</v>
      </c>
      <c r="H202" s="36" t="s">
        <v>16</v>
      </c>
      <c r="I202" s="4" t="s">
        <v>3513</v>
      </c>
      <c r="J202" s="4" t="s">
        <v>3551</v>
      </c>
      <c r="K202" s="25">
        <v>1235.6000000000058</v>
      </c>
      <c r="L202" s="25">
        <v>1235.6000000000058</v>
      </c>
      <c r="M202" s="26">
        <v>0</v>
      </c>
      <c r="N202" s="26">
        <v>0</v>
      </c>
      <c r="O202" s="26">
        <v>1</v>
      </c>
      <c r="P202" s="26">
        <v>0</v>
      </c>
      <c r="Q202" s="26">
        <v>669</v>
      </c>
      <c r="R202" s="27">
        <v>0</v>
      </c>
      <c r="S202" s="27">
        <v>50000</v>
      </c>
      <c r="T202" s="28">
        <v>0</v>
      </c>
      <c r="U202" s="27">
        <v>50000</v>
      </c>
      <c r="V202" s="29">
        <v>0</v>
      </c>
      <c r="W202" s="26">
        <v>1</v>
      </c>
      <c r="X202" s="30">
        <f t="shared" si="45"/>
        <v>1</v>
      </c>
      <c r="Y202" s="31">
        <f t="shared" si="46"/>
        <v>669</v>
      </c>
      <c r="Z202" s="31">
        <f t="shared" si="47"/>
        <v>50000</v>
      </c>
      <c r="AA202" s="31">
        <f t="shared" si="48"/>
        <v>50000</v>
      </c>
      <c r="AB202" s="5">
        <v>1</v>
      </c>
      <c r="AC202" s="6">
        <v>0</v>
      </c>
      <c r="AD202" s="30">
        <v>0</v>
      </c>
      <c r="AE202" s="67">
        <f t="shared" si="49"/>
        <v>1</v>
      </c>
      <c r="AF202" s="70">
        <f>IF(C202=Sheet6!$E$3,Sheet6!$E$4,IF('January 2023'!C202=Sheet6!$F$3,Sheet6!$F$4,IF('January 2023'!C202=Sheet6!$G$3,Sheet6!$G$4,IF('January 2023'!C202=Sheet6!$H$3,Sheet6!$H$4,IF('January 2023'!C202=Sheet6!$I$3,Sheet6!$I$4,IF('January 2023'!C202=Sheet6!$J$3,Sheet6!$J$4,IF('January 2023'!C202=Sheet6!$K$3,Sheet6!$K$4,IF('January 2023'!C202=Sheet6!$L$3,Sheet6!$L$4))))))))</f>
        <v>0.12430468185328003</v>
      </c>
      <c r="AG202" s="74">
        <f t="shared" si="50"/>
        <v>0.54143735836840146</v>
      </c>
      <c r="AH202" s="71">
        <v>0.84499999999999997</v>
      </c>
      <c r="AI202" s="72">
        <f t="shared" si="51"/>
        <v>0</v>
      </c>
      <c r="AJ202" s="73">
        <f t="shared" si="52"/>
        <v>1</v>
      </c>
      <c r="AK202" s="73">
        <v>0.57513480154899921</v>
      </c>
      <c r="AL202" s="95">
        <f t="shared" si="53"/>
        <v>1</v>
      </c>
      <c r="AM202" s="107">
        <v>0</v>
      </c>
      <c r="AN202" s="98">
        <f t="shared" si="54"/>
        <v>375.08200000000488</v>
      </c>
      <c r="AO202" s="99" t="e">
        <f>SUMIF([1]Sheet1!$AB:$AB,E202,[1]Sheet1!$AA:$AA)</f>
        <v>#VALUE!</v>
      </c>
      <c r="AP202" s="100" t="str">
        <f t="shared" si="55"/>
        <v/>
      </c>
      <c r="AQ202" s="97">
        <f t="shared" si="56"/>
        <v>1</v>
      </c>
      <c r="AR202" s="100">
        <f t="shared" si="57"/>
        <v>1</v>
      </c>
      <c r="AS202" s="101">
        <f t="shared" si="58"/>
        <v>0.45856264163159854</v>
      </c>
      <c r="AT202" s="100">
        <v>0.12430468185328003</v>
      </c>
      <c r="AU202" s="108">
        <f t="shared" si="59"/>
        <v>0</v>
      </c>
    </row>
    <row r="203" spans="1:47" hidden="1">
      <c r="A203" s="21">
        <v>44927</v>
      </c>
      <c r="B203" s="23" t="s">
        <v>13</v>
      </c>
      <c r="C203" s="23" t="s">
        <v>14</v>
      </c>
      <c r="D203" s="23" t="s">
        <v>3367</v>
      </c>
      <c r="E203" s="23">
        <v>1002642428</v>
      </c>
      <c r="F203" s="23" t="s">
        <v>32</v>
      </c>
      <c r="G203" s="22">
        <v>1081849</v>
      </c>
      <c r="H203" s="36" t="s">
        <v>16</v>
      </c>
      <c r="I203" s="4" t="s">
        <v>3513</v>
      </c>
      <c r="J203" s="4" t="s">
        <v>3551</v>
      </c>
      <c r="K203" s="24">
        <v>1227.7200000000012</v>
      </c>
      <c r="L203" s="24">
        <v>1227.7200000000012</v>
      </c>
      <c r="M203" s="29">
        <v>0</v>
      </c>
      <c r="N203" s="29">
        <v>0</v>
      </c>
      <c r="O203" s="29">
        <v>1</v>
      </c>
      <c r="P203" s="29">
        <v>0</v>
      </c>
      <c r="Q203" s="29">
        <v>1057.5999999999999</v>
      </c>
      <c r="R203" s="28">
        <v>0</v>
      </c>
      <c r="S203" s="28">
        <v>70000</v>
      </c>
      <c r="T203" s="28">
        <v>0</v>
      </c>
      <c r="U203" s="28">
        <v>70000</v>
      </c>
      <c r="V203" s="29">
        <v>0</v>
      </c>
      <c r="W203" s="29">
        <v>1</v>
      </c>
      <c r="X203" s="32">
        <f t="shared" si="45"/>
        <v>1</v>
      </c>
      <c r="Y203" s="33">
        <f t="shared" si="46"/>
        <v>1057.5999999999999</v>
      </c>
      <c r="Z203" s="33">
        <f t="shared" si="47"/>
        <v>70000</v>
      </c>
      <c r="AA203" s="33">
        <f t="shared" si="48"/>
        <v>70000</v>
      </c>
      <c r="AB203" s="5">
        <v>1</v>
      </c>
      <c r="AC203" s="6">
        <v>0</v>
      </c>
      <c r="AD203" s="32">
        <v>0</v>
      </c>
      <c r="AE203" s="67">
        <f t="shared" si="49"/>
        <v>1</v>
      </c>
      <c r="AF203" s="70">
        <f>IF(C203=Sheet6!$E$3,Sheet6!$E$4,IF('January 2023'!C203=Sheet6!$F$3,Sheet6!$F$4,IF('January 2023'!C203=Sheet6!$G$3,Sheet6!$G$4,IF('January 2023'!C203=Sheet6!$H$3,Sheet6!$H$4,IF('January 2023'!C203=Sheet6!$I$3,Sheet6!$I$4,IF('January 2023'!C203=Sheet6!$J$3,Sheet6!$J$4,IF('January 2023'!C203=Sheet6!$K$3,Sheet6!$K$4,IF('January 2023'!C203=Sheet6!$L$3,Sheet6!$L$4))))))))</f>
        <v>0.12430468185328003</v>
      </c>
      <c r="AG203" s="74">
        <f t="shared" si="50"/>
        <v>0.8614342032385226</v>
      </c>
      <c r="AH203" s="71">
        <v>0.84499999999999997</v>
      </c>
      <c r="AI203" s="72">
        <f t="shared" si="51"/>
        <v>1</v>
      </c>
      <c r="AJ203" s="73">
        <f t="shared" si="52"/>
        <v>1</v>
      </c>
      <c r="AK203" s="73">
        <v>0.57513480154899921</v>
      </c>
      <c r="AL203" s="95">
        <f t="shared" si="53"/>
        <v>1</v>
      </c>
      <c r="AM203" s="107">
        <v>0</v>
      </c>
      <c r="AN203" s="98">
        <f t="shared" si="54"/>
        <v>0</v>
      </c>
      <c r="AO203" s="99" t="e">
        <f>SUMIF([1]Sheet1!$AB:$AB,E203,[1]Sheet1!$AA:$AA)</f>
        <v>#VALUE!</v>
      </c>
      <c r="AP203" s="100">
        <f t="shared" si="55"/>
        <v>1</v>
      </c>
      <c r="AQ203" s="97">
        <f t="shared" si="56"/>
        <v>0</v>
      </c>
      <c r="AR203" s="100">
        <f t="shared" si="57"/>
        <v>1</v>
      </c>
      <c r="AS203" s="101">
        <f t="shared" si="58"/>
        <v>0.1385657967614774</v>
      </c>
      <c r="AT203" s="100">
        <v>0.12430468185328003</v>
      </c>
      <c r="AU203" s="108">
        <f t="shared" si="59"/>
        <v>0</v>
      </c>
    </row>
    <row r="204" spans="1:47" hidden="1">
      <c r="A204" s="21">
        <v>44927</v>
      </c>
      <c r="B204" s="22" t="s">
        <v>13</v>
      </c>
      <c r="C204" s="22" t="s">
        <v>14</v>
      </c>
      <c r="D204" s="22" t="s">
        <v>239</v>
      </c>
      <c r="E204" s="22">
        <v>1001911908</v>
      </c>
      <c r="F204" s="22" t="s">
        <v>32</v>
      </c>
      <c r="G204" s="22">
        <v>1070774</v>
      </c>
      <c r="H204" s="36" t="s">
        <v>16</v>
      </c>
      <c r="I204" s="4" t="s">
        <v>3514</v>
      </c>
      <c r="J204" s="4" t="s">
        <v>3552</v>
      </c>
      <c r="K204" s="25">
        <v>1178.5800000000017</v>
      </c>
      <c r="L204" s="25">
        <v>1178.5800000000017</v>
      </c>
      <c r="M204" s="26">
        <v>0</v>
      </c>
      <c r="N204" s="26">
        <v>0</v>
      </c>
      <c r="O204" s="26">
        <v>7</v>
      </c>
      <c r="P204" s="26">
        <v>0</v>
      </c>
      <c r="Q204" s="26">
        <v>1596.3999999999999</v>
      </c>
      <c r="R204" s="27">
        <v>0</v>
      </c>
      <c r="S204" s="27">
        <v>112743.15999999999</v>
      </c>
      <c r="T204" s="28">
        <v>0</v>
      </c>
      <c r="U204" s="27">
        <v>141500</v>
      </c>
      <c r="V204" s="29">
        <v>0</v>
      </c>
      <c r="W204" s="26">
        <v>7</v>
      </c>
      <c r="X204" s="30">
        <f t="shared" si="45"/>
        <v>7</v>
      </c>
      <c r="Y204" s="31">
        <f t="shared" si="46"/>
        <v>1596.3999999999999</v>
      </c>
      <c r="Z204" s="31">
        <f t="shared" si="47"/>
        <v>112743.15999999999</v>
      </c>
      <c r="AA204" s="31">
        <f t="shared" si="48"/>
        <v>141500</v>
      </c>
      <c r="AB204" s="5">
        <v>7</v>
      </c>
      <c r="AC204" s="6">
        <v>0</v>
      </c>
      <c r="AD204" s="30">
        <v>0</v>
      </c>
      <c r="AE204" s="67">
        <f t="shared" si="49"/>
        <v>1</v>
      </c>
      <c r="AF204" s="70">
        <f>IF(C204=Sheet6!$E$3,Sheet6!$E$4,IF('January 2023'!C204=Sheet6!$F$3,Sheet6!$F$4,IF('January 2023'!C204=Sheet6!$G$3,Sheet6!$G$4,IF('January 2023'!C204=Sheet6!$H$3,Sheet6!$H$4,IF('January 2023'!C204=Sheet6!$I$3,Sheet6!$I$4,IF('January 2023'!C204=Sheet6!$J$3,Sheet6!$J$4,IF('January 2023'!C204=Sheet6!$K$3,Sheet6!$K$4,IF('January 2023'!C204=Sheet6!$L$3,Sheet6!$L$4))))))))</f>
        <v>0.12430468185328003</v>
      </c>
      <c r="AG204" s="74">
        <f t="shared" si="50"/>
        <v>1.3545113611294928</v>
      </c>
      <c r="AH204" s="71">
        <v>0.84499999999999997</v>
      </c>
      <c r="AI204" s="72">
        <f t="shared" si="51"/>
        <v>1</v>
      </c>
      <c r="AJ204" s="73">
        <f t="shared" si="52"/>
        <v>1</v>
      </c>
      <c r="AK204" s="73">
        <v>0.57513480154899921</v>
      </c>
      <c r="AL204" s="95">
        <f t="shared" si="53"/>
        <v>1</v>
      </c>
      <c r="AM204" s="107">
        <v>0</v>
      </c>
      <c r="AN204" s="98">
        <f t="shared" si="54"/>
        <v>0</v>
      </c>
      <c r="AO204" s="99" t="e">
        <f>SUMIF([1]Sheet1!$AB:$AB,E204,[1]Sheet1!$AA:$AA)</f>
        <v>#VALUE!</v>
      </c>
      <c r="AP204" s="100">
        <f t="shared" si="55"/>
        <v>1</v>
      </c>
      <c r="AQ204" s="97">
        <f t="shared" si="56"/>
        <v>0</v>
      </c>
      <c r="AR204" s="100">
        <f t="shared" si="57"/>
        <v>1.2550650522834379</v>
      </c>
      <c r="AS204" s="101">
        <f t="shared" si="58"/>
        <v>-0.69999987227449756</v>
      </c>
      <c r="AT204" s="100">
        <v>0.12430468185328003</v>
      </c>
      <c r="AU204" s="108">
        <f t="shared" si="59"/>
        <v>1</v>
      </c>
    </row>
    <row r="205" spans="1:47" hidden="1">
      <c r="A205" s="21">
        <v>44927</v>
      </c>
      <c r="B205" s="23" t="s">
        <v>13</v>
      </c>
      <c r="C205" s="23" t="s">
        <v>14</v>
      </c>
      <c r="D205" s="23" t="s">
        <v>244</v>
      </c>
      <c r="E205" s="23">
        <v>1001911906</v>
      </c>
      <c r="F205" s="23" t="s">
        <v>32</v>
      </c>
      <c r="G205" s="22">
        <v>1070774</v>
      </c>
      <c r="H205" s="36" t="s">
        <v>16</v>
      </c>
      <c r="I205" s="4" t="s">
        <v>3514</v>
      </c>
      <c r="J205" s="4" t="s">
        <v>3552</v>
      </c>
      <c r="K205" s="24">
        <v>1178.489999999998</v>
      </c>
      <c r="L205" s="24">
        <v>1178.489999999998</v>
      </c>
      <c r="M205" s="29">
        <v>0</v>
      </c>
      <c r="N205" s="29">
        <v>0</v>
      </c>
      <c r="O205" s="29">
        <v>8</v>
      </c>
      <c r="P205" s="29">
        <v>0</v>
      </c>
      <c r="Q205" s="29">
        <v>922.7</v>
      </c>
      <c r="R205" s="28">
        <v>0</v>
      </c>
      <c r="S205" s="28">
        <v>62101.46</v>
      </c>
      <c r="T205" s="28">
        <v>0</v>
      </c>
      <c r="U205" s="28">
        <v>61900</v>
      </c>
      <c r="V205" s="29">
        <v>0</v>
      </c>
      <c r="W205" s="29">
        <v>4</v>
      </c>
      <c r="X205" s="32">
        <f t="shared" si="45"/>
        <v>8</v>
      </c>
      <c r="Y205" s="33">
        <f t="shared" si="46"/>
        <v>922.7</v>
      </c>
      <c r="Z205" s="33">
        <f t="shared" si="47"/>
        <v>62101.46</v>
      </c>
      <c r="AA205" s="33">
        <f t="shared" si="48"/>
        <v>61900</v>
      </c>
      <c r="AB205" s="5">
        <v>4</v>
      </c>
      <c r="AC205" s="6">
        <v>0</v>
      </c>
      <c r="AD205" s="32">
        <v>0</v>
      </c>
      <c r="AE205" s="67">
        <f t="shared" si="49"/>
        <v>0.5</v>
      </c>
      <c r="AF205" s="70">
        <f>IF(C205=Sheet6!$E$3,Sheet6!$E$4,IF('January 2023'!C205=Sheet6!$F$3,Sheet6!$F$4,IF('January 2023'!C205=Sheet6!$G$3,Sheet6!$G$4,IF('January 2023'!C205=Sheet6!$H$3,Sheet6!$H$4,IF('January 2023'!C205=Sheet6!$I$3,Sheet6!$I$4,IF('January 2023'!C205=Sheet6!$J$3,Sheet6!$J$4,IF('January 2023'!C205=Sheet6!$K$3,Sheet6!$K$4,IF('January 2023'!C205=Sheet6!$L$3,Sheet6!$L$4))))))))</f>
        <v>0.12430468185328003</v>
      </c>
      <c r="AG205" s="74">
        <f t="shared" si="50"/>
        <v>0.78295106449779095</v>
      </c>
      <c r="AH205" s="71">
        <v>0.84499999999999997</v>
      </c>
      <c r="AI205" s="72">
        <f t="shared" si="51"/>
        <v>0</v>
      </c>
      <c r="AJ205" s="73">
        <f t="shared" si="52"/>
        <v>0.5</v>
      </c>
      <c r="AK205" s="73">
        <v>0.57513480154899921</v>
      </c>
      <c r="AL205" s="95">
        <f t="shared" si="53"/>
        <v>0</v>
      </c>
      <c r="AM205" s="107">
        <v>0</v>
      </c>
      <c r="AN205" s="98">
        <f t="shared" si="54"/>
        <v>73.124049999998192</v>
      </c>
      <c r="AO205" s="99" t="e">
        <f>SUMIF([1]Sheet1!$AB:$AB,E205,[1]Sheet1!$AA:$AA)</f>
        <v>#VALUE!</v>
      </c>
      <c r="AP205" s="100" t="str">
        <f t="shared" si="55"/>
        <v/>
      </c>
      <c r="AQ205" s="97">
        <f t="shared" si="56"/>
        <v>1</v>
      </c>
      <c r="AR205" s="100">
        <f t="shared" si="57"/>
        <v>0.99675595388578631</v>
      </c>
      <c r="AS205" s="101">
        <f t="shared" si="58"/>
        <v>0.21958886486061258</v>
      </c>
      <c r="AT205" s="100">
        <v>0.12430468185328003</v>
      </c>
      <c r="AU205" s="108">
        <f t="shared" si="59"/>
        <v>0</v>
      </c>
    </row>
    <row r="206" spans="1:47" hidden="1">
      <c r="A206" s="21">
        <v>44927</v>
      </c>
      <c r="B206" s="23" t="s">
        <v>13</v>
      </c>
      <c r="C206" s="23" t="s">
        <v>14</v>
      </c>
      <c r="D206" s="23" t="s">
        <v>265</v>
      </c>
      <c r="E206" s="23">
        <v>1001910404</v>
      </c>
      <c r="F206" s="23" t="s">
        <v>32</v>
      </c>
      <c r="G206" s="22">
        <v>1070774</v>
      </c>
      <c r="H206" s="36" t="s">
        <v>16</v>
      </c>
      <c r="I206" s="4" t="s">
        <v>3514</v>
      </c>
      <c r="J206" s="4" t="s">
        <v>3552</v>
      </c>
      <c r="K206" s="24">
        <v>603.26000000000204</v>
      </c>
      <c r="L206" s="24">
        <v>603.26000000000204</v>
      </c>
      <c r="M206" s="29">
        <v>0</v>
      </c>
      <c r="N206" s="29">
        <v>0</v>
      </c>
      <c r="O206" s="29">
        <v>20</v>
      </c>
      <c r="P206" s="29">
        <v>0</v>
      </c>
      <c r="Q206" s="29">
        <v>1690.3999999999999</v>
      </c>
      <c r="R206" s="28">
        <v>0</v>
      </c>
      <c r="S206" s="28">
        <v>118574.36000000002</v>
      </c>
      <c r="T206" s="28">
        <v>0</v>
      </c>
      <c r="U206" s="28">
        <v>118400</v>
      </c>
      <c r="V206" s="29">
        <v>0</v>
      </c>
      <c r="W206" s="29">
        <v>15</v>
      </c>
      <c r="X206" s="32">
        <f t="shared" si="45"/>
        <v>20</v>
      </c>
      <c r="Y206" s="33">
        <f t="shared" si="46"/>
        <v>1690.3999999999999</v>
      </c>
      <c r="Z206" s="33">
        <f t="shared" si="47"/>
        <v>118574.36000000002</v>
      </c>
      <c r="AA206" s="33">
        <f t="shared" si="48"/>
        <v>118400</v>
      </c>
      <c r="AB206" s="5">
        <v>15</v>
      </c>
      <c r="AC206" s="6">
        <v>0</v>
      </c>
      <c r="AD206" s="32">
        <v>0</v>
      </c>
      <c r="AE206" s="67">
        <f t="shared" si="49"/>
        <v>0.75</v>
      </c>
      <c r="AF206" s="70">
        <f>IF(C206=Sheet6!$E$3,Sheet6!$E$4,IF('January 2023'!C206=Sheet6!$F$3,Sheet6!$F$4,IF('January 2023'!C206=Sheet6!$G$3,Sheet6!$G$4,IF('January 2023'!C206=Sheet6!$H$3,Sheet6!$H$4,IF('January 2023'!C206=Sheet6!$I$3,Sheet6!$I$4,IF('January 2023'!C206=Sheet6!$J$3,Sheet6!$J$4,IF('January 2023'!C206=Sheet6!$K$3,Sheet6!$K$4,IF('January 2023'!C206=Sheet6!$L$3,Sheet6!$L$4))))))))</f>
        <v>0.12430468185328003</v>
      </c>
      <c r="AG206" s="74">
        <f t="shared" si="50"/>
        <v>2.8021085435798732</v>
      </c>
      <c r="AH206" s="71">
        <v>0.84499999999999997</v>
      </c>
      <c r="AI206" s="72">
        <f t="shared" si="51"/>
        <v>1</v>
      </c>
      <c r="AJ206" s="73">
        <f t="shared" si="52"/>
        <v>0.75</v>
      </c>
      <c r="AK206" s="73">
        <v>0.57513480154899921</v>
      </c>
      <c r="AL206" s="95">
        <f t="shared" si="53"/>
        <v>1</v>
      </c>
      <c r="AM206" s="107">
        <v>0</v>
      </c>
      <c r="AN206" s="98">
        <f t="shared" si="54"/>
        <v>0</v>
      </c>
      <c r="AO206" s="99" t="e">
        <f>SUMIF([1]Sheet1!$AB:$AB,E206,[1]Sheet1!$AA:$AA)</f>
        <v>#VALUE!</v>
      </c>
      <c r="AP206" s="100">
        <f t="shared" si="55"/>
        <v>1</v>
      </c>
      <c r="AQ206" s="97">
        <f t="shared" si="56"/>
        <v>0</v>
      </c>
      <c r="AR206" s="100">
        <f t="shared" si="57"/>
        <v>0.99852953033016567</v>
      </c>
      <c r="AS206" s="101">
        <f t="shared" si="58"/>
        <v>-1.7979881279549552</v>
      </c>
      <c r="AT206" s="100">
        <v>0.12430468185328003</v>
      </c>
      <c r="AU206" s="108">
        <f t="shared" si="59"/>
        <v>1</v>
      </c>
    </row>
    <row r="207" spans="1:47" hidden="1">
      <c r="A207" s="21">
        <v>44927</v>
      </c>
      <c r="B207" s="22" t="s">
        <v>13</v>
      </c>
      <c r="C207" s="22" t="s">
        <v>14</v>
      </c>
      <c r="D207" s="22" t="s">
        <v>259</v>
      </c>
      <c r="E207" s="22">
        <v>1001912402</v>
      </c>
      <c r="F207" s="22" t="s">
        <v>32</v>
      </c>
      <c r="G207" s="22">
        <v>1070774</v>
      </c>
      <c r="H207" s="36" t="s">
        <v>16</v>
      </c>
      <c r="I207" s="4" t="s">
        <v>3514</v>
      </c>
      <c r="J207" s="4" t="s">
        <v>3552</v>
      </c>
      <c r="K207" s="25">
        <v>595.45999999999913</v>
      </c>
      <c r="L207" s="25">
        <v>595.45999999999913</v>
      </c>
      <c r="M207" s="26">
        <v>0</v>
      </c>
      <c r="N207" s="26">
        <v>0</v>
      </c>
      <c r="O207" s="26">
        <v>6</v>
      </c>
      <c r="P207" s="26">
        <v>0</v>
      </c>
      <c r="Q207" s="26">
        <v>581.09999999999991</v>
      </c>
      <c r="R207" s="27">
        <v>0</v>
      </c>
      <c r="S207" s="27">
        <v>40695.229999999996</v>
      </c>
      <c r="T207" s="28">
        <v>0</v>
      </c>
      <c r="U207" s="27">
        <v>39900</v>
      </c>
      <c r="V207" s="29">
        <v>0</v>
      </c>
      <c r="W207" s="26">
        <v>4</v>
      </c>
      <c r="X207" s="30">
        <f t="shared" si="45"/>
        <v>6</v>
      </c>
      <c r="Y207" s="31">
        <f t="shared" si="46"/>
        <v>581.09999999999991</v>
      </c>
      <c r="Z207" s="31">
        <f t="shared" si="47"/>
        <v>40695.229999999996</v>
      </c>
      <c r="AA207" s="31">
        <f t="shared" si="48"/>
        <v>39900</v>
      </c>
      <c r="AB207" s="5">
        <v>4</v>
      </c>
      <c r="AC207" s="6">
        <v>0</v>
      </c>
      <c r="AD207" s="30">
        <v>0</v>
      </c>
      <c r="AE207" s="67">
        <f t="shared" si="49"/>
        <v>0.66666666666666663</v>
      </c>
      <c r="AF207" s="70">
        <f>IF(C207=Sheet6!$E$3,Sheet6!$E$4,IF('January 2023'!C207=Sheet6!$F$3,Sheet6!$F$4,IF('January 2023'!C207=Sheet6!$G$3,Sheet6!$G$4,IF('January 2023'!C207=Sheet6!$H$3,Sheet6!$H$4,IF('January 2023'!C207=Sheet6!$I$3,Sheet6!$I$4,IF('January 2023'!C207=Sheet6!$J$3,Sheet6!$J$4,IF('January 2023'!C207=Sheet6!$K$3,Sheet6!$K$4,IF('January 2023'!C207=Sheet6!$L$3,Sheet6!$L$4))))))))</f>
        <v>0.12430468185328003</v>
      </c>
      <c r="AG207" s="74">
        <f t="shared" si="50"/>
        <v>0.9758841903738299</v>
      </c>
      <c r="AH207" s="71">
        <v>0.84499999999999997</v>
      </c>
      <c r="AI207" s="72">
        <f t="shared" si="51"/>
        <v>1</v>
      </c>
      <c r="AJ207" s="73">
        <f t="shared" si="52"/>
        <v>0.66666666666666663</v>
      </c>
      <c r="AK207" s="73">
        <v>0.57513480154899921</v>
      </c>
      <c r="AL207" s="95">
        <f t="shared" si="53"/>
        <v>1</v>
      </c>
      <c r="AM207" s="107">
        <v>0</v>
      </c>
      <c r="AN207" s="98">
        <f t="shared" si="54"/>
        <v>0</v>
      </c>
      <c r="AO207" s="99" t="e">
        <f>SUMIF([1]Sheet1!$AB:$AB,E207,[1]Sheet1!$AA:$AA)</f>
        <v>#VALUE!</v>
      </c>
      <c r="AP207" s="100">
        <f t="shared" si="55"/>
        <v>1</v>
      </c>
      <c r="AQ207" s="97">
        <f t="shared" si="56"/>
        <v>0</v>
      </c>
      <c r="AR207" s="100">
        <f t="shared" si="57"/>
        <v>0.98045888916219426</v>
      </c>
      <c r="AS207" s="101">
        <f t="shared" si="58"/>
        <v>4.318567075512747E-2</v>
      </c>
      <c r="AT207" s="100">
        <v>0.12430468185328003</v>
      </c>
      <c r="AU207" s="108">
        <f t="shared" si="59"/>
        <v>1</v>
      </c>
    </row>
    <row r="208" spans="1:47" hidden="1">
      <c r="A208" s="21">
        <v>44927</v>
      </c>
      <c r="B208" s="22" t="s">
        <v>13</v>
      </c>
      <c r="C208" s="22" t="s">
        <v>14</v>
      </c>
      <c r="D208" s="22" t="s">
        <v>262</v>
      </c>
      <c r="E208" s="22">
        <v>1001911926</v>
      </c>
      <c r="F208" s="22" t="s">
        <v>32</v>
      </c>
      <c r="G208" s="22">
        <v>1070774</v>
      </c>
      <c r="H208" s="36" t="s">
        <v>16</v>
      </c>
      <c r="I208" s="4" t="s">
        <v>3514</v>
      </c>
      <c r="J208" s="4" t="s">
        <v>3552</v>
      </c>
      <c r="K208" s="25">
        <v>471.86000000000058</v>
      </c>
      <c r="L208" s="25">
        <v>471.86000000000058</v>
      </c>
      <c r="M208" s="26">
        <v>0</v>
      </c>
      <c r="N208" s="26">
        <v>0</v>
      </c>
      <c r="O208" s="26">
        <v>2</v>
      </c>
      <c r="P208" s="26">
        <v>0</v>
      </c>
      <c r="Q208" s="26">
        <v>352.20000000000005</v>
      </c>
      <c r="R208" s="27">
        <v>0</v>
      </c>
      <c r="S208" s="27">
        <v>25200</v>
      </c>
      <c r="T208" s="28">
        <v>0</v>
      </c>
      <c r="U208" s="27">
        <v>25200</v>
      </c>
      <c r="V208" s="29">
        <v>0</v>
      </c>
      <c r="W208" s="26">
        <v>2</v>
      </c>
      <c r="X208" s="30">
        <f t="shared" si="45"/>
        <v>2</v>
      </c>
      <c r="Y208" s="31">
        <f t="shared" si="46"/>
        <v>352.20000000000005</v>
      </c>
      <c r="Z208" s="31">
        <f t="shared" si="47"/>
        <v>25200</v>
      </c>
      <c r="AA208" s="31">
        <f t="shared" si="48"/>
        <v>25200</v>
      </c>
      <c r="AB208" s="5">
        <v>2</v>
      </c>
      <c r="AC208" s="6">
        <v>0</v>
      </c>
      <c r="AD208" s="30">
        <v>0</v>
      </c>
      <c r="AE208" s="67">
        <f t="shared" si="49"/>
        <v>1</v>
      </c>
      <c r="AF208" s="70">
        <f>IF(C208=Sheet6!$E$3,Sheet6!$E$4,IF('January 2023'!C208=Sheet6!$F$3,Sheet6!$F$4,IF('January 2023'!C208=Sheet6!$G$3,Sheet6!$G$4,IF('January 2023'!C208=Sheet6!$H$3,Sheet6!$H$4,IF('January 2023'!C208=Sheet6!$I$3,Sheet6!$I$4,IF('January 2023'!C208=Sheet6!$J$3,Sheet6!$J$4,IF('January 2023'!C208=Sheet6!$K$3,Sheet6!$K$4,IF('January 2023'!C208=Sheet6!$L$3,Sheet6!$L$4))))))))</f>
        <v>0.12430468185328003</v>
      </c>
      <c r="AG208" s="74">
        <f t="shared" si="50"/>
        <v>0.74640783283177126</v>
      </c>
      <c r="AH208" s="71">
        <v>0.84499999999999997</v>
      </c>
      <c r="AI208" s="72">
        <f t="shared" si="51"/>
        <v>0</v>
      </c>
      <c r="AJ208" s="73">
        <f t="shared" si="52"/>
        <v>1</v>
      </c>
      <c r="AK208" s="73">
        <v>0.57513480154899921</v>
      </c>
      <c r="AL208" s="95">
        <f t="shared" si="53"/>
        <v>1</v>
      </c>
      <c r="AM208" s="107">
        <v>0</v>
      </c>
      <c r="AN208" s="98">
        <f t="shared" si="54"/>
        <v>46.521700000000408</v>
      </c>
      <c r="AO208" s="99" t="e">
        <f>SUMIF([1]Sheet1!$AB:$AB,E208,[1]Sheet1!$AA:$AA)</f>
        <v>#VALUE!</v>
      </c>
      <c r="AP208" s="100" t="str">
        <f t="shared" si="55"/>
        <v/>
      </c>
      <c r="AQ208" s="97">
        <f t="shared" si="56"/>
        <v>1</v>
      </c>
      <c r="AR208" s="100">
        <f t="shared" si="57"/>
        <v>1</v>
      </c>
      <c r="AS208" s="101">
        <f t="shared" si="58"/>
        <v>0.25359216716822874</v>
      </c>
      <c r="AT208" s="100">
        <v>0.12430468185328003</v>
      </c>
      <c r="AU208" s="108">
        <f t="shared" si="59"/>
        <v>0</v>
      </c>
    </row>
    <row r="209" spans="1:47" hidden="1">
      <c r="A209" s="21">
        <v>44927</v>
      </c>
      <c r="B209" s="23" t="s">
        <v>13</v>
      </c>
      <c r="C209" s="23" t="s">
        <v>14</v>
      </c>
      <c r="D209" s="23" t="s">
        <v>3368</v>
      </c>
      <c r="E209" s="23">
        <v>1002643404</v>
      </c>
      <c r="F209" s="23" t="s">
        <v>32</v>
      </c>
      <c r="G209" s="22">
        <v>1081849</v>
      </c>
      <c r="H209" s="36" t="s">
        <v>16</v>
      </c>
      <c r="I209" s="4" t="s">
        <v>3513</v>
      </c>
      <c r="J209" s="4" t="s">
        <v>3551</v>
      </c>
      <c r="K209" s="24">
        <v>283.03000000000247</v>
      </c>
      <c r="L209" s="24">
        <v>283.03000000000247</v>
      </c>
      <c r="M209" s="29">
        <v>0</v>
      </c>
      <c r="N209" s="29">
        <v>0</v>
      </c>
      <c r="O209" s="29">
        <v>1</v>
      </c>
      <c r="P209" s="29">
        <v>0</v>
      </c>
      <c r="Q209" s="29">
        <v>0</v>
      </c>
      <c r="R209" s="28">
        <v>0</v>
      </c>
      <c r="S209" s="28">
        <v>0</v>
      </c>
      <c r="T209" s="28">
        <v>0</v>
      </c>
      <c r="U209" s="28">
        <v>0</v>
      </c>
      <c r="V209" s="29">
        <v>0</v>
      </c>
      <c r="W209" s="29">
        <v>0</v>
      </c>
      <c r="X209" s="32">
        <f t="shared" si="45"/>
        <v>1</v>
      </c>
      <c r="Y209" s="33">
        <f t="shared" si="46"/>
        <v>0</v>
      </c>
      <c r="Z209" s="33">
        <f t="shared" si="47"/>
        <v>0</v>
      </c>
      <c r="AA209" s="33">
        <f t="shared" si="48"/>
        <v>0</v>
      </c>
      <c r="AB209" s="5">
        <v>0</v>
      </c>
      <c r="AC209" s="6">
        <v>0</v>
      </c>
      <c r="AD209" s="32">
        <v>0</v>
      </c>
      <c r="AE209" s="67">
        <f t="shared" si="49"/>
        <v>0</v>
      </c>
      <c r="AF209" s="70">
        <f>IF(C209=Sheet6!$E$3,Sheet6!$E$4,IF('January 2023'!C209=Sheet6!$F$3,Sheet6!$F$4,IF('January 2023'!C209=Sheet6!$G$3,Sheet6!$G$4,IF('January 2023'!C209=Sheet6!$H$3,Sheet6!$H$4,IF('January 2023'!C209=Sheet6!$I$3,Sheet6!$I$4,IF('January 2023'!C209=Sheet6!$J$3,Sheet6!$J$4,IF('January 2023'!C209=Sheet6!$K$3,Sheet6!$K$4,IF('January 2023'!C209=Sheet6!$L$3,Sheet6!$L$4))))))))</f>
        <v>0.12430468185328003</v>
      </c>
      <c r="AG209" s="74">
        <f t="shared" si="50"/>
        <v>0</v>
      </c>
      <c r="AH209" s="71">
        <v>0.84499999999999997</v>
      </c>
      <c r="AI209" s="72">
        <f t="shared" si="51"/>
        <v>0</v>
      </c>
      <c r="AJ209" s="73">
        <f t="shared" si="52"/>
        <v>0</v>
      </c>
      <c r="AK209" s="73">
        <v>0.57513480154899921</v>
      </c>
      <c r="AL209" s="95">
        <f t="shared" si="53"/>
        <v>0</v>
      </c>
      <c r="AM209" s="107">
        <v>0</v>
      </c>
      <c r="AN209" s="98">
        <f t="shared" si="54"/>
        <v>239.16035000000207</v>
      </c>
      <c r="AO209" s="99" t="e">
        <f>SUMIF([1]Sheet1!$AB:$AB,E209,[1]Sheet1!$AA:$AA)</f>
        <v>#VALUE!</v>
      </c>
      <c r="AP209" s="100" t="str">
        <f t="shared" si="55"/>
        <v/>
      </c>
      <c r="AQ209" s="97">
        <f t="shared" si="56"/>
        <v>1</v>
      </c>
      <c r="AR209" s="100">
        <f t="shared" si="57"/>
        <v>0</v>
      </c>
      <c r="AS209" s="101">
        <f t="shared" si="58"/>
        <v>1</v>
      </c>
      <c r="AT209" s="100">
        <v>0.12430468185328003</v>
      </c>
      <c r="AU209" s="108">
        <f t="shared" si="59"/>
        <v>0</v>
      </c>
    </row>
    <row r="210" spans="1:47" hidden="1">
      <c r="A210" s="21">
        <v>44927</v>
      </c>
      <c r="B210" s="23" t="s">
        <v>13</v>
      </c>
      <c r="C210" s="23" t="s">
        <v>14</v>
      </c>
      <c r="D210" s="23" t="s">
        <v>269</v>
      </c>
      <c r="E210" s="23">
        <v>1001911928</v>
      </c>
      <c r="F210" s="23" t="s">
        <v>32</v>
      </c>
      <c r="G210" s="22">
        <v>1070774</v>
      </c>
      <c r="H210" s="36" t="s">
        <v>16</v>
      </c>
      <c r="I210" s="4" t="s">
        <v>3514</v>
      </c>
      <c r="J210" s="4" t="s">
        <v>3552</v>
      </c>
      <c r="K210" s="24">
        <v>78.930000000000291</v>
      </c>
      <c r="L210" s="24">
        <v>78.930000000000291</v>
      </c>
      <c r="M210" s="29">
        <v>0</v>
      </c>
      <c r="N210" s="29">
        <v>0</v>
      </c>
      <c r="O210" s="29">
        <v>6</v>
      </c>
      <c r="P210" s="29">
        <v>0</v>
      </c>
      <c r="Q210" s="29">
        <v>672.1</v>
      </c>
      <c r="R210" s="28">
        <v>0</v>
      </c>
      <c r="S210" s="28">
        <v>48000</v>
      </c>
      <c r="T210" s="28">
        <v>0</v>
      </c>
      <c r="U210" s="28">
        <v>48000</v>
      </c>
      <c r="V210" s="29">
        <v>0</v>
      </c>
      <c r="W210" s="29">
        <v>2</v>
      </c>
      <c r="X210" s="32">
        <f t="shared" si="45"/>
        <v>6</v>
      </c>
      <c r="Y210" s="33">
        <f t="shared" si="46"/>
        <v>672.1</v>
      </c>
      <c r="Z210" s="33">
        <f t="shared" si="47"/>
        <v>48000</v>
      </c>
      <c r="AA210" s="33">
        <f t="shared" si="48"/>
        <v>48000</v>
      </c>
      <c r="AB210" s="5">
        <v>2</v>
      </c>
      <c r="AC210" s="6">
        <v>0</v>
      </c>
      <c r="AD210" s="32">
        <v>0</v>
      </c>
      <c r="AE210" s="67">
        <f t="shared" si="49"/>
        <v>0.33333333333333331</v>
      </c>
      <c r="AF210" s="70">
        <f>IF(C210=Sheet6!$E$3,Sheet6!$E$4,IF('January 2023'!C210=Sheet6!$F$3,Sheet6!$F$4,IF('January 2023'!C210=Sheet6!$G$3,Sheet6!$G$4,IF('January 2023'!C210=Sheet6!$H$3,Sheet6!$H$4,IF('January 2023'!C210=Sheet6!$I$3,Sheet6!$I$4,IF('January 2023'!C210=Sheet6!$J$3,Sheet6!$J$4,IF('January 2023'!C210=Sheet6!$K$3,Sheet6!$K$4,IF('January 2023'!C210=Sheet6!$L$3,Sheet6!$L$4))))))))</f>
        <v>0.12430468185328003</v>
      </c>
      <c r="AG210" s="74">
        <f t="shared" si="50"/>
        <v>8.5151399974660773</v>
      </c>
      <c r="AH210" s="71">
        <v>0.84499999999999997</v>
      </c>
      <c r="AI210" s="72">
        <f t="shared" si="51"/>
        <v>1</v>
      </c>
      <c r="AJ210" s="73">
        <f t="shared" si="52"/>
        <v>0.33333333333333331</v>
      </c>
      <c r="AK210" s="73">
        <v>0.57513480154899921</v>
      </c>
      <c r="AL210" s="95">
        <f t="shared" si="53"/>
        <v>0</v>
      </c>
      <c r="AM210" s="107">
        <v>0</v>
      </c>
      <c r="AN210" s="98">
        <f t="shared" si="54"/>
        <v>0</v>
      </c>
      <c r="AO210" s="99" t="e">
        <f>SUMIF([1]Sheet1!$AB:$AB,E210,[1]Sheet1!$AA:$AA)</f>
        <v>#VALUE!</v>
      </c>
      <c r="AP210" s="100">
        <f t="shared" si="55"/>
        <v>1</v>
      </c>
      <c r="AQ210" s="97">
        <f t="shared" si="56"/>
        <v>0</v>
      </c>
      <c r="AR210" s="100">
        <f t="shared" si="57"/>
        <v>1</v>
      </c>
      <c r="AS210" s="101">
        <f t="shared" si="58"/>
        <v>-7.5151399974660773</v>
      </c>
      <c r="AT210" s="100">
        <v>0.12430468185328003</v>
      </c>
      <c r="AU210" s="108">
        <f t="shared" si="59"/>
        <v>1</v>
      </c>
    </row>
    <row r="211" spans="1:47" hidden="1">
      <c r="A211" s="21">
        <v>44927</v>
      </c>
      <c r="B211" s="22" t="s">
        <v>13</v>
      </c>
      <c r="C211" s="22" t="s">
        <v>14</v>
      </c>
      <c r="D211" s="22" t="s">
        <v>39</v>
      </c>
      <c r="E211" s="22">
        <v>1002259422</v>
      </c>
      <c r="F211" s="22" t="s">
        <v>32</v>
      </c>
      <c r="G211" s="22">
        <v>1069324</v>
      </c>
      <c r="H211" s="36" t="s">
        <v>20</v>
      </c>
      <c r="I211" s="4" t="s">
        <v>3513</v>
      </c>
      <c r="J211" s="4" t="s">
        <v>3551</v>
      </c>
      <c r="K211" s="25" t="s">
        <v>34</v>
      </c>
      <c r="L211" s="25">
        <v>0</v>
      </c>
      <c r="M211" s="26">
        <v>0</v>
      </c>
      <c r="N211" s="26">
        <v>0</v>
      </c>
      <c r="O211" s="26">
        <v>0</v>
      </c>
      <c r="P211" s="26">
        <v>0</v>
      </c>
      <c r="Q211" s="26">
        <v>0</v>
      </c>
      <c r="R211" s="27">
        <v>0</v>
      </c>
      <c r="S211" s="27">
        <v>0</v>
      </c>
      <c r="T211" s="28">
        <v>0</v>
      </c>
      <c r="U211" s="27">
        <v>0</v>
      </c>
      <c r="V211" s="29">
        <v>0</v>
      </c>
      <c r="W211" s="26">
        <v>0</v>
      </c>
      <c r="X211" s="30">
        <f t="shared" si="45"/>
        <v>0</v>
      </c>
      <c r="Y211" s="31">
        <f t="shared" si="46"/>
        <v>0</v>
      </c>
      <c r="Z211" s="31">
        <f t="shared" si="47"/>
        <v>0</v>
      </c>
      <c r="AA211" s="31">
        <f t="shared" si="48"/>
        <v>0</v>
      </c>
      <c r="AB211" s="5">
        <v>0</v>
      </c>
      <c r="AC211" s="6">
        <v>1095673.32</v>
      </c>
      <c r="AD211" s="30">
        <v>1</v>
      </c>
      <c r="AE211" s="67" t="str">
        <f t="shared" si="49"/>
        <v/>
      </c>
      <c r="AF211" s="70">
        <f>IF(C211=Sheet6!$E$3,Sheet6!$E$4,IF('January 2023'!C211=Sheet6!$F$3,Sheet6!$F$4,IF('January 2023'!C211=Sheet6!$G$3,Sheet6!$G$4,IF('January 2023'!C211=Sheet6!$H$3,Sheet6!$H$4,IF('January 2023'!C211=Sheet6!$I$3,Sheet6!$I$4,IF('January 2023'!C211=Sheet6!$J$3,Sheet6!$J$4,IF('January 2023'!C211=Sheet6!$K$3,Sheet6!$K$4,IF('January 2023'!C211=Sheet6!$L$3,Sheet6!$L$4))))))))</f>
        <v>0.12430468185328003</v>
      </c>
      <c r="AG211" s="74">
        <f t="shared" si="50"/>
        <v>0</v>
      </c>
      <c r="AH211" s="71">
        <v>0.84499999999999997</v>
      </c>
      <c r="AI211" s="72">
        <f t="shared" si="51"/>
        <v>0</v>
      </c>
      <c r="AJ211" s="73">
        <f t="shared" si="52"/>
        <v>0</v>
      </c>
      <c r="AK211" s="73">
        <v>0.57513480154899921</v>
      </c>
      <c r="AL211" s="95">
        <f t="shared" si="53"/>
        <v>0</v>
      </c>
      <c r="AM211" s="107">
        <v>0</v>
      </c>
      <c r="AN211" s="98">
        <f t="shared" si="54"/>
        <v>0</v>
      </c>
      <c r="AO211" s="99" t="e">
        <f>SUMIF([1]Sheet1!$AB:$AB,E211,[1]Sheet1!$AA:$AA)</f>
        <v>#VALUE!</v>
      </c>
      <c r="AP211" s="100">
        <f t="shared" si="55"/>
        <v>1</v>
      </c>
      <c r="AQ211" s="97">
        <f t="shared" si="56"/>
        <v>0</v>
      </c>
      <c r="AR211" s="100">
        <f t="shared" si="57"/>
        <v>0</v>
      </c>
      <c r="AS211" s="101">
        <f t="shared" si="58"/>
        <v>1</v>
      </c>
      <c r="AT211" s="100">
        <v>0.12430468185328003</v>
      </c>
      <c r="AU211" s="108">
        <f t="shared" si="59"/>
        <v>0</v>
      </c>
    </row>
    <row r="212" spans="1:47" hidden="1">
      <c r="A212" s="21">
        <v>44927</v>
      </c>
      <c r="B212" s="23" t="s">
        <v>13</v>
      </c>
      <c r="C212" s="23" t="s">
        <v>14</v>
      </c>
      <c r="D212" s="23" t="s">
        <v>49</v>
      </c>
      <c r="E212" s="23">
        <v>1002259428</v>
      </c>
      <c r="F212" s="23" t="s">
        <v>32</v>
      </c>
      <c r="G212" s="23">
        <v>1172349</v>
      </c>
      <c r="H212" s="37" t="s">
        <v>20</v>
      </c>
      <c r="I212" s="4" t="s">
        <v>3516</v>
      </c>
      <c r="J212" s="4" t="s">
        <v>3554</v>
      </c>
      <c r="K212" s="24" t="s">
        <v>48</v>
      </c>
      <c r="L212" s="25">
        <v>0</v>
      </c>
      <c r="M212" s="29">
        <v>0</v>
      </c>
      <c r="N212" s="29">
        <v>0</v>
      </c>
      <c r="O212" s="29">
        <v>1</v>
      </c>
      <c r="P212" s="29">
        <v>0</v>
      </c>
      <c r="Q212" s="29">
        <v>0</v>
      </c>
      <c r="R212" s="28">
        <v>0</v>
      </c>
      <c r="S212" s="28">
        <v>0</v>
      </c>
      <c r="T212" s="28">
        <v>0</v>
      </c>
      <c r="U212" s="28">
        <v>0</v>
      </c>
      <c r="V212" s="29">
        <v>0</v>
      </c>
      <c r="W212" s="29">
        <v>0</v>
      </c>
      <c r="X212" s="32">
        <f t="shared" si="45"/>
        <v>1</v>
      </c>
      <c r="Y212" s="33">
        <f t="shared" si="46"/>
        <v>0</v>
      </c>
      <c r="Z212" s="33">
        <f t="shared" si="47"/>
        <v>0</v>
      </c>
      <c r="AA212" s="33">
        <f t="shared" si="48"/>
        <v>0</v>
      </c>
      <c r="AB212" s="5">
        <v>0</v>
      </c>
      <c r="AC212" s="6">
        <v>938831.59</v>
      </c>
      <c r="AD212" s="32">
        <v>1</v>
      </c>
      <c r="AE212" s="67">
        <f t="shared" si="49"/>
        <v>0</v>
      </c>
      <c r="AF212" s="70">
        <f>IF(C212=Sheet6!$E$3,Sheet6!$E$4,IF('January 2023'!C212=Sheet6!$F$3,Sheet6!$F$4,IF('January 2023'!C212=Sheet6!$G$3,Sheet6!$G$4,IF('January 2023'!C212=Sheet6!$H$3,Sheet6!$H$4,IF('January 2023'!C212=Sheet6!$I$3,Sheet6!$I$4,IF('January 2023'!C212=Sheet6!$J$3,Sheet6!$J$4,IF('January 2023'!C212=Sheet6!$K$3,Sheet6!$K$4,IF('January 2023'!C212=Sheet6!$L$3,Sheet6!$L$4))))))))</f>
        <v>0.12430468185328003</v>
      </c>
      <c r="AG212" s="74">
        <f t="shared" si="50"/>
        <v>0</v>
      </c>
      <c r="AH212" s="71">
        <v>0.84499999999999997</v>
      </c>
      <c r="AI212" s="72">
        <f t="shared" si="51"/>
        <v>0</v>
      </c>
      <c r="AJ212" s="73">
        <f t="shared" si="52"/>
        <v>0</v>
      </c>
      <c r="AK212" s="73">
        <v>0.57513480154899921</v>
      </c>
      <c r="AL212" s="95">
        <f t="shared" si="53"/>
        <v>0</v>
      </c>
      <c r="AM212" s="107">
        <v>0</v>
      </c>
      <c r="AN212" s="98">
        <f t="shared" si="54"/>
        <v>0</v>
      </c>
      <c r="AO212" s="99" t="e">
        <f>SUMIF([1]Sheet1!$AB:$AB,E212,[1]Sheet1!$AA:$AA)</f>
        <v>#VALUE!</v>
      </c>
      <c r="AP212" s="100">
        <f t="shared" si="55"/>
        <v>1</v>
      </c>
      <c r="AQ212" s="97">
        <f t="shared" si="56"/>
        <v>0</v>
      </c>
      <c r="AR212" s="100">
        <f t="shared" si="57"/>
        <v>0</v>
      </c>
      <c r="AS212" s="101">
        <f t="shared" si="58"/>
        <v>1</v>
      </c>
      <c r="AT212" s="100">
        <v>0.12430468185328003</v>
      </c>
      <c r="AU212" s="108">
        <f t="shared" si="59"/>
        <v>0</v>
      </c>
    </row>
    <row r="213" spans="1:47" hidden="1">
      <c r="A213" s="21">
        <v>44927</v>
      </c>
      <c r="B213" s="23" t="s">
        <v>13</v>
      </c>
      <c r="C213" s="23" t="s">
        <v>14</v>
      </c>
      <c r="D213" s="23" t="s">
        <v>52</v>
      </c>
      <c r="E213" s="23">
        <v>1001242413</v>
      </c>
      <c r="F213" s="23" t="s">
        <v>32</v>
      </c>
      <c r="G213" s="23">
        <v>1172349</v>
      </c>
      <c r="H213" s="37" t="s">
        <v>20</v>
      </c>
      <c r="I213" s="4" t="s">
        <v>3516</v>
      </c>
      <c r="J213" s="4" t="s">
        <v>3554</v>
      </c>
      <c r="K213" s="24">
        <v>108235.20000000019</v>
      </c>
      <c r="L213" s="24">
        <v>108235.20000000019</v>
      </c>
      <c r="M213" s="29">
        <v>18</v>
      </c>
      <c r="N213" s="29">
        <v>2</v>
      </c>
      <c r="O213" s="29">
        <v>226</v>
      </c>
      <c r="P213" s="29">
        <v>24257</v>
      </c>
      <c r="Q213" s="29">
        <v>35184.600000000006</v>
      </c>
      <c r="R213" s="28">
        <v>1541455.8700000003</v>
      </c>
      <c r="S213" s="28">
        <v>2246926.4899999998</v>
      </c>
      <c r="T213" s="28">
        <v>659100</v>
      </c>
      <c r="U213" s="28">
        <v>2595450</v>
      </c>
      <c r="V213" s="29">
        <v>8</v>
      </c>
      <c r="W213" s="29">
        <v>138</v>
      </c>
      <c r="X213" s="32">
        <f t="shared" si="45"/>
        <v>244</v>
      </c>
      <c r="Y213" s="33">
        <f t="shared" si="46"/>
        <v>59441.600000000006</v>
      </c>
      <c r="Z213" s="33">
        <f t="shared" si="47"/>
        <v>3788382.3600000003</v>
      </c>
      <c r="AA213" s="33">
        <f t="shared" si="48"/>
        <v>3254550</v>
      </c>
      <c r="AB213" s="5">
        <v>146</v>
      </c>
      <c r="AC213" s="6">
        <v>21599699.479999997</v>
      </c>
      <c r="AD213" s="32">
        <v>33</v>
      </c>
      <c r="AE213" s="67">
        <f t="shared" si="49"/>
        <v>0.59836065573770492</v>
      </c>
      <c r="AF213" s="70">
        <f>IF(C213=Sheet6!$E$3,Sheet6!$E$4,IF('January 2023'!C213=Sheet6!$F$3,Sheet6!$F$4,IF('January 2023'!C213=Sheet6!$G$3,Sheet6!$G$4,IF('January 2023'!C213=Sheet6!$H$3,Sheet6!$H$4,IF('January 2023'!C213=Sheet6!$I$3,Sheet6!$I$4,IF('January 2023'!C213=Sheet6!$J$3,Sheet6!$J$4,IF('January 2023'!C213=Sheet6!$K$3,Sheet6!$K$4,IF('January 2023'!C213=Sheet6!$L$3,Sheet6!$L$4))))))))</f>
        <v>0.12430468185328003</v>
      </c>
      <c r="AG213" s="74">
        <f t="shared" si="50"/>
        <v>0.54918917320797578</v>
      </c>
      <c r="AH213" s="71">
        <v>0.84499999999999997</v>
      </c>
      <c r="AI213" s="72">
        <f t="shared" si="51"/>
        <v>0</v>
      </c>
      <c r="AJ213" s="73">
        <f t="shared" si="52"/>
        <v>0.59836065573770492</v>
      </c>
      <c r="AK213" s="73">
        <v>0.57513480154899921</v>
      </c>
      <c r="AL213" s="95">
        <f t="shared" si="53"/>
        <v>1</v>
      </c>
      <c r="AM213" s="107">
        <v>0</v>
      </c>
      <c r="AN213" s="98">
        <f t="shared" si="54"/>
        <v>32017.144000000146</v>
      </c>
      <c r="AO213" s="99" t="e">
        <f>SUMIF([1]Sheet1!$AB:$AB,E213,[1]Sheet1!$AA:$AA)</f>
        <v>#VALUE!</v>
      </c>
      <c r="AP213" s="100" t="str">
        <f t="shared" si="55"/>
        <v/>
      </c>
      <c r="AQ213" s="97">
        <f t="shared" si="56"/>
        <v>1</v>
      </c>
      <c r="AR213" s="100">
        <f t="shared" si="57"/>
        <v>0.85908699036387648</v>
      </c>
      <c r="AS213" s="101">
        <f t="shared" si="58"/>
        <v>0.5281987260483344</v>
      </c>
      <c r="AT213" s="100">
        <v>0.12430468185328003</v>
      </c>
      <c r="AU213" s="108">
        <f t="shared" si="59"/>
        <v>0</v>
      </c>
    </row>
    <row r="214" spans="1:47" hidden="1">
      <c r="A214" s="21">
        <v>44927</v>
      </c>
      <c r="B214" s="22" t="s">
        <v>13</v>
      </c>
      <c r="C214" s="22" t="s">
        <v>14</v>
      </c>
      <c r="D214" s="22" t="s">
        <v>58</v>
      </c>
      <c r="E214" s="22">
        <v>1001612906</v>
      </c>
      <c r="F214" s="22" t="s">
        <v>32</v>
      </c>
      <c r="G214" s="22">
        <v>1069324</v>
      </c>
      <c r="H214" s="36" t="s">
        <v>20</v>
      </c>
      <c r="I214" s="4" t="s">
        <v>3513</v>
      </c>
      <c r="J214" s="4" t="s">
        <v>3551</v>
      </c>
      <c r="K214" s="25">
        <v>89958</v>
      </c>
      <c r="L214" s="25">
        <v>89958</v>
      </c>
      <c r="M214" s="26">
        <v>19</v>
      </c>
      <c r="N214" s="26">
        <v>2</v>
      </c>
      <c r="O214" s="26">
        <v>150</v>
      </c>
      <c r="P214" s="26">
        <v>22296</v>
      </c>
      <c r="Q214" s="26">
        <v>59387.19999999999</v>
      </c>
      <c r="R214" s="27">
        <v>1413234.7300000004</v>
      </c>
      <c r="S214" s="27">
        <v>3790276.2300000014</v>
      </c>
      <c r="T214" s="28">
        <v>204000</v>
      </c>
      <c r="U214" s="27">
        <v>3891601</v>
      </c>
      <c r="V214" s="29">
        <v>3</v>
      </c>
      <c r="W214" s="26">
        <v>93</v>
      </c>
      <c r="X214" s="30">
        <f t="shared" si="45"/>
        <v>169</v>
      </c>
      <c r="Y214" s="31">
        <f t="shared" si="46"/>
        <v>81683.199999999983</v>
      </c>
      <c r="Z214" s="31">
        <f t="shared" si="47"/>
        <v>5203510.9600000018</v>
      </c>
      <c r="AA214" s="31">
        <f t="shared" si="48"/>
        <v>4095601</v>
      </c>
      <c r="AB214" s="5">
        <v>96</v>
      </c>
      <c r="AC214" s="6">
        <v>4641847.8400000008</v>
      </c>
      <c r="AD214" s="30">
        <v>11</v>
      </c>
      <c r="AE214" s="67">
        <f t="shared" si="49"/>
        <v>0.56804733727810652</v>
      </c>
      <c r="AF214" s="70">
        <f>IF(C214=Sheet6!$E$3,Sheet6!$E$4,IF('January 2023'!C214=Sheet6!$F$3,Sheet6!$F$4,IF('January 2023'!C214=Sheet6!$G$3,Sheet6!$G$4,IF('January 2023'!C214=Sheet6!$H$3,Sheet6!$H$4,IF('January 2023'!C214=Sheet6!$I$3,Sheet6!$I$4,IF('January 2023'!C214=Sheet6!$J$3,Sheet6!$J$4,IF('January 2023'!C214=Sheet6!$K$3,Sheet6!$K$4,IF('January 2023'!C214=Sheet6!$L$3,Sheet6!$L$4))))))))</f>
        <v>0.12430468185328003</v>
      </c>
      <c r="AG214" s="74">
        <f t="shared" si="50"/>
        <v>0.90801485137508597</v>
      </c>
      <c r="AH214" s="71">
        <v>0.84499999999999997</v>
      </c>
      <c r="AI214" s="72">
        <f t="shared" si="51"/>
        <v>1</v>
      </c>
      <c r="AJ214" s="73">
        <f t="shared" si="52"/>
        <v>0.56804733727810652</v>
      </c>
      <c r="AK214" s="73">
        <v>0.57513480154899921</v>
      </c>
      <c r="AL214" s="95">
        <f t="shared" si="53"/>
        <v>0</v>
      </c>
      <c r="AM214" s="107">
        <v>0</v>
      </c>
      <c r="AN214" s="98">
        <f t="shared" si="54"/>
        <v>0</v>
      </c>
      <c r="AO214" s="99" t="e">
        <f>SUMIF([1]Sheet1!$AB:$AB,E214,[1]Sheet1!$AA:$AA)</f>
        <v>#VALUE!</v>
      </c>
      <c r="AP214" s="100">
        <f t="shared" si="55"/>
        <v>1</v>
      </c>
      <c r="AQ214" s="97">
        <f t="shared" si="56"/>
        <v>0</v>
      </c>
      <c r="AR214" s="100">
        <f t="shared" si="57"/>
        <v>0.78708414981410912</v>
      </c>
      <c r="AS214" s="101">
        <f t="shared" si="58"/>
        <v>0.2853159026868558</v>
      </c>
      <c r="AT214" s="100">
        <v>0.12430468185328003</v>
      </c>
      <c r="AU214" s="108">
        <f t="shared" si="59"/>
        <v>0</v>
      </c>
    </row>
    <row r="215" spans="1:47" hidden="1">
      <c r="A215" s="21">
        <v>44927</v>
      </c>
      <c r="B215" s="22" t="s">
        <v>13</v>
      </c>
      <c r="C215" s="22" t="s">
        <v>14</v>
      </c>
      <c r="D215" s="22" t="s">
        <v>55</v>
      </c>
      <c r="E215" s="22">
        <v>1000245841</v>
      </c>
      <c r="F215" s="22" t="s">
        <v>32</v>
      </c>
      <c r="G215" s="22">
        <v>1069324</v>
      </c>
      <c r="H215" s="36" t="s">
        <v>20</v>
      </c>
      <c r="I215" s="4" t="s">
        <v>3514</v>
      </c>
      <c r="J215" s="4" t="s">
        <v>3552</v>
      </c>
      <c r="K215" s="25">
        <v>83958.399999999441</v>
      </c>
      <c r="L215" s="25">
        <v>83958.399999999441</v>
      </c>
      <c r="M215" s="26">
        <v>3</v>
      </c>
      <c r="N215" s="26">
        <v>1</v>
      </c>
      <c r="O215" s="26">
        <v>129</v>
      </c>
      <c r="P215" s="26">
        <v>4900</v>
      </c>
      <c r="Q215" s="26">
        <v>43149.499999999993</v>
      </c>
      <c r="R215" s="27">
        <v>311936.8</v>
      </c>
      <c r="S215" s="27">
        <v>2751260.1299999985</v>
      </c>
      <c r="T215" s="28">
        <v>265000</v>
      </c>
      <c r="U215" s="27">
        <v>3049100</v>
      </c>
      <c r="V215" s="29">
        <v>2</v>
      </c>
      <c r="W215" s="26">
        <v>81</v>
      </c>
      <c r="X215" s="30">
        <f t="shared" si="45"/>
        <v>132</v>
      </c>
      <c r="Y215" s="31">
        <f t="shared" si="46"/>
        <v>48049.499999999993</v>
      </c>
      <c r="Z215" s="31">
        <f t="shared" si="47"/>
        <v>3063196.9299999983</v>
      </c>
      <c r="AA215" s="31">
        <f t="shared" si="48"/>
        <v>3314100</v>
      </c>
      <c r="AB215" s="5">
        <v>83</v>
      </c>
      <c r="AC215" s="6">
        <v>6325814.830000001</v>
      </c>
      <c r="AD215" s="30">
        <v>9</v>
      </c>
      <c r="AE215" s="67">
        <f t="shared" si="49"/>
        <v>0.62878787878787878</v>
      </c>
      <c r="AF215" s="70">
        <f>IF(C215=Sheet6!$E$3,Sheet6!$E$4,IF('January 2023'!C215=Sheet6!$F$3,Sheet6!$F$4,IF('January 2023'!C215=Sheet6!$G$3,Sheet6!$G$4,IF('January 2023'!C215=Sheet6!$H$3,Sheet6!$H$4,IF('January 2023'!C215=Sheet6!$I$3,Sheet6!$I$4,IF('January 2023'!C215=Sheet6!$J$3,Sheet6!$J$4,IF('January 2023'!C215=Sheet6!$K$3,Sheet6!$K$4,IF('January 2023'!C215=Sheet6!$L$3,Sheet6!$L$4))))))))</f>
        <v>0.12430468185328003</v>
      </c>
      <c r="AG215" s="74">
        <f t="shared" si="50"/>
        <v>0.57230128253992829</v>
      </c>
      <c r="AH215" s="71">
        <v>0.84499999999999997</v>
      </c>
      <c r="AI215" s="72">
        <f t="shared" si="51"/>
        <v>0</v>
      </c>
      <c r="AJ215" s="73">
        <f t="shared" si="52"/>
        <v>0.62878787878787878</v>
      </c>
      <c r="AK215" s="73">
        <v>0.57513480154899921</v>
      </c>
      <c r="AL215" s="95">
        <f t="shared" si="53"/>
        <v>1</v>
      </c>
      <c r="AM215" s="107">
        <v>0</v>
      </c>
      <c r="AN215" s="98">
        <f t="shared" si="54"/>
        <v>22895.34799999954</v>
      </c>
      <c r="AO215" s="99" t="e">
        <f>SUMIF([1]Sheet1!$AB:$AB,E215,[1]Sheet1!$AA:$AA)</f>
        <v>#VALUE!</v>
      </c>
      <c r="AP215" s="100" t="str">
        <f t="shared" si="55"/>
        <v/>
      </c>
      <c r="AQ215" s="97">
        <f t="shared" si="56"/>
        <v>1</v>
      </c>
      <c r="AR215" s="100">
        <f t="shared" si="57"/>
        <v>1.0819088931379941</v>
      </c>
      <c r="AS215" s="101">
        <f t="shared" si="58"/>
        <v>0.3808221528657717</v>
      </c>
      <c r="AT215" s="100">
        <v>0.12430468185328003</v>
      </c>
      <c r="AU215" s="108">
        <f t="shared" si="59"/>
        <v>0</v>
      </c>
    </row>
    <row r="216" spans="1:47" hidden="1">
      <c r="A216" s="21">
        <v>44927</v>
      </c>
      <c r="B216" s="23" t="s">
        <v>13</v>
      </c>
      <c r="C216" s="23" t="s">
        <v>14</v>
      </c>
      <c r="D216" s="23" t="s">
        <v>61</v>
      </c>
      <c r="E216" s="23">
        <v>1000245357</v>
      </c>
      <c r="F216" s="23" t="s">
        <v>32</v>
      </c>
      <c r="G216" s="23">
        <v>1069324</v>
      </c>
      <c r="H216" s="37" t="s">
        <v>20</v>
      </c>
      <c r="I216" s="4" t="s">
        <v>3513</v>
      </c>
      <c r="J216" s="4" t="s">
        <v>3551</v>
      </c>
      <c r="K216" s="24">
        <v>81582.400000000373</v>
      </c>
      <c r="L216" s="24">
        <v>81582.400000000373</v>
      </c>
      <c r="M216" s="29">
        <v>12</v>
      </c>
      <c r="N216" s="29">
        <v>1</v>
      </c>
      <c r="O216" s="29">
        <v>100</v>
      </c>
      <c r="P216" s="29">
        <v>21689</v>
      </c>
      <c r="Q216" s="29">
        <v>39093.30000000001</v>
      </c>
      <c r="R216" s="28">
        <v>1378822.7600000005</v>
      </c>
      <c r="S216" s="28">
        <v>2482642.4799999991</v>
      </c>
      <c r="T216" s="28">
        <v>683938</v>
      </c>
      <c r="U216" s="28">
        <v>2505400</v>
      </c>
      <c r="V216" s="29">
        <v>3</v>
      </c>
      <c r="W216" s="29">
        <v>64</v>
      </c>
      <c r="X216" s="32">
        <f t="shared" si="45"/>
        <v>112</v>
      </c>
      <c r="Y216" s="33">
        <f t="shared" si="46"/>
        <v>60782.30000000001</v>
      </c>
      <c r="Z216" s="33">
        <f t="shared" si="47"/>
        <v>3861465.2399999993</v>
      </c>
      <c r="AA216" s="33">
        <f t="shared" si="48"/>
        <v>3189338</v>
      </c>
      <c r="AB216" s="5">
        <v>67</v>
      </c>
      <c r="AC216" s="6">
        <v>17192267.460000001</v>
      </c>
      <c r="AD216" s="32">
        <v>4</v>
      </c>
      <c r="AE216" s="67">
        <f t="shared" si="49"/>
        <v>0.5982142857142857</v>
      </c>
      <c r="AF216" s="70">
        <f>IF(C216=Sheet6!$E$3,Sheet6!$E$4,IF('January 2023'!C216=Sheet6!$F$3,Sheet6!$F$4,IF('January 2023'!C216=Sheet6!$G$3,Sheet6!$G$4,IF('January 2023'!C216=Sheet6!$H$3,Sheet6!$H$4,IF('January 2023'!C216=Sheet6!$I$3,Sheet6!$I$4,IF('January 2023'!C216=Sheet6!$J$3,Sheet6!$J$4,IF('January 2023'!C216=Sheet6!$K$3,Sheet6!$K$4,IF('January 2023'!C216=Sheet6!$L$3,Sheet6!$L$4))))))))</f>
        <v>0.12430468185328003</v>
      </c>
      <c r="AG216" s="74">
        <f t="shared" si="50"/>
        <v>0.74504182274607922</v>
      </c>
      <c r="AH216" s="71">
        <v>0.84499999999999997</v>
      </c>
      <c r="AI216" s="72">
        <f t="shared" si="51"/>
        <v>0</v>
      </c>
      <c r="AJ216" s="73">
        <f t="shared" si="52"/>
        <v>0.5982142857142857</v>
      </c>
      <c r="AK216" s="73">
        <v>0.57513480154899921</v>
      </c>
      <c r="AL216" s="95">
        <f t="shared" si="53"/>
        <v>1</v>
      </c>
      <c r="AM216" s="107">
        <v>0</v>
      </c>
      <c r="AN216" s="98">
        <f t="shared" si="54"/>
        <v>8154.8280000003069</v>
      </c>
      <c r="AO216" s="99" t="e">
        <f>SUMIF([1]Sheet1!$AB:$AB,E216,[1]Sheet1!$AA:$AA)</f>
        <v>#VALUE!</v>
      </c>
      <c r="AP216" s="100" t="str">
        <f t="shared" si="55"/>
        <v/>
      </c>
      <c r="AQ216" s="97">
        <f t="shared" si="56"/>
        <v>1</v>
      </c>
      <c r="AR216" s="100">
        <f t="shared" si="57"/>
        <v>0.82593984453424751</v>
      </c>
      <c r="AS216" s="101">
        <f t="shared" si="58"/>
        <v>0.38464027274959089</v>
      </c>
      <c r="AT216" s="100">
        <v>0.12430468185328003</v>
      </c>
      <c r="AU216" s="108">
        <f t="shared" si="59"/>
        <v>0</v>
      </c>
    </row>
    <row r="217" spans="1:47" hidden="1">
      <c r="A217" s="21">
        <v>44927</v>
      </c>
      <c r="B217" s="22" t="s">
        <v>13</v>
      </c>
      <c r="C217" s="22" t="s">
        <v>14</v>
      </c>
      <c r="D217" s="22" t="s">
        <v>66</v>
      </c>
      <c r="E217" s="22">
        <v>1001957908</v>
      </c>
      <c r="F217" s="22" t="s">
        <v>32</v>
      </c>
      <c r="G217" s="22">
        <v>1079545</v>
      </c>
      <c r="H217" s="36" t="s">
        <v>20</v>
      </c>
      <c r="I217" s="4" t="s">
        <v>3514</v>
      </c>
      <c r="J217" s="4" t="s">
        <v>3552</v>
      </c>
      <c r="K217" s="25">
        <v>80238.319999999949</v>
      </c>
      <c r="L217" s="25">
        <v>80238.319999999949</v>
      </c>
      <c r="M217" s="26">
        <v>1</v>
      </c>
      <c r="N217" s="26">
        <v>1</v>
      </c>
      <c r="O217" s="26">
        <v>5</v>
      </c>
      <c r="P217" s="26">
        <v>77288</v>
      </c>
      <c r="Q217" s="26">
        <v>3381</v>
      </c>
      <c r="R217" s="27">
        <v>4948277.5599999996</v>
      </c>
      <c r="S217" s="27">
        <v>225157.87999999998</v>
      </c>
      <c r="T217" s="28">
        <v>4948277.5599999996</v>
      </c>
      <c r="U217" s="27">
        <v>237000</v>
      </c>
      <c r="V217" s="29">
        <v>1</v>
      </c>
      <c r="W217" s="26">
        <v>3</v>
      </c>
      <c r="X217" s="30">
        <f t="shared" si="45"/>
        <v>6</v>
      </c>
      <c r="Y217" s="31">
        <f t="shared" si="46"/>
        <v>80669</v>
      </c>
      <c r="Z217" s="31">
        <f t="shared" si="47"/>
        <v>5173435.4399999995</v>
      </c>
      <c r="AA217" s="31">
        <f t="shared" si="48"/>
        <v>5185277.5599999996</v>
      </c>
      <c r="AB217" s="5">
        <v>4</v>
      </c>
      <c r="AC217" s="6">
        <v>5875402.370000001</v>
      </c>
      <c r="AD217" s="30">
        <v>3</v>
      </c>
      <c r="AE217" s="67">
        <f t="shared" si="49"/>
        <v>0.66666666666666663</v>
      </c>
      <c r="AF217" s="70">
        <f>IF(C217=Sheet6!$E$3,Sheet6!$E$4,IF('January 2023'!C217=Sheet6!$F$3,Sheet6!$F$4,IF('January 2023'!C217=Sheet6!$G$3,Sheet6!$G$4,IF('January 2023'!C217=Sheet6!$H$3,Sheet6!$H$4,IF('January 2023'!C217=Sheet6!$I$3,Sheet6!$I$4,IF('January 2023'!C217=Sheet6!$J$3,Sheet6!$J$4,IF('January 2023'!C217=Sheet6!$K$3,Sheet6!$K$4,IF('January 2023'!C217=Sheet6!$L$3,Sheet6!$L$4))))))))</f>
        <v>0.12430468185328003</v>
      </c>
      <c r="AG217" s="74">
        <f t="shared" si="50"/>
        <v>1.0053675101871531</v>
      </c>
      <c r="AH217" s="71">
        <v>0.84499999999999997</v>
      </c>
      <c r="AI217" s="72">
        <f t="shared" si="51"/>
        <v>1</v>
      </c>
      <c r="AJ217" s="73">
        <f t="shared" si="52"/>
        <v>0.66666666666666663</v>
      </c>
      <c r="AK217" s="73">
        <v>0.57513480154899921</v>
      </c>
      <c r="AL217" s="95">
        <f t="shared" si="53"/>
        <v>1</v>
      </c>
      <c r="AM217" s="107">
        <v>0</v>
      </c>
      <c r="AN217" s="98">
        <f t="shared" si="54"/>
        <v>0</v>
      </c>
      <c r="AO217" s="99" t="e">
        <f>SUMIF([1]Sheet1!$AB:$AB,E217,[1]Sheet1!$AA:$AA)</f>
        <v>#VALUE!</v>
      </c>
      <c r="AP217" s="100">
        <f t="shared" si="55"/>
        <v>1</v>
      </c>
      <c r="AQ217" s="97">
        <f t="shared" si="56"/>
        <v>0</v>
      </c>
      <c r="AR217" s="100">
        <f t="shared" si="57"/>
        <v>1.0022890244088944</v>
      </c>
      <c r="AS217" s="101">
        <f t="shared" si="58"/>
        <v>-7.6688209578810174E-3</v>
      </c>
      <c r="AT217" s="100">
        <v>0.12430468185328003</v>
      </c>
      <c r="AU217" s="108">
        <f t="shared" si="59"/>
        <v>1</v>
      </c>
    </row>
    <row r="218" spans="1:47" hidden="1">
      <c r="A218" s="21">
        <v>44927</v>
      </c>
      <c r="B218" s="23" t="s">
        <v>13</v>
      </c>
      <c r="C218" s="23" t="s">
        <v>14</v>
      </c>
      <c r="D218" s="23" t="s">
        <v>65</v>
      </c>
      <c r="E218" s="23">
        <v>1000193673</v>
      </c>
      <c r="F218" s="23" t="s">
        <v>32</v>
      </c>
      <c r="G218" s="23">
        <v>1069324</v>
      </c>
      <c r="H218" s="37" t="s">
        <v>20</v>
      </c>
      <c r="I218" s="4" t="s">
        <v>3514</v>
      </c>
      <c r="J218" s="4" t="s">
        <v>3552</v>
      </c>
      <c r="K218" s="24">
        <v>72798.400000000373</v>
      </c>
      <c r="L218" s="24">
        <v>72798.400000000373</v>
      </c>
      <c r="M218" s="29">
        <v>14</v>
      </c>
      <c r="N218" s="29">
        <v>2</v>
      </c>
      <c r="O218" s="29">
        <v>150</v>
      </c>
      <c r="P218" s="29">
        <v>31878</v>
      </c>
      <c r="Q218" s="29">
        <v>30710.900000000005</v>
      </c>
      <c r="R218" s="28">
        <v>2032942.27</v>
      </c>
      <c r="S218" s="28">
        <v>1967220.4699999995</v>
      </c>
      <c r="T218" s="28">
        <v>1340610.9100000001</v>
      </c>
      <c r="U218" s="28">
        <v>1979963</v>
      </c>
      <c r="V218" s="29">
        <v>5</v>
      </c>
      <c r="W218" s="29">
        <v>116</v>
      </c>
      <c r="X218" s="32">
        <f t="shared" si="45"/>
        <v>164</v>
      </c>
      <c r="Y218" s="33">
        <f t="shared" si="46"/>
        <v>62588.900000000009</v>
      </c>
      <c r="Z218" s="33">
        <f t="shared" si="47"/>
        <v>4000162.7399999993</v>
      </c>
      <c r="AA218" s="33">
        <f t="shared" si="48"/>
        <v>3320573.91</v>
      </c>
      <c r="AB218" s="5">
        <v>121</v>
      </c>
      <c r="AC218" s="6">
        <v>9806900.3600000013</v>
      </c>
      <c r="AD218" s="32">
        <v>10</v>
      </c>
      <c r="AE218" s="67">
        <f t="shared" si="49"/>
        <v>0.73780487804878048</v>
      </c>
      <c r="AF218" s="70">
        <f>IF(C218=Sheet6!$E$3,Sheet6!$E$4,IF('January 2023'!C218=Sheet6!$F$3,Sheet6!$F$4,IF('January 2023'!C218=Sheet6!$G$3,Sheet6!$G$4,IF('January 2023'!C218=Sheet6!$H$3,Sheet6!$H$4,IF('January 2023'!C218=Sheet6!$I$3,Sheet6!$I$4,IF('January 2023'!C218=Sheet6!$J$3,Sheet6!$J$4,IF('January 2023'!C218=Sheet6!$K$3,Sheet6!$K$4,IF('January 2023'!C218=Sheet6!$L$3,Sheet6!$L$4))))))))</f>
        <v>0.12430468185328003</v>
      </c>
      <c r="AG218" s="74">
        <f t="shared" si="50"/>
        <v>0.85975653311061351</v>
      </c>
      <c r="AH218" s="71">
        <v>0.84499999999999997</v>
      </c>
      <c r="AI218" s="72">
        <f t="shared" si="51"/>
        <v>1</v>
      </c>
      <c r="AJ218" s="73">
        <f t="shared" si="52"/>
        <v>0.73780487804878048</v>
      </c>
      <c r="AK218" s="73">
        <v>0.57513480154899921</v>
      </c>
      <c r="AL218" s="95">
        <f t="shared" si="53"/>
        <v>1</v>
      </c>
      <c r="AM218" s="107">
        <v>0</v>
      </c>
      <c r="AN218" s="98">
        <f t="shared" si="54"/>
        <v>0</v>
      </c>
      <c r="AO218" s="99" t="e">
        <f>SUMIF([1]Sheet1!$AB:$AB,E218,[1]Sheet1!$AA:$AA)</f>
        <v>#VALUE!</v>
      </c>
      <c r="AP218" s="100">
        <f t="shared" si="55"/>
        <v>1</v>
      </c>
      <c r="AQ218" s="97">
        <f t="shared" si="56"/>
        <v>0</v>
      </c>
      <c r="AR218" s="100">
        <f t="shared" si="57"/>
        <v>0.83010970448667309</v>
      </c>
      <c r="AS218" s="101">
        <f t="shared" si="58"/>
        <v>0.28630775836906208</v>
      </c>
      <c r="AT218" s="100">
        <v>0.12430468185328003</v>
      </c>
      <c r="AU218" s="108">
        <f t="shared" si="59"/>
        <v>0</v>
      </c>
    </row>
    <row r="219" spans="1:47" hidden="1">
      <c r="A219" s="21">
        <v>44927</v>
      </c>
      <c r="B219" s="22" t="s">
        <v>13</v>
      </c>
      <c r="C219" s="22" t="s">
        <v>14</v>
      </c>
      <c r="D219" s="22" t="s">
        <v>62</v>
      </c>
      <c r="E219" s="22">
        <v>1000238263</v>
      </c>
      <c r="F219" s="22" t="s">
        <v>32</v>
      </c>
      <c r="G219" s="22">
        <v>1172349</v>
      </c>
      <c r="H219" s="36" t="s">
        <v>20</v>
      </c>
      <c r="I219" s="4" t="s">
        <v>3516</v>
      </c>
      <c r="J219" s="4" t="s">
        <v>3554</v>
      </c>
      <c r="K219" s="25">
        <v>69876</v>
      </c>
      <c r="L219" s="25">
        <v>69876</v>
      </c>
      <c r="M219" s="26">
        <v>14</v>
      </c>
      <c r="N219" s="26">
        <v>1</v>
      </c>
      <c r="O219" s="26">
        <v>151</v>
      </c>
      <c r="P219" s="26">
        <v>18162</v>
      </c>
      <c r="Q219" s="26">
        <v>27245.9</v>
      </c>
      <c r="R219" s="27">
        <v>1154790.7300000002</v>
      </c>
      <c r="S219" s="27">
        <v>1721256.8599999994</v>
      </c>
      <c r="T219" s="28">
        <v>538300</v>
      </c>
      <c r="U219" s="27">
        <v>2048200</v>
      </c>
      <c r="V219" s="29">
        <v>7</v>
      </c>
      <c r="W219" s="26">
        <v>85</v>
      </c>
      <c r="X219" s="30">
        <f t="shared" si="45"/>
        <v>165</v>
      </c>
      <c r="Y219" s="31">
        <f t="shared" si="46"/>
        <v>45407.9</v>
      </c>
      <c r="Z219" s="31">
        <f t="shared" si="47"/>
        <v>2876047.59</v>
      </c>
      <c r="AA219" s="31">
        <f t="shared" si="48"/>
        <v>2586500</v>
      </c>
      <c r="AB219" s="5">
        <v>92</v>
      </c>
      <c r="AC219" s="6">
        <v>23272689.699999999</v>
      </c>
      <c r="AD219" s="30">
        <v>28</v>
      </c>
      <c r="AE219" s="67">
        <f t="shared" si="49"/>
        <v>0.55757575757575761</v>
      </c>
      <c r="AF219" s="70">
        <f>IF(C219=Sheet6!$E$3,Sheet6!$E$4,IF('January 2023'!C219=Sheet6!$F$3,Sheet6!$F$4,IF('January 2023'!C219=Sheet6!$G$3,Sheet6!$G$4,IF('January 2023'!C219=Sheet6!$H$3,Sheet6!$H$4,IF('January 2023'!C219=Sheet6!$I$3,Sheet6!$I$4,IF('January 2023'!C219=Sheet6!$J$3,Sheet6!$J$4,IF('January 2023'!C219=Sheet6!$K$3,Sheet6!$K$4,IF('January 2023'!C219=Sheet6!$L$3,Sheet6!$L$4))))))))</f>
        <v>0.12430468185328003</v>
      </c>
      <c r="AG219" s="74">
        <f t="shared" si="50"/>
        <v>0.64983542274886941</v>
      </c>
      <c r="AH219" s="71">
        <v>0.84499999999999997</v>
      </c>
      <c r="AI219" s="72">
        <f t="shared" si="51"/>
        <v>0</v>
      </c>
      <c r="AJ219" s="73">
        <f t="shared" si="52"/>
        <v>0.55757575757575761</v>
      </c>
      <c r="AK219" s="73">
        <v>0.57513480154899921</v>
      </c>
      <c r="AL219" s="95">
        <f t="shared" si="53"/>
        <v>0</v>
      </c>
      <c r="AM219" s="107">
        <v>0</v>
      </c>
      <c r="AN219" s="98">
        <f t="shared" si="54"/>
        <v>13637.32</v>
      </c>
      <c r="AO219" s="99" t="e">
        <f>SUMIF([1]Sheet1!$AB:$AB,E219,[1]Sheet1!$AA:$AA)</f>
        <v>#VALUE!</v>
      </c>
      <c r="AP219" s="100" t="str">
        <f t="shared" si="55"/>
        <v/>
      </c>
      <c r="AQ219" s="97">
        <f t="shared" si="56"/>
        <v>1</v>
      </c>
      <c r="AR219" s="100">
        <f t="shared" si="57"/>
        <v>0.8993244788414646</v>
      </c>
      <c r="AS219" s="101">
        <f t="shared" si="58"/>
        <v>0.41558709710365016</v>
      </c>
      <c r="AT219" s="100">
        <v>0.12430468185328003</v>
      </c>
      <c r="AU219" s="108">
        <f t="shared" si="59"/>
        <v>0</v>
      </c>
    </row>
    <row r="220" spans="1:47" hidden="1">
      <c r="A220" s="21">
        <v>44927</v>
      </c>
      <c r="B220" s="23" t="s">
        <v>13</v>
      </c>
      <c r="C220" s="23" t="s">
        <v>14</v>
      </c>
      <c r="D220" s="23" t="s">
        <v>71</v>
      </c>
      <c r="E220" s="23">
        <v>1000238269</v>
      </c>
      <c r="F220" s="23" t="s">
        <v>32</v>
      </c>
      <c r="G220" s="23">
        <v>1172349</v>
      </c>
      <c r="H220" s="37" t="s">
        <v>20</v>
      </c>
      <c r="I220" s="4" t="s">
        <v>3516</v>
      </c>
      <c r="J220" s="4" t="s">
        <v>3554</v>
      </c>
      <c r="K220" s="24">
        <v>67281</v>
      </c>
      <c r="L220" s="24">
        <v>67281</v>
      </c>
      <c r="M220" s="29">
        <v>14</v>
      </c>
      <c r="N220" s="29">
        <v>3</v>
      </c>
      <c r="O220" s="29">
        <v>155</v>
      </c>
      <c r="P220" s="29">
        <v>16135</v>
      </c>
      <c r="Q220" s="29">
        <v>26839.1</v>
      </c>
      <c r="R220" s="28">
        <v>1021453.9300000003</v>
      </c>
      <c r="S220" s="28">
        <v>1673685.5299999998</v>
      </c>
      <c r="T220" s="28">
        <v>201350</v>
      </c>
      <c r="U220" s="28">
        <v>1917350</v>
      </c>
      <c r="V220" s="29">
        <v>3</v>
      </c>
      <c r="W220" s="29">
        <v>89</v>
      </c>
      <c r="X220" s="32">
        <f t="shared" si="45"/>
        <v>169</v>
      </c>
      <c r="Y220" s="33">
        <f t="shared" si="46"/>
        <v>42974.1</v>
      </c>
      <c r="Z220" s="33">
        <f t="shared" si="47"/>
        <v>2695139.46</v>
      </c>
      <c r="AA220" s="33">
        <f t="shared" si="48"/>
        <v>2118700</v>
      </c>
      <c r="AB220" s="5">
        <v>92</v>
      </c>
      <c r="AC220" s="6">
        <v>16907515.350000005</v>
      </c>
      <c r="AD220" s="32">
        <v>27</v>
      </c>
      <c r="AE220" s="67">
        <f t="shared" si="49"/>
        <v>0.54437869822485208</v>
      </c>
      <c r="AF220" s="70">
        <f>IF(C220=Sheet6!$E$3,Sheet6!$E$4,IF('January 2023'!C220=Sheet6!$F$3,Sheet6!$F$4,IF('January 2023'!C220=Sheet6!$G$3,Sheet6!$G$4,IF('January 2023'!C220=Sheet6!$H$3,Sheet6!$H$4,IF('January 2023'!C220=Sheet6!$I$3,Sheet6!$I$4,IF('January 2023'!C220=Sheet6!$J$3,Sheet6!$J$4,IF('January 2023'!C220=Sheet6!$K$3,Sheet6!$K$4,IF('January 2023'!C220=Sheet6!$L$3,Sheet6!$L$4))))))))</f>
        <v>0.12430468185328003</v>
      </c>
      <c r="AG220" s="74">
        <f t="shared" si="50"/>
        <v>0.63872564319793101</v>
      </c>
      <c r="AH220" s="71">
        <v>0.84499999999999997</v>
      </c>
      <c r="AI220" s="72">
        <f t="shared" si="51"/>
        <v>0</v>
      </c>
      <c r="AJ220" s="73">
        <f t="shared" si="52"/>
        <v>0.54437869822485208</v>
      </c>
      <c r="AK220" s="73">
        <v>0.57513480154899921</v>
      </c>
      <c r="AL220" s="95">
        <f t="shared" si="53"/>
        <v>0</v>
      </c>
      <c r="AM220" s="107">
        <v>0</v>
      </c>
      <c r="AN220" s="98">
        <f t="shared" si="54"/>
        <v>13878.345000000001</v>
      </c>
      <c r="AO220" s="99" t="e">
        <f>SUMIF([1]Sheet1!$AB:$AB,E220,[1]Sheet1!$AA:$AA)</f>
        <v>#VALUE!</v>
      </c>
      <c r="AP220" s="100" t="str">
        <f t="shared" si="55"/>
        <v/>
      </c>
      <c r="AQ220" s="97">
        <f t="shared" si="56"/>
        <v>1</v>
      </c>
      <c r="AR220" s="100">
        <f t="shared" si="57"/>
        <v>0.78611887490230281</v>
      </c>
      <c r="AS220" s="101">
        <f t="shared" si="58"/>
        <v>0.49788571599799281</v>
      </c>
      <c r="AT220" s="100">
        <v>0.12430468185328003</v>
      </c>
      <c r="AU220" s="108">
        <f t="shared" si="59"/>
        <v>0</v>
      </c>
    </row>
    <row r="221" spans="1:47" hidden="1">
      <c r="A221" s="21">
        <v>44927</v>
      </c>
      <c r="B221" s="23" t="s">
        <v>13</v>
      </c>
      <c r="C221" s="23" t="s">
        <v>14</v>
      </c>
      <c r="D221" s="23" t="s">
        <v>63</v>
      </c>
      <c r="E221" s="23">
        <v>1000245359</v>
      </c>
      <c r="F221" s="23" t="s">
        <v>32</v>
      </c>
      <c r="G221" s="23">
        <v>1069324</v>
      </c>
      <c r="H221" s="37" t="s">
        <v>20</v>
      </c>
      <c r="I221" s="4" t="s">
        <v>3514</v>
      </c>
      <c r="J221" s="4" t="s">
        <v>3552</v>
      </c>
      <c r="K221" s="24">
        <v>66680</v>
      </c>
      <c r="L221" s="24">
        <v>66680</v>
      </c>
      <c r="M221" s="29">
        <v>9</v>
      </c>
      <c r="N221" s="29">
        <v>1</v>
      </c>
      <c r="O221" s="29">
        <v>136</v>
      </c>
      <c r="P221" s="29">
        <v>14901</v>
      </c>
      <c r="Q221" s="29">
        <v>25578.499999999993</v>
      </c>
      <c r="R221" s="28">
        <v>948679.18000000017</v>
      </c>
      <c r="S221" s="28">
        <v>1619401.6300000001</v>
      </c>
      <c r="T221" s="28">
        <v>511391</v>
      </c>
      <c r="U221" s="28">
        <v>1922750</v>
      </c>
      <c r="V221" s="29">
        <v>5</v>
      </c>
      <c r="W221" s="29">
        <v>68</v>
      </c>
      <c r="X221" s="32">
        <f t="shared" si="45"/>
        <v>145</v>
      </c>
      <c r="Y221" s="33">
        <f t="shared" si="46"/>
        <v>40479.499999999993</v>
      </c>
      <c r="Z221" s="33">
        <f t="shared" si="47"/>
        <v>2568080.8100000005</v>
      </c>
      <c r="AA221" s="33">
        <f t="shared" si="48"/>
        <v>2434141</v>
      </c>
      <c r="AB221" s="5">
        <v>73</v>
      </c>
      <c r="AC221" s="6">
        <v>16180922.960000001</v>
      </c>
      <c r="AD221" s="32">
        <v>20</v>
      </c>
      <c r="AE221" s="67">
        <f t="shared" si="49"/>
        <v>0.50344827586206897</v>
      </c>
      <c r="AF221" s="70">
        <f>IF(C221=Sheet6!$E$3,Sheet6!$E$4,IF('January 2023'!C221=Sheet6!$F$3,Sheet6!$F$4,IF('January 2023'!C221=Sheet6!$G$3,Sheet6!$G$4,IF('January 2023'!C221=Sheet6!$H$3,Sheet6!$H$4,IF('January 2023'!C221=Sheet6!$I$3,Sheet6!$I$4,IF('January 2023'!C221=Sheet6!$J$3,Sheet6!$J$4,IF('January 2023'!C221=Sheet6!$K$3,Sheet6!$K$4,IF('January 2023'!C221=Sheet6!$L$3,Sheet6!$L$4))))))))</f>
        <v>0.12430468185328003</v>
      </c>
      <c r="AG221" s="74">
        <f t="shared" si="50"/>
        <v>0.6070710857828433</v>
      </c>
      <c r="AH221" s="71">
        <v>0.84499999999999997</v>
      </c>
      <c r="AI221" s="72">
        <f t="shared" si="51"/>
        <v>0</v>
      </c>
      <c r="AJ221" s="73">
        <f t="shared" si="52"/>
        <v>0.50344827586206897</v>
      </c>
      <c r="AK221" s="73">
        <v>0.57513480154899921</v>
      </c>
      <c r="AL221" s="95">
        <f t="shared" si="53"/>
        <v>0</v>
      </c>
      <c r="AM221" s="107">
        <v>2</v>
      </c>
      <c r="AN221" s="98">
        <f t="shared" si="54"/>
        <v>15865.100000000006</v>
      </c>
      <c r="AO221" s="99" t="e">
        <f>SUMIF([1]Sheet1!$AB:$AB,E221,[1]Sheet1!$AA:$AA)</f>
        <v>#VALUE!</v>
      </c>
      <c r="AP221" s="100" t="str">
        <f t="shared" si="55"/>
        <v/>
      </c>
      <c r="AQ221" s="97">
        <f t="shared" si="56"/>
        <v>1</v>
      </c>
      <c r="AR221" s="100">
        <f t="shared" si="57"/>
        <v>0.94784439435143764</v>
      </c>
      <c r="AS221" s="101">
        <f t="shared" si="58"/>
        <v>0.42459107436789123</v>
      </c>
      <c r="AT221" s="100">
        <v>0.12430468185328003</v>
      </c>
      <c r="AU221" s="108">
        <f t="shared" si="59"/>
        <v>0</v>
      </c>
    </row>
    <row r="222" spans="1:47" hidden="1">
      <c r="A222" s="21">
        <v>44927</v>
      </c>
      <c r="B222" s="22" t="s">
        <v>13</v>
      </c>
      <c r="C222" s="22" t="s">
        <v>14</v>
      </c>
      <c r="D222" s="22" t="s">
        <v>67</v>
      </c>
      <c r="E222" s="22">
        <v>1001595903</v>
      </c>
      <c r="F222" s="22" t="s">
        <v>32</v>
      </c>
      <c r="G222" s="22">
        <v>1172349</v>
      </c>
      <c r="H222" s="36" t="s">
        <v>20</v>
      </c>
      <c r="I222" s="4" t="s">
        <v>3516</v>
      </c>
      <c r="J222" s="4" t="s">
        <v>3554</v>
      </c>
      <c r="K222" s="25">
        <v>65320.879999999888</v>
      </c>
      <c r="L222" s="25">
        <v>65320.879999999888</v>
      </c>
      <c r="M222" s="26">
        <v>16</v>
      </c>
      <c r="N222" s="26">
        <v>0</v>
      </c>
      <c r="O222" s="26">
        <v>163</v>
      </c>
      <c r="P222" s="26">
        <v>19200</v>
      </c>
      <c r="Q222" s="26">
        <v>35088.999999999985</v>
      </c>
      <c r="R222" s="27">
        <v>1215016.8000000003</v>
      </c>
      <c r="S222" s="27">
        <v>2205100.2799999993</v>
      </c>
      <c r="T222" s="28">
        <v>0</v>
      </c>
      <c r="U222" s="27">
        <v>2663980</v>
      </c>
      <c r="V222" s="29">
        <v>0</v>
      </c>
      <c r="W222" s="26">
        <v>100</v>
      </c>
      <c r="X222" s="30">
        <f t="shared" si="45"/>
        <v>179</v>
      </c>
      <c r="Y222" s="31">
        <f t="shared" si="46"/>
        <v>54288.999999999985</v>
      </c>
      <c r="Z222" s="31">
        <f t="shared" si="47"/>
        <v>3420117.0799999996</v>
      </c>
      <c r="AA222" s="31">
        <f t="shared" si="48"/>
        <v>2663980</v>
      </c>
      <c r="AB222" s="5">
        <v>100</v>
      </c>
      <c r="AC222" s="6">
        <v>26988159.359999996</v>
      </c>
      <c r="AD222" s="30">
        <v>40</v>
      </c>
      <c r="AE222" s="67">
        <f t="shared" si="49"/>
        <v>0.55865921787709494</v>
      </c>
      <c r="AF222" s="70">
        <f>IF(C222=Sheet6!$E$3,Sheet6!$E$4,IF('January 2023'!C222=Sheet6!$F$3,Sheet6!$F$4,IF('January 2023'!C222=Sheet6!$G$3,Sheet6!$G$4,IF('January 2023'!C222=Sheet6!$H$3,Sheet6!$H$4,IF('January 2023'!C222=Sheet6!$I$3,Sheet6!$I$4,IF('January 2023'!C222=Sheet6!$J$3,Sheet6!$J$4,IF('January 2023'!C222=Sheet6!$K$3,Sheet6!$K$4,IF('January 2023'!C222=Sheet6!$L$3,Sheet6!$L$4))))))))</f>
        <v>0.12430468185328003</v>
      </c>
      <c r="AG222" s="74">
        <f t="shared" si="50"/>
        <v>0.83111250185239516</v>
      </c>
      <c r="AH222" s="71">
        <v>0.84499999999999997</v>
      </c>
      <c r="AI222" s="72">
        <f t="shared" si="51"/>
        <v>0</v>
      </c>
      <c r="AJ222" s="73">
        <f t="shared" si="52"/>
        <v>0.55865921787709494</v>
      </c>
      <c r="AK222" s="73">
        <v>0.57513480154899921</v>
      </c>
      <c r="AL222" s="95">
        <f t="shared" si="53"/>
        <v>0</v>
      </c>
      <c r="AM222" s="107">
        <v>0</v>
      </c>
      <c r="AN222" s="98">
        <f t="shared" si="54"/>
        <v>907.14359999991575</v>
      </c>
      <c r="AO222" s="99" t="e">
        <f>SUMIF([1]Sheet1!$AB:$AB,E222,[1]Sheet1!$AA:$AA)</f>
        <v>#VALUE!</v>
      </c>
      <c r="AP222" s="100" t="str">
        <f t="shared" si="55"/>
        <v/>
      </c>
      <c r="AQ222" s="97">
        <f t="shared" si="56"/>
        <v>1</v>
      </c>
      <c r="AR222" s="100">
        <f t="shared" si="57"/>
        <v>0.77891485516045555</v>
      </c>
      <c r="AS222" s="101">
        <f t="shared" si="58"/>
        <v>0.3526341259975978</v>
      </c>
      <c r="AT222" s="100">
        <v>0.12430468185328003</v>
      </c>
      <c r="AU222" s="108">
        <f t="shared" si="59"/>
        <v>0</v>
      </c>
    </row>
    <row r="223" spans="1:47" hidden="1">
      <c r="A223" s="21">
        <v>44927</v>
      </c>
      <c r="B223" s="22" t="s">
        <v>13</v>
      </c>
      <c r="C223" s="22" t="s">
        <v>14</v>
      </c>
      <c r="D223" s="22" t="s">
        <v>75</v>
      </c>
      <c r="E223" s="22">
        <v>1001605902</v>
      </c>
      <c r="F223" s="22" t="s">
        <v>32</v>
      </c>
      <c r="G223" s="22">
        <v>1172349</v>
      </c>
      <c r="H223" s="36" t="s">
        <v>20</v>
      </c>
      <c r="I223" s="4" t="s">
        <v>3516</v>
      </c>
      <c r="J223" s="4" t="s">
        <v>3554</v>
      </c>
      <c r="K223" s="25">
        <v>64127.521129032488</v>
      </c>
      <c r="L223" s="25">
        <v>64127.521129032488</v>
      </c>
      <c r="M223" s="26">
        <v>10</v>
      </c>
      <c r="N223" s="26">
        <v>2</v>
      </c>
      <c r="O223" s="26">
        <v>75</v>
      </c>
      <c r="P223" s="26">
        <v>40291</v>
      </c>
      <c r="Q223" s="26">
        <v>13534.899999999998</v>
      </c>
      <c r="R223" s="27">
        <v>2574245.46</v>
      </c>
      <c r="S223" s="27">
        <v>865125.2300000001</v>
      </c>
      <c r="T223" s="28">
        <v>2392215.5</v>
      </c>
      <c r="U223" s="27">
        <v>908260</v>
      </c>
      <c r="V223" s="29">
        <v>4</v>
      </c>
      <c r="W223" s="26">
        <v>31</v>
      </c>
      <c r="X223" s="30">
        <f t="shared" si="45"/>
        <v>85</v>
      </c>
      <c r="Y223" s="31">
        <f t="shared" si="46"/>
        <v>53825.899999999994</v>
      </c>
      <c r="Z223" s="31">
        <f t="shared" si="47"/>
        <v>3439370.69</v>
      </c>
      <c r="AA223" s="31">
        <f t="shared" si="48"/>
        <v>3300475.5</v>
      </c>
      <c r="AB223" s="5">
        <v>35</v>
      </c>
      <c r="AC223" s="6">
        <v>13508242.529999997</v>
      </c>
      <c r="AD223" s="30">
        <v>15</v>
      </c>
      <c r="AE223" s="67">
        <f t="shared" si="49"/>
        <v>0.41176470588235292</v>
      </c>
      <c r="AF223" s="70">
        <f>IF(C223=Sheet6!$E$3,Sheet6!$E$4,IF('January 2023'!C223=Sheet6!$F$3,Sheet6!$F$4,IF('January 2023'!C223=Sheet6!$G$3,Sheet6!$G$4,IF('January 2023'!C223=Sheet6!$H$3,Sheet6!$H$4,IF('January 2023'!C223=Sheet6!$I$3,Sheet6!$I$4,IF('January 2023'!C223=Sheet6!$J$3,Sheet6!$J$4,IF('January 2023'!C223=Sheet6!$K$3,Sheet6!$K$4,IF('January 2023'!C223=Sheet6!$L$3,Sheet6!$L$4))))))))</f>
        <v>0.12430468185328003</v>
      </c>
      <c r="AG223" s="74">
        <f t="shared" si="50"/>
        <v>0.83935725336545663</v>
      </c>
      <c r="AH223" s="71">
        <v>0.84499999999999997</v>
      </c>
      <c r="AI223" s="72">
        <f t="shared" si="51"/>
        <v>0</v>
      </c>
      <c r="AJ223" s="73">
        <f t="shared" si="52"/>
        <v>0.41176470588235292</v>
      </c>
      <c r="AK223" s="73">
        <v>0.57513480154899921</v>
      </c>
      <c r="AL223" s="95">
        <f t="shared" si="53"/>
        <v>0</v>
      </c>
      <c r="AM223" s="107">
        <v>0</v>
      </c>
      <c r="AN223" s="98">
        <f t="shared" si="54"/>
        <v>361.8553540324574</v>
      </c>
      <c r="AO223" s="99" t="e">
        <f>SUMIF([1]Sheet1!$AB:$AB,E223,[1]Sheet1!$AA:$AA)</f>
        <v>#VALUE!</v>
      </c>
      <c r="AP223" s="100" t="str">
        <f t="shared" si="55"/>
        <v/>
      </c>
      <c r="AQ223" s="97">
        <f t="shared" si="56"/>
        <v>1</v>
      </c>
      <c r="AR223" s="100">
        <f t="shared" si="57"/>
        <v>0.95961610349130466</v>
      </c>
      <c r="AS223" s="101">
        <f t="shared" si="58"/>
        <v>0.19453926308827674</v>
      </c>
      <c r="AT223" s="100">
        <v>0.12430468185328003</v>
      </c>
      <c r="AU223" s="108">
        <f t="shared" si="59"/>
        <v>0</v>
      </c>
    </row>
    <row r="224" spans="1:47" hidden="1">
      <c r="A224" s="21">
        <v>44927</v>
      </c>
      <c r="B224" s="22" t="s">
        <v>13</v>
      </c>
      <c r="C224" s="22" t="s">
        <v>14</v>
      </c>
      <c r="D224" s="22" t="s">
        <v>73</v>
      </c>
      <c r="E224" s="22">
        <v>1000245361</v>
      </c>
      <c r="F224" s="22" t="s">
        <v>32</v>
      </c>
      <c r="G224" s="22">
        <v>1069324</v>
      </c>
      <c r="H224" s="36" t="s">
        <v>20</v>
      </c>
      <c r="I224" s="4" t="s">
        <v>3514</v>
      </c>
      <c r="J224" s="4" t="s">
        <v>3552</v>
      </c>
      <c r="K224" s="25">
        <v>56865.599999999627</v>
      </c>
      <c r="L224" s="25">
        <v>56865.599999999627</v>
      </c>
      <c r="M224" s="26">
        <v>7</v>
      </c>
      <c r="N224" s="26">
        <v>0</v>
      </c>
      <c r="O224" s="26">
        <v>154</v>
      </c>
      <c r="P224" s="26">
        <v>8500</v>
      </c>
      <c r="Q224" s="26">
        <v>34489.499999999993</v>
      </c>
      <c r="R224" s="27">
        <v>538862.35</v>
      </c>
      <c r="S224" s="27">
        <v>2138780.0199999996</v>
      </c>
      <c r="T224" s="28">
        <v>0</v>
      </c>
      <c r="U224" s="27">
        <v>2391870</v>
      </c>
      <c r="V224" s="29">
        <v>0</v>
      </c>
      <c r="W224" s="26">
        <v>75</v>
      </c>
      <c r="X224" s="30">
        <f t="shared" si="45"/>
        <v>161</v>
      </c>
      <c r="Y224" s="31">
        <f t="shared" si="46"/>
        <v>42989.499999999993</v>
      </c>
      <c r="Z224" s="31">
        <f t="shared" si="47"/>
        <v>2677642.3699999996</v>
      </c>
      <c r="AA224" s="31">
        <f t="shared" si="48"/>
        <v>2391870</v>
      </c>
      <c r="AB224" s="5">
        <v>75</v>
      </c>
      <c r="AC224" s="6">
        <v>11404628.529999999</v>
      </c>
      <c r="AD224" s="30">
        <v>17</v>
      </c>
      <c r="AE224" s="67">
        <f t="shared" si="49"/>
        <v>0.46583850931677018</v>
      </c>
      <c r="AF224" s="70">
        <f>IF(C224=Sheet6!$E$3,Sheet6!$E$4,IF('January 2023'!C224=Sheet6!$F$3,Sheet6!$F$4,IF('January 2023'!C224=Sheet6!$G$3,Sheet6!$G$4,IF('January 2023'!C224=Sheet6!$H$3,Sheet6!$H$4,IF('January 2023'!C224=Sheet6!$I$3,Sheet6!$I$4,IF('January 2023'!C224=Sheet6!$J$3,Sheet6!$J$4,IF('January 2023'!C224=Sheet6!$K$3,Sheet6!$K$4,IF('January 2023'!C224=Sheet6!$L$3,Sheet6!$L$4))))))))</f>
        <v>0.12430468185328003</v>
      </c>
      <c r="AG224" s="74">
        <f t="shared" si="50"/>
        <v>0.75598428575448562</v>
      </c>
      <c r="AH224" s="71">
        <v>0.84499999999999997</v>
      </c>
      <c r="AI224" s="72">
        <f t="shared" si="51"/>
        <v>0</v>
      </c>
      <c r="AJ224" s="73">
        <f t="shared" si="52"/>
        <v>0.46583850931677018</v>
      </c>
      <c r="AK224" s="73">
        <v>0.57513480154899921</v>
      </c>
      <c r="AL224" s="95">
        <f t="shared" si="53"/>
        <v>0</v>
      </c>
      <c r="AM224" s="107">
        <v>0</v>
      </c>
      <c r="AN224" s="98">
        <f t="shared" si="54"/>
        <v>5061.9319999996878</v>
      </c>
      <c r="AO224" s="99" t="e">
        <f>SUMIF([1]Sheet1!$AB:$AB,E224,[1]Sheet1!$AA:$AA)</f>
        <v>#VALUE!</v>
      </c>
      <c r="AP224" s="100" t="str">
        <f t="shared" si="55"/>
        <v/>
      </c>
      <c r="AQ224" s="97">
        <f t="shared" si="56"/>
        <v>1</v>
      </c>
      <c r="AR224" s="100">
        <f t="shared" si="57"/>
        <v>0.89327463099562487</v>
      </c>
      <c r="AS224" s="101">
        <f t="shared" si="58"/>
        <v>0.32469841610417083</v>
      </c>
      <c r="AT224" s="100">
        <v>0.12430468185328003</v>
      </c>
      <c r="AU224" s="108">
        <f t="shared" si="59"/>
        <v>0</v>
      </c>
    </row>
    <row r="225" spans="1:47" hidden="1">
      <c r="A225" s="21">
        <v>44927</v>
      </c>
      <c r="B225" s="22" t="s">
        <v>13</v>
      </c>
      <c r="C225" s="22" t="s">
        <v>14</v>
      </c>
      <c r="D225" s="22" t="s">
        <v>76</v>
      </c>
      <c r="E225" s="22">
        <v>1001605406</v>
      </c>
      <c r="F225" s="22" t="s">
        <v>32</v>
      </c>
      <c r="G225" s="22">
        <v>1079545</v>
      </c>
      <c r="H225" s="36" t="s">
        <v>20</v>
      </c>
      <c r="I225" s="4" t="s">
        <v>3514</v>
      </c>
      <c r="J225" s="4" t="s">
        <v>3552</v>
      </c>
      <c r="K225" s="25">
        <v>53086.739999999758</v>
      </c>
      <c r="L225" s="25">
        <v>53086.739999999758</v>
      </c>
      <c r="M225" s="26">
        <v>1</v>
      </c>
      <c r="N225" s="26">
        <v>1</v>
      </c>
      <c r="O225" s="26">
        <v>93</v>
      </c>
      <c r="P225" s="26">
        <v>1200</v>
      </c>
      <c r="Q225" s="26">
        <v>25738.499999999993</v>
      </c>
      <c r="R225" s="27">
        <v>75938.55</v>
      </c>
      <c r="S225" s="27">
        <v>1612945.6899999995</v>
      </c>
      <c r="T225" s="28">
        <v>60000</v>
      </c>
      <c r="U225" s="27">
        <v>1745750</v>
      </c>
      <c r="V225" s="29">
        <v>1</v>
      </c>
      <c r="W225" s="26">
        <v>47</v>
      </c>
      <c r="X225" s="30">
        <f t="shared" si="45"/>
        <v>94</v>
      </c>
      <c r="Y225" s="31">
        <f t="shared" si="46"/>
        <v>26938.499999999993</v>
      </c>
      <c r="Z225" s="31">
        <f t="shared" si="47"/>
        <v>1688884.2399999995</v>
      </c>
      <c r="AA225" s="31">
        <f t="shared" si="48"/>
        <v>1805750</v>
      </c>
      <c r="AB225" s="5">
        <v>48</v>
      </c>
      <c r="AC225" s="6">
        <v>4360316.93</v>
      </c>
      <c r="AD225" s="30">
        <v>10</v>
      </c>
      <c r="AE225" s="67">
        <f t="shared" si="49"/>
        <v>0.51063829787234039</v>
      </c>
      <c r="AF225" s="70">
        <f>IF(C225=Sheet6!$E$3,Sheet6!$E$4,IF('January 2023'!C225=Sheet6!$F$3,Sheet6!$F$4,IF('January 2023'!C225=Sheet6!$G$3,Sheet6!$G$4,IF('January 2023'!C225=Sheet6!$H$3,Sheet6!$H$4,IF('January 2023'!C225=Sheet6!$I$3,Sheet6!$I$4,IF('January 2023'!C225=Sheet6!$J$3,Sheet6!$J$4,IF('January 2023'!C225=Sheet6!$K$3,Sheet6!$K$4,IF('January 2023'!C225=Sheet6!$L$3,Sheet6!$L$4))))))))</f>
        <v>0.12430468185328003</v>
      </c>
      <c r="AG225" s="74">
        <f t="shared" si="50"/>
        <v>0.50744310161068684</v>
      </c>
      <c r="AH225" s="71">
        <v>0.84499999999999997</v>
      </c>
      <c r="AI225" s="72">
        <f t="shared" si="51"/>
        <v>0</v>
      </c>
      <c r="AJ225" s="73">
        <f t="shared" si="52"/>
        <v>0.51063829787234039</v>
      </c>
      <c r="AK225" s="73">
        <v>0.57513480154899921</v>
      </c>
      <c r="AL225" s="95">
        <f t="shared" si="53"/>
        <v>0</v>
      </c>
      <c r="AM225" s="107">
        <v>0</v>
      </c>
      <c r="AN225" s="98">
        <f t="shared" si="54"/>
        <v>17919.795299999805</v>
      </c>
      <c r="AO225" s="99" t="e">
        <f>SUMIF([1]Sheet1!$AB:$AB,E225,[1]Sheet1!$AA:$AA)</f>
        <v>#VALUE!</v>
      </c>
      <c r="AP225" s="100" t="str">
        <f t="shared" si="55"/>
        <v/>
      </c>
      <c r="AQ225" s="97">
        <f t="shared" si="56"/>
        <v>1</v>
      </c>
      <c r="AR225" s="100">
        <f t="shared" si="57"/>
        <v>1.0691970220528557</v>
      </c>
      <c r="AS225" s="101">
        <f t="shared" si="58"/>
        <v>0.45744334689658894</v>
      </c>
      <c r="AT225" s="100">
        <v>0.12430468185328003</v>
      </c>
      <c r="AU225" s="108">
        <f t="shared" si="59"/>
        <v>0</v>
      </c>
    </row>
    <row r="226" spans="1:47" hidden="1">
      <c r="A226" s="21">
        <v>44927</v>
      </c>
      <c r="B226" s="23" t="s">
        <v>13</v>
      </c>
      <c r="C226" s="23" t="s">
        <v>14</v>
      </c>
      <c r="D226" s="23" t="s">
        <v>74</v>
      </c>
      <c r="E226" s="23">
        <v>1001604989</v>
      </c>
      <c r="F226" s="23" t="s">
        <v>32</v>
      </c>
      <c r="G226" s="23">
        <v>1172349</v>
      </c>
      <c r="H226" s="37" t="s">
        <v>20</v>
      </c>
      <c r="I226" s="4" t="s">
        <v>3514</v>
      </c>
      <c r="J226" s="4" t="s">
        <v>3552</v>
      </c>
      <c r="K226" s="24">
        <v>53080.040000000037</v>
      </c>
      <c r="L226" s="24">
        <v>53080.040000000037</v>
      </c>
      <c r="M226" s="29">
        <v>15</v>
      </c>
      <c r="N226" s="29">
        <v>0</v>
      </c>
      <c r="O226" s="29">
        <v>123</v>
      </c>
      <c r="P226" s="29">
        <v>19205</v>
      </c>
      <c r="Q226" s="29">
        <v>15216.699999999999</v>
      </c>
      <c r="R226" s="28">
        <v>1220677.55</v>
      </c>
      <c r="S226" s="28">
        <v>949918.74000000011</v>
      </c>
      <c r="T226" s="28">
        <v>1229100</v>
      </c>
      <c r="U226" s="28">
        <v>1258200</v>
      </c>
      <c r="V226" s="29">
        <v>10</v>
      </c>
      <c r="W226" s="29">
        <v>38</v>
      </c>
      <c r="X226" s="32">
        <f t="shared" si="45"/>
        <v>138</v>
      </c>
      <c r="Y226" s="33">
        <f t="shared" si="46"/>
        <v>34421.699999999997</v>
      </c>
      <c r="Z226" s="33">
        <f t="shared" si="47"/>
        <v>2170596.29</v>
      </c>
      <c r="AA226" s="33">
        <f t="shared" si="48"/>
        <v>2487300</v>
      </c>
      <c r="AB226" s="5">
        <v>48</v>
      </c>
      <c r="AC226" s="6">
        <v>46623264.019999988</v>
      </c>
      <c r="AD226" s="32">
        <v>42</v>
      </c>
      <c r="AE226" s="67">
        <f t="shared" si="49"/>
        <v>0.34782608695652173</v>
      </c>
      <c r="AF226" s="70">
        <f>IF(C226=Sheet6!$E$3,Sheet6!$E$4,IF('January 2023'!C226=Sheet6!$F$3,Sheet6!$F$4,IF('January 2023'!C226=Sheet6!$G$3,Sheet6!$G$4,IF('January 2023'!C226=Sheet6!$H$3,Sheet6!$H$4,IF('January 2023'!C226=Sheet6!$I$3,Sheet6!$I$4,IF('January 2023'!C226=Sheet6!$J$3,Sheet6!$J$4,IF('January 2023'!C226=Sheet6!$K$3,Sheet6!$K$4,IF('January 2023'!C226=Sheet6!$L$3,Sheet6!$L$4))))))))</f>
        <v>0.12430468185328003</v>
      </c>
      <c r="AG226" s="74">
        <f t="shared" si="50"/>
        <v>0.6484867004621695</v>
      </c>
      <c r="AH226" s="71">
        <v>0.84499999999999997</v>
      </c>
      <c r="AI226" s="72">
        <f t="shared" si="51"/>
        <v>0</v>
      </c>
      <c r="AJ226" s="73">
        <f t="shared" si="52"/>
        <v>0.34782608695652173</v>
      </c>
      <c r="AK226" s="73">
        <v>0.57513480154899921</v>
      </c>
      <c r="AL226" s="95">
        <f t="shared" si="53"/>
        <v>0</v>
      </c>
      <c r="AM226" s="107">
        <v>1</v>
      </c>
      <c r="AN226" s="98">
        <f t="shared" si="54"/>
        <v>10430.933800000035</v>
      </c>
      <c r="AO226" s="99" t="e">
        <f>SUMIF([1]Sheet1!$AB:$AB,E226,[1]Sheet1!$AA:$AA)</f>
        <v>#VALUE!</v>
      </c>
      <c r="AP226" s="100" t="str">
        <f t="shared" si="55"/>
        <v/>
      </c>
      <c r="AQ226" s="97">
        <f t="shared" si="56"/>
        <v>1</v>
      </c>
      <c r="AR226" s="100">
        <f t="shared" si="57"/>
        <v>1.1459063168305701</v>
      </c>
      <c r="AS226" s="101">
        <f t="shared" si="58"/>
        <v>0.25689499355978618</v>
      </c>
      <c r="AT226" s="100">
        <v>0.12430468185328003</v>
      </c>
      <c r="AU226" s="108">
        <f t="shared" si="59"/>
        <v>0</v>
      </c>
    </row>
    <row r="227" spans="1:47" hidden="1">
      <c r="A227" s="21">
        <v>44927</v>
      </c>
      <c r="B227" s="22" t="s">
        <v>13</v>
      </c>
      <c r="C227" s="22" t="s">
        <v>14</v>
      </c>
      <c r="D227" s="22" t="s">
        <v>78</v>
      </c>
      <c r="E227" s="22">
        <v>1001242415</v>
      </c>
      <c r="F227" s="22" t="s">
        <v>32</v>
      </c>
      <c r="G227" s="22">
        <v>1172349</v>
      </c>
      <c r="H227" s="36" t="s">
        <v>20</v>
      </c>
      <c r="I227" s="4" t="s">
        <v>3516</v>
      </c>
      <c r="J227" s="4" t="s">
        <v>3554</v>
      </c>
      <c r="K227" s="25">
        <v>52376</v>
      </c>
      <c r="L227" s="25">
        <v>52376</v>
      </c>
      <c r="M227" s="26">
        <v>9</v>
      </c>
      <c r="N227" s="26">
        <v>1</v>
      </c>
      <c r="O227" s="26">
        <v>163</v>
      </c>
      <c r="P227" s="26">
        <v>9672</v>
      </c>
      <c r="Q227" s="26">
        <v>31609.200000000012</v>
      </c>
      <c r="R227" s="27">
        <v>613008.22000000009</v>
      </c>
      <c r="S227" s="27">
        <v>1949695.2999999993</v>
      </c>
      <c r="T227" s="28">
        <v>140000</v>
      </c>
      <c r="U227" s="27">
        <v>2335260</v>
      </c>
      <c r="V227" s="29">
        <v>3</v>
      </c>
      <c r="W227" s="26">
        <v>103</v>
      </c>
      <c r="X227" s="30">
        <f t="shared" si="45"/>
        <v>172</v>
      </c>
      <c r="Y227" s="31">
        <f t="shared" si="46"/>
        <v>41281.200000000012</v>
      </c>
      <c r="Z227" s="31">
        <f t="shared" si="47"/>
        <v>2562703.5199999996</v>
      </c>
      <c r="AA227" s="31">
        <f t="shared" si="48"/>
        <v>2475260</v>
      </c>
      <c r="AB227" s="5">
        <v>106</v>
      </c>
      <c r="AC227" s="6">
        <v>14306833.23</v>
      </c>
      <c r="AD227" s="30">
        <v>21</v>
      </c>
      <c r="AE227" s="67">
        <f t="shared" si="49"/>
        <v>0.61627906976744184</v>
      </c>
      <c r="AF227" s="70">
        <f>IF(C227=Sheet6!$E$3,Sheet6!$E$4,IF('January 2023'!C227=Sheet6!$F$3,Sheet6!$F$4,IF('January 2023'!C227=Sheet6!$G$3,Sheet6!$G$4,IF('January 2023'!C227=Sheet6!$H$3,Sheet6!$H$4,IF('January 2023'!C227=Sheet6!$I$3,Sheet6!$I$4,IF('January 2023'!C227=Sheet6!$J$3,Sheet6!$J$4,IF('January 2023'!C227=Sheet6!$K$3,Sheet6!$K$4,IF('January 2023'!C227=Sheet6!$L$3,Sheet6!$L$4))))))))</f>
        <v>0.12430468185328003</v>
      </c>
      <c r="AG227" s="74">
        <f t="shared" si="50"/>
        <v>0.78817015426913117</v>
      </c>
      <c r="AH227" s="71">
        <v>0.84499999999999997</v>
      </c>
      <c r="AI227" s="72">
        <f t="shared" si="51"/>
        <v>0</v>
      </c>
      <c r="AJ227" s="73">
        <f t="shared" si="52"/>
        <v>0.61627906976744184</v>
      </c>
      <c r="AK227" s="73">
        <v>0.57513480154899921</v>
      </c>
      <c r="AL227" s="95">
        <f t="shared" si="53"/>
        <v>1</v>
      </c>
      <c r="AM227" s="107">
        <v>0</v>
      </c>
      <c r="AN227" s="98">
        <f t="shared" si="54"/>
        <v>2976.5199999999895</v>
      </c>
      <c r="AO227" s="99" t="e">
        <f>SUMIF([1]Sheet1!$AB:$AB,E227,[1]Sheet1!$AA:$AA)</f>
        <v>#VALUE!</v>
      </c>
      <c r="AP227" s="100" t="str">
        <f t="shared" si="55"/>
        <v/>
      </c>
      <c r="AQ227" s="97">
        <f t="shared" si="56"/>
        <v>1</v>
      </c>
      <c r="AR227" s="100">
        <f t="shared" si="57"/>
        <v>0.96587840953213366</v>
      </c>
      <c r="AS227" s="101">
        <f t="shared" si="58"/>
        <v>0.23872346495383512</v>
      </c>
      <c r="AT227" s="100">
        <v>0.12430468185328003</v>
      </c>
      <c r="AU227" s="108">
        <f t="shared" si="59"/>
        <v>0</v>
      </c>
    </row>
    <row r="228" spans="1:47" hidden="1">
      <c r="A228" s="21">
        <v>44927</v>
      </c>
      <c r="B228" s="22" t="s">
        <v>13</v>
      </c>
      <c r="C228" s="22" t="s">
        <v>14</v>
      </c>
      <c r="D228" s="22" t="s">
        <v>77</v>
      </c>
      <c r="E228" s="22">
        <v>1001601513</v>
      </c>
      <c r="F228" s="22" t="s">
        <v>32</v>
      </c>
      <c r="G228" s="22">
        <v>1079201</v>
      </c>
      <c r="H228" s="36" t="s">
        <v>20</v>
      </c>
      <c r="I228" s="4" t="s">
        <v>3514</v>
      </c>
      <c r="J228" s="4" t="s">
        <v>3552</v>
      </c>
      <c r="K228" s="25">
        <v>48205.299999999814</v>
      </c>
      <c r="L228" s="25">
        <v>48205.299999999814</v>
      </c>
      <c r="M228" s="26">
        <v>5</v>
      </c>
      <c r="N228" s="26">
        <v>0</v>
      </c>
      <c r="O228" s="26">
        <v>127</v>
      </c>
      <c r="P228" s="26">
        <v>6200</v>
      </c>
      <c r="Q228" s="26">
        <v>26873.5</v>
      </c>
      <c r="R228" s="27">
        <v>393387.63</v>
      </c>
      <c r="S228" s="27">
        <v>1687888.6799999995</v>
      </c>
      <c r="T228" s="28">
        <v>185500</v>
      </c>
      <c r="U228" s="27">
        <v>1851300</v>
      </c>
      <c r="V228" s="29">
        <v>3</v>
      </c>
      <c r="W228" s="26">
        <v>68</v>
      </c>
      <c r="X228" s="30">
        <f t="shared" si="45"/>
        <v>132</v>
      </c>
      <c r="Y228" s="31">
        <f t="shared" si="46"/>
        <v>33073.5</v>
      </c>
      <c r="Z228" s="31">
        <f t="shared" si="47"/>
        <v>2081276.3099999996</v>
      </c>
      <c r="AA228" s="31">
        <f t="shared" si="48"/>
        <v>2036800</v>
      </c>
      <c r="AB228" s="5">
        <v>71</v>
      </c>
      <c r="AC228" s="6">
        <v>8749984.0199999996</v>
      </c>
      <c r="AD228" s="30">
        <v>4</v>
      </c>
      <c r="AE228" s="67">
        <f t="shared" si="49"/>
        <v>0.53787878787878785</v>
      </c>
      <c r="AF228" s="70">
        <f>IF(C228=Sheet6!$E$3,Sheet6!$E$4,IF('January 2023'!C228=Sheet6!$F$3,Sheet6!$F$4,IF('January 2023'!C228=Sheet6!$G$3,Sheet6!$G$4,IF('January 2023'!C228=Sheet6!$H$3,Sheet6!$H$4,IF('January 2023'!C228=Sheet6!$I$3,Sheet6!$I$4,IF('January 2023'!C228=Sheet6!$J$3,Sheet6!$J$4,IF('January 2023'!C228=Sheet6!$K$3,Sheet6!$K$4,IF('January 2023'!C228=Sheet6!$L$3,Sheet6!$L$4))))))))</f>
        <v>0.12430468185328003</v>
      </c>
      <c r="AG228" s="74">
        <f t="shared" si="50"/>
        <v>0.68609675699560269</v>
      </c>
      <c r="AH228" s="71">
        <v>0.84499999999999997</v>
      </c>
      <c r="AI228" s="72">
        <f t="shared" si="51"/>
        <v>0</v>
      </c>
      <c r="AJ228" s="73">
        <f t="shared" si="52"/>
        <v>0.53787878787878785</v>
      </c>
      <c r="AK228" s="73">
        <v>0.57513480154899921</v>
      </c>
      <c r="AL228" s="95">
        <f t="shared" si="53"/>
        <v>0</v>
      </c>
      <c r="AM228" s="107">
        <v>0</v>
      </c>
      <c r="AN228" s="98">
        <f t="shared" si="54"/>
        <v>7659.9784999998446</v>
      </c>
      <c r="AO228" s="99" t="e">
        <f>SUMIF([1]Sheet1!$AB:$AB,E228,[1]Sheet1!$AA:$AA)</f>
        <v>#VALUE!</v>
      </c>
      <c r="AP228" s="100" t="str">
        <f t="shared" si="55"/>
        <v/>
      </c>
      <c r="AQ228" s="97">
        <f t="shared" si="56"/>
        <v>1</v>
      </c>
      <c r="AR228" s="100">
        <f t="shared" si="57"/>
        <v>0.97863027134537484</v>
      </c>
      <c r="AS228" s="101">
        <f t="shared" si="58"/>
        <v>0.32856494453221163</v>
      </c>
      <c r="AT228" s="100">
        <v>0.12430468185328003</v>
      </c>
      <c r="AU228" s="108">
        <f t="shared" si="59"/>
        <v>0</v>
      </c>
    </row>
    <row r="229" spans="1:47" hidden="1">
      <c r="A229" s="21">
        <v>44927</v>
      </c>
      <c r="B229" s="23" t="s">
        <v>13</v>
      </c>
      <c r="C229" s="23" t="s">
        <v>14</v>
      </c>
      <c r="D229" s="23" t="s">
        <v>91</v>
      </c>
      <c r="E229" s="23">
        <v>1000238266</v>
      </c>
      <c r="F229" s="23" t="s">
        <v>32</v>
      </c>
      <c r="G229" s="23">
        <v>1172349</v>
      </c>
      <c r="H229" s="37" t="s">
        <v>20</v>
      </c>
      <c r="I229" s="4" t="s">
        <v>3516</v>
      </c>
      <c r="J229" s="4" t="s">
        <v>3554</v>
      </c>
      <c r="K229" s="24">
        <v>34911</v>
      </c>
      <c r="L229" s="24">
        <v>34911</v>
      </c>
      <c r="M229" s="29">
        <v>11</v>
      </c>
      <c r="N229" s="29">
        <v>1</v>
      </c>
      <c r="O229" s="29">
        <v>103</v>
      </c>
      <c r="P229" s="29">
        <v>13010</v>
      </c>
      <c r="Q229" s="29">
        <v>15593.699999999999</v>
      </c>
      <c r="R229" s="28">
        <v>824049.62000000011</v>
      </c>
      <c r="S229" s="28">
        <v>990561.7</v>
      </c>
      <c r="T229" s="28">
        <v>184800</v>
      </c>
      <c r="U229" s="28">
        <v>1113880</v>
      </c>
      <c r="V229" s="29">
        <v>3</v>
      </c>
      <c r="W229" s="29">
        <v>51</v>
      </c>
      <c r="X229" s="32">
        <f t="shared" si="45"/>
        <v>114</v>
      </c>
      <c r="Y229" s="33">
        <f t="shared" si="46"/>
        <v>28603.699999999997</v>
      </c>
      <c r="Z229" s="33">
        <f t="shared" si="47"/>
        <v>1814611.32</v>
      </c>
      <c r="AA229" s="33">
        <f t="shared" si="48"/>
        <v>1298680</v>
      </c>
      <c r="AB229" s="5">
        <v>54</v>
      </c>
      <c r="AC229" s="6">
        <v>6021648.4799999995</v>
      </c>
      <c r="AD229" s="32">
        <v>8</v>
      </c>
      <c r="AE229" s="67">
        <f t="shared" si="49"/>
        <v>0.47368421052631576</v>
      </c>
      <c r="AF229" s="70">
        <f>IF(C229=Sheet6!$E$3,Sheet6!$E$4,IF('January 2023'!C229=Sheet6!$F$3,Sheet6!$F$4,IF('January 2023'!C229=Sheet6!$G$3,Sheet6!$G$4,IF('January 2023'!C229=Sheet6!$H$3,Sheet6!$H$4,IF('January 2023'!C229=Sheet6!$I$3,Sheet6!$I$4,IF('January 2023'!C229=Sheet6!$J$3,Sheet6!$J$4,IF('January 2023'!C229=Sheet6!$K$3,Sheet6!$K$4,IF('January 2023'!C229=Sheet6!$L$3,Sheet6!$L$4))))))))</f>
        <v>0.12430468185328003</v>
      </c>
      <c r="AG229" s="74">
        <f t="shared" si="50"/>
        <v>0.81933201569705816</v>
      </c>
      <c r="AH229" s="71">
        <v>0.84499999999999997</v>
      </c>
      <c r="AI229" s="72">
        <f t="shared" si="51"/>
        <v>0</v>
      </c>
      <c r="AJ229" s="73">
        <f t="shared" si="52"/>
        <v>0.47368421052631576</v>
      </c>
      <c r="AK229" s="73">
        <v>0.57513480154899921</v>
      </c>
      <c r="AL229" s="95">
        <f t="shared" si="53"/>
        <v>0</v>
      </c>
      <c r="AM229" s="107">
        <v>0</v>
      </c>
      <c r="AN229" s="98">
        <f t="shared" si="54"/>
        <v>896.09500000000116</v>
      </c>
      <c r="AO229" s="99" t="e">
        <f>SUMIF([1]Sheet1!$AB:$AB,E229,[1]Sheet1!$AA:$AA)</f>
        <v>#VALUE!</v>
      </c>
      <c r="AP229" s="100" t="str">
        <f t="shared" si="55"/>
        <v/>
      </c>
      <c r="AQ229" s="97">
        <f t="shared" si="56"/>
        <v>1</v>
      </c>
      <c r="AR229" s="100">
        <f t="shared" si="57"/>
        <v>0.7156794326621968</v>
      </c>
      <c r="AS229" s="101">
        <f t="shared" si="58"/>
        <v>0.41362092784395532</v>
      </c>
      <c r="AT229" s="100">
        <v>0.12430468185328003</v>
      </c>
      <c r="AU229" s="108">
        <f t="shared" si="59"/>
        <v>0</v>
      </c>
    </row>
    <row r="230" spans="1:47" hidden="1">
      <c r="A230" s="21">
        <v>44927</v>
      </c>
      <c r="B230" s="23" t="s">
        <v>13</v>
      </c>
      <c r="C230" s="23" t="s">
        <v>14</v>
      </c>
      <c r="D230" s="23" t="s">
        <v>72</v>
      </c>
      <c r="E230" s="23">
        <v>1001612914</v>
      </c>
      <c r="F230" s="23" t="s">
        <v>32</v>
      </c>
      <c r="G230" s="23">
        <v>1069324</v>
      </c>
      <c r="H230" s="37" t="s">
        <v>20</v>
      </c>
      <c r="I230" s="4" t="s">
        <v>3514</v>
      </c>
      <c r="J230" s="4" t="s">
        <v>3552</v>
      </c>
      <c r="K230" s="24">
        <v>15019.309999999998</v>
      </c>
      <c r="L230" s="24">
        <v>15019.309999999998</v>
      </c>
      <c r="M230" s="29">
        <v>9</v>
      </c>
      <c r="N230" s="29">
        <v>0</v>
      </c>
      <c r="O230" s="29">
        <v>126</v>
      </c>
      <c r="P230" s="29">
        <v>4902</v>
      </c>
      <c r="Q230" s="29">
        <v>16451.600000000002</v>
      </c>
      <c r="R230" s="28">
        <v>310209.02</v>
      </c>
      <c r="S230" s="28">
        <v>1052526.77</v>
      </c>
      <c r="T230" s="28">
        <v>112870</v>
      </c>
      <c r="U230" s="28">
        <v>1108000</v>
      </c>
      <c r="V230" s="29">
        <v>2</v>
      </c>
      <c r="W230" s="29">
        <v>42</v>
      </c>
      <c r="X230" s="32">
        <f t="shared" si="45"/>
        <v>135</v>
      </c>
      <c r="Y230" s="33">
        <f t="shared" si="46"/>
        <v>21353.600000000002</v>
      </c>
      <c r="Z230" s="33">
        <f t="shared" si="47"/>
        <v>1362735.79</v>
      </c>
      <c r="AA230" s="33">
        <f t="shared" si="48"/>
        <v>1220870</v>
      </c>
      <c r="AB230" s="5">
        <v>44</v>
      </c>
      <c r="AC230" s="6">
        <v>2546408.79</v>
      </c>
      <c r="AD230" s="32">
        <v>5</v>
      </c>
      <c r="AE230" s="67">
        <f t="shared" si="49"/>
        <v>0.32592592592592595</v>
      </c>
      <c r="AF230" s="70">
        <f>IF(C230=Sheet6!$E$3,Sheet6!$E$4,IF('January 2023'!C230=Sheet6!$F$3,Sheet6!$F$4,IF('January 2023'!C230=Sheet6!$G$3,Sheet6!$G$4,IF('January 2023'!C230=Sheet6!$H$3,Sheet6!$H$4,IF('January 2023'!C230=Sheet6!$I$3,Sheet6!$I$4,IF('January 2023'!C230=Sheet6!$J$3,Sheet6!$J$4,IF('January 2023'!C230=Sheet6!$K$3,Sheet6!$K$4,IF('January 2023'!C230=Sheet6!$L$3,Sheet6!$L$4))))))))</f>
        <v>0.12430468185328003</v>
      </c>
      <c r="AG230" s="74">
        <f t="shared" si="50"/>
        <v>1.42174307608006</v>
      </c>
      <c r="AH230" s="71">
        <v>0.84499999999999997</v>
      </c>
      <c r="AI230" s="72">
        <f t="shared" si="51"/>
        <v>1</v>
      </c>
      <c r="AJ230" s="73">
        <f t="shared" si="52"/>
        <v>0.32592592592592595</v>
      </c>
      <c r="AK230" s="73">
        <v>0.57513480154899921</v>
      </c>
      <c r="AL230" s="95">
        <f t="shared" si="53"/>
        <v>0</v>
      </c>
      <c r="AM230" s="107">
        <v>0</v>
      </c>
      <c r="AN230" s="98">
        <f t="shared" si="54"/>
        <v>0</v>
      </c>
      <c r="AO230" s="99" t="e">
        <f>SUMIF([1]Sheet1!$AB:$AB,E230,[1]Sheet1!$AA:$AA)</f>
        <v>#VALUE!</v>
      </c>
      <c r="AP230" s="100">
        <f t="shared" si="55"/>
        <v>1</v>
      </c>
      <c r="AQ230" s="97">
        <f t="shared" si="56"/>
        <v>0</v>
      </c>
      <c r="AR230" s="100">
        <f t="shared" si="57"/>
        <v>0.89589633512157185</v>
      </c>
      <c r="AS230" s="101">
        <f t="shared" si="58"/>
        <v>-0.27373441134459586</v>
      </c>
      <c r="AT230" s="100">
        <v>0.12430468185328003</v>
      </c>
      <c r="AU230" s="108">
        <f t="shared" si="59"/>
        <v>1</v>
      </c>
    </row>
    <row r="231" spans="1:47" hidden="1">
      <c r="A231" s="21">
        <v>44927</v>
      </c>
      <c r="B231" s="23" t="s">
        <v>13</v>
      </c>
      <c r="C231" s="23" t="s">
        <v>14</v>
      </c>
      <c r="D231" s="23" t="s">
        <v>125</v>
      </c>
      <c r="E231" s="23">
        <v>1002057099</v>
      </c>
      <c r="F231" s="23" t="s">
        <v>32</v>
      </c>
      <c r="G231" s="23">
        <v>1069324</v>
      </c>
      <c r="H231" s="37" t="s">
        <v>20</v>
      </c>
      <c r="I231" s="4" t="s">
        <v>3512</v>
      </c>
      <c r="J231" s="4" t="s">
        <v>3512</v>
      </c>
      <c r="K231" s="24">
        <v>10551.419999999984</v>
      </c>
      <c r="L231" s="24">
        <v>10551.419999999984</v>
      </c>
      <c r="M231" s="29">
        <v>1</v>
      </c>
      <c r="N231" s="29">
        <v>1</v>
      </c>
      <c r="O231" s="29">
        <v>0</v>
      </c>
      <c r="P231" s="29">
        <v>10552</v>
      </c>
      <c r="Q231" s="29">
        <v>0</v>
      </c>
      <c r="R231" s="28">
        <v>675579.97</v>
      </c>
      <c r="S231" s="28">
        <v>0</v>
      </c>
      <c r="T231" s="28">
        <v>675000</v>
      </c>
      <c r="U231" s="28">
        <v>0</v>
      </c>
      <c r="V231" s="29">
        <v>1</v>
      </c>
      <c r="W231" s="29">
        <v>0</v>
      </c>
      <c r="X231" s="32">
        <f t="shared" si="45"/>
        <v>1</v>
      </c>
      <c r="Y231" s="33">
        <f t="shared" si="46"/>
        <v>10552</v>
      </c>
      <c r="Z231" s="33">
        <f t="shared" si="47"/>
        <v>675579.97</v>
      </c>
      <c r="AA231" s="33">
        <f t="shared" si="48"/>
        <v>675000</v>
      </c>
      <c r="AB231" s="5">
        <v>1</v>
      </c>
      <c r="AC231" s="6">
        <v>679267.99</v>
      </c>
      <c r="AD231" s="32">
        <v>0</v>
      </c>
      <c r="AE231" s="67">
        <f t="shared" si="49"/>
        <v>1</v>
      </c>
      <c r="AF231" s="70">
        <f>IF(C231=Sheet6!$E$3,Sheet6!$E$4,IF('January 2023'!C231=Sheet6!$F$3,Sheet6!$F$4,IF('January 2023'!C231=Sheet6!$G$3,Sheet6!$G$4,IF('January 2023'!C231=Sheet6!$H$3,Sheet6!$H$4,IF('January 2023'!C231=Sheet6!$I$3,Sheet6!$I$4,IF('January 2023'!C231=Sheet6!$J$3,Sheet6!$J$4,IF('January 2023'!C231=Sheet6!$K$3,Sheet6!$K$4,IF('January 2023'!C231=Sheet6!$L$3,Sheet6!$L$4))))))))</f>
        <v>0.12430468185328003</v>
      </c>
      <c r="AG231" s="74">
        <f t="shared" si="50"/>
        <v>1.0000549689046607</v>
      </c>
      <c r="AH231" s="71">
        <v>0.84499999999999997</v>
      </c>
      <c r="AI231" s="72">
        <f t="shared" si="51"/>
        <v>1</v>
      </c>
      <c r="AJ231" s="73">
        <f t="shared" si="52"/>
        <v>1</v>
      </c>
      <c r="AK231" s="73">
        <v>0.57513480154899921</v>
      </c>
      <c r="AL231" s="95">
        <f t="shared" si="53"/>
        <v>1</v>
      </c>
      <c r="AM231" s="107">
        <v>0</v>
      </c>
      <c r="AN231" s="98">
        <f t="shared" si="54"/>
        <v>0</v>
      </c>
      <c r="AO231" s="99" t="e">
        <f>SUMIF([1]Sheet1!$AB:$AB,E231,[1]Sheet1!$AA:$AA)</f>
        <v>#VALUE!</v>
      </c>
      <c r="AP231" s="100">
        <f t="shared" si="55"/>
        <v>1</v>
      </c>
      <c r="AQ231" s="97">
        <f t="shared" si="56"/>
        <v>0</v>
      </c>
      <c r="AR231" s="100">
        <f t="shared" si="57"/>
        <v>0.99914152280151236</v>
      </c>
      <c r="AS231" s="101">
        <f t="shared" si="58"/>
        <v>8.0355548337818217E-4</v>
      </c>
      <c r="AT231" s="100">
        <v>0.12430468185328003</v>
      </c>
      <c r="AU231" s="108">
        <f t="shared" si="59"/>
        <v>1</v>
      </c>
    </row>
    <row r="232" spans="1:47" hidden="1">
      <c r="A232" s="21">
        <v>44927</v>
      </c>
      <c r="B232" s="23" t="s">
        <v>13</v>
      </c>
      <c r="C232" s="23" t="s">
        <v>14</v>
      </c>
      <c r="D232" s="23" t="s">
        <v>139</v>
      </c>
      <c r="E232" s="23">
        <v>1002050124</v>
      </c>
      <c r="F232" s="23" t="s">
        <v>32</v>
      </c>
      <c r="G232" s="23">
        <v>1172349</v>
      </c>
      <c r="H232" s="37" t="s">
        <v>20</v>
      </c>
      <c r="I232" s="4" t="s">
        <v>3512</v>
      </c>
      <c r="J232" s="4" t="s">
        <v>3512</v>
      </c>
      <c r="K232" s="24">
        <v>8117.859999999986</v>
      </c>
      <c r="L232" s="24">
        <v>8117.859999999986</v>
      </c>
      <c r="M232" s="29">
        <v>1</v>
      </c>
      <c r="N232" s="29">
        <v>1</v>
      </c>
      <c r="O232" s="29">
        <v>0</v>
      </c>
      <c r="P232" s="29">
        <v>6410</v>
      </c>
      <c r="Q232" s="29">
        <v>0</v>
      </c>
      <c r="R232" s="28">
        <v>410393.07</v>
      </c>
      <c r="S232" s="28">
        <v>0</v>
      </c>
      <c r="T232" s="28">
        <v>435000</v>
      </c>
      <c r="U232" s="28">
        <v>0</v>
      </c>
      <c r="V232" s="29">
        <v>1</v>
      </c>
      <c r="W232" s="29">
        <v>0</v>
      </c>
      <c r="X232" s="32">
        <f t="shared" si="45"/>
        <v>1</v>
      </c>
      <c r="Y232" s="33">
        <f t="shared" si="46"/>
        <v>6410</v>
      </c>
      <c r="Z232" s="33">
        <f t="shared" si="47"/>
        <v>410393.07</v>
      </c>
      <c r="AA232" s="33">
        <f t="shared" si="48"/>
        <v>435000</v>
      </c>
      <c r="AB232" s="5">
        <v>1</v>
      </c>
      <c r="AC232" s="6">
        <v>698276</v>
      </c>
      <c r="AD232" s="32">
        <v>0</v>
      </c>
      <c r="AE232" s="67">
        <f t="shared" si="49"/>
        <v>1</v>
      </c>
      <c r="AF232" s="70">
        <f>IF(C232=Sheet6!$E$3,Sheet6!$E$4,IF('January 2023'!C232=Sheet6!$F$3,Sheet6!$F$4,IF('January 2023'!C232=Sheet6!$G$3,Sheet6!$G$4,IF('January 2023'!C232=Sheet6!$H$3,Sheet6!$H$4,IF('January 2023'!C232=Sheet6!$I$3,Sheet6!$I$4,IF('January 2023'!C232=Sheet6!$J$3,Sheet6!$J$4,IF('January 2023'!C232=Sheet6!$K$3,Sheet6!$K$4,IF('January 2023'!C232=Sheet6!$L$3,Sheet6!$L$4))))))))</f>
        <v>0.12430468185328003</v>
      </c>
      <c r="AG232" s="74">
        <f t="shared" si="50"/>
        <v>0.78961696801866643</v>
      </c>
      <c r="AH232" s="71">
        <v>0.84499999999999997</v>
      </c>
      <c r="AI232" s="72">
        <f t="shared" si="51"/>
        <v>0</v>
      </c>
      <c r="AJ232" s="73">
        <f t="shared" si="52"/>
        <v>1</v>
      </c>
      <c r="AK232" s="73">
        <v>0.57513480154899921</v>
      </c>
      <c r="AL232" s="95">
        <f t="shared" si="53"/>
        <v>1</v>
      </c>
      <c r="AM232" s="107">
        <v>0</v>
      </c>
      <c r="AN232" s="98">
        <f t="shared" si="54"/>
        <v>449.59169999998812</v>
      </c>
      <c r="AO232" s="99" t="e">
        <f>SUMIF([1]Sheet1!$AB:$AB,E232,[1]Sheet1!$AA:$AA)</f>
        <v>#VALUE!</v>
      </c>
      <c r="AP232" s="100" t="str">
        <f t="shared" si="55"/>
        <v/>
      </c>
      <c r="AQ232" s="97">
        <f t="shared" si="56"/>
        <v>1</v>
      </c>
      <c r="AR232" s="100">
        <f t="shared" si="57"/>
        <v>1.0599594189053922</v>
      </c>
      <c r="AS232" s="101">
        <f t="shared" si="58"/>
        <v>0.16303805742109667</v>
      </c>
      <c r="AT232" s="100">
        <v>0.12430468185328003</v>
      </c>
      <c r="AU232" s="108">
        <f t="shared" si="59"/>
        <v>0</v>
      </c>
    </row>
    <row r="233" spans="1:47" hidden="1">
      <c r="A233" s="21">
        <v>44927</v>
      </c>
      <c r="B233" s="22" t="s">
        <v>13</v>
      </c>
      <c r="C233" s="22" t="s">
        <v>14</v>
      </c>
      <c r="D233" s="22" t="s">
        <v>138</v>
      </c>
      <c r="E233" s="22">
        <v>1002946468</v>
      </c>
      <c r="F233" s="22" t="s">
        <v>32</v>
      </c>
      <c r="G233" s="22">
        <v>1172349</v>
      </c>
      <c r="H233" s="36" t="s">
        <v>20</v>
      </c>
      <c r="I233" s="4" t="s">
        <v>3512</v>
      </c>
      <c r="J233" s="4" t="s">
        <v>3512</v>
      </c>
      <c r="K233" s="25">
        <v>7791.1100000000151</v>
      </c>
      <c r="L233" s="25">
        <v>7791.1100000000151</v>
      </c>
      <c r="M233" s="26">
        <v>1</v>
      </c>
      <c r="N233" s="26">
        <v>1</v>
      </c>
      <c r="O233" s="26">
        <v>0</v>
      </c>
      <c r="P233" s="26">
        <v>7552</v>
      </c>
      <c r="Q233" s="26">
        <v>0</v>
      </c>
      <c r="R233" s="27">
        <v>483508.34</v>
      </c>
      <c r="S233" s="27">
        <v>0</v>
      </c>
      <c r="T233" s="28">
        <v>483508.34</v>
      </c>
      <c r="U233" s="27">
        <v>0</v>
      </c>
      <c r="V233" s="29">
        <v>1</v>
      </c>
      <c r="W233" s="26">
        <v>0</v>
      </c>
      <c r="X233" s="30">
        <f t="shared" si="45"/>
        <v>1</v>
      </c>
      <c r="Y233" s="31">
        <f t="shared" si="46"/>
        <v>7552</v>
      </c>
      <c r="Z233" s="31">
        <f t="shared" si="47"/>
        <v>483508.34</v>
      </c>
      <c r="AA233" s="31">
        <f t="shared" si="48"/>
        <v>483508.34</v>
      </c>
      <c r="AB233" s="5">
        <v>1</v>
      </c>
      <c r="AC233" s="6">
        <v>458435.36</v>
      </c>
      <c r="AD233" s="30">
        <v>0</v>
      </c>
      <c r="AE233" s="67">
        <f t="shared" si="49"/>
        <v>1</v>
      </c>
      <c r="AF233" s="70">
        <f>IF(C233=Sheet6!$E$3,Sheet6!$E$4,IF('January 2023'!C233=Sheet6!$F$3,Sheet6!$F$4,IF('January 2023'!C233=Sheet6!$G$3,Sheet6!$G$4,IF('January 2023'!C233=Sheet6!$H$3,Sheet6!$H$4,IF('January 2023'!C233=Sheet6!$I$3,Sheet6!$I$4,IF('January 2023'!C233=Sheet6!$J$3,Sheet6!$J$4,IF('January 2023'!C233=Sheet6!$K$3,Sheet6!$K$4,IF('January 2023'!C233=Sheet6!$L$3,Sheet6!$L$4))))))))</f>
        <v>0.12430468185328003</v>
      </c>
      <c r="AG233" s="74">
        <f t="shared" si="50"/>
        <v>0.96930989294208214</v>
      </c>
      <c r="AH233" s="71">
        <v>0.84499999999999997</v>
      </c>
      <c r="AI233" s="72">
        <f t="shared" si="51"/>
        <v>1</v>
      </c>
      <c r="AJ233" s="73">
        <f t="shared" si="52"/>
        <v>1</v>
      </c>
      <c r="AK233" s="73">
        <v>0.57513480154899921</v>
      </c>
      <c r="AL233" s="95">
        <f t="shared" si="53"/>
        <v>1</v>
      </c>
      <c r="AM233" s="107">
        <v>0</v>
      </c>
      <c r="AN233" s="98">
        <f t="shared" si="54"/>
        <v>0</v>
      </c>
      <c r="AO233" s="99" t="e">
        <f>SUMIF([1]Sheet1!$AB:$AB,E233,[1]Sheet1!$AA:$AA)</f>
        <v>#VALUE!</v>
      </c>
      <c r="AP233" s="100">
        <f t="shared" si="55"/>
        <v>1</v>
      </c>
      <c r="AQ233" s="97">
        <f t="shared" si="56"/>
        <v>0</v>
      </c>
      <c r="AR233" s="100">
        <f t="shared" si="57"/>
        <v>1</v>
      </c>
      <c r="AS233" s="101">
        <f t="shared" si="58"/>
        <v>3.0690107057917859E-2</v>
      </c>
      <c r="AT233" s="100">
        <v>0.12430468185328003</v>
      </c>
      <c r="AU233" s="108">
        <f t="shared" si="59"/>
        <v>1</v>
      </c>
    </row>
    <row r="234" spans="1:47" hidden="1">
      <c r="A234" s="21">
        <v>44927</v>
      </c>
      <c r="B234" s="23" t="s">
        <v>13</v>
      </c>
      <c r="C234" s="23" t="s">
        <v>14</v>
      </c>
      <c r="D234" s="23" t="s">
        <v>153</v>
      </c>
      <c r="E234" s="23">
        <v>1002527916</v>
      </c>
      <c r="F234" s="23" t="s">
        <v>32</v>
      </c>
      <c r="G234" s="23">
        <v>1172349</v>
      </c>
      <c r="H234" s="37" t="s">
        <v>20</v>
      </c>
      <c r="I234" s="4" t="s">
        <v>3516</v>
      </c>
      <c r="J234" s="4" t="s">
        <v>3554</v>
      </c>
      <c r="K234" s="24">
        <v>7647.4900000000198</v>
      </c>
      <c r="L234" s="24">
        <v>7647.4900000000198</v>
      </c>
      <c r="M234" s="29">
        <v>2</v>
      </c>
      <c r="N234" s="29">
        <v>0</v>
      </c>
      <c r="O234" s="29">
        <v>2</v>
      </c>
      <c r="P234" s="29">
        <v>4400</v>
      </c>
      <c r="Q234" s="29">
        <v>344.5</v>
      </c>
      <c r="R234" s="28">
        <v>280814.95999999996</v>
      </c>
      <c r="S234" s="28">
        <v>22379.18</v>
      </c>
      <c r="T234" s="28">
        <v>217300</v>
      </c>
      <c r="U234" s="28">
        <v>62900</v>
      </c>
      <c r="V234" s="29">
        <v>1</v>
      </c>
      <c r="W234" s="29">
        <v>2</v>
      </c>
      <c r="X234" s="32">
        <f t="shared" si="45"/>
        <v>4</v>
      </c>
      <c r="Y234" s="33">
        <f t="shared" si="46"/>
        <v>4744.5</v>
      </c>
      <c r="Z234" s="33">
        <f t="shared" si="47"/>
        <v>303194.13999999996</v>
      </c>
      <c r="AA234" s="33">
        <f t="shared" si="48"/>
        <v>280200</v>
      </c>
      <c r="AB234" s="5">
        <v>3</v>
      </c>
      <c r="AC234" s="6">
        <v>199343.61</v>
      </c>
      <c r="AD234" s="32">
        <v>0</v>
      </c>
      <c r="AE234" s="67">
        <f t="shared" si="49"/>
        <v>0.75</v>
      </c>
      <c r="AF234" s="70">
        <f>IF(C234=Sheet6!$E$3,Sheet6!$E$4,IF('January 2023'!C234=Sheet6!$F$3,Sheet6!$F$4,IF('January 2023'!C234=Sheet6!$G$3,Sheet6!$G$4,IF('January 2023'!C234=Sheet6!$H$3,Sheet6!$H$4,IF('January 2023'!C234=Sheet6!$I$3,Sheet6!$I$4,IF('January 2023'!C234=Sheet6!$J$3,Sheet6!$J$4,IF('January 2023'!C234=Sheet6!$K$3,Sheet6!$K$4,IF('January 2023'!C234=Sheet6!$L$3,Sheet6!$L$4))))))))</f>
        <v>0.12430468185328003</v>
      </c>
      <c r="AG234" s="74">
        <f t="shared" si="50"/>
        <v>0.62039963438984391</v>
      </c>
      <c r="AH234" s="71">
        <v>0.84499999999999997</v>
      </c>
      <c r="AI234" s="72">
        <f t="shared" si="51"/>
        <v>0</v>
      </c>
      <c r="AJ234" s="73">
        <f t="shared" si="52"/>
        <v>0.75</v>
      </c>
      <c r="AK234" s="73">
        <v>0.57513480154899921</v>
      </c>
      <c r="AL234" s="95">
        <f t="shared" si="53"/>
        <v>1</v>
      </c>
      <c r="AM234" s="107">
        <v>0</v>
      </c>
      <c r="AN234" s="98">
        <f t="shared" si="54"/>
        <v>1717.6290500000168</v>
      </c>
      <c r="AO234" s="99" t="e">
        <f>SUMIF([1]Sheet1!$AB:$AB,E234,[1]Sheet1!$AA:$AA)</f>
        <v>#VALUE!</v>
      </c>
      <c r="AP234" s="100" t="str">
        <f t="shared" si="55"/>
        <v/>
      </c>
      <c r="AQ234" s="97">
        <f t="shared" si="56"/>
        <v>1</v>
      </c>
      <c r="AR234" s="100">
        <f t="shared" si="57"/>
        <v>0.92416034162137839</v>
      </c>
      <c r="AS234" s="101">
        <f t="shared" si="58"/>
        <v>0.42665126194050362</v>
      </c>
      <c r="AT234" s="100">
        <v>0.12430468185328003</v>
      </c>
      <c r="AU234" s="108">
        <f t="shared" si="59"/>
        <v>0</v>
      </c>
    </row>
    <row r="235" spans="1:47" hidden="1">
      <c r="A235" s="21">
        <v>44927</v>
      </c>
      <c r="B235" s="22" t="s">
        <v>13</v>
      </c>
      <c r="C235" s="22" t="s">
        <v>14</v>
      </c>
      <c r="D235" s="22" t="s">
        <v>172</v>
      </c>
      <c r="E235" s="22">
        <v>1001766943</v>
      </c>
      <c r="F235" s="22" t="s">
        <v>32</v>
      </c>
      <c r="G235" s="22">
        <v>1172349</v>
      </c>
      <c r="H235" s="36" t="s">
        <v>20</v>
      </c>
      <c r="I235" s="4" t="s">
        <v>3516</v>
      </c>
      <c r="J235" s="4" t="s">
        <v>3554</v>
      </c>
      <c r="K235" s="25">
        <v>5675.1100000000442</v>
      </c>
      <c r="L235" s="25">
        <v>5675.1100000000442</v>
      </c>
      <c r="M235" s="26">
        <v>1</v>
      </c>
      <c r="N235" s="26">
        <v>0</v>
      </c>
      <c r="O235" s="26">
        <v>8</v>
      </c>
      <c r="P235" s="26">
        <v>1200</v>
      </c>
      <c r="Q235" s="26">
        <v>3074.3</v>
      </c>
      <c r="R235" s="27">
        <v>75938.55</v>
      </c>
      <c r="S235" s="27">
        <v>198311.94</v>
      </c>
      <c r="T235" s="28">
        <v>0</v>
      </c>
      <c r="U235" s="27">
        <v>221500</v>
      </c>
      <c r="V235" s="29">
        <v>0</v>
      </c>
      <c r="W235" s="26">
        <v>7</v>
      </c>
      <c r="X235" s="30">
        <f t="shared" si="45"/>
        <v>9</v>
      </c>
      <c r="Y235" s="31">
        <f t="shared" si="46"/>
        <v>4274.3</v>
      </c>
      <c r="Z235" s="31">
        <f t="shared" si="47"/>
        <v>274250.49</v>
      </c>
      <c r="AA235" s="31">
        <f t="shared" si="48"/>
        <v>221500</v>
      </c>
      <c r="AB235" s="5">
        <v>7</v>
      </c>
      <c r="AC235" s="6">
        <v>81795.149999999994</v>
      </c>
      <c r="AD235" s="30">
        <v>0</v>
      </c>
      <c r="AE235" s="67">
        <f t="shared" si="49"/>
        <v>0.77777777777777779</v>
      </c>
      <c r="AF235" s="70">
        <f>IF(C235=Sheet6!$E$3,Sheet6!$E$4,IF('January 2023'!C235=Sheet6!$F$3,Sheet6!$F$4,IF('January 2023'!C235=Sheet6!$G$3,Sheet6!$G$4,IF('January 2023'!C235=Sheet6!$H$3,Sheet6!$H$4,IF('January 2023'!C235=Sheet6!$I$3,Sheet6!$I$4,IF('January 2023'!C235=Sheet6!$J$3,Sheet6!$J$4,IF('January 2023'!C235=Sheet6!$K$3,Sheet6!$K$4,IF('January 2023'!C235=Sheet6!$L$3,Sheet6!$L$4))))))))</f>
        <v>0.12430468185328003</v>
      </c>
      <c r="AG235" s="74">
        <f t="shared" si="50"/>
        <v>0.75316601792740001</v>
      </c>
      <c r="AH235" s="71">
        <v>0.84499999999999997</v>
      </c>
      <c r="AI235" s="72">
        <f t="shared" si="51"/>
        <v>0</v>
      </c>
      <c r="AJ235" s="73">
        <f t="shared" si="52"/>
        <v>0.77777777777777779</v>
      </c>
      <c r="AK235" s="73">
        <v>0.57513480154899921</v>
      </c>
      <c r="AL235" s="95">
        <f t="shared" si="53"/>
        <v>1</v>
      </c>
      <c r="AM235" s="107">
        <v>0</v>
      </c>
      <c r="AN235" s="98">
        <f t="shared" si="54"/>
        <v>521.16795000003731</v>
      </c>
      <c r="AO235" s="99" t="e">
        <f>SUMIF([1]Sheet1!$AB:$AB,E235,[1]Sheet1!$AA:$AA)</f>
        <v>#VALUE!</v>
      </c>
      <c r="AP235" s="100" t="str">
        <f t="shared" si="55"/>
        <v/>
      </c>
      <c r="AQ235" s="97">
        <f t="shared" si="56"/>
        <v>1</v>
      </c>
      <c r="AR235" s="100">
        <f t="shared" si="57"/>
        <v>0.80765580400603842</v>
      </c>
      <c r="AS235" s="101">
        <f t="shared" si="58"/>
        <v>0.39170109424081945</v>
      </c>
      <c r="AT235" s="100">
        <v>0.12430468185328003</v>
      </c>
      <c r="AU235" s="108">
        <f t="shared" si="59"/>
        <v>0</v>
      </c>
    </row>
    <row r="236" spans="1:47" hidden="1">
      <c r="A236" s="21">
        <v>44927</v>
      </c>
      <c r="B236" s="23" t="s">
        <v>13</v>
      </c>
      <c r="C236" s="23" t="s">
        <v>14</v>
      </c>
      <c r="D236" s="23" t="s">
        <v>185</v>
      </c>
      <c r="E236" s="23">
        <v>1001766987</v>
      </c>
      <c r="F236" s="23" t="s">
        <v>32</v>
      </c>
      <c r="G236" s="23">
        <v>1172349</v>
      </c>
      <c r="H236" s="37" t="s">
        <v>20</v>
      </c>
      <c r="I236" s="4" t="s">
        <v>3516</v>
      </c>
      <c r="J236" s="4" t="s">
        <v>3554</v>
      </c>
      <c r="K236" s="24">
        <v>4845.7399999999907</v>
      </c>
      <c r="L236" s="24">
        <v>4845.7399999999907</v>
      </c>
      <c r="M236" s="29">
        <v>0</v>
      </c>
      <c r="N236" s="29">
        <v>0</v>
      </c>
      <c r="O236" s="29">
        <v>10</v>
      </c>
      <c r="P236" s="29">
        <v>0</v>
      </c>
      <c r="Q236" s="29">
        <v>725.9</v>
      </c>
      <c r="R236" s="28">
        <v>0</v>
      </c>
      <c r="S236" s="28">
        <v>48200</v>
      </c>
      <c r="T236" s="28">
        <v>0</v>
      </c>
      <c r="U236" s="28">
        <v>53000</v>
      </c>
      <c r="V236" s="29">
        <v>0</v>
      </c>
      <c r="W236" s="29">
        <v>3</v>
      </c>
      <c r="X236" s="32">
        <f t="shared" si="45"/>
        <v>10</v>
      </c>
      <c r="Y236" s="33">
        <f t="shared" si="46"/>
        <v>725.9</v>
      </c>
      <c r="Z236" s="33">
        <f t="shared" si="47"/>
        <v>48200</v>
      </c>
      <c r="AA236" s="33">
        <f t="shared" si="48"/>
        <v>53000</v>
      </c>
      <c r="AB236" s="5">
        <v>3</v>
      </c>
      <c r="AC236" s="6">
        <v>1107228.73</v>
      </c>
      <c r="AD236" s="32">
        <v>2</v>
      </c>
      <c r="AE236" s="67">
        <f t="shared" si="49"/>
        <v>0.3</v>
      </c>
      <c r="AF236" s="70">
        <f>IF(C236=Sheet6!$E$3,Sheet6!$E$4,IF('January 2023'!C236=Sheet6!$F$3,Sheet6!$F$4,IF('January 2023'!C236=Sheet6!$G$3,Sheet6!$G$4,IF('January 2023'!C236=Sheet6!$H$3,Sheet6!$H$4,IF('January 2023'!C236=Sheet6!$I$3,Sheet6!$I$4,IF('January 2023'!C236=Sheet6!$J$3,Sheet6!$J$4,IF('January 2023'!C236=Sheet6!$K$3,Sheet6!$K$4,IF('January 2023'!C236=Sheet6!$L$3,Sheet6!$L$4))))))))</f>
        <v>0.12430468185328003</v>
      </c>
      <c r="AG236" s="74">
        <f t="shared" si="50"/>
        <v>0.14980168147692641</v>
      </c>
      <c r="AH236" s="71">
        <v>0.84499999999999997</v>
      </c>
      <c r="AI236" s="72">
        <f t="shared" si="51"/>
        <v>0</v>
      </c>
      <c r="AJ236" s="73">
        <f t="shared" si="52"/>
        <v>0.3</v>
      </c>
      <c r="AK236" s="73">
        <v>0.57513480154899921</v>
      </c>
      <c r="AL236" s="95">
        <f t="shared" si="53"/>
        <v>0</v>
      </c>
      <c r="AM236" s="107">
        <v>0</v>
      </c>
      <c r="AN236" s="98">
        <f t="shared" si="54"/>
        <v>3368.750299999992</v>
      </c>
      <c r="AO236" s="99" t="e">
        <f>SUMIF([1]Sheet1!$AB:$AB,E236,[1]Sheet1!$AA:$AA)</f>
        <v>#VALUE!</v>
      </c>
      <c r="AP236" s="100" t="str">
        <f t="shared" si="55"/>
        <v/>
      </c>
      <c r="AQ236" s="97">
        <f t="shared" si="56"/>
        <v>1</v>
      </c>
      <c r="AR236" s="100">
        <f t="shared" si="57"/>
        <v>1.099585062240664</v>
      </c>
      <c r="AS236" s="101">
        <f t="shared" si="58"/>
        <v>0.83528030874943782</v>
      </c>
      <c r="AT236" s="100">
        <v>0.12430468185328003</v>
      </c>
      <c r="AU236" s="108">
        <f t="shared" si="59"/>
        <v>0</v>
      </c>
    </row>
    <row r="237" spans="1:47" hidden="1">
      <c r="A237" s="21">
        <v>44927</v>
      </c>
      <c r="B237" s="23" t="s">
        <v>13</v>
      </c>
      <c r="C237" s="23" t="s">
        <v>14</v>
      </c>
      <c r="D237" s="23" t="s">
        <v>157</v>
      </c>
      <c r="E237" s="23">
        <v>1002050539</v>
      </c>
      <c r="F237" s="23" t="s">
        <v>32</v>
      </c>
      <c r="G237" s="23">
        <v>1069324</v>
      </c>
      <c r="H237" s="37" t="s">
        <v>20</v>
      </c>
      <c r="I237" s="4" t="s">
        <v>3512</v>
      </c>
      <c r="J237" s="4" t="s">
        <v>3512</v>
      </c>
      <c r="K237" s="24">
        <v>3522.8800000000047</v>
      </c>
      <c r="L237" s="24">
        <v>3522.8800000000047</v>
      </c>
      <c r="M237" s="29">
        <v>1</v>
      </c>
      <c r="N237" s="29">
        <v>1</v>
      </c>
      <c r="O237" s="29">
        <v>1</v>
      </c>
      <c r="P237" s="29">
        <v>2487</v>
      </c>
      <c r="Q237" s="29">
        <v>838.90000000000009</v>
      </c>
      <c r="R237" s="28">
        <v>159227.38</v>
      </c>
      <c r="S237" s="28">
        <v>53500.000000000007</v>
      </c>
      <c r="T237" s="28">
        <v>159100</v>
      </c>
      <c r="U237" s="28">
        <v>53500</v>
      </c>
      <c r="V237" s="29">
        <v>1</v>
      </c>
      <c r="W237" s="29">
        <v>1</v>
      </c>
      <c r="X237" s="32">
        <f t="shared" si="45"/>
        <v>2</v>
      </c>
      <c r="Y237" s="33">
        <f t="shared" si="46"/>
        <v>3325.9</v>
      </c>
      <c r="Z237" s="33">
        <f t="shared" si="47"/>
        <v>212727.38</v>
      </c>
      <c r="AA237" s="33">
        <f t="shared" si="48"/>
        <v>212600</v>
      </c>
      <c r="AB237" s="5">
        <v>2</v>
      </c>
      <c r="AC237" s="6">
        <v>250913.12</v>
      </c>
      <c r="AD237" s="32">
        <v>0</v>
      </c>
      <c r="AE237" s="67">
        <f t="shared" si="49"/>
        <v>1</v>
      </c>
      <c r="AF237" s="70">
        <f>IF(C237=Sheet6!$E$3,Sheet6!$E$4,IF('January 2023'!C237=Sheet6!$F$3,Sheet6!$F$4,IF('January 2023'!C237=Sheet6!$G$3,Sheet6!$G$4,IF('January 2023'!C237=Sheet6!$H$3,Sheet6!$H$4,IF('January 2023'!C237=Sheet6!$I$3,Sheet6!$I$4,IF('January 2023'!C237=Sheet6!$J$3,Sheet6!$J$4,IF('January 2023'!C237=Sheet6!$K$3,Sheet6!$K$4,IF('January 2023'!C237=Sheet6!$L$3,Sheet6!$L$4))))))))</f>
        <v>0.12430468185328003</v>
      </c>
      <c r="AG237" s="74">
        <f t="shared" si="50"/>
        <v>0.9440855209374136</v>
      </c>
      <c r="AH237" s="71">
        <v>0.84499999999999997</v>
      </c>
      <c r="AI237" s="72">
        <f t="shared" si="51"/>
        <v>1</v>
      </c>
      <c r="AJ237" s="73">
        <f t="shared" si="52"/>
        <v>1</v>
      </c>
      <c r="AK237" s="73">
        <v>0.57513480154899921</v>
      </c>
      <c r="AL237" s="95">
        <f t="shared" si="53"/>
        <v>1</v>
      </c>
      <c r="AM237" s="107">
        <v>0</v>
      </c>
      <c r="AN237" s="98">
        <f t="shared" si="54"/>
        <v>0</v>
      </c>
      <c r="AO237" s="99" t="e">
        <f>SUMIF([1]Sheet1!$AB:$AB,E237,[1]Sheet1!$AA:$AA)</f>
        <v>#VALUE!</v>
      </c>
      <c r="AP237" s="100">
        <f t="shared" si="55"/>
        <v>1</v>
      </c>
      <c r="AQ237" s="97">
        <f t="shared" si="56"/>
        <v>0</v>
      </c>
      <c r="AR237" s="100">
        <f t="shared" si="57"/>
        <v>0.99940120543016131</v>
      </c>
      <c r="AS237" s="101">
        <f t="shared" si="58"/>
        <v>5.6479792345987101E-2</v>
      </c>
      <c r="AT237" s="100">
        <v>0.12430468185328003</v>
      </c>
      <c r="AU237" s="108">
        <f t="shared" si="59"/>
        <v>1</v>
      </c>
    </row>
    <row r="238" spans="1:47" hidden="1">
      <c r="A238" s="21">
        <v>44927</v>
      </c>
      <c r="B238" s="22" t="s">
        <v>13</v>
      </c>
      <c r="C238" s="22" t="s">
        <v>14</v>
      </c>
      <c r="D238" s="22" t="s">
        <v>214</v>
      </c>
      <c r="E238" s="22">
        <v>1001765402</v>
      </c>
      <c r="F238" s="22" t="s">
        <v>32</v>
      </c>
      <c r="G238" s="22">
        <v>1172349</v>
      </c>
      <c r="H238" s="36" t="s">
        <v>20</v>
      </c>
      <c r="I238" s="4" t="s">
        <v>3516</v>
      </c>
      <c r="J238" s="4" t="s">
        <v>3554</v>
      </c>
      <c r="K238" s="25">
        <v>2391.5999999999767</v>
      </c>
      <c r="L238" s="25">
        <v>2391.5999999999767</v>
      </c>
      <c r="M238" s="26">
        <v>0</v>
      </c>
      <c r="N238" s="26">
        <v>0</v>
      </c>
      <c r="O238" s="26">
        <v>12</v>
      </c>
      <c r="P238" s="26">
        <v>0</v>
      </c>
      <c r="Q238" s="26">
        <v>2420.6999999999998</v>
      </c>
      <c r="R238" s="27">
        <v>0</v>
      </c>
      <c r="S238" s="27">
        <v>154349.93000000002</v>
      </c>
      <c r="T238" s="28">
        <v>0</v>
      </c>
      <c r="U238" s="27">
        <v>194247</v>
      </c>
      <c r="V238" s="29">
        <v>0</v>
      </c>
      <c r="W238" s="26">
        <v>11</v>
      </c>
      <c r="X238" s="30">
        <f t="shared" si="45"/>
        <v>12</v>
      </c>
      <c r="Y238" s="31">
        <f t="shared" si="46"/>
        <v>2420.6999999999998</v>
      </c>
      <c r="Z238" s="31">
        <f t="shared" si="47"/>
        <v>154349.93000000002</v>
      </c>
      <c r="AA238" s="31">
        <f t="shared" si="48"/>
        <v>194247</v>
      </c>
      <c r="AB238" s="5">
        <v>11</v>
      </c>
      <c r="AC238" s="6">
        <v>131615.4</v>
      </c>
      <c r="AD238" s="30">
        <v>1</v>
      </c>
      <c r="AE238" s="67">
        <f t="shared" si="49"/>
        <v>0.91666666666666663</v>
      </c>
      <c r="AF238" s="70">
        <f>IF(C238=Sheet6!$E$3,Sheet6!$E$4,IF('January 2023'!C238=Sheet6!$F$3,Sheet6!$F$4,IF('January 2023'!C238=Sheet6!$G$3,Sheet6!$G$4,IF('January 2023'!C238=Sheet6!$H$3,Sheet6!$H$4,IF('January 2023'!C238=Sheet6!$I$3,Sheet6!$I$4,IF('January 2023'!C238=Sheet6!$J$3,Sheet6!$J$4,IF('January 2023'!C238=Sheet6!$K$3,Sheet6!$K$4,IF('January 2023'!C238=Sheet6!$L$3,Sheet6!$L$4))))))))</f>
        <v>0.12430468185328003</v>
      </c>
      <c r="AG238" s="74">
        <f t="shared" si="50"/>
        <v>1.0121675865529451</v>
      </c>
      <c r="AH238" s="71">
        <v>0.84499999999999997</v>
      </c>
      <c r="AI238" s="72">
        <f t="shared" si="51"/>
        <v>1</v>
      </c>
      <c r="AJ238" s="73">
        <f t="shared" si="52"/>
        <v>0.91666666666666663</v>
      </c>
      <c r="AK238" s="73">
        <v>0.57513480154899921</v>
      </c>
      <c r="AL238" s="95">
        <f t="shared" si="53"/>
        <v>1</v>
      </c>
      <c r="AM238" s="107">
        <v>0</v>
      </c>
      <c r="AN238" s="98">
        <f t="shared" si="54"/>
        <v>0</v>
      </c>
      <c r="AO238" s="99" t="e">
        <f>SUMIF([1]Sheet1!$AB:$AB,E238,[1]Sheet1!$AA:$AA)</f>
        <v>#VALUE!</v>
      </c>
      <c r="AP238" s="100">
        <f t="shared" si="55"/>
        <v>1</v>
      </c>
      <c r="AQ238" s="97">
        <f t="shared" si="56"/>
        <v>0</v>
      </c>
      <c r="AR238" s="100">
        <f t="shared" si="57"/>
        <v>1.2584845357558632</v>
      </c>
      <c r="AS238" s="101">
        <f t="shared" si="58"/>
        <v>-0.2737972552702157</v>
      </c>
      <c r="AT238" s="100">
        <v>0.12430468185328003</v>
      </c>
      <c r="AU238" s="108">
        <f t="shared" si="59"/>
        <v>1</v>
      </c>
    </row>
    <row r="239" spans="1:47" hidden="1">
      <c r="A239" s="21">
        <v>44927</v>
      </c>
      <c r="B239" s="22" t="s">
        <v>13</v>
      </c>
      <c r="C239" s="22" t="s">
        <v>14</v>
      </c>
      <c r="D239" s="22" t="s">
        <v>236</v>
      </c>
      <c r="E239" s="22">
        <v>1002259436</v>
      </c>
      <c r="F239" s="22" t="s">
        <v>32</v>
      </c>
      <c r="G239" s="22">
        <v>1172349</v>
      </c>
      <c r="H239" s="36" t="s">
        <v>20</v>
      </c>
      <c r="I239" s="4" t="s">
        <v>3516</v>
      </c>
      <c r="J239" s="4" t="s">
        <v>3554</v>
      </c>
      <c r="K239" s="25">
        <v>2261.3099999999977</v>
      </c>
      <c r="L239" s="25">
        <v>2261.3099999999977</v>
      </c>
      <c r="M239" s="26">
        <v>2</v>
      </c>
      <c r="N239" s="26">
        <v>0</v>
      </c>
      <c r="O239" s="26">
        <v>0</v>
      </c>
      <c r="P239" s="26">
        <v>2262</v>
      </c>
      <c r="Q239" s="26">
        <v>0</v>
      </c>
      <c r="R239" s="27">
        <v>144822.01999999999</v>
      </c>
      <c r="S239" s="27">
        <v>0</v>
      </c>
      <c r="T239" s="28">
        <v>114100</v>
      </c>
      <c r="U239" s="27">
        <v>0</v>
      </c>
      <c r="V239" s="29">
        <v>2</v>
      </c>
      <c r="W239" s="26">
        <v>0</v>
      </c>
      <c r="X239" s="30">
        <f t="shared" si="45"/>
        <v>2</v>
      </c>
      <c r="Y239" s="31">
        <f t="shared" si="46"/>
        <v>2262</v>
      </c>
      <c r="Z239" s="31">
        <f t="shared" si="47"/>
        <v>144822.01999999999</v>
      </c>
      <c r="AA239" s="31">
        <f t="shared" si="48"/>
        <v>114100</v>
      </c>
      <c r="AB239" s="5">
        <v>2</v>
      </c>
      <c r="AC239" s="6">
        <v>1845331.08</v>
      </c>
      <c r="AD239" s="30">
        <v>0</v>
      </c>
      <c r="AE239" s="67">
        <f t="shared" si="49"/>
        <v>1</v>
      </c>
      <c r="AF239" s="70">
        <f>IF(C239=Sheet6!$E$3,Sheet6!$E$4,IF('January 2023'!C239=Sheet6!$F$3,Sheet6!$F$4,IF('January 2023'!C239=Sheet6!$G$3,Sheet6!$G$4,IF('January 2023'!C239=Sheet6!$H$3,Sheet6!$H$4,IF('January 2023'!C239=Sheet6!$I$3,Sheet6!$I$4,IF('January 2023'!C239=Sheet6!$J$3,Sheet6!$J$4,IF('January 2023'!C239=Sheet6!$K$3,Sheet6!$K$4,IF('January 2023'!C239=Sheet6!$L$3,Sheet6!$L$4))))))))</f>
        <v>0.12430468185328003</v>
      </c>
      <c r="AG239" s="74">
        <f t="shared" si="50"/>
        <v>1.000305132865464</v>
      </c>
      <c r="AH239" s="71">
        <v>0.84499999999999997</v>
      </c>
      <c r="AI239" s="72">
        <f t="shared" si="51"/>
        <v>1</v>
      </c>
      <c r="AJ239" s="73">
        <f t="shared" si="52"/>
        <v>1</v>
      </c>
      <c r="AK239" s="73">
        <v>0.57513480154899921</v>
      </c>
      <c r="AL239" s="95">
        <f t="shared" si="53"/>
        <v>1</v>
      </c>
      <c r="AM239" s="107">
        <v>0</v>
      </c>
      <c r="AN239" s="98">
        <f t="shared" si="54"/>
        <v>0</v>
      </c>
      <c r="AO239" s="99" t="e">
        <f>SUMIF([1]Sheet1!$AB:$AB,E239,[1]Sheet1!$AA:$AA)</f>
        <v>#VALUE!</v>
      </c>
      <c r="AP239" s="100">
        <f t="shared" si="55"/>
        <v>1</v>
      </c>
      <c r="AQ239" s="97">
        <f t="shared" si="56"/>
        <v>0</v>
      </c>
      <c r="AR239" s="100">
        <f t="shared" si="57"/>
        <v>0.78786361355821444</v>
      </c>
      <c r="AS239" s="101">
        <f t="shared" si="58"/>
        <v>0.21189598335978577</v>
      </c>
      <c r="AT239" s="100">
        <v>0.12430468185328003</v>
      </c>
      <c r="AU239" s="108">
        <f t="shared" si="59"/>
        <v>0</v>
      </c>
    </row>
    <row r="240" spans="1:47" hidden="1">
      <c r="A240" s="21">
        <v>44927</v>
      </c>
      <c r="B240" s="22" t="s">
        <v>13</v>
      </c>
      <c r="C240" s="22" t="s">
        <v>14</v>
      </c>
      <c r="D240" s="22" t="s">
        <v>212</v>
      </c>
      <c r="E240" s="22">
        <v>1002414404</v>
      </c>
      <c r="F240" s="22" t="s">
        <v>32</v>
      </c>
      <c r="G240" s="22">
        <v>1172349</v>
      </c>
      <c r="H240" s="36" t="s">
        <v>20</v>
      </c>
      <c r="I240" s="4" t="s">
        <v>3516</v>
      </c>
      <c r="J240" s="4" t="s">
        <v>3554</v>
      </c>
      <c r="K240" s="25">
        <v>2133.5000000000073</v>
      </c>
      <c r="L240" s="25">
        <v>2133.5000000000073</v>
      </c>
      <c r="M240" s="26">
        <v>0</v>
      </c>
      <c r="N240" s="26">
        <v>0</v>
      </c>
      <c r="O240" s="26">
        <v>3</v>
      </c>
      <c r="P240" s="26">
        <v>0</v>
      </c>
      <c r="Q240" s="26">
        <v>852.7</v>
      </c>
      <c r="R240" s="27">
        <v>0</v>
      </c>
      <c r="S240" s="27">
        <v>51712.049999999996</v>
      </c>
      <c r="T240" s="28">
        <v>0</v>
      </c>
      <c r="U240" s="27">
        <v>58000</v>
      </c>
      <c r="V240" s="29">
        <v>0</v>
      </c>
      <c r="W240" s="26">
        <v>3</v>
      </c>
      <c r="X240" s="30">
        <f t="shared" si="45"/>
        <v>3</v>
      </c>
      <c r="Y240" s="31">
        <f t="shared" si="46"/>
        <v>852.7</v>
      </c>
      <c r="Z240" s="31">
        <f t="shared" si="47"/>
        <v>51712.049999999996</v>
      </c>
      <c r="AA240" s="31">
        <f t="shared" si="48"/>
        <v>58000</v>
      </c>
      <c r="AB240" s="5">
        <v>3</v>
      </c>
      <c r="AC240" s="6">
        <v>74730.22</v>
      </c>
      <c r="AD240" s="30">
        <v>1</v>
      </c>
      <c r="AE240" s="67">
        <f t="shared" si="49"/>
        <v>1</v>
      </c>
      <c r="AF240" s="70">
        <f>IF(C240=Sheet6!$E$3,Sheet6!$E$4,IF('January 2023'!C240=Sheet6!$F$3,Sheet6!$F$4,IF('January 2023'!C240=Sheet6!$G$3,Sheet6!$G$4,IF('January 2023'!C240=Sheet6!$H$3,Sheet6!$H$4,IF('January 2023'!C240=Sheet6!$I$3,Sheet6!$I$4,IF('January 2023'!C240=Sheet6!$J$3,Sheet6!$J$4,IF('January 2023'!C240=Sheet6!$K$3,Sheet6!$K$4,IF('January 2023'!C240=Sheet6!$L$3,Sheet6!$L$4))))))))</f>
        <v>0.12430468185328003</v>
      </c>
      <c r="AG240" s="74">
        <f t="shared" si="50"/>
        <v>0.3996719006327617</v>
      </c>
      <c r="AH240" s="71">
        <v>0.84499999999999997</v>
      </c>
      <c r="AI240" s="72">
        <f t="shared" si="51"/>
        <v>0</v>
      </c>
      <c r="AJ240" s="73">
        <f t="shared" si="52"/>
        <v>1</v>
      </c>
      <c r="AK240" s="73">
        <v>0.57513480154899921</v>
      </c>
      <c r="AL240" s="95">
        <f t="shared" si="53"/>
        <v>1</v>
      </c>
      <c r="AM240" s="107">
        <v>0</v>
      </c>
      <c r="AN240" s="98">
        <f t="shared" si="54"/>
        <v>950.10750000000598</v>
      </c>
      <c r="AO240" s="99" t="e">
        <f>SUMIF([1]Sheet1!$AB:$AB,E240,[1]Sheet1!$AA:$AA)</f>
        <v>#VALUE!</v>
      </c>
      <c r="AP240" s="100" t="str">
        <f t="shared" si="55"/>
        <v/>
      </c>
      <c r="AQ240" s="97">
        <f t="shared" si="56"/>
        <v>1</v>
      </c>
      <c r="AR240" s="100">
        <f t="shared" si="57"/>
        <v>1.1215954501900429</v>
      </c>
      <c r="AS240" s="101">
        <f t="shared" si="58"/>
        <v>0.55172981468148752</v>
      </c>
      <c r="AT240" s="100">
        <v>0.12430468185328003</v>
      </c>
      <c r="AU240" s="108">
        <f t="shared" si="59"/>
        <v>0</v>
      </c>
    </row>
    <row r="241" spans="1:47" hidden="1">
      <c r="A241" s="21">
        <v>44927</v>
      </c>
      <c r="B241" s="22" t="s">
        <v>13</v>
      </c>
      <c r="C241" s="22" t="s">
        <v>14</v>
      </c>
      <c r="D241" s="22" t="s">
        <v>240</v>
      </c>
      <c r="E241" s="22">
        <v>1001765968</v>
      </c>
      <c r="F241" s="22" t="s">
        <v>32</v>
      </c>
      <c r="G241" s="22">
        <v>1172349</v>
      </c>
      <c r="H241" s="36" t="s">
        <v>20</v>
      </c>
      <c r="I241" s="4" t="s">
        <v>3516</v>
      </c>
      <c r="J241" s="4" t="s">
        <v>3554</v>
      </c>
      <c r="K241" s="25">
        <v>1177</v>
      </c>
      <c r="L241" s="25">
        <v>1177</v>
      </c>
      <c r="M241" s="26">
        <v>1</v>
      </c>
      <c r="N241" s="26">
        <v>0</v>
      </c>
      <c r="O241" s="26">
        <v>2</v>
      </c>
      <c r="P241" s="26">
        <v>572</v>
      </c>
      <c r="Q241" s="26">
        <v>1008.1</v>
      </c>
      <c r="R241" s="27">
        <v>36197.379999999997</v>
      </c>
      <c r="S241" s="27">
        <v>64799.999999999993</v>
      </c>
      <c r="T241" s="28">
        <v>0</v>
      </c>
      <c r="U241" s="27">
        <v>64800</v>
      </c>
      <c r="V241" s="29">
        <v>0</v>
      </c>
      <c r="W241" s="26">
        <v>1</v>
      </c>
      <c r="X241" s="30">
        <f t="shared" si="45"/>
        <v>3</v>
      </c>
      <c r="Y241" s="31">
        <f t="shared" si="46"/>
        <v>1580.1</v>
      </c>
      <c r="Z241" s="31">
        <f t="shared" si="47"/>
        <v>100997.37999999999</v>
      </c>
      <c r="AA241" s="31">
        <f t="shared" si="48"/>
        <v>64800</v>
      </c>
      <c r="AB241" s="5">
        <v>1</v>
      </c>
      <c r="AC241" s="6">
        <v>42053.98</v>
      </c>
      <c r="AD241" s="30">
        <v>0</v>
      </c>
      <c r="AE241" s="67">
        <f t="shared" si="49"/>
        <v>0.33333333333333331</v>
      </c>
      <c r="AF241" s="70">
        <f>IF(C241=Sheet6!$E$3,Sheet6!$E$4,IF('January 2023'!C241=Sheet6!$F$3,Sheet6!$F$4,IF('January 2023'!C241=Sheet6!$G$3,Sheet6!$G$4,IF('January 2023'!C241=Sheet6!$H$3,Sheet6!$H$4,IF('January 2023'!C241=Sheet6!$I$3,Sheet6!$I$4,IF('January 2023'!C241=Sheet6!$J$3,Sheet6!$J$4,IF('January 2023'!C241=Sheet6!$K$3,Sheet6!$K$4,IF('January 2023'!C241=Sheet6!$L$3,Sheet6!$L$4))))))))</f>
        <v>0.12430468185328003</v>
      </c>
      <c r="AG241" s="74">
        <f t="shared" si="50"/>
        <v>1.3424808836023789</v>
      </c>
      <c r="AH241" s="71">
        <v>0.84499999999999997</v>
      </c>
      <c r="AI241" s="72">
        <f t="shared" si="51"/>
        <v>1</v>
      </c>
      <c r="AJ241" s="73">
        <f t="shared" si="52"/>
        <v>0.33333333333333331</v>
      </c>
      <c r="AK241" s="73">
        <v>0.57513480154899921</v>
      </c>
      <c r="AL241" s="95">
        <f t="shared" si="53"/>
        <v>0</v>
      </c>
      <c r="AM241" s="107">
        <v>0</v>
      </c>
      <c r="AN241" s="98">
        <f t="shared" si="54"/>
        <v>0</v>
      </c>
      <c r="AO241" s="99" t="e">
        <f>SUMIF([1]Sheet1!$AB:$AB,E241,[1]Sheet1!$AA:$AA)</f>
        <v>#VALUE!</v>
      </c>
      <c r="AP241" s="100">
        <f t="shared" si="55"/>
        <v>1</v>
      </c>
      <c r="AQ241" s="97">
        <f t="shared" si="56"/>
        <v>0</v>
      </c>
      <c r="AR241" s="100">
        <f t="shared" si="57"/>
        <v>0.64160080192179247</v>
      </c>
      <c r="AS241" s="101">
        <f t="shared" si="58"/>
        <v>0.13866318851603709</v>
      </c>
      <c r="AT241" s="100">
        <v>0.12430468185328003</v>
      </c>
      <c r="AU241" s="108">
        <f t="shared" si="59"/>
        <v>0</v>
      </c>
    </row>
    <row r="242" spans="1:47" hidden="1">
      <c r="A242" s="21">
        <v>44927</v>
      </c>
      <c r="B242" s="23" t="s">
        <v>13</v>
      </c>
      <c r="C242" s="23" t="s">
        <v>14</v>
      </c>
      <c r="D242" s="23" t="s">
        <v>252</v>
      </c>
      <c r="E242" s="23">
        <v>1001766937</v>
      </c>
      <c r="F242" s="23" t="s">
        <v>32</v>
      </c>
      <c r="G242" s="23">
        <v>1172349</v>
      </c>
      <c r="H242" s="37" t="s">
        <v>20</v>
      </c>
      <c r="I242" s="4" t="s">
        <v>3516</v>
      </c>
      <c r="J242" s="4" t="s">
        <v>3554</v>
      </c>
      <c r="K242" s="24">
        <v>1076.1600000000035</v>
      </c>
      <c r="L242" s="24">
        <v>1076.1600000000035</v>
      </c>
      <c r="M242" s="29">
        <v>0</v>
      </c>
      <c r="N242" s="29">
        <v>0</v>
      </c>
      <c r="O242" s="29">
        <v>5</v>
      </c>
      <c r="P242" s="29">
        <v>0</v>
      </c>
      <c r="Q242" s="29">
        <v>956.2</v>
      </c>
      <c r="R242" s="28">
        <v>0</v>
      </c>
      <c r="S242" s="28">
        <v>61724.81</v>
      </c>
      <c r="T242" s="28">
        <v>0</v>
      </c>
      <c r="U242" s="28">
        <v>68500</v>
      </c>
      <c r="V242" s="29">
        <v>0</v>
      </c>
      <c r="W242" s="29">
        <v>3</v>
      </c>
      <c r="X242" s="32">
        <f t="shared" si="45"/>
        <v>5</v>
      </c>
      <c r="Y242" s="33">
        <f t="shared" si="46"/>
        <v>956.2</v>
      </c>
      <c r="Z242" s="33">
        <f t="shared" si="47"/>
        <v>61724.81</v>
      </c>
      <c r="AA242" s="33">
        <f t="shared" si="48"/>
        <v>68500</v>
      </c>
      <c r="AB242" s="5">
        <v>3</v>
      </c>
      <c r="AC242" s="6">
        <v>1151990.71</v>
      </c>
      <c r="AD242" s="32">
        <v>2</v>
      </c>
      <c r="AE242" s="67">
        <f t="shared" si="49"/>
        <v>0.6</v>
      </c>
      <c r="AF242" s="70">
        <f>IF(C242=Sheet6!$E$3,Sheet6!$E$4,IF('January 2023'!C242=Sheet6!$F$3,Sheet6!$F$4,IF('January 2023'!C242=Sheet6!$G$3,Sheet6!$G$4,IF('January 2023'!C242=Sheet6!$H$3,Sheet6!$H$4,IF('January 2023'!C242=Sheet6!$I$3,Sheet6!$I$4,IF('January 2023'!C242=Sheet6!$J$3,Sheet6!$J$4,IF('January 2023'!C242=Sheet6!$K$3,Sheet6!$K$4,IF('January 2023'!C242=Sheet6!$L$3,Sheet6!$L$4))))))))</f>
        <v>0.12430468185328003</v>
      </c>
      <c r="AG242" s="74">
        <f t="shared" si="50"/>
        <v>0.88852958667855797</v>
      </c>
      <c r="AH242" s="71">
        <v>0.84499999999999997</v>
      </c>
      <c r="AI242" s="72">
        <f t="shared" si="51"/>
        <v>1</v>
      </c>
      <c r="AJ242" s="73">
        <f t="shared" si="52"/>
        <v>0.6</v>
      </c>
      <c r="AK242" s="73">
        <v>0.57513480154899921</v>
      </c>
      <c r="AL242" s="95">
        <f t="shared" si="53"/>
        <v>1</v>
      </c>
      <c r="AM242" s="107">
        <v>0</v>
      </c>
      <c r="AN242" s="98">
        <f t="shared" si="54"/>
        <v>0</v>
      </c>
      <c r="AO242" s="99" t="e">
        <f>SUMIF([1]Sheet1!$AB:$AB,E242,[1]Sheet1!$AA:$AA)</f>
        <v>#VALUE!</v>
      </c>
      <c r="AP242" s="100">
        <f t="shared" si="55"/>
        <v>1</v>
      </c>
      <c r="AQ242" s="97">
        <f t="shared" si="56"/>
        <v>0</v>
      </c>
      <c r="AR242" s="100">
        <f t="shared" si="57"/>
        <v>1.1097644528998956</v>
      </c>
      <c r="AS242" s="101">
        <f t="shared" si="58"/>
        <v>1.3941449354299751E-2</v>
      </c>
      <c r="AT242" s="100">
        <v>0.12430468185328003</v>
      </c>
      <c r="AU242" s="108">
        <f t="shared" si="59"/>
        <v>1</v>
      </c>
    </row>
    <row r="243" spans="1:47" hidden="1">
      <c r="A243" s="21">
        <v>44927</v>
      </c>
      <c r="B243" s="22" t="s">
        <v>13</v>
      </c>
      <c r="C243" s="22" t="s">
        <v>14</v>
      </c>
      <c r="D243" s="22" t="s">
        <v>149</v>
      </c>
      <c r="E243" s="22">
        <v>1002527922</v>
      </c>
      <c r="F243" s="22" t="s">
        <v>32</v>
      </c>
      <c r="G243" s="22">
        <v>1172349</v>
      </c>
      <c r="H243" s="36" t="s">
        <v>20</v>
      </c>
      <c r="I243" s="4" t="s">
        <v>3516</v>
      </c>
      <c r="J243" s="4" t="s">
        <v>3554</v>
      </c>
      <c r="K243" s="25">
        <v>943.31999999999971</v>
      </c>
      <c r="L243" s="25">
        <v>943.31999999999971</v>
      </c>
      <c r="M243" s="26">
        <v>0</v>
      </c>
      <c r="N243" s="26">
        <v>0</v>
      </c>
      <c r="O243" s="26">
        <v>4</v>
      </c>
      <c r="P243" s="26">
        <v>0</v>
      </c>
      <c r="Q243" s="26">
        <v>1523.8</v>
      </c>
      <c r="R243" s="27">
        <v>0</v>
      </c>
      <c r="S243" s="27">
        <v>99500</v>
      </c>
      <c r="T243" s="28">
        <v>0</v>
      </c>
      <c r="U243" s="27">
        <v>99500</v>
      </c>
      <c r="V243" s="29">
        <v>0</v>
      </c>
      <c r="W243" s="26">
        <v>3</v>
      </c>
      <c r="X243" s="30">
        <f t="shared" si="45"/>
        <v>4</v>
      </c>
      <c r="Y243" s="31">
        <f t="shared" si="46"/>
        <v>1523.8</v>
      </c>
      <c r="Z243" s="31">
        <f t="shared" si="47"/>
        <v>99500</v>
      </c>
      <c r="AA243" s="31">
        <f t="shared" si="48"/>
        <v>99500</v>
      </c>
      <c r="AB243" s="5">
        <v>3</v>
      </c>
      <c r="AC243" s="6">
        <v>55091.12</v>
      </c>
      <c r="AD243" s="30">
        <v>1</v>
      </c>
      <c r="AE243" s="67">
        <f t="shared" si="49"/>
        <v>0.75</v>
      </c>
      <c r="AF243" s="70">
        <f>IF(C243=Sheet6!$E$3,Sheet6!$E$4,IF('January 2023'!C243=Sheet6!$F$3,Sheet6!$F$4,IF('January 2023'!C243=Sheet6!$G$3,Sheet6!$G$4,IF('January 2023'!C243=Sheet6!$H$3,Sheet6!$H$4,IF('January 2023'!C243=Sheet6!$I$3,Sheet6!$I$4,IF('January 2023'!C243=Sheet6!$J$3,Sheet6!$J$4,IF('January 2023'!C243=Sheet6!$K$3,Sheet6!$K$4,IF('January 2023'!C243=Sheet6!$L$3,Sheet6!$L$4))))))))</f>
        <v>0.12430468185328003</v>
      </c>
      <c r="AG243" s="74">
        <f t="shared" si="50"/>
        <v>1.6153585209684946</v>
      </c>
      <c r="AH243" s="71">
        <v>0.84499999999999997</v>
      </c>
      <c r="AI243" s="72">
        <f t="shared" si="51"/>
        <v>1</v>
      </c>
      <c r="AJ243" s="73">
        <f t="shared" si="52"/>
        <v>0.75</v>
      </c>
      <c r="AK243" s="73">
        <v>0.57513480154899921</v>
      </c>
      <c r="AL243" s="95">
        <f t="shared" si="53"/>
        <v>1</v>
      </c>
      <c r="AM243" s="107">
        <v>0</v>
      </c>
      <c r="AN243" s="98">
        <f t="shared" si="54"/>
        <v>0</v>
      </c>
      <c r="AO243" s="99" t="e">
        <f>SUMIF([1]Sheet1!$AB:$AB,E243,[1]Sheet1!$AA:$AA)</f>
        <v>#VALUE!</v>
      </c>
      <c r="AP243" s="100">
        <f t="shared" si="55"/>
        <v>1</v>
      </c>
      <c r="AQ243" s="97">
        <f t="shared" si="56"/>
        <v>0</v>
      </c>
      <c r="AR243" s="100">
        <f t="shared" si="57"/>
        <v>1</v>
      </c>
      <c r="AS243" s="101">
        <f t="shared" si="58"/>
        <v>-0.61535852096849464</v>
      </c>
      <c r="AT243" s="100">
        <v>0.12430468185328003</v>
      </c>
      <c r="AU243" s="108">
        <f t="shared" si="59"/>
        <v>1</v>
      </c>
    </row>
    <row r="244" spans="1:47" hidden="1">
      <c r="A244" s="21">
        <v>44927</v>
      </c>
      <c r="B244" s="23" t="s">
        <v>13</v>
      </c>
      <c r="C244" s="23" t="s">
        <v>14</v>
      </c>
      <c r="D244" s="23" t="s">
        <v>260</v>
      </c>
      <c r="E244" s="23">
        <v>1002259418</v>
      </c>
      <c r="F244" s="23" t="s">
        <v>32</v>
      </c>
      <c r="G244" s="23">
        <v>1069324</v>
      </c>
      <c r="H244" s="37" t="s">
        <v>20</v>
      </c>
      <c r="I244" s="4" t="s">
        <v>3512</v>
      </c>
      <c r="J244" s="4" t="s">
        <v>3512</v>
      </c>
      <c r="K244" s="24">
        <v>519.81999999999971</v>
      </c>
      <c r="L244" s="24">
        <v>519.81999999999971</v>
      </c>
      <c r="M244" s="29">
        <v>1</v>
      </c>
      <c r="N244" s="29">
        <v>0</v>
      </c>
      <c r="O244" s="29">
        <v>0</v>
      </c>
      <c r="P244" s="29">
        <v>520</v>
      </c>
      <c r="Q244" s="29">
        <v>0</v>
      </c>
      <c r="R244" s="28">
        <v>32906.71</v>
      </c>
      <c r="S244" s="28">
        <v>0</v>
      </c>
      <c r="T244" s="28">
        <v>32738.69</v>
      </c>
      <c r="U244" s="28">
        <v>0</v>
      </c>
      <c r="V244" s="29">
        <v>1</v>
      </c>
      <c r="W244" s="29">
        <v>0</v>
      </c>
      <c r="X244" s="32">
        <f t="shared" si="45"/>
        <v>1</v>
      </c>
      <c r="Y244" s="33">
        <f t="shared" si="46"/>
        <v>520</v>
      </c>
      <c r="Z244" s="33">
        <f t="shared" si="47"/>
        <v>32906.71</v>
      </c>
      <c r="AA244" s="33">
        <f t="shared" si="48"/>
        <v>32738.69</v>
      </c>
      <c r="AB244" s="5">
        <v>1</v>
      </c>
      <c r="AC244" s="6">
        <v>33784.5</v>
      </c>
      <c r="AD244" s="32">
        <v>0</v>
      </c>
      <c r="AE244" s="67">
        <f t="shared" si="49"/>
        <v>1</v>
      </c>
      <c r="AF244" s="70">
        <f>IF(C244=Sheet6!$E$3,Sheet6!$E$4,IF('January 2023'!C244=Sheet6!$F$3,Sheet6!$F$4,IF('January 2023'!C244=Sheet6!$G$3,Sheet6!$G$4,IF('January 2023'!C244=Sheet6!$H$3,Sheet6!$H$4,IF('January 2023'!C244=Sheet6!$I$3,Sheet6!$I$4,IF('January 2023'!C244=Sheet6!$J$3,Sheet6!$J$4,IF('January 2023'!C244=Sheet6!$K$3,Sheet6!$K$4,IF('January 2023'!C244=Sheet6!$L$3,Sheet6!$L$4))))))))</f>
        <v>0.12430468185328003</v>
      </c>
      <c r="AG244" s="74">
        <f t="shared" si="50"/>
        <v>1.000346273710131</v>
      </c>
      <c r="AH244" s="71">
        <v>0.84499999999999997</v>
      </c>
      <c r="AI244" s="72">
        <f t="shared" si="51"/>
        <v>1</v>
      </c>
      <c r="AJ244" s="73">
        <f t="shared" si="52"/>
        <v>1</v>
      </c>
      <c r="AK244" s="73">
        <v>0.57513480154899921</v>
      </c>
      <c r="AL244" s="95">
        <f t="shared" si="53"/>
        <v>1</v>
      </c>
      <c r="AM244" s="107">
        <v>0</v>
      </c>
      <c r="AN244" s="98">
        <f t="shared" si="54"/>
        <v>0</v>
      </c>
      <c r="AO244" s="99" t="e">
        <f>SUMIF([1]Sheet1!$AB:$AB,E244,[1]Sheet1!$AA:$AA)</f>
        <v>#VALUE!</v>
      </c>
      <c r="AP244" s="100">
        <f t="shared" si="55"/>
        <v>1</v>
      </c>
      <c r="AQ244" s="97">
        <f t="shared" si="56"/>
        <v>0</v>
      </c>
      <c r="AR244" s="100">
        <f t="shared" si="57"/>
        <v>0.99489405048392865</v>
      </c>
      <c r="AS244" s="101">
        <f t="shared" si="58"/>
        <v>4.7614438620230404E-3</v>
      </c>
      <c r="AT244" s="100">
        <v>0.12430468185328003</v>
      </c>
      <c r="AU244" s="108">
        <f t="shared" si="59"/>
        <v>1</v>
      </c>
    </row>
    <row r="245" spans="1:47" hidden="1">
      <c r="A245" s="21">
        <v>44927</v>
      </c>
      <c r="B245" s="22" t="s">
        <v>13</v>
      </c>
      <c r="C245" s="22" t="s">
        <v>14</v>
      </c>
      <c r="D245" s="22" t="s">
        <v>266</v>
      </c>
      <c r="E245" s="22">
        <v>1001766983</v>
      </c>
      <c r="F245" s="22" t="s">
        <v>32</v>
      </c>
      <c r="G245" s="22">
        <v>1172349</v>
      </c>
      <c r="H245" s="36" t="s">
        <v>20</v>
      </c>
      <c r="I245" s="4" t="s">
        <v>3516</v>
      </c>
      <c r="J245" s="4" t="s">
        <v>3554</v>
      </c>
      <c r="K245" s="25">
        <v>442</v>
      </c>
      <c r="L245" s="25">
        <v>442</v>
      </c>
      <c r="M245" s="26">
        <v>0</v>
      </c>
      <c r="N245" s="26">
        <v>0</v>
      </c>
      <c r="O245" s="26">
        <v>1</v>
      </c>
      <c r="P245" s="26">
        <v>0</v>
      </c>
      <c r="Q245" s="26">
        <v>0</v>
      </c>
      <c r="R245" s="27">
        <v>0</v>
      </c>
      <c r="S245" s="27">
        <v>0</v>
      </c>
      <c r="T245" s="28">
        <v>0</v>
      </c>
      <c r="U245" s="27">
        <v>0</v>
      </c>
      <c r="V245" s="29">
        <v>0</v>
      </c>
      <c r="W245" s="26">
        <v>0</v>
      </c>
      <c r="X245" s="30">
        <f t="shared" si="45"/>
        <v>1</v>
      </c>
      <c r="Y245" s="31">
        <f t="shared" si="46"/>
        <v>0</v>
      </c>
      <c r="Z245" s="31">
        <f t="shared" si="47"/>
        <v>0</v>
      </c>
      <c r="AA245" s="31">
        <f t="shared" si="48"/>
        <v>0</v>
      </c>
      <c r="AB245" s="5">
        <v>0</v>
      </c>
      <c r="AC245" s="6">
        <v>1353561.04</v>
      </c>
      <c r="AD245" s="30">
        <v>1</v>
      </c>
      <c r="AE245" s="67">
        <f t="shared" si="49"/>
        <v>0</v>
      </c>
      <c r="AF245" s="70">
        <f>IF(C245=Sheet6!$E$3,Sheet6!$E$4,IF('January 2023'!C245=Sheet6!$F$3,Sheet6!$F$4,IF('January 2023'!C245=Sheet6!$G$3,Sheet6!$G$4,IF('January 2023'!C245=Sheet6!$H$3,Sheet6!$H$4,IF('January 2023'!C245=Sheet6!$I$3,Sheet6!$I$4,IF('January 2023'!C245=Sheet6!$J$3,Sheet6!$J$4,IF('January 2023'!C245=Sheet6!$K$3,Sheet6!$K$4,IF('January 2023'!C245=Sheet6!$L$3,Sheet6!$L$4))))))))</f>
        <v>0.12430468185328003</v>
      </c>
      <c r="AG245" s="74">
        <f t="shared" si="50"/>
        <v>0</v>
      </c>
      <c r="AH245" s="71">
        <v>0.84499999999999997</v>
      </c>
      <c r="AI245" s="72">
        <f t="shared" si="51"/>
        <v>0</v>
      </c>
      <c r="AJ245" s="73">
        <f t="shared" si="52"/>
        <v>0</v>
      </c>
      <c r="AK245" s="73">
        <v>0.57513480154899921</v>
      </c>
      <c r="AL245" s="95">
        <f t="shared" si="53"/>
        <v>0</v>
      </c>
      <c r="AM245" s="107">
        <v>0</v>
      </c>
      <c r="AN245" s="98">
        <f t="shared" si="54"/>
        <v>373.49</v>
      </c>
      <c r="AO245" s="99" t="e">
        <f>SUMIF([1]Sheet1!$AB:$AB,E245,[1]Sheet1!$AA:$AA)</f>
        <v>#VALUE!</v>
      </c>
      <c r="AP245" s="100" t="str">
        <f t="shared" si="55"/>
        <v/>
      </c>
      <c r="AQ245" s="97">
        <f t="shared" si="56"/>
        <v>1</v>
      </c>
      <c r="AR245" s="100">
        <f t="shared" si="57"/>
        <v>0</v>
      </c>
      <c r="AS245" s="101">
        <f t="shared" si="58"/>
        <v>1</v>
      </c>
      <c r="AT245" s="100">
        <v>0.12430468185328003</v>
      </c>
      <c r="AU245" s="108">
        <f t="shared" si="59"/>
        <v>0</v>
      </c>
    </row>
    <row r="246" spans="1:47" hidden="1">
      <c r="A246" s="21">
        <v>44927</v>
      </c>
      <c r="B246" s="22" t="s">
        <v>13</v>
      </c>
      <c r="C246" s="22" t="s">
        <v>14</v>
      </c>
      <c r="D246" s="22" t="s">
        <v>267</v>
      </c>
      <c r="E246" s="22">
        <v>1001610848</v>
      </c>
      <c r="F246" s="22" t="s">
        <v>32</v>
      </c>
      <c r="G246" s="22">
        <v>1069324</v>
      </c>
      <c r="H246" s="36" t="s">
        <v>20</v>
      </c>
      <c r="I246" s="4" t="s">
        <v>3514</v>
      </c>
      <c r="J246" s="4" t="s">
        <v>3552</v>
      </c>
      <c r="K246" s="25">
        <v>235.41000000000349</v>
      </c>
      <c r="L246" s="25">
        <v>235.41000000000349</v>
      </c>
      <c r="M246" s="26">
        <v>3</v>
      </c>
      <c r="N246" s="26">
        <v>0</v>
      </c>
      <c r="O246" s="26">
        <v>2</v>
      </c>
      <c r="P246" s="26">
        <v>300</v>
      </c>
      <c r="Q246" s="26">
        <v>0</v>
      </c>
      <c r="R246" s="27">
        <v>18984.63</v>
      </c>
      <c r="S246" s="27">
        <v>0</v>
      </c>
      <c r="T246" s="28">
        <v>18096</v>
      </c>
      <c r="U246" s="27">
        <v>0</v>
      </c>
      <c r="V246" s="29">
        <v>1</v>
      </c>
      <c r="W246" s="26">
        <v>0</v>
      </c>
      <c r="X246" s="30">
        <f t="shared" si="45"/>
        <v>5</v>
      </c>
      <c r="Y246" s="31">
        <f t="shared" si="46"/>
        <v>300</v>
      </c>
      <c r="Z246" s="31">
        <f t="shared" si="47"/>
        <v>18984.63</v>
      </c>
      <c r="AA246" s="31">
        <f t="shared" si="48"/>
        <v>18096</v>
      </c>
      <c r="AB246" s="5">
        <v>1</v>
      </c>
      <c r="AC246" s="6">
        <v>69062.540000000008</v>
      </c>
      <c r="AD246" s="30">
        <v>0</v>
      </c>
      <c r="AE246" s="67">
        <f t="shared" si="49"/>
        <v>0.2</v>
      </c>
      <c r="AF246" s="70">
        <f>IF(C246=Sheet6!$E$3,Sheet6!$E$4,IF('January 2023'!C246=Sheet6!$F$3,Sheet6!$F$4,IF('January 2023'!C246=Sheet6!$G$3,Sheet6!$G$4,IF('January 2023'!C246=Sheet6!$H$3,Sheet6!$H$4,IF('January 2023'!C246=Sheet6!$I$3,Sheet6!$I$4,IF('January 2023'!C246=Sheet6!$J$3,Sheet6!$J$4,IF('January 2023'!C246=Sheet6!$K$3,Sheet6!$K$4,IF('January 2023'!C246=Sheet6!$L$3,Sheet6!$L$4))))))))</f>
        <v>0.12430468185328003</v>
      </c>
      <c r="AG246" s="74">
        <f t="shared" si="50"/>
        <v>1.2743723716069646</v>
      </c>
      <c r="AH246" s="71">
        <v>0.84499999999999997</v>
      </c>
      <c r="AI246" s="72">
        <f t="shared" si="51"/>
        <v>1</v>
      </c>
      <c r="AJ246" s="73">
        <f t="shared" si="52"/>
        <v>0.2</v>
      </c>
      <c r="AK246" s="73">
        <v>0.57513480154899921</v>
      </c>
      <c r="AL246" s="95">
        <f t="shared" si="53"/>
        <v>0</v>
      </c>
      <c r="AM246" s="107">
        <v>0</v>
      </c>
      <c r="AN246" s="98">
        <f t="shared" si="54"/>
        <v>0</v>
      </c>
      <c r="AO246" s="99" t="e">
        <f>SUMIF([1]Sheet1!$AB:$AB,E246,[1]Sheet1!$AA:$AA)</f>
        <v>#VALUE!</v>
      </c>
      <c r="AP246" s="100">
        <f t="shared" si="55"/>
        <v>1</v>
      </c>
      <c r="AQ246" s="97">
        <f t="shared" si="56"/>
        <v>0</v>
      </c>
      <c r="AR246" s="100">
        <f t="shared" si="57"/>
        <v>0.95319213490070642</v>
      </c>
      <c r="AS246" s="101">
        <f t="shared" si="58"/>
        <v>-0.21472172155051905</v>
      </c>
      <c r="AT246" s="100">
        <v>0.12430468185328003</v>
      </c>
      <c r="AU246" s="108">
        <f t="shared" si="59"/>
        <v>1</v>
      </c>
    </row>
    <row r="247" spans="1:47" hidden="1">
      <c r="A247" s="21">
        <v>44927</v>
      </c>
      <c r="B247" s="22" t="s">
        <v>13</v>
      </c>
      <c r="C247" s="22" t="s">
        <v>14</v>
      </c>
      <c r="D247" s="22" t="s">
        <v>1009</v>
      </c>
      <c r="E247" s="22">
        <v>1000280276</v>
      </c>
      <c r="F247" s="22" t="s">
        <v>32</v>
      </c>
      <c r="G247" s="22">
        <v>1079549</v>
      </c>
      <c r="H247" s="36" t="s">
        <v>20</v>
      </c>
      <c r="I247" s="4" t="s">
        <v>3517</v>
      </c>
      <c r="J247" s="4" t="s">
        <v>3555</v>
      </c>
      <c r="K247" s="25" t="s">
        <v>1010</v>
      </c>
      <c r="L247" s="25">
        <v>0</v>
      </c>
      <c r="M247" s="26">
        <v>0</v>
      </c>
      <c r="N247" s="26">
        <v>0</v>
      </c>
      <c r="O247" s="26">
        <v>3</v>
      </c>
      <c r="P247" s="26">
        <v>0</v>
      </c>
      <c r="Q247" s="26">
        <v>253.1</v>
      </c>
      <c r="R247" s="27">
        <v>0</v>
      </c>
      <c r="S247" s="27">
        <v>17000</v>
      </c>
      <c r="T247" s="28">
        <v>0</v>
      </c>
      <c r="U247" s="27">
        <v>17000</v>
      </c>
      <c r="V247" s="29">
        <v>0</v>
      </c>
      <c r="W247" s="26">
        <v>1</v>
      </c>
      <c r="X247" s="30">
        <f t="shared" si="45"/>
        <v>3</v>
      </c>
      <c r="Y247" s="31">
        <f t="shared" si="46"/>
        <v>253.1</v>
      </c>
      <c r="Z247" s="31">
        <f t="shared" si="47"/>
        <v>17000</v>
      </c>
      <c r="AA247" s="31">
        <f t="shared" si="48"/>
        <v>17000</v>
      </c>
      <c r="AB247" s="5">
        <v>1</v>
      </c>
      <c r="AC247" s="6">
        <v>0</v>
      </c>
      <c r="AD247" s="30">
        <v>0</v>
      </c>
      <c r="AE247" s="67">
        <f t="shared" si="49"/>
        <v>0.33333333333333331</v>
      </c>
      <c r="AF247" s="70">
        <f>IF(C247=Sheet6!$E$3,Sheet6!$E$4,IF('January 2023'!C247=Sheet6!$F$3,Sheet6!$F$4,IF('January 2023'!C247=Sheet6!$G$3,Sheet6!$G$4,IF('January 2023'!C247=Sheet6!$H$3,Sheet6!$H$4,IF('January 2023'!C247=Sheet6!$I$3,Sheet6!$I$4,IF('January 2023'!C247=Sheet6!$J$3,Sheet6!$J$4,IF('January 2023'!C247=Sheet6!$K$3,Sheet6!$K$4,IF('January 2023'!C247=Sheet6!$L$3,Sheet6!$L$4))))))))</f>
        <v>0.12430468185328003</v>
      </c>
      <c r="AG247" s="74">
        <f t="shared" si="50"/>
        <v>0</v>
      </c>
      <c r="AH247" s="71">
        <v>0.84499999999999997</v>
      </c>
      <c r="AI247" s="72">
        <f t="shared" si="51"/>
        <v>0</v>
      </c>
      <c r="AJ247" s="73">
        <f t="shared" si="52"/>
        <v>0.33333333333333331</v>
      </c>
      <c r="AK247" s="73">
        <v>0.57513480154899921</v>
      </c>
      <c r="AL247" s="95">
        <f t="shared" si="53"/>
        <v>0</v>
      </c>
      <c r="AM247" s="107">
        <v>0</v>
      </c>
      <c r="AN247" s="98">
        <f t="shared" si="54"/>
        <v>0</v>
      </c>
      <c r="AO247" s="99" t="e">
        <f>SUMIF([1]Sheet1!$AB:$AB,E247,[1]Sheet1!$AA:$AA)</f>
        <v>#VALUE!</v>
      </c>
      <c r="AP247" s="100">
        <f t="shared" si="55"/>
        <v>1</v>
      </c>
      <c r="AQ247" s="97">
        <f t="shared" si="56"/>
        <v>0</v>
      </c>
      <c r="AR247" s="100">
        <f t="shared" si="57"/>
        <v>1</v>
      </c>
      <c r="AS247" s="101">
        <f t="shared" si="58"/>
        <v>1</v>
      </c>
      <c r="AT247" s="100">
        <v>0.12430468185328003</v>
      </c>
      <c r="AU247" s="108">
        <f t="shared" si="59"/>
        <v>0</v>
      </c>
    </row>
    <row r="248" spans="1:47" hidden="1">
      <c r="A248" s="21">
        <v>44927</v>
      </c>
      <c r="B248" s="22" t="s">
        <v>13</v>
      </c>
      <c r="C248" s="22" t="s">
        <v>14</v>
      </c>
      <c r="D248" s="22" t="s">
        <v>37</v>
      </c>
      <c r="E248" s="22">
        <v>1002057079</v>
      </c>
      <c r="F248" s="22" t="s">
        <v>32</v>
      </c>
      <c r="G248" s="22">
        <v>1069324</v>
      </c>
      <c r="H248" s="36" t="s">
        <v>20</v>
      </c>
      <c r="I248" s="4" t="s">
        <v>3514</v>
      </c>
      <c r="J248" s="4" t="s">
        <v>3552</v>
      </c>
      <c r="K248" s="25" t="s">
        <v>34</v>
      </c>
      <c r="L248" s="25">
        <v>0</v>
      </c>
      <c r="M248" s="26">
        <v>0</v>
      </c>
      <c r="N248" s="26">
        <v>0</v>
      </c>
      <c r="O248" s="26">
        <v>5</v>
      </c>
      <c r="P248" s="26">
        <v>0</v>
      </c>
      <c r="Q248" s="26">
        <v>4154.7000000000007</v>
      </c>
      <c r="R248" s="27">
        <v>0</v>
      </c>
      <c r="S248" s="27">
        <v>259999.99999999997</v>
      </c>
      <c r="T248" s="28">
        <v>0</v>
      </c>
      <c r="U248" s="27">
        <v>260000</v>
      </c>
      <c r="V248" s="29">
        <v>0</v>
      </c>
      <c r="W248" s="26">
        <v>3</v>
      </c>
      <c r="X248" s="30">
        <f t="shared" si="45"/>
        <v>5</v>
      </c>
      <c r="Y248" s="31">
        <f t="shared" si="46"/>
        <v>4154.7000000000007</v>
      </c>
      <c r="Z248" s="31">
        <f t="shared" si="47"/>
        <v>259999.99999999997</v>
      </c>
      <c r="AA248" s="31">
        <f t="shared" si="48"/>
        <v>260000</v>
      </c>
      <c r="AB248" s="5">
        <v>3</v>
      </c>
      <c r="AC248" s="6">
        <v>0</v>
      </c>
      <c r="AD248" s="30">
        <v>0</v>
      </c>
      <c r="AE248" s="67">
        <f t="shared" si="49"/>
        <v>0.6</v>
      </c>
      <c r="AF248" s="70">
        <f>IF(C248=Sheet6!$E$3,Sheet6!$E$4,IF('January 2023'!C248=Sheet6!$F$3,Sheet6!$F$4,IF('January 2023'!C248=Sheet6!$G$3,Sheet6!$G$4,IF('January 2023'!C248=Sheet6!$H$3,Sheet6!$H$4,IF('January 2023'!C248=Sheet6!$I$3,Sheet6!$I$4,IF('January 2023'!C248=Sheet6!$J$3,Sheet6!$J$4,IF('January 2023'!C248=Sheet6!$K$3,Sheet6!$K$4,IF('January 2023'!C248=Sheet6!$L$3,Sheet6!$L$4))))))))</f>
        <v>0.12430468185328003</v>
      </c>
      <c r="AG248" s="74">
        <f t="shared" si="50"/>
        <v>0</v>
      </c>
      <c r="AH248" s="71">
        <v>0.84499999999999997</v>
      </c>
      <c r="AI248" s="72">
        <f t="shared" si="51"/>
        <v>0</v>
      </c>
      <c r="AJ248" s="73">
        <f t="shared" si="52"/>
        <v>0.6</v>
      </c>
      <c r="AK248" s="73">
        <v>0.57513480154899921</v>
      </c>
      <c r="AL248" s="95">
        <f t="shared" si="53"/>
        <v>1</v>
      </c>
      <c r="AM248" s="107">
        <v>0</v>
      </c>
      <c r="AN248" s="98">
        <f t="shared" si="54"/>
        <v>0</v>
      </c>
      <c r="AO248" s="99" t="e">
        <f>SUMIF([1]Sheet1!$AB:$AB,E248,[1]Sheet1!$AA:$AA)</f>
        <v>#VALUE!</v>
      </c>
      <c r="AP248" s="100">
        <f t="shared" si="55"/>
        <v>1</v>
      </c>
      <c r="AQ248" s="97">
        <f t="shared" si="56"/>
        <v>0</v>
      </c>
      <c r="AR248" s="100">
        <f t="shared" si="57"/>
        <v>1.0000000000000002</v>
      </c>
      <c r="AS248" s="101">
        <f t="shared" si="58"/>
        <v>1</v>
      </c>
      <c r="AT248" s="100">
        <v>0.12430468185328003</v>
      </c>
      <c r="AU248" s="108">
        <f t="shared" si="59"/>
        <v>0</v>
      </c>
    </row>
    <row r="249" spans="1:47" hidden="1">
      <c r="A249" s="21">
        <v>44927</v>
      </c>
      <c r="B249" s="22" t="s">
        <v>13</v>
      </c>
      <c r="C249" s="22" t="s">
        <v>14</v>
      </c>
      <c r="D249" s="22" t="s">
        <v>38</v>
      </c>
      <c r="E249" s="22">
        <v>1001765972</v>
      </c>
      <c r="F249" s="22" t="s">
        <v>32</v>
      </c>
      <c r="G249" s="22">
        <v>1172349</v>
      </c>
      <c r="H249" s="36" t="s">
        <v>20</v>
      </c>
      <c r="I249" s="4" t="s">
        <v>3516</v>
      </c>
      <c r="J249" s="4" t="s">
        <v>3554</v>
      </c>
      <c r="K249" s="25" t="s">
        <v>34</v>
      </c>
      <c r="L249" s="25">
        <v>0</v>
      </c>
      <c r="M249" s="26">
        <v>0</v>
      </c>
      <c r="N249" s="26">
        <v>0</v>
      </c>
      <c r="O249" s="26">
        <v>1</v>
      </c>
      <c r="P249" s="26">
        <v>0</v>
      </c>
      <c r="Q249" s="26">
        <v>3372.2</v>
      </c>
      <c r="R249" s="27">
        <v>0</v>
      </c>
      <c r="S249" s="27">
        <v>200000</v>
      </c>
      <c r="T249" s="28">
        <v>0</v>
      </c>
      <c r="U249" s="27">
        <v>200000</v>
      </c>
      <c r="V249" s="29">
        <v>0</v>
      </c>
      <c r="W249" s="26">
        <v>1</v>
      </c>
      <c r="X249" s="30">
        <f t="shared" si="45"/>
        <v>1</v>
      </c>
      <c r="Y249" s="31">
        <f t="shared" si="46"/>
        <v>3372.2</v>
      </c>
      <c r="Z249" s="31">
        <f t="shared" si="47"/>
        <v>200000</v>
      </c>
      <c r="AA249" s="31">
        <f t="shared" si="48"/>
        <v>200000</v>
      </c>
      <c r="AB249" s="5">
        <v>1</v>
      </c>
      <c r="AC249" s="6">
        <v>0</v>
      </c>
      <c r="AD249" s="30">
        <v>0</v>
      </c>
      <c r="AE249" s="67">
        <f t="shared" si="49"/>
        <v>1</v>
      </c>
      <c r="AF249" s="70">
        <f>IF(C249=Sheet6!$E$3,Sheet6!$E$4,IF('January 2023'!C249=Sheet6!$F$3,Sheet6!$F$4,IF('January 2023'!C249=Sheet6!$G$3,Sheet6!$G$4,IF('January 2023'!C249=Sheet6!$H$3,Sheet6!$H$4,IF('January 2023'!C249=Sheet6!$I$3,Sheet6!$I$4,IF('January 2023'!C249=Sheet6!$J$3,Sheet6!$J$4,IF('January 2023'!C249=Sheet6!$K$3,Sheet6!$K$4,IF('January 2023'!C249=Sheet6!$L$3,Sheet6!$L$4))))))))</f>
        <v>0.12430468185328003</v>
      </c>
      <c r="AG249" s="74">
        <f t="shared" si="50"/>
        <v>0</v>
      </c>
      <c r="AH249" s="71">
        <v>0.84499999999999997</v>
      </c>
      <c r="AI249" s="72">
        <f t="shared" si="51"/>
        <v>0</v>
      </c>
      <c r="AJ249" s="73">
        <f t="shared" si="52"/>
        <v>1</v>
      </c>
      <c r="AK249" s="73">
        <v>0.57513480154899921</v>
      </c>
      <c r="AL249" s="95">
        <f t="shared" si="53"/>
        <v>1</v>
      </c>
      <c r="AM249" s="107">
        <v>0</v>
      </c>
      <c r="AN249" s="98">
        <f t="shared" si="54"/>
        <v>0</v>
      </c>
      <c r="AO249" s="99" t="e">
        <f>SUMIF([1]Sheet1!$AB:$AB,E249,[1]Sheet1!$AA:$AA)</f>
        <v>#VALUE!</v>
      </c>
      <c r="AP249" s="100">
        <f t="shared" si="55"/>
        <v>1</v>
      </c>
      <c r="AQ249" s="97">
        <f t="shared" si="56"/>
        <v>0</v>
      </c>
      <c r="AR249" s="100">
        <f t="shared" si="57"/>
        <v>1</v>
      </c>
      <c r="AS249" s="101">
        <f t="shared" si="58"/>
        <v>1</v>
      </c>
      <c r="AT249" s="100">
        <v>0.12430468185328003</v>
      </c>
      <c r="AU249" s="108">
        <f t="shared" si="59"/>
        <v>0</v>
      </c>
    </row>
    <row r="250" spans="1:47" hidden="1">
      <c r="A250" s="21">
        <v>44927</v>
      </c>
      <c r="B250" s="22" t="s">
        <v>13</v>
      </c>
      <c r="C250" s="22" t="s">
        <v>14</v>
      </c>
      <c r="D250" s="22" t="s">
        <v>42</v>
      </c>
      <c r="E250" s="22">
        <v>1002363402</v>
      </c>
      <c r="F250" s="22" t="s">
        <v>32</v>
      </c>
      <c r="G250" s="22">
        <v>1069324</v>
      </c>
      <c r="H250" s="36" t="s">
        <v>20</v>
      </c>
      <c r="I250" s="4" t="s">
        <v>3514</v>
      </c>
      <c r="J250" s="4" t="s">
        <v>3552</v>
      </c>
      <c r="K250" s="25" t="s">
        <v>43</v>
      </c>
      <c r="L250" s="25">
        <v>0</v>
      </c>
      <c r="M250" s="26">
        <v>0</v>
      </c>
      <c r="N250" s="26">
        <v>0</v>
      </c>
      <c r="O250" s="26">
        <v>4</v>
      </c>
      <c r="P250" s="26">
        <v>0</v>
      </c>
      <c r="Q250" s="26">
        <v>986.5</v>
      </c>
      <c r="R250" s="27">
        <v>0</v>
      </c>
      <c r="S250" s="27">
        <v>62699.999999999993</v>
      </c>
      <c r="T250" s="28">
        <v>0</v>
      </c>
      <c r="U250" s="27">
        <v>62700</v>
      </c>
      <c r="V250" s="29">
        <v>0</v>
      </c>
      <c r="W250" s="26">
        <v>4</v>
      </c>
      <c r="X250" s="30">
        <f t="shared" si="45"/>
        <v>4</v>
      </c>
      <c r="Y250" s="31">
        <f t="shared" si="46"/>
        <v>986.5</v>
      </c>
      <c r="Z250" s="31">
        <f t="shared" si="47"/>
        <v>62699.999999999993</v>
      </c>
      <c r="AA250" s="31">
        <f t="shared" si="48"/>
        <v>62700</v>
      </c>
      <c r="AB250" s="5">
        <v>4</v>
      </c>
      <c r="AC250" s="6">
        <v>0</v>
      </c>
      <c r="AD250" s="30">
        <v>0</v>
      </c>
      <c r="AE250" s="67">
        <f t="shared" si="49"/>
        <v>1</v>
      </c>
      <c r="AF250" s="70">
        <f>IF(C250=Sheet6!$E$3,Sheet6!$E$4,IF('January 2023'!C250=Sheet6!$F$3,Sheet6!$F$4,IF('January 2023'!C250=Sheet6!$G$3,Sheet6!$G$4,IF('January 2023'!C250=Sheet6!$H$3,Sheet6!$H$4,IF('January 2023'!C250=Sheet6!$I$3,Sheet6!$I$4,IF('January 2023'!C250=Sheet6!$J$3,Sheet6!$J$4,IF('January 2023'!C250=Sheet6!$K$3,Sheet6!$K$4,IF('January 2023'!C250=Sheet6!$L$3,Sheet6!$L$4))))))))</f>
        <v>0.12430468185328003</v>
      </c>
      <c r="AG250" s="74">
        <f t="shared" si="50"/>
        <v>0</v>
      </c>
      <c r="AH250" s="71">
        <v>0.84499999999999997</v>
      </c>
      <c r="AI250" s="72">
        <f t="shared" si="51"/>
        <v>0</v>
      </c>
      <c r="AJ250" s="73">
        <f t="shared" si="52"/>
        <v>1</v>
      </c>
      <c r="AK250" s="73">
        <v>0.57513480154899921</v>
      </c>
      <c r="AL250" s="95">
        <f t="shared" si="53"/>
        <v>1</v>
      </c>
      <c r="AM250" s="107">
        <v>0</v>
      </c>
      <c r="AN250" s="98">
        <f t="shared" si="54"/>
        <v>0</v>
      </c>
      <c r="AO250" s="99" t="e">
        <f>SUMIF([1]Sheet1!$AB:$AB,E250,[1]Sheet1!$AA:$AA)</f>
        <v>#VALUE!</v>
      </c>
      <c r="AP250" s="100">
        <f t="shared" si="55"/>
        <v>1</v>
      </c>
      <c r="AQ250" s="97">
        <f t="shared" si="56"/>
        <v>0</v>
      </c>
      <c r="AR250" s="100">
        <f t="shared" si="57"/>
        <v>1.0000000000000002</v>
      </c>
      <c r="AS250" s="101">
        <f t="shared" si="58"/>
        <v>1</v>
      </c>
      <c r="AT250" s="100">
        <v>0.12430468185328003</v>
      </c>
      <c r="AU250" s="108">
        <f t="shared" si="59"/>
        <v>0</v>
      </c>
    </row>
    <row r="251" spans="1:47" hidden="1">
      <c r="A251" s="21">
        <v>44927</v>
      </c>
      <c r="B251" s="22" t="s">
        <v>13</v>
      </c>
      <c r="C251" s="22" t="s">
        <v>14</v>
      </c>
      <c r="D251" s="22" t="s">
        <v>169</v>
      </c>
      <c r="E251" s="22">
        <v>1002067404</v>
      </c>
      <c r="F251" s="22" t="s">
        <v>32</v>
      </c>
      <c r="G251" s="22">
        <v>1069324</v>
      </c>
      <c r="H251" s="36" t="s">
        <v>20</v>
      </c>
      <c r="I251" s="4" t="s">
        <v>3514</v>
      </c>
      <c r="J251" s="4" t="s">
        <v>3552</v>
      </c>
      <c r="K251" s="25" t="s">
        <v>48</v>
      </c>
      <c r="L251" s="25">
        <v>0</v>
      </c>
      <c r="M251" s="26">
        <v>0</v>
      </c>
      <c r="N251" s="26">
        <v>0</v>
      </c>
      <c r="O251" s="26">
        <v>1</v>
      </c>
      <c r="P251" s="26">
        <v>0</v>
      </c>
      <c r="Q251" s="26">
        <v>744.2</v>
      </c>
      <c r="R251" s="27">
        <v>0</v>
      </c>
      <c r="S251" s="27">
        <v>50000.000000000007</v>
      </c>
      <c r="T251" s="28">
        <v>0</v>
      </c>
      <c r="U251" s="27">
        <v>50000</v>
      </c>
      <c r="V251" s="29">
        <v>0</v>
      </c>
      <c r="W251" s="26">
        <v>1</v>
      </c>
      <c r="X251" s="30">
        <f t="shared" si="45"/>
        <v>1</v>
      </c>
      <c r="Y251" s="31">
        <f t="shared" si="46"/>
        <v>744.2</v>
      </c>
      <c r="Z251" s="31">
        <f t="shared" si="47"/>
        <v>50000.000000000007</v>
      </c>
      <c r="AA251" s="31">
        <f t="shared" si="48"/>
        <v>50000</v>
      </c>
      <c r="AB251" s="5">
        <v>1</v>
      </c>
      <c r="AC251" s="6">
        <v>0</v>
      </c>
      <c r="AD251" s="30">
        <v>0</v>
      </c>
      <c r="AE251" s="67">
        <f t="shared" si="49"/>
        <v>1</v>
      </c>
      <c r="AF251" s="70">
        <f>IF(C251=Sheet6!$E$3,Sheet6!$E$4,IF('January 2023'!C251=Sheet6!$F$3,Sheet6!$F$4,IF('January 2023'!C251=Sheet6!$G$3,Sheet6!$G$4,IF('January 2023'!C251=Sheet6!$H$3,Sheet6!$H$4,IF('January 2023'!C251=Sheet6!$I$3,Sheet6!$I$4,IF('January 2023'!C251=Sheet6!$J$3,Sheet6!$J$4,IF('January 2023'!C251=Sheet6!$K$3,Sheet6!$K$4,IF('January 2023'!C251=Sheet6!$L$3,Sheet6!$L$4))))))))</f>
        <v>0.12430468185328003</v>
      </c>
      <c r="AG251" s="74">
        <f t="shared" si="50"/>
        <v>0</v>
      </c>
      <c r="AH251" s="71">
        <v>0.84499999999999997</v>
      </c>
      <c r="AI251" s="72">
        <f t="shared" si="51"/>
        <v>0</v>
      </c>
      <c r="AJ251" s="73">
        <f t="shared" si="52"/>
        <v>1</v>
      </c>
      <c r="AK251" s="73">
        <v>0.57513480154899921</v>
      </c>
      <c r="AL251" s="95">
        <f t="shared" si="53"/>
        <v>1</v>
      </c>
      <c r="AM251" s="107">
        <v>0</v>
      </c>
      <c r="AN251" s="98">
        <f t="shared" si="54"/>
        <v>0</v>
      </c>
      <c r="AO251" s="99" t="e">
        <f>SUMIF([1]Sheet1!$AB:$AB,E251,[1]Sheet1!$AA:$AA)</f>
        <v>#VALUE!</v>
      </c>
      <c r="AP251" s="100">
        <f t="shared" si="55"/>
        <v>1</v>
      </c>
      <c r="AQ251" s="97">
        <f t="shared" si="56"/>
        <v>0</v>
      </c>
      <c r="AR251" s="100">
        <f t="shared" si="57"/>
        <v>0.99999999999999989</v>
      </c>
      <c r="AS251" s="101">
        <f t="shared" si="58"/>
        <v>1</v>
      </c>
      <c r="AT251" s="100">
        <v>0.12430468185328003</v>
      </c>
      <c r="AU251" s="108">
        <f t="shared" si="59"/>
        <v>0</v>
      </c>
    </row>
    <row r="252" spans="1:47" hidden="1">
      <c r="A252" s="21">
        <v>44927</v>
      </c>
      <c r="B252" s="23" t="s">
        <v>13</v>
      </c>
      <c r="C252" s="23" t="s">
        <v>14</v>
      </c>
      <c r="D252" s="23" t="s">
        <v>47</v>
      </c>
      <c r="E252" s="23">
        <v>1002414406</v>
      </c>
      <c r="F252" s="23" t="s">
        <v>32</v>
      </c>
      <c r="G252" s="22">
        <v>1172349</v>
      </c>
      <c r="H252" s="36" t="s">
        <v>20</v>
      </c>
      <c r="I252" s="4" t="s">
        <v>3516</v>
      </c>
      <c r="J252" s="4" t="s">
        <v>3554</v>
      </c>
      <c r="K252" s="24" t="s">
        <v>3494</v>
      </c>
      <c r="L252" s="25">
        <v>0</v>
      </c>
      <c r="M252" s="29">
        <v>0</v>
      </c>
      <c r="N252" s="29">
        <v>0</v>
      </c>
      <c r="O252" s="29">
        <v>1</v>
      </c>
      <c r="P252" s="29">
        <v>0</v>
      </c>
      <c r="Q252" s="29">
        <v>0</v>
      </c>
      <c r="R252" s="28">
        <v>0</v>
      </c>
      <c r="S252" s="28">
        <v>0</v>
      </c>
      <c r="T252" s="28">
        <v>0</v>
      </c>
      <c r="U252" s="28">
        <v>0</v>
      </c>
      <c r="V252" s="29">
        <v>0</v>
      </c>
      <c r="W252" s="29">
        <v>0</v>
      </c>
      <c r="X252" s="32">
        <f t="shared" si="45"/>
        <v>1</v>
      </c>
      <c r="Y252" s="33">
        <f t="shared" si="46"/>
        <v>0</v>
      </c>
      <c r="Z252" s="33">
        <f t="shared" si="47"/>
        <v>0</v>
      </c>
      <c r="AA252" s="33">
        <f t="shared" si="48"/>
        <v>0</v>
      </c>
      <c r="AB252" s="5">
        <v>0</v>
      </c>
      <c r="AC252" s="6">
        <v>0</v>
      </c>
      <c r="AD252" s="32">
        <v>0</v>
      </c>
      <c r="AE252" s="67">
        <f t="shared" si="49"/>
        <v>0</v>
      </c>
      <c r="AF252" s="70">
        <f>IF(C252=Sheet6!$E$3,Sheet6!$E$4,IF('January 2023'!C252=Sheet6!$F$3,Sheet6!$F$4,IF('January 2023'!C252=Sheet6!$G$3,Sheet6!$G$4,IF('January 2023'!C252=Sheet6!$H$3,Sheet6!$H$4,IF('January 2023'!C252=Sheet6!$I$3,Sheet6!$I$4,IF('January 2023'!C252=Sheet6!$J$3,Sheet6!$J$4,IF('January 2023'!C252=Sheet6!$K$3,Sheet6!$K$4,IF('January 2023'!C252=Sheet6!$L$3,Sheet6!$L$4))))))))</f>
        <v>0.12430468185328003</v>
      </c>
      <c r="AG252" s="74">
        <f t="shared" si="50"/>
        <v>0</v>
      </c>
      <c r="AH252" s="71">
        <v>0.84499999999999997</v>
      </c>
      <c r="AI252" s="72">
        <f t="shared" si="51"/>
        <v>0</v>
      </c>
      <c r="AJ252" s="73">
        <f t="shared" si="52"/>
        <v>0</v>
      </c>
      <c r="AK252" s="73">
        <v>0.57513480154899921</v>
      </c>
      <c r="AL252" s="95">
        <f t="shared" si="53"/>
        <v>0</v>
      </c>
      <c r="AM252" s="107">
        <v>0</v>
      </c>
      <c r="AN252" s="98">
        <f t="shared" si="54"/>
        <v>0</v>
      </c>
      <c r="AO252" s="99" t="e">
        <f>SUMIF([1]Sheet1!$AB:$AB,E252,[1]Sheet1!$AA:$AA)</f>
        <v>#VALUE!</v>
      </c>
      <c r="AP252" s="100">
        <f t="shared" si="55"/>
        <v>1</v>
      </c>
      <c r="AQ252" s="97">
        <f t="shared" si="56"/>
        <v>0</v>
      </c>
      <c r="AR252" s="100">
        <f t="shared" si="57"/>
        <v>0</v>
      </c>
      <c r="AS252" s="101">
        <f t="shared" si="58"/>
        <v>1</v>
      </c>
      <c r="AT252" s="100">
        <v>0.12430468185328003</v>
      </c>
      <c r="AU252" s="108">
        <f t="shared" si="59"/>
        <v>0</v>
      </c>
    </row>
    <row r="253" spans="1:47" hidden="1">
      <c r="A253" s="21">
        <v>44927</v>
      </c>
      <c r="B253" s="22" t="s">
        <v>13</v>
      </c>
      <c r="C253" s="22" t="s">
        <v>14</v>
      </c>
      <c r="D253" s="22" t="s">
        <v>46</v>
      </c>
      <c r="E253" s="22">
        <v>1002259426</v>
      </c>
      <c r="F253" s="22" t="s">
        <v>32</v>
      </c>
      <c r="G253" s="22">
        <v>1069324</v>
      </c>
      <c r="H253" s="36" t="s">
        <v>20</v>
      </c>
      <c r="I253" s="4" t="s">
        <v>3514</v>
      </c>
      <c r="J253" s="4" t="s">
        <v>3552</v>
      </c>
      <c r="K253" s="25" t="s">
        <v>3495</v>
      </c>
      <c r="L253" s="25">
        <v>0</v>
      </c>
      <c r="M253" s="26">
        <v>0</v>
      </c>
      <c r="N253" s="26">
        <v>0</v>
      </c>
      <c r="O253" s="26">
        <v>2</v>
      </c>
      <c r="P253" s="26">
        <v>0</v>
      </c>
      <c r="Q253" s="26">
        <v>312.60000000000002</v>
      </c>
      <c r="R253" s="27">
        <v>0</v>
      </c>
      <c r="S253" s="27">
        <v>21000</v>
      </c>
      <c r="T253" s="28">
        <v>0</v>
      </c>
      <c r="U253" s="27">
        <v>21000</v>
      </c>
      <c r="V253" s="29">
        <v>0</v>
      </c>
      <c r="W253" s="26">
        <v>2</v>
      </c>
      <c r="X253" s="30">
        <f t="shared" si="45"/>
        <v>2</v>
      </c>
      <c r="Y253" s="31">
        <f t="shared" si="46"/>
        <v>312.60000000000002</v>
      </c>
      <c r="Z253" s="31">
        <f t="shared" si="47"/>
        <v>21000</v>
      </c>
      <c r="AA253" s="31">
        <f t="shared" si="48"/>
        <v>21000</v>
      </c>
      <c r="AB253" s="5">
        <v>2</v>
      </c>
      <c r="AC253" s="6">
        <v>0</v>
      </c>
      <c r="AD253" s="30">
        <v>0</v>
      </c>
      <c r="AE253" s="67">
        <f t="shared" si="49"/>
        <v>1</v>
      </c>
      <c r="AF253" s="70">
        <f>IF(C253=Sheet6!$E$3,Sheet6!$E$4,IF('January 2023'!C253=Sheet6!$F$3,Sheet6!$F$4,IF('January 2023'!C253=Sheet6!$G$3,Sheet6!$G$4,IF('January 2023'!C253=Sheet6!$H$3,Sheet6!$H$4,IF('January 2023'!C253=Sheet6!$I$3,Sheet6!$I$4,IF('January 2023'!C253=Sheet6!$J$3,Sheet6!$J$4,IF('January 2023'!C253=Sheet6!$K$3,Sheet6!$K$4,IF('January 2023'!C253=Sheet6!$L$3,Sheet6!$L$4))))))))</f>
        <v>0.12430468185328003</v>
      </c>
      <c r="AG253" s="74">
        <f t="shared" si="50"/>
        <v>0</v>
      </c>
      <c r="AH253" s="71">
        <v>0.84499999999999997</v>
      </c>
      <c r="AI253" s="72">
        <f t="shared" si="51"/>
        <v>0</v>
      </c>
      <c r="AJ253" s="73">
        <f t="shared" si="52"/>
        <v>1</v>
      </c>
      <c r="AK253" s="73">
        <v>0.57513480154899921</v>
      </c>
      <c r="AL253" s="95">
        <f t="shared" si="53"/>
        <v>1</v>
      </c>
      <c r="AM253" s="107">
        <v>0</v>
      </c>
      <c r="AN253" s="98">
        <f t="shared" si="54"/>
        <v>0</v>
      </c>
      <c r="AO253" s="99" t="e">
        <f>SUMIF([1]Sheet1!$AB:$AB,E253,[1]Sheet1!$AA:$AA)</f>
        <v>#VALUE!</v>
      </c>
      <c r="AP253" s="100">
        <f t="shared" si="55"/>
        <v>1</v>
      </c>
      <c r="AQ253" s="97">
        <f t="shared" si="56"/>
        <v>0</v>
      </c>
      <c r="AR253" s="100">
        <f t="shared" si="57"/>
        <v>1</v>
      </c>
      <c r="AS253" s="101">
        <f t="shared" si="58"/>
        <v>1</v>
      </c>
      <c r="AT253" s="100">
        <v>0.12430468185328003</v>
      </c>
      <c r="AU253" s="108">
        <f t="shared" si="59"/>
        <v>0</v>
      </c>
    </row>
    <row r="254" spans="1:47" hidden="1">
      <c r="A254" s="21">
        <v>44927</v>
      </c>
      <c r="B254" s="22" t="s">
        <v>13</v>
      </c>
      <c r="C254" s="22" t="s">
        <v>14</v>
      </c>
      <c r="D254" s="22" t="s">
        <v>158</v>
      </c>
      <c r="E254" s="22">
        <v>1002057111</v>
      </c>
      <c r="F254" s="22" t="s">
        <v>32</v>
      </c>
      <c r="G254" s="22">
        <v>1069324</v>
      </c>
      <c r="H254" s="36" t="s">
        <v>20</v>
      </c>
      <c r="I254" s="4" t="s">
        <v>3512</v>
      </c>
      <c r="J254" s="4" t="s">
        <v>3512</v>
      </c>
      <c r="K254" s="25">
        <v>5436.8500000000058</v>
      </c>
      <c r="L254" s="25">
        <v>5436.8500000000058</v>
      </c>
      <c r="M254" s="26">
        <v>0</v>
      </c>
      <c r="N254" s="26">
        <v>0</v>
      </c>
      <c r="O254" s="26">
        <v>1</v>
      </c>
      <c r="P254" s="26">
        <v>0</v>
      </c>
      <c r="Q254" s="26">
        <v>5527.5</v>
      </c>
      <c r="R254" s="27">
        <v>0</v>
      </c>
      <c r="S254" s="27">
        <v>354500</v>
      </c>
      <c r="T254" s="28">
        <v>0</v>
      </c>
      <c r="U254" s="27">
        <v>354500</v>
      </c>
      <c r="V254" s="29">
        <v>0</v>
      </c>
      <c r="W254" s="26">
        <v>1</v>
      </c>
      <c r="X254" s="30">
        <f t="shared" si="45"/>
        <v>1</v>
      </c>
      <c r="Y254" s="31">
        <f t="shared" si="46"/>
        <v>5527.5</v>
      </c>
      <c r="Z254" s="31">
        <f t="shared" si="47"/>
        <v>354500</v>
      </c>
      <c r="AA254" s="31">
        <f t="shared" si="48"/>
        <v>354500</v>
      </c>
      <c r="AB254" s="5">
        <v>1</v>
      </c>
      <c r="AC254" s="6">
        <v>0</v>
      </c>
      <c r="AD254" s="30">
        <v>0</v>
      </c>
      <c r="AE254" s="67">
        <f t="shared" si="49"/>
        <v>1</v>
      </c>
      <c r="AF254" s="70">
        <f>IF(C254=Sheet6!$E$3,Sheet6!$E$4,IF('January 2023'!C254=Sheet6!$F$3,Sheet6!$F$4,IF('January 2023'!C254=Sheet6!$G$3,Sheet6!$G$4,IF('January 2023'!C254=Sheet6!$H$3,Sheet6!$H$4,IF('January 2023'!C254=Sheet6!$I$3,Sheet6!$I$4,IF('January 2023'!C254=Sheet6!$J$3,Sheet6!$J$4,IF('January 2023'!C254=Sheet6!$K$3,Sheet6!$K$4,IF('January 2023'!C254=Sheet6!$L$3,Sheet6!$L$4))))))))</f>
        <v>0.12430468185328003</v>
      </c>
      <c r="AG254" s="74">
        <f t="shared" si="50"/>
        <v>1.0166732574928485</v>
      </c>
      <c r="AH254" s="71">
        <v>0.84499999999999997</v>
      </c>
      <c r="AI254" s="72">
        <f t="shared" si="51"/>
        <v>1</v>
      </c>
      <c r="AJ254" s="73">
        <f t="shared" si="52"/>
        <v>1</v>
      </c>
      <c r="AK254" s="73">
        <v>0.57513480154899921</v>
      </c>
      <c r="AL254" s="95">
        <f t="shared" si="53"/>
        <v>1</v>
      </c>
      <c r="AM254" s="107">
        <v>0</v>
      </c>
      <c r="AN254" s="98">
        <f t="shared" si="54"/>
        <v>0</v>
      </c>
      <c r="AO254" s="99" t="e">
        <f>SUMIF([1]Sheet1!$AB:$AB,E254,[1]Sheet1!$AA:$AA)</f>
        <v>#VALUE!</v>
      </c>
      <c r="AP254" s="100">
        <f t="shared" si="55"/>
        <v>1</v>
      </c>
      <c r="AQ254" s="97">
        <f t="shared" si="56"/>
        <v>0</v>
      </c>
      <c r="AR254" s="100">
        <f t="shared" si="57"/>
        <v>1</v>
      </c>
      <c r="AS254" s="101">
        <f t="shared" si="58"/>
        <v>-1.6673257492848537E-2</v>
      </c>
      <c r="AT254" s="100">
        <v>0.12430468185328003</v>
      </c>
      <c r="AU254" s="108">
        <f t="shared" si="59"/>
        <v>1</v>
      </c>
    </row>
    <row r="255" spans="1:47" hidden="1">
      <c r="A255" s="21">
        <v>44927</v>
      </c>
      <c r="B255" s="23" t="s">
        <v>13</v>
      </c>
      <c r="C255" s="23" t="s">
        <v>14</v>
      </c>
      <c r="D255" s="23" t="s">
        <v>184</v>
      </c>
      <c r="E255" s="23">
        <v>1002066908</v>
      </c>
      <c r="F255" s="23" t="s">
        <v>32</v>
      </c>
      <c r="G255" s="22">
        <v>1069324</v>
      </c>
      <c r="H255" s="36" t="s">
        <v>20</v>
      </c>
      <c r="I255" s="4" t="s">
        <v>3513</v>
      </c>
      <c r="J255" s="4" t="s">
        <v>3551</v>
      </c>
      <c r="K255" s="24">
        <v>3886.4799999999959</v>
      </c>
      <c r="L255" s="24">
        <v>3886.4799999999959</v>
      </c>
      <c r="M255" s="29">
        <v>0</v>
      </c>
      <c r="N255" s="29">
        <v>0</v>
      </c>
      <c r="O255" s="29">
        <v>5</v>
      </c>
      <c r="P255" s="29">
        <v>0</v>
      </c>
      <c r="Q255" s="29">
        <v>1018</v>
      </c>
      <c r="R255" s="28">
        <v>0</v>
      </c>
      <c r="S255" s="28">
        <v>64000</v>
      </c>
      <c r="T255" s="28">
        <v>0</v>
      </c>
      <c r="U255" s="28">
        <v>82000</v>
      </c>
      <c r="V255" s="29">
        <v>0</v>
      </c>
      <c r="W255" s="29">
        <v>4</v>
      </c>
      <c r="X255" s="32">
        <f t="shared" si="45"/>
        <v>5</v>
      </c>
      <c r="Y255" s="33">
        <f t="shared" si="46"/>
        <v>1018</v>
      </c>
      <c r="Z255" s="33">
        <f t="shared" si="47"/>
        <v>64000</v>
      </c>
      <c r="AA255" s="33">
        <f t="shared" si="48"/>
        <v>82000</v>
      </c>
      <c r="AB255" s="5">
        <v>4</v>
      </c>
      <c r="AC255" s="6">
        <v>0</v>
      </c>
      <c r="AD255" s="32">
        <v>0</v>
      </c>
      <c r="AE255" s="67">
        <f t="shared" si="49"/>
        <v>0.8</v>
      </c>
      <c r="AF255" s="70">
        <f>IF(C255=Sheet6!$E$3,Sheet6!$E$4,IF('January 2023'!C255=Sheet6!$F$3,Sheet6!$F$4,IF('January 2023'!C255=Sheet6!$G$3,Sheet6!$G$4,IF('January 2023'!C255=Sheet6!$H$3,Sheet6!$H$4,IF('January 2023'!C255=Sheet6!$I$3,Sheet6!$I$4,IF('January 2023'!C255=Sheet6!$J$3,Sheet6!$J$4,IF('January 2023'!C255=Sheet6!$K$3,Sheet6!$K$4,IF('January 2023'!C255=Sheet6!$L$3,Sheet6!$L$4))))))))</f>
        <v>0.12430468185328003</v>
      </c>
      <c r="AG255" s="74">
        <f t="shared" si="50"/>
        <v>0.26193367777526222</v>
      </c>
      <c r="AH255" s="71">
        <v>0.84499999999999997</v>
      </c>
      <c r="AI255" s="72">
        <f t="shared" si="51"/>
        <v>0</v>
      </c>
      <c r="AJ255" s="73">
        <f t="shared" si="52"/>
        <v>0.8</v>
      </c>
      <c r="AK255" s="73">
        <v>0.57513480154899921</v>
      </c>
      <c r="AL255" s="95">
        <f t="shared" si="53"/>
        <v>1</v>
      </c>
      <c r="AM255" s="107">
        <v>0</v>
      </c>
      <c r="AN255" s="98">
        <f t="shared" si="54"/>
        <v>2266.0755999999965</v>
      </c>
      <c r="AO255" s="99" t="e">
        <f>SUMIF([1]Sheet1!$AB:$AB,E255,[1]Sheet1!$AA:$AA)</f>
        <v>#VALUE!</v>
      </c>
      <c r="AP255" s="100" t="str">
        <f t="shared" si="55"/>
        <v/>
      </c>
      <c r="AQ255" s="97">
        <f t="shared" si="56"/>
        <v>1</v>
      </c>
      <c r="AR255" s="100">
        <f t="shared" si="57"/>
        <v>1.28125</v>
      </c>
      <c r="AS255" s="101">
        <f t="shared" si="58"/>
        <v>0.66439747535044535</v>
      </c>
      <c r="AT255" s="100">
        <v>0.12430468185328003</v>
      </c>
      <c r="AU255" s="108">
        <f t="shared" si="59"/>
        <v>0</v>
      </c>
    </row>
    <row r="256" spans="1:47" hidden="1">
      <c r="A256" s="21">
        <v>44927</v>
      </c>
      <c r="B256" s="23" t="s">
        <v>13</v>
      </c>
      <c r="C256" s="23" t="s">
        <v>14</v>
      </c>
      <c r="D256" s="23" t="s">
        <v>195</v>
      </c>
      <c r="E256" s="23">
        <v>1001766959</v>
      </c>
      <c r="F256" s="23" t="s">
        <v>32</v>
      </c>
      <c r="G256" s="22">
        <v>1172349</v>
      </c>
      <c r="H256" s="36" t="s">
        <v>20</v>
      </c>
      <c r="I256" s="4" t="s">
        <v>3516</v>
      </c>
      <c r="J256" s="4" t="s">
        <v>3554</v>
      </c>
      <c r="K256" s="24">
        <v>3322.9800000000105</v>
      </c>
      <c r="L256" s="24">
        <v>3322.9800000000105</v>
      </c>
      <c r="M256" s="29">
        <v>0</v>
      </c>
      <c r="N256" s="29">
        <v>0</v>
      </c>
      <c r="O256" s="29">
        <v>6</v>
      </c>
      <c r="P256" s="29">
        <v>0</v>
      </c>
      <c r="Q256" s="29">
        <v>2132.4</v>
      </c>
      <c r="R256" s="28">
        <v>0</v>
      </c>
      <c r="S256" s="28">
        <v>138091.43</v>
      </c>
      <c r="T256" s="28">
        <v>0</v>
      </c>
      <c r="U256" s="28">
        <v>145000</v>
      </c>
      <c r="V256" s="29">
        <v>0</v>
      </c>
      <c r="W256" s="29">
        <v>3</v>
      </c>
      <c r="X256" s="32">
        <f t="shared" si="45"/>
        <v>6</v>
      </c>
      <c r="Y256" s="33">
        <f t="shared" si="46"/>
        <v>2132.4</v>
      </c>
      <c r="Z256" s="33">
        <f t="shared" si="47"/>
        <v>138091.43</v>
      </c>
      <c r="AA256" s="33">
        <f t="shared" si="48"/>
        <v>145000</v>
      </c>
      <c r="AB256" s="5">
        <v>3</v>
      </c>
      <c r="AC256" s="6">
        <v>0</v>
      </c>
      <c r="AD256" s="32">
        <v>0</v>
      </c>
      <c r="AE256" s="67">
        <f t="shared" si="49"/>
        <v>0.5</v>
      </c>
      <c r="AF256" s="70">
        <f>IF(C256=Sheet6!$E$3,Sheet6!$E$4,IF('January 2023'!C256=Sheet6!$F$3,Sheet6!$F$4,IF('January 2023'!C256=Sheet6!$G$3,Sheet6!$G$4,IF('January 2023'!C256=Sheet6!$H$3,Sheet6!$H$4,IF('January 2023'!C256=Sheet6!$I$3,Sheet6!$I$4,IF('January 2023'!C256=Sheet6!$J$3,Sheet6!$J$4,IF('January 2023'!C256=Sheet6!$K$3,Sheet6!$K$4,IF('January 2023'!C256=Sheet6!$L$3,Sheet6!$L$4))))))))</f>
        <v>0.12430468185328003</v>
      </c>
      <c r="AG256" s="74">
        <f t="shared" si="50"/>
        <v>0.64171316107830723</v>
      </c>
      <c r="AH256" s="71">
        <v>0.84499999999999997</v>
      </c>
      <c r="AI256" s="72">
        <f t="shared" si="51"/>
        <v>0</v>
      </c>
      <c r="AJ256" s="73">
        <f t="shared" si="52"/>
        <v>0.5</v>
      </c>
      <c r="AK256" s="73">
        <v>0.57513480154899921</v>
      </c>
      <c r="AL256" s="95">
        <f t="shared" si="53"/>
        <v>0</v>
      </c>
      <c r="AM256" s="107">
        <v>0</v>
      </c>
      <c r="AN256" s="98">
        <f t="shared" si="54"/>
        <v>675.51810000000887</v>
      </c>
      <c r="AO256" s="99" t="e">
        <f>SUMIF([1]Sheet1!$AB:$AB,E256,[1]Sheet1!$AA:$AA)</f>
        <v>#VALUE!</v>
      </c>
      <c r="AP256" s="100" t="str">
        <f t="shared" si="55"/>
        <v/>
      </c>
      <c r="AQ256" s="97">
        <f t="shared" si="56"/>
        <v>1</v>
      </c>
      <c r="AR256" s="100">
        <f t="shared" si="57"/>
        <v>1.0500289554536442</v>
      </c>
      <c r="AS256" s="101">
        <f t="shared" si="58"/>
        <v>0.32618259977208897</v>
      </c>
      <c r="AT256" s="100">
        <v>0.12430468185328003</v>
      </c>
      <c r="AU256" s="108">
        <f t="shared" si="59"/>
        <v>0</v>
      </c>
    </row>
    <row r="257" spans="1:47" hidden="1">
      <c r="A257" s="21">
        <v>44927</v>
      </c>
      <c r="B257" s="23" t="s">
        <v>13</v>
      </c>
      <c r="C257" s="23" t="s">
        <v>14</v>
      </c>
      <c r="D257" s="23" t="s">
        <v>3369</v>
      </c>
      <c r="E257" s="23">
        <v>1001766977</v>
      </c>
      <c r="F257" s="23" t="s">
        <v>32</v>
      </c>
      <c r="G257" s="22">
        <v>1172349</v>
      </c>
      <c r="H257" s="36" t="s">
        <v>20</v>
      </c>
      <c r="I257" s="4" t="s">
        <v>3516</v>
      </c>
      <c r="J257" s="4" t="s">
        <v>3554</v>
      </c>
      <c r="K257" s="24">
        <v>3322.8600000000006</v>
      </c>
      <c r="L257" s="24">
        <v>3322.8600000000006</v>
      </c>
      <c r="M257" s="29">
        <v>0</v>
      </c>
      <c r="N257" s="29">
        <v>0</v>
      </c>
      <c r="O257" s="29">
        <v>1</v>
      </c>
      <c r="P257" s="29">
        <v>0</v>
      </c>
      <c r="Q257" s="29">
        <v>91.9</v>
      </c>
      <c r="R257" s="28">
        <v>0</v>
      </c>
      <c r="S257" s="28">
        <v>5900</v>
      </c>
      <c r="T257" s="28">
        <v>0</v>
      </c>
      <c r="U257" s="28">
        <v>5900</v>
      </c>
      <c r="V257" s="29">
        <v>0</v>
      </c>
      <c r="W257" s="29">
        <v>1</v>
      </c>
      <c r="X257" s="32">
        <f t="shared" si="45"/>
        <v>1</v>
      </c>
      <c r="Y257" s="33">
        <f t="shared" si="46"/>
        <v>91.9</v>
      </c>
      <c r="Z257" s="33">
        <f t="shared" si="47"/>
        <v>5900</v>
      </c>
      <c r="AA257" s="33">
        <f t="shared" si="48"/>
        <v>5900</v>
      </c>
      <c r="AB257" s="5">
        <v>1</v>
      </c>
      <c r="AC257" s="6">
        <v>0</v>
      </c>
      <c r="AD257" s="32">
        <v>0</v>
      </c>
      <c r="AE257" s="67">
        <f t="shared" si="49"/>
        <v>1</v>
      </c>
      <c r="AF257" s="70">
        <f>IF(C257=Sheet6!$E$3,Sheet6!$E$4,IF('January 2023'!C257=Sheet6!$F$3,Sheet6!$F$4,IF('January 2023'!C257=Sheet6!$G$3,Sheet6!$G$4,IF('January 2023'!C257=Sheet6!$H$3,Sheet6!$H$4,IF('January 2023'!C257=Sheet6!$I$3,Sheet6!$I$4,IF('January 2023'!C257=Sheet6!$J$3,Sheet6!$J$4,IF('January 2023'!C257=Sheet6!$K$3,Sheet6!$K$4,IF('January 2023'!C257=Sheet6!$L$3,Sheet6!$L$4))))))))</f>
        <v>0.12430468185328003</v>
      </c>
      <c r="AG257" s="74">
        <f t="shared" si="50"/>
        <v>2.7656897973432522E-2</v>
      </c>
      <c r="AH257" s="71">
        <v>0.84499999999999997</v>
      </c>
      <c r="AI257" s="72">
        <f t="shared" si="51"/>
        <v>0</v>
      </c>
      <c r="AJ257" s="73">
        <f t="shared" si="52"/>
        <v>1</v>
      </c>
      <c r="AK257" s="73">
        <v>0.57513480154899921</v>
      </c>
      <c r="AL257" s="95">
        <f t="shared" si="53"/>
        <v>1</v>
      </c>
      <c r="AM257" s="107">
        <v>0</v>
      </c>
      <c r="AN257" s="98">
        <f t="shared" si="54"/>
        <v>2715.9167000000002</v>
      </c>
      <c r="AO257" s="99" t="e">
        <f>SUMIF([1]Sheet1!$AB:$AB,E257,[1]Sheet1!$AA:$AA)</f>
        <v>#VALUE!</v>
      </c>
      <c r="AP257" s="100" t="str">
        <f t="shared" si="55"/>
        <v/>
      </c>
      <c r="AQ257" s="97">
        <f t="shared" si="56"/>
        <v>1</v>
      </c>
      <c r="AR257" s="100">
        <f t="shared" si="57"/>
        <v>1</v>
      </c>
      <c r="AS257" s="101">
        <f t="shared" si="58"/>
        <v>0.97234310202656749</v>
      </c>
      <c r="AT257" s="100">
        <v>0.12430468185328003</v>
      </c>
      <c r="AU257" s="108">
        <f t="shared" si="59"/>
        <v>0</v>
      </c>
    </row>
    <row r="258" spans="1:47" hidden="1">
      <c r="A258" s="21">
        <v>44927</v>
      </c>
      <c r="B258" s="22" t="s">
        <v>13</v>
      </c>
      <c r="C258" s="22" t="s">
        <v>14</v>
      </c>
      <c r="D258" s="22" t="s">
        <v>199</v>
      </c>
      <c r="E258" s="22">
        <v>1002057105</v>
      </c>
      <c r="F258" s="22" t="s">
        <v>32</v>
      </c>
      <c r="G258" s="22">
        <v>1069324</v>
      </c>
      <c r="H258" s="36" t="s">
        <v>20</v>
      </c>
      <c r="I258" s="4" t="s">
        <v>3513</v>
      </c>
      <c r="J258" s="4" t="s">
        <v>3551</v>
      </c>
      <c r="K258" s="25">
        <v>3321.0400000000081</v>
      </c>
      <c r="L258" s="25">
        <v>3321.0400000000081</v>
      </c>
      <c r="M258" s="26">
        <v>0</v>
      </c>
      <c r="N258" s="26">
        <v>0</v>
      </c>
      <c r="O258" s="26">
        <v>2</v>
      </c>
      <c r="P258" s="26">
        <v>0</v>
      </c>
      <c r="Q258" s="26">
        <v>1191</v>
      </c>
      <c r="R258" s="27">
        <v>0</v>
      </c>
      <c r="S258" s="27">
        <v>80000</v>
      </c>
      <c r="T258" s="28">
        <v>0</v>
      </c>
      <c r="U258" s="27">
        <v>80000</v>
      </c>
      <c r="V258" s="29">
        <v>0</v>
      </c>
      <c r="W258" s="26">
        <v>1</v>
      </c>
      <c r="X258" s="30">
        <f t="shared" si="45"/>
        <v>2</v>
      </c>
      <c r="Y258" s="31">
        <f t="shared" si="46"/>
        <v>1191</v>
      </c>
      <c r="Z258" s="31">
        <f t="shared" si="47"/>
        <v>80000</v>
      </c>
      <c r="AA258" s="31">
        <f t="shared" si="48"/>
        <v>80000</v>
      </c>
      <c r="AB258" s="5">
        <v>1</v>
      </c>
      <c r="AC258" s="6">
        <v>0</v>
      </c>
      <c r="AD258" s="30">
        <v>0</v>
      </c>
      <c r="AE258" s="67">
        <f t="shared" si="49"/>
        <v>0.5</v>
      </c>
      <c r="AF258" s="70">
        <f>IF(C258=Sheet6!$E$3,Sheet6!$E$4,IF('January 2023'!C258=Sheet6!$F$3,Sheet6!$F$4,IF('January 2023'!C258=Sheet6!$G$3,Sheet6!$G$4,IF('January 2023'!C258=Sheet6!$H$3,Sheet6!$H$4,IF('January 2023'!C258=Sheet6!$I$3,Sheet6!$I$4,IF('January 2023'!C258=Sheet6!$J$3,Sheet6!$J$4,IF('January 2023'!C258=Sheet6!$K$3,Sheet6!$K$4,IF('January 2023'!C258=Sheet6!$L$3,Sheet6!$L$4))))))))</f>
        <v>0.12430468185328003</v>
      </c>
      <c r="AG258" s="74">
        <f t="shared" si="50"/>
        <v>0.35862260014934993</v>
      </c>
      <c r="AH258" s="71">
        <v>0.84499999999999997</v>
      </c>
      <c r="AI258" s="72">
        <f t="shared" si="51"/>
        <v>0</v>
      </c>
      <c r="AJ258" s="73">
        <f t="shared" si="52"/>
        <v>0.5</v>
      </c>
      <c r="AK258" s="73">
        <v>0.57513480154899921</v>
      </c>
      <c r="AL258" s="95">
        <f t="shared" si="53"/>
        <v>0</v>
      </c>
      <c r="AM258" s="107">
        <v>0</v>
      </c>
      <c r="AN258" s="98">
        <f t="shared" si="54"/>
        <v>1615.2788000000069</v>
      </c>
      <c r="AO258" s="99" t="e">
        <f>SUMIF([1]Sheet1!$AB:$AB,E258,[1]Sheet1!$AA:$AA)</f>
        <v>#VALUE!</v>
      </c>
      <c r="AP258" s="100" t="str">
        <f t="shared" si="55"/>
        <v/>
      </c>
      <c r="AQ258" s="97">
        <f t="shared" si="56"/>
        <v>1</v>
      </c>
      <c r="AR258" s="100">
        <f t="shared" si="57"/>
        <v>1</v>
      </c>
      <c r="AS258" s="101">
        <f t="shared" si="58"/>
        <v>0.64137739985065001</v>
      </c>
      <c r="AT258" s="100">
        <v>0.12430468185328003</v>
      </c>
      <c r="AU258" s="108">
        <f t="shared" si="59"/>
        <v>0</v>
      </c>
    </row>
    <row r="259" spans="1:47" hidden="1">
      <c r="A259" s="21">
        <v>44927</v>
      </c>
      <c r="B259" s="22" t="s">
        <v>13</v>
      </c>
      <c r="C259" s="22" t="s">
        <v>14</v>
      </c>
      <c r="D259" s="22" t="s">
        <v>197</v>
      </c>
      <c r="E259" s="22">
        <v>1002057107</v>
      </c>
      <c r="F259" s="22" t="s">
        <v>32</v>
      </c>
      <c r="G259" s="22">
        <v>1069324</v>
      </c>
      <c r="H259" s="36" t="s">
        <v>20</v>
      </c>
      <c r="I259" s="4" t="s">
        <v>3513</v>
      </c>
      <c r="J259" s="4" t="s">
        <v>3551</v>
      </c>
      <c r="K259" s="25">
        <v>3094</v>
      </c>
      <c r="L259" s="25">
        <v>3094</v>
      </c>
      <c r="M259" s="26">
        <v>0</v>
      </c>
      <c r="N259" s="26">
        <v>0</v>
      </c>
      <c r="O259" s="26">
        <v>1</v>
      </c>
      <c r="P259" s="26">
        <v>0</v>
      </c>
      <c r="Q259" s="26">
        <v>1191</v>
      </c>
      <c r="R259" s="27">
        <v>0</v>
      </c>
      <c r="S259" s="27">
        <v>80000</v>
      </c>
      <c r="T259" s="28">
        <v>0</v>
      </c>
      <c r="U259" s="27">
        <v>80000</v>
      </c>
      <c r="V259" s="29">
        <v>0</v>
      </c>
      <c r="W259" s="26">
        <v>1</v>
      </c>
      <c r="X259" s="30">
        <f t="shared" si="45"/>
        <v>1</v>
      </c>
      <c r="Y259" s="31">
        <f t="shared" si="46"/>
        <v>1191</v>
      </c>
      <c r="Z259" s="31">
        <f t="shared" si="47"/>
        <v>80000</v>
      </c>
      <c r="AA259" s="31">
        <f t="shared" si="48"/>
        <v>80000</v>
      </c>
      <c r="AB259" s="5">
        <v>1</v>
      </c>
      <c r="AC259" s="6">
        <v>0</v>
      </c>
      <c r="AD259" s="30">
        <v>0</v>
      </c>
      <c r="AE259" s="67">
        <f t="shared" si="49"/>
        <v>1</v>
      </c>
      <c r="AF259" s="70">
        <f>IF(C259=Sheet6!$E$3,Sheet6!$E$4,IF('January 2023'!C259=Sheet6!$F$3,Sheet6!$F$4,IF('January 2023'!C259=Sheet6!$G$3,Sheet6!$G$4,IF('January 2023'!C259=Sheet6!$H$3,Sheet6!$H$4,IF('January 2023'!C259=Sheet6!$I$3,Sheet6!$I$4,IF('January 2023'!C259=Sheet6!$J$3,Sheet6!$J$4,IF('January 2023'!C259=Sheet6!$K$3,Sheet6!$K$4,IF('January 2023'!C259=Sheet6!$L$3,Sheet6!$L$4))))))))</f>
        <v>0.12430468185328003</v>
      </c>
      <c r="AG259" s="74">
        <f t="shared" si="50"/>
        <v>0.38493859082094378</v>
      </c>
      <c r="AH259" s="71">
        <v>0.84499999999999997</v>
      </c>
      <c r="AI259" s="72">
        <f t="shared" si="51"/>
        <v>0</v>
      </c>
      <c r="AJ259" s="73">
        <f t="shared" si="52"/>
        <v>1</v>
      </c>
      <c r="AK259" s="73">
        <v>0.57513480154899921</v>
      </c>
      <c r="AL259" s="95">
        <f t="shared" si="53"/>
        <v>1</v>
      </c>
      <c r="AM259" s="107">
        <v>0</v>
      </c>
      <c r="AN259" s="98">
        <f t="shared" si="54"/>
        <v>1423.4299999999998</v>
      </c>
      <c r="AO259" s="99" t="e">
        <f>SUMIF([1]Sheet1!$AB:$AB,E259,[1]Sheet1!$AA:$AA)</f>
        <v>#VALUE!</v>
      </c>
      <c r="AP259" s="100" t="str">
        <f t="shared" si="55"/>
        <v/>
      </c>
      <c r="AQ259" s="97">
        <f t="shared" si="56"/>
        <v>1</v>
      </c>
      <c r="AR259" s="100">
        <f t="shared" si="57"/>
        <v>1</v>
      </c>
      <c r="AS259" s="101">
        <f t="shared" si="58"/>
        <v>0.61506140917905627</v>
      </c>
      <c r="AT259" s="100">
        <v>0.12430468185328003</v>
      </c>
      <c r="AU259" s="108">
        <f t="shared" si="59"/>
        <v>0</v>
      </c>
    </row>
    <row r="260" spans="1:47" hidden="1">
      <c r="A260" s="21">
        <v>44927</v>
      </c>
      <c r="B260" s="23" t="s">
        <v>13</v>
      </c>
      <c r="C260" s="23" t="s">
        <v>14</v>
      </c>
      <c r="D260" s="23" t="s">
        <v>202</v>
      </c>
      <c r="E260" s="23">
        <v>1002527918</v>
      </c>
      <c r="F260" s="23" t="s">
        <v>32</v>
      </c>
      <c r="G260" s="22">
        <v>1172349</v>
      </c>
      <c r="H260" s="36" t="s">
        <v>20</v>
      </c>
      <c r="I260" s="4" t="s">
        <v>3516</v>
      </c>
      <c r="J260" s="4" t="s">
        <v>3554</v>
      </c>
      <c r="K260" s="24">
        <v>3049.3500000000058</v>
      </c>
      <c r="L260" s="24">
        <v>3049.3500000000058</v>
      </c>
      <c r="M260" s="29">
        <v>0</v>
      </c>
      <c r="N260" s="29">
        <v>0</v>
      </c>
      <c r="O260" s="29">
        <v>3</v>
      </c>
      <c r="P260" s="29">
        <v>0</v>
      </c>
      <c r="Q260" s="29">
        <v>3494.4999999999995</v>
      </c>
      <c r="R260" s="28">
        <v>0</v>
      </c>
      <c r="S260" s="28">
        <v>219013.05</v>
      </c>
      <c r="T260" s="28">
        <v>0</v>
      </c>
      <c r="U260" s="28">
        <v>227000</v>
      </c>
      <c r="V260" s="29">
        <v>0</v>
      </c>
      <c r="W260" s="29">
        <v>2</v>
      </c>
      <c r="X260" s="32">
        <f t="shared" ref="X260:X323" si="60">IFERROR(SUM(M260,O260),"")</f>
        <v>3</v>
      </c>
      <c r="Y260" s="33">
        <f t="shared" ref="Y260:Y323" si="61">IFERROR(SUM(P260:Q260),"")</f>
        <v>3494.4999999999995</v>
      </c>
      <c r="Z260" s="33">
        <f t="shared" ref="Z260:Z323" si="62">IFERROR(SUM(R260:S260),"")</f>
        <v>219013.05</v>
      </c>
      <c r="AA260" s="33">
        <f t="shared" ref="AA260:AA323" si="63">IFERROR(SUM(T260:U260),"")</f>
        <v>227000</v>
      </c>
      <c r="AB260" s="5">
        <v>2</v>
      </c>
      <c r="AC260" s="6">
        <v>0</v>
      </c>
      <c r="AD260" s="32">
        <v>0</v>
      </c>
      <c r="AE260" s="67">
        <f t="shared" si="49"/>
        <v>0.66666666666666663</v>
      </c>
      <c r="AF260" s="70">
        <f>IF(C260=Sheet6!$E$3,Sheet6!$E$4,IF('January 2023'!C260=Sheet6!$F$3,Sheet6!$F$4,IF('January 2023'!C260=Sheet6!$G$3,Sheet6!$G$4,IF('January 2023'!C260=Sheet6!$H$3,Sheet6!$H$4,IF('January 2023'!C260=Sheet6!$I$3,Sheet6!$I$4,IF('January 2023'!C260=Sheet6!$J$3,Sheet6!$J$4,IF('January 2023'!C260=Sheet6!$K$3,Sheet6!$K$4,IF('January 2023'!C260=Sheet6!$L$3,Sheet6!$L$4))))))))</f>
        <v>0.12430468185328003</v>
      </c>
      <c r="AG260" s="74">
        <f t="shared" si="50"/>
        <v>1.1459819305753662</v>
      </c>
      <c r="AH260" s="71">
        <v>0.84499999999999997</v>
      </c>
      <c r="AI260" s="72">
        <f t="shared" si="51"/>
        <v>1</v>
      </c>
      <c r="AJ260" s="73">
        <f t="shared" si="52"/>
        <v>0.66666666666666663</v>
      </c>
      <c r="AK260" s="73">
        <v>0.57513480154899921</v>
      </c>
      <c r="AL260" s="95">
        <f t="shared" si="53"/>
        <v>1</v>
      </c>
      <c r="AM260" s="107">
        <v>0</v>
      </c>
      <c r="AN260" s="98">
        <f t="shared" si="54"/>
        <v>0</v>
      </c>
      <c r="AO260" s="99" t="e">
        <f>SUMIF([1]Sheet1!$AB:$AB,E260,[1]Sheet1!$AA:$AA)</f>
        <v>#VALUE!</v>
      </c>
      <c r="AP260" s="100">
        <f t="shared" si="55"/>
        <v>1</v>
      </c>
      <c r="AQ260" s="97">
        <f t="shared" si="56"/>
        <v>0</v>
      </c>
      <c r="AR260" s="100">
        <f t="shared" si="57"/>
        <v>1.0364679182359224</v>
      </c>
      <c r="AS260" s="101">
        <f t="shared" si="58"/>
        <v>-0.1877735059194332</v>
      </c>
      <c r="AT260" s="100">
        <v>0.12430468185328003</v>
      </c>
      <c r="AU260" s="108">
        <f t="shared" si="59"/>
        <v>1</v>
      </c>
    </row>
    <row r="261" spans="1:47" hidden="1">
      <c r="A261" s="21">
        <v>44927</v>
      </c>
      <c r="B261" s="22" t="s">
        <v>13</v>
      </c>
      <c r="C261" s="22" t="s">
        <v>14</v>
      </c>
      <c r="D261" s="22" t="s">
        <v>205</v>
      </c>
      <c r="E261" s="22">
        <v>1002041404</v>
      </c>
      <c r="F261" s="22" t="s">
        <v>32</v>
      </c>
      <c r="G261" s="22">
        <v>1069324</v>
      </c>
      <c r="H261" s="36" t="s">
        <v>20</v>
      </c>
      <c r="I261" s="4" t="s">
        <v>3513</v>
      </c>
      <c r="J261" s="4" t="s">
        <v>3551</v>
      </c>
      <c r="K261" s="25">
        <v>2841.1199999999953</v>
      </c>
      <c r="L261" s="25">
        <v>2841.1199999999953</v>
      </c>
      <c r="M261" s="26">
        <v>0</v>
      </c>
      <c r="N261" s="26">
        <v>0</v>
      </c>
      <c r="O261" s="26">
        <v>3</v>
      </c>
      <c r="P261" s="26">
        <v>0</v>
      </c>
      <c r="Q261" s="26">
        <v>2632.1</v>
      </c>
      <c r="R261" s="27">
        <v>0</v>
      </c>
      <c r="S261" s="27">
        <v>167000.00000000003</v>
      </c>
      <c r="T261" s="28">
        <v>0</v>
      </c>
      <c r="U261" s="27">
        <v>167000</v>
      </c>
      <c r="V261" s="29">
        <v>0</v>
      </c>
      <c r="W261" s="26">
        <v>3</v>
      </c>
      <c r="X261" s="30">
        <f t="shared" si="60"/>
        <v>3</v>
      </c>
      <c r="Y261" s="31">
        <f t="shared" si="61"/>
        <v>2632.1</v>
      </c>
      <c r="Z261" s="31">
        <f t="shared" si="62"/>
        <v>167000.00000000003</v>
      </c>
      <c r="AA261" s="31">
        <f t="shared" si="63"/>
        <v>167000</v>
      </c>
      <c r="AB261" s="5">
        <v>3</v>
      </c>
      <c r="AC261" s="6">
        <v>0</v>
      </c>
      <c r="AD261" s="30">
        <v>0</v>
      </c>
      <c r="AE261" s="67">
        <f t="shared" ref="AE261:AE324" si="64">IFERROR((AB261/X261),"")</f>
        <v>1</v>
      </c>
      <c r="AF261" s="70">
        <f>IF(C261=Sheet6!$E$3,Sheet6!$E$4,IF('January 2023'!C261=Sheet6!$F$3,Sheet6!$F$4,IF('January 2023'!C261=Sheet6!$G$3,Sheet6!$G$4,IF('January 2023'!C261=Sheet6!$H$3,Sheet6!$H$4,IF('January 2023'!C261=Sheet6!$I$3,Sheet6!$I$4,IF('January 2023'!C261=Sheet6!$J$3,Sheet6!$J$4,IF('January 2023'!C261=Sheet6!$K$3,Sheet6!$K$4,IF('January 2023'!C261=Sheet6!$L$3,Sheet6!$L$4))))))))</f>
        <v>0.12430468185328003</v>
      </c>
      <c r="AG261" s="74">
        <f t="shared" ref="AG261:AG324" si="65">IFERROR(Y261/L261,0)</f>
        <v>0.92643042180548663</v>
      </c>
      <c r="AH261" s="71">
        <v>0.84499999999999997</v>
      </c>
      <c r="AI261" s="72">
        <f t="shared" ref="AI261:AI324" si="66">IF(AG261&gt;AH261,1,0)</f>
        <v>1</v>
      </c>
      <c r="AJ261" s="73">
        <f t="shared" ref="AJ261:AJ324" si="67">IFERROR(AB261/X261,0)</f>
        <v>1</v>
      </c>
      <c r="AK261" s="73">
        <v>0.57513480154899921</v>
      </c>
      <c r="AL261" s="95">
        <f t="shared" ref="AL261:AL324" si="68">IF(AJ261&gt;=AK261,1,0)</f>
        <v>1</v>
      </c>
      <c r="AM261" s="107">
        <v>0</v>
      </c>
      <c r="AN261" s="98">
        <f t="shared" ref="AN261:AN324" si="69">IF(((AH261*L261)-(AG261*L261))&lt;0,0,((AH261*L261)-(AG261*L261)))</f>
        <v>0</v>
      </c>
      <c r="AO261" s="99" t="e">
        <f>SUMIF([1]Sheet1!$AB:$AB,E261,[1]Sheet1!$AA:$AA)</f>
        <v>#VALUE!</v>
      </c>
      <c r="AP261" s="100">
        <f t="shared" ref="AP261:AP324" si="70">IF(AN261=0,100%,IFERROR((AO261/AN261),""))</f>
        <v>1</v>
      </c>
      <c r="AQ261" s="97">
        <f t="shared" ref="AQ261:AQ324" si="71">IF(AND(AN261&gt;0,AP261&gt;=100%),1,0)</f>
        <v>0</v>
      </c>
      <c r="AR261" s="100">
        <f t="shared" ref="AR261:AR324" si="72">IFERROR(AA261/Z261,0)</f>
        <v>0.99999999999999978</v>
      </c>
      <c r="AS261" s="101">
        <f t="shared" ref="AS261:AS324" si="73">1-(AR261*AG261)</f>
        <v>7.3569578194513596E-2</v>
      </c>
      <c r="AT261" s="100">
        <v>0.12430468185328003</v>
      </c>
      <c r="AU261" s="108">
        <f t="shared" ref="AU261:AU324" si="74">IF(AS261&lt;=AT261,1,0)</f>
        <v>1</v>
      </c>
    </row>
    <row r="262" spans="1:47" hidden="1">
      <c r="A262" s="21">
        <v>44927</v>
      </c>
      <c r="B262" s="23" t="s">
        <v>13</v>
      </c>
      <c r="C262" s="23" t="s">
        <v>14</v>
      </c>
      <c r="D262" s="23" t="s">
        <v>215</v>
      </c>
      <c r="E262" s="23">
        <v>1002041416</v>
      </c>
      <c r="F262" s="23" t="s">
        <v>32</v>
      </c>
      <c r="G262" s="22">
        <v>1069324</v>
      </c>
      <c r="H262" s="36" t="s">
        <v>20</v>
      </c>
      <c r="I262" s="4" t="s">
        <v>3513</v>
      </c>
      <c r="J262" s="4" t="s">
        <v>3551</v>
      </c>
      <c r="K262" s="24">
        <v>2838.820000000007</v>
      </c>
      <c r="L262" s="24">
        <v>2838.820000000007</v>
      </c>
      <c r="M262" s="29">
        <v>0</v>
      </c>
      <c r="N262" s="29">
        <v>0</v>
      </c>
      <c r="O262" s="29">
        <v>2</v>
      </c>
      <c r="P262" s="29">
        <v>0</v>
      </c>
      <c r="Q262" s="29">
        <v>705.99999999999989</v>
      </c>
      <c r="R262" s="28">
        <v>0</v>
      </c>
      <c r="S262" s="28">
        <v>44500.000000000007</v>
      </c>
      <c r="T262" s="28">
        <v>0</v>
      </c>
      <c r="U262" s="28">
        <v>44500</v>
      </c>
      <c r="V262" s="29">
        <v>0</v>
      </c>
      <c r="W262" s="29">
        <v>2</v>
      </c>
      <c r="X262" s="32">
        <f t="shared" si="60"/>
        <v>2</v>
      </c>
      <c r="Y262" s="33">
        <f t="shared" si="61"/>
        <v>705.99999999999989</v>
      </c>
      <c r="Z262" s="33">
        <f t="shared" si="62"/>
        <v>44500.000000000007</v>
      </c>
      <c r="AA262" s="33">
        <f t="shared" si="63"/>
        <v>44500</v>
      </c>
      <c r="AB262" s="5">
        <v>2</v>
      </c>
      <c r="AC262" s="6">
        <v>0</v>
      </c>
      <c r="AD262" s="32">
        <v>0</v>
      </c>
      <c r="AE262" s="67">
        <f t="shared" si="64"/>
        <v>1</v>
      </c>
      <c r="AF262" s="70">
        <f>IF(C262=Sheet6!$E$3,Sheet6!$E$4,IF('January 2023'!C262=Sheet6!$F$3,Sheet6!$F$4,IF('January 2023'!C262=Sheet6!$G$3,Sheet6!$G$4,IF('January 2023'!C262=Sheet6!$H$3,Sheet6!$H$4,IF('January 2023'!C262=Sheet6!$I$3,Sheet6!$I$4,IF('January 2023'!C262=Sheet6!$J$3,Sheet6!$J$4,IF('January 2023'!C262=Sheet6!$K$3,Sheet6!$K$4,IF('January 2023'!C262=Sheet6!$L$3,Sheet6!$L$4))))))))</f>
        <v>0.12430468185328003</v>
      </c>
      <c r="AG262" s="74">
        <f t="shared" si="65"/>
        <v>0.24869488026715261</v>
      </c>
      <c r="AH262" s="71">
        <v>0.84499999999999997</v>
      </c>
      <c r="AI262" s="72">
        <f t="shared" si="66"/>
        <v>0</v>
      </c>
      <c r="AJ262" s="73">
        <f t="shared" si="67"/>
        <v>1</v>
      </c>
      <c r="AK262" s="73">
        <v>0.57513480154899921</v>
      </c>
      <c r="AL262" s="95">
        <f t="shared" si="68"/>
        <v>1</v>
      </c>
      <c r="AM262" s="107">
        <v>0</v>
      </c>
      <c r="AN262" s="98">
        <f t="shared" si="69"/>
        <v>1692.802900000006</v>
      </c>
      <c r="AO262" s="99" t="e">
        <f>SUMIF([1]Sheet1!$AB:$AB,E262,[1]Sheet1!$AA:$AA)</f>
        <v>#VALUE!</v>
      </c>
      <c r="AP262" s="100" t="str">
        <f t="shared" si="70"/>
        <v/>
      </c>
      <c r="AQ262" s="97">
        <f t="shared" si="71"/>
        <v>1</v>
      </c>
      <c r="AR262" s="100">
        <f t="shared" si="72"/>
        <v>0.99999999999999989</v>
      </c>
      <c r="AS262" s="101">
        <f t="shared" si="73"/>
        <v>0.75130511973284742</v>
      </c>
      <c r="AT262" s="100">
        <v>0.12430468185328003</v>
      </c>
      <c r="AU262" s="108">
        <f t="shared" si="74"/>
        <v>0</v>
      </c>
    </row>
    <row r="263" spans="1:47" hidden="1">
      <c r="A263" s="21">
        <v>44927</v>
      </c>
      <c r="B263" s="23" t="s">
        <v>13</v>
      </c>
      <c r="C263" s="23" t="s">
        <v>14</v>
      </c>
      <c r="D263" s="23" t="s">
        <v>3370</v>
      </c>
      <c r="E263" s="23">
        <v>1002041408</v>
      </c>
      <c r="F263" s="23" t="s">
        <v>32</v>
      </c>
      <c r="G263" s="22">
        <v>1069324</v>
      </c>
      <c r="H263" s="36" t="s">
        <v>20</v>
      </c>
      <c r="I263" s="4" t="s">
        <v>3513</v>
      </c>
      <c r="J263" s="4" t="s">
        <v>3551</v>
      </c>
      <c r="K263" s="24">
        <v>2709.0200000000041</v>
      </c>
      <c r="L263" s="24">
        <v>2709.0200000000041</v>
      </c>
      <c r="M263" s="29">
        <v>0</v>
      </c>
      <c r="N263" s="29">
        <v>0</v>
      </c>
      <c r="O263" s="29">
        <v>4</v>
      </c>
      <c r="P263" s="29">
        <v>0</v>
      </c>
      <c r="Q263" s="29">
        <v>707</v>
      </c>
      <c r="R263" s="28">
        <v>0</v>
      </c>
      <c r="S263" s="28">
        <v>47500</v>
      </c>
      <c r="T263" s="28">
        <v>0</v>
      </c>
      <c r="U263" s="28">
        <v>47500</v>
      </c>
      <c r="V263" s="29">
        <v>0</v>
      </c>
      <c r="W263" s="29">
        <v>2</v>
      </c>
      <c r="X263" s="32">
        <f t="shared" si="60"/>
        <v>4</v>
      </c>
      <c r="Y263" s="33">
        <f t="shared" si="61"/>
        <v>707</v>
      </c>
      <c r="Z263" s="33">
        <f t="shared" si="62"/>
        <v>47500</v>
      </c>
      <c r="AA263" s="33">
        <f t="shared" si="63"/>
        <v>47500</v>
      </c>
      <c r="AB263" s="5">
        <v>2</v>
      </c>
      <c r="AC263" s="6">
        <v>0</v>
      </c>
      <c r="AD263" s="32">
        <v>0</v>
      </c>
      <c r="AE263" s="67">
        <f t="shared" si="64"/>
        <v>0.5</v>
      </c>
      <c r="AF263" s="70">
        <f>IF(C263=Sheet6!$E$3,Sheet6!$E$4,IF('January 2023'!C263=Sheet6!$F$3,Sheet6!$F$4,IF('January 2023'!C263=Sheet6!$G$3,Sheet6!$G$4,IF('January 2023'!C263=Sheet6!$H$3,Sheet6!$H$4,IF('January 2023'!C263=Sheet6!$I$3,Sheet6!$I$4,IF('January 2023'!C263=Sheet6!$J$3,Sheet6!$J$4,IF('January 2023'!C263=Sheet6!$K$3,Sheet6!$K$4,IF('January 2023'!C263=Sheet6!$L$3,Sheet6!$L$4))))))))</f>
        <v>0.12430468185328003</v>
      </c>
      <c r="AG263" s="74">
        <f t="shared" si="65"/>
        <v>0.26097998538216732</v>
      </c>
      <c r="AH263" s="71">
        <v>0.84499999999999997</v>
      </c>
      <c r="AI263" s="72">
        <f t="shared" si="66"/>
        <v>0</v>
      </c>
      <c r="AJ263" s="73">
        <f t="shared" si="67"/>
        <v>0.5</v>
      </c>
      <c r="AK263" s="73">
        <v>0.57513480154899921</v>
      </c>
      <c r="AL263" s="95">
        <f t="shared" si="68"/>
        <v>0</v>
      </c>
      <c r="AM263" s="107">
        <v>0</v>
      </c>
      <c r="AN263" s="98">
        <f t="shared" si="69"/>
        <v>1582.1219000000033</v>
      </c>
      <c r="AO263" s="99" t="e">
        <f>SUMIF([1]Sheet1!$AB:$AB,E263,[1]Sheet1!$AA:$AA)</f>
        <v>#VALUE!</v>
      </c>
      <c r="AP263" s="100" t="str">
        <f t="shared" si="70"/>
        <v/>
      </c>
      <c r="AQ263" s="97">
        <f t="shared" si="71"/>
        <v>1</v>
      </c>
      <c r="AR263" s="100">
        <f t="shared" si="72"/>
        <v>1</v>
      </c>
      <c r="AS263" s="101">
        <f t="shared" si="73"/>
        <v>0.73902001461783273</v>
      </c>
      <c r="AT263" s="100">
        <v>0.12430468185328003</v>
      </c>
      <c r="AU263" s="108">
        <f t="shared" si="74"/>
        <v>0</v>
      </c>
    </row>
    <row r="264" spans="1:47" hidden="1">
      <c r="A264" s="21">
        <v>44927</v>
      </c>
      <c r="B264" s="23" t="s">
        <v>13</v>
      </c>
      <c r="C264" s="23" t="s">
        <v>14</v>
      </c>
      <c r="D264" s="23" t="s">
        <v>198</v>
      </c>
      <c r="E264" s="23">
        <v>1002057083</v>
      </c>
      <c r="F264" s="23" t="s">
        <v>32</v>
      </c>
      <c r="G264" s="22">
        <v>1069324</v>
      </c>
      <c r="H264" s="36" t="s">
        <v>20</v>
      </c>
      <c r="I264" s="4" t="s">
        <v>3514</v>
      </c>
      <c r="J264" s="4" t="s">
        <v>3552</v>
      </c>
      <c r="K264" s="24">
        <v>2300.4500000000116</v>
      </c>
      <c r="L264" s="24">
        <v>2300.4500000000116</v>
      </c>
      <c r="M264" s="29">
        <v>0</v>
      </c>
      <c r="N264" s="29">
        <v>0</v>
      </c>
      <c r="O264" s="29">
        <v>5</v>
      </c>
      <c r="P264" s="29">
        <v>0</v>
      </c>
      <c r="Q264" s="29">
        <v>0</v>
      </c>
      <c r="R264" s="28">
        <v>0</v>
      </c>
      <c r="S264" s="28">
        <v>0</v>
      </c>
      <c r="T264" s="28">
        <v>0</v>
      </c>
      <c r="U264" s="28">
        <v>0</v>
      </c>
      <c r="V264" s="29">
        <v>0</v>
      </c>
      <c r="W264" s="29">
        <v>0</v>
      </c>
      <c r="X264" s="32">
        <f t="shared" si="60"/>
        <v>5</v>
      </c>
      <c r="Y264" s="33">
        <f t="shared" si="61"/>
        <v>0</v>
      </c>
      <c r="Z264" s="33">
        <f t="shared" si="62"/>
        <v>0</v>
      </c>
      <c r="AA264" s="33">
        <f t="shared" si="63"/>
        <v>0</v>
      </c>
      <c r="AB264" s="5">
        <v>0</v>
      </c>
      <c r="AC264" s="6">
        <v>0</v>
      </c>
      <c r="AD264" s="32">
        <v>0</v>
      </c>
      <c r="AE264" s="67">
        <f t="shared" si="64"/>
        <v>0</v>
      </c>
      <c r="AF264" s="70">
        <f>IF(C264=Sheet6!$E$3,Sheet6!$E$4,IF('January 2023'!C264=Sheet6!$F$3,Sheet6!$F$4,IF('January 2023'!C264=Sheet6!$G$3,Sheet6!$G$4,IF('January 2023'!C264=Sheet6!$H$3,Sheet6!$H$4,IF('January 2023'!C264=Sheet6!$I$3,Sheet6!$I$4,IF('January 2023'!C264=Sheet6!$J$3,Sheet6!$J$4,IF('January 2023'!C264=Sheet6!$K$3,Sheet6!$K$4,IF('January 2023'!C264=Sheet6!$L$3,Sheet6!$L$4))))))))</f>
        <v>0.12430468185328003</v>
      </c>
      <c r="AG264" s="74">
        <f t="shared" si="65"/>
        <v>0</v>
      </c>
      <c r="AH264" s="71">
        <v>0.84499999999999997</v>
      </c>
      <c r="AI264" s="72">
        <f t="shared" si="66"/>
        <v>0</v>
      </c>
      <c r="AJ264" s="73">
        <f t="shared" si="67"/>
        <v>0</v>
      </c>
      <c r="AK264" s="73">
        <v>0.57513480154899921</v>
      </c>
      <c r="AL264" s="95">
        <f t="shared" si="68"/>
        <v>0</v>
      </c>
      <c r="AM264" s="107">
        <v>0</v>
      </c>
      <c r="AN264" s="98">
        <f t="shared" si="69"/>
        <v>1943.8802500000097</v>
      </c>
      <c r="AO264" s="99" t="e">
        <f>SUMIF([1]Sheet1!$AB:$AB,E264,[1]Sheet1!$AA:$AA)</f>
        <v>#VALUE!</v>
      </c>
      <c r="AP264" s="100" t="str">
        <f t="shared" si="70"/>
        <v/>
      </c>
      <c r="AQ264" s="97">
        <f t="shared" si="71"/>
        <v>1</v>
      </c>
      <c r="AR264" s="100">
        <f t="shared" si="72"/>
        <v>0</v>
      </c>
      <c r="AS264" s="101">
        <f t="shared" si="73"/>
        <v>1</v>
      </c>
      <c r="AT264" s="100">
        <v>0.12430468185328003</v>
      </c>
      <c r="AU264" s="108">
        <f t="shared" si="74"/>
        <v>0</v>
      </c>
    </row>
    <row r="265" spans="1:47" hidden="1">
      <c r="A265" s="21">
        <v>44927</v>
      </c>
      <c r="B265" s="23" t="s">
        <v>13</v>
      </c>
      <c r="C265" s="23" t="s">
        <v>14</v>
      </c>
      <c r="D265" s="23" t="s">
        <v>204</v>
      </c>
      <c r="E265" s="23">
        <v>1001766969</v>
      </c>
      <c r="F265" s="23" t="s">
        <v>32</v>
      </c>
      <c r="G265" s="22">
        <v>1172349</v>
      </c>
      <c r="H265" s="36" t="s">
        <v>20</v>
      </c>
      <c r="I265" s="4" t="s">
        <v>3516</v>
      </c>
      <c r="J265" s="4" t="s">
        <v>3554</v>
      </c>
      <c r="K265" s="24">
        <v>2276.1700000000128</v>
      </c>
      <c r="L265" s="24">
        <v>2276.1700000000128</v>
      </c>
      <c r="M265" s="29">
        <v>0</v>
      </c>
      <c r="N265" s="29">
        <v>0</v>
      </c>
      <c r="O265" s="29">
        <v>3</v>
      </c>
      <c r="P265" s="29">
        <v>0</v>
      </c>
      <c r="Q265" s="29">
        <v>905.40000000000009</v>
      </c>
      <c r="R265" s="28">
        <v>0</v>
      </c>
      <c r="S265" s="28">
        <v>59242.409999999996</v>
      </c>
      <c r="T265" s="28">
        <v>0</v>
      </c>
      <c r="U265" s="28">
        <v>59000</v>
      </c>
      <c r="V265" s="29">
        <v>0</v>
      </c>
      <c r="W265" s="29">
        <v>2</v>
      </c>
      <c r="X265" s="32">
        <f t="shared" si="60"/>
        <v>3</v>
      </c>
      <c r="Y265" s="33">
        <f t="shared" si="61"/>
        <v>905.40000000000009</v>
      </c>
      <c r="Z265" s="33">
        <f t="shared" si="62"/>
        <v>59242.409999999996</v>
      </c>
      <c r="AA265" s="33">
        <f t="shared" si="63"/>
        <v>59000</v>
      </c>
      <c r="AB265" s="5">
        <v>2</v>
      </c>
      <c r="AC265" s="6">
        <v>0</v>
      </c>
      <c r="AD265" s="32">
        <v>0</v>
      </c>
      <c r="AE265" s="67">
        <f t="shared" si="64"/>
        <v>0.66666666666666663</v>
      </c>
      <c r="AF265" s="70">
        <f>IF(C265=Sheet6!$E$3,Sheet6!$E$4,IF('January 2023'!C265=Sheet6!$F$3,Sheet6!$F$4,IF('January 2023'!C265=Sheet6!$G$3,Sheet6!$G$4,IF('January 2023'!C265=Sheet6!$H$3,Sheet6!$H$4,IF('January 2023'!C265=Sheet6!$I$3,Sheet6!$I$4,IF('January 2023'!C265=Sheet6!$J$3,Sheet6!$J$4,IF('January 2023'!C265=Sheet6!$K$3,Sheet6!$K$4,IF('January 2023'!C265=Sheet6!$L$3,Sheet6!$L$4))))))))</f>
        <v>0.12430468185328003</v>
      </c>
      <c r="AG265" s="74">
        <f t="shared" si="65"/>
        <v>0.39777345277373616</v>
      </c>
      <c r="AH265" s="71">
        <v>0.84499999999999997</v>
      </c>
      <c r="AI265" s="72">
        <f t="shared" si="66"/>
        <v>0</v>
      </c>
      <c r="AJ265" s="73">
        <f t="shared" si="67"/>
        <v>0.66666666666666663</v>
      </c>
      <c r="AK265" s="73">
        <v>0.57513480154899921</v>
      </c>
      <c r="AL265" s="95">
        <f t="shared" si="68"/>
        <v>1</v>
      </c>
      <c r="AM265" s="107">
        <v>0</v>
      </c>
      <c r="AN265" s="98">
        <f t="shared" si="69"/>
        <v>1017.9636500000106</v>
      </c>
      <c r="AO265" s="99" t="e">
        <f>SUMIF([1]Sheet1!$AB:$AB,E265,[1]Sheet1!$AA:$AA)</f>
        <v>#VALUE!</v>
      </c>
      <c r="AP265" s="100" t="str">
        <f t="shared" si="70"/>
        <v/>
      </c>
      <c r="AQ265" s="97">
        <f t="shared" si="71"/>
        <v>1</v>
      </c>
      <c r="AR265" s="100">
        <f t="shared" si="72"/>
        <v>0.99590816781423985</v>
      </c>
      <c r="AS265" s="101">
        <f t="shared" si="73"/>
        <v>0.60385416944296444</v>
      </c>
      <c r="AT265" s="100">
        <v>0.12430468185328003</v>
      </c>
      <c r="AU265" s="108">
        <f t="shared" si="74"/>
        <v>0</v>
      </c>
    </row>
    <row r="266" spans="1:47" hidden="1">
      <c r="A266" s="21">
        <v>44927</v>
      </c>
      <c r="B266" s="23" t="s">
        <v>13</v>
      </c>
      <c r="C266" s="23" t="s">
        <v>14</v>
      </c>
      <c r="D266" s="23" t="s">
        <v>230</v>
      </c>
      <c r="E266" s="23">
        <v>1002057103</v>
      </c>
      <c r="F266" s="23" t="s">
        <v>32</v>
      </c>
      <c r="G266" s="22">
        <v>1069324</v>
      </c>
      <c r="H266" s="36" t="s">
        <v>20</v>
      </c>
      <c r="I266" s="4" t="s">
        <v>3513</v>
      </c>
      <c r="J266" s="4" t="s">
        <v>3551</v>
      </c>
      <c r="K266" s="24">
        <v>2027.6000000000058</v>
      </c>
      <c r="L266" s="24">
        <v>2027.6000000000058</v>
      </c>
      <c r="M266" s="29">
        <v>0</v>
      </c>
      <c r="N266" s="29">
        <v>0</v>
      </c>
      <c r="O266" s="29">
        <v>9</v>
      </c>
      <c r="P266" s="29">
        <v>0</v>
      </c>
      <c r="Q266" s="29">
        <v>2137.1000000000004</v>
      </c>
      <c r="R266" s="28">
        <v>0</v>
      </c>
      <c r="S266" s="28">
        <v>134180.45000000001</v>
      </c>
      <c r="T266" s="28">
        <v>0</v>
      </c>
      <c r="U266" s="28">
        <v>134000</v>
      </c>
      <c r="V266" s="29">
        <v>0</v>
      </c>
      <c r="W266" s="29">
        <v>6</v>
      </c>
      <c r="X266" s="32">
        <f t="shared" si="60"/>
        <v>9</v>
      </c>
      <c r="Y266" s="33">
        <f t="shared" si="61"/>
        <v>2137.1000000000004</v>
      </c>
      <c r="Z266" s="33">
        <f t="shared" si="62"/>
        <v>134180.45000000001</v>
      </c>
      <c r="AA266" s="33">
        <f t="shared" si="63"/>
        <v>134000</v>
      </c>
      <c r="AB266" s="5">
        <v>6</v>
      </c>
      <c r="AC266" s="6">
        <v>0</v>
      </c>
      <c r="AD266" s="32">
        <v>0</v>
      </c>
      <c r="AE266" s="67">
        <f t="shared" si="64"/>
        <v>0.66666666666666663</v>
      </c>
      <c r="AF266" s="70">
        <f>IF(C266=Sheet6!$E$3,Sheet6!$E$4,IF('January 2023'!C266=Sheet6!$F$3,Sheet6!$F$4,IF('January 2023'!C266=Sheet6!$G$3,Sheet6!$G$4,IF('January 2023'!C266=Sheet6!$H$3,Sheet6!$H$4,IF('January 2023'!C266=Sheet6!$I$3,Sheet6!$I$4,IF('January 2023'!C266=Sheet6!$J$3,Sheet6!$J$4,IF('January 2023'!C266=Sheet6!$K$3,Sheet6!$K$4,IF('January 2023'!C266=Sheet6!$L$3,Sheet6!$L$4))))))))</f>
        <v>0.12430468185328003</v>
      </c>
      <c r="AG266" s="74">
        <f t="shared" si="65"/>
        <v>1.0540047346616661</v>
      </c>
      <c r="AH266" s="71">
        <v>0.84499999999999997</v>
      </c>
      <c r="AI266" s="72">
        <f t="shared" si="66"/>
        <v>1</v>
      </c>
      <c r="AJ266" s="73">
        <f t="shared" si="67"/>
        <v>0.66666666666666663</v>
      </c>
      <c r="AK266" s="73">
        <v>0.57513480154899921</v>
      </c>
      <c r="AL266" s="95">
        <f t="shared" si="68"/>
        <v>1</v>
      </c>
      <c r="AM266" s="107">
        <v>0</v>
      </c>
      <c r="AN266" s="98">
        <f t="shared" si="69"/>
        <v>0</v>
      </c>
      <c r="AO266" s="99" t="e">
        <f>SUMIF([1]Sheet1!$AB:$AB,E266,[1]Sheet1!$AA:$AA)</f>
        <v>#VALUE!</v>
      </c>
      <c r="AP266" s="100">
        <f t="shared" si="70"/>
        <v>1</v>
      </c>
      <c r="AQ266" s="97">
        <f t="shared" si="71"/>
        <v>0</v>
      </c>
      <c r="AR266" s="100">
        <f t="shared" si="72"/>
        <v>0.99865516921429309</v>
      </c>
      <c r="AS266" s="101">
        <f t="shared" si="73"/>
        <v>-5.2587276646212322E-2</v>
      </c>
      <c r="AT266" s="100">
        <v>0.12430468185328003</v>
      </c>
      <c r="AU266" s="108">
        <f t="shared" si="74"/>
        <v>1</v>
      </c>
    </row>
    <row r="267" spans="1:47" hidden="1">
      <c r="A267" s="21">
        <v>44927</v>
      </c>
      <c r="B267" s="23" t="s">
        <v>13</v>
      </c>
      <c r="C267" s="23" t="s">
        <v>14</v>
      </c>
      <c r="D267" s="23" t="s">
        <v>213</v>
      </c>
      <c r="E267" s="23">
        <v>1002362905</v>
      </c>
      <c r="F267" s="23" t="s">
        <v>32</v>
      </c>
      <c r="G267" s="22">
        <v>1069324</v>
      </c>
      <c r="H267" s="36" t="s">
        <v>20</v>
      </c>
      <c r="I267" s="4" t="s">
        <v>3514</v>
      </c>
      <c r="J267" s="4" t="s">
        <v>3552</v>
      </c>
      <c r="K267" s="24">
        <v>2026.9000000000015</v>
      </c>
      <c r="L267" s="24">
        <v>2026.9000000000015</v>
      </c>
      <c r="M267" s="29">
        <v>0</v>
      </c>
      <c r="N267" s="29">
        <v>0</v>
      </c>
      <c r="O267" s="29">
        <v>5</v>
      </c>
      <c r="P267" s="29">
        <v>0</v>
      </c>
      <c r="Q267" s="29">
        <v>1971.8999999999999</v>
      </c>
      <c r="R267" s="28">
        <v>0</v>
      </c>
      <c r="S267" s="28">
        <v>124643.93000000001</v>
      </c>
      <c r="T267" s="28">
        <v>0</v>
      </c>
      <c r="U267" s="28">
        <v>124520</v>
      </c>
      <c r="V267" s="29">
        <v>0</v>
      </c>
      <c r="W267" s="29">
        <v>5</v>
      </c>
      <c r="X267" s="32">
        <f t="shared" si="60"/>
        <v>5</v>
      </c>
      <c r="Y267" s="33">
        <f t="shared" si="61"/>
        <v>1971.8999999999999</v>
      </c>
      <c r="Z267" s="33">
        <f t="shared" si="62"/>
        <v>124643.93000000001</v>
      </c>
      <c r="AA267" s="33">
        <f t="shared" si="63"/>
        <v>124520</v>
      </c>
      <c r="AB267" s="5">
        <v>5</v>
      </c>
      <c r="AC267" s="6">
        <v>0</v>
      </c>
      <c r="AD267" s="32">
        <v>0</v>
      </c>
      <c r="AE267" s="67">
        <f t="shared" si="64"/>
        <v>1</v>
      </c>
      <c r="AF267" s="70">
        <f>IF(C267=Sheet6!$E$3,Sheet6!$E$4,IF('January 2023'!C267=Sheet6!$F$3,Sheet6!$F$4,IF('January 2023'!C267=Sheet6!$G$3,Sheet6!$G$4,IF('January 2023'!C267=Sheet6!$H$3,Sheet6!$H$4,IF('January 2023'!C267=Sheet6!$I$3,Sheet6!$I$4,IF('January 2023'!C267=Sheet6!$J$3,Sheet6!$J$4,IF('January 2023'!C267=Sheet6!$K$3,Sheet6!$K$4,IF('January 2023'!C267=Sheet6!$L$3,Sheet6!$L$4))))))))</f>
        <v>0.12430468185328003</v>
      </c>
      <c r="AG267" s="74">
        <f t="shared" si="65"/>
        <v>0.9728649662045481</v>
      </c>
      <c r="AH267" s="71">
        <v>0.84499999999999997</v>
      </c>
      <c r="AI267" s="72">
        <f t="shared" si="66"/>
        <v>1</v>
      </c>
      <c r="AJ267" s="73">
        <f t="shared" si="67"/>
        <v>1</v>
      </c>
      <c r="AK267" s="73">
        <v>0.57513480154899921</v>
      </c>
      <c r="AL267" s="95">
        <f t="shared" si="68"/>
        <v>1</v>
      </c>
      <c r="AM267" s="107">
        <v>0</v>
      </c>
      <c r="AN267" s="98">
        <f t="shared" si="69"/>
        <v>0</v>
      </c>
      <c r="AO267" s="99" t="e">
        <f>SUMIF([1]Sheet1!$AB:$AB,E267,[1]Sheet1!$AA:$AA)</f>
        <v>#VALUE!</v>
      </c>
      <c r="AP267" s="100">
        <f t="shared" si="70"/>
        <v>1</v>
      </c>
      <c r="AQ267" s="97">
        <f t="shared" si="71"/>
        <v>0</v>
      </c>
      <c r="AR267" s="100">
        <f t="shared" si="72"/>
        <v>0.99900572775585617</v>
      </c>
      <c r="AS267" s="101">
        <f t="shared" si="73"/>
        <v>2.810232642864896E-2</v>
      </c>
      <c r="AT267" s="100">
        <v>0.12430468185328003</v>
      </c>
      <c r="AU267" s="108">
        <f t="shared" si="74"/>
        <v>1</v>
      </c>
    </row>
    <row r="268" spans="1:47" hidden="1">
      <c r="A268" s="21">
        <v>44927</v>
      </c>
      <c r="B268" s="22" t="s">
        <v>13</v>
      </c>
      <c r="C268" s="22" t="s">
        <v>14</v>
      </c>
      <c r="D268" s="22" t="s">
        <v>219</v>
      </c>
      <c r="E268" s="22">
        <v>1001766965</v>
      </c>
      <c r="F268" s="22" t="s">
        <v>32</v>
      </c>
      <c r="G268" s="22">
        <v>1172349</v>
      </c>
      <c r="H268" s="36" t="s">
        <v>20</v>
      </c>
      <c r="I268" s="4" t="s">
        <v>3516</v>
      </c>
      <c r="J268" s="4" t="s">
        <v>3554</v>
      </c>
      <c r="K268" s="25">
        <v>1921.7599999999948</v>
      </c>
      <c r="L268" s="25">
        <v>1921.7599999999948</v>
      </c>
      <c r="M268" s="26">
        <v>0</v>
      </c>
      <c r="N268" s="26">
        <v>0</v>
      </c>
      <c r="O268" s="26">
        <v>2</v>
      </c>
      <c r="P268" s="26">
        <v>0</v>
      </c>
      <c r="Q268" s="26">
        <v>1676.8</v>
      </c>
      <c r="R268" s="27">
        <v>0</v>
      </c>
      <c r="S268" s="27">
        <v>104500</v>
      </c>
      <c r="T268" s="28">
        <v>0</v>
      </c>
      <c r="U268" s="27">
        <v>104500</v>
      </c>
      <c r="V268" s="29">
        <v>0</v>
      </c>
      <c r="W268" s="26">
        <v>2</v>
      </c>
      <c r="X268" s="30">
        <f t="shared" si="60"/>
        <v>2</v>
      </c>
      <c r="Y268" s="31">
        <f t="shared" si="61"/>
        <v>1676.8</v>
      </c>
      <c r="Z268" s="31">
        <f t="shared" si="62"/>
        <v>104500</v>
      </c>
      <c r="AA268" s="31">
        <f t="shared" si="63"/>
        <v>104500</v>
      </c>
      <c r="AB268" s="5">
        <v>2</v>
      </c>
      <c r="AC268" s="6">
        <v>0</v>
      </c>
      <c r="AD268" s="30">
        <v>0</v>
      </c>
      <c r="AE268" s="67">
        <f t="shared" si="64"/>
        <v>1</v>
      </c>
      <c r="AF268" s="70">
        <f>IF(C268=Sheet6!$E$3,Sheet6!$E$4,IF('January 2023'!C268=Sheet6!$F$3,Sheet6!$F$4,IF('January 2023'!C268=Sheet6!$G$3,Sheet6!$G$4,IF('January 2023'!C268=Sheet6!$H$3,Sheet6!$H$4,IF('January 2023'!C268=Sheet6!$I$3,Sheet6!$I$4,IF('January 2023'!C268=Sheet6!$J$3,Sheet6!$J$4,IF('January 2023'!C268=Sheet6!$K$3,Sheet6!$K$4,IF('January 2023'!C268=Sheet6!$L$3,Sheet6!$L$4))))))))</f>
        <v>0.12430468185328003</v>
      </c>
      <c r="AG268" s="74">
        <f t="shared" si="65"/>
        <v>0.87253351094829978</v>
      </c>
      <c r="AH268" s="71">
        <v>0.84499999999999997</v>
      </c>
      <c r="AI268" s="72">
        <f t="shared" si="66"/>
        <v>1</v>
      </c>
      <c r="AJ268" s="73">
        <f t="shared" si="67"/>
        <v>1</v>
      </c>
      <c r="AK268" s="73">
        <v>0.57513480154899921</v>
      </c>
      <c r="AL268" s="95">
        <f t="shared" si="68"/>
        <v>1</v>
      </c>
      <c r="AM268" s="107">
        <v>0</v>
      </c>
      <c r="AN268" s="98">
        <f t="shared" si="69"/>
        <v>0</v>
      </c>
      <c r="AO268" s="99" t="e">
        <f>SUMIF([1]Sheet1!$AB:$AB,E268,[1]Sheet1!$AA:$AA)</f>
        <v>#VALUE!</v>
      </c>
      <c r="AP268" s="100">
        <f t="shared" si="70"/>
        <v>1</v>
      </c>
      <c r="AQ268" s="97">
        <f t="shared" si="71"/>
        <v>0</v>
      </c>
      <c r="AR268" s="100">
        <f t="shared" si="72"/>
        <v>1</v>
      </c>
      <c r="AS268" s="101">
        <f t="shared" si="73"/>
        <v>0.12746648905170022</v>
      </c>
      <c r="AT268" s="100">
        <v>0.12430468185328003</v>
      </c>
      <c r="AU268" s="108">
        <f t="shared" si="74"/>
        <v>0</v>
      </c>
    </row>
    <row r="269" spans="1:47" hidden="1">
      <c r="A269" s="21">
        <v>44927</v>
      </c>
      <c r="B269" s="22" t="s">
        <v>13</v>
      </c>
      <c r="C269" s="22" t="s">
        <v>14</v>
      </c>
      <c r="D269" s="22" t="s">
        <v>224</v>
      </c>
      <c r="E269" s="22">
        <v>1002041412</v>
      </c>
      <c r="F269" s="22" t="s">
        <v>32</v>
      </c>
      <c r="G269" s="22">
        <v>1069324</v>
      </c>
      <c r="H269" s="36" t="s">
        <v>20</v>
      </c>
      <c r="I269" s="4" t="s">
        <v>3514</v>
      </c>
      <c r="J269" s="4" t="s">
        <v>3552</v>
      </c>
      <c r="K269" s="25">
        <v>1887.5800000000017</v>
      </c>
      <c r="L269" s="25">
        <v>1887.5800000000017</v>
      </c>
      <c r="M269" s="26">
        <v>0</v>
      </c>
      <c r="N269" s="26">
        <v>0</v>
      </c>
      <c r="O269" s="26">
        <v>1</v>
      </c>
      <c r="P269" s="26">
        <v>0</v>
      </c>
      <c r="Q269" s="26">
        <v>1393.5</v>
      </c>
      <c r="R269" s="27">
        <v>0</v>
      </c>
      <c r="S269" s="27">
        <v>93602.26</v>
      </c>
      <c r="T269" s="28">
        <v>0</v>
      </c>
      <c r="U269" s="27">
        <v>120000</v>
      </c>
      <c r="V269" s="29">
        <v>0</v>
      </c>
      <c r="W269" s="26">
        <v>1</v>
      </c>
      <c r="X269" s="30">
        <f t="shared" si="60"/>
        <v>1</v>
      </c>
      <c r="Y269" s="31">
        <f t="shared" si="61"/>
        <v>1393.5</v>
      </c>
      <c r="Z269" s="31">
        <f t="shared" si="62"/>
        <v>93602.26</v>
      </c>
      <c r="AA269" s="31">
        <f t="shared" si="63"/>
        <v>120000</v>
      </c>
      <c r="AB269" s="5">
        <v>1</v>
      </c>
      <c r="AC269" s="6">
        <v>0</v>
      </c>
      <c r="AD269" s="30">
        <v>0</v>
      </c>
      <c r="AE269" s="67">
        <f t="shared" si="64"/>
        <v>1</v>
      </c>
      <c r="AF269" s="70">
        <f>IF(C269=Sheet6!$E$3,Sheet6!$E$4,IF('January 2023'!C269=Sheet6!$F$3,Sheet6!$F$4,IF('January 2023'!C269=Sheet6!$G$3,Sheet6!$G$4,IF('January 2023'!C269=Sheet6!$H$3,Sheet6!$H$4,IF('January 2023'!C269=Sheet6!$I$3,Sheet6!$I$4,IF('January 2023'!C269=Sheet6!$J$3,Sheet6!$J$4,IF('January 2023'!C269=Sheet6!$K$3,Sheet6!$K$4,IF('January 2023'!C269=Sheet6!$L$3,Sheet6!$L$4))))))))</f>
        <v>0.12430468185328003</v>
      </c>
      <c r="AG269" s="74">
        <f t="shared" si="65"/>
        <v>0.73824685576240412</v>
      </c>
      <c r="AH269" s="71">
        <v>0.84499999999999997</v>
      </c>
      <c r="AI269" s="72">
        <f t="shared" si="66"/>
        <v>0</v>
      </c>
      <c r="AJ269" s="73">
        <f t="shared" si="67"/>
        <v>1</v>
      </c>
      <c r="AK269" s="73">
        <v>0.57513480154899921</v>
      </c>
      <c r="AL269" s="95">
        <f t="shared" si="68"/>
        <v>1</v>
      </c>
      <c r="AM269" s="107">
        <v>0</v>
      </c>
      <c r="AN269" s="98">
        <f t="shared" si="69"/>
        <v>201.50510000000145</v>
      </c>
      <c r="AO269" s="99" t="e">
        <f>SUMIF([1]Sheet1!$AB:$AB,E269,[1]Sheet1!$AA:$AA)</f>
        <v>#VALUE!</v>
      </c>
      <c r="AP269" s="100" t="str">
        <f t="shared" si="70"/>
        <v/>
      </c>
      <c r="AQ269" s="97">
        <f t="shared" si="71"/>
        <v>1</v>
      </c>
      <c r="AR269" s="100">
        <f t="shared" si="72"/>
        <v>1.2820203272869695</v>
      </c>
      <c r="AS269" s="101">
        <f t="shared" si="73"/>
        <v>5.3552524356906495E-2</v>
      </c>
      <c r="AT269" s="100">
        <v>0.12430468185328003</v>
      </c>
      <c r="AU269" s="108">
        <f t="shared" si="74"/>
        <v>1</v>
      </c>
    </row>
    <row r="270" spans="1:47" hidden="1">
      <c r="A270" s="21">
        <v>44927</v>
      </c>
      <c r="B270" s="23" t="s">
        <v>13</v>
      </c>
      <c r="C270" s="23" t="s">
        <v>14</v>
      </c>
      <c r="D270" s="23" t="s">
        <v>210</v>
      </c>
      <c r="E270" s="23">
        <v>1002041418</v>
      </c>
      <c r="F270" s="23" t="s">
        <v>32</v>
      </c>
      <c r="G270" s="22">
        <v>1069324</v>
      </c>
      <c r="H270" s="36" t="s">
        <v>20</v>
      </c>
      <c r="I270" s="4" t="s">
        <v>3513</v>
      </c>
      <c r="J270" s="4" t="s">
        <v>3551</v>
      </c>
      <c r="K270" s="24">
        <v>1819.5800000000017</v>
      </c>
      <c r="L270" s="24">
        <v>1819.5800000000017</v>
      </c>
      <c r="M270" s="29">
        <v>0</v>
      </c>
      <c r="N270" s="29">
        <v>0</v>
      </c>
      <c r="O270" s="29">
        <v>2</v>
      </c>
      <c r="P270" s="29">
        <v>0</v>
      </c>
      <c r="Q270" s="29">
        <v>2016.3000000000002</v>
      </c>
      <c r="R270" s="28">
        <v>0</v>
      </c>
      <c r="S270" s="28">
        <v>127385.95000000001</v>
      </c>
      <c r="T270" s="28">
        <v>0</v>
      </c>
      <c r="U270" s="28">
        <v>125000</v>
      </c>
      <c r="V270" s="29">
        <v>0</v>
      </c>
      <c r="W270" s="29">
        <v>2</v>
      </c>
      <c r="X270" s="32">
        <f t="shared" si="60"/>
        <v>2</v>
      </c>
      <c r="Y270" s="33">
        <f t="shared" si="61"/>
        <v>2016.3000000000002</v>
      </c>
      <c r="Z270" s="33">
        <f t="shared" si="62"/>
        <v>127385.95000000001</v>
      </c>
      <c r="AA270" s="33">
        <f t="shared" si="63"/>
        <v>125000</v>
      </c>
      <c r="AB270" s="5">
        <v>2</v>
      </c>
      <c r="AC270" s="6">
        <v>0</v>
      </c>
      <c r="AD270" s="32">
        <v>0</v>
      </c>
      <c r="AE270" s="67">
        <f t="shared" si="64"/>
        <v>1</v>
      </c>
      <c r="AF270" s="70">
        <f>IF(C270=Sheet6!$E$3,Sheet6!$E$4,IF('January 2023'!C270=Sheet6!$F$3,Sheet6!$F$4,IF('January 2023'!C270=Sheet6!$G$3,Sheet6!$G$4,IF('January 2023'!C270=Sheet6!$H$3,Sheet6!$H$4,IF('January 2023'!C270=Sheet6!$I$3,Sheet6!$I$4,IF('January 2023'!C270=Sheet6!$J$3,Sheet6!$J$4,IF('January 2023'!C270=Sheet6!$K$3,Sheet6!$K$4,IF('January 2023'!C270=Sheet6!$L$3,Sheet6!$L$4))))))))</f>
        <v>0.12430468185328003</v>
      </c>
      <c r="AG270" s="74">
        <f t="shared" si="65"/>
        <v>1.1081128612097288</v>
      </c>
      <c r="AH270" s="71">
        <v>0.84499999999999997</v>
      </c>
      <c r="AI270" s="72">
        <f t="shared" si="66"/>
        <v>1</v>
      </c>
      <c r="AJ270" s="73">
        <f t="shared" si="67"/>
        <v>1</v>
      </c>
      <c r="AK270" s="73">
        <v>0.57513480154899921</v>
      </c>
      <c r="AL270" s="95">
        <f t="shared" si="68"/>
        <v>1</v>
      </c>
      <c r="AM270" s="107">
        <v>0</v>
      </c>
      <c r="AN270" s="98">
        <f t="shared" si="69"/>
        <v>0</v>
      </c>
      <c r="AO270" s="99" t="e">
        <f>SUMIF([1]Sheet1!$AB:$AB,E270,[1]Sheet1!$AA:$AA)</f>
        <v>#VALUE!</v>
      </c>
      <c r="AP270" s="100">
        <f t="shared" si="70"/>
        <v>1</v>
      </c>
      <c r="AQ270" s="97">
        <f t="shared" si="71"/>
        <v>0</v>
      </c>
      <c r="AR270" s="100">
        <f t="shared" si="72"/>
        <v>0.98126991241969763</v>
      </c>
      <c r="AS270" s="101">
        <f t="shared" si="73"/>
        <v>-8.7357810270411118E-2</v>
      </c>
      <c r="AT270" s="100">
        <v>0.12430468185328003</v>
      </c>
      <c r="AU270" s="108">
        <f t="shared" si="74"/>
        <v>1</v>
      </c>
    </row>
    <row r="271" spans="1:47" hidden="1">
      <c r="A271" s="21">
        <v>44927</v>
      </c>
      <c r="B271" s="23" t="s">
        <v>13</v>
      </c>
      <c r="C271" s="23" t="s">
        <v>14</v>
      </c>
      <c r="D271" s="23" t="s">
        <v>225</v>
      </c>
      <c r="E271" s="23">
        <v>1001766931</v>
      </c>
      <c r="F271" s="23" t="s">
        <v>32</v>
      </c>
      <c r="G271" s="22">
        <v>1172349</v>
      </c>
      <c r="H271" s="36" t="s">
        <v>20</v>
      </c>
      <c r="I271" s="4" t="s">
        <v>3516</v>
      </c>
      <c r="J271" s="4" t="s">
        <v>3554</v>
      </c>
      <c r="K271" s="24">
        <v>1755.0500000000029</v>
      </c>
      <c r="L271" s="24">
        <v>1755.0500000000029</v>
      </c>
      <c r="M271" s="29">
        <v>0</v>
      </c>
      <c r="N271" s="29">
        <v>0</v>
      </c>
      <c r="O271" s="29">
        <v>6</v>
      </c>
      <c r="P271" s="29">
        <v>0</v>
      </c>
      <c r="Q271" s="29">
        <v>1702.6999999999998</v>
      </c>
      <c r="R271" s="28">
        <v>0</v>
      </c>
      <c r="S271" s="28">
        <v>107500</v>
      </c>
      <c r="T271" s="28">
        <v>0</v>
      </c>
      <c r="U271" s="28">
        <v>107500</v>
      </c>
      <c r="V271" s="29">
        <v>0</v>
      </c>
      <c r="W271" s="29">
        <v>6</v>
      </c>
      <c r="X271" s="32">
        <f t="shared" si="60"/>
        <v>6</v>
      </c>
      <c r="Y271" s="33">
        <f t="shared" si="61"/>
        <v>1702.6999999999998</v>
      </c>
      <c r="Z271" s="33">
        <f t="shared" si="62"/>
        <v>107500</v>
      </c>
      <c r="AA271" s="33">
        <f t="shared" si="63"/>
        <v>107500</v>
      </c>
      <c r="AB271" s="5">
        <v>6</v>
      </c>
      <c r="AC271" s="6">
        <v>0</v>
      </c>
      <c r="AD271" s="32">
        <v>0</v>
      </c>
      <c r="AE271" s="67">
        <f t="shared" si="64"/>
        <v>1</v>
      </c>
      <c r="AF271" s="70">
        <f>IF(C271=Sheet6!$E$3,Sheet6!$E$4,IF('January 2023'!C271=Sheet6!$F$3,Sheet6!$F$4,IF('January 2023'!C271=Sheet6!$G$3,Sheet6!$G$4,IF('January 2023'!C271=Sheet6!$H$3,Sheet6!$H$4,IF('January 2023'!C271=Sheet6!$I$3,Sheet6!$I$4,IF('January 2023'!C271=Sheet6!$J$3,Sheet6!$J$4,IF('January 2023'!C271=Sheet6!$K$3,Sheet6!$K$4,IF('January 2023'!C271=Sheet6!$L$3,Sheet6!$L$4))))))))</f>
        <v>0.12430468185328003</v>
      </c>
      <c r="AG271" s="74">
        <f t="shared" si="65"/>
        <v>0.97017178997749176</v>
      </c>
      <c r="AH271" s="71">
        <v>0.84499999999999997</v>
      </c>
      <c r="AI271" s="72">
        <f t="shared" si="66"/>
        <v>1</v>
      </c>
      <c r="AJ271" s="73">
        <f t="shared" si="67"/>
        <v>1</v>
      </c>
      <c r="AK271" s="73">
        <v>0.57513480154899921</v>
      </c>
      <c r="AL271" s="95">
        <f t="shared" si="68"/>
        <v>1</v>
      </c>
      <c r="AM271" s="107">
        <v>0</v>
      </c>
      <c r="AN271" s="98">
        <f t="shared" si="69"/>
        <v>0</v>
      </c>
      <c r="AO271" s="99" t="e">
        <f>SUMIF([1]Sheet1!$AB:$AB,E271,[1]Sheet1!$AA:$AA)</f>
        <v>#VALUE!</v>
      </c>
      <c r="AP271" s="100">
        <f t="shared" si="70"/>
        <v>1</v>
      </c>
      <c r="AQ271" s="97">
        <f t="shared" si="71"/>
        <v>0</v>
      </c>
      <c r="AR271" s="100">
        <f t="shared" si="72"/>
        <v>1</v>
      </c>
      <c r="AS271" s="101">
        <f t="shared" si="73"/>
        <v>2.9828210022508239E-2</v>
      </c>
      <c r="AT271" s="100">
        <v>0.12430468185328003</v>
      </c>
      <c r="AU271" s="108">
        <f t="shared" si="74"/>
        <v>1</v>
      </c>
    </row>
    <row r="272" spans="1:47" hidden="1">
      <c r="A272" s="21">
        <v>44927</v>
      </c>
      <c r="B272" s="23" t="s">
        <v>13</v>
      </c>
      <c r="C272" s="23" t="s">
        <v>14</v>
      </c>
      <c r="D272" s="23" t="s">
        <v>233</v>
      </c>
      <c r="E272" s="23">
        <v>1003017724</v>
      </c>
      <c r="F272" s="23" t="s">
        <v>32</v>
      </c>
      <c r="G272" s="22">
        <v>1172349</v>
      </c>
      <c r="H272" s="36" t="s">
        <v>20</v>
      </c>
      <c r="I272" s="4" t="s">
        <v>3516</v>
      </c>
      <c r="J272" s="4" t="s">
        <v>3554</v>
      </c>
      <c r="K272" s="24">
        <v>1666.3899999999994</v>
      </c>
      <c r="L272" s="24">
        <v>1666.3899999999994</v>
      </c>
      <c r="M272" s="29">
        <v>0</v>
      </c>
      <c r="N272" s="29">
        <v>0</v>
      </c>
      <c r="O272" s="29">
        <v>8</v>
      </c>
      <c r="P272" s="29">
        <v>0</v>
      </c>
      <c r="Q272" s="29">
        <v>1009.3000000000001</v>
      </c>
      <c r="R272" s="28">
        <v>0</v>
      </c>
      <c r="S272" s="28">
        <v>63510</v>
      </c>
      <c r="T272" s="28">
        <v>0</v>
      </c>
      <c r="U272" s="28">
        <v>63510</v>
      </c>
      <c r="V272" s="29">
        <v>0</v>
      </c>
      <c r="W272" s="29">
        <v>6</v>
      </c>
      <c r="X272" s="32">
        <f t="shared" si="60"/>
        <v>8</v>
      </c>
      <c r="Y272" s="33">
        <f t="shared" si="61"/>
        <v>1009.3000000000001</v>
      </c>
      <c r="Z272" s="33">
        <f t="shared" si="62"/>
        <v>63510</v>
      </c>
      <c r="AA272" s="33">
        <f t="shared" si="63"/>
        <v>63510</v>
      </c>
      <c r="AB272" s="5">
        <v>6</v>
      </c>
      <c r="AC272" s="6">
        <v>0</v>
      </c>
      <c r="AD272" s="32">
        <v>0</v>
      </c>
      <c r="AE272" s="67">
        <f t="shared" si="64"/>
        <v>0.75</v>
      </c>
      <c r="AF272" s="70">
        <f>IF(C272=Sheet6!$E$3,Sheet6!$E$4,IF('January 2023'!C272=Sheet6!$F$3,Sheet6!$F$4,IF('January 2023'!C272=Sheet6!$G$3,Sheet6!$G$4,IF('January 2023'!C272=Sheet6!$H$3,Sheet6!$H$4,IF('January 2023'!C272=Sheet6!$I$3,Sheet6!$I$4,IF('January 2023'!C272=Sheet6!$J$3,Sheet6!$J$4,IF('January 2023'!C272=Sheet6!$K$3,Sheet6!$K$4,IF('January 2023'!C272=Sheet6!$L$3,Sheet6!$L$4))))))))</f>
        <v>0.12430468185328003</v>
      </c>
      <c r="AG272" s="74">
        <f t="shared" si="65"/>
        <v>0.6056805429701333</v>
      </c>
      <c r="AH272" s="71">
        <v>0.84499999999999997</v>
      </c>
      <c r="AI272" s="72">
        <f t="shared" si="66"/>
        <v>0</v>
      </c>
      <c r="AJ272" s="73">
        <f t="shared" si="67"/>
        <v>0.75</v>
      </c>
      <c r="AK272" s="73">
        <v>0.57513480154899921</v>
      </c>
      <c r="AL272" s="95">
        <f t="shared" si="68"/>
        <v>1</v>
      </c>
      <c r="AM272" s="107">
        <v>0</v>
      </c>
      <c r="AN272" s="98">
        <f t="shared" si="69"/>
        <v>398.79954999999939</v>
      </c>
      <c r="AO272" s="99" t="e">
        <f>SUMIF([1]Sheet1!$AB:$AB,E272,[1]Sheet1!$AA:$AA)</f>
        <v>#VALUE!</v>
      </c>
      <c r="AP272" s="100" t="str">
        <f t="shared" si="70"/>
        <v/>
      </c>
      <c r="AQ272" s="97">
        <f t="shared" si="71"/>
        <v>1</v>
      </c>
      <c r="AR272" s="100">
        <f t="shared" si="72"/>
        <v>1</v>
      </c>
      <c r="AS272" s="101">
        <f t="shared" si="73"/>
        <v>0.3943194570298667</v>
      </c>
      <c r="AT272" s="100">
        <v>0.12430468185328003</v>
      </c>
      <c r="AU272" s="108">
        <f t="shared" si="74"/>
        <v>0</v>
      </c>
    </row>
    <row r="273" spans="1:47" hidden="1">
      <c r="A273" s="21">
        <v>44927</v>
      </c>
      <c r="B273" s="23" t="s">
        <v>13</v>
      </c>
      <c r="C273" s="23" t="s">
        <v>14</v>
      </c>
      <c r="D273" s="23" t="s">
        <v>226</v>
      </c>
      <c r="E273" s="23">
        <v>1002057095</v>
      </c>
      <c r="F273" s="23" t="s">
        <v>32</v>
      </c>
      <c r="G273" s="22">
        <v>1069324</v>
      </c>
      <c r="H273" s="36" t="s">
        <v>20</v>
      </c>
      <c r="I273" s="4" t="s">
        <v>3514</v>
      </c>
      <c r="J273" s="4" t="s">
        <v>3552</v>
      </c>
      <c r="K273" s="24">
        <v>1614.4499999999971</v>
      </c>
      <c r="L273" s="24">
        <v>1614.4499999999971</v>
      </c>
      <c r="M273" s="29">
        <v>0</v>
      </c>
      <c r="N273" s="29">
        <v>0</v>
      </c>
      <c r="O273" s="29">
        <v>1</v>
      </c>
      <c r="P273" s="29">
        <v>0</v>
      </c>
      <c r="Q273" s="29">
        <v>310.5</v>
      </c>
      <c r="R273" s="28">
        <v>0</v>
      </c>
      <c r="S273" s="28">
        <v>20000</v>
      </c>
      <c r="T273" s="28">
        <v>0</v>
      </c>
      <c r="U273" s="28">
        <v>20000</v>
      </c>
      <c r="V273" s="29">
        <v>0</v>
      </c>
      <c r="W273" s="29">
        <v>1</v>
      </c>
      <c r="X273" s="32">
        <f t="shared" si="60"/>
        <v>1</v>
      </c>
      <c r="Y273" s="33">
        <f t="shared" si="61"/>
        <v>310.5</v>
      </c>
      <c r="Z273" s="33">
        <f t="shared" si="62"/>
        <v>20000</v>
      </c>
      <c r="AA273" s="33">
        <f t="shared" si="63"/>
        <v>20000</v>
      </c>
      <c r="AB273" s="5">
        <v>1</v>
      </c>
      <c r="AC273" s="6">
        <v>0</v>
      </c>
      <c r="AD273" s="32">
        <v>0</v>
      </c>
      <c r="AE273" s="67">
        <f t="shared" si="64"/>
        <v>1</v>
      </c>
      <c r="AF273" s="70">
        <f>IF(C273=Sheet6!$E$3,Sheet6!$E$4,IF('January 2023'!C273=Sheet6!$F$3,Sheet6!$F$4,IF('January 2023'!C273=Sheet6!$G$3,Sheet6!$G$4,IF('January 2023'!C273=Sheet6!$H$3,Sheet6!$H$4,IF('January 2023'!C273=Sheet6!$I$3,Sheet6!$I$4,IF('January 2023'!C273=Sheet6!$J$3,Sheet6!$J$4,IF('January 2023'!C273=Sheet6!$K$3,Sheet6!$K$4,IF('January 2023'!C273=Sheet6!$L$3,Sheet6!$L$4))))))))</f>
        <v>0.12430468185328003</v>
      </c>
      <c r="AG273" s="74">
        <f t="shared" si="65"/>
        <v>0.19232555978816349</v>
      </c>
      <c r="AH273" s="71">
        <v>0.84499999999999997</v>
      </c>
      <c r="AI273" s="72">
        <f t="shared" si="66"/>
        <v>0</v>
      </c>
      <c r="AJ273" s="73">
        <f t="shared" si="67"/>
        <v>1</v>
      </c>
      <c r="AK273" s="73">
        <v>0.57513480154899921</v>
      </c>
      <c r="AL273" s="95">
        <f t="shared" si="68"/>
        <v>1</v>
      </c>
      <c r="AM273" s="107">
        <v>0</v>
      </c>
      <c r="AN273" s="98">
        <f t="shared" si="69"/>
        <v>1053.7102499999976</v>
      </c>
      <c r="AO273" s="99" t="e">
        <f>SUMIF([1]Sheet1!$AB:$AB,E273,[1]Sheet1!$AA:$AA)</f>
        <v>#VALUE!</v>
      </c>
      <c r="AP273" s="100" t="str">
        <f t="shared" si="70"/>
        <v/>
      </c>
      <c r="AQ273" s="97">
        <f t="shared" si="71"/>
        <v>1</v>
      </c>
      <c r="AR273" s="100">
        <f t="shared" si="72"/>
        <v>1</v>
      </c>
      <c r="AS273" s="101">
        <f t="shared" si="73"/>
        <v>0.80767444021183654</v>
      </c>
      <c r="AT273" s="100">
        <v>0.12430468185328003</v>
      </c>
      <c r="AU273" s="108">
        <f t="shared" si="74"/>
        <v>0</v>
      </c>
    </row>
    <row r="274" spans="1:47" hidden="1">
      <c r="A274" s="21">
        <v>44927</v>
      </c>
      <c r="B274" s="23" t="s">
        <v>13</v>
      </c>
      <c r="C274" s="23" t="s">
        <v>14</v>
      </c>
      <c r="D274" s="23" t="s">
        <v>231</v>
      </c>
      <c r="E274" s="23">
        <v>1001765404</v>
      </c>
      <c r="F274" s="23" t="s">
        <v>32</v>
      </c>
      <c r="G274" s="22">
        <v>1172349</v>
      </c>
      <c r="H274" s="36" t="s">
        <v>20</v>
      </c>
      <c r="I274" s="4" t="s">
        <v>3516</v>
      </c>
      <c r="J274" s="4" t="s">
        <v>3554</v>
      </c>
      <c r="K274" s="24">
        <v>1568.8099999999977</v>
      </c>
      <c r="L274" s="24">
        <v>1568.8099999999977</v>
      </c>
      <c r="M274" s="29">
        <v>0</v>
      </c>
      <c r="N274" s="29">
        <v>0</v>
      </c>
      <c r="O274" s="29">
        <v>6</v>
      </c>
      <c r="P274" s="29">
        <v>0</v>
      </c>
      <c r="Q274" s="29">
        <v>2167.1</v>
      </c>
      <c r="R274" s="28">
        <v>0</v>
      </c>
      <c r="S274" s="28">
        <v>134000</v>
      </c>
      <c r="T274" s="28">
        <v>0</v>
      </c>
      <c r="U274" s="28">
        <v>134000</v>
      </c>
      <c r="V274" s="29">
        <v>0</v>
      </c>
      <c r="W274" s="29">
        <v>6</v>
      </c>
      <c r="X274" s="32">
        <f t="shared" si="60"/>
        <v>6</v>
      </c>
      <c r="Y274" s="33">
        <f t="shared" si="61"/>
        <v>2167.1</v>
      </c>
      <c r="Z274" s="33">
        <f t="shared" si="62"/>
        <v>134000</v>
      </c>
      <c r="AA274" s="33">
        <f t="shared" si="63"/>
        <v>134000</v>
      </c>
      <c r="AB274" s="5">
        <v>6</v>
      </c>
      <c r="AC274" s="6">
        <v>0</v>
      </c>
      <c r="AD274" s="32">
        <v>0</v>
      </c>
      <c r="AE274" s="67">
        <f t="shared" si="64"/>
        <v>1</v>
      </c>
      <c r="AF274" s="70">
        <f>IF(C274=Sheet6!$E$3,Sheet6!$E$4,IF('January 2023'!C274=Sheet6!$F$3,Sheet6!$F$4,IF('January 2023'!C274=Sheet6!$G$3,Sheet6!$G$4,IF('January 2023'!C274=Sheet6!$H$3,Sheet6!$H$4,IF('January 2023'!C274=Sheet6!$I$3,Sheet6!$I$4,IF('January 2023'!C274=Sheet6!$J$3,Sheet6!$J$4,IF('January 2023'!C274=Sheet6!$K$3,Sheet6!$K$4,IF('January 2023'!C274=Sheet6!$L$3,Sheet6!$L$4))))))))</f>
        <v>0.12430468185328003</v>
      </c>
      <c r="AG274" s="74">
        <f t="shared" si="65"/>
        <v>1.3813654935906854</v>
      </c>
      <c r="AH274" s="71">
        <v>0.84499999999999997</v>
      </c>
      <c r="AI274" s="72">
        <f t="shared" si="66"/>
        <v>1</v>
      </c>
      <c r="AJ274" s="73">
        <f t="shared" si="67"/>
        <v>1</v>
      </c>
      <c r="AK274" s="73">
        <v>0.57513480154899921</v>
      </c>
      <c r="AL274" s="95">
        <f t="shared" si="68"/>
        <v>1</v>
      </c>
      <c r="AM274" s="107">
        <v>0</v>
      </c>
      <c r="AN274" s="98">
        <f t="shared" si="69"/>
        <v>0</v>
      </c>
      <c r="AO274" s="99" t="e">
        <f>SUMIF([1]Sheet1!$AB:$AB,E274,[1]Sheet1!$AA:$AA)</f>
        <v>#VALUE!</v>
      </c>
      <c r="AP274" s="100">
        <f t="shared" si="70"/>
        <v>1</v>
      </c>
      <c r="AQ274" s="97">
        <f t="shared" si="71"/>
        <v>0</v>
      </c>
      <c r="AR274" s="100">
        <f t="shared" si="72"/>
        <v>1</v>
      </c>
      <c r="AS274" s="101">
        <f t="shared" si="73"/>
        <v>-0.38136549359068539</v>
      </c>
      <c r="AT274" s="100">
        <v>0.12430468185328003</v>
      </c>
      <c r="AU274" s="108">
        <f t="shared" si="74"/>
        <v>1</v>
      </c>
    </row>
    <row r="275" spans="1:47" hidden="1">
      <c r="A275" s="21">
        <v>44927</v>
      </c>
      <c r="B275" s="23" t="s">
        <v>13</v>
      </c>
      <c r="C275" s="23" t="s">
        <v>14</v>
      </c>
      <c r="D275" s="23" t="s">
        <v>218</v>
      </c>
      <c r="E275" s="23">
        <v>1002041414</v>
      </c>
      <c r="F275" s="23" t="s">
        <v>32</v>
      </c>
      <c r="G275" s="22">
        <v>1069324</v>
      </c>
      <c r="H275" s="36" t="s">
        <v>20</v>
      </c>
      <c r="I275" s="4" t="s">
        <v>3513</v>
      </c>
      <c r="J275" s="4" t="s">
        <v>3551</v>
      </c>
      <c r="K275" s="24">
        <v>1437.5200000000041</v>
      </c>
      <c r="L275" s="24">
        <v>1437.5200000000041</v>
      </c>
      <c r="M275" s="29">
        <v>0</v>
      </c>
      <c r="N275" s="29">
        <v>0</v>
      </c>
      <c r="O275" s="29">
        <v>2</v>
      </c>
      <c r="P275" s="29">
        <v>0</v>
      </c>
      <c r="Q275" s="29">
        <v>1707.4</v>
      </c>
      <c r="R275" s="28">
        <v>0</v>
      </c>
      <c r="S275" s="28">
        <v>100000</v>
      </c>
      <c r="T275" s="28">
        <v>0</v>
      </c>
      <c r="U275" s="28">
        <v>100000</v>
      </c>
      <c r="V275" s="29">
        <v>0</v>
      </c>
      <c r="W275" s="29">
        <v>1</v>
      </c>
      <c r="X275" s="32">
        <f t="shared" si="60"/>
        <v>2</v>
      </c>
      <c r="Y275" s="33">
        <f t="shared" si="61"/>
        <v>1707.4</v>
      </c>
      <c r="Z275" s="33">
        <f t="shared" si="62"/>
        <v>100000</v>
      </c>
      <c r="AA275" s="33">
        <f t="shared" si="63"/>
        <v>100000</v>
      </c>
      <c r="AB275" s="5">
        <v>1</v>
      </c>
      <c r="AC275" s="6">
        <v>0</v>
      </c>
      <c r="AD275" s="32">
        <v>0</v>
      </c>
      <c r="AE275" s="67">
        <f t="shared" si="64"/>
        <v>0.5</v>
      </c>
      <c r="AF275" s="70">
        <f>IF(C275=Sheet6!$E$3,Sheet6!$E$4,IF('January 2023'!C275=Sheet6!$F$3,Sheet6!$F$4,IF('January 2023'!C275=Sheet6!$G$3,Sheet6!$G$4,IF('January 2023'!C275=Sheet6!$H$3,Sheet6!$H$4,IF('January 2023'!C275=Sheet6!$I$3,Sheet6!$I$4,IF('January 2023'!C275=Sheet6!$J$3,Sheet6!$J$4,IF('January 2023'!C275=Sheet6!$K$3,Sheet6!$K$4,IF('January 2023'!C275=Sheet6!$L$3,Sheet6!$L$4))))))))</f>
        <v>0.12430468185328003</v>
      </c>
      <c r="AG275" s="74">
        <f t="shared" si="65"/>
        <v>1.1877399966609128</v>
      </c>
      <c r="AH275" s="71">
        <v>0.84499999999999997</v>
      </c>
      <c r="AI275" s="72">
        <f t="shared" si="66"/>
        <v>1</v>
      </c>
      <c r="AJ275" s="73">
        <f t="shared" si="67"/>
        <v>0.5</v>
      </c>
      <c r="AK275" s="73">
        <v>0.57513480154899921</v>
      </c>
      <c r="AL275" s="95">
        <f t="shared" si="68"/>
        <v>0</v>
      </c>
      <c r="AM275" s="107">
        <v>0</v>
      </c>
      <c r="AN275" s="98">
        <f t="shared" si="69"/>
        <v>0</v>
      </c>
      <c r="AO275" s="99" t="e">
        <f>SUMIF([1]Sheet1!$AB:$AB,E275,[1]Sheet1!$AA:$AA)</f>
        <v>#VALUE!</v>
      </c>
      <c r="AP275" s="100">
        <f t="shared" si="70"/>
        <v>1</v>
      </c>
      <c r="AQ275" s="97">
        <f t="shared" si="71"/>
        <v>0</v>
      </c>
      <c r="AR275" s="100">
        <f t="shared" si="72"/>
        <v>1</v>
      </c>
      <c r="AS275" s="101">
        <f t="shared" si="73"/>
        <v>-0.18773999666091279</v>
      </c>
      <c r="AT275" s="100">
        <v>0.12430468185328003</v>
      </c>
      <c r="AU275" s="108">
        <f t="shared" si="74"/>
        <v>1</v>
      </c>
    </row>
    <row r="276" spans="1:47" hidden="1">
      <c r="A276" s="21">
        <v>44927</v>
      </c>
      <c r="B276" s="22" t="s">
        <v>13</v>
      </c>
      <c r="C276" s="22" t="s">
        <v>14</v>
      </c>
      <c r="D276" s="22" t="s">
        <v>234</v>
      </c>
      <c r="E276" s="22">
        <v>1001766985</v>
      </c>
      <c r="F276" s="22" t="s">
        <v>32</v>
      </c>
      <c r="G276" s="22">
        <v>1172349</v>
      </c>
      <c r="H276" s="36" t="s">
        <v>20</v>
      </c>
      <c r="I276" s="4" t="s">
        <v>3516</v>
      </c>
      <c r="J276" s="4" t="s">
        <v>3554</v>
      </c>
      <c r="K276" s="25">
        <v>1371.9300000000076</v>
      </c>
      <c r="L276" s="25">
        <v>1371.9300000000076</v>
      </c>
      <c r="M276" s="26">
        <v>0</v>
      </c>
      <c r="N276" s="26">
        <v>0</v>
      </c>
      <c r="O276" s="26">
        <v>3</v>
      </c>
      <c r="P276" s="26">
        <v>0</v>
      </c>
      <c r="Q276" s="26">
        <v>1378.6999999999998</v>
      </c>
      <c r="R276" s="27">
        <v>0</v>
      </c>
      <c r="S276" s="27">
        <v>88648.01999999999</v>
      </c>
      <c r="T276" s="28">
        <v>0</v>
      </c>
      <c r="U276" s="27">
        <v>96100</v>
      </c>
      <c r="V276" s="29">
        <v>0</v>
      </c>
      <c r="W276" s="26">
        <v>2</v>
      </c>
      <c r="X276" s="30">
        <f t="shared" si="60"/>
        <v>3</v>
      </c>
      <c r="Y276" s="31">
        <f t="shared" si="61"/>
        <v>1378.6999999999998</v>
      </c>
      <c r="Z276" s="31">
        <f t="shared" si="62"/>
        <v>88648.01999999999</v>
      </c>
      <c r="AA276" s="31">
        <f t="shared" si="63"/>
        <v>96100</v>
      </c>
      <c r="AB276" s="5">
        <v>2</v>
      </c>
      <c r="AC276" s="6">
        <v>0</v>
      </c>
      <c r="AD276" s="30">
        <v>0</v>
      </c>
      <c r="AE276" s="67">
        <f t="shared" si="64"/>
        <v>0.66666666666666663</v>
      </c>
      <c r="AF276" s="70">
        <f>IF(C276=Sheet6!$E$3,Sheet6!$E$4,IF('January 2023'!C276=Sheet6!$F$3,Sheet6!$F$4,IF('January 2023'!C276=Sheet6!$G$3,Sheet6!$G$4,IF('January 2023'!C276=Sheet6!$H$3,Sheet6!$H$4,IF('January 2023'!C276=Sheet6!$I$3,Sheet6!$I$4,IF('January 2023'!C276=Sheet6!$J$3,Sheet6!$J$4,IF('January 2023'!C276=Sheet6!$K$3,Sheet6!$K$4,IF('January 2023'!C276=Sheet6!$L$3,Sheet6!$L$4))))))))</f>
        <v>0.12430468185328003</v>
      </c>
      <c r="AG276" s="74">
        <f t="shared" si="65"/>
        <v>1.0049346541004223</v>
      </c>
      <c r="AH276" s="71">
        <v>0.84499999999999997</v>
      </c>
      <c r="AI276" s="72">
        <f t="shared" si="66"/>
        <v>1</v>
      </c>
      <c r="AJ276" s="73">
        <f t="shared" si="67"/>
        <v>0.66666666666666663</v>
      </c>
      <c r="AK276" s="73">
        <v>0.57513480154899921</v>
      </c>
      <c r="AL276" s="95">
        <f t="shared" si="68"/>
        <v>1</v>
      </c>
      <c r="AM276" s="107">
        <v>0</v>
      </c>
      <c r="AN276" s="98">
        <f t="shared" si="69"/>
        <v>0</v>
      </c>
      <c r="AO276" s="99" t="e">
        <f>SUMIF([1]Sheet1!$AB:$AB,E276,[1]Sheet1!$AA:$AA)</f>
        <v>#VALUE!</v>
      </c>
      <c r="AP276" s="100">
        <f t="shared" si="70"/>
        <v>1</v>
      </c>
      <c r="AQ276" s="97">
        <f t="shared" si="71"/>
        <v>0</v>
      </c>
      <c r="AR276" s="100">
        <f t="shared" si="72"/>
        <v>1.0840625656388041</v>
      </c>
      <c r="AS276" s="101">
        <f t="shared" si="73"/>
        <v>-8.9412039423447887E-2</v>
      </c>
      <c r="AT276" s="100">
        <v>0.12430468185328003</v>
      </c>
      <c r="AU276" s="108">
        <f t="shared" si="74"/>
        <v>1</v>
      </c>
    </row>
    <row r="277" spans="1:47" hidden="1">
      <c r="A277" s="21">
        <v>44927</v>
      </c>
      <c r="B277" s="22" t="s">
        <v>13</v>
      </c>
      <c r="C277" s="22" t="s">
        <v>14</v>
      </c>
      <c r="D277" s="22" t="s">
        <v>235</v>
      </c>
      <c r="E277" s="22">
        <v>1002361932</v>
      </c>
      <c r="F277" s="22" t="s">
        <v>32</v>
      </c>
      <c r="G277" s="22">
        <v>1069324</v>
      </c>
      <c r="H277" s="36" t="s">
        <v>20</v>
      </c>
      <c r="I277" s="4" t="s">
        <v>3514</v>
      </c>
      <c r="J277" s="4" t="s">
        <v>3552</v>
      </c>
      <c r="K277" s="25">
        <v>1311</v>
      </c>
      <c r="L277" s="25">
        <v>1311</v>
      </c>
      <c r="M277" s="26">
        <v>0</v>
      </c>
      <c r="N277" s="26">
        <v>0</v>
      </c>
      <c r="O277" s="26">
        <v>7</v>
      </c>
      <c r="P277" s="26">
        <v>0</v>
      </c>
      <c r="Q277" s="26">
        <v>1319.9</v>
      </c>
      <c r="R277" s="27">
        <v>0</v>
      </c>
      <c r="S277" s="27">
        <v>83766.34</v>
      </c>
      <c r="T277" s="28">
        <v>0</v>
      </c>
      <c r="U277" s="27">
        <v>83400</v>
      </c>
      <c r="V277" s="29">
        <v>0</v>
      </c>
      <c r="W277" s="26">
        <v>6</v>
      </c>
      <c r="X277" s="30">
        <f t="shared" si="60"/>
        <v>7</v>
      </c>
      <c r="Y277" s="31">
        <f t="shared" si="61"/>
        <v>1319.9</v>
      </c>
      <c r="Z277" s="31">
        <f t="shared" si="62"/>
        <v>83766.34</v>
      </c>
      <c r="AA277" s="31">
        <f t="shared" si="63"/>
        <v>83400</v>
      </c>
      <c r="AB277" s="5">
        <v>6</v>
      </c>
      <c r="AC277" s="6">
        <v>0</v>
      </c>
      <c r="AD277" s="30">
        <v>0</v>
      </c>
      <c r="AE277" s="67">
        <f t="shared" si="64"/>
        <v>0.8571428571428571</v>
      </c>
      <c r="AF277" s="70">
        <f>IF(C277=Sheet6!$E$3,Sheet6!$E$4,IF('January 2023'!C277=Sheet6!$F$3,Sheet6!$F$4,IF('January 2023'!C277=Sheet6!$G$3,Sheet6!$G$4,IF('January 2023'!C277=Sheet6!$H$3,Sheet6!$H$4,IF('January 2023'!C277=Sheet6!$I$3,Sheet6!$I$4,IF('January 2023'!C277=Sheet6!$J$3,Sheet6!$J$4,IF('January 2023'!C277=Sheet6!$K$3,Sheet6!$K$4,IF('January 2023'!C277=Sheet6!$L$3,Sheet6!$L$4))))))))</f>
        <v>0.12430468185328003</v>
      </c>
      <c r="AG277" s="74">
        <f t="shared" si="65"/>
        <v>1.0067887109077041</v>
      </c>
      <c r="AH277" s="71">
        <v>0.84499999999999997</v>
      </c>
      <c r="AI277" s="72">
        <f t="shared" si="66"/>
        <v>1</v>
      </c>
      <c r="AJ277" s="73">
        <f t="shared" si="67"/>
        <v>0.8571428571428571</v>
      </c>
      <c r="AK277" s="73">
        <v>0.57513480154899921</v>
      </c>
      <c r="AL277" s="95">
        <f t="shared" si="68"/>
        <v>1</v>
      </c>
      <c r="AM277" s="107">
        <v>0</v>
      </c>
      <c r="AN277" s="98">
        <f t="shared" si="69"/>
        <v>0</v>
      </c>
      <c r="AO277" s="99" t="e">
        <f>SUMIF([1]Sheet1!$AB:$AB,E277,[1]Sheet1!$AA:$AA)</f>
        <v>#VALUE!</v>
      </c>
      <c r="AP277" s="100">
        <f t="shared" si="70"/>
        <v>1</v>
      </c>
      <c r="AQ277" s="97">
        <f t="shared" si="71"/>
        <v>0</v>
      </c>
      <c r="AR277" s="100">
        <f t="shared" si="72"/>
        <v>0.99562664430605419</v>
      </c>
      <c r="AS277" s="101">
        <f t="shared" si="73"/>
        <v>-2.3856657662555403E-3</v>
      </c>
      <c r="AT277" s="100">
        <v>0.12430468185328003</v>
      </c>
      <c r="AU277" s="108">
        <f t="shared" si="74"/>
        <v>1</v>
      </c>
    </row>
    <row r="278" spans="1:47" hidden="1">
      <c r="A278" s="21">
        <v>44927</v>
      </c>
      <c r="B278" s="23" t="s">
        <v>13</v>
      </c>
      <c r="C278" s="23" t="s">
        <v>14</v>
      </c>
      <c r="D278" s="23" t="s">
        <v>242</v>
      </c>
      <c r="E278" s="23">
        <v>1002259424</v>
      </c>
      <c r="F278" s="23" t="s">
        <v>32</v>
      </c>
      <c r="G278" s="22">
        <v>1069324</v>
      </c>
      <c r="H278" s="36" t="s">
        <v>20</v>
      </c>
      <c r="I278" s="4" t="s">
        <v>3513</v>
      </c>
      <c r="J278" s="4" t="s">
        <v>3551</v>
      </c>
      <c r="K278" s="24">
        <v>1227.0599999999977</v>
      </c>
      <c r="L278" s="24">
        <v>1227.0599999999977</v>
      </c>
      <c r="M278" s="29">
        <v>0</v>
      </c>
      <c r="N278" s="29">
        <v>0</v>
      </c>
      <c r="O278" s="29">
        <v>2</v>
      </c>
      <c r="P278" s="29">
        <v>0</v>
      </c>
      <c r="Q278" s="29">
        <v>1365.9</v>
      </c>
      <c r="R278" s="28">
        <v>0</v>
      </c>
      <c r="S278" s="28">
        <v>80000</v>
      </c>
      <c r="T278" s="28">
        <v>0</v>
      </c>
      <c r="U278" s="28">
        <v>80000</v>
      </c>
      <c r="V278" s="29">
        <v>0</v>
      </c>
      <c r="W278" s="29">
        <v>1</v>
      </c>
      <c r="X278" s="32">
        <f t="shared" si="60"/>
        <v>2</v>
      </c>
      <c r="Y278" s="33">
        <f t="shared" si="61"/>
        <v>1365.9</v>
      </c>
      <c r="Z278" s="33">
        <f t="shared" si="62"/>
        <v>80000</v>
      </c>
      <c r="AA278" s="33">
        <f t="shared" si="63"/>
        <v>80000</v>
      </c>
      <c r="AB278" s="5">
        <v>1</v>
      </c>
      <c r="AC278" s="6">
        <v>0</v>
      </c>
      <c r="AD278" s="32">
        <v>0</v>
      </c>
      <c r="AE278" s="67">
        <f t="shared" si="64"/>
        <v>0.5</v>
      </c>
      <c r="AF278" s="70">
        <f>IF(C278=Sheet6!$E$3,Sheet6!$E$4,IF('January 2023'!C278=Sheet6!$F$3,Sheet6!$F$4,IF('January 2023'!C278=Sheet6!$G$3,Sheet6!$G$4,IF('January 2023'!C278=Sheet6!$H$3,Sheet6!$H$4,IF('January 2023'!C278=Sheet6!$I$3,Sheet6!$I$4,IF('January 2023'!C278=Sheet6!$J$3,Sheet6!$J$4,IF('January 2023'!C278=Sheet6!$K$3,Sheet6!$K$4,IF('January 2023'!C278=Sheet6!$L$3,Sheet6!$L$4))))))))</f>
        <v>0.12430468185328003</v>
      </c>
      <c r="AG278" s="74">
        <f t="shared" si="65"/>
        <v>1.1131485012957822</v>
      </c>
      <c r="AH278" s="71">
        <v>0.84499999999999997</v>
      </c>
      <c r="AI278" s="72">
        <f t="shared" si="66"/>
        <v>1</v>
      </c>
      <c r="AJ278" s="73">
        <f t="shared" si="67"/>
        <v>0.5</v>
      </c>
      <c r="AK278" s="73">
        <v>0.57513480154899921</v>
      </c>
      <c r="AL278" s="95">
        <f t="shared" si="68"/>
        <v>0</v>
      </c>
      <c r="AM278" s="107">
        <v>0</v>
      </c>
      <c r="AN278" s="98">
        <f t="shared" si="69"/>
        <v>0</v>
      </c>
      <c r="AO278" s="99" t="e">
        <f>SUMIF([1]Sheet1!$AB:$AB,E278,[1]Sheet1!$AA:$AA)</f>
        <v>#VALUE!</v>
      </c>
      <c r="AP278" s="100">
        <f t="shared" si="70"/>
        <v>1</v>
      </c>
      <c r="AQ278" s="97">
        <f t="shared" si="71"/>
        <v>0</v>
      </c>
      <c r="AR278" s="100">
        <f t="shared" si="72"/>
        <v>1</v>
      </c>
      <c r="AS278" s="101">
        <f t="shared" si="73"/>
        <v>-0.11314850129578224</v>
      </c>
      <c r="AT278" s="100">
        <v>0.12430468185328003</v>
      </c>
      <c r="AU278" s="108">
        <f t="shared" si="74"/>
        <v>1</v>
      </c>
    </row>
    <row r="279" spans="1:47" hidden="1">
      <c r="A279" s="21">
        <v>44927</v>
      </c>
      <c r="B279" s="22" t="s">
        <v>13</v>
      </c>
      <c r="C279" s="22" t="s">
        <v>14</v>
      </c>
      <c r="D279" s="22" t="s">
        <v>251</v>
      </c>
      <c r="E279" s="22">
        <v>1002041402</v>
      </c>
      <c r="F279" s="22" t="s">
        <v>32</v>
      </c>
      <c r="G279" s="22">
        <v>1069324</v>
      </c>
      <c r="H279" s="36" t="s">
        <v>20</v>
      </c>
      <c r="I279" s="4" t="s">
        <v>3513</v>
      </c>
      <c r="J279" s="4" t="s">
        <v>3551</v>
      </c>
      <c r="K279" s="25">
        <v>1215.9799999999959</v>
      </c>
      <c r="L279" s="25">
        <v>1215.9799999999959</v>
      </c>
      <c r="M279" s="26">
        <v>0</v>
      </c>
      <c r="N279" s="26">
        <v>0</v>
      </c>
      <c r="O279" s="26">
        <v>2</v>
      </c>
      <c r="P279" s="26">
        <v>0</v>
      </c>
      <c r="Q279" s="26">
        <v>845.2</v>
      </c>
      <c r="R279" s="27">
        <v>0</v>
      </c>
      <c r="S279" s="27">
        <v>49500</v>
      </c>
      <c r="T279" s="28">
        <v>0</v>
      </c>
      <c r="U279" s="27">
        <v>49500</v>
      </c>
      <c r="V279" s="29">
        <v>0</v>
      </c>
      <c r="W279" s="26">
        <v>1</v>
      </c>
      <c r="X279" s="30">
        <f t="shared" si="60"/>
        <v>2</v>
      </c>
      <c r="Y279" s="31">
        <f t="shared" si="61"/>
        <v>845.2</v>
      </c>
      <c r="Z279" s="31">
        <f t="shared" si="62"/>
        <v>49500</v>
      </c>
      <c r="AA279" s="31">
        <f t="shared" si="63"/>
        <v>49500</v>
      </c>
      <c r="AB279" s="5">
        <v>1</v>
      </c>
      <c r="AC279" s="6">
        <v>0</v>
      </c>
      <c r="AD279" s="30">
        <v>0</v>
      </c>
      <c r="AE279" s="67">
        <f t="shared" si="64"/>
        <v>0.5</v>
      </c>
      <c r="AF279" s="70">
        <f>IF(C279=Sheet6!$E$3,Sheet6!$E$4,IF('January 2023'!C279=Sheet6!$F$3,Sheet6!$F$4,IF('January 2023'!C279=Sheet6!$G$3,Sheet6!$G$4,IF('January 2023'!C279=Sheet6!$H$3,Sheet6!$H$4,IF('January 2023'!C279=Sheet6!$I$3,Sheet6!$I$4,IF('January 2023'!C279=Sheet6!$J$3,Sheet6!$J$4,IF('January 2023'!C279=Sheet6!$K$3,Sheet6!$K$4,IF('January 2023'!C279=Sheet6!$L$3,Sheet6!$L$4))))))))</f>
        <v>0.12430468185328003</v>
      </c>
      <c r="AG279" s="74">
        <f t="shared" si="65"/>
        <v>0.69507722166483243</v>
      </c>
      <c r="AH279" s="71">
        <v>0.84499999999999997</v>
      </c>
      <c r="AI279" s="72">
        <f t="shared" si="66"/>
        <v>0</v>
      </c>
      <c r="AJ279" s="73">
        <f t="shared" si="67"/>
        <v>0.5</v>
      </c>
      <c r="AK279" s="73">
        <v>0.57513480154899921</v>
      </c>
      <c r="AL279" s="95">
        <f t="shared" si="68"/>
        <v>0</v>
      </c>
      <c r="AM279" s="107">
        <v>0</v>
      </c>
      <c r="AN279" s="98">
        <f t="shared" si="69"/>
        <v>182.30309999999633</v>
      </c>
      <c r="AO279" s="99" t="e">
        <f>SUMIF([1]Sheet1!$AB:$AB,E279,[1]Sheet1!$AA:$AA)</f>
        <v>#VALUE!</v>
      </c>
      <c r="AP279" s="100" t="str">
        <f t="shared" si="70"/>
        <v/>
      </c>
      <c r="AQ279" s="97">
        <f t="shared" si="71"/>
        <v>1</v>
      </c>
      <c r="AR279" s="100">
        <f t="shared" si="72"/>
        <v>1</v>
      </c>
      <c r="AS279" s="101">
        <f t="shared" si="73"/>
        <v>0.30492277833516757</v>
      </c>
      <c r="AT279" s="100">
        <v>0.12430468185328003</v>
      </c>
      <c r="AU279" s="108">
        <f t="shared" si="74"/>
        <v>0</v>
      </c>
    </row>
    <row r="280" spans="1:47" hidden="1">
      <c r="A280" s="21">
        <v>44927</v>
      </c>
      <c r="B280" s="22" t="s">
        <v>13</v>
      </c>
      <c r="C280" s="22" t="s">
        <v>14</v>
      </c>
      <c r="D280" s="22" t="s">
        <v>248</v>
      </c>
      <c r="E280" s="22">
        <v>1002527914</v>
      </c>
      <c r="F280" s="22" t="s">
        <v>32</v>
      </c>
      <c r="G280" s="22">
        <v>1069324</v>
      </c>
      <c r="H280" s="36" t="s">
        <v>20</v>
      </c>
      <c r="I280" s="4" t="s">
        <v>3514</v>
      </c>
      <c r="J280" s="4" t="s">
        <v>3552</v>
      </c>
      <c r="K280" s="25">
        <v>1213.8099999999977</v>
      </c>
      <c r="L280" s="25">
        <v>1213.8099999999977</v>
      </c>
      <c r="M280" s="26">
        <v>0</v>
      </c>
      <c r="N280" s="26">
        <v>0</v>
      </c>
      <c r="O280" s="26">
        <v>2</v>
      </c>
      <c r="P280" s="26">
        <v>0</v>
      </c>
      <c r="Q280" s="26">
        <v>246.89999999999998</v>
      </c>
      <c r="R280" s="27">
        <v>0</v>
      </c>
      <c r="S280" s="27">
        <v>15361.720000000001</v>
      </c>
      <c r="T280" s="28">
        <v>0</v>
      </c>
      <c r="U280" s="27">
        <v>17000</v>
      </c>
      <c r="V280" s="29">
        <v>0</v>
      </c>
      <c r="W280" s="26">
        <v>1</v>
      </c>
      <c r="X280" s="30">
        <f t="shared" si="60"/>
        <v>2</v>
      </c>
      <c r="Y280" s="31">
        <f t="shared" si="61"/>
        <v>246.89999999999998</v>
      </c>
      <c r="Z280" s="31">
        <f t="shared" si="62"/>
        <v>15361.720000000001</v>
      </c>
      <c r="AA280" s="31">
        <f t="shared" si="63"/>
        <v>17000</v>
      </c>
      <c r="AB280" s="5">
        <v>1</v>
      </c>
      <c r="AC280" s="6">
        <v>0</v>
      </c>
      <c r="AD280" s="30">
        <v>0</v>
      </c>
      <c r="AE280" s="67">
        <f t="shared" si="64"/>
        <v>0.5</v>
      </c>
      <c r="AF280" s="70">
        <f>IF(C280=Sheet6!$E$3,Sheet6!$E$4,IF('January 2023'!C280=Sheet6!$F$3,Sheet6!$F$4,IF('January 2023'!C280=Sheet6!$G$3,Sheet6!$G$4,IF('January 2023'!C280=Sheet6!$H$3,Sheet6!$H$4,IF('January 2023'!C280=Sheet6!$I$3,Sheet6!$I$4,IF('January 2023'!C280=Sheet6!$J$3,Sheet6!$J$4,IF('January 2023'!C280=Sheet6!$K$3,Sheet6!$K$4,IF('January 2023'!C280=Sheet6!$L$3,Sheet6!$L$4))))))))</f>
        <v>0.12430468185328003</v>
      </c>
      <c r="AG280" s="74">
        <f t="shared" si="65"/>
        <v>0.20340910027104772</v>
      </c>
      <c r="AH280" s="71">
        <v>0.84499999999999997</v>
      </c>
      <c r="AI280" s="72">
        <f t="shared" si="66"/>
        <v>0</v>
      </c>
      <c r="AJ280" s="73">
        <f t="shared" si="67"/>
        <v>0.5</v>
      </c>
      <c r="AK280" s="73">
        <v>0.57513480154899921</v>
      </c>
      <c r="AL280" s="95">
        <f t="shared" si="68"/>
        <v>0</v>
      </c>
      <c r="AM280" s="107">
        <v>0</v>
      </c>
      <c r="AN280" s="98">
        <f t="shared" si="69"/>
        <v>778.76944999999807</v>
      </c>
      <c r="AO280" s="99" t="e">
        <f>SUMIF([1]Sheet1!$AB:$AB,E280,[1]Sheet1!$AA:$AA)</f>
        <v>#VALUE!</v>
      </c>
      <c r="AP280" s="100" t="str">
        <f t="shared" si="70"/>
        <v/>
      </c>
      <c r="AQ280" s="97">
        <f t="shared" si="71"/>
        <v>1</v>
      </c>
      <c r="AR280" s="100">
        <f t="shared" si="72"/>
        <v>1.1066469119343405</v>
      </c>
      <c r="AS280" s="101">
        <f t="shared" si="73"/>
        <v>0.77489794732570239</v>
      </c>
      <c r="AT280" s="100">
        <v>0.12430468185328003</v>
      </c>
      <c r="AU280" s="108">
        <f t="shared" si="74"/>
        <v>0</v>
      </c>
    </row>
    <row r="281" spans="1:47" hidden="1">
      <c r="A281" s="21">
        <v>44927</v>
      </c>
      <c r="B281" s="22" t="s">
        <v>13</v>
      </c>
      <c r="C281" s="22" t="s">
        <v>14</v>
      </c>
      <c r="D281" s="22" t="s">
        <v>253</v>
      </c>
      <c r="E281" s="22">
        <v>1002057109</v>
      </c>
      <c r="F281" s="22" t="s">
        <v>32</v>
      </c>
      <c r="G281" s="22">
        <v>1069324</v>
      </c>
      <c r="H281" s="36" t="s">
        <v>20</v>
      </c>
      <c r="I281" s="4" t="s">
        <v>3514</v>
      </c>
      <c r="J281" s="4" t="s">
        <v>3552</v>
      </c>
      <c r="K281" s="25">
        <v>1138.2400000000052</v>
      </c>
      <c r="L281" s="25">
        <v>1138.2400000000052</v>
      </c>
      <c r="M281" s="26">
        <v>0</v>
      </c>
      <c r="N281" s="26">
        <v>0</v>
      </c>
      <c r="O281" s="26">
        <v>2</v>
      </c>
      <c r="P281" s="26">
        <v>0</v>
      </c>
      <c r="Q281" s="26">
        <v>317.60000000000002</v>
      </c>
      <c r="R281" s="27">
        <v>0</v>
      </c>
      <c r="S281" s="27">
        <v>19900</v>
      </c>
      <c r="T281" s="28">
        <v>0</v>
      </c>
      <c r="U281" s="27">
        <v>19900</v>
      </c>
      <c r="V281" s="29">
        <v>0</v>
      </c>
      <c r="W281" s="26">
        <v>1</v>
      </c>
      <c r="X281" s="30">
        <f t="shared" si="60"/>
        <v>2</v>
      </c>
      <c r="Y281" s="31">
        <f t="shared" si="61"/>
        <v>317.60000000000002</v>
      </c>
      <c r="Z281" s="31">
        <f t="shared" si="62"/>
        <v>19900</v>
      </c>
      <c r="AA281" s="31">
        <f t="shared" si="63"/>
        <v>19900</v>
      </c>
      <c r="AB281" s="5">
        <v>1</v>
      </c>
      <c r="AC281" s="6">
        <v>0</v>
      </c>
      <c r="AD281" s="30">
        <v>0</v>
      </c>
      <c r="AE281" s="67">
        <f t="shared" si="64"/>
        <v>0.5</v>
      </c>
      <c r="AF281" s="70">
        <f>IF(C281=Sheet6!$E$3,Sheet6!$E$4,IF('January 2023'!C281=Sheet6!$F$3,Sheet6!$F$4,IF('January 2023'!C281=Sheet6!$G$3,Sheet6!$G$4,IF('January 2023'!C281=Sheet6!$H$3,Sheet6!$H$4,IF('January 2023'!C281=Sheet6!$I$3,Sheet6!$I$4,IF('January 2023'!C281=Sheet6!$J$3,Sheet6!$J$4,IF('January 2023'!C281=Sheet6!$K$3,Sheet6!$K$4,IF('January 2023'!C281=Sheet6!$L$3,Sheet6!$L$4))))))))</f>
        <v>0.12430468185328003</v>
      </c>
      <c r="AG281" s="74">
        <f t="shared" si="65"/>
        <v>0.27902727017149159</v>
      </c>
      <c r="AH281" s="71">
        <v>0.84499999999999997</v>
      </c>
      <c r="AI281" s="72">
        <f t="shared" si="66"/>
        <v>0</v>
      </c>
      <c r="AJ281" s="73">
        <f t="shared" si="67"/>
        <v>0.5</v>
      </c>
      <c r="AK281" s="73">
        <v>0.57513480154899921</v>
      </c>
      <c r="AL281" s="95">
        <f t="shared" si="68"/>
        <v>0</v>
      </c>
      <c r="AM281" s="107">
        <v>0</v>
      </c>
      <c r="AN281" s="98">
        <f t="shared" si="69"/>
        <v>644.21280000000434</v>
      </c>
      <c r="AO281" s="99" t="e">
        <f>SUMIF([1]Sheet1!$AB:$AB,E281,[1]Sheet1!$AA:$AA)</f>
        <v>#VALUE!</v>
      </c>
      <c r="AP281" s="100" t="str">
        <f t="shared" si="70"/>
        <v/>
      </c>
      <c r="AQ281" s="97">
        <f t="shared" si="71"/>
        <v>1</v>
      </c>
      <c r="AR281" s="100">
        <f t="shared" si="72"/>
        <v>1</v>
      </c>
      <c r="AS281" s="101">
        <f t="shared" si="73"/>
        <v>0.72097272982850846</v>
      </c>
      <c r="AT281" s="100">
        <v>0.12430468185328003</v>
      </c>
      <c r="AU281" s="108">
        <f t="shared" si="74"/>
        <v>0</v>
      </c>
    </row>
    <row r="282" spans="1:47" hidden="1">
      <c r="A282" s="21">
        <v>44927</v>
      </c>
      <c r="B282" s="23" t="s">
        <v>13</v>
      </c>
      <c r="C282" s="23" t="s">
        <v>14</v>
      </c>
      <c r="D282" s="23" t="s">
        <v>254</v>
      </c>
      <c r="E282" s="23">
        <v>1002362903</v>
      </c>
      <c r="F282" s="23" t="s">
        <v>32</v>
      </c>
      <c r="G282" s="22">
        <v>1069324</v>
      </c>
      <c r="H282" s="36" t="s">
        <v>20</v>
      </c>
      <c r="I282" s="4" t="s">
        <v>3514</v>
      </c>
      <c r="J282" s="4" t="s">
        <v>3552</v>
      </c>
      <c r="K282" s="24">
        <v>1094.5699999999997</v>
      </c>
      <c r="L282" s="24">
        <v>1094.5699999999997</v>
      </c>
      <c r="M282" s="29">
        <v>0</v>
      </c>
      <c r="N282" s="29">
        <v>0</v>
      </c>
      <c r="O282" s="29">
        <v>4</v>
      </c>
      <c r="P282" s="29">
        <v>0</v>
      </c>
      <c r="Q282" s="29">
        <v>1067</v>
      </c>
      <c r="R282" s="28">
        <v>0</v>
      </c>
      <c r="S282" s="28">
        <v>68000</v>
      </c>
      <c r="T282" s="28">
        <v>0</v>
      </c>
      <c r="U282" s="28">
        <v>68000</v>
      </c>
      <c r="V282" s="29">
        <v>0</v>
      </c>
      <c r="W282" s="29">
        <v>4</v>
      </c>
      <c r="X282" s="32">
        <f t="shared" si="60"/>
        <v>4</v>
      </c>
      <c r="Y282" s="33">
        <f t="shared" si="61"/>
        <v>1067</v>
      </c>
      <c r="Z282" s="33">
        <f t="shared" si="62"/>
        <v>68000</v>
      </c>
      <c r="AA282" s="33">
        <f t="shared" si="63"/>
        <v>68000</v>
      </c>
      <c r="AB282" s="5">
        <v>4</v>
      </c>
      <c r="AC282" s="6">
        <v>0</v>
      </c>
      <c r="AD282" s="32">
        <v>0</v>
      </c>
      <c r="AE282" s="67">
        <f t="shared" si="64"/>
        <v>1</v>
      </c>
      <c r="AF282" s="70">
        <f>IF(C282=Sheet6!$E$3,Sheet6!$E$4,IF('January 2023'!C282=Sheet6!$F$3,Sheet6!$F$4,IF('January 2023'!C282=Sheet6!$G$3,Sheet6!$G$4,IF('January 2023'!C282=Sheet6!$H$3,Sheet6!$H$4,IF('January 2023'!C282=Sheet6!$I$3,Sheet6!$I$4,IF('January 2023'!C282=Sheet6!$J$3,Sheet6!$J$4,IF('January 2023'!C282=Sheet6!$K$3,Sheet6!$K$4,IF('January 2023'!C282=Sheet6!$L$3,Sheet6!$L$4))))))))</f>
        <v>0.12430468185328003</v>
      </c>
      <c r="AG282" s="74">
        <f t="shared" si="65"/>
        <v>0.97481202664059885</v>
      </c>
      <c r="AH282" s="71">
        <v>0.84499999999999997</v>
      </c>
      <c r="AI282" s="72">
        <f t="shared" si="66"/>
        <v>1</v>
      </c>
      <c r="AJ282" s="73">
        <f t="shared" si="67"/>
        <v>1</v>
      </c>
      <c r="AK282" s="73">
        <v>0.57513480154899921</v>
      </c>
      <c r="AL282" s="95">
        <f t="shared" si="68"/>
        <v>1</v>
      </c>
      <c r="AM282" s="107">
        <v>0</v>
      </c>
      <c r="AN282" s="98">
        <f t="shared" si="69"/>
        <v>0</v>
      </c>
      <c r="AO282" s="99" t="e">
        <f>SUMIF([1]Sheet1!$AB:$AB,E282,[1]Sheet1!$AA:$AA)</f>
        <v>#VALUE!</v>
      </c>
      <c r="AP282" s="100">
        <f t="shared" si="70"/>
        <v>1</v>
      </c>
      <c r="AQ282" s="97">
        <f t="shared" si="71"/>
        <v>0</v>
      </c>
      <c r="AR282" s="100">
        <f t="shared" si="72"/>
        <v>1</v>
      </c>
      <c r="AS282" s="101">
        <f t="shared" si="73"/>
        <v>2.518797335940115E-2</v>
      </c>
      <c r="AT282" s="100">
        <v>0.12430468185328003</v>
      </c>
      <c r="AU282" s="108">
        <f t="shared" si="74"/>
        <v>1</v>
      </c>
    </row>
    <row r="283" spans="1:47" hidden="1">
      <c r="A283" s="21">
        <v>44927</v>
      </c>
      <c r="B283" s="22" t="s">
        <v>13</v>
      </c>
      <c r="C283" s="22" t="s">
        <v>14</v>
      </c>
      <c r="D283" s="22" t="s">
        <v>258</v>
      </c>
      <c r="E283" s="22">
        <v>1002066906</v>
      </c>
      <c r="F283" s="22" t="s">
        <v>32</v>
      </c>
      <c r="G283" s="22">
        <v>1069324</v>
      </c>
      <c r="H283" s="36" t="s">
        <v>20</v>
      </c>
      <c r="I283" s="4" t="s">
        <v>3513</v>
      </c>
      <c r="J283" s="4" t="s">
        <v>3551</v>
      </c>
      <c r="K283" s="25">
        <v>1083.4399999999987</v>
      </c>
      <c r="L283" s="25">
        <v>1083.4399999999987</v>
      </c>
      <c r="M283" s="26">
        <v>0</v>
      </c>
      <c r="N283" s="26">
        <v>0</v>
      </c>
      <c r="O283" s="26">
        <v>1</v>
      </c>
      <c r="P283" s="26">
        <v>0</v>
      </c>
      <c r="Q283" s="26">
        <v>918.69999999999993</v>
      </c>
      <c r="R283" s="27">
        <v>0</v>
      </c>
      <c r="S283" s="27">
        <v>58800.000000000007</v>
      </c>
      <c r="T283" s="28">
        <v>0</v>
      </c>
      <c r="U283" s="27">
        <v>58800</v>
      </c>
      <c r="V283" s="29">
        <v>0</v>
      </c>
      <c r="W283" s="26">
        <v>1</v>
      </c>
      <c r="X283" s="30">
        <f t="shared" si="60"/>
        <v>1</v>
      </c>
      <c r="Y283" s="31">
        <f t="shared" si="61"/>
        <v>918.69999999999993</v>
      </c>
      <c r="Z283" s="31">
        <f t="shared" si="62"/>
        <v>58800.000000000007</v>
      </c>
      <c r="AA283" s="31">
        <f t="shared" si="63"/>
        <v>58800</v>
      </c>
      <c r="AB283" s="5">
        <v>1</v>
      </c>
      <c r="AC283" s="6">
        <v>0</v>
      </c>
      <c r="AD283" s="30">
        <v>0</v>
      </c>
      <c r="AE283" s="67">
        <f t="shared" si="64"/>
        <v>1</v>
      </c>
      <c r="AF283" s="70">
        <f>IF(C283=Sheet6!$E$3,Sheet6!$E$4,IF('January 2023'!C283=Sheet6!$F$3,Sheet6!$F$4,IF('January 2023'!C283=Sheet6!$G$3,Sheet6!$G$4,IF('January 2023'!C283=Sheet6!$H$3,Sheet6!$H$4,IF('January 2023'!C283=Sheet6!$I$3,Sheet6!$I$4,IF('January 2023'!C283=Sheet6!$J$3,Sheet6!$J$4,IF('January 2023'!C283=Sheet6!$K$3,Sheet6!$K$4,IF('January 2023'!C283=Sheet6!$L$3,Sheet6!$L$4))))))))</f>
        <v>0.12430468185328003</v>
      </c>
      <c r="AG283" s="74">
        <f t="shared" si="65"/>
        <v>0.84794727903714195</v>
      </c>
      <c r="AH283" s="71">
        <v>0.84499999999999997</v>
      </c>
      <c r="AI283" s="72">
        <f t="shared" si="66"/>
        <v>1</v>
      </c>
      <c r="AJ283" s="73">
        <f t="shared" si="67"/>
        <v>1</v>
      </c>
      <c r="AK283" s="73">
        <v>0.57513480154899921</v>
      </c>
      <c r="AL283" s="95">
        <f t="shared" si="68"/>
        <v>1</v>
      </c>
      <c r="AM283" s="107">
        <v>0</v>
      </c>
      <c r="AN283" s="98">
        <f t="shared" si="69"/>
        <v>0</v>
      </c>
      <c r="AO283" s="99" t="e">
        <f>SUMIF([1]Sheet1!$AB:$AB,E283,[1]Sheet1!$AA:$AA)</f>
        <v>#VALUE!</v>
      </c>
      <c r="AP283" s="100">
        <f t="shared" si="70"/>
        <v>1</v>
      </c>
      <c r="AQ283" s="97">
        <f t="shared" si="71"/>
        <v>0</v>
      </c>
      <c r="AR283" s="100">
        <f t="shared" si="72"/>
        <v>0.99999999999999989</v>
      </c>
      <c r="AS283" s="101">
        <f t="shared" si="73"/>
        <v>0.15205272096285816</v>
      </c>
      <c r="AT283" s="100">
        <v>0.12430468185328003</v>
      </c>
      <c r="AU283" s="108">
        <f t="shared" si="74"/>
        <v>0</v>
      </c>
    </row>
    <row r="284" spans="1:47" hidden="1">
      <c r="A284" s="21">
        <v>44927</v>
      </c>
      <c r="B284" s="22" t="s">
        <v>13</v>
      </c>
      <c r="C284" s="22" t="s">
        <v>14</v>
      </c>
      <c r="D284" s="22" t="s">
        <v>249</v>
      </c>
      <c r="E284" s="22">
        <v>1002067402</v>
      </c>
      <c r="F284" s="22" t="s">
        <v>32</v>
      </c>
      <c r="G284" s="22">
        <v>1069324</v>
      </c>
      <c r="H284" s="36" t="s">
        <v>20</v>
      </c>
      <c r="I284" s="4" t="s">
        <v>3514</v>
      </c>
      <c r="J284" s="4" t="s">
        <v>3552</v>
      </c>
      <c r="K284" s="25">
        <v>1009.3099999999977</v>
      </c>
      <c r="L284" s="25">
        <v>1009.3099999999977</v>
      </c>
      <c r="M284" s="26">
        <v>0</v>
      </c>
      <c r="N284" s="26">
        <v>0</v>
      </c>
      <c r="O284" s="26">
        <v>3</v>
      </c>
      <c r="P284" s="26">
        <v>0</v>
      </c>
      <c r="Q284" s="26">
        <v>1727.2</v>
      </c>
      <c r="R284" s="27">
        <v>0</v>
      </c>
      <c r="S284" s="27">
        <v>114000</v>
      </c>
      <c r="T284" s="28">
        <v>0</v>
      </c>
      <c r="U284" s="27">
        <v>114000</v>
      </c>
      <c r="V284" s="29">
        <v>0</v>
      </c>
      <c r="W284" s="26">
        <v>3</v>
      </c>
      <c r="X284" s="30">
        <f t="shared" si="60"/>
        <v>3</v>
      </c>
      <c r="Y284" s="31">
        <f t="shared" si="61"/>
        <v>1727.2</v>
      </c>
      <c r="Z284" s="31">
        <f t="shared" si="62"/>
        <v>114000</v>
      </c>
      <c r="AA284" s="31">
        <f t="shared" si="63"/>
        <v>114000</v>
      </c>
      <c r="AB284" s="5">
        <v>3</v>
      </c>
      <c r="AC284" s="6">
        <v>0</v>
      </c>
      <c r="AD284" s="30">
        <v>0</v>
      </c>
      <c r="AE284" s="67">
        <f t="shared" si="64"/>
        <v>1</v>
      </c>
      <c r="AF284" s="70">
        <f>IF(C284=Sheet6!$E$3,Sheet6!$E$4,IF('January 2023'!C284=Sheet6!$F$3,Sheet6!$F$4,IF('January 2023'!C284=Sheet6!$G$3,Sheet6!$G$4,IF('January 2023'!C284=Sheet6!$H$3,Sheet6!$H$4,IF('January 2023'!C284=Sheet6!$I$3,Sheet6!$I$4,IF('January 2023'!C284=Sheet6!$J$3,Sheet6!$J$4,IF('January 2023'!C284=Sheet6!$K$3,Sheet6!$K$4,IF('January 2023'!C284=Sheet6!$L$3,Sheet6!$L$4))))))))</f>
        <v>0.12430468185328003</v>
      </c>
      <c r="AG284" s="74">
        <f t="shared" si="65"/>
        <v>1.7112680940444502</v>
      </c>
      <c r="AH284" s="71">
        <v>0.84499999999999997</v>
      </c>
      <c r="AI284" s="72">
        <f t="shared" si="66"/>
        <v>1</v>
      </c>
      <c r="AJ284" s="73">
        <f t="shared" si="67"/>
        <v>1</v>
      </c>
      <c r="AK284" s="73">
        <v>0.57513480154899921</v>
      </c>
      <c r="AL284" s="95">
        <f t="shared" si="68"/>
        <v>1</v>
      </c>
      <c r="AM284" s="107">
        <v>0</v>
      </c>
      <c r="AN284" s="98">
        <f t="shared" si="69"/>
        <v>0</v>
      </c>
      <c r="AO284" s="99" t="e">
        <f>SUMIF([1]Sheet1!$AB:$AB,E284,[1]Sheet1!$AA:$AA)</f>
        <v>#VALUE!</v>
      </c>
      <c r="AP284" s="100">
        <f t="shared" si="70"/>
        <v>1</v>
      </c>
      <c r="AQ284" s="97">
        <f t="shared" si="71"/>
        <v>0</v>
      </c>
      <c r="AR284" s="100">
        <f t="shared" si="72"/>
        <v>1</v>
      </c>
      <c r="AS284" s="101">
        <f t="shared" si="73"/>
        <v>-0.71126809404445024</v>
      </c>
      <c r="AT284" s="100">
        <v>0.12430468185328003</v>
      </c>
      <c r="AU284" s="108">
        <f t="shared" si="74"/>
        <v>1</v>
      </c>
    </row>
    <row r="285" spans="1:47" hidden="1">
      <c r="A285" s="21">
        <v>44927</v>
      </c>
      <c r="B285" s="22" t="s">
        <v>13</v>
      </c>
      <c r="C285" s="22" t="s">
        <v>14</v>
      </c>
      <c r="D285" s="22" t="s">
        <v>222</v>
      </c>
      <c r="E285" s="22">
        <v>1002527920</v>
      </c>
      <c r="F285" s="22" t="s">
        <v>32</v>
      </c>
      <c r="G285" s="22">
        <v>1172349</v>
      </c>
      <c r="H285" s="36" t="s">
        <v>20</v>
      </c>
      <c r="I285" s="4" t="s">
        <v>3516</v>
      </c>
      <c r="J285" s="4" t="s">
        <v>3554</v>
      </c>
      <c r="K285" s="25">
        <v>1005.239999999998</v>
      </c>
      <c r="L285" s="25">
        <v>1005.239999999998</v>
      </c>
      <c r="M285" s="26">
        <v>0</v>
      </c>
      <c r="N285" s="26">
        <v>0</v>
      </c>
      <c r="O285" s="26">
        <v>3</v>
      </c>
      <c r="P285" s="26">
        <v>0</v>
      </c>
      <c r="Q285" s="26">
        <v>1121.1000000000001</v>
      </c>
      <c r="R285" s="27">
        <v>0</v>
      </c>
      <c r="S285" s="27">
        <v>70247.199999999997</v>
      </c>
      <c r="T285" s="28">
        <v>0</v>
      </c>
      <c r="U285" s="27">
        <v>81900</v>
      </c>
      <c r="V285" s="29">
        <v>0</v>
      </c>
      <c r="W285" s="26">
        <v>3</v>
      </c>
      <c r="X285" s="30">
        <f t="shared" si="60"/>
        <v>3</v>
      </c>
      <c r="Y285" s="31">
        <f t="shared" si="61"/>
        <v>1121.1000000000001</v>
      </c>
      <c r="Z285" s="31">
        <f t="shared" si="62"/>
        <v>70247.199999999997</v>
      </c>
      <c r="AA285" s="31">
        <f t="shared" si="63"/>
        <v>81900</v>
      </c>
      <c r="AB285" s="5">
        <v>3</v>
      </c>
      <c r="AC285" s="6">
        <v>0</v>
      </c>
      <c r="AD285" s="30">
        <v>0</v>
      </c>
      <c r="AE285" s="67">
        <f t="shared" si="64"/>
        <v>1</v>
      </c>
      <c r="AF285" s="70">
        <f>IF(C285=Sheet6!$E$3,Sheet6!$E$4,IF('January 2023'!C285=Sheet6!$F$3,Sheet6!$F$4,IF('January 2023'!C285=Sheet6!$G$3,Sheet6!$G$4,IF('January 2023'!C285=Sheet6!$H$3,Sheet6!$H$4,IF('January 2023'!C285=Sheet6!$I$3,Sheet6!$I$4,IF('January 2023'!C285=Sheet6!$J$3,Sheet6!$J$4,IF('January 2023'!C285=Sheet6!$K$3,Sheet6!$K$4,IF('January 2023'!C285=Sheet6!$L$3,Sheet6!$L$4))))))))</f>
        <v>0.12430468185328003</v>
      </c>
      <c r="AG285" s="74">
        <f t="shared" si="65"/>
        <v>1.1152560582547475</v>
      </c>
      <c r="AH285" s="71">
        <v>0.84499999999999997</v>
      </c>
      <c r="AI285" s="72">
        <f t="shared" si="66"/>
        <v>1</v>
      </c>
      <c r="AJ285" s="73">
        <f t="shared" si="67"/>
        <v>1</v>
      </c>
      <c r="AK285" s="73">
        <v>0.57513480154899921</v>
      </c>
      <c r="AL285" s="95">
        <f t="shared" si="68"/>
        <v>1</v>
      </c>
      <c r="AM285" s="107">
        <v>0</v>
      </c>
      <c r="AN285" s="98">
        <f t="shared" si="69"/>
        <v>0</v>
      </c>
      <c r="AO285" s="99" t="e">
        <f>SUMIF([1]Sheet1!$AB:$AB,E285,[1]Sheet1!$AA:$AA)</f>
        <v>#VALUE!</v>
      </c>
      <c r="AP285" s="100">
        <f t="shared" si="70"/>
        <v>1</v>
      </c>
      <c r="AQ285" s="97">
        <f t="shared" si="71"/>
        <v>0</v>
      </c>
      <c r="AR285" s="100">
        <f t="shared" si="72"/>
        <v>1.1658827682811557</v>
      </c>
      <c r="AS285" s="101">
        <f t="shared" si="73"/>
        <v>-0.30025782054037475</v>
      </c>
      <c r="AT285" s="100">
        <v>0.12430468185328003</v>
      </c>
      <c r="AU285" s="108">
        <f t="shared" si="74"/>
        <v>1</v>
      </c>
    </row>
    <row r="286" spans="1:47" hidden="1">
      <c r="A286" s="21">
        <v>44927</v>
      </c>
      <c r="B286" s="22" t="s">
        <v>13</v>
      </c>
      <c r="C286" s="22" t="s">
        <v>14</v>
      </c>
      <c r="D286" s="22" t="s">
        <v>247</v>
      </c>
      <c r="E286" s="22">
        <v>1002363404</v>
      </c>
      <c r="F286" s="22" t="s">
        <v>32</v>
      </c>
      <c r="G286" s="22">
        <v>1069324</v>
      </c>
      <c r="H286" s="36" t="s">
        <v>20</v>
      </c>
      <c r="I286" s="4" t="s">
        <v>3514</v>
      </c>
      <c r="J286" s="4" t="s">
        <v>3552</v>
      </c>
      <c r="K286" s="25">
        <v>910.11999999999898</v>
      </c>
      <c r="L286" s="25">
        <v>910.11999999999898</v>
      </c>
      <c r="M286" s="26">
        <v>0</v>
      </c>
      <c r="N286" s="26">
        <v>0</v>
      </c>
      <c r="O286" s="26">
        <v>5</v>
      </c>
      <c r="P286" s="26">
        <v>0</v>
      </c>
      <c r="Q286" s="26">
        <v>1043.4000000000001</v>
      </c>
      <c r="R286" s="27">
        <v>0</v>
      </c>
      <c r="S286" s="27">
        <v>66178.299999999988</v>
      </c>
      <c r="T286" s="28">
        <v>0</v>
      </c>
      <c r="U286" s="27">
        <v>65400</v>
      </c>
      <c r="V286" s="29">
        <v>0</v>
      </c>
      <c r="W286" s="26">
        <v>5</v>
      </c>
      <c r="X286" s="30">
        <f t="shared" si="60"/>
        <v>5</v>
      </c>
      <c r="Y286" s="31">
        <f t="shared" si="61"/>
        <v>1043.4000000000001</v>
      </c>
      <c r="Z286" s="31">
        <f t="shared" si="62"/>
        <v>66178.299999999988</v>
      </c>
      <c r="AA286" s="31">
        <f t="shared" si="63"/>
        <v>65400</v>
      </c>
      <c r="AB286" s="5">
        <v>5</v>
      </c>
      <c r="AC286" s="6">
        <v>0</v>
      </c>
      <c r="AD286" s="30">
        <v>0</v>
      </c>
      <c r="AE286" s="67">
        <f t="shared" si="64"/>
        <v>1</v>
      </c>
      <c r="AF286" s="70">
        <f>IF(C286=Sheet6!$E$3,Sheet6!$E$4,IF('January 2023'!C286=Sheet6!$F$3,Sheet6!$F$4,IF('January 2023'!C286=Sheet6!$G$3,Sheet6!$G$4,IF('January 2023'!C286=Sheet6!$H$3,Sheet6!$H$4,IF('January 2023'!C286=Sheet6!$I$3,Sheet6!$I$4,IF('January 2023'!C286=Sheet6!$J$3,Sheet6!$J$4,IF('January 2023'!C286=Sheet6!$K$3,Sheet6!$K$4,IF('January 2023'!C286=Sheet6!$L$3,Sheet6!$L$4))))))))</f>
        <v>0.12430468185328003</v>
      </c>
      <c r="AG286" s="74">
        <f t="shared" si="65"/>
        <v>1.1464422273985861</v>
      </c>
      <c r="AH286" s="71">
        <v>0.84499999999999997</v>
      </c>
      <c r="AI286" s="72">
        <f t="shared" si="66"/>
        <v>1</v>
      </c>
      <c r="AJ286" s="73">
        <f t="shared" si="67"/>
        <v>1</v>
      </c>
      <c r="AK286" s="73">
        <v>0.57513480154899921</v>
      </c>
      <c r="AL286" s="95">
        <f t="shared" si="68"/>
        <v>1</v>
      </c>
      <c r="AM286" s="107">
        <v>0</v>
      </c>
      <c r="AN286" s="98">
        <f t="shared" si="69"/>
        <v>0</v>
      </c>
      <c r="AO286" s="99" t="e">
        <f>SUMIF([1]Sheet1!$AB:$AB,E286,[1]Sheet1!$AA:$AA)</f>
        <v>#VALUE!</v>
      </c>
      <c r="AP286" s="100">
        <f t="shared" si="70"/>
        <v>1</v>
      </c>
      <c r="AQ286" s="97">
        <f t="shared" si="71"/>
        <v>0</v>
      </c>
      <c r="AR286" s="100">
        <f t="shared" si="72"/>
        <v>0.98823934733893148</v>
      </c>
      <c r="AS286" s="101">
        <f t="shared" si="73"/>
        <v>-0.13295931856616972</v>
      </c>
      <c r="AT286" s="100">
        <v>0.12430468185328003</v>
      </c>
      <c r="AU286" s="108">
        <f t="shared" si="74"/>
        <v>1</v>
      </c>
    </row>
    <row r="287" spans="1:47" hidden="1">
      <c r="A287" s="21">
        <v>44927</v>
      </c>
      <c r="B287" s="22" t="s">
        <v>13</v>
      </c>
      <c r="C287" s="22" t="s">
        <v>14</v>
      </c>
      <c r="D287" s="22" t="s">
        <v>245</v>
      </c>
      <c r="E287" s="22">
        <v>1002041406</v>
      </c>
      <c r="F287" s="22" t="s">
        <v>32</v>
      </c>
      <c r="G287" s="22">
        <v>1069324</v>
      </c>
      <c r="H287" s="36" t="s">
        <v>20</v>
      </c>
      <c r="I287" s="4" t="s">
        <v>3513</v>
      </c>
      <c r="J287" s="4" t="s">
        <v>3551</v>
      </c>
      <c r="K287" s="25">
        <v>909.59999999999854</v>
      </c>
      <c r="L287" s="25">
        <v>909.59999999999854</v>
      </c>
      <c r="M287" s="26">
        <v>0</v>
      </c>
      <c r="N287" s="26">
        <v>0</v>
      </c>
      <c r="O287" s="26">
        <v>2</v>
      </c>
      <c r="P287" s="26">
        <v>0</v>
      </c>
      <c r="Q287" s="26">
        <v>669.7</v>
      </c>
      <c r="R287" s="27">
        <v>0</v>
      </c>
      <c r="S287" s="27">
        <v>45000</v>
      </c>
      <c r="T287" s="28">
        <v>0</v>
      </c>
      <c r="U287" s="27">
        <v>45000</v>
      </c>
      <c r="V287" s="29">
        <v>0</v>
      </c>
      <c r="W287" s="26">
        <v>2</v>
      </c>
      <c r="X287" s="30">
        <f t="shared" si="60"/>
        <v>2</v>
      </c>
      <c r="Y287" s="31">
        <f t="shared" si="61"/>
        <v>669.7</v>
      </c>
      <c r="Z287" s="31">
        <f t="shared" si="62"/>
        <v>45000</v>
      </c>
      <c r="AA287" s="31">
        <f t="shared" si="63"/>
        <v>45000</v>
      </c>
      <c r="AB287" s="5">
        <v>2</v>
      </c>
      <c r="AC287" s="6">
        <v>0</v>
      </c>
      <c r="AD287" s="30">
        <v>0</v>
      </c>
      <c r="AE287" s="67">
        <f t="shared" si="64"/>
        <v>1</v>
      </c>
      <c r="AF287" s="70">
        <f>IF(C287=Sheet6!$E$3,Sheet6!$E$4,IF('January 2023'!C287=Sheet6!$F$3,Sheet6!$F$4,IF('January 2023'!C287=Sheet6!$G$3,Sheet6!$G$4,IF('January 2023'!C287=Sheet6!$H$3,Sheet6!$H$4,IF('January 2023'!C287=Sheet6!$I$3,Sheet6!$I$4,IF('January 2023'!C287=Sheet6!$J$3,Sheet6!$J$4,IF('January 2023'!C287=Sheet6!$K$3,Sheet6!$K$4,IF('January 2023'!C287=Sheet6!$L$3,Sheet6!$L$4))))))))</f>
        <v>0.12430468185328003</v>
      </c>
      <c r="AG287" s="74">
        <f t="shared" si="65"/>
        <v>0.73625769569041455</v>
      </c>
      <c r="AH287" s="71">
        <v>0.84499999999999997</v>
      </c>
      <c r="AI287" s="72">
        <f t="shared" si="66"/>
        <v>0</v>
      </c>
      <c r="AJ287" s="73">
        <f t="shared" si="67"/>
        <v>1</v>
      </c>
      <c r="AK287" s="73">
        <v>0.57513480154899921</v>
      </c>
      <c r="AL287" s="95">
        <f t="shared" si="68"/>
        <v>1</v>
      </c>
      <c r="AM287" s="107">
        <v>0</v>
      </c>
      <c r="AN287" s="98">
        <f t="shared" si="69"/>
        <v>98.91199999999867</v>
      </c>
      <c r="AO287" s="99" t="e">
        <f>SUMIF([1]Sheet1!$AB:$AB,E287,[1]Sheet1!$AA:$AA)</f>
        <v>#VALUE!</v>
      </c>
      <c r="AP287" s="100" t="str">
        <f t="shared" si="70"/>
        <v/>
      </c>
      <c r="AQ287" s="97">
        <f t="shared" si="71"/>
        <v>1</v>
      </c>
      <c r="AR287" s="100">
        <f t="shared" si="72"/>
        <v>1</v>
      </c>
      <c r="AS287" s="101">
        <f t="shared" si="73"/>
        <v>0.26374230430958545</v>
      </c>
      <c r="AT287" s="100">
        <v>0.12430468185328003</v>
      </c>
      <c r="AU287" s="108">
        <f t="shared" si="74"/>
        <v>0</v>
      </c>
    </row>
    <row r="288" spans="1:47" hidden="1">
      <c r="A288" s="21">
        <v>44927</v>
      </c>
      <c r="B288" s="22" t="s">
        <v>13</v>
      </c>
      <c r="C288" s="22" t="s">
        <v>14</v>
      </c>
      <c r="D288" s="22" t="s">
        <v>229</v>
      </c>
      <c r="E288" s="22">
        <v>1001765406</v>
      </c>
      <c r="F288" s="22" t="s">
        <v>32</v>
      </c>
      <c r="G288" s="22">
        <v>1172349</v>
      </c>
      <c r="H288" s="36" t="s">
        <v>20</v>
      </c>
      <c r="I288" s="4" t="s">
        <v>3516</v>
      </c>
      <c r="J288" s="4" t="s">
        <v>3554</v>
      </c>
      <c r="K288" s="25">
        <v>756.08999999999651</v>
      </c>
      <c r="L288" s="25">
        <v>756.08999999999651</v>
      </c>
      <c r="M288" s="26">
        <v>0</v>
      </c>
      <c r="N288" s="26">
        <v>0</v>
      </c>
      <c r="O288" s="26">
        <v>5</v>
      </c>
      <c r="P288" s="26">
        <v>0</v>
      </c>
      <c r="Q288" s="26">
        <v>1026.0999999999999</v>
      </c>
      <c r="R288" s="27">
        <v>0</v>
      </c>
      <c r="S288" s="27">
        <v>63500</v>
      </c>
      <c r="T288" s="28">
        <v>0</v>
      </c>
      <c r="U288" s="27">
        <v>63500</v>
      </c>
      <c r="V288" s="29">
        <v>0</v>
      </c>
      <c r="W288" s="26">
        <v>4</v>
      </c>
      <c r="X288" s="30">
        <f t="shared" si="60"/>
        <v>5</v>
      </c>
      <c r="Y288" s="31">
        <f t="shared" si="61"/>
        <v>1026.0999999999999</v>
      </c>
      <c r="Z288" s="31">
        <f t="shared" si="62"/>
        <v>63500</v>
      </c>
      <c r="AA288" s="31">
        <f t="shared" si="63"/>
        <v>63500</v>
      </c>
      <c r="AB288" s="5">
        <v>4</v>
      </c>
      <c r="AC288" s="6">
        <v>0</v>
      </c>
      <c r="AD288" s="30">
        <v>0</v>
      </c>
      <c r="AE288" s="67">
        <f t="shared" si="64"/>
        <v>0.8</v>
      </c>
      <c r="AF288" s="70">
        <f>IF(C288=Sheet6!$E$3,Sheet6!$E$4,IF('January 2023'!C288=Sheet6!$F$3,Sheet6!$F$4,IF('January 2023'!C288=Sheet6!$G$3,Sheet6!$G$4,IF('January 2023'!C288=Sheet6!$H$3,Sheet6!$H$4,IF('January 2023'!C288=Sheet6!$I$3,Sheet6!$I$4,IF('January 2023'!C288=Sheet6!$J$3,Sheet6!$J$4,IF('January 2023'!C288=Sheet6!$K$3,Sheet6!$K$4,IF('January 2023'!C288=Sheet6!$L$3,Sheet6!$L$4))))))))</f>
        <v>0.12430468185328003</v>
      </c>
      <c r="AG288" s="74">
        <f t="shared" si="65"/>
        <v>1.3571135711357174</v>
      </c>
      <c r="AH288" s="71">
        <v>0.84499999999999997</v>
      </c>
      <c r="AI288" s="72">
        <f t="shared" si="66"/>
        <v>1</v>
      </c>
      <c r="AJ288" s="73">
        <f t="shared" si="67"/>
        <v>0.8</v>
      </c>
      <c r="AK288" s="73">
        <v>0.57513480154899921</v>
      </c>
      <c r="AL288" s="95">
        <f t="shared" si="68"/>
        <v>1</v>
      </c>
      <c r="AM288" s="107">
        <v>0</v>
      </c>
      <c r="AN288" s="98">
        <f t="shared" si="69"/>
        <v>0</v>
      </c>
      <c r="AO288" s="99" t="e">
        <f>SUMIF([1]Sheet1!$AB:$AB,E288,[1]Sheet1!$AA:$AA)</f>
        <v>#VALUE!</v>
      </c>
      <c r="AP288" s="100">
        <f t="shared" si="70"/>
        <v>1</v>
      </c>
      <c r="AQ288" s="97">
        <f t="shared" si="71"/>
        <v>0</v>
      </c>
      <c r="AR288" s="100">
        <f t="shared" si="72"/>
        <v>1</v>
      </c>
      <c r="AS288" s="101">
        <f t="shared" si="73"/>
        <v>-0.3571135711357174</v>
      </c>
      <c r="AT288" s="100">
        <v>0.12430468185328003</v>
      </c>
      <c r="AU288" s="108">
        <f t="shared" si="74"/>
        <v>1</v>
      </c>
    </row>
    <row r="289" spans="1:47" hidden="1">
      <c r="A289" s="21">
        <v>44927</v>
      </c>
      <c r="B289" s="22" t="s">
        <v>13</v>
      </c>
      <c r="C289" s="22" t="s">
        <v>14</v>
      </c>
      <c r="D289" s="22" t="s">
        <v>261</v>
      </c>
      <c r="E289" s="22">
        <v>1001765966</v>
      </c>
      <c r="F289" s="22" t="s">
        <v>32</v>
      </c>
      <c r="G289" s="22">
        <v>1172349</v>
      </c>
      <c r="H289" s="36" t="s">
        <v>20</v>
      </c>
      <c r="I289" s="4" t="s">
        <v>3516</v>
      </c>
      <c r="J289" s="4" t="s">
        <v>3554</v>
      </c>
      <c r="K289" s="25">
        <v>720</v>
      </c>
      <c r="L289" s="25">
        <v>720</v>
      </c>
      <c r="M289" s="26">
        <v>0</v>
      </c>
      <c r="N289" s="26">
        <v>0</v>
      </c>
      <c r="O289" s="26">
        <v>1</v>
      </c>
      <c r="P289" s="26">
        <v>0</v>
      </c>
      <c r="Q289" s="26">
        <v>721.5</v>
      </c>
      <c r="R289" s="27">
        <v>0</v>
      </c>
      <c r="S289" s="27">
        <v>47000</v>
      </c>
      <c r="T289" s="28">
        <v>0</v>
      </c>
      <c r="U289" s="27">
        <v>47000</v>
      </c>
      <c r="V289" s="29">
        <v>0</v>
      </c>
      <c r="W289" s="26">
        <v>1</v>
      </c>
      <c r="X289" s="30">
        <f t="shared" si="60"/>
        <v>1</v>
      </c>
      <c r="Y289" s="31">
        <f t="shared" si="61"/>
        <v>721.5</v>
      </c>
      <c r="Z289" s="31">
        <f t="shared" si="62"/>
        <v>47000</v>
      </c>
      <c r="AA289" s="31">
        <f t="shared" si="63"/>
        <v>47000</v>
      </c>
      <c r="AB289" s="5">
        <v>1</v>
      </c>
      <c r="AC289" s="6">
        <v>0</v>
      </c>
      <c r="AD289" s="30">
        <v>0</v>
      </c>
      <c r="AE289" s="67">
        <f t="shared" si="64"/>
        <v>1</v>
      </c>
      <c r="AF289" s="70">
        <f>IF(C289=Sheet6!$E$3,Sheet6!$E$4,IF('January 2023'!C289=Sheet6!$F$3,Sheet6!$F$4,IF('January 2023'!C289=Sheet6!$G$3,Sheet6!$G$4,IF('January 2023'!C289=Sheet6!$H$3,Sheet6!$H$4,IF('January 2023'!C289=Sheet6!$I$3,Sheet6!$I$4,IF('January 2023'!C289=Sheet6!$J$3,Sheet6!$J$4,IF('January 2023'!C289=Sheet6!$K$3,Sheet6!$K$4,IF('January 2023'!C289=Sheet6!$L$3,Sheet6!$L$4))))))))</f>
        <v>0.12430468185328003</v>
      </c>
      <c r="AG289" s="74">
        <f t="shared" si="65"/>
        <v>1.0020833333333334</v>
      </c>
      <c r="AH289" s="71">
        <v>0.84499999999999997</v>
      </c>
      <c r="AI289" s="72">
        <f t="shared" si="66"/>
        <v>1</v>
      </c>
      <c r="AJ289" s="73">
        <f t="shared" si="67"/>
        <v>1</v>
      </c>
      <c r="AK289" s="73">
        <v>0.57513480154899921</v>
      </c>
      <c r="AL289" s="95">
        <f t="shared" si="68"/>
        <v>1</v>
      </c>
      <c r="AM289" s="107">
        <v>0</v>
      </c>
      <c r="AN289" s="98">
        <f t="shared" si="69"/>
        <v>0</v>
      </c>
      <c r="AO289" s="99" t="e">
        <f>SUMIF([1]Sheet1!$AB:$AB,E289,[1]Sheet1!$AA:$AA)</f>
        <v>#VALUE!</v>
      </c>
      <c r="AP289" s="100">
        <f t="shared" si="70"/>
        <v>1</v>
      </c>
      <c r="AQ289" s="97">
        <f t="shared" si="71"/>
        <v>0</v>
      </c>
      <c r="AR289" s="100">
        <f t="shared" si="72"/>
        <v>1</v>
      </c>
      <c r="AS289" s="101">
        <f t="shared" si="73"/>
        <v>-2.083333333333437E-3</v>
      </c>
      <c r="AT289" s="100">
        <v>0.12430468185328003</v>
      </c>
      <c r="AU289" s="108">
        <f t="shared" si="74"/>
        <v>1</v>
      </c>
    </row>
    <row r="290" spans="1:47" hidden="1">
      <c r="A290" s="21">
        <v>44927</v>
      </c>
      <c r="B290" s="22" t="s">
        <v>13</v>
      </c>
      <c r="C290" s="22" t="s">
        <v>14</v>
      </c>
      <c r="D290" s="22" t="s">
        <v>257</v>
      </c>
      <c r="E290" s="22">
        <v>1002259916</v>
      </c>
      <c r="F290" s="22" t="s">
        <v>32</v>
      </c>
      <c r="G290" s="22">
        <v>1069324</v>
      </c>
      <c r="H290" s="36" t="s">
        <v>20</v>
      </c>
      <c r="I290" s="4" t="s">
        <v>3513</v>
      </c>
      <c r="J290" s="4" t="s">
        <v>3551</v>
      </c>
      <c r="K290" s="25">
        <v>596</v>
      </c>
      <c r="L290" s="25">
        <v>596</v>
      </c>
      <c r="M290" s="26">
        <v>0</v>
      </c>
      <c r="N290" s="26">
        <v>0</v>
      </c>
      <c r="O290" s="26">
        <v>1</v>
      </c>
      <c r="P290" s="26">
        <v>0</v>
      </c>
      <c r="Q290" s="26">
        <v>878.5</v>
      </c>
      <c r="R290" s="27">
        <v>0</v>
      </c>
      <c r="S290" s="27">
        <v>58000</v>
      </c>
      <c r="T290" s="28">
        <v>0</v>
      </c>
      <c r="U290" s="27">
        <v>58000</v>
      </c>
      <c r="V290" s="29">
        <v>0</v>
      </c>
      <c r="W290" s="26">
        <v>1</v>
      </c>
      <c r="X290" s="30">
        <f t="shared" si="60"/>
        <v>1</v>
      </c>
      <c r="Y290" s="31">
        <f t="shared" si="61"/>
        <v>878.5</v>
      </c>
      <c r="Z290" s="31">
        <f t="shared" si="62"/>
        <v>58000</v>
      </c>
      <c r="AA290" s="31">
        <f t="shared" si="63"/>
        <v>58000</v>
      </c>
      <c r="AB290" s="5">
        <v>1</v>
      </c>
      <c r="AC290" s="6">
        <v>0</v>
      </c>
      <c r="AD290" s="30">
        <v>0</v>
      </c>
      <c r="AE290" s="67">
        <f t="shared" si="64"/>
        <v>1</v>
      </c>
      <c r="AF290" s="70">
        <f>IF(C290=Sheet6!$E$3,Sheet6!$E$4,IF('January 2023'!C290=Sheet6!$F$3,Sheet6!$F$4,IF('January 2023'!C290=Sheet6!$G$3,Sheet6!$G$4,IF('January 2023'!C290=Sheet6!$H$3,Sheet6!$H$4,IF('January 2023'!C290=Sheet6!$I$3,Sheet6!$I$4,IF('January 2023'!C290=Sheet6!$J$3,Sheet6!$J$4,IF('January 2023'!C290=Sheet6!$K$3,Sheet6!$K$4,IF('January 2023'!C290=Sheet6!$L$3,Sheet6!$L$4))))))))</f>
        <v>0.12430468185328003</v>
      </c>
      <c r="AG290" s="74">
        <f t="shared" si="65"/>
        <v>1.473993288590604</v>
      </c>
      <c r="AH290" s="71">
        <v>0.84499999999999997</v>
      </c>
      <c r="AI290" s="72">
        <f t="shared" si="66"/>
        <v>1</v>
      </c>
      <c r="AJ290" s="73">
        <f t="shared" si="67"/>
        <v>1</v>
      </c>
      <c r="AK290" s="73">
        <v>0.57513480154899921</v>
      </c>
      <c r="AL290" s="95">
        <f t="shared" si="68"/>
        <v>1</v>
      </c>
      <c r="AM290" s="107">
        <v>0</v>
      </c>
      <c r="AN290" s="98">
        <f t="shared" si="69"/>
        <v>0</v>
      </c>
      <c r="AO290" s="99" t="e">
        <f>SUMIF([1]Sheet1!$AB:$AB,E290,[1]Sheet1!$AA:$AA)</f>
        <v>#VALUE!</v>
      </c>
      <c r="AP290" s="100">
        <f t="shared" si="70"/>
        <v>1</v>
      </c>
      <c r="AQ290" s="97">
        <f t="shared" si="71"/>
        <v>0</v>
      </c>
      <c r="AR290" s="100">
        <f t="shared" si="72"/>
        <v>1</v>
      </c>
      <c r="AS290" s="101">
        <f t="shared" si="73"/>
        <v>-0.47399328859060397</v>
      </c>
      <c r="AT290" s="100">
        <v>0.12430468185328003</v>
      </c>
      <c r="AU290" s="108">
        <f t="shared" si="74"/>
        <v>1</v>
      </c>
    </row>
    <row r="291" spans="1:47" hidden="1">
      <c r="A291" s="21">
        <v>44927</v>
      </c>
      <c r="B291" s="22" t="s">
        <v>13</v>
      </c>
      <c r="C291" s="22" t="s">
        <v>14</v>
      </c>
      <c r="D291" s="22" t="s">
        <v>3371</v>
      </c>
      <c r="E291" s="22">
        <v>1002747912</v>
      </c>
      <c r="F291" s="22" t="s">
        <v>32</v>
      </c>
      <c r="G291" s="22">
        <v>1069324</v>
      </c>
      <c r="H291" s="36" t="s">
        <v>20</v>
      </c>
      <c r="I291" s="4" t="s">
        <v>3514</v>
      </c>
      <c r="J291" s="4" t="s">
        <v>3552</v>
      </c>
      <c r="K291" s="25">
        <v>592.40999999999622</v>
      </c>
      <c r="L291" s="25">
        <v>592.40999999999622</v>
      </c>
      <c r="M291" s="26">
        <v>0</v>
      </c>
      <c r="N291" s="26">
        <v>0</v>
      </c>
      <c r="O291" s="26">
        <v>1</v>
      </c>
      <c r="P291" s="26">
        <v>0</v>
      </c>
      <c r="Q291" s="26">
        <v>74.400000000000006</v>
      </c>
      <c r="R291" s="27">
        <v>0</v>
      </c>
      <c r="S291" s="27">
        <v>5000</v>
      </c>
      <c r="T291" s="28">
        <v>0</v>
      </c>
      <c r="U291" s="27">
        <v>5000</v>
      </c>
      <c r="V291" s="29">
        <v>0</v>
      </c>
      <c r="W291" s="26">
        <v>1</v>
      </c>
      <c r="X291" s="30">
        <f t="shared" si="60"/>
        <v>1</v>
      </c>
      <c r="Y291" s="31">
        <f t="shared" si="61"/>
        <v>74.400000000000006</v>
      </c>
      <c r="Z291" s="31">
        <f t="shared" si="62"/>
        <v>5000</v>
      </c>
      <c r="AA291" s="31">
        <f t="shared" si="63"/>
        <v>5000</v>
      </c>
      <c r="AB291" s="5">
        <v>1</v>
      </c>
      <c r="AC291" s="6">
        <v>0</v>
      </c>
      <c r="AD291" s="30">
        <v>0</v>
      </c>
      <c r="AE291" s="67">
        <f t="shared" si="64"/>
        <v>1</v>
      </c>
      <c r="AF291" s="70">
        <f>IF(C291=Sheet6!$E$3,Sheet6!$E$4,IF('January 2023'!C291=Sheet6!$F$3,Sheet6!$F$4,IF('January 2023'!C291=Sheet6!$G$3,Sheet6!$G$4,IF('January 2023'!C291=Sheet6!$H$3,Sheet6!$H$4,IF('January 2023'!C291=Sheet6!$I$3,Sheet6!$I$4,IF('January 2023'!C291=Sheet6!$J$3,Sheet6!$J$4,IF('January 2023'!C291=Sheet6!$K$3,Sheet6!$K$4,IF('January 2023'!C291=Sheet6!$L$3,Sheet6!$L$4))))))))</f>
        <v>0.12430468185328003</v>
      </c>
      <c r="AG291" s="74">
        <f t="shared" si="65"/>
        <v>0.12558869701726927</v>
      </c>
      <c r="AH291" s="71">
        <v>0.84499999999999997</v>
      </c>
      <c r="AI291" s="72">
        <f t="shared" si="66"/>
        <v>0</v>
      </c>
      <c r="AJ291" s="73">
        <f t="shared" si="67"/>
        <v>1</v>
      </c>
      <c r="AK291" s="73">
        <v>0.57513480154899921</v>
      </c>
      <c r="AL291" s="95">
        <f t="shared" si="68"/>
        <v>1</v>
      </c>
      <c r="AM291" s="107">
        <v>0</v>
      </c>
      <c r="AN291" s="98">
        <f t="shared" si="69"/>
        <v>426.18644999999674</v>
      </c>
      <c r="AO291" s="99" t="e">
        <f>SUMIF([1]Sheet1!$AB:$AB,E291,[1]Sheet1!$AA:$AA)</f>
        <v>#VALUE!</v>
      </c>
      <c r="AP291" s="100" t="str">
        <f t="shared" si="70"/>
        <v/>
      </c>
      <c r="AQ291" s="97">
        <f t="shared" si="71"/>
        <v>1</v>
      </c>
      <c r="AR291" s="100">
        <f t="shared" si="72"/>
        <v>1</v>
      </c>
      <c r="AS291" s="101">
        <f t="shared" si="73"/>
        <v>0.87441130298273073</v>
      </c>
      <c r="AT291" s="100">
        <v>0.12430468185328003</v>
      </c>
      <c r="AU291" s="108">
        <f t="shared" si="74"/>
        <v>0</v>
      </c>
    </row>
    <row r="292" spans="1:47" hidden="1">
      <c r="A292" s="21">
        <v>44927</v>
      </c>
      <c r="B292" s="23" t="s">
        <v>13</v>
      </c>
      <c r="C292" s="23" t="s">
        <v>14</v>
      </c>
      <c r="D292" s="23" t="s">
        <v>250</v>
      </c>
      <c r="E292" s="23">
        <v>1002259432</v>
      </c>
      <c r="F292" s="23" t="s">
        <v>32</v>
      </c>
      <c r="G292" s="22">
        <v>1172349</v>
      </c>
      <c r="H292" s="36" t="s">
        <v>20</v>
      </c>
      <c r="I292" s="4" t="s">
        <v>3516</v>
      </c>
      <c r="J292" s="4" t="s">
        <v>3554</v>
      </c>
      <c r="K292" s="24">
        <v>579.74000000000524</v>
      </c>
      <c r="L292" s="24">
        <v>579.74000000000524</v>
      </c>
      <c r="M292" s="29">
        <v>0</v>
      </c>
      <c r="N292" s="29">
        <v>0</v>
      </c>
      <c r="O292" s="29">
        <v>1</v>
      </c>
      <c r="P292" s="29">
        <v>0</v>
      </c>
      <c r="Q292" s="29">
        <v>91.899999999999991</v>
      </c>
      <c r="R292" s="28">
        <v>0</v>
      </c>
      <c r="S292" s="28">
        <v>6080</v>
      </c>
      <c r="T292" s="28">
        <v>0</v>
      </c>
      <c r="U292" s="28">
        <v>15200</v>
      </c>
      <c r="V292" s="29">
        <v>0</v>
      </c>
      <c r="W292" s="29">
        <v>1</v>
      </c>
      <c r="X292" s="32">
        <f t="shared" si="60"/>
        <v>1</v>
      </c>
      <c r="Y292" s="33">
        <f t="shared" si="61"/>
        <v>91.899999999999991</v>
      </c>
      <c r="Z292" s="33">
        <f t="shared" si="62"/>
        <v>6080</v>
      </c>
      <c r="AA292" s="33">
        <f t="shared" si="63"/>
        <v>15200</v>
      </c>
      <c r="AB292" s="5">
        <v>1</v>
      </c>
      <c r="AC292" s="6">
        <v>0</v>
      </c>
      <c r="AD292" s="32">
        <v>0</v>
      </c>
      <c r="AE292" s="67">
        <f t="shared" si="64"/>
        <v>1</v>
      </c>
      <c r="AF292" s="70">
        <f>IF(C292=Sheet6!$E$3,Sheet6!$E$4,IF('January 2023'!C292=Sheet6!$F$3,Sheet6!$F$4,IF('January 2023'!C292=Sheet6!$G$3,Sheet6!$G$4,IF('January 2023'!C292=Sheet6!$H$3,Sheet6!$H$4,IF('January 2023'!C292=Sheet6!$I$3,Sheet6!$I$4,IF('January 2023'!C292=Sheet6!$J$3,Sheet6!$J$4,IF('January 2023'!C292=Sheet6!$K$3,Sheet6!$K$4,IF('January 2023'!C292=Sheet6!$L$3,Sheet6!$L$4))))))))</f>
        <v>0.12430468185328003</v>
      </c>
      <c r="AG292" s="74">
        <f t="shared" si="65"/>
        <v>0.15851933625418146</v>
      </c>
      <c r="AH292" s="71">
        <v>0.84499999999999997</v>
      </c>
      <c r="AI292" s="72">
        <f t="shared" si="66"/>
        <v>0</v>
      </c>
      <c r="AJ292" s="73">
        <f t="shared" si="67"/>
        <v>1</v>
      </c>
      <c r="AK292" s="73">
        <v>0.57513480154899921</v>
      </c>
      <c r="AL292" s="95">
        <f t="shared" si="68"/>
        <v>1</v>
      </c>
      <c r="AM292" s="107">
        <v>0</v>
      </c>
      <c r="AN292" s="98">
        <f t="shared" si="69"/>
        <v>397.98030000000443</v>
      </c>
      <c r="AO292" s="99" t="e">
        <f>SUMIF([1]Sheet1!$AB:$AB,E292,[1]Sheet1!$AA:$AA)</f>
        <v>#VALUE!</v>
      </c>
      <c r="AP292" s="100" t="str">
        <f t="shared" si="70"/>
        <v/>
      </c>
      <c r="AQ292" s="97">
        <f t="shared" si="71"/>
        <v>1</v>
      </c>
      <c r="AR292" s="100">
        <f t="shared" si="72"/>
        <v>2.5</v>
      </c>
      <c r="AS292" s="101">
        <f t="shared" si="73"/>
        <v>0.60370165936454634</v>
      </c>
      <c r="AT292" s="100">
        <v>0.12430468185328003</v>
      </c>
      <c r="AU292" s="108">
        <f t="shared" si="74"/>
        <v>0</v>
      </c>
    </row>
    <row r="293" spans="1:47" hidden="1">
      <c r="A293" s="21">
        <v>44927</v>
      </c>
      <c r="B293" s="23" t="s">
        <v>13</v>
      </c>
      <c r="C293" s="23" t="s">
        <v>14</v>
      </c>
      <c r="D293" s="23" t="s">
        <v>255</v>
      </c>
      <c r="E293" s="23">
        <v>1002733978</v>
      </c>
      <c r="F293" s="23" t="s">
        <v>32</v>
      </c>
      <c r="G293" s="22">
        <v>1172349</v>
      </c>
      <c r="H293" s="36" t="s">
        <v>20</v>
      </c>
      <c r="I293" s="4" t="s">
        <v>3516</v>
      </c>
      <c r="J293" s="4" t="s">
        <v>3554</v>
      </c>
      <c r="K293" s="24">
        <v>577.80999999999767</v>
      </c>
      <c r="L293" s="24">
        <v>577.80999999999767</v>
      </c>
      <c r="M293" s="29">
        <v>0</v>
      </c>
      <c r="N293" s="29">
        <v>0</v>
      </c>
      <c r="O293" s="29">
        <v>2</v>
      </c>
      <c r="P293" s="29">
        <v>0</v>
      </c>
      <c r="Q293" s="29">
        <v>873.30000000000007</v>
      </c>
      <c r="R293" s="28">
        <v>0</v>
      </c>
      <c r="S293" s="28">
        <v>55000</v>
      </c>
      <c r="T293" s="28">
        <v>0</v>
      </c>
      <c r="U293" s="28">
        <v>55000</v>
      </c>
      <c r="V293" s="29">
        <v>0</v>
      </c>
      <c r="W293" s="29">
        <v>2</v>
      </c>
      <c r="X293" s="32">
        <f t="shared" si="60"/>
        <v>2</v>
      </c>
      <c r="Y293" s="33">
        <f t="shared" si="61"/>
        <v>873.30000000000007</v>
      </c>
      <c r="Z293" s="33">
        <f t="shared" si="62"/>
        <v>55000</v>
      </c>
      <c r="AA293" s="33">
        <f t="shared" si="63"/>
        <v>55000</v>
      </c>
      <c r="AB293" s="5">
        <v>2</v>
      </c>
      <c r="AC293" s="6">
        <v>0</v>
      </c>
      <c r="AD293" s="32">
        <v>0</v>
      </c>
      <c r="AE293" s="67">
        <f t="shared" si="64"/>
        <v>1</v>
      </c>
      <c r="AF293" s="70">
        <f>IF(C293=Sheet6!$E$3,Sheet6!$E$4,IF('January 2023'!C293=Sheet6!$F$3,Sheet6!$F$4,IF('January 2023'!C293=Sheet6!$G$3,Sheet6!$G$4,IF('January 2023'!C293=Sheet6!$H$3,Sheet6!$H$4,IF('January 2023'!C293=Sheet6!$I$3,Sheet6!$I$4,IF('January 2023'!C293=Sheet6!$J$3,Sheet6!$J$4,IF('January 2023'!C293=Sheet6!$K$3,Sheet6!$K$4,IF('January 2023'!C293=Sheet6!$L$3,Sheet6!$L$4))))))))</f>
        <v>0.12430468185328003</v>
      </c>
      <c r="AG293" s="74">
        <f t="shared" si="65"/>
        <v>1.511396479811709</v>
      </c>
      <c r="AH293" s="71">
        <v>0.84499999999999997</v>
      </c>
      <c r="AI293" s="72">
        <f t="shared" si="66"/>
        <v>1</v>
      </c>
      <c r="AJ293" s="73">
        <f t="shared" si="67"/>
        <v>1</v>
      </c>
      <c r="AK293" s="73">
        <v>0.57513480154899921</v>
      </c>
      <c r="AL293" s="95">
        <f t="shared" si="68"/>
        <v>1</v>
      </c>
      <c r="AM293" s="107">
        <v>0</v>
      </c>
      <c r="AN293" s="98">
        <f t="shared" si="69"/>
        <v>0</v>
      </c>
      <c r="AO293" s="99" t="e">
        <f>SUMIF([1]Sheet1!$AB:$AB,E293,[1]Sheet1!$AA:$AA)</f>
        <v>#VALUE!</v>
      </c>
      <c r="AP293" s="100">
        <f t="shared" si="70"/>
        <v>1</v>
      </c>
      <c r="AQ293" s="97">
        <f t="shared" si="71"/>
        <v>0</v>
      </c>
      <c r="AR293" s="100">
        <f t="shared" si="72"/>
        <v>1</v>
      </c>
      <c r="AS293" s="101">
        <f t="shared" si="73"/>
        <v>-0.51139647981170899</v>
      </c>
      <c r="AT293" s="100">
        <v>0.12430468185328003</v>
      </c>
      <c r="AU293" s="108">
        <f t="shared" si="74"/>
        <v>1</v>
      </c>
    </row>
    <row r="294" spans="1:47" hidden="1">
      <c r="A294" s="21">
        <v>44927</v>
      </c>
      <c r="B294" s="23" t="s">
        <v>13</v>
      </c>
      <c r="C294" s="23" t="s">
        <v>14</v>
      </c>
      <c r="D294" s="23" t="s">
        <v>3372</v>
      </c>
      <c r="E294" s="23">
        <v>1002485965</v>
      </c>
      <c r="F294" s="23" t="s">
        <v>32</v>
      </c>
      <c r="G294" s="22">
        <v>1172349</v>
      </c>
      <c r="H294" s="36" t="s">
        <v>20</v>
      </c>
      <c r="I294" s="4" t="s">
        <v>3516</v>
      </c>
      <c r="J294" s="4" t="s">
        <v>3554</v>
      </c>
      <c r="K294" s="24">
        <v>509.01000000000022</v>
      </c>
      <c r="L294" s="24">
        <v>509.01000000000022</v>
      </c>
      <c r="M294" s="29">
        <v>0</v>
      </c>
      <c r="N294" s="29">
        <v>0</v>
      </c>
      <c r="O294" s="29">
        <v>1</v>
      </c>
      <c r="P294" s="29">
        <v>0</v>
      </c>
      <c r="Q294" s="29">
        <v>0</v>
      </c>
      <c r="R294" s="28">
        <v>0</v>
      </c>
      <c r="S294" s="28">
        <v>0</v>
      </c>
      <c r="T294" s="28">
        <v>0</v>
      </c>
      <c r="U294" s="28">
        <v>0</v>
      </c>
      <c r="V294" s="29">
        <v>0</v>
      </c>
      <c r="W294" s="29">
        <v>0</v>
      </c>
      <c r="X294" s="32">
        <f t="shared" si="60"/>
        <v>1</v>
      </c>
      <c r="Y294" s="33">
        <f t="shared" si="61"/>
        <v>0</v>
      </c>
      <c r="Z294" s="33">
        <f t="shared" si="62"/>
        <v>0</v>
      </c>
      <c r="AA294" s="33">
        <f t="shared" si="63"/>
        <v>0</v>
      </c>
      <c r="AB294" s="5">
        <v>0</v>
      </c>
      <c r="AC294" s="6">
        <v>0</v>
      </c>
      <c r="AD294" s="32">
        <v>0</v>
      </c>
      <c r="AE294" s="67">
        <f t="shared" si="64"/>
        <v>0</v>
      </c>
      <c r="AF294" s="70">
        <f>IF(C294=Sheet6!$E$3,Sheet6!$E$4,IF('January 2023'!C294=Sheet6!$F$3,Sheet6!$F$4,IF('January 2023'!C294=Sheet6!$G$3,Sheet6!$G$4,IF('January 2023'!C294=Sheet6!$H$3,Sheet6!$H$4,IF('January 2023'!C294=Sheet6!$I$3,Sheet6!$I$4,IF('January 2023'!C294=Sheet6!$J$3,Sheet6!$J$4,IF('January 2023'!C294=Sheet6!$K$3,Sheet6!$K$4,IF('January 2023'!C294=Sheet6!$L$3,Sheet6!$L$4))))))))</f>
        <v>0.12430468185328003</v>
      </c>
      <c r="AG294" s="74">
        <f t="shared" si="65"/>
        <v>0</v>
      </c>
      <c r="AH294" s="71">
        <v>0.84499999999999997</v>
      </c>
      <c r="AI294" s="72">
        <f t="shared" si="66"/>
        <v>0</v>
      </c>
      <c r="AJ294" s="73">
        <f t="shared" si="67"/>
        <v>0</v>
      </c>
      <c r="AK294" s="73">
        <v>0.57513480154899921</v>
      </c>
      <c r="AL294" s="95">
        <f t="shared" si="68"/>
        <v>0</v>
      </c>
      <c r="AM294" s="107">
        <v>0</v>
      </c>
      <c r="AN294" s="98">
        <f t="shared" si="69"/>
        <v>430.11345000000017</v>
      </c>
      <c r="AO294" s="99" t="e">
        <f>SUMIF([1]Sheet1!$AB:$AB,E294,[1]Sheet1!$AA:$AA)</f>
        <v>#VALUE!</v>
      </c>
      <c r="AP294" s="100" t="str">
        <f t="shared" si="70"/>
        <v/>
      </c>
      <c r="AQ294" s="97">
        <f t="shared" si="71"/>
        <v>1</v>
      </c>
      <c r="AR294" s="100">
        <f t="shared" si="72"/>
        <v>0</v>
      </c>
      <c r="AS294" s="101">
        <f t="shared" si="73"/>
        <v>1</v>
      </c>
      <c r="AT294" s="100">
        <v>0.12430468185328003</v>
      </c>
      <c r="AU294" s="108">
        <f t="shared" si="74"/>
        <v>0</v>
      </c>
    </row>
    <row r="295" spans="1:47" hidden="1">
      <c r="A295" s="21">
        <v>44927</v>
      </c>
      <c r="B295" s="22" t="s">
        <v>13</v>
      </c>
      <c r="C295" s="22" t="s">
        <v>14</v>
      </c>
      <c r="D295" s="22" t="s">
        <v>264</v>
      </c>
      <c r="E295" s="22">
        <v>1002414408</v>
      </c>
      <c r="F295" s="22" t="s">
        <v>32</v>
      </c>
      <c r="G295" s="22">
        <v>1172349</v>
      </c>
      <c r="H295" s="36" t="s">
        <v>20</v>
      </c>
      <c r="I295" s="4" t="s">
        <v>3516</v>
      </c>
      <c r="J295" s="4" t="s">
        <v>3554</v>
      </c>
      <c r="K295" s="25">
        <v>491.88999999999942</v>
      </c>
      <c r="L295" s="25">
        <v>491.88999999999942</v>
      </c>
      <c r="M295" s="26">
        <v>0</v>
      </c>
      <c r="N295" s="26">
        <v>0</v>
      </c>
      <c r="O295" s="26">
        <v>1</v>
      </c>
      <c r="P295" s="26">
        <v>0</v>
      </c>
      <c r="Q295" s="26">
        <v>133.19999999999999</v>
      </c>
      <c r="R295" s="27">
        <v>0</v>
      </c>
      <c r="S295" s="27">
        <v>8193.84</v>
      </c>
      <c r="T295" s="28">
        <v>0</v>
      </c>
      <c r="U295" s="27">
        <v>13000</v>
      </c>
      <c r="V295" s="29">
        <v>0</v>
      </c>
      <c r="W295" s="26">
        <v>1</v>
      </c>
      <c r="X295" s="30">
        <f t="shared" si="60"/>
        <v>1</v>
      </c>
      <c r="Y295" s="31">
        <f t="shared" si="61"/>
        <v>133.19999999999999</v>
      </c>
      <c r="Z295" s="31">
        <f t="shared" si="62"/>
        <v>8193.84</v>
      </c>
      <c r="AA295" s="31">
        <f t="shared" si="63"/>
        <v>13000</v>
      </c>
      <c r="AB295" s="5">
        <v>1</v>
      </c>
      <c r="AC295" s="6">
        <v>0</v>
      </c>
      <c r="AD295" s="30">
        <v>0</v>
      </c>
      <c r="AE295" s="67">
        <f t="shared" si="64"/>
        <v>1</v>
      </c>
      <c r="AF295" s="70">
        <f>IF(C295=Sheet6!$E$3,Sheet6!$E$4,IF('January 2023'!C295=Sheet6!$F$3,Sheet6!$F$4,IF('January 2023'!C295=Sheet6!$G$3,Sheet6!$G$4,IF('January 2023'!C295=Sheet6!$H$3,Sheet6!$H$4,IF('January 2023'!C295=Sheet6!$I$3,Sheet6!$I$4,IF('January 2023'!C295=Sheet6!$J$3,Sheet6!$J$4,IF('January 2023'!C295=Sheet6!$K$3,Sheet6!$K$4,IF('January 2023'!C295=Sheet6!$L$3,Sheet6!$L$4))))))))</f>
        <v>0.12430468185328003</v>
      </c>
      <c r="AG295" s="74">
        <f t="shared" si="65"/>
        <v>0.27079225029986409</v>
      </c>
      <c r="AH295" s="71">
        <v>0.84499999999999997</v>
      </c>
      <c r="AI295" s="72">
        <f t="shared" si="66"/>
        <v>0</v>
      </c>
      <c r="AJ295" s="73">
        <f t="shared" si="67"/>
        <v>1</v>
      </c>
      <c r="AK295" s="73">
        <v>0.57513480154899921</v>
      </c>
      <c r="AL295" s="95">
        <f t="shared" si="68"/>
        <v>1</v>
      </c>
      <c r="AM295" s="107">
        <v>0</v>
      </c>
      <c r="AN295" s="98">
        <f t="shared" si="69"/>
        <v>282.44704999999948</v>
      </c>
      <c r="AO295" s="99" t="e">
        <f>SUMIF([1]Sheet1!$AB:$AB,E295,[1]Sheet1!$AA:$AA)</f>
        <v>#VALUE!</v>
      </c>
      <c r="AP295" s="100" t="str">
        <f t="shared" si="70"/>
        <v/>
      </c>
      <c r="AQ295" s="97">
        <f t="shared" si="71"/>
        <v>1</v>
      </c>
      <c r="AR295" s="100">
        <f t="shared" si="72"/>
        <v>1.586557706765082</v>
      </c>
      <c r="AS295" s="101">
        <f t="shared" si="73"/>
        <v>0.57037246835449151</v>
      </c>
      <c r="AT295" s="100">
        <v>0.12430468185328003</v>
      </c>
      <c r="AU295" s="108">
        <f t="shared" si="74"/>
        <v>0</v>
      </c>
    </row>
    <row r="296" spans="1:47" hidden="1">
      <c r="A296" s="21">
        <v>44927</v>
      </c>
      <c r="B296" s="22" t="s">
        <v>13</v>
      </c>
      <c r="C296" s="22" t="s">
        <v>14</v>
      </c>
      <c r="D296" s="22" t="s">
        <v>263</v>
      </c>
      <c r="E296" s="22">
        <v>1001766949</v>
      </c>
      <c r="F296" s="22" t="s">
        <v>32</v>
      </c>
      <c r="G296" s="22">
        <v>1172349</v>
      </c>
      <c r="H296" s="36" t="s">
        <v>20</v>
      </c>
      <c r="I296" s="4" t="s">
        <v>3516</v>
      </c>
      <c r="J296" s="4" t="s">
        <v>3554</v>
      </c>
      <c r="K296" s="25">
        <v>455.40999999999985</v>
      </c>
      <c r="L296" s="25">
        <v>455.40999999999985</v>
      </c>
      <c r="M296" s="26">
        <v>0</v>
      </c>
      <c r="N296" s="26">
        <v>0</v>
      </c>
      <c r="O296" s="26">
        <v>5</v>
      </c>
      <c r="P296" s="26">
        <v>0</v>
      </c>
      <c r="Q296" s="26">
        <v>544.5</v>
      </c>
      <c r="R296" s="27">
        <v>0</v>
      </c>
      <c r="S296" s="27">
        <v>34000</v>
      </c>
      <c r="T296" s="28">
        <v>0</v>
      </c>
      <c r="U296" s="27">
        <v>35800</v>
      </c>
      <c r="V296" s="29">
        <v>0</v>
      </c>
      <c r="W296" s="26">
        <v>4</v>
      </c>
      <c r="X296" s="30">
        <f t="shared" si="60"/>
        <v>5</v>
      </c>
      <c r="Y296" s="31">
        <f t="shared" si="61"/>
        <v>544.5</v>
      </c>
      <c r="Z296" s="31">
        <f t="shared" si="62"/>
        <v>34000</v>
      </c>
      <c r="AA296" s="31">
        <f t="shared" si="63"/>
        <v>35800</v>
      </c>
      <c r="AB296" s="5">
        <v>4</v>
      </c>
      <c r="AC296" s="6">
        <v>0</v>
      </c>
      <c r="AD296" s="30">
        <v>0</v>
      </c>
      <c r="AE296" s="67">
        <f t="shared" si="64"/>
        <v>0.8</v>
      </c>
      <c r="AF296" s="70">
        <f>IF(C296=Sheet6!$E$3,Sheet6!$E$4,IF('January 2023'!C296=Sheet6!$F$3,Sheet6!$F$4,IF('January 2023'!C296=Sheet6!$G$3,Sheet6!$G$4,IF('January 2023'!C296=Sheet6!$H$3,Sheet6!$H$4,IF('January 2023'!C296=Sheet6!$I$3,Sheet6!$I$4,IF('January 2023'!C296=Sheet6!$J$3,Sheet6!$J$4,IF('January 2023'!C296=Sheet6!$K$3,Sheet6!$K$4,IF('January 2023'!C296=Sheet6!$L$3,Sheet6!$L$4))))))))</f>
        <v>0.12430468185328003</v>
      </c>
      <c r="AG296" s="74">
        <f t="shared" si="65"/>
        <v>1.1956259195011092</v>
      </c>
      <c r="AH296" s="71">
        <v>0.84499999999999997</v>
      </c>
      <c r="AI296" s="72">
        <f t="shared" si="66"/>
        <v>1</v>
      </c>
      <c r="AJ296" s="73">
        <f t="shared" si="67"/>
        <v>0.8</v>
      </c>
      <c r="AK296" s="73">
        <v>0.57513480154899921</v>
      </c>
      <c r="AL296" s="95">
        <f t="shared" si="68"/>
        <v>1</v>
      </c>
      <c r="AM296" s="107">
        <v>0</v>
      </c>
      <c r="AN296" s="98">
        <f t="shared" si="69"/>
        <v>0</v>
      </c>
      <c r="AO296" s="99" t="e">
        <f>SUMIF([1]Sheet1!$AB:$AB,E296,[1]Sheet1!$AA:$AA)</f>
        <v>#VALUE!</v>
      </c>
      <c r="AP296" s="100">
        <f t="shared" si="70"/>
        <v>1</v>
      </c>
      <c r="AQ296" s="97">
        <f t="shared" si="71"/>
        <v>0</v>
      </c>
      <c r="AR296" s="100">
        <f t="shared" si="72"/>
        <v>1.0529411764705883</v>
      </c>
      <c r="AS296" s="101">
        <f t="shared" si="73"/>
        <v>-0.25892376229822678</v>
      </c>
      <c r="AT296" s="100">
        <v>0.12430468185328003</v>
      </c>
      <c r="AU296" s="108">
        <f t="shared" si="74"/>
        <v>1</v>
      </c>
    </row>
    <row r="297" spans="1:47" hidden="1">
      <c r="A297" s="21">
        <v>44927</v>
      </c>
      <c r="B297" s="22" t="s">
        <v>13</v>
      </c>
      <c r="C297" s="22" t="s">
        <v>14</v>
      </c>
      <c r="D297" s="22" t="s">
        <v>270</v>
      </c>
      <c r="E297" s="22">
        <v>1002733980</v>
      </c>
      <c r="F297" s="22" t="s">
        <v>32</v>
      </c>
      <c r="G297" s="22">
        <v>1172349</v>
      </c>
      <c r="H297" s="36" t="s">
        <v>20</v>
      </c>
      <c r="I297" s="4" t="s">
        <v>3516</v>
      </c>
      <c r="J297" s="4" t="s">
        <v>3554</v>
      </c>
      <c r="K297" s="25">
        <v>208.69999999999982</v>
      </c>
      <c r="L297" s="25">
        <v>208.69999999999982</v>
      </c>
      <c r="M297" s="26">
        <v>0</v>
      </c>
      <c r="N297" s="26">
        <v>0</v>
      </c>
      <c r="O297" s="26">
        <v>5</v>
      </c>
      <c r="P297" s="26">
        <v>0</v>
      </c>
      <c r="Q297" s="26">
        <v>221.70000000000002</v>
      </c>
      <c r="R297" s="27">
        <v>0</v>
      </c>
      <c r="S297" s="27">
        <v>14900</v>
      </c>
      <c r="T297" s="28">
        <v>0</v>
      </c>
      <c r="U297" s="27">
        <v>14900</v>
      </c>
      <c r="V297" s="29">
        <v>0</v>
      </c>
      <c r="W297" s="26">
        <v>2</v>
      </c>
      <c r="X297" s="30">
        <f t="shared" si="60"/>
        <v>5</v>
      </c>
      <c r="Y297" s="31">
        <f t="shared" si="61"/>
        <v>221.70000000000002</v>
      </c>
      <c r="Z297" s="31">
        <f t="shared" si="62"/>
        <v>14900</v>
      </c>
      <c r="AA297" s="31">
        <f t="shared" si="63"/>
        <v>14900</v>
      </c>
      <c r="AB297" s="5">
        <v>2</v>
      </c>
      <c r="AC297" s="6">
        <v>0</v>
      </c>
      <c r="AD297" s="30">
        <v>0</v>
      </c>
      <c r="AE297" s="67">
        <f t="shared" si="64"/>
        <v>0.4</v>
      </c>
      <c r="AF297" s="70">
        <f>IF(C297=Sheet6!$E$3,Sheet6!$E$4,IF('January 2023'!C297=Sheet6!$F$3,Sheet6!$F$4,IF('January 2023'!C297=Sheet6!$G$3,Sheet6!$G$4,IF('January 2023'!C297=Sheet6!$H$3,Sheet6!$H$4,IF('January 2023'!C297=Sheet6!$I$3,Sheet6!$I$4,IF('January 2023'!C297=Sheet6!$J$3,Sheet6!$J$4,IF('January 2023'!C297=Sheet6!$K$3,Sheet6!$K$4,IF('January 2023'!C297=Sheet6!$L$3,Sheet6!$L$4))))))))</f>
        <v>0.12430468185328003</v>
      </c>
      <c r="AG297" s="74">
        <f t="shared" si="65"/>
        <v>1.0622903689506478</v>
      </c>
      <c r="AH297" s="71">
        <v>0.84499999999999997</v>
      </c>
      <c r="AI297" s="72">
        <f t="shared" si="66"/>
        <v>1</v>
      </c>
      <c r="AJ297" s="73">
        <f t="shared" si="67"/>
        <v>0.4</v>
      </c>
      <c r="AK297" s="73">
        <v>0.57513480154899921</v>
      </c>
      <c r="AL297" s="95">
        <f t="shared" si="68"/>
        <v>0</v>
      </c>
      <c r="AM297" s="107">
        <v>0</v>
      </c>
      <c r="AN297" s="98">
        <f t="shared" si="69"/>
        <v>0</v>
      </c>
      <c r="AO297" s="99" t="e">
        <f>SUMIF([1]Sheet1!$AB:$AB,E297,[1]Sheet1!$AA:$AA)</f>
        <v>#VALUE!</v>
      </c>
      <c r="AP297" s="100">
        <f t="shared" si="70"/>
        <v>1</v>
      </c>
      <c r="AQ297" s="97">
        <f t="shared" si="71"/>
        <v>0</v>
      </c>
      <c r="AR297" s="100">
        <f t="shared" si="72"/>
        <v>1</v>
      </c>
      <c r="AS297" s="101">
        <f t="shared" si="73"/>
        <v>-6.2290368950647768E-2</v>
      </c>
      <c r="AT297" s="100">
        <v>0.12430468185328003</v>
      </c>
      <c r="AU297" s="108">
        <f t="shared" si="74"/>
        <v>1</v>
      </c>
    </row>
    <row r="298" spans="1:47" hidden="1">
      <c r="A298" s="21">
        <v>44927</v>
      </c>
      <c r="B298" s="23" t="s">
        <v>13</v>
      </c>
      <c r="C298" s="23" t="s">
        <v>14</v>
      </c>
      <c r="D298" s="23" t="s">
        <v>271</v>
      </c>
      <c r="E298" s="23">
        <v>1002041410</v>
      </c>
      <c r="F298" s="23" t="s">
        <v>32</v>
      </c>
      <c r="G298" s="22">
        <v>1069324</v>
      </c>
      <c r="H298" s="36" t="s">
        <v>20</v>
      </c>
      <c r="I298" s="4" t="s">
        <v>3513</v>
      </c>
      <c r="J298" s="4" t="s">
        <v>3551</v>
      </c>
      <c r="K298" s="24">
        <v>142.29000000000087</v>
      </c>
      <c r="L298" s="24">
        <v>142.29000000000087</v>
      </c>
      <c r="M298" s="29">
        <v>0</v>
      </c>
      <c r="N298" s="29">
        <v>0</v>
      </c>
      <c r="O298" s="29">
        <v>4</v>
      </c>
      <c r="P298" s="29">
        <v>0</v>
      </c>
      <c r="Q298" s="29">
        <v>376.70000000000005</v>
      </c>
      <c r="R298" s="28">
        <v>0</v>
      </c>
      <c r="S298" s="28">
        <v>24000</v>
      </c>
      <c r="T298" s="28">
        <v>0</v>
      </c>
      <c r="U298" s="28">
        <v>24000</v>
      </c>
      <c r="V298" s="29">
        <v>0</v>
      </c>
      <c r="W298" s="29">
        <v>2</v>
      </c>
      <c r="X298" s="32">
        <f t="shared" si="60"/>
        <v>4</v>
      </c>
      <c r="Y298" s="33">
        <f t="shared" si="61"/>
        <v>376.70000000000005</v>
      </c>
      <c r="Z298" s="33">
        <f t="shared" si="62"/>
        <v>24000</v>
      </c>
      <c r="AA298" s="33">
        <f t="shared" si="63"/>
        <v>24000</v>
      </c>
      <c r="AB298" s="5">
        <v>2</v>
      </c>
      <c r="AC298" s="6">
        <v>0</v>
      </c>
      <c r="AD298" s="32">
        <v>0</v>
      </c>
      <c r="AE298" s="67">
        <f t="shared" si="64"/>
        <v>0.5</v>
      </c>
      <c r="AF298" s="70">
        <f>IF(C298=Sheet6!$E$3,Sheet6!$E$4,IF('January 2023'!C298=Sheet6!$F$3,Sheet6!$F$4,IF('January 2023'!C298=Sheet6!$G$3,Sheet6!$G$4,IF('January 2023'!C298=Sheet6!$H$3,Sheet6!$H$4,IF('January 2023'!C298=Sheet6!$I$3,Sheet6!$I$4,IF('January 2023'!C298=Sheet6!$J$3,Sheet6!$J$4,IF('January 2023'!C298=Sheet6!$K$3,Sheet6!$K$4,IF('January 2023'!C298=Sheet6!$L$3,Sheet6!$L$4))))))))</f>
        <v>0.12430468185328003</v>
      </c>
      <c r="AG298" s="74">
        <f t="shared" si="65"/>
        <v>2.647410218567698</v>
      </c>
      <c r="AH298" s="71">
        <v>0.84499999999999997</v>
      </c>
      <c r="AI298" s="72">
        <f t="shared" si="66"/>
        <v>1</v>
      </c>
      <c r="AJ298" s="73">
        <f t="shared" si="67"/>
        <v>0.5</v>
      </c>
      <c r="AK298" s="73">
        <v>0.57513480154899921</v>
      </c>
      <c r="AL298" s="95">
        <f t="shared" si="68"/>
        <v>0</v>
      </c>
      <c r="AM298" s="107">
        <v>0</v>
      </c>
      <c r="AN298" s="98">
        <f t="shared" si="69"/>
        <v>0</v>
      </c>
      <c r="AO298" s="99" t="e">
        <f>SUMIF([1]Sheet1!$AB:$AB,E298,[1]Sheet1!$AA:$AA)</f>
        <v>#VALUE!</v>
      </c>
      <c r="AP298" s="100">
        <f t="shared" si="70"/>
        <v>1</v>
      </c>
      <c r="AQ298" s="97">
        <f t="shared" si="71"/>
        <v>0</v>
      </c>
      <c r="AR298" s="100">
        <f t="shared" si="72"/>
        <v>1</v>
      </c>
      <c r="AS298" s="101">
        <f t="shared" si="73"/>
        <v>-1.647410218567698</v>
      </c>
      <c r="AT298" s="100">
        <v>0.12430468185328003</v>
      </c>
      <c r="AU298" s="108">
        <f t="shared" si="74"/>
        <v>1</v>
      </c>
    </row>
    <row r="299" spans="1:47" hidden="1">
      <c r="A299" s="21">
        <v>44927</v>
      </c>
      <c r="B299" s="22" t="s">
        <v>13</v>
      </c>
      <c r="C299" s="22" t="s">
        <v>14</v>
      </c>
      <c r="D299" s="22" t="s">
        <v>268</v>
      </c>
      <c r="E299" s="22">
        <v>1002259434</v>
      </c>
      <c r="F299" s="22" t="s">
        <v>32</v>
      </c>
      <c r="G299" s="22">
        <v>1172349</v>
      </c>
      <c r="H299" s="36" t="s">
        <v>20</v>
      </c>
      <c r="I299" s="4" t="s">
        <v>3516</v>
      </c>
      <c r="J299" s="4" t="s">
        <v>3554</v>
      </c>
      <c r="K299" s="25">
        <v>119.15999999997439</v>
      </c>
      <c r="L299" s="25">
        <v>119.15999999997439</v>
      </c>
      <c r="M299" s="26">
        <v>0</v>
      </c>
      <c r="N299" s="26">
        <v>0</v>
      </c>
      <c r="O299" s="26">
        <v>4</v>
      </c>
      <c r="P299" s="26">
        <v>0</v>
      </c>
      <c r="Q299" s="26">
        <v>1392.2</v>
      </c>
      <c r="R299" s="27">
        <v>0</v>
      </c>
      <c r="S299" s="27">
        <v>89619.229999999981</v>
      </c>
      <c r="T299" s="28">
        <v>0</v>
      </c>
      <c r="U299" s="27">
        <v>89500</v>
      </c>
      <c r="V299" s="29">
        <v>0</v>
      </c>
      <c r="W299" s="26">
        <v>3</v>
      </c>
      <c r="X299" s="30">
        <f t="shared" si="60"/>
        <v>4</v>
      </c>
      <c r="Y299" s="31">
        <f t="shared" si="61"/>
        <v>1392.2</v>
      </c>
      <c r="Z299" s="31">
        <f t="shared" si="62"/>
        <v>89619.229999999981</v>
      </c>
      <c r="AA299" s="31">
        <f t="shared" si="63"/>
        <v>89500</v>
      </c>
      <c r="AB299" s="5">
        <v>3</v>
      </c>
      <c r="AC299" s="6">
        <v>0</v>
      </c>
      <c r="AD299" s="30">
        <v>0</v>
      </c>
      <c r="AE299" s="67">
        <f t="shared" si="64"/>
        <v>0.75</v>
      </c>
      <c r="AF299" s="70">
        <f>IF(C299=Sheet6!$E$3,Sheet6!$E$4,IF('January 2023'!C299=Sheet6!$F$3,Sheet6!$F$4,IF('January 2023'!C299=Sheet6!$G$3,Sheet6!$G$4,IF('January 2023'!C299=Sheet6!$H$3,Sheet6!$H$4,IF('January 2023'!C299=Sheet6!$I$3,Sheet6!$I$4,IF('January 2023'!C299=Sheet6!$J$3,Sheet6!$J$4,IF('January 2023'!C299=Sheet6!$K$3,Sheet6!$K$4,IF('January 2023'!C299=Sheet6!$L$3,Sheet6!$L$4))))))))</f>
        <v>0.12430468185328003</v>
      </c>
      <c r="AG299" s="74">
        <f t="shared" si="65"/>
        <v>11.683450822426144</v>
      </c>
      <c r="AH299" s="71">
        <v>0.84499999999999997</v>
      </c>
      <c r="AI299" s="72">
        <f t="shared" si="66"/>
        <v>1</v>
      </c>
      <c r="AJ299" s="73">
        <f t="shared" si="67"/>
        <v>0.75</v>
      </c>
      <c r="AK299" s="73">
        <v>0.57513480154899921</v>
      </c>
      <c r="AL299" s="95">
        <f t="shared" si="68"/>
        <v>1</v>
      </c>
      <c r="AM299" s="107">
        <v>0</v>
      </c>
      <c r="AN299" s="98">
        <f t="shared" si="69"/>
        <v>0</v>
      </c>
      <c r="AO299" s="99" t="e">
        <f>SUMIF([1]Sheet1!$AB:$AB,E299,[1]Sheet1!$AA:$AA)</f>
        <v>#VALUE!</v>
      </c>
      <c r="AP299" s="100">
        <f t="shared" si="70"/>
        <v>1</v>
      </c>
      <c r="AQ299" s="97">
        <f t="shared" si="71"/>
        <v>0</v>
      </c>
      <c r="AR299" s="100">
        <f t="shared" si="72"/>
        <v>0.99866959356825558</v>
      </c>
      <c r="AS299" s="101">
        <f t="shared" si="73"/>
        <v>-10.667907084307018</v>
      </c>
      <c r="AT299" s="100">
        <v>0.12430468185328003</v>
      </c>
      <c r="AU299" s="108">
        <f t="shared" si="74"/>
        <v>1</v>
      </c>
    </row>
    <row r="300" spans="1:47" hidden="1">
      <c r="A300" s="21">
        <v>44927</v>
      </c>
      <c r="B300" s="23" t="s">
        <v>13</v>
      </c>
      <c r="C300" s="23" t="s">
        <v>14</v>
      </c>
      <c r="D300" s="23" t="s">
        <v>3373</v>
      </c>
      <c r="E300" s="23">
        <v>1002066902</v>
      </c>
      <c r="F300" s="23" t="s">
        <v>32</v>
      </c>
      <c r="G300" s="22">
        <v>1069324</v>
      </c>
      <c r="H300" s="36" t="s">
        <v>20</v>
      </c>
      <c r="I300" s="4" t="s">
        <v>3513</v>
      </c>
      <c r="J300" s="4" t="s">
        <v>3551</v>
      </c>
      <c r="K300" s="24">
        <v>69.790000000000873</v>
      </c>
      <c r="L300" s="24">
        <v>69.790000000000873</v>
      </c>
      <c r="M300" s="29">
        <v>0</v>
      </c>
      <c r="N300" s="29">
        <v>0</v>
      </c>
      <c r="O300" s="29">
        <v>2</v>
      </c>
      <c r="P300" s="29">
        <v>0</v>
      </c>
      <c r="Q300" s="29">
        <v>0</v>
      </c>
      <c r="R300" s="28">
        <v>0</v>
      </c>
      <c r="S300" s="28">
        <v>0</v>
      </c>
      <c r="T300" s="28">
        <v>0</v>
      </c>
      <c r="U300" s="28">
        <v>0</v>
      </c>
      <c r="V300" s="29">
        <v>0</v>
      </c>
      <c r="W300" s="29">
        <v>0</v>
      </c>
      <c r="X300" s="32">
        <f t="shared" si="60"/>
        <v>2</v>
      </c>
      <c r="Y300" s="33">
        <f t="shared" si="61"/>
        <v>0</v>
      </c>
      <c r="Z300" s="33">
        <f t="shared" si="62"/>
        <v>0</v>
      </c>
      <c r="AA300" s="33">
        <f t="shared" si="63"/>
        <v>0</v>
      </c>
      <c r="AB300" s="5">
        <v>0</v>
      </c>
      <c r="AC300" s="6">
        <v>0</v>
      </c>
      <c r="AD300" s="32">
        <v>0</v>
      </c>
      <c r="AE300" s="67">
        <f t="shared" si="64"/>
        <v>0</v>
      </c>
      <c r="AF300" s="70">
        <f>IF(C300=Sheet6!$E$3,Sheet6!$E$4,IF('January 2023'!C300=Sheet6!$F$3,Sheet6!$F$4,IF('January 2023'!C300=Sheet6!$G$3,Sheet6!$G$4,IF('January 2023'!C300=Sheet6!$H$3,Sheet6!$H$4,IF('January 2023'!C300=Sheet6!$I$3,Sheet6!$I$4,IF('January 2023'!C300=Sheet6!$J$3,Sheet6!$J$4,IF('January 2023'!C300=Sheet6!$K$3,Sheet6!$K$4,IF('January 2023'!C300=Sheet6!$L$3,Sheet6!$L$4))))))))</f>
        <v>0.12430468185328003</v>
      </c>
      <c r="AG300" s="74">
        <f t="shared" si="65"/>
        <v>0</v>
      </c>
      <c r="AH300" s="71">
        <v>0.84499999999999997</v>
      </c>
      <c r="AI300" s="72">
        <f t="shared" si="66"/>
        <v>0</v>
      </c>
      <c r="AJ300" s="73">
        <f t="shared" si="67"/>
        <v>0</v>
      </c>
      <c r="AK300" s="73">
        <v>0.57513480154899921</v>
      </c>
      <c r="AL300" s="95">
        <f t="shared" si="68"/>
        <v>0</v>
      </c>
      <c r="AM300" s="107">
        <v>0</v>
      </c>
      <c r="AN300" s="98">
        <f t="shared" si="69"/>
        <v>58.972550000000737</v>
      </c>
      <c r="AO300" s="99" t="e">
        <f>SUMIF([1]Sheet1!$AB:$AB,E300,[1]Sheet1!$AA:$AA)</f>
        <v>#VALUE!</v>
      </c>
      <c r="AP300" s="100" t="str">
        <f t="shared" si="70"/>
        <v/>
      </c>
      <c r="AQ300" s="97">
        <f t="shared" si="71"/>
        <v>1</v>
      </c>
      <c r="AR300" s="100">
        <f t="shared" si="72"/>
        <v>0</v>
      </c>
      <c r="AS300" s="101">
        <f t="shared" si="73"/>
        <v>1</v>
      </c>
      <c r="AT300" s="100">
        <v>0.12430468185328003</v>
      </c>
      <c r="AU300" s="108">
        <f t="shared" si="74"/>
        <v>0</v>
      </c>
    </row>
    <row r="301" spans="1:47" hidden="1">
      <c r="A301" s="21">
        <v>44927</v>
      </c>
      <c r="B301" s="23" t="s">
        <v>13</v>
      </c>
      <c r="C301" s="23" t="s">
        <v>14</v>
      </c>
      <c r="D301" s="23" t="s">
        <v>3374</v>
      </c>
      <c r="E301" s="23">
        <v>1002414410</v>
      </c>
      <c r="F301" s="23" t="s">
        <v>32</v>
      </c>
      <c r="G301" s="22">
        <v>1172349</v>
      </c>
      <c r="H301" s="36" t="s">
        <v>20</v>
      </c>
      <c r="I301" s="4" t="s">
        <v>3516</v>
      </c>
      <c r="J301" s="4" t="s">
        <v>3554</v>
      </c>
      <c r="K301" s="24">
        <v>25.650000000000059</v>
      </c>
      <c r="L301" s="24">
        <v>25.650000000000059</v>
      </c>
      <c r="M301" s="29">
        <v>0</v>
      </c>
      <c r="N301" s="29">
        <v>0</v>
      </c>
      <c r="O301" s="29">
        <v>1</v>
      </c>
      <c r="P301" s="29">
        <v>0</v>
      </c>
      <c r="Q301" s="29">
        <v>0</v>
      </c>
      <c r="R301" s="28">
        <v>0</v>
      </c>
      <c r="S301" s="28">
        <v>0</v>
      </c>
      <c r="T301" s="28">
        <v>0</v>
      </c>
      <c r="U301" s="28">
        <v>0</v>
      </c>
      <c r="V301" s="29">
        <v>0</v>
      </c>
      <c r="W301" s="29">
        <v>0</v>
      </c>
      <c r="X301" s="32">
        <f t="shared" si="60"/>
        <v>1</v>
      </c>
      <c r="Y301" s="33">
        <f t="shared" si="61"/>
        <v>0</v>
      </c>
      <c r="Z301" s="33">
        <f t="shared" si="62"/>
        <v>0</v>
      </c>
      <c r="AA301" s="33">
        <f t="shared" si="63"/>
        <v>0</v>
      </c>
      <c r="AB301" s="5">
        <v>0</v>
      </c>
      <c r="AC301" s="6">
        <v>0</v>
      </c>
      <c r="AD301" s="32">
        <v>0</v>
      </c>
      <c r="AE301" s="67">
        <f t="shared" si="64"/>
        <v>0</v>
      </c>
      <c r="AF301" s="70">
        <f>IF(C301=Sheet6!$E$3,Sheet6!$E$4,IF('January 2023'!C301=Sheet6!$F$3,Sheet6!$F$4,IF('January 2023'!C301=Sheet6!$G$3,Sheet6!$G$4,IF('January 2023'!C301=Sheet6!$H$3,Sheet6!$H$4,IF('January 2023'!C301=Sheet6!$I$3,Sheet6!$I$4,IF('January 2023'!C301=Sheet6!$J$3,Sheet6!$J$4,IF('January 2023'!C301=Sheet6!$K$3,Sheet6!$K$4,IF('January 2023'!C301=Sheet6!$L$3,Sheet6!$L$4))))))))</f>
        <v>0.12430468185328003</v>
      </c>
      <c r="AG301" s="74">
        <f t="shared" si="65"/>
        <v>0</v>
      </c>
      <c r="AH301" s="71">
        <v>0.84499999999999997</v>
      </c>
      <c r="AI301" s="72">
        <f t="shared" si="66"/>
        <v>0</v>
      </c>
      <c r="AJ301" s="73">
        <f t="shared" si="67"/>
        <v>0</v>
      </c>
      <c r="AK301" s="73">
        <v>0.57513480154899921</v>
      </c>
      <c r="AL301" s="95">
        <f t="shared" si="68"/>
        <v>0</v>
      </c>
      <c r="AM301" s="107">
        <v>0</v>
      </c>
      <c r="AN301" s="98">
        <f t="shared" si="69"/>
        <v>21.67425000000005</v>
      </c>
      <c r="AO301" s="99" t="e">
        <f>SUMIF([1]Sheet1!$AB:$AB,E301,[1]Sheet1!$AA:$AA)</f>
        <v>#VALUE!</v>
      </c>
      <c r="AP301" s="100" t="str">
        <f t="shared" si="70"/>
        <v/>
      </c>
      <c r="AQ301" s="97">
        <f t="shared" si="71"/>
        <v>1</v>
      </c>
      <c r="AR301" s="100">
        <f t="shared" si="72"/>
        <v>0</v>
      </c>
      <c r="AS301" s="101">
        <f t="shared" si="73"/>
        <v>1</v>
      </c>
      <c r="AT301" s="100">
        <v>0.12430468185328003</v>
      </c>
      <c r="AU301" s="108">
        <f t="shared" si="74"/>
        <v>0</v>
      </c>
    </row>
    <row r="302" spans="1:47" hidden="1">
      <c r="A302" s="21">
        <v>44927</v>
      </c>
      <c r="B302" s="23" t="s">
        <v>13</v>
      </c>
      <c r="C302" s="23" t="s">
        <v>14</v>
      </c>
      <c r="D302" s="23" t="s">
        <v>3375</v>
      </c>
      <c r="E302" s="23">
        <v>1002067406</v>
      </c>
      <c r="F302" s="23" t="s">
        <v>32</v>
      </c>
      <c r="G302" s="22">
        <v>1069324</v>
      </c>
      <c r="H302" s="36" t="s">
        <v>20</v>
      </c>
      <c r="I302" s="4" t="s">
        <v>3514</v>
      </c>
      <c r="J302" s="4" t="s">
        <v>3552</v>
      </c>
      <c r="K302" s="24">
        <v>23.880000000001019</v>
      </c>
      <c r="L302" s="24">
        <v>23.880000000001019</v>
      </c>
      <c r="M302" s="29">
        <v>0</v>
      </c>
      <c r="N302" s="29">
        <v>0</v>
      </c>
      <c r="O302" s="29">
        <v>1</v>
      </c>
      <c r="P302" s="29">
        <v>0</v>
      </c>
      <c r="Q302" s="29">
        <v>29.7</v>
      </c>
      <c r="R302" s="28">
        <v>0</v>
      </c>
      <c r="S302" s="28">
        <v>2000</v>
      </c>
      <c r="T302" s="28">
        <v>0</v>
      </c>
      <c r="U302" s="28">
        <v>2000</v>
      </c>
      <c r="V302" s="29">
        <v>0</v>
      </c>
      <c r="W302" s="29">
        <v>1</v>
      </c>
      <c r="X302" s="32">
        <f t="shared" si="60"/>
        <v>1</v>
      </c>
      <c r="Y302" s="33">
        <f t="shared" si="61"/>
        <v>29.7</v>
      </c>
      <c r="Z302" s="33">
        <f t="shared" si="62"/>
        <v>2000</v>
      </c>
      <c r="AA302" s="33">
        <f t="shared" si="63"/>
        <v>2000</v>
      </c>
      <c r="AB302" s="5">
        <v>1</v>
      </c>
      <c r="AC302" s="6">
        <v>0</v>
      </c>
      <c r="AD302" s="32">
        <v>0</v>
      </c>
      <c r="AE302" s="67">
        <f t="shared" si="64"/>
        <v>1</v>
      </c>
      <c r="AF302" s="70">
        <f>IF(C302=Sheet6!$E$3,Sheet6!$E$4,IF('January 2023'!C302=Sheet6!$F$3,Sheet6!$F$4,IF('January 2023'!C302=Sheet6!$G$3,Sheet6!$G$4,IF('January 2023'!C302=Sheet6!$H$3,Sheet6!$H$4,IF('January 2023'!C302=Sheet6!$I$3,Sheet6!$I$4,IF('January 2023'!C302=Sheet6!$J$3,Sheet6!$J$4,IF('January 2023'!C302=Sheet6!$K$3,Sheet6!$K$4,IF('January 2023'!C302=Sheet6!$L$3,Sheet6!$L$4))))))))</f>
        <v>0.12430468185328003</v>
      </c>
      <c r="AG302" s="74">
        <f t="shared" si="65"/>
        <v>1.2437185929647709</v>
      </c>
      <c r="AH302" s="71">
        <v>0.84499999999999997</v>
      </c>
      <c r="AI302" s="72">
        <f t="shared" si="66"/>
        <v>1</v>
      </c>
      <c r="AJ302" s="73">
        <f t="shared" si="67"/>
        <v>1</v>
      </c>
      <c r="AK302" s="73">
        <v>0.57513480154899921</v>
      </c>
      <c r="AL302" s="95">
        <f t="shared" si="68"/>
        <v>1</v>
      </c>
      <c r="AM302" s="107">
        <v>0</v>
      </c>
      <c r="AN302" s="98">
        <f t="shared" si="69"/>
        <v>0</v>
      </c>
      <c r="AO302" s="99" t="e">
        <f>SUMIF([1]Sheet1!$AB:$AB,E302,[1]Sheet1!$AA:$AA)</f>
        <v>#VALUE!</v>
      </c>
      <c r="AP302" s="100">
        <f t="shared" si="70"/>
        <v>1</v>
      </c>
      <c r="AQ302" s="97">
        <f t="shared" si="71"/>
        <v>0</v>
      </c>
      <c r="AR302" s="100">
        <f t="shared" si="72"/>
        <v>1</v>
      </c>
      <c r="AS302" s="101">
        <f t="shared" si="73"/>
        <v>-0.24371859296477094</v>
      </c>
      <c r="AT302" s="100">
        <v>0.12430468185328003</v>
      </c>
      <c r="AU302" s="108">
        <f t="shared" si="74"/>
        <v>1</v>
      </c>
    </row>
    <row r="303" spans="1:47" hidden="1">
      <c r="A303" s="21">
        <v>44927</v>
      </c>
      <c r="B303" s="22" t="s">
        <v>13</v>
      </c>
      <c r="C303" s="22" t="s">
        <v>274</v>
      </c>
      <c r="D303" s="22" t="s">
        <v>371</v>
      </c>
      <c r="E303" s="22">
        <v>1006004025</v>
      </c>
      <c r="F303" s="23">
        <v>0</v>
      </c>
      <c r="G303" s="22">
        <v>1069281</v>
      </c>
      <c r="H303" s="36" t="s">
        <v>20</v>
      </c>
      <c r="I303" s="4" t="s">
        <v>3512</v>
      </c>
      <c r="J303" s="4" t="s">
        <v>3512</v>
      </c>
      <c r="K303" s="24">
        <v>5638</v>
      </c>
      <c r="L303" s="25">
        <v>5638</v>
      </c>
      <c r="M303" s="26">
        <v>1</v>
      </c>
      <c r="N303" s="26">
        <v>1</v>
      </c>
      <c r="O303" s="26">
        <v>0</v>
      </c>
      <c r="P303" s="26">
        <v>5638</v>
      </c>
      <c r="Q303" s="26">
        <v>0</v>
      </c>
      <c r="R303" s="27">
        <v>360966.63</v>
      </c>
      <c r="S303" s="27">
        <v>0</v>
      </c>
      <c r="T303" s="28">
        <v>361000</v>
      </c>
      <c r="U303" s="27">
        <v>0</v>
      </c>
      <c r="V303" s="29">
        <v>1</v>
      </c>
      <c r="W303" s="26">
        <v>0</v>
      </c>
      <c r="X303" s="30">
        <f t="shared" si="60"/>
        <v>1</v>
      </c>
      <c r="Y303" s="31">
        <f t="shared" si="61"/>
        <v>5638</v>
      </c>
      <c r="Z303" s="31">
        <f t="shared" si="62"/>
        <v>360966.63</v>
      </c>
      <c r="AA303" s="31">
        <f t="shared" si="63"/>
        <v>361000</v>
      </c>
      <c r="AB303" s="5">
        <v>1</v>
      </c>
      <c r="AC303" s="6">
        <v>407639.69</v>
      </c>
      <c r="AD303" s="30">
        <v>0</v>
      </c>
      <c r="AE303" s="67">
        <f t="shared" si="64"/>
        <v>1</v>
      </c>
      <c r="AF303" s="70">
        <f>IF(C303=Sheet6!$E$3,Sheet6!$E$4,IF('January 2023'!C303=Sheet6!$F$3,Sheet6!$F$4,IF('January 2023'!C303=Sheet6!$G$3,Sheet6!$G$4,IF('January 2023'!C303=Sheet6!$H$3,Sheet6!$H$4,IF('January 2023'!C303=Sheet6!$I$3,Sheet6!$I$4,IF('January 2023'!C303=Sheet6!$J$3,Sheet6!$J$4,IF('January 2023'!C303=Sheet6!$K$3,Sheet6!$K$4,IF('January 2023'!C303=Sheet6!$L$3,Sheet6!$L$4))))))))</f>
        <v>0.11334524387361433</v>
      </c>
      <c r="AG303" s="74">
        <f t="shared" si="65"/>
        <v>1</v>
      </c>
      <c r="AH303" s="71">
        <v>0.84</v>
      </c>
      <c r="AI303" s="72">
        <f t="shared" si="66"/>
        <v>1</v>
      </c>
      <c r="AJ303" s="73">
        <f t="shared" si="67"/>
        <v>1</v>
      </c>
      <c r="AK303" s="73">
        <v>0.68062718848137493</v>
      </c>
      <c r="AL303" s="95">
        <f t="shared" si="68"/>
        <v>1</v>
      </c>
      <c r="AM303" s="107">
        <v>0</v>
      </c>
      <c r="AN303" s="98">
        <f t="shared" si="69"/>
        <v>0</v>
      </c>
      <c r="AO303" s="99" t="e">
        <f>SUMIF([1]Sheet1!$AB:$AB,E303,[1]Sheet1!$AA:$AA)</f>
        <v>#VALUE!</v>
      </c>
      <c r="AP303" s="100">
        <f t="shared" si="70"/>
        <v>1</v>
      </c>
      <c r="AQ303" s="97">
        <f t="shared" si="71"/>
        <v>0</v>
      </c>
      <c r="AR303" s="100">
        <f t="shared" si="72"/>
        <v>1.0000924462186436</v>
      </c>
      <c r="AS303" s="101">
        <f t="shared" si="73"/>
        <v>-9.2446218643571498E-5</v>
      </c>
      <c r="AT303" s="100">
        <v>0.11334524387361433</v>
      </c>
      <c r="AU303" s="108">
        <f t="shared" si="74"/>
        <v>1</v>
      </c>
    </row>
    <row r="304" spans="1:47" hidden="1">
      <c r="A304" s="21">
        <v>44927</v>
      </c>
      <c r="B304" s="23" t="s">
        <v>13</v>
      </c>
      <c r="C304" s="23" t="s">
        <v>274</v>
      </c>
      <c r="D304" s="23" t="s">
        <v>275</v>
      </c>
      <c r="E304" s="23">
        <v>1002050720</v>
      </c>
      <c r="F304" s="23" t="s">
        <v>15</v>
      </c>
      <c r="G304" s="23">
        <v>1069288</v>
      </c>
      <c r="H304" s="37" t="s">
        <v>20</v>
      </c>
      <c r="I304" s="4" t="s">
        <v>3512</v>
      </c>
      <c r="J304" s="4" t="s">
        <v>3512</v>
      </c>
      <c r="K304" s="24" t="s">
        <v>18</v>
      </c>
      <c r="L304" s="25">
        <v>0</v>
      </c>
      <c r="M304" s="29">
        <v>0</v>
      </c>
      <c r="N304" s="29">
        <v>0</v>
      </c>
      <c r="O304" s="29">
        <v>0</v>
      </c>
      <c r="P304" s="29">
        <v>0</v>
      </c>
      <c r="Q304" s="29">
        <v>0</v>
      </c>
      <c r="R304" s="28">
        <v>0</v>
      </c>
      <c r="S304" s="28">
        <v>0</v>
      </c>
      <c r="T304" s="28">
        <v>0</v>
      </c>
      <c r="U304" s="28">
        <v>0</v>
      </c>
      <c r="V304" s="29">
        <v>0</v>
      </c>
      <c r="W304" s="29">
        <v>0</v>
      </c>
      <c r="X304" s="32">
        <f t="shared" si="60"/>
        <v>0</v>
      </c>
      <c r="Y304" s="33">
        <f t="shared" si="61"/>
        <v>0</v>
      </c>
      <c r="Z304" s="33">
        <f t="shared" si="62"/>
        <v>0</v>
      </c>
      <c r="AA304" s="33">
        <f t="shared" si="63"/>
        <v>0</v>
      </c>
      <c r="AB304" s="5">
        <v>0</v>
      </c>
      <c r="AC304" s="6">
        <v>1606369.8</v>
      </c>
      <c r="AD304" s="32">
        <v>1</v>
      </c>
      <c r="AE304" s="67" t="str">
        <f t="shared" si="64"/>
        <v/>
      </c>
      <c r="AF304" s="70">
        <f>IF(C304=Sheet6!$E$3,Sheet6!$E$4,IF('January 2023'!C304=Sheet6!$F$3,Sheet6!$F$4,IF('January 2023'!C304=Sheet6!$G$3,Sheet6!$G$4,IF('January 2023'!C304=Sheet6!$H$3,Sheet6!$H$4,IF('January 2023'!C304=Sheet6!$I$3,Sheet6!$I$4,IF('January 2023'!C304=Sheet6!$J$3,Sheet6!$J$4,IF('January 2023'!C304=Sheet6!$K$3,Sheet6!$K$4,IF('January 2023'!C304=Sheet6!$L$3,Sheet6!$L$4))))))))</f>
        <v>0.11334524387361433</v>
      </c>
      <c r="AG304" s="74">
        <f t="shared" si="65"/>
        <v>0</v>
      </c>
      <c r="AH304" s="71">
        <v>0.84</v>
      </c>
      <c r="AI304" s="72">
        <f t="shared" si="66"/>
        <v>0</v>
      </c>
      <c r="AJ304" s="73">
        <f t="shared" si="67"/>
        <v>0</v>
      </c>
      <c r="AK304" s="73">
        <v>0.68062718848137493</v>
      </c>
      <c r="AL304" s="95">
        <f t="shared" si="68"/>
        <v>0</v>
      </c>
      <c r="AM304" s="107">
        <v>0</v>
      </c>
      <c r="AN304" s="98">
        <f t="shared" si="69"/>
        <v>0</v>
      </c>
      <c r="AO304" s="99" t="e">
        <f>SUMIF([1]Sheet1!$AB:$AB,E304,[1]Sheet1!$AA:$AA)</f>
        <v>#VALUE!</v>
      </c>
      <c r="AP304" s="100">
        <f t="shared" si="70"/>
        <v>1</v>
      </c>
      <c r="AQ304" s="97">
        <f t="shared" si="71"/>
        <v>0</v>
      </c>
      <c r="AR304" s="100">
        <f t="shared" si="72"/>
        <v>0</v>
      </c>
      <c r="AS304" s="101">
        <f t="shared" si="73"/>
        <v>1</v>
      </c>
      <c r="AT304" s="100">
        <v>0.11334524387361433</v>
      </c>
      <c r="AU304" s="108">
        <f t="shared" si="74"/>
        <v>0</v>
      </c>
    </row>
    <row r="305" spans="1:47" hidden="1">
      <c r="A305" s="21">
        <v>44927</v>
      </c>
      <c r="B305" s="23" t="s">
        <v>13</v>
      </c>
      <c r="C305" s="23" t="s">
        <v>274</v>
      </c>
      <c r="D305" s="23" t="s">
        <v>279</v>
      </c>
      <c r="E305" s="23">
        <v>1002050722</v>
      </c>
      <c r="F305" s="23" t="s">
        <v>15</v>
      </c>
      <c r="G305" s="23">
        <v>1069281</v>
      </c>
      <c r="H305" s="37" t="s">
        <v>20</v>
      </c>
      <c r="I305" s="4" t="s">
        <v>3512</v>
      </c>
      <c r="J305" s="4" t="s">
        <v>3512</v>
      </c>
      <c r="K305" s="24" t="s">
        <v>18</v>
      </c>
      <c r="L305" s="25">
        <v>0</v>
      </c>
      <c r="M305" s="29">
        <v>0</v>
      </c>
      <c r="N305" s="29">
        <v>0</v>
      </c>
      <c r="O305" s="29">
        <v>0</v>
      </c>
      <c r="P305" s="29">
        <v>0</v>
      </c>
      <c r="Q305" s="29">
        <v>0</v>
      </c>
      <c r="R305" s="28">
        <v>0</v>
      </c>
      <c r="S305" s="28">
        <v>0</v>
      </c>
      <c r="T305" s="28">
        <v>0</v>
      </c>
      <c r="U305" s="28">
        <v>0</v>
      </c>
      <c r="V305" s="29">
        <v>0</v>
      </c>
      <c r="W305" s="29">
        <v>0</v>
      </c>
      <c r="X305" s="32">
        <f t="shared" si="60"/>
        <v>0</v>
      </c>
      <c r="Y305" s="33">
        <f t="shared" si="61"/>
        <v>0</v>
      </c>
      <c r="Z305" s="33">
        <f t="shared" si="62"/>
        <v>0</v>
      </c>
      <c r="AA305" s="33">
        <f t="shared" si="63"/>
        <v>0</v>
      </c>
      <c r="AB305" s="5">
        <v>0</v>
      </c>
      <c r="AC305" s="6">
        <v>54447.5</v>
      </c>
      <c r="AD305" s="32">
        <v>1</v>
      </c>
      <c r="AE305" s="67" t="str">
        <f t="shared" si="64"/>
        <v/>
      </c>
      <c r="AF305" s="70">
        <f>IF(C305=Sheet6!$E$3,Sheet6!$E$4,IF('January 2023'!C305=Sheet6!$F$3,Sheet6!$F$4,IF('January 2023'!C305=Sheet6!$G$3,Sheet6!$G$4,IF('January 2023'!C305=Sheet6!$H$3,Sheet6!$H$4,IF('January 2023'!C305=Sheet6!$I$3,Sheet6!$I$4,IF('January 2023'!C305=Sheet6!$J$3,Sheet6!$J$4,IF('January 2023'!C305=Sheet6!$K$3,Sheet6!$K$4,IF('January 2023'!C305=Sheet6!$L$3,Sheet6!$L$4))))))))</f>
        <v>0.11334524387361433</v>
      </c>
      <c r="AG305" s="74">
        <f t="shared" si="65"/>
        <v>0</v>
      </c>
      <c r="AH305" s="71">
        <v>0.84</v>
      </c>
      <c r="AI305" s="72">
        <f t="shared" si="66"/>
        <v>0</v>
      </c>
      <c r="AJ305" s="73">
        <f t="shared" si="67"/>
        <v>0</v>
      </c>
      <c r="AK305" s="73">
        <v>0.68062718848137493</v>
      </c>
      <c r="AL305" s="95">
        <f t="shared" si="68"/>
        <v>0</v>
      </c>
      <c r="AM305" s="107">
        <v>0</v>
      </c>
      <c r="AN305" s="98">
        <f t="shared" si="69"/>
        <v>0</v>
      </c>
      <c r="AO305" s="99" t="e">
        <f>SUMIF([1]Sheet1!$AB:$AB,E305,[1]Sheet1!$AA:$AA)</f>
        <v>#VALUE!</v>
      </c>
      <c r="AP305" s="100">
        <f t="shared" si="70"/>
        <v>1</v>
      </c>
      <c r="AQ305" s="97">
        <f t="shared" si="71"/>
        <v>0</v>
      </c>
      <c r="AR305" s="100">
        <f t="shared" si="72"/>
        <v>0</v>
      </c>
      <c r="AS305" s="101">
        <f t="shared" si="73"/>
        <v>1</v>
      </c>
      <c r="AT305" s="100">
        <v>0.11334524387361433</v>
      </c>
      <c r="AU305" s="108">
        <f t="shared" si="74"/>
        <v>0</v>
      </c>
    </row>
    <row r="306" spans="1:47" hidden="1">
      <c r="A306" s="21">
        <v>44927</v>
      </c>
      <c r="B306" s="23" t="s">
        <v>13</v>
      </c>
      <c r="C306" s="23" t="s">
        <v>274</v>
      </c>
      <c r="D306" s="23" t="s">
        <v>276</v>
      </c>
      <c r="E306" s="23">
        <v>1002050888</v>
      </c>
      <c r="F306" s="23" t="s">
        <v>15</v>
      </c>
      <c r="G306" s="23">
        <v>1070842</v>
      </c>
      <c r="H306" s="37" t="s">
        <v>20</v>
      </c>
      <c r="I306" s="4" t="s">
        <v>3512</v>
      </c>
      <c r="J306" s="4" t="s">
        <v>3512</v>
      </c>
      <c r="K306" s="24" t="s">
        <v>18</v>
      </c>
      <c r="L306" s="25">
        <v>0</v>
      </c>
      <c r="M306" s="29">
        <v>0</v>
      </c>
      <c r="N306" s="29">
        <v>1</v>
      </c>
      <c r="O306" s="29">
        <v>0</v>
      </c>
      <c r="P306" s="29">
        <v>0</v>
      </c>
      <c r="Q306" s="29">
        <v>0</v>
      </c>
      <c r="R306" s="28">
        <v>0</v>
      </c>
      <c r="S306" s="28">
        <v>0</v>
      </c>
      <c r="T306" s="28">
        <v>0</v>
      </c>
      <c r="U306" s="28">
        <v>0</v>
      </c>
      <c r="V306" s="29">
        <v>0</v>
      </c>
      <c r="W306" s="29">
        <v>0</v>
      </c>
      <c r="X306" s="32">
        <f t="shared" si="60"/>
        <v>0</v>
      </c>
      <c r="Y306" s="33">
        <f t="shared" si="61"/>
        <v>0</v>
      </c>
      <c r="Z306" s="33">
        <f t="shared" si="62"/>
        <v>0</v>
      </c>
      <c r="AA306" s="33">
        <f t="shared" si="63"/>
        <v>0</v>
      </c>
      <c r="AB306" s="5">
        <v>0</v>
      </c>
      <c r="AC306" s="6">
        <v>0</v>
      </c>
      <c r="AD306" s="32">
        <v>1</v>
      </c>
      <c r="AE306" s="67" t="str">
        <f t="shared" si="64"/>
        <v/>
      </c>
      <c r="AF306" s="70">
        <f>IF(C306=Sheet6!$E$3,Sheet6!$E$4,IF('January 2023'!C306=Sheet6!$F$3,Sheet6!$F$4,IF('January 2023'!C306=Sheet6!$G$3,Sheet6!$G$4,IF('January 2023'!C306=Sheet6!$H$3,Sheet6!$H$4,IF('January 2023'!C306=Sheet6!$I$3,Sheet6!$I$4,IF('January 2023'!C306=Sheet6!$J$3,Sheet6!$J$4,IF('January 2023'!C306=Sheet6!$K$3,Sheet6!$K$4,IF('January 2023'!C306=Sheet6!$L$3,Sheet6!$L$4))))))))</f>
        <v>0.11334524387361433</v>
      </c>
      <c r="AG306" s="74">
        <f t="shared" si="65"/>
        <v>0</v>
      </c>
      <c r="AH306" s="71">
        <v>0.84</v>
      </c>
      <c r="AI306" s="72">
        <f t="shared" si="66"/>
        <v>0</v>
      </c>
      <c r="AJ306" s="73">
        <f t="shared" si="67"/>
        <v>0</v>
      </c>
      <c r="AK306" s="73">
        <v>0.68062718848137493</v>
      </c>
      <c r="AL306" s="95">
        <f t="shared" si="68"/>
        <v>0</v>
      </c>
      <c r="AM306" s="107">
        <v>0</v>
      </c>
      <c r="AN306" s="98">
        <f t="shared" si="69"/>
        <v>0</v>
      </c>
      <c r="AO306" s="99" t="e">
        <f>SUMIF([1]Sheet1!$AB:$AB,E306,[1]Sheet1!$AA:$AA)</f>
        <v>#VALUE!</v>
      </c>
      <c r="AP306" s="100">
        <f t="shared" si="70"/>
        <v>1</v>
      </c>
      <c r="AQ306" s="97">
        <f t="shared" si="71"/>
        <v>0</v>
      </c>
      <c r="AR306" s="100">
        <f t="shared" si="72"/>
        <v>0</v>
      </c>
      <c r="AS306" s="101">
        <f t="shared" si="73"/>
        <v>1</v>
      </c>
      <c r="AT306" s="100">
        <v>0.11334524387361433</v>
      </c>
      <c r="AU306" s="108">
        <f t="shared" si="74"/>
        <v>0</v>
      </c>
    </row>
    <row r="307" spans="1:47" hidden="1">
      <c r="A307" s="21">
        <v>44927</v>
      </c>
      <c r="B307" s="22" t="s">
        <v>13</v>
      </c>
      <c r="C307" s="22" t="s">
        <v>274</v>
      </c>
      <c r="D307" s="22" t="s">
        <v>277</v>
      </c>
      <c r="E307" s="22">
        <v>1002050903</v>
      </c>
      <c r="F307" s="23" t="s">
        <v>15</v>
      </c>
      <c r="G307" s="22">
        <v>1070899</v>
      </c>
      <c r="H307" s="36" t="s">
        <v>20</v>
      </c>
      <c r="I307" s="4" t="s">
        <v>3512</v>
      </c>
      <c r="J307" s="4" t="s">
        <v>3512</v>
      </c>
      <c r="K307" s="24" t="s">
        <v>18</v>
      </c>
      <c r="L307" s="25">
        <v>0</v>
      </c>
      <c r="M307" s="26">
        <v>0</v>
      </c>
      <c r="N307" s="26">
        <v>1</v>
      </c>
      <c r="O307" s="26">
        <v>0</v>
      </c>
      <c r="P307" s="26">
        <v>0</v>
      </c>
      <c r="Q307" s="26">
        <v>0</v>
      </c>
      <c r="R307" s="27">
        <v>0</v>
      </c>
      <c r="S307" s="27">
        <v>0</v>
      </c>
      <c r="T307" s="28">
        <v>0</v>
      </c>
      <c r="U307" s="27">
        <v>0</v>
      </c>
      <c r="V307" s="29">
        <v>0</v>
      </c>
      <c r="W307" s="26">
        <v>0</v>
      </c>
      <c r="X307" s="30">
        <f t="shared" si="60"/>
        <v>0</v>
      </c>
      <c r="Y307" s="31">
        <f t="shared" si="61"/>
        <v>0</v>
      </c>
      <c r="Z307" s="31">
        <f t="shared" si="62"/>
        <v>0</v>
      </c>
      <c r="AA307" s="31">
        <f t="shared" si="63"/>
        <v>0</v>
      </c>
      <c r="AB307" s="5">
        <v>0</v>
      </c>
      <c r="AC307" s="6">
        <v>-288.67</v>
      </c>
      <c r="AD307" s="30">
        <v>1</v>
      </c>
      <c r="AE307" s="67" t="str">
        <f t="shared" si="64"/>
        <v/>
      </c>
      <c r="AF307" s="70">
        <f>IF(C307=Sheet6!$E$3,Sheet6!$E$4,IF('January 2023'!C307=Sheet6!$F$3,Sheet6!$F$4,IF('January 2023'!C307=Sheet6!$G$3,Sheet6!$G$4,IF('January 2023'!C307=Sheet6!$H$3,Sheet6!$H$4,IF('January 2023'!C307=Sheet6!$I$3,Sheet6!$I$4,IF('January 2023'!C307=Sheet6!$J$3,Sheet6!$J$4,IF('January 2023'!C307=Sheet6!$K$3,Sheet6!$K$4,IF('January 2023'!C307=Sheet6!$L$3,Sheet6!$L$4))))))))</f>
        <v>0.11334524387361433</v>
      </c>
      <c r="AG307" s="74">
        <f t="shared" si="65"/>
        <v>0</v>
      </c>
      <c r="AH307" s="71">
        <v>0.84</v>
      </c>
      <c r="AI307" s="72">
        <f t="shared" si="66"/>
        <v>0</v>
      </c>
      <c r="AJ307" s="73">
        <f t="shared" si="67"/>
        <v>0</v>
      </c>
      <c r="AK307" s="73">
        <v>0.68062718848137493</v>
      </c>
      <c r="AL307" s="95">
        <f t="shared" si="68"/>
        <v>0</v>
      </c>
      <c r="AM307" s="107">
        <v>0</v>
      </c>
      <c r="AN307" s="98">
        <f t="shared" si="69"/>
        <v>0</v>
      </c>
      <c r="AO307" s="99" t="e">
        <f>SUMIF([1]Sheet1!$AB:$AB,E307,[1]Sheet1!$AA:$AA)</f>
        <v>#VALUE!</v>
      </c>
      <c r="AP307" s="100">
        <f t="shared" si="70"/>
        <v>1</v>
      </c>
      <c r="AQ307" s="97">
        <f t="shared" si="71"/>
        <v>0</v>
      </c>
      <c r="AR307" s="100">
        <f t="shared" si="72"/>
        <v>0</v>
      </c>
      <c r="AS307" s="101">
        <f t="shared" si="73"/>
        <v>1</v>
      </c>
      <c r="AT307" s="100">
        <v>0.11334524387361433</v>
      </c>
      <c r="AU307" s="108">
        <f t="shared" si="74"/>
        <v>0</v>
      </c>
    </row>
    <row r="308" spans="1:47" hidden="1">
      <c r="A308" s="21">
        <v>44927</v>
      </c>
      <c r="B308" s="22" t="s">
        <v>13</v>
      </c>
      <c r="C308" s="22" t="s">
        <v>274</v>
      </c>
      <c r="D308" s="22" t="s">
        <v>282</v>
      </c>
      <c r="E308" s="22">
        <v>1002296404</v>
      </c>
      <c r="F308" s="23" t="s">
        <v>15</v>
      </c>
      <c r="G308" s="22">
        <v>1070842</v>
      </c>
      <c r="H308" s="36" t="s">
        <v>20</v>
      </c>
      <c r="I308" s="4" t="s">
        <v>3512</v>
      </c>
      <c r="J308" s="4" t="s">
        <v>3512</v>
      </c>
      <c r="K308" s="24" t="s">
        <v>24</v>
      </c>
      <c r="L308" s="25">
        <v>0</v>
      </c>
      <c r="M308" s="26">
        <v>0</v>
      </c>
      <c r="N308" s="26">
        <v>0</v>
      </c>
      <c r="O308" s="26">
        <v>0</v>
      </c>
      <c r="P308" s="26">
        <v>0</v>
      </c>
      <c r="Q308" s="26">
        <v>0</v>
      </c>
      <c r="R308" s="27">
        <v>0</v>
      </c>
      <c r="S308" s="27">
        <v>0</v>
      </c>
      <c r="T308" s="28">
        <v>0</v>
      </c>
      <c r="U308" s="27">
        <v>0</v>
      </c>
      <c r="V308" s="29">
        <v>0</v>
      </c>
      <c r="W308" s="26">
        <v>0</v>
      </c>
      <c r="X308" s="30">
        <f t="shared" si="60"/>
        <v>0</v>
      </c>
      <c r="Y308" s="31">
        <f t="shared" si="61"/>
        <v>0</v>
      </c>
      <c r="Z308" s="31">
        <f t="shared" si="62"/>
        <v>0</v>
      </c>
      <c r="AA308" s="31">
        <f t="shared" si="63"/>
        <v>0</v>
      </c>
      <c r="AB308" s="5">
        <v>0</v>
      </c>
      <c r="AC308" s="6">
        <v>-918.62</v>
      </c>
      <c r="AD308" s="30">
        <v>1</v>
      </c>
      <c r="AE308" s="67" t="str">
        <f t="shared" si="64"/>
        <v/>
      </c>
      <c r="AF308" s="70">
        <f>IF(C308=Sheet6!$E$3,Sheet6!$E$4,IF('January 2023'!C308=Sheet6!$F$3,Sheet6!$F$4,IF('January 2023'!C308=Sheet6!$G$3,Sheet6!$G$4,IF('January 2023'!C308=Sheet6!$H$3,Sheet6!$H$4,IF('January 2023'!C308=Sheet6!$I$3,Sheet6!$I$4,IF('January 2023'!C308=Sheet6!$J$3,Sheet6!$J$4,IF('January 2023'!C308=Sheet6!$K$3,Sheet6!$K$4,IF('January 2023'!C308=Sheet6!$L$3,Sheet6!$L$4))))))))</f>
        <v>0.11334524387361433</v>
      </c>
      <c r="AG308" s="74">
        <f t="shared" si="65"/>
        <v>0</v>
      </c>
      <c r="AH308" s="71">
        <v>0.84</v>
      </c>
      <c r="AI308" s="72">
        <f t="shared" si="66"/>
        <v>0</v>
      </c>
      <c r="AJ308" s="73">
        <f t="shared" si="67"/>
        <v>0</v>
      </c>
      <c r="AK308" s="73">
        <v>0.68062718848137493</v>
      </c>
      <c r="AL308" s="95">
        <f t="shared" si="68"/>
        <v>0</v>
      </c>
      <c r="AM308" s="107">
        <v>0</v>
      </c>
      <c r="AN308" s="98">
        <f t="shared" si="69"/>
        <v>0</v>
      </c>
      <c r="AO308" s="99" t="e">
        <f>SUMIF([1]Sheet1!$AB:$AB,E308,[1]Sheet1!$AA:$AA)</f>
        <v>#VALUE!</v>
      </c>
      <c r="AP308" s="100">
        <f t="shared" si="70"/>
        <v>1</v>
      </c>
      <c r="AQ308" s="97">
        <f t="shared" si="71"/>
        <v>0</v>
      </c>
      <c r="AR308" s="100">
        <f t="shared" si="72"/>
        <v>0</v>
      </c>
      <c r="AS308" s="101">
        <f t="shared" si="73"/>
        <v>1</v>
      </c>
      <c r="AT308" s="100">
        <v>0.11334524387361433</v>
      </c>
      <c r="AU308" s="108">
        <f t="shared" si="74"/>
        <v>0</v>
      </c>
    </row>
    <row r="309" spans="1:47" hidden="1">
      <c r="A309" s="21">
        <v>44927</v>
      </c>
      <c r="B309" s="23" t="s">
        <v>13</v>
      </c>
      <c r="C309" s="23" t="s">
        <v>274</v>
      </c>
      <c r="D309" s="23" t="s">
        <v>280</v>
      </c>
      <c r="E309" s="23">
        <v>1002907166</v>
      </c>
      <c r="F309" s="23" t="s">
        <v>15</v>
      </c>
      <c r="G309" s="23">
        <v>1069288</v>
      </c>
      <c r="H309" s="37" t="s">
        <v>20</v>
      </c>
      <c r="I309" s="4" t="s">
        <v>3512</v>
      </c>
      <c r="J309" s="4" t="s">
        <v>3512</v>
      </c>
      <c r="K309" s="24" t="s">
        <v>24</v>
      </c>
      <c r="L309" s="25">
        <v>0</v>
      </c>
      <c r="M309" s="29">
        <v>0</v>
      </c>
      <c r="N309" s="29">
        <v>1</v>
      </c>
      <c r="O309" s="29">
        <v>0</v>
      </c>
      <c r="P309" s="29">
        <v>0</v>
      </c>
      <c r="Q309" s="29">
        <v>0</v>
      </c>
      <c r="R309" s="28">
        <v>0</v>
      </c>
      <c r="S309" s="28">
        <v>0</v>
      </c>
      <c r="T309" s="28">
        <v>0</v>
      </c>
      <c r="U309" s="28">
        <v>0</v>
      </c>
      <c r="V309" s="29">
        <v>0</v>
      </c>
      <c r="W309" s="29">
        <v>0</v>
      </c>
      <c r="X309" s="32">
        <f t="shared" si="60"/>
        <v>0</v>
      </c>
      <c r="Y309" s="33">
        <f t="shared" si="61"/>
        <v>0</v>
      </c>
      <c r="Z309" s="33">
        <f t="shared" si="62"/>
        <v>0</v>
      </c>
      <c r="AA309" s="33">
        <f t="shared" si="63"/>
        <v>0</v>
      </c>
      <c r="AB309" s="5">
        <v>0</v>
      </c>
      <c r="AC309" s="6">
        <v>97337.600000000006</v>
      </c>
      <c r="AD309" s="32">
        <v>1</v>
      </c>
      <c r="AE309" s="67" t="str">
        <f t="shared" si="64"/>
        <v/>
      </c>
      <c r="AF309" s="70">
        <f>IF(C309=Sheet6!$E$3,Sheet6!$E$4,IF('January 2023'!C309=Sheet6!$F$3,Sheet6!$F$4,IF('January 2023'!C309=Sheet6!$G$3,Sheet6!$G$4,IF('January 2023'!C309=Sheet6!$H$3,Sheet6!$H$4,IF('January 2023'!C309=Sheet6!$I$3,Sheet6!$I$4,IF('January 2023'!C309=Sheet6!$J$3,Sheet6!$J$4,IF('January 2023'!C309=Sheet6!$K$3,Sheet6!$K$4,IF('January 2023'!C309=Sheet6!$L$3,Sheet6!$L$4))))))))</f>
        <v>0.11334524387361433</v>
      </c>
      <c r="AG309" s="74">
        <f t="shared" si="65"/>
        <v>0</v>
      </c>
      <c r="AH309" s="71">
        <v>0.84</v>
      </c>
      <c r="AI309" s="72">
        <f t="shared" si="66"/>
        <v>0</v>
      </c>
      <c r="AJ309" s="73">
        <f t="shared" si="67"/>
        <v>0</v>
      </c>
      <c r="AK309" s="73">
        <v>0.68062718848137493</v>
      </c>
      <c r="AL309" s="95">
        <f t="shared" si="68"/>
        <v>0</v>
      </c>
      <c r="AM309" s="107">
        <v>0</v>
      </c>
      <c r="AN309" s="98">
        <f t="shared" si="69"/>
        <v>0</v>
      </c>
      <c r="AO309" s="99" t="e">
        <f>SUMIF([1]Sheet1!$AB:$AB,E309,[1]Sheet1!$AA:$AA)</f>
        <v>#VALUE!</v>
      </c>
      <c r="AP309" s="100">
        <f t="shared" si="70"/>
        <v>1</v>
      </c>
      <c r="AQ309" s="97">
        <f t="shared" si="71"/>
        <v>0</v>
      </c>
      <c r="AR309" s="100">
        <f t="shared" si="72"/>
        <v>0</v>
      </c>
      <c r="AS309" s="101">
        <f t="shared" si="73"/>
        <v>1</v>
      </c>
      <c r="AT309" s="100">
        <v>0.11334524387361433</v>
      </c>
      <c r="AU309" s="108">
        <f t="shared" si="74"/>
        <v>0</v>
      </c>
    </row>
    <row r="310" spans="1:47" hidden="1">
      <c r="A310" s="21">
        <v>44927</v>
      </c>
      <c r="B310" s="22" t="s">
        <v>13</v>
      </c>
      <c r="C310" s="22" t="s">
        <v>274</v>
      </c>
      <c r="D310" s="22" t="s">
        <v>283</v>
      </c>
      <c r="E310" s="22">
        <v>1003201480</v>
      </c>
      <c r="F310" s="23" t="s">
        <v>15</v>
      </c>
      <c r="G310" s="22">
        <v>1069281</v>
      </c>
      <c r="H310" s="36" t="s">
        <v>20</v>
      </c>
      <c r="I310" s="4" t="s">
        <v>3512</v>
      </c>
      <c r="J310" s="4" t="s">
        <v>3512</v>
      </c>
      <c r="K310" s="24" t="s">
        <v>24</v>
      </c>
      <c r="L310" s="25">
        <v>0</v>
      </c>
      <c r="M310" s="26">
        <v>0</v>
      </c>
      <c r="N310" s="26">
        <v>1</v>
      </c>
      <c r="O310" s="26">
        <v>0</v>
      </c>
      <c r="P310" s="26">
        <v>0</v>
      </c>
      <c r="Q310" s="26">
        <v>0</v>
      </c>
      <c r="R310" s="27">
        <v>0</v>
      </c>
      <c r="S310" s="27">
        <v>0</v>
      </c>
      <c r="T310" s="28">
        <v>0</v>
      </c>
      <c r="U310" s="27">
        <v>0</v>
      </c>
      <c r="V310" s="29">
        <v>0</v>
      </c>
      <c r="W310" s="26">
        <v>0</v>
      </c>
      <c r="X310" s="30">
        <f t="shared" si="60"/>
        <v>0</v>
      </c>
      <c r="Y310" s="31">
        <f t="shared" si="61"/>
        <v>0</v>
      </c>
      <c r="Z310" s="31">
        <f t="shared" si="62"/>
        <v>0</v>
      </c>
      <c r="AA310" s="31">
        <f t="shared" si="63"/>
        <v>0</v>
      </c>
      <c r="AB310" s="5">
        <v>0</v>
      </c>
      <c r="AC310" s="6">
        <v>171394.28</v>
      </c>
      <c r="AD310" s="30">
        <v>1</v>
      </c>
      <c r="AE310" s="67" t="str">
        <f t="shared" si="64"/>
        <v/>
      </c>
      <c r="AF310" s="70">
        <f>IF(C310=Sheet6!$E$3,Sheet6!$E$4,IF('January 2023'!C310=Sheet6!$F$3,Sheet6!$F$4,IF('January 2023'!C310=Sheet6!$G$3,Sheet6!$G$4,IF('January 2023'!C310=Sheet6!$H$3,Sheet6!$H$4,IF('January 2023'!C310=Sheet6!$I$3,Sheet6!$I$4,IF('January 2023'!C310=Sheet6!$J$3,Sheet6!$J$4,IF('January 2023'!C310=Sheet6!$K$3,Sheet6!$K$4,IF('January 2023'!C310=Sheet6!$L$3,Sheet6!$L$4))))))))</f>
        <v>0.11334524387361433</v>
      </c>
      <c r="AG310" s="74">
        <f t="shared" si="65"/>
        <v>0</v>
      </c>
      <c r="AH310" s="71">
        <v>0.84</v>
      </c>
      <c r="AI310" s="72">
        <f t="shared" si="66"/>
        <v>0</v>
      </c>
      <c r="AJ310" s="73">
        <f t="shared" si="67"/>
        <v>0</v>
      </c>
      <c r="AK310" s="73">
        <v>0.68062718848137493</v>
      </c>
      <c r="AL310" s="95">
        <f t="shared" si="68"/>
        <v>0</v>
      </c>
      <c r="AM310" s="107">
        <v>0</v>
      </c>
      <c r="AN310" s="98">
        <f t="shared" si="69"/>
        <v>0</v>
      </c>
      <c r="AO310" s="99" t="e">
        <f>SUMIF([1]Sheet1!$AB:$AB,E310,[1]Sheet1!$AA:$AA)</f>
        <v>#VALUE!</v>
      </c>
      <c r="AP310" s="100">
        <f t="shared" si="70"/>
        <v>1</v>
      </c>
      <c r="AQ310" s="97">
        <f t="shared" si="71"/>
        <v>0</v>
      </c>
      <c r="AR310" s="100">
        <f t="shared" si="72"/>
        <v>0</v>
      </c>
      <c r="AS310" s="101">
        <f t="shared" si="73"/>
        <v>1</v>
      </c>
      <c r="AT310" s="100">
        <v>0.11334524387361433</v>
      </c>
      <c r="AU310" s="108">
        <f t="shared" si="74"/>
        <v>0</v>
      </c>
    </row>
    <row r="311" spans="1:47" hidden="1">
      <c r="A311" s="21">
        <v>44927</v>
      </c>
      <c r="B311" s="22" t="s">
        <v>13</v>
      </c>
      <c r="C311" s="22" t="s">
        <v>274</v>
      </c>
      <c r="D311" s="22" t="s">
        <v>281</v>
      </c>
      <c r="E311" s="22">
        <v>1004615964</v>
      </c>
      <c r="F311" s="23" t="s">
        <v>15</v>
      </c>
      <c r="G311" s="22">
        <v>1070842</v>
      </c>
      <c r="H311" s="36" t="s">
        <v>20</v>
      </c>
      <c r="I311" s="4" t="s">
        <v>3512</v>
      </c>
      <c r="J311" s="4" t="s">
        <v>3512</v>
      </c>
      <c r="K311" s="24" t="s">
        <v>24</v>
      </c>
      <c r="L311" s="25">
        <v>0</v>
      </c>
      <c r="M311" s="26">
        <v>0</v>
      </c>
      <c r="N311" s="26">
        <v>0</v>
      </c>
      <c r="O311" s="26">
        <v>0</v>
      </c>
      <c r="P311" s="26">
        <v>0</v>
      </c>
      <c r="Q311" s="26">
        <v>0</v>
      </c>
      <c r="R311" s="27">
        <v>0</v>
      </c>
      <c r="S311" s="27">
        <v>0</v>
      </c>
      <c r="T311" s="28">
        <v>0</v>
      </c>
      <c r="U311" s="27">
        <v>0</v>
      </c>
      <c r="V311" s="29">
        <v>0</v>
      </c>
      <c r="W311" s="26">
        <v>0</v>
      </c>
      <c r="X311" s="30">
        <f t="shared" si="60"/>
        <v>0</v>
      </c>
      <c r="Y311" s="31">
        <f t="shared" si="61"/>
        <v>0</v>
      </c>
      <c r="Z311" s="31">
        <f t="shared" si="62"/>
        <v>0</v>
      </c>
      <c r="AA311" s="31">
        <f t="shared" si="63"/>
        <v>0</v>
      </c>
      <c r="AB311" s="5">
        <v>0</v>
      </c>
      <c r="AC311" s="6">
        <v>146767.43</v>
      </c>
      <c r="AD311" s="30">
        <v>1</v>
      </c>
      <c r="AE311" s="67" t="str">
        <f t="shared" si="64"/>
        <v/>
      </c>
      <c r="AF311" s="70">
        <f>IF(C311=Sheet6!$E$3,Sheet6!$E$4,IF('January 2023'!C311=Sheet6!$F$3,Sheet6!$F$4,IF('January 2023'!C311=Sheet6!$G$3,Sheet6!$G$4,IF('January 2023'!C311=Sheet6!$H$3,Sheet6!$H$4,IF('January 2023'!C311=Sheet6!$I$3,Sheet6!$I$4,IF('January 2023'!C311=Sheet6!$J$3,Sheet6!$J$4,IF('January 2023'!C311=Sheet6!$K$3,Sheet6!$K$4,IF('January 2023'!C311=Sheet6!$L$3,Sheet6!$L$4))))))))</f>
        <v>0.11334524387361433</v>
      </c>
      <c r="AG311" s="74">
        <f t="shared" si="65"/>
        <v>0</v>
      </c>
      <c r="AH311" s="71">
        <v>0.84</v>
      </c>
      <c r="AI311" s="72">
        <f t="shared" si="66"/>
        <v>0</v>
      </c>
      <c r="AJ311" s="73">
        <f t="shared" si="67"/>
        <v>0</v>
      </c>
      <c r="AK311" s="73">
        <v>0.68062718848137493</v>
      </c>
      <c r="AL311" s="95">
        <f t="shared" si="68"/>
        <v>0</v>
      </c>
      <c r="AM311" s="107">
        <v>0</v>
      </c>
      <c r="AN311" s="98">
        <f t="shared" si="69"/>
        <v>0</v>
      </c>
      <c r="AO311" s="99" t="e">
        <f>SUMIF([1]Sheet1!$AB:$AB,E311,[1]Sheet1!$AA:$AA)</f>
        <v>#VALUE!</v>
      </c>
      <c r="AP311" s="100">
        <f t="shared" si="70"/>
        <v>1</v>
      </c>
      <c r="AQ311" s="97">
        <f t="shared" si="71"/>
        <v>0</v>
      </c>
      <c r="AR311" s="100">
        <f t="shared" si="72"/>
        <v>0</v>
      </c>
      <c r="AS311" s="101">
        <f t="shared" si="73"/>
        <v>1</v>
      </c>
      <c r="AT311" s="100">
        <v>0.11334524387361433</v>
      </c>
      <c r="AU311" s="108">
        <f t="shared" si="74"/>
        <v>0</v>
      </c>
    </row>
    <row r="312" spans="1:47" hidden="1">
      <c r="A312" s="21">
        <v>44927</v>
      </c>
      <c r="B312" s="23" t="s">
        <v>13</v>
      </c>
      <c r="C312" s="23" t="s">
        <v>274</v>
      </c>
      <c r="D312" s="23" t="s">
        <v>344</v>
      </c>
      <c r="E312" s="23">
        <v>1002050044</v>
      </c>
      <c r="F312" s="23" t="s">
        <v>15</v>
      </c>
      <c r="G312" s="23">
        <v>1069288</v>
      </c>
      <c r="H312" s="37" t="s">
        <v>20</v>
      </c>
      <c r="I312" s="4" t="s">
        <v>3512</v>
      </c>
      <c r="J312" s="4" t="s">
        <v>3512</v>
      </c>
      <c r="K312" s="24">
        <v>16465</v>
      </c>
      <c r="L312" s="24">
        <v>16465</v>
      </c>
      <c r="M312" s="29">
        <v>1</v>
      </c>
      <c r="N312" s="29">
        <v>1</v>
      </c>
      <c r="O312" s="29">
        <v>0</v>
      </c>
      <c r="P312" s="29">
        <v>16465</v>
      </c>
      <c r="Q312" s="29">
        <v>0</v>
      </c>
      <c r="R312" s="28">
        <v>1054153.1600000001</v>
      </c>
      <c r="S312" s="28">
        <v>0</v>
      </c>
      <c r="T312" s="28">
        <v>1054153.1599999999</v>
      </c>
      <c r="U312" s="28">
        <v>0</v>
      </c>
      <c r="V312" s="29">
        <v>1</v>
      </c>
      <c r="W312" s="29">
        <v>0</v>
      </c>
      <c r="X312" s="32">
        <f t="shared" si="60"/>
        <v>1</v>
      </c>
      <c r="Y312" s="33">
        <f t="shared" si="61"/>
        <v>16465</v>
      </c>
      <c r="Z312" s="33">
        <f t="shared" si="62"/>
        <v>1054153.1600000001</v>
      </c>
      <c r="AA312" s="33">
        <f t="shared" si="63"/>
        <v>1054153.1599999999</v>
      </c>
      <c r="AB312" s="5">
        <v>1</v>
      </c>
      <c r="AC312" s="6">
        <v>663059.18999999994</v>
      </c>
      <c r="AD312" s="32">
        <v>0</v>
      </c>
      <c r="AE312" s="67">
        <f t="shared" si="64"/>
        <v>1</v>
      </c>
      <c r="AF312" s="70">
        <f>IF(C312=Sheet6!$E$3,Sheet6!$E$4,IF('January 2023'!C312=Sheet6!$F$3,Sheet6!$F$4,IF('January 2023'!C312=Sheet6!$G$3,Sheet6!$G$4,IF('January 2023'!C312=Sheet6!$H$3,Sheet6!$H$4,IF('January 2023'!C312=Sheet6!$I$3,Sheet6!$I$4,IF('January 2023'!C312=Sheet6!$J$3,Sheet6!$J$4,IF('January 2023'!C312=Sheet6!$K$3,Sheet6!$K$4,IF('January 2023'!C312=Sheet6!$L$3,Sheet6!$L$4))))))))</f>
        <v>0.11334524387361433</v>
      </c>
      <c r="AG312" s="74">
        <f t="shared" si="65"/>
        <v>1</v>
      </c>
      <c r="AH312" s="71">
        <v>0.84</v>
      </c>
      <c r="AI312" s="72">
        <f t="shared" si="66"/>
        <v>1</v>
      </c>
      <c r="AJ312" s="73">
        <f t="shared" si="67"/>
        <v>1</v>
      </c>
      <c r="AK312" s="73">
        <v>0.68062718848137493</v>
      </c>
      <c r="AL312" s="95">
        <f t="shared" si="68"/>
        <v>1</v>
      </c>
      <c r="AM312" s="107">
        <v>0</v>
      </c>
      <c r="AN312" s="98">
        <f t="shared" si="69"/>
        <v>0</v>
      </c>
      <c r="AO312" s="99" t="e">
        <f>SUMIF([1]Sheet1!$AB:$AB,E312,[1]Sheet1!$AA:$AA)</f>
        <v>#VALUE!</v>
      </c>
      <c r="AP312" s="100">
        <f t="shared" si="70"/>
        <v>1</v>
      </c>
      <c r="AQ312" s="97">
        <f t="shared" si="71"/>
        <v>0</v>
      </c>
      <c r="AR312" s="100">
        <f t="shared" si="72"/>
        <v>0.99999999999999978</v>
      </c>
      <c r="AS312" s="101">
        <f t="shared" si="73"/>
        <v>0</v>
      </c>
      <c r="AT312" s="100">
        <v>0.11334524387361433</v>
      </c>
      <c r="AU312" s="108">
        <f t="shared" si="74"/>
        <v>1</v>
      </c>
    </row>
    <row r="313" spans="1:47" hidden="1">
      <c r="A313" s="21">
        <v>44927</v>
      </c>
      <c r="B313" s="22" t="s">
        <v>13</v>
      </c>
      <c r="C313" s="22" t="s">
        <v>274</v>
      </c>
      <c r="D313" s="22" t="s">
        <v>350</v>
      </c>
      <c r="E313" s="22">
        <v>1002049887</v>
      </c>
      <c r="F313" s="23" t="s">
        <v>15</v>
      </c>
      <c r="G313" s="22">
        <v>1070899</v>
      </c>
      <c r="H313" s="36" t="s">
        <v>20</v>
      </c>
      <c r="I313" s="4" t="s">
        <v>3512</v>
      </c>
      <c r="J313" s="4" t="s">
        <v>3512</v>
      </c>
      <c r="K313" s="24">
        <v>15539</v>
      </c>
      <c r="L313" s="25">
        <v>15539</v>
      </c>
      <c r="M313" s="26">
        <v>1</v>
      </c>
      <c r="N313" s="26">
        <v>1</v>
      </c>
      <c r="O313" s="26">
        <v>0</v>
      </c>
      <c r="P313" s="26">
        <v>15539</v>
      </c>
      <c r="Q313" s="26">
        <v>0</v>
      </c>
      <c r="R313" s="27">
        <v>994867.06</v>
      </c>
      <c r="S313" s="27">
        <v>0</v>
      </c>
      <c r="T313" s="28">
        <v>998900</v>
      </c>
      <c r="U313" s="27">
        <v>0</v>
      </c>
      <c r="V313" s="29">
        <v>1</v>
      </c>
      <c r="W313" s="26">
        <v>0</v>
      </c>
      <c r="X313" s="30">
        <f t="shared" si="60"/>
        <v>1</v>
      </c>
      <c r="Y313" s="31">
        <f t="shared" si="61"/>
        <v>15539</v>
      </c>
      <c r="Z313" s="31">
        <f t="shared" si="62"/>
        <v>994867.06</v>
      </c>
      <c r="AA313" s="31">
        <f t="shared" si="63"/>
        <v>998900</v>
      </c>
      <c r="AB313" s="5">
        <v>1</v>
      </c>
      <c r="AC313" s="6">
        <v>879620.23</v>
      </c>
      <c r="AD313" s="30">
        <v>0</v>
      </c>
      <c r="AE313" s="67">
        <f t="shared" si="64"/>
        <v>1</v>
      </c>
      <c r="AF313" s="70">
        <f>IF(C313=Sheet6!$E$3,Sheet6!$E$4,IF('January 2023'!C313=Sheet6!$F$3,Sheet6!$F$4,IF('January 2023'!C313=Sheet6!$G$3,Sheet6!$G$4,IF('January 2023'!C313=Sheet6!$H$3,Sheet6!$H$4,IF('January 2023'!C313=Sheet6!$I$3,Sheet6!$I$4,IF('January 2023'!C313=Sheet6!$J$3,Sheet6!$J$4,IF('January 2023'!C313=Sheet6!$K$3,Sheet6!$K$4,IF('January 2023'!C313=Sheet6!$L$3,Sheet6!$L$4))))))))</f>
        <v>0.11334524387361433</v>
      </c>
      <c r="AG313" s="74">
        <f t="shared" si="65"/>
        <v>1</v>
      </c>
      <c r="AH313" s="71">
        <v>0.84</v>
      </c>
      <c r="AI313" s="72">
        <f t="shared" si="66"/>
        <v>1</v>
      </c>
      <c r="AJ313" s="73">
        <f t="shared" si="67"/>
        <v>1</v>
      </c>
      <c r="AK313" s="73">
        <v>0.68062718848137493</v>
      </c>
      <c r="AL313" s="95">
        <f t="shared" si="68"/>
        <v>1</v>
      </c>
      <c r="AM313" s="107">
        <v>0</v>
      </c>
      <c r="AN313" s="98">
        <f t="shared" si="69"/>
        <v>0</v>
      </c>
      <c r="AO313" s="99" t="e">
        <f>SUMIF([1]Sheet1!$AB:$AB,E313,[1]Sheet1!$AA:$AA)</f>
        <v>#VALUE!</v>
      </c>
      <c r="AP313" s="100">
        <f t="shared" si="70"/>
        <v>1</v>
      </c>
      <c r="AQ313" s="97">
        <f t="shared" si="71"/>
        <v>0</v>
      </c>
      <c r="AR313" s="100">
        <f t="shared" si="72"/>
        <v>1.0040537476434288</v>
      </c>
      <c r="AS313" s="101">
        <f t="shared" si="73"/>
        <v>-4.0537476434288067E-3</v>
      </c>
      <c r="AT313" s="100">
        <v>0.11334524387361433</v>
      </c>
      <c r="AU313" s="108">
        <f t="shared" si="74"/>
        <v>1</v>
      </c>
    </row>
    <row r="314" spans="1:47" hidden="1">
      <c r="A314" s="21">
        <v>44927</v>
      </c>
      <c r="B314" s="22" t="s">
        <v>13</v>
      </c>
      <c r="C314" s="22" t="s">
        <v>274</v>
      </c>
      <c r="D314" s="22" t="s">
        <v>347</v>
      </c>
      <c r="E314" s="22">
        <v>1002050143</v>
      </c>
      <c r="F314" s="23" t="s">
        <v>15</v>
      </c>
      <c r="G314" s="22">
        <v>1069288</v>
      </c>
      <c r="H314" s="36" t="s">
        <v>20</v>
      </c>
      <c r="I314" s="4" t="s">
        <v>3512</v>
      </c>
      <c r="J314" s="4" t="s">
        <v>3512</v>
      </c>
      <c r="K314" s="24">
        <v>11944.040000000008</v>
      </c>
      <c r="L314" s="25">
        <v>11944.040000000008</v>
      </c>
      <c r="M314" s="26">
        <v>1</v>
      </c>
      <c r="N314" s="26">
        <v>1</v>
      </c>
      <c r="O314" s="26">
        <v>0</v>
      </c>
      <c r="P314" s="26">
        <v>11944</v>
      </c>
      <c r="Q314" s="26">
        <v>0</v>
      </c>
      <c r="R314" s="27">
        <v>764701.22000000009</v>
      </c>
      <c r="S314" s="27">
        <v>0</v>
      </c>
      <c r="T314" s="28">
        <v>764701.22</v>
      </c>
      <c r="U314" s="27">
        <v>0</v>
      </c>
      <c r="V314" s="29">
        <v>1</v>
      </c>
      <c r="W314" s="26">
        <v>0</v>
      </c>
      <c r="X314" s="30">
        <f t="shared" si="60"/>
        <v>1</v>
      </c>
      <c r="Y314" s="31">
        <f t="shared" si="61"/>
        <v>11944</v>
      </c>
      <c r="Z314" s="31">
        <f t="shared" si="62"/>
        <v>764701.22000000009</v>
      </c>
      <c r="AA314" s="31">
        <f t="shared" si="63"/>
        <v>764701.22</v>
      </c>
      <c r="AB314" s="5">
        <v>1</v>
      </c>
      <c r="AC314" s="6">
        <v>816320.87</v>
      </c>
      <c r="AD314" s="30">
        <v>0</v>
      </c>
      <c r="AE314" s="67">
        <f t="shared" si="64"/>
        <v>1</v>
      </c>
      <c r="AF314" s="70">
        <f>IF(C314=Sheet6!$E$3,Sheet6!$E$4,IF('January 2023'!C314=Sheet6!$F$3,Sheet6!$F$4,IF('January 2023'!C314=Sheet6!$G$3,Sheet6!$G$4,IF('January 2023'!C314=Sheet6!$H$3,Sheet6!$H$4,IF('January 2023'!C314=Sheet6!$I$3,Sheet6!$I$4,IF('January 2023'!C314=Sheet6!$J$3,Sheet6!$J$4,IF('January 2023'!C314=Sheet6!$K$3,Sheet6!$K$4,IF('January 2023'!C314=Sheet6!$L$3,Sheet6!$L$4))))))))</f>
        <v>0.11334524387361433</v>
      </c>
      <c r="AG314" s="74">
        <f t="shared" si="65"/>
        <v>0.99999665104939295</v>
      </c>
      <c r="AH314" s="71">
        <v>0.84</v>
      </c>
      <c r="AI314" s="72">
        <f t="shared" si="66"/>
        <v>1</v>
      </c>
      <c r="AJ314" s="73">
        <f t="shared" si="67"/>
        <v>1</v>
      </c>
      <c r="AK314" s="73">
        <v>0.68062718848137493</v>
      </c>
      <c r="AL314" s="95">
        <f t="shared" si="68"/>
        <v>1</v>
      </c>
      <c r="AM314" s="107">
        <v>0</v>
      </c>
      <c r="AN314" s="98">
        <f t="shared" si="69"/>
        <v>0</v>
      </c>
      <c r="AO314" s="99" t="e">
        <f>SUMIF([1]Sheet1!$AB:$AB,E314,[1]Sheet1!$AA:$AA)</f>
        <v>#VALUE!</v>
      </c>
      <c r="AP314" s="100">
        <f t="shared" si="70"/>
        <v>1</v>
      </c>
      <c r="AQ314" s="97">
        <f t="shared" si="71"/>
        <v>0</v>
      </c>
      <c r="AR314" s="100">
        <f t="shared" si="72"/>
        <v>0.99999999999999989</v>
      </c>
      <c r="AS314" s="101">
        <f t="shared" si="73"/>
        <v>3.3489506071626707E-6</v>
      </c>
      <c r="AT314" s="100">
        <v>0.11334524387361433</v>
      </c>
      <c r="AU314" s="108">
        <f t="shared" si="74"/>
        <v>1</v>
      </c>
    </row>
    <row r="315" spans="1:47" hidden="1">
      <c r="A315" s="21">
        <v>44927</v>
      </c>
      <c r="B315" s="23" t="s">
        <v>13</v>
      </c>
      <c r="C315" s="23" t="s">
        <v>274</v>
      </c>
      <c r="D315" s="23" t="s">
        <v>385</v>
      </c>
      <c r="E315" s="23">
        <v>1002050358</v>
      </c>
      <c r="F315" s="23" t="s">
        <v>15</v>
      </c>
      <c r="G315" s="23">
        <v>1069288</v>
      </c>
      <c r="H315" s="37" t="s">
        <v>20</v>
      </c>
      <c r="I315" s="4" t="s">
        <v>3512</v>
      </c>
      <c r="J315" s="4" t="s">
        <v>3512</v>
      </c>
      <c r="K315" s="24">
        <v>11265</v>
      </c>
      <c r="L315" s="24">
        <v>11265</v>
      </c>
      <c r="M315" s="29">
        <v>1</v>
      </c>
      <c r="N315" s="29">
        <v>0</v>
      </c>
      <c r="O315" s="29">
        <v>0</v>
      </c>
      <c r="P315" s="29">
        <v>11265</v>
      </c>
      <c r="Q315" s="29">
        <v>0</v>
      </c>
      <c r="R315" s="28">
        <v>721228.99</v>
      </c>
      <c r="S315" s="28">
        <v>0</v>
      </c>
      <c r="T315" s="28">
        <v>721228.99</v>
      </c>
      <c r="U315" s="28">
        <v>0</v>
      </c>
      <c r="V315" s="29">
        <v>1</v>
      </c>
      <c r="W315" s="29">
        <v>0</v>
      </c>
      <c r="X315" s="32">
        <f t="shared" si="60"/>
        <v>1</v>
      </c>
      <c r="Y315" s="33">
        <f t="shared" si="61"/>
        <v>11265</v>
      </c>
      <c r="Z315" s="33">
        <f t="shared" si="62"/>
        <v>721228.99</v>
      </c>
      <c r="AA315" s="33">
        <f t="shared" si="63"/>
        <v>721228.99</v>
      </c>
      <c r="AB315" s="5">
        <v>1</v>
      </c>
      <c r="AC315" s="6">
        <v>412396.88</v>
      </c>
      <c r="AD315" s="32">
        <v>0</v>
      </c>
      <c r="AE315" s="67">
        <f t="shared" si="64"/>
        <v>1</v>
      </c>
      <c r="AF315" s="70">
        <f>IF(C315=Sheet6!$E$3,Sheet6!$E$4,IF('January 2023'!C315=Sheet6!$F$3,Sheet6!$F$4,IF('January 2023'!C315=Sheet6!$G$3,Sheet6!$G$4,IF('January 2023'!C315=Sheet6!$H$3,Sheet6!$H$4,IF('January 2023'!C315=Sheet6!$I$3,Sheet6!$I$4,IF('January 2023'!C315=Sheet6!$J$3,Sheet6!$J$4,IF('January 2023'!C315=Sheet6!$K$3,Sheet6!$K$4,IF('January 2023'!C315=Sheet6!$L$3,Sheet6!$L$4))))))))</f>
        <v>0.11334524387361433</v>
      </c>
      <c r="AG315" s="74">
        <f t="shared" si="65"/>
        <v>1</v>
      </c>
      <c r="AH315" s="71">
        <v>0.84</v>
      </c>
      <c r="AI315" s="72">
        <f t="shared" si="66"/>
        <v>1</v>
      </c>
      <c r="AJ315" s="73">
        <f t="shared" si="67"/>
        <v>1</v>
      </c>
      <c r="AK315" s="73">
        <v>0.68062718848137493</v>
      </c>
      <c r="AL315" s="95">
        <f t="shared" si="68"/>
        <v>1</v>
      </c>
      <c r="AM315" s="107">
        <v>0</v>
      </c>
      <c r="AN315" s="98">
        <f t="shared" si="69"/>
        <v>0</v>
      </c>
      <c r="AO315" s="99" t="e">
        <f>SUMIF([1]Sheet1!$AB:$AB,E315,[1]Sheet1!$AA:$AA)</f>
        <v>#VALUE!</v>
      </c>
      <c r="AP315" s="100">
        <f t="shared" si="70"/>
        <v>1</v>
      </c>
      <c r="AQ315" s="97">
        <f t="shared" si="71"/>
        <v>0</v>
      </c>
      <c r="AR315" s="100">
        <f t="shared" si="72"/>
        <v>1</v>
      </c>
      <c r="AS315" s="101">
        <f t="shared" si="73"/>
        <v>0</v>
      </c>
      <c r="AT315" s="100">
        <v>0.11334524387361433</v>
      </c>
      <c r="AU315" s="108">
        <f t="shared" si="74"/>
        <v>1</v>
      </c>
    </row>
    <row r="316" spans="1:47" hidden="1">
      <c r="A316" s="21">
        <v>44927</v>
      </c>
      <c r="B316" s="23" t="s">
        <v>13</v>
      </c>
      <c r="C316" s="23" t="s">
        <v>274</v>
      </c>
      <c r="D316" s="23" t="s">
        <v>351</v>
      </c>
      <c r="E316" s="23">
        <v>1002050045</v>
      </c>
      <c r="F316" s="23" t="s">
        <v>15</v>
      </c>
      <c r="G316" s="23">
        <v>1069281</v>
      </c>
      <c r="H316" s="37" t="s">
        <v>20</v>
      </c>
      <c r="I316" s="4" t="s">
        <v>3512</v>
      </c>
      <c r="J316" s="4" t="s">
        <v>3512</v>
      </c>
      <c r="K316" s="24">
        <v>10923</v>
      </c>
      <c r="L316" s="24">
        <v>10923</v>
      </c>
      <c r="M316" s="29">
        <v>1</v>
      </c>
      <c r="N316" s="29">
        <v>1</v>
      </c>
      <c r="O316" s="29">
        <v>0</v>
      </c>
      <c r="P316" s="29">
        <v>10923</v>
      </c>
      <c r="Q316" s="29">
        <v>0</v>
      </c>
      <c r="R316" s="28">
        <v>699332.83</v>
      </c>
      <c r="S316" s="28">
        <v>0</v>
      </c>
      <c r="T316" s="28">
        <v>699332</v>
      </c>
      <c r="U316" s="28">
        <v>0</v>
      </c>
      <c r="V316" s="29">
        <v>1</v>
      </c>
      <c r="W316" s="29">
        <v>0</v>
      </c>
      <c r="X316" s="32">
        <f t="shared" si="60"/>
        <v>1</v>
      </c>
      <c r="Y316" s="33">
        <f t="shared" si="61"/>
        <v>10923</v>
      </c>
      <c r="Z316" s="33">
        <f t="shared" si="62"/>
        <v>699332.83</v>
      </c>
      <c r="AA316" s="33">
        <f t="shared" si="63"/>
        <v>699332</v>
      </c>
      <c r="AB316" s="5">
        <v>1</v>
      </c>
      <c r="AC316" s="6">
        <v>644913.57999999996</v>
      </c>
      <c r="AD316" s="32">
        <v>0</v>
      </c>
      <c r="AE316" s="67">
        <f t="shared" si="64"/>
        <v>1</v>
      </c>
      <c r="AF316" s="70">
        <f>IF(C316=Sheet6!$E$3,Sheet6!$E$4,IF('January 2023'!C316=Sheet6!$F$3,Sheet6!$F$4,IF('January 2023'!C316=Sheet6!$G$3,Sheet6!$G$4,IF('January 2023'!C316=Sheet6!$H$3,Sheet6!$H$4,IF('January 2023'!C316=Sheet6!$I$3,Sheet6!$I$4,IF('January 2023'!C316=Sheet6!$J$3,Sheet6!$J$4,IF('January 2023'!C316=Sheet6!$K$3,Sheet6!$K$4,IF('January 2023'!C316=Sheet6!$L$3,Sheet6!$L$4))))))))</f>
        <v>0.11334524387361433</v>
      </c>
      <c r="AG316" s="74">
        <f t="shared" si="65"/>
        <v>1</v>
      </c>
      <c r="AH316" s="71">
        <v>0.84</v>
      </c>
      <c r="AI316" s="72">
        <f t="shared" si="66"/>
        <v>1</v>
      </c>
      <c r="AJ316" s="73">
        <f t="shared" si="67"/>
        <v>1</v>
      </c>
      <c r="AK316" s="73">
        <v>0.68062718848137493</v>
      </c>
      <c r="AL316" s="95">
        <f t="shared" si="68"/>
        <v>1</v>
      </c>
      <c r="AM316" s="107">
        <v>0</v>
      </c>
      <c r="AN316" s="98">
        <f t="shared" si="69"/>
        <v>0</v>
      </c>
      <c r="AO316" s="99" t="e">
        <f>SUMIF([1]Sheet1!$AB:$AB,E316,[1]Sheet1!$AA:$AA)</f>
        <v>#VALUE!</v>
      </c>
      <c r="AP316" s="100">
        <f t="shared" si="70"/>
        <v>1</v>
      </c>
      <c r="AQ316" s="97">
        <f t="shared" si="71"/>
        <v>0</v>
      </c>
      <c r="AR316" s="100">
        <f t="shared" si="72"/>
        <v>0.99999881315453198</v>
      </c>
      <c r="AS316" s="101">
        <f t="shared" si="73"/>
        <v>1.1868454680152851E-6</v>
      </c>
      <c r="AT316" s="100">
        <v>0.11334524387361433</v>
      </c>
      <c r="AU316" s="108">
        <f t="shared" si="74"/>
        <v>1</v>
      </c>
    </row>
    <row r="317" spans="1:47" hidden="1">
      <c r="A317" s="21">
        <v>44927</v>
      </c>
      <c r="B317" s="23" t="s">
        <v>13</v>
      </c>
      <c r="C317" s="23" t="s">
        <v>274</v>
      </c>
      <c r="D317" s="23" t="s">
        <v>370</v>
      </c>
      <c r="E317" s="23">
        <v>1004872436</v>
      </c>
      <c r="F317" s="23" t="s">
        <v>15</v>
      </c>
      <c r="G317" s="23">
        <v>1070899</v>
      </c>
      <c r="H317" s="37" t="s">
        <v>20</v>
      </c>
      <c r="I317" s="4" t="s">
        <v>3512</v>
      </c>
      <c r="J317" s="4" t="s">
        <v>3512</v>
      </c>
      <c r="K317" s="24">
        <v>10347</v>
      </c>
      <c r="L317" s="24">
        <v>10347</v>
      </c>
      <c r="M317" s="29">
        <v>1</v>
      </c>
      <c r="N317" s="29">
        <v>1</v>
      </c>
      <c r="O317" s="29">
        <v>0</v>
      </c>
      <c r="P317" s="29">
        <v>10347</v>
      </c>
      <c r="Q317" s="29">
        <v>0</v>
      </c>
      <c r="R317" s="28">
        <v>662455.07999999996</v>
      </c>
      <c r="S317" s="28">
        <v>0</v>
      </c>
      <c r="T317" s="28">
        <v>663000</v>
      </c>
      <c r="U317" s="28">
        <v>0</v>
      </c>
      <c r="V317" s="29">
        <v>1</v>
      </c>
      <c r="W317" s="29">
        <v>0</v>
      </c>
      <c r="X317" s="32">
        <f t="shared" si="60"/>
        <v>1</v>
      </c>
      <c r="Y317" s="33">
        <f t="shared" si="61"/>
        <v>10347</v>
      </c>
      <c r="Z317" s="33">
        <f t="shared" si="62"/>
        <v>662455.07999999996</v>
      </c>
      <c r="AA317" s="33">
        <f t="shared" si="63"/>
        <v>663000</v>
      </c>
      <c r="AB317" s="5">
        <v>1</v>
      </c>
      <c r="AC317" s="6">
        <v>822373.83</v>
      </c>
      <c r="AD317" s="32">
        <v>0</v>
      </c>
      <c r="AE317" s="67">
        <f t="shared" si="64"/>
        <v>1</v>
      </c>
      <c r="AF317" s="70">
        <f>IF(C317=Sheet6!$E$3,Sheet6!$E$4,IF('January 2023'!C317=Sheet6!$F$3,Sheet6!$F$4,IF('January 2023'!C317=Sheet6!$G$3,Sheet6!$G$4,IF('January 2023'!C317=Sheet6!$H$3,Sheet6!$H$4,IF('January 2023'!C317=Sheet6!$I$3,Sheet6!$I$4,IF('January 2023'!C317=Sheet6!$J$3,Sheet6!$J$4,IF('January 2023'!C317=Sheet6!$K$3,Sheet6!$K$4,IF('January 2023'!C317=Sheet6!$L$3,Sheet6!$L$4))))))))</f>
        <v>0.11334524387361433</v>
      </c>
      <c r="AG317" s="74">
        <f t="shared" si="65"/>
        <v>1</v>
      </c>
      <c r="AH317" s="71">
        <v>0.84</v>
      </c>
      <c r="AI317" s="72">
        <f t="shared" si="66"/>
        <v>1</v>
      </c>
      <c r="AJ317" s="73">
        <f t="shared" si="67"/>
        <v>1</v>
      </c>
      <c r="AK317" s="73">
        <v>0.68062718848137493</v>
      </c>
      <c r="AL317" s="95">
        <f t="shared" si="68"/>
        <v>1</v>
      </c>
      <c r="AM317" s="107">
        <v>0</v>
      </c>
      <c r="AN317" s="98">
        <f t="shared" si="69"/>
        <v>0</v>
      </c>
      <c r="AO317" s="99" t="e">
        <f>SUMIF([1]Sheet1!$AB:$AB,E317,[1]Sheet1!$AA:$AA)</f>
        <v>#VALUE!</v>
      </c>
      <c r="AP317" s="100">
        <f t="shared" si="70"/>
        <v>1</v>
      </c>
      <c r="AQ317" s="97">
        <f t="shared" si="71"/>
        <v>0</v>
      </c>
      <c r="AR317" s="100">
        <f t="shared" si="72"/>
        <v>1.0008225765285097</v>
      </c>
      <c r="AS317" s="101">
        <f t="shared" si="73"/>
        <v>-8.2257652850969976E-4</v>
      </c>
      <c r="AT317" s="100">
        <v>0.11334524387361433</v>
      </c>
      <c r="AU317" s="108">
        <f t="shared" si="74"/>
        <v>1</v>
      </c>
    </row>
    <row r="318" spans="1:47" hidden="1">
      <c r="A318" s="21">
        <v>44927</v>
      </c>
      <c r="B318" s="22" t="s">
        <v>13</v>
      </c>
      <c r="C318" s="22" t="s">
        <v>274</v>
      </c>
      <c r="D318" s="22" t="s">
        <v>359</v>
      </c>
      <c r="E318" s="22">
        <v>1002049948</v>
      </c>
      <c r="F318" s="23" t="s">
        <v>15</v>
      </c>
      <c r="G318" s="22">
        <v>1069288</v>
      </c>
      <c r="H318" s="36" t="s">
        <v>20</v>
      </c>
      <c r="I318" s="4" t="s">
        <v>3512</v>
      </c>
      <c r="J318" s="4" t="s">
        <v>3512</v>
      </c>
      <c r="K318" s="24">
        <v>9457</v>
      </c>
      <c r="L318" s="25">
        <v>9457</v>
      </c>
      <c r="M318" s="26">
        <v>1</v>
      </c>
      <c r="N318" s="26">
        <v>1</v>
      </c>
      <c r="O318" s="26">
        <v>0</v>
      </c>
      <c r="P318" s="26">
        <v>9457</v>
      </c>
      <c r="Q318" s="26">
        <v>0</v>
      </c>
      <c r="R318" s="27">
        <v>605473.81999999995</v>
      </c>
      <c r="S318" s="27">
        <v>0</v>
      </c>
      <c r="T318" s="28">
        <v>605473.81999999995</v>
      </c>
      <c r="U318" s="27">
        <v>0</v>
      </c>
      <c r="V318" s="29">
        <v>1</v>
      </c>
      <c r="W318" s="26">
        <v>0</v>
      </c>
      <c r="X318" s="30">
        <f t="shared" si="60"/>
        <v>1</v>
      </c>
      <c r="Y318" s="31">
        <f t="shared" si="61"/>
        <v>9457</v>
      </c>
      <c r="Z318" s="31">
        <f t="shared" si="62"/>
        <v>605473.81999999995</v>
      </c>
      <c r="AA318" s="31">
        <f t="shared" si="63"/>
        <v>605473.81999999995</v>
      </c>
      <c r="AB318" s="5">
        <v>1</v>
      </c>
      <c r="AC318" s="6">
        <v>598125.43000000005</v>
      </c>
      <c r="AD318" s="30">
        <v>0</v>
      </c>
      <c r="AE318" s="67">
        <f t="shared" si="64"/>
        <v>1</v>
      </c>
      <c r="AF318" s="70">
        <f>IF(C318=Sheet6!$E$3,Sheet6!$E$4,IF('January 2023'!C318=Sheet6!$F$3,Sheet6!$F$4,IF('January 2023'!C318=Sheet6!$G$3,Sheet6!$G$4,IF('January 2023'!C318=Sheet6!$H$3,Sheet6!$H$4,IF('January 2023'!C318=Sheet6!$I$3,Sheet6!$I$4,IF('January 2023'!C318=Sheet6!$J$3,Sheet6!$J$4,IF('January 2023'!C318=Sheet6!$K$3,Sheet6!$K$4,IF('January 2023'!C318=Sheet6!$L$3,Sheet6!$L$4))))))))</f>
        <v>0.11334524387361433</v>
      </c>
      <c r="AG318" s="74">
        <f t="shared" si="65"/>
        <v>1</v>
      </c>
      <c r="AH318" s="71">
        <v>0.84</v>
      </c>
      <c r="AI318" s="72">
        <f t="shared" si="66"/>
        <v>1</v>
      </c>
      <c r="AJ318" s="73">
        <f t="shared" si="67"/>
        <v>1</v>
      </c>
      <c r="AK318" s="73">
        <v>0.68062718848137493</v>
      </c>
      <c r="AL318" s="95">
        <f t="shared" si="68"/>
        <v>1</v>
      </c>
      <c r="AM318" s="107">
        <v>0</v>
      </c>
      <c r="AN318" s="98">
        <f t="shared" si="69"/>
        <v>0</v>
      </c>
      <c r="AO318" s="99" t="e">
        <f>SUMIF([1]Sheet1!$AB:$AB,E318,[1]Sheet1!$AA:$AA)</f>
        <v>#VALUE!</v>
      </c>
      <c r="AP318" s="100">
        <f t="shared" si="70"/>
        <v>1</v>
      </c>
      <c r="AQ318" s="97">
        <f t="shared" si="71"/>
        <v>0</v>
      </c>
      <c r="AR318" s="100">
        <f t="shared" si="72"/>
        <v>1</v>
      </c>
      <c r="AS318" s="101">
        <f t="shared" si="73"/>
        <v>0</v>
      </c>
      <c r="AT318" s="100">
        <v>0.11334524387361433</v>
      </c>
      <c r="AU318" s="108">
        <f t="shared" si="74"/>
        <v>1</v>
      </c>
    </row>
    <row r="319" spans="1:47" hidden="1">
      <c r="A319" s="21">
        <v>44927</v>
      </c>
      <c r="B319" s="23" t="s">
        <v>13</v>
      </c>
      <c r="C319" s="23" t="s">
        <v>274</v>
      </c>
      <c r="D319" s="23" t="s">
        <v>352</v>
      </c>
      <c r="E319" s="23">
        <v>1002050192</v>
      </c>
      <c r="F319" s="23" t="s">
        <v>15</v>
      </c>
      <c r="G319" s="23">
        <v>1069288</v>
      </c>
      <c r="H319" s="37" t="s">
        <v>20</v>
      </c>
      <c r="I319" s="4" t="s">
        <v>3512</v>
      </c>
      <c r="J319" s="4" t="s">
        <v>3512</v>
      </c>
      <c r="K319" s="24">
        <v>9115</v>
      </c>
      <c r="L319" s="24">
        <v>9115</v>
      </c>
      <c r="M319" s="29">
        <v>1</v>
      </c>
      <c r="N319" s="29">
        <v>1</v>
      </c>
      <c r="O319" s="29">
        <v>0</v>
      </c>
      <c r="P319" s="29">
        <v>9115</v>
      </c>
      <c r="Q319" s="29">
        <v>0</v>
      </c>
      <c r="R319" s="28">
        <v>583577.66</v>
      </c>
      <c r="S319" s="28">
        <v>0</v>
      </c>
      <c r="T319" s="28">
        <v>618979.14</v>
      </c>
      <c r="U319" s="28">
        <v>0</v>
      </c>
      <c r="V319" s="29">
        <v>1</v>
      </c>
      <c r="W319" s="29">
        <v>0</v>
      </c>
      <c r="X319" s="32">
        <f t="shared" si="60"/>
        <v>1</v>
      </c>
      <c r="Y319" s="33">
        <f t="shared" si="61"/>
        <v>9115</v>
      </c>
      <c r="Z319" s="33">
        <f t="shared" si="62"/>
        <v>583577.66</v>
      </c>
      <c r="AA319" s="33">
        <f t="shared" si="63"/>
        <v>618979.14</v>
      </c>
      <c r="AB319" s="5">
        <v>1</v>
      </c>
      <c r="AC319" s="6">
        <v>619259.81000000006</v>
      </c>
      <c r="AD319" s="32">
        <v>0</v>
      </c>
      <c r="AE319" s="67">
        <f t="shared" si="64"/>
        <v>1</v>
      </c>
      <c r="AF319" s="70">
        <f>IF(C319=Sheet6!$E$3,Sheet6!$E$4,IF('January 2023'!C319=Sheet6!$F$3,Sheet6!$F$4,IF('January 2023'!C319=Sheet6!$G$3,Sheet6!$G$4,IF('January 2023'!C319=Sheet6!$H$3,Sheet6!$H$4,IF('January 2023'!C319=Sheet6!$I$3,Sheet6!$I$4,IF('January 2023'!C319=Sheet6!$J$3,Sheet6!$J$4,IF('January 2023'!C319=Sheet6!$K$3,Sheet6!$K$4,IF('January 2023'!C319=Sheet6!$L$3,Sheet6!$L$4))))))))</f>
        <v>0.11334524387361433</v>
      </c>
      <c r="AG319" s="74">
        <f t="shared" si="65"/>
        <v>1</v>
      </c>
      <c r="AH319" s="71">
        <v>0.84</v>
      </c>
      <c r="AI319" s="72">
        <f t="shared" si="66"/>
        <v>1</v>
      </c>
      <c r="AJ319" s="73">
        <f t="shared" si="67"/>
        <v>1</v>
      </c>
      <c r="AK319" s="73">
        <v>0.68062718848137493</v>
      </c>
      <c r="AL319" s="95">
        <f t="shared" si="68"/>
        <v>1</v>
      </c>
      <c r="AM319" s="107">
        <v>0</v>
      </c>
      <c r="AN319" s="98">
        <f t="shared" si="69"/>
        <v>0</v>
      </c>
      <c r="AO319" s="99" t="e">
        <f>SUMIF([1]Sheet1!$AB:$AB,E319,[1]Sheet1!$AA:$AA)</f>
        <v>#VALUE!</v>
      </c>
      <c r="AP319" s="100">
        <f t="shared" si="70"/>
        <v>1</v>
      </c>
      <c r="AQ319" s="97">
        <f t="shared" si="71"/>
        <v>0</v>
      </c>
      <c r="AR319" s="100">
        <f t="shared" si="72"/>
        <v>1.0606628430567406</v>
      </c>
      <c r="AS319" s="101">
        <f t="shared" si="73"/>
        <v>-6.0662843056740634E-2</v>
      </c>
      <c r="AT319" s="100">
        <v>0.11334524387361433</v>
      </c>
      <c r="AU319" s="108">
        <f t="shared" si="74"/>
        <v>1</v>
      </c>
    </row>
    <row r="320" spans="1:47" hidden="1">
      <c r="A320" s="21">
        <v>44927</v>
      </c>
      <c r="B320" s="22" t="s">
        <v>13</v>
      </c>
      <c r="C320" s="22" t="s">
        <v>274</v>
      </c>
      <c r="D320" s="22" t="s">
        <v>418</v>
      </c>
      <c r="E320" s="22">
        <v>1002050716</v>
      </c>
      <c r="F320" s="23" t="s">
        <v>15</v>
      </c>
      <c r="G320" s="22">
        <v>1070899</v>
      </c>
      <c r="H320" s="36" t="s">
        <v>20</v>
      </c>
      <c r="I320" s="4" t="s">
        <v>3512</v>
      </c>
      <c r="J320" s="4" t="s">
        <v>3512</v>
      </c>
      <c r="K320" s="24">
        <v>9106.6700000000419</v>
      </c>
      <c r="L320" s="25">
        <v>9106.6700000000419</v>
      </c>
      <c r="M320" s="26">
        <v>1</v>
      </c>
      <c r="N320" s="26">
        <v>1</v>
      </c>
      <c r="O320" s="26">
        <v>0</v>
      </c>
      <c r="P320" s="26">
        <v>9107</v>
      </c>
      <c r="Q320" s="26">
        <v>0</v>
      </c>
      <c r="R320" s="27">
        <v>583065.47</v>
      </c>
      <c r="S320" s="27">
        <v>0</v>
      </c>
      <c r="T320" s="28">
        <v>583400</v>
      </c>
      <c r="U320" s="27">
        <v>0</v>
      </c>
      <c r="V320" s="29">
        <v>1</v>
      </c>
      <c r="W320" s="26">
        <v>0</v>
      </c>
      <c r="X320" s="30">
        <f t="shared" si="60"/>
        <v>1</v>
      </c>
      <c r="Y320" s="31">
        <f t="shared" si="61"/>
        <v>9107</v>
      </c>
      <c r="Z320" s="31">
        <f t="shared" si="62"/>
        <v>583065.47</v>
      </c>
      <c r="AA320" s="31">
        <f t="shared" si="63"/>
        <v>583400</v>
      </c>
      <c r="AB320" s="5">
        <v>1</v>
      </c>
      <c r="AC320" s="6">
        <v>362384.08</v>
      </c>
      <c r="AD320" s="30">
        <v>0</v>
      </c>
      <c r="AE320" s="67">
        <f t="shared" si="64"/>
        <v>1</v>
      </c>
      <c r="AF320" s="70">
        <f>IF(C320=Sheet6!$E$3,Sheet6!$E$4,IF('January 2023'!C320=Sheet6!$F$3,Sheet6!$F$4,IF('January 2023'!C320=Sheet6!$G$3,Sheet6!$G$4,IF('January 2023'!C320=Sheet6!$H$3,Sheet6!$H$4,IF('January 2023'!C320=Sheet6!$I$3,Sheet6!$I$4,IF('January 2023'!C320=Sheet6!$J$3,Sheet6!$J$4,IF('January 2023'!C320=Sheet6!$K$3,Sheet6!$K$4,IF('January 2023'!C320=Sheet6!$L$3,Sheet6!$L$4))))))))</f>
        <v>0.11334524387361433</v>
      </c>
      <c r="AG320" s="74">
        <f t="shared" si="65"/>
        <v>1.000036237175604</v>
      </c>
      <c r="AH320" s="71">
        <v>0.84</v>
      </c>
      <c r="AI320" s="72">
        <f t="shared" si="66"/>
        <v>1</v>
      </c>
      <c r="AJ320" s="73">
        <f t="shared" si="67"/>
        <v>1</v>
      </c>
      <c r="AK320" s="73">
        <v>0.68062718848137493</v>
      </c>
      <c r="AL320" s="95">
        <f t="shared" si="68"/>
        <v>1</v>
      </c>
      <c r="AM320" s="107">
        <v>0</v>
      </c>
      <c r="AN320" s="98">
        <f t="shared" si="69"/>
        <v>0</v>
      </c>
      <c r="AO320" s="99" t="e">
        <f>SUMIF([1]Sheet1!$AB:$AB,E320,[1]Sheet1!$AA:$AA)</f>
        <v>#VALUE!</v>
      </c>
      <c r="AP320" s="100">
        <f t="shared" si="70"/>
        <v>1</v>
      </c>
      <c r="AQ320" s="97">
        <f t="shared" si="71"/>
        <v>0</v>
      </c>
      <c r="AR320" s="100">
        <f t="shared" si="72"/>
        <v>1.0005737434597182</v>
      </c>
      <c r="AS320" s="101">
        <f t="shared" si="73"/>
        <v>-6.1000142616474129E-4</v>
      </c>
      <c r="AT320" s="100">
        <v>0.11334524387361433</v>
      </c>
      <c r="AU320" s="108">
        <f t="shared" si="74"/>
        <v>1</v>
      </c>
    </row>
    <row r="321" spans="1:47" hidden="1">
      <c r="A321" s="21">
        <v>44927</v>
      </c>
      <c r="B321" s="22" t="s">
        <v>13</v>
      </c>
      <c r="C321" s="22" t="s">
        <v>274</v>
      </c>
      <c r="D321" s="22" t="s">
        <v>355</v>
      </c>
      <c r="E321" s="22">
        <v>1002050415</v>
      </c>
      <c r="F321" s="23" t="s">
        <v>15</v>
      </c>
      <c r="G321" s="22">
        <v>1069288</v>
      </c>
      <c r="H321" s="36" t="s">
        <v>20</v>
      </c>
      <c r="I321" s="4" t="s">
        <v>3512</v>
      </c>
      <c r="J321" s="4" t="s">
        <v>3512</v>
      </c>
      <c r="K321" s="24">
        <v>7709</v>
      </c>
      <c r="L321" s="25">
        <v>7709</v>
      </c>
      <c r="M321" s="26">
        <v>1</v>
      </c>
      <c r="N321" s="26">
        <v>1</v>
      </c>
      <c r="O321" s="26">
        <v>0</v>
      </c>
      <c r="P321" s="26">
        <v>7709</v>
      </c>
      <c r="Q321" s="26">
        <v>0</v>
      </c>
      <c r="R321" s="27">
        <v>493560.08</v>
      </c>
      <c r="S321" s="27">
        <v>0</v>
      </c>
      <c r="T321" s="28">
        <v>493560.08</v>
      </c>
      <c r="U321" s="27">
        <v>0</v>
      </c>
      <c r="V321" s="29">
        <v>1</v>
      </c>
      <c r="W321" s="26">
        <v>0</v>
      </c>
      <c r="X321" s="30">
        <f t="shared" si="60"/>
        <v>1</v>
      </c>
      <c r="Y321" s="31">
        <f t="shared" si="61"/>
        <v>7709</v>
      </c>
      <c r="Z321" s="31">
        <f t="shared" si="62"/>
        <v>493560.08</v>
      </c>
      <c r="AA321" s="31">
        <f t="shared" si="63"/>
        <v>493560.08</v>
      </c>
      <c r="AB321" s="5">
        <v>1</v>
      </c>
      <c r="AC321" s="6">
        <v>551412.11</v>
      </c>
      <c r="AD321" s="30">
        <v>0</v>
      </c>
      <c r="AE321" s="67">
        <f t="shared" si="64"/>
        <v>1</v>
      </c>
      <c r="AF321" s="70">
        <f>IF(C321=Sheet6!$E$3,Sheet6!$E$4,IF('January 2023'!C321=Sheet6!$F$3,Sheet6!$F$4,IF('January 2023'!C321=Sheet6!$G$3,Sheet6!$G$4,IF('January 2023'!C321=Sheet6!$H$3,Sheet6!$H$4,IF('January 2023'!C321=Sheet6!$I$3,Sheet6!$I$4,IF('January 2023'!C321=Sheet6!$J$3,Sheet6!$J$4,IF('January 2023'!C321=Sheet6!$K$3,Sheet6!$K$4,IF('January 2023'!C321=Sheet6!$L$3,Sheet6!$L$4))))))))</f>
        <v>0.11334524387361433</v>
      </c>
      <c r="AG321" s="74">
        <f t="shared" si="65"/>
        <v>1</v>
      </c>
      <c r="AH321" s="71">
        <v>0.84</v>
      </c>
      <c r="AI321" s="72">
        <f t="shared" si="66"/>
        <v>1</v>
      </c>
      <c r="AJ321" s="73">
        <f t="shared" si="67"/>
        <v>1</v>
      </c>
      <c r="AK321" s="73">
        <v>0.68062718848137493</v>
      </c>
      <c r="AL321" s="95">
        <f t="shared" si="68"/>
        <v>1</v>
      </c>
      <c r="AM321" s="107">
        <v>0</v>
      </c>
      <c r="AN321" s="98">
        <f t="shared" si="69"/>
        <v>0</v>
      </c>
      <c r="AO321" s="99" t="e">
        <f>SUMIF([1]Sheet1!$AB:$AB,E321,[1]Sheet1!$AA:$AA)</f>
        <v>#VALUE!</v>
      </c>
      <c r="AP321" s="100">
        <f t="shared" si="70"/>
        <v>1</v>
      </c>
      <c r="AQ321" s="97">
        <f t="shared" si="71"/>
        <v>0</v>
      </c>
      <c r="AR321" s="100">
        <f t="shared" si="72"/>
        <v>1</v>
      </c>
      <c r="AS321" s="101">
        <f t="shared" si="73"/>
        <v>0</v>
      </c>
      <c r="AT321" s="100">
        <v>0.11334524387361433</v>
      </c>
      <c r="AU321" s="108">
        <f t="shared" si="74"/>
        <v>1</v>
      </c>
    </row>
    <row r="322" spans="1:47" hidden="1">
      <c r="A322" s="21">
        <v>44927</v>
      </c>
      <c r="B322" s="22" t="s">
        <v>13</v>
      </c>
      <c r="C322" s="22" t="s">
        <v>274</v>
      </c>
      <c r="D322" s="22" t="s">
        <v>368</v>
      </c>
      <c r="E322" s="22">
        <v>1002049931</v>
      </c>
      <c r="F322" s="23" t="s">
        <v>15</v>
      </c>
      <c r="G322" s="22">
        <v>1069288</v>
      </c>
      <c r="H322" s="36" t="s">
        <v>20</v>
      </c>
      <c r="I322" s="4" t="s">
        <v>3512</v>
      </c>
      <c r="J322" s="4" t="s">
        <v>3512</v>
      </c>
      <c r="K322" s="24">
        <v>7703</v>
      </c>
      <c r="L322" s="25">
        <v>7703</v>
      </c>
      <c r="M322" s="26">
        <v>1</v>
      </c>
      <c r="N322" s="26">
        <v>1</v>
      </c>
      <c r="O322" s="26">
        <v>0</v>
      </c>
      <c r="P322" s="26">
        <v>7703</v>
      </c>
      <c r="Q322" s="26">
        <v>0</v>
      </c>
      <c r="R322" s="27">
        <v>493175.94</v>
      </c>
      <c r="S322" s="27">
        <v>0</v>
      </c>
      <c r="T322" s="28">
        <v>493175.95</v>
      </c>
      <c r="U322" s="27">
        <v>0</v>
      </c>
      <c r="V322" s="29">
        <v>1</v>
      </c>
      <c r="W322" s="26">
        <v>0</v>
      </c>
      <c r="X322" s="30">
        <f t="shared" si="60"/>
        <v>1</v>
      </c>
      <c r="Y322" s="31">
        <f t="shared" si="61"/>
        <v>7703</v>
      </c>
      <c r="Z322" s="31">
        <f t="shared" si="62"/>
        <v>493175.94</v>
      </c>
      <c r="AA322" s="31">
        <f t="shared" si="63"/>
        <v>493175.95</v>
      </c>
      <c r="AB322" s="5">
        <v>1</v>
      </c>
      <c r="AC322" s="6">
        <v>462184.43</v>
      </c>
      <c r="AD322" s="30">
        <v>0</v>
      </c>
      <c r="AE322" s="67">
        <f t="shared" si="64"/>
        <v>1</v>
      </c>
      <c r="AF322" s="70">
        <f>IF(C322=Sheet6!$E$3,Sheet6!$E$4,IF('January 2023'!C322=Sheet6!$F$3,Sheet6!$F$4,IF('January 2023'!C322=Sheet6!$G$3,Sheet6!$G$4,IF('January 2023'!C322=Sheet6!$H$3,Sheet6!$H$4,IF('January 2023'!C322=Sheet6!$I$3,Sheet6!$I$4,IF('January 2023'!C322=Sheet6!$J$3,Sheet6!$J$4,IF('January 2023'!C322=Sheet6!$K$3,Sheet6!$K$4,IF('January 2023'!C322=Sheet6!$L$3,Sheet6!$L$4))))))))</f>
        <v>0.11334524387361433</v>
      </c>
      <c r="AG322" s="74">
        <f t="shared" si="65"/>
        <v>1</v>
      </c>
      <c r="AH322" s="71">
        <v>0.84</v>
      </c>
      <c r="AI322" s="72">
        <f t="shared" si="66"/>
        <v>1</v>
      </c>
      <c r="AJ322" s="73">
        <f t="shared" si="67"/>
        <v>1</v>
      </c>
      <c r="AK322" s="73">
        <v>0.68062718848137493</v>
      </c>
      <c r="AL322" s="95">
        <f t="shared" si="68"/>
        <v>1</v>
      </c>
      <c r="AM322" s="107">
        <v>0</v>
      </c>
      <c r="AN322" s="98">
        <f t="shared" si="69"/>
        <v>0</v>
      </c>
      <c r="AO322" s="99" t="e">
        <f>SUMIF([1]Sheet1!$AB:$AB,E322,[1]Sheet1!$AA:$AA)</f>
        <v>#VALUE!</v>
      </c>
      <c r="AP322" s="100">
        <f t="shared" si="70"/>
        <v>1</v>
      </c>
      <c r="AQ322" s="97">
        <f t="shared" si="71"/>
        <v>0</v>
      </c>
      <c r="AR322" s="100">
        <f t="shared" si="72"/>
        <v>1.0000000202767394</v>
      </c>
      <c r="AS322" s="101">
        <f t="shared" si="73"/>
        <v>-2.0276739398639165E-8</v>
      </c>
      <c r="AT322" s="100">
        <v>0.11334524387361433</v>
      </c>
      <c r="AU322" s="108">
        <f t="shared" si="74"/>
        <v>1</v>
      </c>
    </row>
    <row r="323" spans="1:47" hidden="1">
      <c r="A323" s="21">
        <v>44927</v>
      </c>
      <c r="B323" s="22" t="s">
        <v>13</v>
      </c>
      <c r="C323" s="22" t="s">
        <v>274</v>
      </c>
      <c r="D323" s="22" t="s">
        <v>392</v>
      </c>
      <c r="E323" s="22">
        <v>1002050454</v>
      </c>
      <c r="F323" s="23" t="s">
        <v>15</v>
      </c>
      <c r="G323" s="22">
        <v>1070842</v>
      </c>
      <c r="H323" s="36" t="s">
        <v>20</v>
      </c>
      <c r="I323" s="4" t="s">
        <v>3512</v>
      </c>
      <c r="J323" s="4" t="s">
        <v>3512</v>
      </c>
      <c r="K323" s="24">
        <v>6055</v>
      </c>
      <c r="L323" s="25">
        <v>6055</v>
      </c>
      <c r="M323" s="26">
        <v>1</v>
      </c>
      <c r="N323" s="26">
        <v>1</v>
      </c>
      <c r="O323" s="26">
        <v>0</v>
      </c>
      <c r="P323" s="26">
        <v>6055</v>
      </c>
      <c r="Q323" s="26">
        <v>0</v>
      </c>
      <c r="R323" s="27">
        <v>387664.58999999997</v>
      </c>
      <c r="S323" s="27">
        <v>0</v>
      </c>
      <c r="T323" s="28">
        <v>387664.59</v>
      </c>
      <c r="U323" s="27">
        <v>0</v>
      </c>
      <c r="V323" s="29">
        <v>1</v>
      </c>
      <c r="W323" s="26">
        <v>0</v>
      </c>
      <c r="X323" s="30">
        <f t="shared" si="60"/>
        <v>1</v>
      </c>
      <c r="Y323" s="31">
        <f t="shared" si="61"/>
        <v>6055</v>
      </c>
      <c r="Z323" s="31">
        <f t="shared" si="62"/>
        <v>387664.58999999997</v>
      </c>
      <c r="AA323" s="31">
        <f t="shared" si="63"/>
        <v>387664.59</v>
      </c>
      <c r="AB323" s="5">
        <v>1</v>
      </c>
      <c r="AC323" s="6">
        <v>440889.75</v>
      </c>
      <c r="AD323" s="30">
        <v>0</v>
      </c>
      <c r="AE323" s="67">
        <f t="shared" si="64"/>
        <v>1</v>
      </c>
      <c r="AF323" s="70">
        <f>IF(C323=Sheet6!$E$3,Sheet6!$E$4,IF('January 2023'!C323=Sheet6!$F$3,Sheet6!$F$4,IF('January 2023'!C323=Sheet6!$G$3,Sheet6!$G$4,IF('January 2023'!C323=Sheet6!$H$3,Sheet6!$H$4,IF('January 2023'!C323=Sheet6!$I$3,Sheet6!$I$4,IF('January 2023'!C323=Sheet6!$J$3,Sheet6!$J$4,IF('January 2023'!C323=Sheet6!$K$3,Sheet6!$K$4,IF('January 2023'!C323=Sheet6!$L$3,Sheet6!$L$4))))))))</f>
        <v>0.11334524387361433</v>
      </c>
      <c r="AG323" s="74">
        <f t="shared" si="65"/>
        <v>1</v>
      </c>
      <c r="AH323" s="71">
        <v>0.84</v>
      </c>
      <c r="AI323" s="72">
        <f t="shared" si="66"/>
        <v>1</v>
      </c>
      <c r="AJ323" s="73">
        <f t="shared" si="67"/>
        <v>1</v>
      </c>
      <c r="AK323" s="73">
        <v>0.68062718848137493</v>
      </c>
      <c r="AL323" s="95">
        <f t="shared" si="68"/>
        <v>1</v>
      </c>
      <c r="AM323" s="107">
        <v>0</v>
      </c>
      <c r="AN323" s="98">
        <f t="shared" si="69"/>
        <v>0</v>
      </c>
      <c r="AO323" s="99" t="e">
        <f>SUMIF([1]Sheet1!$AB:$AB,E323,[1]Sheet1!$AA:$AA)</f>
        <v>#VALUE!</v>
      </c>
      <c r="AP323" s="100">
        <f t="shared" si="70"/>
        <v>1</v>
      </c>
      <c r="AQ323" s="97">
        <f t="shared" si="71"/>
        <v>0</v>
      </c>
      <c r="AR323" s="100">
        <f t="shared" si="72"/>
        <v>1.0000000000000002</v>
      </c>
      <c r="AS323" s="101">
        <f t="shared" si="73"/>
        <v>0</v>
      </c>
      <c r="AT323" s="100">
        <v>0.11334524387361433</v>
      </c>
      <c r="AU323" s="108">
        <f t="shared" si="74"/>
        <v>1</v>
      </c>
    </row>
    <row r="324" spans="1:47" hidden="1">
      <c r="A324" s="21">
        <v>44927</v>
      </c>
      <c r="B324" s="22" t="s">
        <v>13</v>
      </c>
      <c r="C324" s="22" t="s">
        <v>274</v>
      </c>
      <c r="D324" s="22" t="s">
        <v>361</v>
      </c>
      <c r="E324" s="22">
        <v>1002050664</v>
      </c>
      <c r="F324" s="23" t="s">
        <v>15</v>
      </c>
      <c r="G324" s="22">
        <v>1070842</v>
      </c>
      <c r="H324" s="36" t="s">
        <v>20</v>
      </c>
      <c r="I324" s="4" t="s">
        <v>3512</v>
      </c>
      <c r="J324" s="4" t="s">
        <v>3512</v>
      </c>
      <c r="K324" s="24">
        <v>6029</v>
      </c>
      <c r="L324" s="25">
        <v>6029</v>
      </c>
      <c r="M324" s="26">
        <v>1</v>
      </c>
      <c r="N324" s="26">
        <v>1</v>
      </c>
      <c r="O324" s="26">
        <v>0</v>
      </c>
      <c r="P324" s="26">
        <v>6029</v>
      </c>
      <c r="Q324" s="26">
        <v>0</v>
      </c>
      <c r="R324" s="27">
        <v>385999.96</v>
      </c>
      <c r="S324" s="27">
        <v>0</v>
      </c>
      <c r="T324" s="28">
        <v>354796.95</v>
      </c>
      <c r="U324" s="27">
        <v>0</v>
      </c>
      <c r="V324" s="29">
        <v>1</v>
      </c>
      <c r="W324" s="26">
        <v>0</v>
      </c>
      <c r="X324" s="30">
        <f t="shared" ref="X324:X387" si="75">IFERROR(SUM(M324,O324),"")</f>
        <v>1</v>
      </c>
      <c r="Y324" s="31">
        <f t="shared" ref="Y324:Y387" si="76">IFERROR(SUM(P324:Q324),"")</f>
        <v>6029</v>
      </c>
      <c r="Z324" s="31">
        <f t="shared" ref="Z324:Z387" si="77">IFERROR(SUM(R324:S324),"")</f>
        <v>385999.96</v>
      </c>
      <c r="AA324" s="31">
        <f t="shared" ref="AA324:AA387" si="78">IFERROR(SUM(T324:U324),"")</f>
        <v>354796.95</v>
      </c>
      <c r="AB324" s="5">
        <v>1</v>
      </c>
      <c r="AC324" s="6">
        <v>507323.14</v>
      </c>
      <c r="AD324" s="30">
        <v>0</v>
      </c>
      <c r="AE324" s="67">
        <f t="shared" si="64"/>
        <v>1</v>
      </c>
      <c r="AF324" s="70">
        <f>IF(C324=Sheet6!$E$3,Sheet6!$E$4,IF('January 2023'!C324=Sheet6!$F$3,Sheet6!$F$4,IF('January 2023'!C324=Sheet6!$G$3,Sheet6!$G$4,IF('January 2023'!C324=Sheet6!$H$3,Sheet6!$H$4,IF('January 2023'!C324=Sheet6!$I$3,Sheet6!$I$4,IF('January 2023'!C324=Sheet6!$J$3,Sheet6!$J$4,IF('January 2023'!C324=Sheet6!$K$3,Sheet6!$K$4,IF('January 2023'!C324=Sheet6!$L$3,Sheet6!$L$4))))))))</f>
        <v>0.11334524387361433</v>
      </c>
      <c r="AG324" s="74">
        <f t="shared" si="65"/>
        <v>1</v>
      </c>
      <c r="AH324" s="71">
        <v>0.84</v>
      </c>
      <c r="AI324" s="72">
        <f t="shared" si="66"/>
        <v>1</v>
      </c>
      <c r="AJ324" s="73">
        <f t="shared" si="67"/>
        <v>1</v>
      </c>
      <c r="AK324" s="73">
        <v>0.68062718848137493</v>
      </c>
      <c r="AL324" s="95">
        <f t="shared" si="68"/>
        <v>1</v>
      </c>
      <c r="AM324" s="107">
        <v>0</v>
      </c>
      <c r="AN324" s="98">
        <f t="shared" si="69"/>
        <v>0</v>
      </c>
      <c r="AO324" s="99" t="e">
        <f>SUMIF([1]Sheet1!$AB:$AB,E324,[1]Sheet1!$AA:$AA)</f>
        <v>#VALUE!</v>
      </c>
      <c r="AP324" s="100">
        <f t="shared" si="70"/>
        <v>1</v>
      </c>
      <c r="AQ324" s="97">
        <f t="shared" si="71"/>
        <v>0</v>
      </c>
      <c r="AR324" s="100">
        <f t="shared" si="72"/>
        <v>0.91916317815162463</v>
      </c>
      <c r="AS324" s="101">
        <f t="shared" si="73"/>
        <v>8.0836821848375373E-2</v>
      </c>
      <c r="AT324" s="100">
        <v>0.11334524387361433</v>
      </c>
      <c r="AU324" s="108">
        <f t="shared" si="74"/>
        <v>1</v>
      </c>
    </row>
    <row r="325" spans="1:47" hidden="1">
      <c r="A325" s="21">
        <v>44927</v>
      </c>
      <c r="B325" s="22" t="s">
        <v>13</v>
      </c>
      <c r="C325" s="22" t="s">
        <v>274</v>
      </c>
      <c r="D325" s="22" t="s">
        <v>348</v>
      </c>
      <c r="E325" s="22">
        <v>1002050721</v>
      </c>
      <c r="F325" s="23" t="s">
        <v>15</v>
      </c>
      <c r="G325" s="22">
        <v>1069281</v>
      </c>
      <c r="H325" s="36" t="s">
        <v>20</v>
      </c>
      <c r="I325" s="4" t="s">
        <v>3512</v>
      </c>
      <c r="J325" s="4" t="s">
        <v>3512</v>
      </c>
      <c r="K325" s="24">
        <v>6005.9099999999744</v>
      </c>
      <c r="L325" s="25">
        <v>6005.9099999999744</v>
      </c>
      <c r="M325" s="26">
        <v>0</v>
      </c>
      <c r="N325" s="26">
        <v>0</v>
      </c>
      <c r="O325" s="26">
        <v>0</v>
      </c>
      <c r="P325" s="26">
        <v>0</v>
      </c>
      <c r="Q325" s="26">
        <v>0</v>
      </c>
      <c r="R325" s="27">
        <v>0</v>
      </c>
      <c r="S325" s="27">
        <v>0</v>
      </c>
      <c r="T325" s="28">
        <v>0</v>
      </c>
      <c r="U325" s="27">
        <v>0</v>
      </c>
      <c r="V325" s="29">
        <v>0</v>
      </c>
      <c r="W325" s="26">
        <v>0</v>
      </c>
      <c r="X325" s="30">
        <f t="shared" si="75"/>
        <v>0</v>
      </c>
      <c r="Y325" s="31">
        <f t="shared" si="76"/>
        <v>0</v>
      </c>
      <c r="Z325" s="31">
        <f t="shared" si="77"/>
        <v>0</v>
      </c>
      <c r="AA325" s="31">
        <f t="shared" si="78"/>
        <v>0</v>
      </c>
      <c r="AB325" s="5">
        <v>0</v>
      </c>
      <c r="AC325" s="6">
        <v>559996.28</v>
      </c>
      <c r="AD325" s="30">
        <v>1</v>
      </c>
      <c r="AE325" s="67" t="str">
        <f t="shared" ref="AE325:AE388" si="79">IFERROR((AB325/X325),"")</f>
        <v/>
      </c>
      <c r="AF325" s="70">
        <f>IF(C325=Sheet6!$E$3,Sheet6!$E$4,IF('January 2023'!C325=Sheet6!$F$3,Sheet6!$F$4,IF('January 2023'!C325=Sheet6!$G$3,Sheet6!$G$4,IF('January 2023'!C325=Sheet6!$H$3,Sheet6!$H$4,IF('January 2023'!C325=Sheet6!$I$3,Sheet6!$I$4,IF('January 2023'!C325=Sheet6!$J$3,Sheet6!$J$4,IF('January 2023'!C325=Sheet6!$K$3,Sheet6!$K$4,IF('January 2023'!C325=Sheet6!$L$3,Sheet6!$L$4))))))))</f>
        <v>0.11334524387361433</v>
      </c>
      <c r="AG325" s="74">
        <f t="shared" ref="AG325:AG388" si="80">IFERROR(Y325/L325,0)</f>
        <v>0</v>
      </c>
      <c r="AH325" s="71">
        <v>0.84</v>
      </c>
      <c r="AI325" s="72">
        <f t="shared" ref="AI325:AI388" si="81">IF(AG325&gt;AH325,1,0)</f>
        <v>0</v>
      </c>
      <c r="AJ325" s="73">
        <f t="shared" ref="AJ325:AJ388" si="82">IFERROR(AB325/X325,0)</f>
        <v>0</v>
      </c>
      <c r="AK325" s="73">
        <v>0.68062718848137493</v>
      </c>
      <c r="AL325" s="95">
        <f t="shared" ref="AL325:AL388" si="83">IF(AJ325&gt;=AK325,1,0)</f>
        <v>0</v>
      </c>
      <c r="AM325" s="107">
        <v>0</v>
      </c>
      <c r="AN325" s="98">
        <f t="shared" ref="AN325:AN388" si="84">IF(((AH325*L325)-(AG325*L325))&lt;0,0,((AH325*L325)-(AG325*L325)))</f>
        <v>5044.964399999978</v>
      </c>
      <c r="AO325" s="99" t="e">
        <f>SUMIF([1]Sheet1!$AB:$AB,E325,[1]Sheet1!$AA:$AA)</f>
        <v>#VALUE!</v>
      </c>
      <c r="AP325" s="100" t="str">
        <f t="shared" ref="AP325:AP388" si="85">IF(AN325=0,100%,IFERROR((AO325/AN325),""))</f>
        <v/>
      </c>
      <c r="AQ325" s="97">
        <f t="shared" ref="AQ325:AQ388" si="86">IF(AND(AN325&gt;0,AP325&gt;=100%),1,0)</f>
        <v>1</v>
      </c>
      <c r="AR325" s="100">
        <f t="shared" ref="AR325:AR388" si="87">IFERROR(AA325/Z325,0)</f>
        <v>0</v>
      </c>
      <c r="AS325" s="101">
        <f t="shared" ref="AS325:AS388" si="88">1-(AR325*AG325)</f>
        <v>1</v>
      </c>
      <c r="AT325" s="100">
        <v>0.11334524387361433</v>
      </c>
      <c r="AU325" s="108">
        <f t="shared" ref="AU325:AU388" si="89">IF(AS325&lt;=AT325,1,0)</f>
        <v>0</v>
      </c>
    </row>
    <row r="326" spans="1:47" hidden="1">
      <c r="A326" s="21">
        <v>44927</v>
      </c>
      <c r="B326" s="23" t="s">
        <v>13</v>
      </c>
      <c r="C326" s="23" t="s">
        <v>274</v>
      </c>
      <c r="D326" s="23" t="s">
        <v>345</v>
      </c>
      <c r="E326" s="23">
        <v>1002050220</v>
      </c>
      <c r="F326" s="23" t="s">
        <v>15</v>
      </c>
      <c r="G326" s="23">
        <v>1070842</v>
      </c>
      <c r="H326" s="37" t="s">
        <v>20</v>
      </c>
      <c r="I326" s="4" t="s">
        <v>3512</v>
      </c>
      <c r="J326" s="4" t="s">
        <v>3512</v>
      </c>
      <c r="K326" s="24">
        <v>5405</v>
      </c>
      <c r="L326" s="24">
        <v>5405</v>
      </c>
      <c r="M326" s="29">
        <v>1</v>
      </c>
      <c r="N326" s="29">
        <v>1</v>
      </c>
      <c r="O326" s="29">
        <v>0</v>
      </c>
      <c r="P326" s="29">
        <v>5405</v>
      </c>
      <c r="Q326" s="29">
        <v>0</v>
      </c>
      <c r="R326" s="28">
        <v>346049.07</v>
      </c>
      <c r="S326" s="28">
        <v>0</v>
      </c>
      <c r="T326" s="28">
        <v>346000</v>
      </c>
      <c r="U326" s="28">
        <v>0</v>
      </c>
      <c r="V326" s="29">
        <v>1</v>
      </c>
      <c r="W326" s="29">
        <v>0</v>
      </c>
      <c r="X326" s="32">
        <f t="shared" si="75"/>
        <v>1</v>
      </c>
      <c r="Y326" s="33">
        <f t="shared" si="76"/>
        <v>5405</v>
      </c>
      <c r="Z326" s="33">
        <f t="shared" si="77"/>
        <v>346049.07</v>
      </c>
      <c r="AA326" s="33">
        <f t="shared" si="78"/>
        <v>346000</v>
      </c>
      <c r="AB326" s="5">
        <v>1</v>
      </c>
      <c r="AC326" s="6">
        <v>409933.98</v>
      </c>
      <c r="AD326" s="32">
        <v>0</v>
      </c>
      <c r="AE326" s="67">
        <f t="shared" si="79"/>
        <v>1</v>
      </c>
      <c r="AF326" s="70">
        <f>IF(C326=Sheet6!$E$3,Sheet6!$E$4,IF('January 2023'!C326=Sheet6!$F$3,Sheet6!$F$4,IF('January 2023'!C326=Sheet6!$G$3,Sheet6!$G$4,IF('January 2023'!C326=Sheet6!$H$3,Sheet6!$H$4,IF('January 2023'!C326=Sheet6!$I$3,Sheet6!$I$4,IF('January 2023'!C326=Sheet6!$J$3,Sheet6!$J$4,IF('January 2023'!C326=Sheet6!$K$3,Sheet6!$K$4,IF('January 2023'!C326=Sheet6!$L$3,Sheet6!$L$4))))))))</f>
        <v>0.11334524387361433</v>
      </c>
      <c r="AG326" s="74">
        <f t="shared" si="80"/>
        <v>1</v>
      </c>
      <c r="AH326" s="71">
        <v>0.84</v>
      </c>
      <c r="AI326" s="72">
        <f t="shared" si="81"/>
        <v>1</v>
      </c>
      <c r="AJ326" s="73">
        <f t="shared" si="82"/>
        <v>1</v>
      </c>
      <c r="AK326" s="73">
        <v>0.68062718848137493</v>
      </c>
      <c r="AL326" s="95">
        <f t="shared" si="83"/>
        <v>1</v>
      </c>
      <c r="AM326" s="107">
        <v>0</v>
      </c>
      <c r="AN326" s="98">
        <f t="shared" si="84"/>
        <v>0</v>
      </c>
      <c r="AO326" s="99" t="e">
        <f>SUMIF([1]Sheet1!$AB:$AB,E326,[1]Sheet1!$AA:$AA)</f>
        <v>#VALUE!</v>
      </c>
      <c r="AP326" s="100">
        <f t="shared" si="85"/>
        <v>1</v>
      </c>
      <c r="AQ326" s="97">
        <f t="shared" si="86"/>
        <v>0</v>
      </c>
      <c r="AR326" s="100">
        <f t="shared" si="87"/>
        <v>0.99985819930104125</v>
      </c>
      <c r="AS326" s="101">
        <f t="shared" si="88"/>
        <v>1.4180069895874947E-4</v>
      </c>
      <c r="AT326" s="100">
        <v>0.11334524387361433</v>
      </c>
      <c r="AU326" s="108">
        <f t="shared" si="89"/>
        <v>1</v>
      </c>
    </row>
    <row r="327" spans="1:47" hidden="1">
      <c r="A327" s="21">
        <v>44927</v>
      </c>
      <c r="B327" s="22" t="s">
        <v>13</v>
      </c>
      <c r="C327" s="22" t="s">
        <v>274</v>
      </c>
      <c r="D327" s="22" t="s">
        <v>372</v>
      </c>
      <c r="E327" s="22">
        <v>1002050249</v>
      </c>
      <c r="F327" s="23" t="s">
        <v>15</v>
      </c>
      <c r="G327" s="22">
        <v>1069288</v>
      </c>
      <c r="H327" s="36" t="s">
        <v>20</v>
      </c>
      <c r="I327" s="4" t="s">
        <v>3512</v>
      </c>
      <c r="J327" s="4" t="s">
        <v>3512</v>
      </c>
      <c r="K327" s="24">
        <v>5377</v>
      </c>
      <c r="L327" s="25">
        <v>5377</v>
      </c>
      <c r="M327" s="26">
        <v>1</v>
      </c>
      <c r="N327" s="26">
        <v>1</v>
      </c>
      <c r="O327" s="26">
        <v>0</v>
      </c>
      <c r="P327" s="26">
        <v>5377</v>
      </c>
      <c r="Q327" s="26">
        <v>0</v>
      </c>
      <c r="R327" s="27">
        <v>344256.39999999997</v>
      </c>
      <c r="S327" s="27">
        <v>0</v>
      </c>
      <c r="T327" s="28">
        <v>365139.97</v>
      </c>
      <c r="U327" s="27">
        <v>0</v>
      </c>
      <c r="V327" s="29">
        <v>1</v>
      </c>
      <c r="W327" s="26">
        <v>0</v>
      </c>
      <c r="X327" s="30">
        <f t="shared" si="75"/>
        <v>1</v>
      </c>
      <c r="Y327" s="31">
        <f t="shared" si="76"/>
        <v>5377</v>
      </c>
      <c r="Z327" s="31">
        <f t="shared" si="77"/>
        <v>344256.39999999997</v>
      </c>
      <c r="AA327" s="31">
        <f t="shared" si="78"/>
        <v>365139.97</v>
      </c>
      <c r="AB327" s="5">
        <v>1</v>
      </c>
      <c r="AC327" s="6">
        <v>387989.19</v>
      </c>
      <c r="AD327" s="30">
        <v>0</v>
      </c>
      <c r="AE327" s="67">
        <f t="shared" si="79"/>
        <v>1</v>
      </c>
      <c r="AF327" s="70">
        <f>IF(C327=Sheet6!$E$3,Sheet6!$E$4,IF('January 2023'!C327=Sheet6!$F$3,Sheet6!$F$4,IF('January 2023'!C327=Sheet6!$G$3,Sheet6!$G$4,IF('January 2023'!C327=Sheet6!$H$3,Sheet6!$H$4,IF('January 2023'!C327=Sheet6!$I$3,Sheet6!$I$4,IF('January 2023'!C327=Sheet6!$J$3,Sheet6!$J$4,IF('January 2023'!C327=Sheet6!$K$3,Sheet6!$K$4,IF('January 2023'!C327=Sheet6!$L$3,Sheet6!$L$4))))))))</f>
        <v>0.11334524387361433</v>
      </c>
      <c r="AG327" s="74">
        <f t="shared" si="80"/>
        <v>1</v>
      </c>
      <c r="AH327" s="71">
        <v>0.84</v>
      </c>
      <c r="AI327" s="72">
        <f t="shared" si="81"/>
        <v>1</v>
      </c>
      <c r="AJ327" s="73">
        <f t="shared" si="82"/>
        <v>1</v>
      </c>
      <c r="AK327" s="73">
        <v>0.68062718848137493</v>
      </c>
      <c r="AL327" s="95">
        <f t="shared" si="83"/>
        <v>1</v>
      </c>
      <c r="AM327" s="107">
        <v>0</v>
      </c>
      <c r="AN327" s="98">
        <f t="shared" si="84"/>
        <v>0</v>
      </c>
      <c r="AO327" s="99" t="e">
        <f>SUMIF([1]Sheet1!$AB:$AB,E327,[1]Sheet1!$AA:$AA)</f>
        <v>#VALUE!</v>
      </c>
      <c r="AP327" s="100">
        <f t="shared" si="85"/>
        <v>1</v>
      </c>
      <c r="AQ327" s="97">
        <f t="shared" si="86"/>
        <v>0</v>
      </c>
      <c r="AR327" s="100">
        <f t="shared" si="87"/>
        <v>1.0606628373503006</v>
      </c>
      <c r="AS327" s="101">
        <f t="shared" si="88"/>
        <v>-6.0662837350300647E-2</v>
      </c>
      <c r="AT327" s="100">
        <v>0.11334524387361433</v>
      </c>
      <c r="AU327" s="108">
        <f t="shared" si="89"/>
        <v>1</v>
      </c>
    </row>
    <row r="328" spans="1:47" hidden="1">
      <c r="A328" s="21">
        <v>44927</v>
      </c>
      <c r="B328" s="22" t="s">
        <v>13</v>
      </c>
      <c r="C328" s="22" t="s">
        <v>274</v>
      </c>
      <c r="D328" s="22" t="s">
        <v>404</v>
      </c>
      <c r="E328" s="22">
        <v>1002050850</v>
      </c>
      <c r="F328" s="23" t="s">
        <v>15</v>
      </c>
      <c r="G328" s="22">
        <v>1070842</v>
      </c>
      <c r="H328" s="36" t="s">
        <v>20</v>
      </c>
      <c r="I328" s="4" t="s">
        <v>3512</v>
      </c>
      <c r="J328" s="4" t="s">
        <v>3512</v>
      </c>
      <c r="K328" s="24">
        <v>4530</v>
      </c>
      <c r="L328" s="25">
        <v>4530</v>
      </c>
      <c r="M328" s="26">
        <v>1</v>
      </c>
      <c r="N328" s="26">
        <v>1</v>
      </c>
      <c r="O328" s="26">
        <v>0</v>
      </c>
      <c r="P328" s="26">
        <v>4530</v>
      </c>
      <c r="Q328" s="26">
        <v>0</v>
      </c>
      <c r="R328" s="27">
        <v>290028.17</v>
      </c>
      <c r="S328" s="27">
        <v>0</v>
      </c>
      <c r="T328" s="28">
        <v>290000</v>
      </c>
      <c r="U328" s="27">
        <v>0</v>
      </c>
      <c r="V328" s="29">
        <v>1</v>
      </c>
      <c r="W328" s="26">
        <v>0</v>
      </c>
      <c r="X328" s="30">
        <f t="shared" si="75"/>
        <v>1</v>
      </c>
      <c r="Y328" s="31">
        <f t="shared" si="76"/>
        <v>4530</v>
      </c>
      <c r="Z328" s="31">
        <f t="shared" si="77"/>
        <v>290028.17</v>
      </c>
      <c r="AA328" s="31">
        <f t="shared" si="78"/>
        <v>290000</v>
      </c>
      <c r="AB328" s="5">
        <v>1</v>
      </c>
      <c r="AC328" s="6">
        <v>334742.05</v>
      </c>
      <c r="AD328" s="30">
        <v>0</v>
      </c>
      <c r="AE328" s="67">
        <f t="shared" si="79"/>
        <v>1</v>
      </c>
      <c r="AF328" s="70">
        <f>IF(C328=Sheet6!$E$3,Sheet6!$E$4,IF('January 2023'!C328=Sheet6!$F$3,Sheet6!$F$4,IF('January 2023'!C328=Sheet6!$G$3,Sheet6!$G$4,IF('January 2023'!C328=Sheet6!$H$3,Sheet6!$H$4,IF('January 2023'!C328=Sheet6!$I$3,Sheet6!$I$4,IF('January 2023'!C328=Sheet6!$J$3,Sheet6!$J$4,IF('January 2023'!C328=Sheet6!$K$3,Sheet6!$K$4,IF('January 2023'!C328=Sheet6!$L$3,Sheet6!$L$4))))))))</f>
        <v>0.11334524387361433</v>
      </c>
      <c r="AG328" s="74">
        <f t="shared" si="80"/>
        <v>1</v>
      </c>
      <c r="AH328" s="71">
        <v>0.84</v>
      </c>
      <c r="AI328" s="72">
        <f t="shared" si="81"/>
        <v>1</v>
      </c>
      <c r="AJ328" s="73">
        <f t="shared" si="82"/>
        <v>1</v>
      </c>
      <c r="AK328" s="73">
        <v>0.68062718848137493</v>
      </c>
      <c r="AL328" s="95">
        <f t="shared" si="83"/>
        <v>1</v>
      </c>
      <c r="AM328" s="107">
        <v>0</v>
      </c>
      <c r="AN328" s="98">
        <f t="shared" si="84"/>
        <v>0</v>
      </c>
      <c r="AO328" s="99" t="e">
        <f>SUMIF([1]Sheet1!$AB:$AB,E328,[1]Sheet1!$AA:$AA)</f>
        <v>#VALUE!</v>
      </c>
      <c r="AP328" s="100">
        <f t="shared" si="85"/>
        <v>1</v>
      </c>
      <c r="AQ328" s="97">
        <f t="shared" si="86"/>
        <v>0</v>
      </c>
      <c r="AR328" s="100">
        <f t="shared" si="87"/>
        <v>0.99990287150382673</v>
      </c>
      <c r="AS328" s="101">
        <f t="shared" si="88"/>
        <v>9.7128496173271017E-5</v>
      </c>
      <c r="AT328" s="100">
        <v>0.11334524387361433</v>
      </c>
      <c r="AU328" s="108">
        <f t="shared" si="89"/>
        <v>1</v>
      </c>
    </row>
    <row r="329" spans="1:47" hidden="1">
      <c r="A329" s="21">
        <v>44927</v>
      </c>
      <c r="B329" s="22" t="s">
        <v>13</v>
      </c>
      <c r="C329" s="22" t="s">
        <v>274</v>
      </c>
      <c r="D329" s="22" t="s">
        <v>450</v>
      </c>
      <c r="E329" s="22">
        <v>1002050324</v>
      </c>
      <c r="F329" s="23" t="s">
        <v>15</v>
      </c>
      <c r="G329" s="22">
        <v>1070899</v>
      </c>
      <c r="H329" s="36" t="s">
        <v>20</v>
      </c>
      <c r="I329" s="4" t="s">
        <v>3512</v>
      </c>
      <c r="J329" s="4" t="s">
        <v>3512</v>
      </c>
      <c r="K329" s="24">
        <v>4300</v>
      </c>
      <c r="L329" s="25">
        <v>4300</v>
      </c>
      <c r="M329" s="26">
        <v>1</v>
      </c>
      <c r="N329" s="26">
        <v>1</v>
      </c>
      <c r="O329" s="26">
        <v>0</v>
      </c>
      <c r="P329" s="26">
        <v>4300</v>
      </c>
      <c r="Q329" s="26">
        <v>0</v>
      </c>
      <c r="R329" s="27">
        <v>275302.68</v>
      </c>
      <c r="S329" s="27">
        <v>0</v>
      </c>
      <c r="T329" s="28">
        <v>275302.68</v>
      </c>
      <c r="U329" s="27">
        <v>0</v>
      </c>
      <c r="V329" s="29">
        <v>1</v>
      </c>
      <c r="W329" s="26">
        <v>0</v>
      </c>
      <c r="X329" s="30">
        <f t="shared" si="75"/>
        <v>1</v>
      </c>
      <c r="Y329" s="31">
        <f t="shared" si="76"/>
        <v>4300</v>
      </c>
      <c r="Z329" s="31">
        <f t="shared" si="77"/>
        <v>275302.68</v>
      </c>
      <c r="AA329" s="31">
        <f t="shared" si="78"/>
        <v>275302.68</v>
      </c>
      <c r="AB329" s="5">
        <v>1</v>
      </c>
      <c r="AC329" s="6">
        <v>254561.34</v>
      </c>
      <c r="AD329" s="30">
        <v>0</v>
      </c>
      <c r="AE329" s="67">
        <f t="shared" si="79"/>
        <v>1</v>
      </c>
      <c r="AF329" s="70">
        <f>IF(C329=Sheet6!$E$3,Sheet6!$E$4,IF('January 2023'!C329=Sheet6!$F$3,Sheet6!$F$4,IF('January 2023'!C329=Sheet6!$G$3,Sheet6!$G$4,IF('January 2023'!C329=Sheet6!$H$3,Sheet6!$H$4,IF('January 2023'!C329=Sheet6!$I$3,Sheet6!$I$4,IF('January 2023'!C329=Sheet6!$J$3,Sheet6!$J$4,IF('January 2023'!C329=Sheet6!$K$3,Sheet6!$K$4,IF('January 2023'!C329=Sheet6!$L$3,Sheet6!$L$4))))))))</f>
        <v>0.11334524387361433</v>
      </c>
      <c r="AG329" s="74">
        <f t="shared" si="80"/>
        <v>1</v>
      </c>
      <c r="AH329" s="71">
        <v>0.84</v>
      </c>
      <c r="AI329" s="72">
        <f t="shared" si="81"/>
        <v>1</v>
      </c>
      <c r="AJ329" s="73">
        <f t="shared" si="82"/>
        <v>1</v>
      </c>
      <c r="AK329" s="73">
        <v>0.68062718848137493</v>
      </c>
      <c r="AL329" s="95">
        <f t="shared" si="83"/>
        <v>1</v>
      </c>
      <c r="AM329" s="107">
        <v>0</v>
      </c>
      <c r="AN329" s="98">
        <f t="shared" si="84"/>
        <v>0</v>
      </c>
      <c r="AO329" s="99" t="e">
        <f>SUMIF([1]Sheet1!$AB:$AB,E329,[1]Sheet1!$AA:$AA)</f>
        <v>#VALUE!</v>
      </c>
      <c r="AP329" s="100">
        <f t="shared" si="85"/>
        <v>1</v>
      </c>
      <c r="AQ329" s="97">
        <f t="shared" si="86"/>
        <v>0</v>
      </c>
      <c r="AR329" s="100">
        <f t="shared" si="87"/>
        <v>1</v>
      </c>
      <c r="AS329" s="101">
        <f t="shared" si="88"/>
        <v>0</v>
      </c>
      <c r="AT329" s="100">
        <v>0.11334524387361433</v>
      </c>
      <c r="AU329" s="108">
        <f t="shared" si="89"/>
        <v>1</v>
      </c>
    </row>
    <row r="330" spans="1:47" hidden="1">
      <c r="A330" s="21">
        <v>44927</v>
      </c>
      <c r="B330" s="22" t="s">
        <v>13</v>
      </c>
      <c r="C330" s="22" t="s">
        <v>274</v>
      </c>
      <c r="D330" s="22" t="s">
        <v>501</v>
      </c>
      <c r="E330" s="22">
        <v>1002050446</v>
      </c>
      <c r="F330" s="23" t="s">
        <v>15</v>
      </c>
      <c r="G330" s="22">
        <v>1069288</v>
      </c>
      <c r="H330" s="36" t="s">
        <v>20</v>
      </c>
      <c r="I330" s="4" t="s">
        <v>3512</v>
      </c>
      <c r="J330" s="4" t="s">
        <v>3512</v>
      </c>
      <c r="K330" s="24">
        <v>4092</v>
      </c>
      <c r="L330" s="25">
        <v>4092</v>
      </c>
      <c r="M330" s="26">
        <v>1</v>
      </c>
      <c r="N330" s="26">
        <v>1</v>
      </c>
      <c r="O330" s="26">
        <v>0</v>
      </c>
      <c r="P330" s="26">
        <v>4092</v>
      </c>
      <c r="Q330" s="26">
        <v>0</v>
      </c>
      <c r="R330" s="27">
        <v>261985.71000000002</v>
      </c>
      <c r="S330" s="27">
        <v>0</v>
      </c>
      <c r="T330" s="28">
        <v>261985.71</v>
      </c>
      <c r="U330" s="27">
        <v>0</v>
      </c>
      <c r="V330" s="29">
        <v>1</v>
      </c>
      <c r="W330" s="26">
        <v>0</v>
      </c>
      <c r="X330" s="30">
        <f t="shared" si="75"/>
        <v>1</v>
      </c>
      <c r="Y330" s="31">
        <f t="shared" si="76"/>
        <v>4092</v>
      </c>
      <c r="Z330" s="31">
        <f t="shared" si="77"/>
        <v>261985.71000000002</v>
      </c>
      <c r="AA330" s="31">
        <f t="shared" si="78"/>
        <v>261985.71</v>
      </c>
      <c r="AB330" s="5">
        <v>1</v>
      </c>
      <c r="AC330" s="6">
        <v>273981.49</v>
      </c>
      <c r="AD330" s="30">
        <v>0</v>
      </c>
      <c r="AE330" s="67">
        <f t="shared" si="79"/>
        <v>1</v>
      </c>
      <c r="AF330" s="70">
        <f>IF(C330=Sheet6!$E$3,Sheet6!$E$4,IF('January 2023'!C330=Sheet6!$F$3,Sheet6!$F$4,IF('January 2023'!C330=Sheet6!$G$3,Sheet6!$G$4,IF('January 2023'!C330=Sheet6!$H$3,Sheet6!$H$4,IF('January 2023'!C330=Sheet6!$I$3,Sheet6!$I$4,IF('January 2023'!C330=Sheet6!$J$3,Sheet6!$J$4,IF('January 2023'!C330=Sheet6!$K$3,Sheet6!$K$4,IF('January 2023'!C330=Sheet6!$L$3,Sheet6!$L$4))))))))</f>
        <v>0.11334524387361433</v>
      </c>
      <c r="AG330" s="74">
        <f t="shared" si="80"/>
        <v>1</v>
      </c>
      <c r="AH330" s="71">
        <v>0.84</v>
      </c>
      <c r="AI330" s="72">
        <f t="shared" si="81"/>
        <v>1</v>
      </c>
      <c r="AJ330" s="73">
        <f t="shared" si="82"/>
        <v>1</v>
      </c>
      <c r="AK330" s="73">
        <v>0.68062718848137493</v>
      </c>
      <c r="AL330" s="95">
        <f t="shared" si="83"/>
        <v>1</v>
      </c>
      <c r="AM330" s="107">
        <v>0</v>
      </c>
      <c r="AN330" s="98">
        <f t="shared" si="84"/>
        <v>0</v>
      </c>
      <c r="AO330" s="99" t="e">
        <f>SUMIF([1]Sheet1!$AB:$AB,E330,[1]Sheet1!$AA:$AA)</f>
        <v>#VALUE!</v>
      </c>
      <c r="AP330" s="100">
        <f t="shared" si="85"/>
        <v>1</v>
      </c>
      <c r="AQ330" s="97">
        <f t="shared" si="86"/>
        <v>0</v>
      </c>
      <c r="AR330" s="100">
        <f t="shared" si="87"/>
        <v>0.99999999999999989</v>
      </c>
      <c r="AS330" s="101">
        <f t="shared" si="88"/>
        <v>0</v>
      </c>
      <c r="AT330" s="100">
        <v>0.11334524387361433</v>
      </c>
      <c r="AU330" s="108">
        <f t="shared" si="89"/>
        <v>1</v>
      </c>
    </row>
    <row r="331" spans="1:47" hidden="1">
      <c r="A331" s="21">
        <v>44927</v>
      </c>
      <c r="B331" s="23" t="s">
        <v>13</v>
      </c>
      <c r="C331" s="23" t="s">
        <v>274</v>
      </c>
      <c r="D331" s="23" t="s">
        <v>433</v>
      </c>
      <c r="E331" s="23">
        <v>1002050486</v>
      </c>
      <c r="F331" s="23" t="s">
        <v>15</v>
      </c>
      <c r="G331" s="23">
        <v>1069288</v>
      </c>
      <c r="H331" s="37" t="s">
        <v>20</v>
      </c>
      <c r="I331" s="4" t="s">
        <v>3512</v>
      </c>
      <c r="J331" s="4" t="s">
        <v>3512</v>
      </c>
      <c r="K331" s="24">
        <v>3581</v>
      </c>
      <c r="L331" s="24">
        <v>3581</v>
      </c>
      <c r="M331" s="29">
        <v>1</v>
      </c>
      <c r="N331" s="29">
        <v>1</v>
      </c>
      <c r="O331" s="29">
        <v>0</v>
      </c>
      <c r="P331" s="29">
        <v>3581</v>
      </c>
      <c r="Q331" s="29">
        <v>0</v>
      </c>
      <c r="R331" s="28">
        <v>229269.51</v>
      </c>
      <c r="S331" s="28">
        <v>0</v>
      </c>
      <c r="T331" s="28">
        <v>229270</v>
      </c>
      <c r="U331" s="28">
        <v>0</v>
      </c>
      <c r="V331" s="29">
        <v>1</v>
      </c>
      <c r="W331" s="29">
        <v>0</v>
      </c>
      <c r="X331" s="32">
        <f t="shared" si="75"/>
        <v>1</v>
      </c>
      <c r="Y331" s="33">
        <f t="shared" si="76"/>
        <v>3581</v>
      </c>
      <c r="Z331" s="33">
        <f t="shared" si="77"/>
        <v>229269.51</v>
      </c>
      <c r="AA331" s="33">
        <f t="shared" si="78"/>
        <v>229270</v>
      </c>
      <c r="AB331" s="5">
        <v>1</v>
      </c>
      <c r="AC331" s="6">
        <v>246162.57</v>
      </c>
      <c r="AD331" s="32">
        <v>0</v>
      </c>
      <c r="AE331" s="67">
        <f t="shared" si="79"/>
        <v>1</v>
      </c>
      <c r="AF331" s="70">
        <f>IF(C331=Sheet6!$E$3,Sheet6!$E$4,IF('January 2023'!C331=Sheet6!$F$3,Sheet6!$F$4,IF('January 2023'!C331=Sheet6!$G$3,Sheet6!$G$4,IF('January 2023'!C331=Sheet6!$H$3,Sheet6!$H$4,IF('January 2023'!C331=Sheet6!$I$3,Sheet6!$I$4,IF('January 2023'!C331=Sheet6!$J$3,Sheet6!$J$4,IF('January 2023'!C331=Sheet6!$K$3,Sheet6!$K$4,IF('January 2023'!C331=Sheet6!$L$3,Sheet6!$L$4))))))))</f>
        <v>0.11334524387361433</v>
      </c>
      <c r="AG331" s="74">
        <f t="shared" si="80"/>
        <v>1</v>
      </c>
      <c r="AH331" s="71">
        <v>0.84</v>
      </c>
      <c r="AI331" s="72">
        <f t="shared" si="81"/>
        <v>1</v>
      </c>
      <c r="AJ331" s="73">
        <f t="shared" si="82"/>
        <v>1</v>
      </c>
      <c r="AK331" s="73">
        <v>0.68062718848137493</v>
      </c>
      <c r="AL331" s="95">
        <f t="shared" si="83"/>
        <v>1</v>
      </c>
      <c r="AM331" s="107">
        <v>0</v>
      </c>
      <c r="AN331" s="98">
        <f t="shared" si="84"/>
        <v>0</v>
      </c>
      <c r="AO331" s="99" t="e">
        <f>SUMIF([1]Sheet1!$AB:$AB,E331,[1]Sheet1!$AA:$AA)</f>
        <v>#VALUE!</v>
      </c>
      <c r="AP331" s="100">
        <f t="shared" si="85"/>
        <v>1</v>
      </c>
      <c r="AQ331" s="97">
        <f t="shared" si="86"/>
        <v>0</v>
      </c>
      <c r="AR331" s="100">
        <f t="shared" si="87"/>
        <v>1.0000021372226948</v>
      </c>
      <c r="AS331" s="101">
        <f t="shared" si="88"/>
        <v>-2.1372226948201956E-6</v>
      </c>
      <c r="AT331" s="100">
        <v>0.11334524387361433</v>
      </c>
      <c r="AU331" s="108">
        <f t="shared" si="89"/>
        <v>1</v>
      </c>
    </row>
    <row r="332" spans="1:47" hidden="1">
      <c r="A332" s="21">
        <v>44927</v>
      </c>
      <c r="B332" s="22" t="s">
        <v>13</v>
      </c>
      <c r="C332" s="22" t="s">
        <v>274</v>
      </c>
      <c r="D332" s="22" t="s">
        <v>512</v>
      </c>
      <c r="E332" s="22">
        <v>1002050480</v>
      </c>
      <c r="F332" s="23" t="s">
        <v>15</v>
      </c>
      <c r="G332" s="22">
        <v>1070842</v>
      </c>
      <c r="H332" s="36" t="s">
        <v>20</v>
      </c>
      <c r="I332" s="4" t="s">
        <v>3512</v>
      </c>
      <c r="J332" s="4" t="s">
        <v>3512</v>
      </c>
      <c r="K332" s="24">
        <v>3400</v>
      </c>
      <c r="L332" s="25">
        <v>3400</v>
      </c>
      <c r="M332" s="26">
        <v>1</v>
      </c>
      <c r="N332" s="26">
        <v>1</v>
      </c>
      <c r="O332" s="26">
        <v>0</v>
      </c>
      <c r="P332" s="26">
        <v>3400</v>
      </c>
      <c r="Q332" s="26">
        <v>0</v>
      </c>
      <c r="R332" s="27">
        <v>217681.19</v>
      </c>
      <c r="S332" s="27">
        <v>0</v>
      </c>
      <c r="T332" s="28">
        <v>217681.19</v>
      </c>
      <c r="U332" s="27">
        <v>0</v>
      </c>
      <c r="V332" s="29">
        <v>1</v>
      </c>
      <c r="W332" s="26">
        <v>0</v>
      </c>
      <c r="X332" s="30">
        <f t="shared" si="75"/>
        <v>1</v>
      </c>
      <c r="Y332" s="31">
        <f t="shared" si="76"/>
        <v>3400</v>
      </c>
      <c r="Z332" s="31">
        <f t="shared" si="77"/>
        <v>217681.19</v>
      </c>
      <c r="AA332" s="31">
        <f t="shared" si="78"/>
        <v>217681.19</v>
      </c>
      <c r="AB332" s="5">
        <v>1</v>
      </c>
      <c r="AC332" s="6">
        <v>232966.74</v>
      </c>
      <c r="AD332" s="30">
        <v>0</v>
      </c>
      <c r="AE332" s="67">
        <f t="shared" si="79"/>
        <v>1</v>
      </c>
      <c r="AF332" s="70">
        <f>IF(C332=Sheet6!$E$3,Sheet6!$E$4,IF('January 2023'!C332=Sheet6!$F$3,Sheet6!$F$4,IF('January 2023'!C332=Sheet6!$G$3,Sheet6!$G$4,IF('January 2023'!C332=Sheet6!$H$3,Sheet6!$H$4,IF('January 2023'!C332=Sheet6!$I$3,Sheet6!$I$4,IF('January 2023'!C332=Sheet6!$J$3,Sheet6!$J$4,IF('January 2023'!C332=Sheet6!$K$3,Sheet6!$K$4,IF('January 2023'!C332=Sheet6!$L$3,Sheet6!$L$4))))))))</f>
        <v>0.11334524387361433</v>
      </c>
      <c r="AG332" s="74">
        <f t="shared" si="80"/>
        <v>1</v>
      </c>
      <c r="AH332" s="71">
        <v>0.84</v>
      </c>
      <c r="AI332" s="72">
        <f t="shared" si="81"/>
        <v>1</v>
      </c>
      <c r="AJ332" s="73">
        <f t="shared" si="82"/>
        <v>1</v>
      </c>
      <c r="AK332" s="73">
        <v>0.68062718848137493</v>
      </c>
      <c r="AL332" s="95">
        <f t="shared" si="83"/>
        <v>1</v>
      </c>
      <c r="AM332" s="107">
        <v>0</v>
      </c>
      <c r="AN332" s="98">
        <f t="shared" si="84"/>
        <v>0</v>
      </c>
      <c r="AO332" s="99" t="e">
        <f>SUMIF([1]Sheet1!$AB:$AB,E332,[1]Sheet1!$AA:$AA)</f>
        <v>#VALUE!</v>
      </c>
      <c r="AP332" s="100">
        <f t="shared" si="85"/>
        <v>1</v>
      </c>
      <c r="AQ332" s="97">
        <f t="shared" si="86"/>
        <v>0</v>
      </c>
      <c r="AR332" s="100">
        <f t="shared" si="87"/>
        <v>1</v>
      </c>
      <c r="AS332" s="101">
        <f t="shared" si="88"/>
        <v>0</v>
      </c>
      <c r="AT332" s="100">
        <v>0.11334524387361433</v>
      </c>
      <c r="AU332" s="108">
        <f t="shared" si="89"/>
        <v>1</v>
      </c>
    </row>
    <row r="333" spans="1:47" hidden="1">
      <c r="A333" s="21">
        <v>44927</v>
      </c>
      <c r="B333" s="22" t="s">
        <v>13</v>
      </c>
      <c r="C333" s="22" t="s">
        <v>274</v>
      </c>
      <c r="D333" s="22" t="s">
        <v>480</v>
      </c>
      <c r="E333" s="22">
        <v>1002050365</v>
      </c>
      <c r="F333" s="23" t="s">
        <v>15</v>
      </c>
      <c r="G333" s="22">
        <v>1070842</v>
      </c>
      <c r="H333" s="36" t="s">
        <v>20</v>
      </c>
      <c r="I333" s="4" t="s">
        <v>3512</v>
      </c>
      <c r="J333" s="4" t="s">
        <v>3512</v>
      </c>
      <c r="K333" s="24">
        <v>3079</v>
      </c>
      <c r="L333" s="25">
        <v>3079</v>
      </c>
      <c r="M333" s="26">
        <v>1</v>
      </c>
      <c r="N333" s="26">
        <v>1</v>
      </c>
      <c r="O333" s="26">
        <v>0</v>
      </c>
      <c r="P333" s="26">
        <v>3079</v>
      </c>
      <c r="Q333" s="26">
        <v>0</v>
      </c>
      <c r="R333" s="27">
        <v>197129.52</v>
      </c>
      <c r="S333" s="27">
        <v>0</v>
      </c>
      <c r="T333" s="28">
        <v>196700</v>
      </c>
      <c r="U333" s="27">
        <v>0</v>
      </c>
      <c r="V333" s="29">
        <v>1</v>
      </c>
      <c r="W333" s="26">
        <v>0</v>
      </c>
      <c r="X333" s="30">
        <f t="shared" si="75"/>
        <v>1</v>
      </c>
      <c r="Y333" s="31">
        <f t="shared" si="76"/>
        <v>3079</v>
      </c>
      <c r="Z333" s="31">
        <f t="shared" si="77"/>
        <v>197129.52</v>
      </c>
      <c r="AA333" s="31">
        <f t="shared" si="78"/>
        <v>196700</v>
      </c>
      <c r="AB333" s="5">
        <v>1</v>
      </c>
      <c r="AC333" s="6">
        <v>204463.73</v>
      </c>
      <c r="AD333" s="30">
        <v>0</v>
      </c>
      <c r="AE333" s="67">
        <f t="shared" si="79"/>
        <v>1</v>
      </c>
      <c r="AF333" s="70">
        <f>IF(C333=Sheet6!$E$3,Sheet6!$E$4,IF('January 2023'!C333=Sheet6!$F$3,Sheet6!$F$4,IF('January 2023'!C333=Sheet6!$G$3,Sheet6!$G$4,IF('January 2023'!C333=Sheet6!$H$3,Sheet6!$H$4,IF('January 2023'!C333=Sheet6!$I$3,Sheet6!$I$4,IF('January 2023'!C333=Sheet6!$J$3,Sheet6!$J$4,IF('January 2023'!C333=Sheet6!$K$3,Sheet6!$K$4,IF('January 2023'!C333=Sheet6!$L$3,Sheet6!$L$4))))))))</f>
        <v>0.11334524387361433</v>
      </c>
      <c r="AG333" s="74">
        <f t="shared" si="80"/>
        <v>1</v>
      </c>
      <c r="AH333" s="71">
        <v>0.84</v>
      </c>
      <c r="AI333" s="72">
        <f t="shared" si="81"/>
        <v>1</v>
      </c>
      <c r="AJ333" s="73">
        <f t="shared" si="82"/>
        <v>1</v>
      </c>
      <c r="AK333" s="73">
        <v>0.68062718848137493</v>
      </c>
      <c r="AL333" s="95">
        <f t="shared" si="83"/>
        <v>1</v>
      </c>
      <c r="AM333" s="107">
        <v>0</v>
      </c>
      <c r="AN333" s="98">
        <f t="shared" si="84"/>
        <v>0</v>
      </c>
      <c r="AO333" s="99" t="e">
        <f>SUMIF([1]Sheet1!$AB:$AB,E333,[1]Sheet1!$AA:$AA)</f>
        <v>#VALUE!</v>
      </c>
      <c r="AP333" s="100">
        <f t="shared" si="85"/>
        <v>1</v>
      </c>
      <c r="AQ333" s="97">
        <f t="shared" si="86"/>
        <v>0</v>
      </c>
      <c r="AR333" s="100">
        <f t="shared" si="87"/>
        <v>0.99782112795688849</v>
      </c>
      <c r="AS333" s="101">
        <f t="shared" si="88"/>
        <v>2.1788720431115127E-3</v>
      </c>
      <c r="AT333" s="100">
        <v>0.11334524387361433</v>
      </c>
      <c r="AU333" s="108">
        <f t="shared" si="89"/>
        <v>1</v>
      </c>
    </row>
    <row r="334" spans="1:47" hidden="1">
      <c r="A334" s="21">
        <v>44927</v>
      </c>
      <c r="B334" s="22" t="s">
        <v>13</v>
      </c>
      <c r="C334" s="22" t="s">
        <v>274</v>
      </c>
      <c r="D334" s="22" t="s">
        <v>474</v>
      </c>
      <c r="E334" s="22">
        <v>1002050304</v>
      </c>
      <c r="F334" s="23" t="s">
        <v>15</v>
      </c>
      <c r="G334" s="22">
        <v>1069288</v>
      </c>
      <c r="H334" s="36" t="s">
        <v>20</v>
      </c>
      <c r="I334" s="4" t="s">
        <v>3512</v>
      </c>
      <c r="J334" s="4" t="s">
        <v>3512</v>
      </c>
      <c r="K334" s="24">
        <v>2935</v>
      </c>
      <c r="L334" s="25">
        <v>2935</v>
      </c>
      <c r="M334" s="26">
        <v>1</v>
      </c>
      <c r="N334" s="26">
        <v>1</v>
      </c>
      <c r="O334" s="26">
        <v>0</v>
      </c>
      <c r="P334" s="26">
        <v>2935</v>
      </c>
      <c r="Q334" s="26">
        <v>0</v>
      </c>
      <c r="R334" s="27">
        <v>187910.09</v>
      </c>
      <c r="S334" s="27">
        <v>0</v>
      </c>
      <c r="T334" s="28">
        <v>187910.09</v>
      </c>
      <c r="U334" s="27">
        <v>0</v>
      </c>
      <c r="V334" s="29">
        <v>1</v>
      </c>
      <c r="W334" s="26">
        <v>0</v>
      </c>
      <c r="X334" s="30">
        <f t="shared" si="75"/>
        <v>1</v>
      </c>
      <c r="Y334" s="31">
        <f t="shared" si="76"/>
        <v>2935</v>
      </c>
      <c r="Z334" s="31">
        <f t="shared" si="77"/>
        <v>187910.09</v>
      </c>
      <c r="AA334" s="31">
        <f t="shared" si="78"/>
        <v>187910.09</v>
      </c>
      <c r="AB334" s="5">
        <v>1</v>
      </c>
      <c r="AC334" s="6">
        <v>314621.33</v>
      </c>
      <c r="AD334" s="30">
        <v>0</v>
      </c>
      <c r="AE334" s="67">
        <f t="shared" si="79"/>
        <v>1</v>
      </c>
      <c r="AF334" s="70">
        <f>IF(C334=Sheet6!$E$3,Sheet6!$E$4,IF('January 2023'!C334=Sheet6!$F$3,Sheet6!$F$4,IF('January 2023'!C334=Sheet6!$G$3,Sheet6!$G$4,IF('January 2023'!C334=Sheet6!$H$3,Sheet6!$H$4,IF('January 2023'!C334=Sheet6!$I$3,Sheet6!$I$4,IF('January 2023'!C334=Sheet6!$J$3,Sheet6!$J$4,IF('January 2023'!C334=Sheet6!$K$3,Sheet6!$K$4,IF('January 2023'!C334=Sheet6!$L$3,Sheet6!$L$4))))))))</f>
        <v>0.11334524387361433</v>
      </c>
      <c r="AG334" s="74">
        <f t="shared" si="80"/>
        <v>1</v>
      </c>
      <c r="AH334" s="71">
        <v>0.84</v>
      </c>
      <c r="AI334" s="72">
        <f t="shared" si="81"/>
        <v>1</v>
      </c>
      <c r="AJ334" s="73">
        <f t="shared" si="82"/>
        <v>1</v>
      </c>
      <c r="AK334" s="73">
        <v>0.68062718848137493</v>
      </c>
      <c r="AL334" s="95">
        <f t="shared" si="83"/>
        <v>1</v>
      </c>
      <c r="AM334" s="107">
        <v>0</v>
      </c>
      <c r="AN334" s="98">
        <f t="shared" si="84"/>
        <v>0</v>
      </c>
      <c r="AO334" s="99" t="e">
        <f>SUMIF([1]Sheet1!$AB:$AB,E334,[1]Sheet1!$AA:$AA)</f>
        <v>#VALUE!</v>
      </c>
      <c r="AP334" s="100">
        <f t="shared" si="85"/>
        <v>1</v>
      </c>
      <c r="AQ334" s="97">
        <f t="shared" si="86"/>
        <v>0</v>
      </c>
      <c r="AR334" s="100">
        <f t="shared" si="87"/>
        <v>1</v>
      </c>
      <c r="AS334" s="101">
        <f t="shared" si="88"/>
        <v>0</v>
      </c>
      <c r="AT334" s="100">
        <v>0.11334524387361433</v>
      </c>
      <c r="AU334" s="108">
        <f t="shared" si="89"/>
        <v>1</v>
      </c>
    </row>
    <row r="335" spans="1:47" hidden="1">
      <c r="A335" s="21">
        <v>44927</v>
      </c>
      <c r="B335" s="23" t="s">
        <v>13</v>
      </c>
      <c r="C335" s="23" t="s">
        <v>274</v>
      </c>
      <c r="D335" s="23" t="s">
        <v>536</v>
      </c>
      <c r="E335" s="23">
        <v>1002050311</v>
      </c>
      <c r="F335" s="23" t="s">
        <v>15</v>
      </c>
      <c r="G335" s="23">
        <v>1069288</v>
      </c>
      <c r="H335" s="37" t="s">
        <v>20</v>
      </c>
      <c r="I335" s="4" t="s">
        <v>3512</v>
      </c>
      <c r="J335" s="4" t="s">
        <v>3512</v>
      </c>
      <c r="K335" s="24">
        <v>2482</v>
      </c>
      <c r="L335" s="24">
        <v>2482</v>
      </c>
      <c r="M335" s="29">
        <v>1</v>
      </c>
      <c r="N335" s="29">
        <v>1</v>
      </c>
      <c r="O335" s="29">
        <v>0</v>
      </c>
      <c r="P335" s="29">
        <v>2482</v>
      </c>
      <c r="Q335" s="29">
        <v>0</v>
      </c>
      <c r="R335" s="28">
        <v>158907.27000000002</v>
      </c>
      <c r="S335" s="28">
        <v>0</v>
      </c>
      <c r="T335" s="28">
        <v>188907</v>
      </c>
      <c r="U335" s="28">
        <v>0</v>
      </c>
      <c r="V335" s="29">
        <v>1</v>
      </c>
      <c r="W335" s="29">
        <v>0</v>
      </c>
      <c r="X335" s="32">
        <f t="shared" si="75"/>
        <v>1</v>
      </c>
      <c r="Y335" s="33">
        <f t="shared" si="76"/>
        <v>2482</v>
      </c>
      <c r="Z335" s="33">
        <f t="shared" si="77"/>
        <v>158907.27000000002</v>
      </c>
      <c r="AA335" s="33">
        <f t="shared" si="78"/>
        <v>188907</v>
      </c>
      <c r="AB335" s="5">
        <v>1</v>
      </c>
      <c r="AC335" s="6">
        <v>243306.4</v>
      </c>
      <c r="AD335" s="32">
        <v>0</v>
      </c>
      <c r="AE335" s="67">
        <f t="shared" si="79"/>
        <v>1</v>
      </c>
      <c r="AF335" s="70">
        <f>IF(C335=Sheet6!$E$3,Sheet6!$E$4,IF('January 2023'!C335=Sheet6!$F$3,Sheet6!$F$4,IF('January 2023'!C335=Sheet6!$G$3,Sheet6!$G$4,IF('January 2023'!C335=Sheet6!$H$3,Sheet6!$H$4,IF('January 2023'!C335=Sheet6!$I$3,Sheet6!$I$4,IF('January 2023'!C335=Sheet6!$J$3,Sheet6!$J$4,IF('January 2023'!C335=Sheet6!$K$3,Sheet6!$K$4,IF('January 2023'!C335=Sheet6!$L$3,Sheet6!$L$4))))))))</f>
        <v>0.11334524387361433</v>
      </c>
      <c r="AG335" s="74">
        <f t="shared" si="80"/>
        <v>1</v>
      </c>
      <c r="AH335" s="71">
        <v>0.84</v>
      </c>
      <c r="AI335" s="72">
        <f t="shared" si="81"/>
        <v>1</v>
      </c>
      <c r="AJ335" s="73">
        <f t="shared" si="82"/>
        <v>1</v>
      </c>
      <c r="AK335" s="73">
        <v>0.68062718848137493</v>
      </c>
      <c r="AL335" s="95">
        <f t="shared" si="83"/>
        <v>1</v>
      </c>
      <c r="AM335" s="107">
        <v>0</v>
      </c>
      <c r="AN335" s="98">
        <f t="shared" si="84"/>
        <v>0</v>
      </c>
      <c r="AO335" s="99" t="e">
        <f>SUMIF([1]Sheet1!$AB:$AB,E335,[1]Sheet1!$AA:$AA)</f>
        <v>#VALUE!</v>
      </c>
      <c r="AP335" s="100">
        <f t="shared" si="85"/>
        <v>1</v>
      </c>
      <c r="AQ335" s="97">
        <f t="shared" si="86"/>
        <v>0</v>
      </c>
      <c r="AR335" s="100">
        <f t="shared" si="87"/>
        <v>1.1887876495518424</v>
      </c>
      <c r="AS335" s="101">
        <f t="shared" si="88"/>
        <v>-0.18878764955184235</v>
      </c>
      <c r="AT335" s="100">
        <v>0.11334524387361433</v>
      </c>
      <c r="AU335" s="108">
        <f t="shared" si="89"/>
        <v>1</v>
      </c>
    </row>
    <row r="336" spans="1:47" hidden="1">
      <c r="A336" s="21">
        <v>44927</v>
      </c>
      <c r="B336" s="23" t="s">
        <v>13</v>
      </c>
      <c r="C336" s="23" t="s">
        <v>274</v>
      </c>
      <c r="D336" s="23" t="s">
        <v>447</v>
      </c>
      <c r="E336" s="23">
        <v>1002050834</v>
      </c>
      <c r="F336" s="23" t="s">
        <v>15</v>
      </c>
      <c r="G336" s="23">
        <v>1069281</v>
      </c>
      <c r="H336" s="37" t="s">
        <v>20</v>
      </c>
      <c r="I336" s="4" t="s">
        <v>3512</v>
      </c>
      <c r="J336" s="4" t="s">
        <v>3512</v>
      </c>
      <c r="K336" s="24">
        <v>2410</v>
      </c>
      <c r="L336" s="24">
        <v>2410</v>
      </c>
      <c r="M336" s="29">
        <v>1</v>
      </c>
      <c r="N336" s="29">
        <v>1</v>
      </c>
      <c r="O336" s="29">
        <v>0</v>
      </c>
      <c r="P336" s="29">
        <v>2410</v>
      </c>
      <c r="Q336" s="29">
        <v>0</v>
      </c>
      <c r="R336" s="28">
        <v>154297.54999999999</v>
      </c>
      <c r="S336" s="28">
        <v>0</v>
      </c>
      <c r="T336" s="28">
        <v>154500</v>
      </c>
      <c r="U336" s="28">
        <v>0</v>
      </c>
      <c r="V336" s="29">
        <v>1</v>
      </c>
      <c r="W336" s="29">
        <v>0</v>
      </c>
      <c r="X336" s="32">
        <f t="shared" si="75"/>
        <v>1</v>
      </c>
      <c r="Y336" s="33">
        <f t="shared" si="76"/>
        <v>2410</v>
      </c>
      <c r="Z336" s="33">
        <f t="shared" si="77"/>
        <v>154297.54999999999</v>
      </c>
      <c r="AA336" s="33">
        <f t="shared" si="78"/>
        <v>154500</v>
      </c>
      <c r="AB336" s="5">
        <v>1</v>
      </c>
      <c r="AC336" s="6">
        <v>154790.57</v>
      </c>
      <c r="AD336" s="32">
        <v>0</v>
      </c>
      <c r="AE336" s="67">
        <f t="shared" si="79"/>
        <v>1</v>
      </c>
      <c r="AF336" s="70">
        <f>IF(C336=Sheet6!$E$3,Sheet6!$E$4,IF('January 2023'!C336=Sheet6!$F$3,Sheet6!$F$4,IF('January 2023'!C336=Sheet6!$G$3,Sheet6!$G$4,IF('January 2023'!C336=Sheet6!$H$3,Sheet6!$H$4,IF('January 2023'!C336=Sheet6!$I$3,Sheet6!$I$4,IF('January 2023'!C336=Sheet6!$J$3,Sheet6!$J$4,IF('January 2023'!C336=Sheet6!$K$3,Sheet6!$K$4,IF('January 2023'!C336=Sheet6!$L$3,Sheet6!$L$4))))))))</f>
        <v>0.11334524387361433</v>
      </c>
      <c r="AG336" s="74">
        <f t="shared" si="80"/>
        <v>1</v>
      </c>
      <c r="AH336" s="71">
        <v>0.84</v>
      </c>
      <c r="AI336" s="72">
        <f t="shared" si="81"/>
        <v>1</v>
      </c>
      <c r="AJ336" s="73">
        <f t="shared" si="82"/>
        <v>1</v>
      </c>
      <c r="AK336" s="73">
        <v>0.68062718848137493</v>
      </c>
      <c r="AL336" s="95">
        <f t="shared" si="83"/>
        <v>1</v>
      </c>
      <c r="AM336" s="107">
        <v>0</v>
      </c>
      <c r="AN336" s="98">
        <f t="shared" si="84"/>
        <v>0</v>
      </c>
      <c r="AO336" s="99" t="e">
        <f>SUMIF([1]Sheet1!$AB:$AB,E336,[1]Sheet1!$AA:$AA)</f>
        <v>#VALUE!</v>
      </c>
      <c r="AP336" s="100">
        <f t="shared" si="85"/>
        <v>1</v>
      </c>
      <c r="AQ336" s="97">
        <f t="shared" si="86"/>
        <v>0</v>
      </c>
      <c r="AR336" s="100">
        <f t="shared" si="87"/>
        <v>1.0013120752727442</v>
      </c>
      <c r="AS336" s="101">
        <f t="shared" si="88"/>
        <v>-1.3120752727442397E-3</v>
      </c>
      <c r="AT336" s="100">
        <v>0.11334524387361433</v>
      </c>
      <c r="AU336" s="108">
        <f t="shared" si="89"/>
        <v>1</v>
      </c>
    </row>
    <row r="337" spans="1:47" hidden="1">
      <c r="A337" s="21">
        <v>44927</v>
      </c>
      <c r="B337" s="23" t="s">
        <v>13</v>
      </c>
      <c r="C337" s="23" t="s">
        <v>274</v>
      </c>
      <c r="D337" s="23" t="s">
        <v>505</v>
      </c>
      <c r="E337" s="23">
        <v>1002050488</v>
      </c>
      <c r="F337" s="23" t="s">
        <v>15</v>
      </c>
      <c r="G337" s="23">
        <v>1069288</v>
      </c>
      <c r="H337" s="37" t="s">
        <v>20</v>
      </c>
      <c r="I337" s="4" t="s">
        <v>3512</v>
      </c>
      <c r="J337" s="4" t="s">
        <v>3512</v>
      </c>
      <c r="K337" s="24">
        <v>2340</v>
      </c>
      <c r="L337" s="24">
        <v>2340</v>
      </c>
      <c r="M337" s="29">
        <v>1</v>
      </c>
      <c r="N337" s="29">
        <v>1</v>
      </c>
      <c r="O337" s="29">
        <v>0</v>
      </c>
      <c r="P337" s="29">
        <v>2340</v>
      </c>
      <c r="Q337" s="29">
        <v>0</v>
      </c>
      <c r="R337" s="28">
        <v>149815.88</v>
      </c>
      <c r="S337" s="28">
        <v>0</v>
      </c>
      <c r="T337" s="28">
        <v>149815.88</v>
      </c>
      <c r="U337" s="28">
        <v>0</v>
      </c>
      <c r="V337" s="29">
        <v>1</v>
      </c>
      <c r="W337" s="29">
        <v>0</v>
      </c>
      <c r="X337" s="32">
        <f t="shared" si="75"/>
        <v>1</v>
      </c>
      <c r="Y337" s="33">
        <f t="shared" si="76"/>
        <v>2340</v>
      </c>
      <c r="Z337" s="33">
        <f t="shared" si="77"/>
        <v>149815.88</v>
      </c>
      <c r="AA337" s="33">
        <f t="shared" si="78"/>
        <v>149815.88</v>
      </c>
      <c r="AB337" s="5">
        <v>1</v>
      </c>
      <c r="AC337" s="6">
        <v>200349.9</v>
      </c>
      <c r="AD337" s="32">
        <v>0</v>
      </c>
      <c r="AE337" s="67">
        <f t="shared" si="79"/>
        <v>1</v>
      </c>
      <c r="AF337" s="70">
        <f>IF(C337=Sheet6!$E$3,Sheet6!$E$4,IF('January 2023'!C337=Sheet6!$F$3,Sheet6!$F$4,IF('January 2023'!C337=Sheet6!$G$3,Sheet6!$G$4,IF('January 2023'!C337=Sheet6!$H$3,Sheet6!$H$4,IF('January 2023'!C337=Sheet6!$I$3,Sheet6!$I$4,IF('January 2023'!C337=Sheet6!$J$3,Sheet6!$J$4,IF('January 2023'!C337=Sheet6!$K$3,Sheet6!$K$4,IF('January 2023'!C337=Sheet6!$L$3,Sheet6!$L$4))))))))</f>
        <v>0.11334524387361433</v>
      </c>
      <c r="AG337" s="74">
        <f t="shared" si="80"/>
        <v>1</v>
      </c>
      <c r="AH337" s="71">
        <v>0.84</v>
      </c>
      <c r="AI337" s="72">
        <f t="shared" si="81"/>
        <v>1</v>
      </c>
      <c r="AJ337" s="73">
        <f t="shared" si="82"/>
        <v>1</v>
      </c>
      <c r="AK337" s="73">
        <v>0.68062718848137493</v>
      </c>
      <c r="AL337" s="95">
        <f t="shared" si="83"/>
        <v>1</v>
      </c>
      <c r="AM337" s="107">
        <v>0</v>
      </c>
      <c r="AN337" s="98">
        <f t="shared" si="84"/>
        <v>0</v>
      </c>
      <c r="AO337" s="99" t="e">
        <f>SUMIF([1]Sheet1!$AB:$AB,E337,[1]Sheet1!$AA:$AA)</f>
        <v>#VALUE!</v>
      </c>
      <c r="AP337" s="100">
        <f t="shared" si="85"/>
        <v>1</v>
      </c>
      <c r="AQ337" s="97">
        <f t="shared" si="86"/>
        <v>0</v>
      </c>
      <c r="AR337" s="100">
        <f t="shared" si="87"/>
        <v>1</v>
      </c>
      <c r="AS337" s="101">
        <f t="shared" si="88"/>
        <v>0</v>
      </c>
      <c r="AT337" s="100">
        <v>0.11334524387361433</v>
      </c>
      <c r="AU337" s="108">
        <f t="shared" si="89"/>
        <v>1</v>
      </c>
    </row>
    <row r="338" spans="1:47" hidden="1">
      <c r="A338" s="21">
        <v>44927</v>
      </c>
      <c r="B338" s="22" t="s">
        <v>13</v>
      </c>
      <c r="C338" s="22" t="s">
        <v>274</v>
      </c>
      <c r="D338" s="22" t="s">
        <v>465</v>
      </c>
      <c r="E338" s="22">
        <v>1004510128</v>
      </c>
      <c r="F338" s="23" t="s">
        <v>15</v>
      </c>
      <c r="G338" s="22">
        <v>1069281</v>
      </c>
      <c r="H338" s="36" t="s">
        <v>20</v>
      </c>
      <c r="I338" s="4" t="s">
        <v>3512</v>
      </c>
      <c r="J338" s="4" t="s">
        <v>3512</v>
      </c>
      <c r="K338" s="24">
        <v>2240</v>
      </c>
      <c r="L338" s="25">
        <v>2240</v>
      </c>
      <c r="M338" s="26">
        <v>1</v>
      </c>
      <c r="N338" s="26">
        <v>1</v>
      </c>
      <c r="O338" s="26">
        <v>0</v>
      </c>
      <c r="P338" s="26">
        <v>2240</v>
      </c>
      <c r="Q338" s="26">
        <v>0</v>
      </c>
      <c r="R338" s="27">
        <v>143413.49</v>
      </c>
      <c r="S338" s="27">
        <v>0</v>
      </c>
      <c r="T338" s="28">
        <v>143000</v>
      </c>
      <c r="U338" s="27">
        <v>0</v>
      </c>
      <c r="V338" s="29">
        <v>1</v>
      </c>
      <c r="W338" s="26">
        <v>0</v>
      </c>
      <c r="X338" s="30">
        <f t="shared" si="75"/>
        <v>1</v>
      </c>
      <c r="Y338" s="31">
        <f t="shared" si="76"/>
        <v>2240</v>
      </c>
      <c r="Z338" s="31">
        <f t="shared" si="77"/>
        <v>143413.49</v>
      </c>
      <c r="AA338" s="31">
        <f t="shared" si="78"/>
        <v>143000</v>
      </c>
      <c r="AB338" s="5">
        <v>1</v>
      </c>
      <c r="AC338" s="6">
        <v>136052.26999999999</v>
      </c>
      <c r="AD338" s="30">
        <v>0</v>
      </c>
      <c r="AE338" s="67">
        <f t="shared" si="79"/>
        <v>1</v>
      </c>
      <c r="AF338" s="70">
        <f>IF(C338=Sheet6!$E$3,Sheet6!$E$4,IF('January 2023'!C338=Sheet6!$F$3,Sheet6!$F$4,IF('January 2023'!C338=Sheet6!$G$3,Sheet6!$G$4,IF('January 2023'!C338=Sheet6!$H$3,Sheet6!$H$4,IF('January 2023'!C338=Sheet6!$I$3,Sheet6!$I$4,IF('January 2023'!C338=Sheet6!$J$3,Sheet6!$J$4,IF('January 2023'!C338=Sheet6!$K$3,Sheet6!$K$4,IF('January 2023'!C338=Sheet6!$L$3,Sheet6!$L$4))))))))</f>
        <v>0.11334524387361433</v>
      </c>
      <c r="AG338" s="74">
        <f t="shared" si="80"/>
        <v>1</v>
      </c>
      <c r="AH338" s="71">
        <v>0.84</v>
      </c>
      <c r="AI338" s="72">
        <f t="shared" si="81"/>
        <v>1</v>
      </c>
      <c r="AJ338" s="73">
        <f t="shared" si="82"/>
        <v>1</v>
      </c>
      <c r="AK338" s="73">
        <v>0.68062718848137493</v>
      </c>
      <c r="AL338" s="95">
        <f t="shared" si="83"/>
        <v>1</v>
      </c>
      <c r="AM338" s="107">
        <v>0</v>
      </c>
      <c r="AN338" s="98">
        <f t="shared" si="84"/>
        <v>0</v>
      </c>
      <c r="AO338" s="99" t="e">
        <f>SUMIF([1]Sheet1!$AB:$AB,E338,[1]Sheet1!$AA:$AA)</f>
        <v>#VALUE!</v>
      </c>
      <c r="AP338" s="100">
        <f t="shared" si="85"/>
        <v>1</v>
      </c>
      <c r="AQ338" s="97">
        <f t="shared" si="86"/>
        <v>0</v>
      </c>
      <c r="AR338" s="100">
        <f t="shared" si="87"/>
        <v>0.9971167984267032</v>
      </c>
      <c r="AS338" s="101">
        <f t="shared" si="88"/>
        <v>2.8832015732968008E-3</v>
      </c>
      <c r="AT338" s="100">
        <v>0.11334524387361433</v>
      </c>
      <c r="AU338" s="108">
        <f t="shared" si="89"/>
        <v>1</v>
      </c>
    </row>
    <row r="339" spans="1:47" hidden="1">
      <c r="A339" s="21">
        <v>44927</v>
      </c>
      <c r="B339" s="22" t="s">
        <v>13</v>
      </c>
      <c r="C339" s="22" t="s">
        <v>274</v>
      </c>
      <c r="D339" s="22" t="s">
        <v>462</v>
      </c>
      <c r="E339" s="22">
        <v>1002050484</v>
      </c>
      <c r="F339" s="23" t="s">
        <v>15</v>
      </c>
      <c r="G339" s="22">
        <v>1069288</v>
      </c>
      <c r="H339" s="36" t="s">
        <v>20</v>
      </c>
      <c r="I339" s="4" t="s">
        <v>3512</v>
      </c>
      <c r="J339" s="4" t="s">
        <v>3512</v>
      </c>
      <c r="K339" s="24">
        <v>2005</v>
      </c>
      <c r="L339" s="25">
        <v>2005</v>
      </c>
      <c r="M339" s="26">
        <v>1</v>
      </c>
      <c r="N339" s="26">
        <v>1</v>
      </c>
      <c r="O339" s="26">
        <v>0</v>
      </c>
      <c r="P339" s="26">
        <v>2005</v>
      </c>
      <c r="Q339" s="26">
        <v>0</v>
      </c>
      <c r="R339" s="27">
        <v>128367.88</v>
      </c>
      <c r="S339" s="27">
        <v>0</v>
      </c>
      <c r="T339" s="28">
        <v>128367.88</v>
      </c>
      <c r="U339" s="27">
        <v>0</v>
      </c>
      <c r="V339" s="29">
        <v>1</v>
      </c>
      <c r="W339" s="26">
        <v>0</v>
      </c>
      <c r="X339" s="30">
        <f t="shared" si="75"/>
        <v>1</v>
      </c>
      <c r="Y339" s="31">
        <f t="shared" si="76"/>
        <v>2005</v>
      </c>
      <c r="Z339" s="31">
        <f t="shared" si="77"/>
        <v>128367.88</v>
      </c>
      <c r="AA339" s="31">
        <f t="shared" si="78"/>
        <v>128367.88</v>
      </c>
      <c r="AB339" s="5">
        <v>1</v>
      </c>
      <c r="AC339" s="6">
        <v>148237.93</v>
      </c>
      <c r="AD339" s="30">
        <v>0</v>
      </c>
      <c r="AE339" s="67">
        <f t="shared" si="79"/>
        <v>1</v>
      </c>
      <c r="AF339" s="70">
        <f>IF(C339=Sheet6!$E$3,Sheet6!$E$4,IF('January 2023'!C339=Sheet6!$F$3,Sheet6!$F$4,IF('January 2023'!C339=Sheet6!$G$3,Sheet6!$G$4,IF('January 2023'!C339=Sheet6!$H$3,Sheet6!$H$4,IF('January 2023'!C339=Sheet6!$I$3,Sheet6!$I$4,IF('January 2023'!C339=Sheet6!$J$3,Sheet6!$J$4,IF('January 2023'!C339=Sheet6!$K$3,Sheet6!$K$4,IF('January 2023'!C339=Sheet6!$L$3,Sheet6!$L$4))))))))</f>
        <v>0.11334524387361433</v>
      </c>
      <c r="AG339" s="74">
        <f t="shared" si="80"/>
        <v>1</v>
      </c>
      <c r="AH339" s="71">
        <v>0.84</v>
      </c>
      <c r="AI339" s="72">
        <f t="shared" si="81"/>
        <v>1</v>
      </c>
      <c r="AJ339" s="73">
        <f t="shared" si="82"/>
        <v>1</v>
      </c>
      <c r="AK339" s="73">
        <v>0.68062718848137493</v>
      </c>
      <c r="AL339" s="95">
        <f t="shared" si="83"/>
        <v>1</v>
      </c>
      <c r="AM339" s="107">
        <v>0</v>
      </c>
      <c r="AN339" s="98">
        <f t="shared" si="84"/>
        <v>0</v>
      </c>
      <c r="AO339" s="99" t="e">
        <f>SUMIF([1]Sheet1!$AB:$AB,E339,[1]Sheet1!$AA:$AA)</f>
        <v>#VALUE!</v>
      </c>
      <c r="AP339" s="100">
        <f t="shared" si="85"/>
        <v>1</v>
      </c>
      <c r="AQ339" s="97">
        <f t="shared" si="86"/>
        <v>0</v>
      </c>
      <c r="AR339" s="100">
        <f t="shared" si="87"/>
        <v>1</v>
      </c>
      <c r="AS339" s="101">
        <f t="shared" si="88"/>
        <v>0</v>
      </c>
      <c r="AT339" s="100">
        <v>0.11334524387361433</v>
      </c>
      <c r="AU339" s="108">
        <f t="shared" si="89"/>
        <v>1</v>
      </c>
    </row>
    <row r="340" spans="1:47" hidden="1">
      <c r="A340" s="21">
        <v>44927</v>
      </c>
      <c r="B340" s="23" t="s">
        <v>13</v>
      </c>
      <c r="C340" s="23" t="s">
        <v>274</v>
      </c>
      <c r="D340" s="23" t="s">
        <v>638</v>
      </c>
      <c r="E340" s="23">
        <v>1002050549</v>
      </c>
      <c r="F340" s="23" t="s">
        <v>15</v>
      </c>
      <c r="G340" s="23">
        <v>1069288</v>
      </c>
      <c r="H340" s="37" t="s">
        <v>20</v>
      </c>
      <c r="I340" s="4" t="s">
        <v>3512</v>
      </c>
      <c r="J340" s="4" t="s">
        <v>3512</v>
      </c>
      <c r="K340" s="24">
        <v>1527</v>
      </c>
      <c r="L340" s="24">
        <v>1527</v>
      </c>
      <c r="M340" s="29">
        <v>1</v>
      </c>
      <c r="N340" s="29">
        <v>1</v>
      </c>
      <c r="O340" s="29">
        <v>0</v>
      </c>
      <c r="P340" s="29">
        <v>1527</v>
      </c>
      <c r="Q340" s="29">
        <v>0</v>
      </c>
      <c r="R340" s="28">
        <v>97764.46</v>
      </c>
      <c r="S340" s="28">
        <v>0</v>
      </c>
      <c r="T340" s="28">
        <v>98000</v>
      </c>
      <c r="U340" s="28">
        <v>0</v>
      </c>
      <c r="V340" s="29">
        <v>1</v>
      </c>
      <c r="W340" s="29">
        <v>0</v>
      </c>
      <c r="X340" s="32">
        <f t="shared" si="75"/>
        <v>1</v>
      </c>
      <c r="Y340" s="33">
        <f t="shared" si="76"/>
        <v>1527</v>
      </c>
      <c r="Z340" s="33">
        <f t="shared" si="77"/>
        <v>97764.46</v>
      </c>
      <c r="AA340" s="33">
        <f t="shared" si="78"/>
        <v>98000</v>
      </c>
      <c r="AB340" s="5">
        <v>1</v>
      </c>
      <c r="AC340" s="6">
        <v>143253.07999999999</v>
      </c>
      <c r="AD340" s="32">
        <v>0</v>
      </c>
      <c r="AE340" s="67">
        <f t="shared" si="79"/>
        <v>1</v>
      </c>
      <c r="AF340" s="70">
        <f>IF(C340=Sheet6!$E$3,Sheet6!$E$4,IF('January 2023'!C340=Sheet6!$F$3,Sheet6!$F$4,IF('January 2023'!C340=Sheet6!$G$3,Sheet6!$G$4,IF('January 2023'!C340=Sheet6!$H$3,Sheet6!$H$4,IF('January 2023'!C340=Sheet6!$I$3,Sheet6!$I$4,IF('January 2023'!C340=Sheet6!$J$3,Sheet6!$J$4,IF('January 2023'!C340=Sheet6!$K$3,Sheet6!$K$4,IF('January 2023'!C340=Sheet6!$L$3,Sheet6!$L$4))))))))</f>
        <v>0.11334524387361433</v>
      </c>
      <c r="AG340" s="74">
        <f t="shared" si="80"/>
        <v>1</v>
      </c>
      <c r="AH340" s="71">
        <v>0.84</v>
      </c>
      <c r="AI340" s="72">
        <f t="shared" si="81"/>
        <v>1</v>
      </c>
      <c r="AJ340" s="73">
        <f t="shared" si="82"/>
        <v>1</v>
      </c>
      <c r="AK340" s="73">
        <v>0.68062718848137493</v>
      </c>
      <c r="AL340" s="95">
        <f t="shared" si="83"/>
        <v>1</v>
      </c>
      <c r="AM340" s="107">
        <v>0</v>
      </c>
      <c r="AN340" s="98">
        <f t="shared" si="84"/>
        <v>0</v>
      </c>
      <c r="AO340" s="99" t="e">
        <f>SUMIF([1]Sheet1!$AB:$AB,E340,[1]Sheet1!$AA:$AA)</f>
        <v>#VALUE!</v>
      </c>
      <c r="AP340" s="100">
        <f t="shared" si="85"/>
        <v>1</v>
      </c>
      <c r="AQ340" s="97">
        <f t="shared" si="86"/>
        <v>0</v>
      </c>
      <c r="AR340" s="100">
        <f t="shared" si="87"/>
        <v>1.0024092599703409</v>
      </c>
      <c r="AS340" s="101">
        <f t="shared" si="88"/>
        <v>-2.4092599703409157E-3</v>
      </c>
      <c r="AT340" s="100">
        <v>0.11334524387361433</v>
      </c>
      <c r="AU340" s="108">
        <f t="shared" si="89"/>
        <v>1</v>
      </c>
    </row>
    <row r="341" spans="1:47" hidden="1">
      <c r="A341" s="21">
        <v>44927</v>
      </c>
      <c r="B341" s="23" t="s">
        <v>13</v>
      </c>
      <c r="C341" s="23" t="s">
        <v>274</v>
      </c>
      <c r="D341" s="23" t="s">
        <v>671</v>
      </c>
      <c r="E341" s="23">
        <v>1002917644</v>
      </c>
      <c r="F341" s="23" t="s">
        <v>15</v>
      </c>
      <c r="G341" s="23">
        <v>1069288</v>
      </c>
      <c r="H341" s="37" t="s">
        <v>20</v>
      </c>
      <c r="I341" s="4" t="s">
        <v>3512</v>
      </c>
      <c r="J341" s="4" t="s">
        <v>3512</v>
      </c>
      <c r="K341" s="24">
        <v>811</v>
      </c>
      <c r="L341" s="24">
        <v>811</v>
      </c>
      <c r="M341" s="29">
        <v>1</v>
      </c>
      <c r="N341" s="29">
        <v>1</v>
      </c>
      <c r="O341" s="29">
        <v>0</v>
      </c>
      <c r="P341" s="29">
        <v>811</v>
      </c>
      <c r="Q341" s="29">
        <v>0</v>
      </c>
      <c r="R341" s="28">
        <v>51923.37</v>
      </c>
      <c r="S341" s="28">
        <v>0</v>
      </c>
      <c r="T341" s="28">
        <v>5000</v>
      </c>
      <c r="U341" s="28">
        <v>0</v>
      </c>
      <c r="V341" s="29">
        <v>1</v>
      </c>
      <c r="W341" s="29">
        <v>0</v>
      </c>
      <c r="X341" s="32">
        <f t="shared" si="75"/>
        <v>1</v>
      </c>
      <c r="Y341" s="33">
        <f t="shared" si="76"/>
        <v>811</v>
      </c>
      <c r="Z341" s="33">
        <f t="shared" si="77"/>
        <v>51923.37</v>
      </c>
      <c r="AA341" s="33">
        <f t="shared" si="78"/>
        <v>5000</v>
      </c>
      <c r="AB341" s="5">
        <v>1</v>
      </c>
      <c r="AC341" s="6">
        <v>16033.97</v>
      </c>
      <c r="AD341" s="32">
        <v>0</v>
      </c>
      <c r="AE341" s="67">
        <f t="shared" si="79"/>
        <v>1</v>
      </c>
      <c r="AF341" s="70">
        <f>IF(C341=Sheet6!$E$3,Sheet6!$E$4,IF('January 2023'!C341=Sheet6!$F$3,Sheet6!$F$4,IF('January 2023'!C341=Sheet6!$G$3,Sheet6!$G$4,IF('January 2023'!C341=Sheet6!$H$3,Sheet6!$H$4,IF('January 2023'!C341=Sheet6!$I$3,Sheet6!$I$4,IF('January 2023'!C341=Sheet6!$J$3,Sheet6!$J$4,IF('January 2023'!C341=Sheet6!$K$3,Sheet6!$K$4,IF('January 2023'!C341=Sheet6!$L$3,Sheet6!$L$4))))))))</f>
        <v>0.11334524387361433</v>
      </c>
      <c r="AG341" s="74">
        <f t="shared" si="80"/>
        <v>1</v>
      </c>
      <c r="AH341" s="71">
        <v>0.84</v>
      </c>
      <c r="AI341" s="72">
        <f t="shared" si="81"/>
        <v>1</v>
      </c>
      <c r="AJ341" s="73">
        <f t="shared" si="82"/>
        <v>1</v>
      </c>
      <c r="AK341" s="73">
        <v>0.68062718848137493</v>
      </c>
      <c r="AL341" s="95">
        <f t="shared" si="83"/>
        <v>1</v>
      </c>
      <c r="AM341" s="107">
        <v>0</v>
      </c>
      <c r="AN341" s="98">
        <f t="shared" si="84"/>
        <v>0</v>
      </c>
      <c r="AO341" s="99" t="e">
        <f>SUMIF([1]Sheet1!$AB:$AB,E341,[1]Sheet1!$AA:$AA)</f>
        <v>#VALUE!</v>
      </c>
      <c r="AP341" s="100">
        <f t="shared" si="85"/>
        <v>1</v>
      </c>
      <c r="AQ341" s="97">
        <f t="shared" si="86"/>
        <v>0</v>
      </c>
      <c r="AR341" s="100">
        <f t="shared" si="87"/>
        <v>9.6295752760269596E-2</v>
      </c>
      <c r="AS341" s="101">
        <f t="shared" si="88"/>
        <v>0.90370424723973042</v>
      </c>
      <c r="AT341" s="100">
        <v>0.11334524387361433</v>
      </c>
      <c r="AU341" s="108">
        <f t="shared" si="89"/>
        <v>0</v>
      </c>
    </row>
    <row r="342" spans="1:47" hidden="1">
      <c r="A342" s="21">
        <v>44927</v>
      </c>
      <c r="B342" s="22" t="s">
        <v>13</v>
      </c>
      <c r="C342" s="22" t="s">
        <v>274</v>
      </c>
      <c r="D342" s="22" t="s">
        <v>3376</v>
      </c>
      <c r="E342" s="22">
        <v>1003441266</v>
      </c>
      <c r="F342" s="23" t="s">
        <v>15</v>
      </c>
      <c r="G342" s="22">
        <v>1070842</v>
      </c>
      <c r="H342" s="36" t="s">
        <v>20</v>
      </c>
      <c r="I342" s="4" t="s">
        <v>3512</v>
      </c>
      <c r="J342" s="4" t="s">
        <v>3512</v>
      </c>
      <c r="K342" s="24">
        <v>5187.5</v>
      </c>
      <c r="L342" s="25">
        <v>5187.5</v>
      </c>
      <c r="M342" s="26">
        <v>0</v>
      </c>
      <c r="N342" s="26">
        <v>0</v>
      </c>
      <c r="O342" s="26">
        <v>1</v>
      </c>
      <c r="P342" s="26">
        <v>0</v>
      </c>
      <c r="Q342" s="26">
        <v>0</v>
      </c>
      <c r="R342" s="27">
        <v>0</v>
      </c>
      <c r="S342" s="27">
        <v>0</v>
      </c>
      <c r="T342" s="28">
        <v>0</v>
      </c>
      <c r="U342" s="27">
        <v>0</v>
      </c>
      <c r="V342" s="29">
        <v>0</v>
      </c>
      <c r="W342" s="26">
        <v>0</v>
      </c>
      <c r="X342" s="30">
        <f t="shared" si="75"/>
        <v>1</v>
      </c>
      <c r="Y342" s="31">
        <f t="shared" si="76"/>
        <v>0</v>
      </c>
      <c r="Z342" s="31">
        <f t="shared" si="77"/>
        <v>0</v>
      </c>
      <c r="AA342" s="31">
        <f t="shared" si="78"/>
        <v>0</v>
      </c>
      <c r="AB342" s="5">
        <v>0</v>
      </c>
      <c r="AC342" s="6">
        <v>0</v>
      </c>
      <c r="AD342" s="30">
        <v>0</v>
      </c>
      <c r="AE342" s="67">
        <f t="shared" si="79"/>
        <v>0</v>
      </c>
      <c r="AF342" s="70">
        <f>IF(C342=Sheet6!$E$3,Sheet6!$E$4,IF('January 2023'!C342=Sheet6!$F$3,Sheet6!$F$4,IF('January 2023'!C342=Sheet6!$G$3,Sheet6!$G$4,IF('January 2023'!C342=Sheet6!$H$3,Sheet6!$H$4,IF('January 2023'!C342=Sheet6!$I$3,Sheet6!$I$4,IF('January 2023'!C342=Sheet6!$J$3,Sheet6!$J$4,IF('January 2023'!C342=Sheet6!$K$3,Sheet6!$K$4,IF('January 2023'!C342=Sheet6!$L$3,Sheet6!$L$4))))))))</f>
        <v>0.11334524387361433</v>
      </c>
      <c r="AG342" s="74">
        <f t="shared" si="80"/>
        <v>0</v>
      </c>
      <c r="AH342" s="71">
        <v>0.84</v>
      </c>
      <c r="AI342" s="72">
        <f t="shared" si="81"/>
        <v>0</v>
      </c>
      <c r="AJ342" s="73">
        <f t="shared" si="82"/>
        <v>0</v>
      </c>
      <c r="AK342" s="73">
        <v>0.68062718848137493</v>
      </c>
      <c r="AL342" s="95">
        <f t="shared" si="83"/>
        <v>0</v>
      </c>
      <c r="AM342" s="107">
        <v>0</v>
      </c>
      <c r="AN342" s="98">
        <f t="shared" si="84"/>
        <v>4357.5</v>
      </c>
      <c r="AO342" s="99" t="e">
        <f>SUMIF([1]Sheet1!$AB:$AB,E342,[1]Sheet1!$AA:$AA)</f>
        <v>#VALUE!</v>
      </c>
      <c r="AP342" s="100" t="str">
        <f t="shared" si="85"/>
        <v/>
      </c>
      <c r="AQ342" s="97">
        <f t="shared" si="86"/>
        <v>1</v>
      </c>
      <c r="AR342" s="100">
        <f t="shared" si="87"/>
        <v>0</v>
      </c>
      <c r="AS342" s="101">
        <f t="shared" si="88"/>
        <v>1</v>
      </c>
      <c r="AT342" s="100">
        <v>0.11334524387361433</v>
      </c>
      <c r="AU342" s="108">
        <f t="shared" si="89"/>
        <v>0</v>
      </c>
    </row>
    <row r="343" spans="1:47" hidden="1">
      <c r="A343" s="21">
        <v>44927</v>
      </c>
      <c r="B343" s="22" t="s">
        <v>13</v>
      </c>
      <c r="C343" s="22" t="s">
        <v>274</v>
      </c>
      <c r="D343" s="22" t="s">
        <v>3377</v>
      </c>
      <c r="E343" s="22">
        <v>1000276198</v>
      </c>
      <c r="F343" s="23" t="s">
        <v>15</v>
      </c>
      <c r="G343" s="22">
        <v>1069281</v>
      </c>
      <c r="H343" s="36" t="s">
        <v>20</v>
      </c>
      <c r="I343" s="4" t="s">
        <v>3512</v>
      </c>
      <c r="J343" s="4" t="s">
        <v>3512</v>
      </c>
      <c r="K343" s="24">
        <v>3339.3311249599997</v>
      </c>
      <c r="L343" s="25">
        <v>3339.3311249599997</v>
      </c>
      <c r="M343" s="26">
        <v>0</v>
      </c>
      <c r="N343" s="26">
        <v>0</v>
      </c>
      <c r="O343" s="26">
        <v>1</v>
      </c>
      <c r="P343" s="26">
        <v>0</v>
      </c>
      <c r="Q343" s="26">
        <v>12075.2</v>
      </c>
      <c r="R343" s="27">
        <v>0</v>
      </c>
      <c r="S343" s="27">
        <v>820000</v>
      </c>
      <c r="T343" s="28">
        <v>0</v>
      </c>
      <c r="U343" s="27">
        <v>820000</v>
      </c>
      <c r="V343" s="29">
        <v>0</v>
      </c>
      <c r="W343" s="26">
        <v>1</v>
      </c>
      <c r="X343" s="30">
        <f t="shared" si="75"/>
        <v>1</v>
      </c>
      <c r="Y343" s="31">
        <f t="shared" si="76"/>
        <v>12075.2</v>
      </c>
      <c r="Z343" s="31">
        <f t="shared" si="77"/>
        <v>820000</v>
      </c>
      <c r="AA343" s="31">
        <f t="shared" si="78"/>
        <v>820000</v>
      </c>
      <c r="AB343" s="5">
        <v>1</v>
      </c>
      <c r="AC343" s="6">
        <v>0</v>
      </c>
      <c r="AD343" s="30">
        <v>0</v>
      </c>
      <c r="AE343" s="67">
        <f t="shared" si="79"/>
        <v>1</v>
      </c>
      <c r="AF343" s="70">
        <f>IF(C343=Sheet6!$E$3,Sheet6!$E$4,IF('January 2023'!C343=Sheet6!$F$3,Sheet6!$F$4,IF('January 2023'!C343=Sheet6!$G$3,Sheet6!$G$4,IF('January 2023'!C343=Sheet6!$H$3,Sheet6!$H$4,IF('January 2023'!C343=Sheet6!$I$3,Sheet6!$I$4,IF('January 2023'!C343=Sheet6!$J$3,Sheet6!$J$4,IF('January 2023'!C343=Sheet6!$K$3,Sheet6!$K$4,IF('January 2023'!C343=Sheet6!$L$3,Sheet6!$L$4))))))))</f>
        <v>0.11334524387361433</v>
      </c>
      <c r="AG343" s="74">
        <f t="shared" si="80"/>
        <v>3.6160534993799525</v>
      </c>
      <c r="AH343" s="71">
        <v>0.84</v>
      </c>
      <c r="AI343" s="72">
        <f t="shared" si="81"/>
        <v>1</v>
      </c>
      <c r="AJ343" s="73">
        <f t="shared" si="82"/>
        <v>1</v>
      </c>
      <c r="AK343" s="73">
        <v>0.68062718848137493</v>
      </c>
      <c r="AL343" s="95">
        <f t="shared" si="83"/>
        <v>1</v>
      </c>
      <c r="AM343" s="107">
        <v>0</v>
      </c>
      <c r="AN343" s="98">
        <f t="shared" si="84"/>
        <v>0</v>
      </c>
      <c r="AO343" s="99" t="e">
        <f>SUMIF([1]Sheet1!$AB:$AB,E343,[1]Sheet1!$AA:$AA)</f>
        <v>#VALUE!</v>
      </c>
      <c r="AP343" s="100">
        <f t="shared" si="85"/>
        <v>1</v>
      </c>
      <c r="AQ343" s="97">
        <f t="shared" si="86"/>
        <v>0</v>
      </c>
      <c r="AR343" s="100">
        <f t="shared" si="87"/>
        <v>1</v>
      </c>
      <c r="AS343" s="101">
        <f t="shared" si="88"/>
        <v>-2.6160534993799525</v>
      </c>
      <c r="AT343" s="100">
        <v>0.11334524387361433</v>
      </c>
      <c r="AU343" s="108">
        <f t="shared" si="89"/>
        <v>1</v>
      </c>
    </row>
    <row r="344" spans="1:47" hidden="1">
      <c r="A344" s="21">
        <v>44927</v>
      </c>
      <c r="B344" s="23" t="s">
        <v>13</v>
      </c>
      <c r="C344" s="23" t="s">
        <v>274</v>
      </c>
      <c r="D344" s="23" t="s">
        <v>3378</v>
      </c>
      <c r="E344" s="23">
        <v>1000278105</v>
      </c>
      <c r="F344" s="23" t="s">
        <v>15</v>
      </c>
      <c r="G344" s="22">
        <v>1070842</v>
      </c>
      <c r="H344" s="36" t="s">
        <v>20</v>
      </c>
      <c r="I344" s="4" t="s">
        <v>3512</v>
      </c>
      <c r="J344" s="4" t="s">
        <v>3512</v>
      </c>
      <c r="K344" s="24">
        <v>2661.3600000000006</v>
      </c>
      <c r="L344" s="24">
        <v>2661.3600000000006</v>
      </c>
      <c r="M344" s="29">
        <v>0</v>
      </c>
      <c r="N344" s="29">
        <v>0</v>
      </c>
      <c r="O344" s="29">
        <v>1</v>
      </c>
      <c r="P344" s="29">
        <v>0</v>
      </c>
      <c r="Q344" s="29">
        <v>0</v>
      </c>
      <c r="R344" s="28">
        <v>0</v>
      </c>
      <c r="S344" s="28">
        <v>0</v>
      </c>
      <c r="T344" s="28">
        <v>0</v>
      </c>
      <c r="U344" s="28">
        <v>0</v>
      </c>
      <c r="V344" s="29">
        <v>0</v>
      </c>
      <c r="W344" s="29">
        <v>0</v>
      </c>
      <c r="X344" s="32">
        <f t="shared" si="75"/>
        <v>1</v>
      </c>
      <c r="Y344" s="33">
        <f t="shared" si="76"/>
        <v>0</v>
      </c>
      <c r="Z344" s="33">
        <f t="shared" si="77"/>
        <v>0</v>
      </c>
      <c r="AA344" s="33">
        <f t="shared" si="78"/>
        <v>0</v>
      </c>
      <c r="AB344" s="5">
        <v>0</v>
      </c>
      <c r="AC344" s="6">
        <v>0</v>
      </c>
      <c r="AD344" s="32">
        <v>0</v>
      </c>
      <c r="AE344" s="67">
        <f t="shared" si="79"/>
        <v>0</v>
      </c>
      <c r="AF344" s="70">
        <f>IF(C344=Sheet6!$E$3,Sheet6!$E$4,IF('January 2023'!C344=Sheet6!$F$3,Sheet6!$F$4,IF('January 2023'!C344=Sheet6!$G$3,Sheet6!$G$4,IF('January 2023'!C344=Sheet6!$H$3,Sheet6!$H$4,IF('January 2023'!C344=Sheet6!$I$3,Sheet6!$I$4,IF('January 2023'!C344=Sheet6!$J$3,Sheet6!$J$4,IF('January 2023'!C344=Sheet6!$K$3,Sheet6!$K$4,IF('January 2023'!C344=Sheet6!$L$3,Sheet6!$L$4))))))))</f>
        <v>0.11334524387361433</v>
      </c>
      <c r="AG344" s="74">
        <f t="shared" si="80"/>
        <v>0</v>
      </c>
      <c r="AH344" s="71">
        <v>0.84</v>
      </c>
      <c r="AI344" s="72">
        <f t="shared" si="81"/>
        <v>0</v>
      </c>
      <c r="AJ344" s="73">
        <f t="shared" si="82"/>
        <v>0</v>
      </c>
      <c r="AK344" s="73">
        <v>0.68062718848137493</v>
      </c>
      <c r="AL344" s="95">
        <f t="shared" si="83"/>
        <v>0</v>
      </c>
      <c r="AM344" s="107">
        <v>0</v>
      </c>
      <c r="AN344" s="98">
        <f t="shared" si="84"/>
        <v>2235.5424000000003</v>
      </c>
      <c r="AO344" s="99" t="e">
        <f>SUMIF([1]Sheet1!$AB:$AB,E344,[1]Sheet1!$AA:$AA)</f>
        <v>#VALUE!</v>
      </c>
      <c r="AP344" s="100" t="str">
        <f t="shared" si="85"/>
        <v/>
      </c>
      <c r="AQ344" s="97">
        <f t="shared" si="86"/>
        <v>1</v>
      </c>
      <c r="AR344" s="100">
        <f t="shared" si="87"/>
        <v>0</v>
      </c>
      <c r="AS344" s="101">
        <f t="shared" si="88"/>
        <v>1</v>
      </c>
      <c r="AT344" s="100">
        <v>0.11334524387361433</v>
      </c>
      <c r="AU344" s="108">
        <f t="shared" si="89"/>
        <v>0</v>
      </c>
    </row>
    <row r="345" spans="1:47" hidden="1">
      <c r="A345" s="21">
        <v>44927</v>
      </c>
      <c r="B345" s="22" t="s">
        <v>13</v>
      </c>
      <c r="C345" s="22" t="s">
        <v>274</v>
      </c>
      <c r="D345" s="22" t="s">
        <v>553</v>
      </c>
      <c r="E345" s="22">
        <v>1002050448</v>
      </c>
      <c r="F345" s="23" t="s">
        <v>15</v>
      </c>
      <c r="G345" s="22">
        <v>1070846</v>
      </c>
      <c r="H345" s="36" t="s">
        <v>278</v>
      </c>
      <c r="I345" s="4" t="s">
        <v>3512</v>
      </c>
      <c r="J345" s="4" t="s">
        <v>3512</v>
      </c>
      <c r="K345" s="24" t="s">
        <v>24</v>
      </c>
      <c r="L345" s="25">
        <v>0</v>
      </c>
      <c r="M345" s="26">
        <v>0</v>
      </c>
      <c r="N345" s="26">
        <v>1</v>
      </c>
      <c r="O345" s="26">
        <v>0</v>
      </c>
      <c r="P345" s="26">
        <v>0</v>
      </c>
      <c r="Q345" s="26">
        <v>0</v>
      </c>
      <c r="R345" s="27">
        <v>0</v>
      </c>
      <c r="S345" s="27">
        <v>0</v>
      </c>
      <c r="T345" s="28">
        <v>389500</v>
      </c>
      <c r="U345" s="27">
        <v>0</v>
      </c>
      <c r="V345" s="29">
        <v>1</v>
      </c>
      <c r="W345" s="26">
        <v>0</v>
      </c>
      <c r="X345" s="30">
        <f t="shared" si="75"/>
        <v>0</v>
      </c>
      <c r="Y345" s="31">
        <f t="shared" si="76"/>
        <v>0</v>
      </c>
      <c r="Z345" s="31">
        <f t="shared" si="77"/>
        <v>0</v>
      </c>
      <c r="AA345" s="31">
        <f t="shared" si="78"/>
        <v>389500</v>
      </c>
      <c r="AB345" s="5">
        <v>1</v>
      </c>
      <c r="AC345" s="6">
        <v>34853.67</v>
      </c>
      <c r="AD345" s="30">
        <v>1</v>
      </c>
      <c r="AE345" s="67" t="str">
        <f t="shared" si="79"/>
        <v/>
      </c>
      <c r="AF345" s="70">
        <f>IF(C345=Sheet6!$E$3,Sheet6!$E$4,IF('January 2023'!C345=Sheet6!$F$3,Sheet6!$F$4,IF('January 2023'!C345=Sheet6!$G$3,Sheet6!$G$4,IF('January 2023'!C345=Sheet6!$H$3,Sheet6!$H$4,IF('January 2023'!C345=Sheet6!$I$3,Sheet6!$I$4,IF('January 2023'!C345=Sheet6!$J$3,Sheet6!$J$4,IF('January 2023'!C345=Sheet6!$K$3,Sheet6!$K$4,IF('January 2023'!C345=Sheet6!$L$3,Sheet6!$L$4))))))))</f>
        <v>0.11334524387361433</v>
      </c>
      <c r="AG345" s="74">
        <f t="shared" si="80"/>
        <v>0</v>
      </c>
      <c r="AH345" s="71">
        <v>0.84</v>
      </c>
      <c r="AI345" s="72">
        <f t="shared" si="81"/>
        <v>0</v>
      </c>
      <c r="AJ345" s="73">
        <f t="shared" si="82"/>
        <v>0</v>
      </c>
      <c r="AK345" s="73">
        <v>0.68062718848137493</v>
      </c>
      <c r="AL345" s="95">
        <f t="shared" si="83"/>
        <v>0</v>
      </c>
      <c r="AM345" s="107">
        <v>0</v>
      </c>
      <c r="AN345" s="98">
        <f t="shared" si="84"/>
        <v>0</v>
      </c>
      <c r="AO345" s="99" t="e">
        <f>SUMIF([1]Sheet1!$AB:$AB,E345,[1]Sheet1!$AA:$AA)</f>
        <v>#VALUE!</v>
      </c>
      <c r="AP345" s="100">
        <f t="shared" si="85"/>
        <v>1</v>
      </c>
      <c r="AQ345" s="97">
        <f t="shared" si="86"/>
        <v>0</v>
      </c>
      <c r="AR345" s="100">
        <f t="shared" si="87"/>
        <v>0</v>
      </c>
      <c r="AS345" s="101">
        <f t="shared" si="88"/>
        <v>1</v>
      </c>
      <c r="AT345" s="100">
        <v>0.11334524387361433</v>
      </c>
      <c r="AU345" s="108">
        <f t="shared" si="89"/>
        <v>0</v>
      </c>
    </row>
    <row r="346" spans="1:47" hidden="1">
      <c r="A346" s="21">
        <v>44927</v>
      </c>
      <c r="B346" s="22" t="s">
        <v>13</v>
      </c>
      <c r="C346" s="22" t="s">
        <v>274</v>
      </c>
      <c r="D346" s="22" t="s">
        <v>335</v>
      </c>
      <c r="E346" s="22">
        <v>1002049676</v>
      </c>
      <c r="F346" s="23" t="s">
        <v>15</v>
      </c>
      <c r="G346" s="22">
        <v>1070846</v>
      </c>
      <c r="H346" s="36" t="s">
        <v>278</v>
      </c>
      <c r="I346" s="4" t="s">
        <v>3512</v>
      </c>
      <c r="J346" s="4" t="s">
        <v>3512</v>
      </c>
      <c r="K346" s="24">
        <v>35836</v>
      </c>
      <c r="L346" s="25">
        <v>35836</v>
      </c>
      <c r="M346" s="26">
        <v>1</v>
      </c>
      <c r="N346" s="26">
        <v>1</v>
      </c>
      <c r="O346" s="26">
        <v>0</v>
      </c>
      <c r="P346" s="26">
        <v>35836</v>
      </c>
      <c r="Q346" s="26">
        <v>0</v>
      </c>
      <c r="R346" s="27">
        <v>1927340.71</v>
      </c>
      <c r="S346" s="27">
        <v>0</v>
      </c>
      <c r="T346" s="28">
        <v>1927340.71</v>
      </c>
      <c r="U346" s="27">
        <v>0</v>
      </c>
      <c r="V346" s="29">
        <v>1</v>
      </c>
      <c r="W346" s="26">
        <v>0</v>
      </c>
      <c r="X346" s="30">
        <f t="shared" si="75"/>
        <v>1</v>
      </c>
      <c r="Y346" s="31">
        <f t="shared" si="76"/>
        <v>35836</v>
      </c>
      <c r="Z346" s="31">
        <f t="shared" si="77"/>
        <v>1927340.71</v>
      </c>
      <c r="AA346" s="31">
        <f t="shared" si="78"/>
        <v>1927340.71</v>
      </c>
      <c r="AB346" s="5">
        <v>1</v>
      </c>
      <c r="AC346" s="6">
        <v>1424599.59</v>
      </c>
      <c r="AD346" s="30">
        <v>0</v>
      </c>
      <c r="AE346" s="67">
        <f t="shared" si="79"/>
        <v>1</v>
      </c>
      <c r="AF346" s="70">
        <f>IF(C346=Sheet6!$E$3,Sheet6!$E$4,IF('January 2023'!C346=Sheet6!$F$3,Sheet6!$F$4,IF('January 2023'!C346=Sheet6!$G$3,Sheet6!$G$4,IF('January 2023'!C346=Sheet6!$H$3,Sheet6!$H$4,IF('January 2023'!C346=Sheet6!$I$3,Sheet6!$I$4,IF('January 2023'!C346=Sheet6!$J$3,Sheet6!$J$4,IF('January 2023'!C346=Sheet6!$K$3,Sheet6!$K$4,IF('January 2023'!C346=Sheet6!$L$3,Sheet6!$L$4))))))))</f>
        <v>0.11334524387361433</v>
      </c>
      <c r="AG346" s="74">
        <f t="shared" si="80"/>
        <v>1</v>
      </c>
      <c r="AH346" s="71">
        <v>0.84</v>
      </c>
      <c r="AI346" s="72">
        <f t="shared" si="81"/>
        <v>1</v>
      </c>
      <c r="AJ346" s="73">
        <f t="shared" si="82"/>
        <v>1</v>
      </c>
      <c r="AK346" s="73">
        <v>0.68062718848137493</v>
      </c>
      <c r="AL346" s="95">
        <f t="shared" si="83"/>
        <v>1</v>
      </c>
      <c r="AM346" s="107">
        <v>0</v>
      </c>
      <c r="AN346" s="98">
        <f t="shared" si="84"/>
        <v>0</v>
      </c>
      <c r="AO346" s="99" t="e">
        <f>SUMIF([1]Sheet1!$AB:$AB,E346,[1]Sheet1!$AA:$AA)</f>
        <v>#VALUE!</v>
      </c>
      <c r="AP346" s="100">
        <f t="shared" si="85"/>
        <v>1</v>
      </c>
      <c r="AQ346" s="97">
        <f t="shared" si="86"/>
        <v>0</v>
      </c>
      <c r="AR346" s="100">
        <f t="shared" si="87"/>
        <v>1</v>
      </c>
      <c r="AS346" s="101">
        <f t="shared" si="88"/>
        <v>0</v>
      </c>
      <c r="AT346" s="100">
        <v>0.11334524387361433</v>
      </c>
      <c r="AU346" s="108">
        <f t="shared" si="89"/>
        <v>1</v>
      </c>
    </row>
    <row r="347" spans="1:47" hidden="1">
      <c r="A347" s="21">
        <v>44927</v>
      </c>
      <c r="B347" s="23" t="s">
        <v>13</v>
      </c>
      <c r="C347" s="23" t="s">
        <v>274</v>
      </c>
      <c r="D347" s="23" t="s">
        <v>668</v>
      </c>
      <c r="E347" s="23">
        <v>1002050444</v>
      </c>
      <c r="F347" s="23" t="s">
        <v>15</v>
      </c>
      <c r="G347" s="23">
        <v>1070846</v>
      </c>
      <c r="H347" s="37" t="s">
        <v>278</v>
      </c>
      <c r="I347" s="4" t="s">
        <v>3512</v>
      </c>
      <c r="J347" s="4" t="s">
        <v>3512</v>
      </c>
      <c r="K347" s="24">
        <v>2751</v>
      </c>
      <c r="L347" s="24">
        <v>2751</v>
      </c>
      <c r="M347" s="29">
        <v>1</v>
      </c>
      <c r="N347" s="29">
        <v>1</v>
      </c>
      <c r="O347" s="29">
        <v>0</v>
      </c>
      <c r="P347" s="29">
        <v>2751</v>
      </c>
      <c r="Q347" s="29">
        <v>0</v>
      </c>
      <c r="R347" s="28">
        <v>147954.97</v>
      </c>
      <c r="S347" s="28">
        <v>0</v>
      </c>
      <c r="T347" s="28">
        <v>148000</v>
      </c>
      <c r="U347" s="28">
        <v>0</v>
      </c>
      <c r="V347" s="29">
        <v>1</v>
      </c>
      <c r="W347" s="29">
        <v>0</v>
      </c>
      <c r="X347" s="32">
        <f t="shared" si="75"/>
        <v>1</v>
      </c>
      <c r="Y347" s="33">
        <f t="shared" si="76"/>
        <v>2751</v>
      </c>
      <c r="Z347" s="33">
        <f t="shared" si="77"/>
        <v>147954.97</v>
      </c>
      <c r="AA347" s="33">
        <f t="shared" si="78"/>
        <v>148000</v>
      </c>
      <c r="AB347" s="5">
        <v>1</v>
      </c>
      <c r="AC347" s="6">
        <v>118298.37</v>
      </c>
      <c r="AD347" s="32">
        <v>0</v>
      </c>
      <c r="AE347" s="67">
        <f t="shared" si="79"/>
        <v>1</v>
      </c>
      <c r="AF347" s="70">
        <f>IF(C347=Sheet6!$E$3,Sheet6!$E$4,IF('January 2023'!C347=Sheet6!$F$3,Sheet6!$F$4,IF('January 2023'!C347=Sheet6!$G$3,Sheet6!$G$4,IF('January 2023'!C347=Sheet6!$H$3,Sheet6!$H$4,IF('January 2023'!C347=Sheet6!$I$3,Sheet6!$I$4,IF('January 2023'!C347=Sheet6!$J$3,Sheet6!$J$4,IF('January 2023'!C347=Sheet6!$K$3,Sheet6!$K$4,IF('January 2023'!C347=Sheet6!$L$3,Sheet6!$L$4))))))))</f>
        <v>0.11334524387361433</v>
      </c>
      <c r="AG347" s="74">
        <f t="shared" si="80"/>
        <v>1</v>
      </c>
      <c r="AH347" s="71">
        <v>0.84</v>
      </c>
      <c r="AI347" s="72">
        <f t="shared" si="81"/>
        <v>1</v>
      </c>
      <c r="AJ347" s="73">
        <f t="shared" si="82"/>
        <v>1</v>
      </c>
      <c r="AK347" s="73">
        <v>0.68062718848137493</v>
      </c>
      <c r="AL347" s="95">
        <f t="shared" si="83"/>
        <v>1</v>
      </c>
      <c r="AM347" s="107">
        <v>0</v>
      </c>
      <c r="AN347" s="98">
        <f t="shared" si="84"/>
        <v>0</v>
      </c>
      <c r="AO347" s="99" t="e">
        <f>SUMIF([1]Sheet1!$AB:$AB,E347,[1]Sheet1!$AA:$AA)</f>
        <v>#VALUE!</v>
      </c>
      <c r="AP347" s="100">
        <f t="shared" si="85"/>
        <v>1</v>
      </c>
      <c r="AQ347" s="97">
        <f t="shared" si="86"/>
        <v>0</v>
      </c>
      <c r="AR347" s="100">
        <f t="shared" si="87"/>
        <v>1.0003043493571051</v>
      </c>
      <c r="AS347" s="101">
        <f t="shared" si="88"/>
        <v>-3.043493571051048E-4</v>
      </c>
      <c r="AT347" s="100">
        <v>0.11334524387361433</v>
      </c>
      <c r="AU347" s="108">
        <f t="shared" si="89"/>
        <v>1</v>
      </c>
    </row>
    <row r="348" spans="1:47" hidden="1">
      <c r="A348" s="21">
        <v>44927</v>
      </c>
      <c r="B348" s="23" t="s">
        <v>13</v>
      </c>
      <c r="C348" s="23" t="s">
        <v>274</v>
      </c>
      <c r="D348" s="23" t="s">
        <v>555</v>
      </c>
      <c r="E348" s="23">
        <v>1002699412</v>
      </c>
      <c r="F348" s="23" t="s">
        <v>15</v>
      </c>
      <c r="G348" s="23">
        <v>1070846</v>
      </c>
      <c r="H348" s="37" t="s">
        <v>278</v>
      </c>
      <c r="I348" s="4" t="s">
        <v>3512</v>
      </c>
      <c r="J348" s="4" t="s">
        <v>3512</v>
      </c>
      <c r="K348" s="24">
        <v>2511</v>
      </c>
      <c r="L348" s="24">
        <v>2511</v>
      </c>
      <c r="M348" s="29">
        <v>1</v>
      </c>
      <c r="N348" s="29">
        <v>1</v>
      </c>
      <c r="O348" s="29">
        <v>0</v>
      </c>
      <c r="P348" s="29">
        <v>2511</v>
      </c>
      <c r="Q348" s="29">
        <v>0</v>
      </c>
      <c r="R348" s="28">
        <v>135047.23000000001</v>
      </c>
      <c r="S348" s="28">
        <v>0</v>
      </c>
      <c r="T348" s="28">
        <v>135100</v>
      </c>
      <c r="U348" s="28">
        <v>0</v>
      </c>
      <c r="V348" s="29">
        <v>1</v>
      </c>
      <c r="W348" s="29">
        <v>0</v>
      </c>
      <c r="X348" s="32">
        <f t="shared" si="75"/>
        <v>1</v>
      </c>
      <c r="Y348" s="33">
        <f t="shared" si="76"/>
        <v>2511</v>
      </c>
      <c r="Z348" s="33">
        <f t="shared" si="77"/>
        <v>135047.23000000001</v>
      </c>
      <c r="AA348" s="33">
        <f t="shared" si="78"/>
        <v>135100</v>
      </c>
      <c r="AB348" s="5">
        <v>1</v>
      </c>
      <c r="AC348" s="6">
        <v>118848.34</v>
      </c>
      <c r="AD348" s="32">
        <v>0</v>
      </c>
      <c r="AE348" s="67">
        <f t="shared" si="79"/>
        <v>1</v>
      </c>
      <c r="AF348" s="70">
        <f>IF(C348=Sheet6!$E$3,Sheet6!$E$4,IF('January 2023'!C348=Sheet6!$F$3,Sheet6!$F$4,IF('January 2023'!C348=Sheet6!$G$3,Sheet6!$G$4,IF('January 2023'!C348=Sheet6!$H$3,Sheet6!$H$4,IF('January 2023'!C348=Sheet6!$I$3,Sheet6!$I$4,IF('January 2023'!C348=Sheet6!$J$3,Sheet6!$J$4,IF('January 2023'!C348=Sheet6!$K$3,Sheet6!$K$4,IF('January 2023'!C348=Sheet6!$L$3,Sheet6!$L$4))))))))</f>
        <v>0.11334524387361433</v>
      </c>
      <c r="AG348" s="74">
        <f t="shared" si="80"/>
        <v>1</v>
      </c>
      <c r="AH348" s="71">
        <v>0.84</v>
      </c>
      <c r="AI348" s="72">
        <f t="shared" si="81"/>
        <v>1</v>
      </c>
      <c r="AJ348" s="73">
        <f t="shared" si="82"/>
        <v>1</v>
      </c>
      <c r="AK348" s="73">
        <v>0.68062718848137493</v>
      </c>
      <c r="AL348" s="95">
        <f t="shared" si="83"/>
        <v>1</v>
      </c>
      <c r="AM348" s="107">
        <v>0</v>
      </c>
      <c r="AN348" s="98">
        <f t="shared" si="84"/>
        <v>0</v>
      </c>
      <c r="AO348" s="99" t="e">
        <f>SUMIF([1]Sheet1!$AB:$AB,E348,[1]Sheet1!$AA:$AA)</f>
        <v>#VALUE!</v>
      </c>
      <c r="AP348" s="100">
        <f t="shared" si="85"/>
        <v>1</v>
      </c>
      <c r="AQ348" s="97">
        <f t="shared" si="86"/>
        <v>0</v>
      </c>
      <c r="AR348" s="100">
        <f t="shared" si="87"/>
        <v>1.0003907521835138</v>
      </c>
      <c r="AS348" s="101">
        <f t="shared" si="88"/>
        <v>-3.9075218351380947E-4</v>
      </c>
      <c r="AT348" s="100">
        <v>0.11334524387361433</v>
      </c>
      <c r="AU348" s="108">
        <f t="shared" si="89"/>
        <v>1</v>
      </c>
    </row>
    <row r="349" spans="1:47" hidden="1">
      <c r="A349" s="21">
        <v>44927</v>
      </c>
      <c r="B349" s="22" t="s">
        <v>13</v>
      </c>
      <c r="C349" s="22" t="s">
        <v>274</v>
      </c>
      <c r="D349" s="22" t="s">
        <v>304</v>
      </c>
      <c r="E349" s="22">
        <v>1002540912</v>
      </c>
      <c r="F349" s="23" t="s">
        <v>15</v>
      </c>
      <c r="G349" s="22">
        <v>1079051</v>
      </c>
      <c r="H349" s="36" t="s">
        <v>16</v>
      </c>
      <c r="I349" s="4" t="s">
        <v>3512</v>
      </c>
      <c r="J349" s="4" t="s">
        <v>3512</v>
      </c>
      <c r="K349" s="24">
        <v>278995</v>
      </c>
      <c r="L349" s="25">
        <v>278995</v>
      </c>
      <c r="M349" s="26">
        <v>1</v>
      </c>
      <c r="N349" s="26">
        <v>1</v>
      </c>
      <c r="O349" s="26">
        <v>0</v>
      </c>
      <c r="P349" s="26">
        <v>278995</v>
      </c>
      <c r="Q349" s="26">
        <v>0</v>
      </c>
      <c r="R349" s="27">
        <v>20400629.640000001</v>
      </c>
      <c r="S349" s="27">
        <v>0</v>
      </c>
      <c r="T349" s="28">
        <v>21423569.23</v>
      </c>
      <c r="U349" s="27">
        <v>0</v>
      </c>
      <c r="V349" s="29">
        <v>1</v>
      </c>
      <c r="W349" s="26">
        <v>0</v>
      </c>
      <c r="X349" s="30">
        <f t="shared" si="75"/>
        <v>1</v>
      </c>
      <c r="Y349" s="31">
        <f t="shared" si="76"/>
        <v>278995</v>
      </c>
      <c r="Z349" s="31">
        <f t="shared" si="77"/>
        <v>20400629.640000001</v>
      </c>
      <c r="AA349" s="31">
        <f t="shared" si="78"/>
        <v>21423569.23</v>
      </c>
      <c r="AB349" s="5">
        <v>1</v>
      </c>
      <c r="AC349" s="6">
        <v>18373625.23</v>
      </c>
      <c r="AD349" s="30">
        <v>0</v>
      </c>
      <c r="AE349" s="67">
        <f t="shared" si="79"/>
        <v>1</v>
      </c>
      <c r="AF349" s="70">
        <f>IF(C349=Sheet6!$E$3,Sheet6!$E$4,IF('January 2023'!C349=Sheet6!$F$3,Sheet6!$F$4,IF('January 2023'!C349=Sheet6!$G$3,Sheet6!$G$4,IF('January 2023'!C349=Sheet6!$H$3,Sheet6!$H$4,IF('January 2023'!C349=Sheet6!$I$3,Sheet6!$I$4,IF('January 2023'!C349=Sheet6!$J$3,Sheet6!$J$4,IF('January 2023'!C349=Sheet6!$K$3,Sheet6!$K$4,IF('January 2023'!C349=Sheet6!$L$3,Sheet6!$L$4))))))))</f>
        <v>0.11334524387361433</v>
      </c>
      <c r="AG349" s="74">
        <f t="shared" si="80"/>
        <v>1</v>
      </c>
      <c r="AH349" s="71">
        <v>0.84</v>
      </c>
      <c r="AI349" s="72">
        <f t="shared" si="81"/>
        <v>1</v>
      </c>
      <c r="AJ349" s="73">
        <f t="shared" si="82"/>
        <v>1</v>
      </c>
      <c r="AK349" s="73">
        <v>0.68062718848137493</v>
      </c>
      <c r="AL349" s="95">
        <f t="shared" si="83"/>
        <v>1</v>
      </c>
      <c r="AM349" s="107">
        <v>0</v>
      </c>
      <c r="AN349" s="98">
        <f t="shared" si="84"/>
        <v>0</v>
      </c>
      <c r="AO349" s="99" t="e">
        <f>SUMIF([1]Sheet1!$AB:$AB,E349,[1]Sheet1!$AA:$AA)</f>
        <v>#VALUE!</v>
      </c>
      <c r="AP349" s="100">
        <f t="shared" si="85"/>
        <v>1</v>
      </c>
      <c r="AQ349" s="97">
        <f t="shared" si="86"/>
        <v>0</v>
      </c>
      <c r="AR349" s="100">
        <f t="shared" si="87"/>
        <v>1.0501425499139643</v>
      </c>
      <c r="AS349" s="101">
        <f t="shared" si="88"/>
        <v>-5.0142549913964274E-2</v>
      </c>
      <c r="AT349" s="100">
        <v>0.11334524387361433</v>
      </c>
      <c r="AU349" s="108">
        <f t="shared" si="89"/>
        <v>1</v>
      </c>
    </row>
    <row r="350" spans="1:47" hidden="1">
      <c r="A350" s="21">
        <v>44927</v>
      </c>
      <c r="B350" s="22" t="s">
        <v>13</v>
      </c>
      <c r="C350" s="22" t="s">
        <v>274</v>
      </c>
      <c r="D350" s="22" t="s">
        <v>303</v>
      </c>
      <c r="E350" s="22">
        <v>1002049544</v>
      </c>
      <c r="F350" s="23" t="s">
        <v>15</v>
      </c>
      <c r="G350" s="22">
        <v>1079051</v>
      </c>
      <c r="H350" s="36" t="s">
        <v>16</v>
      </c>
      <c r="I350" s="4" t="s">
        <v>3512</v>
      </c>
      <c r="J350" s="4" t="s">
        <v>3512</v>
      </c>
      <c r="K350" s="24">
        <v>192045</v>
      </c>
      <c r="L350" s="25">
        <v>192045</v>
      </c>
      <c r="M350" s="26">
        <v>1</v>
      </c>
      <c r="N350" s="26">
        <v>1</v>
      </c>
      <c r="O350" s="26">
        <v>0</v>
      </c>
      <c r="P350" s="26">
        <v>192000</v>
      </c>
      <c r="Q350" s="26">
        <v>0</v>
      </c>
      <c r="R350" s="27">
        <v>14039394.58</v>
      </c>
      <c r="S350" s="27">
        <v>0</v>
      </c>
      <c r="T350" s="28">
        <v>14039394.58</v>
      </c>
      <c r="U350" s="27">
        <v>0</v>
      </c>
      <c r="V350" s="29">
        <v>1</v>
      </c>
      <c r="W350" s="26">
        <v>0</v>
      </c>
      <c r="X350" s="30">
        <f t="shared" si="75"/>
        <v>1</v>
      </c>
      <c r="Y350" s="31">
        <f t="shared" si="76"/>
        <v>192000</v>
      </c>
      <c r="Z350" s="31">
        <f t="shared" si="77"/>
        <v>14039394.58</v>
      </c>
      <c r="AA350" s="31">
        <f t="shared" si="78"/>
        <v>14039394.58</v>
      </c>
      <c r="AB350" s="5">
        <v>1</v>
      </c>
      <c r="AC350" s="6">
        <v>19400819.550000001</v>
      </c>
      <c r="AD350" s="30">
        <v>0</v>
      </c>
      <c r="AE350" s="67">
        <f t="shared" si="79"/>
        <v>1</v>
      </c>
      <c r="AF350" s="70">
        <f>IF(C350=Sheet6!$E$3,Sheet6!$E$4,IF('January 2023'!C350=Sheet6!$F$3,Sheet6!$F$4,IF('January 2023'!C350=Sheet6!$G$3,Sheet6!$G$4,IF('January 2023'!C350=Sheet6!$H$3,Sheet6!$H$4,IF('January 2023'!C350=Sheet6!$I$3,Sheet6!$I$4,IF('January 2023'!C350=Sheet6!$J$3,Sheet6!$J$4,IF('January 2023'!C350=Sheet6!$K$3,Sheet6!$K$4,IF('January 2023'!C350=Sheet6!$L$3,Sheet6!$L$4))))))))</f>
        <v>0.11334524387361433</v>
      </c>
      <c r="AG350" s="74">
        <f t="shared" si="80"/>
        <v>0.99976567991876908</v>
      </c>
      <c r="AH350" s="71">
        <v>0.84</v>
      </c>
      <c r="AI350" s="72">
        <f t="shared" si="81"/>
        <v>1</v>
      </c>
      <c r="AJ350" s="73">
        <f t="shared" si="82"/>
        <v>1</v>
      </c>
      <c r="AK350" s="73">
        <v>0.68062718848137493</v>
      </c>
      <c r="AL350" s="95">
        <f t="shared" si="83"/>
        <v>1</v>
      </c>
      <c r="AM350" s="107">
        <v>0</v>
      </c>
      <c r="AN350" s="98">
        <f t="shared" si="84"/>
        <v>0</v>
      </c>
      <c r="AO350" s="99" t="e">
        <f>SUMIF([1]Sheet1!$AB:$AB,E350,[1]Sheet1!$AA:$AA)</f>
        <v>#VALUE!</v>
      </c>
      <c r="AP350" s="100">
        <f t="shared" si="85"/>
        <v>1</v>
      </c>
      <c r="AQ350" s="97">
        <f t="shared" si="86"/>
        <v>0</v>
      </c>
      <c r="AR350" s="100">
        <f t="shared" si="87"/>
        <v>1</v>
      </c>
      <c r="AS350" s="101">
        <f t="shared" si="88"/>
        <v>2.3432008123092096E-4</v>
      </c>
      <c r="AT350" s="100">
        <v>0.11334524387361433</v>
      </c>
      <c r="AU350" s="108">
        <f t="shared" si="89"/>
        <v>1</v>
      </c>
    </row>
    <row r="351" spans="1:47" hidden="1">
      <c r="A351" s="21">
        <v>44927</v>
      </c>
      <c r="B351" s="23" t="s">
        <v>13</v>
      </c>
      <c r="C351" s="23" t="s">
        <v>274</v>
      </c>
      <c r="D351" s="23" t="s">
        <v>305</v>
      </c>
      <c r="E351" s="23">
        <v>1002049712</v>
      </c>
      <c r="F351" s="23" t="s">
        <v>15</v>
      </c>
      <c r="G351" s="23">
        <v>1079051</v>
      </c>
      <c r="H351" s="37" t="s">
        <v>16</v>
      </c>
      <c r="I351" s="4" t="s">
        <v>3512</v>
      </c>
      <c r="J351" s="4" t="s">
        <v>3512</v>
      </c>
      <c r="K351" s="24">
        <v>160773</v>
      </c>
      <c r="L351" s="24">
        <v>160773</v>
      </c>
      <c r="M351" s="29">
        <v>1</v>
      </c>
      <c r="N351" s="29">
        <v>0</v>
      </c>
      <c r="O351" s="29">
        <v>0</v>
      </c>
      <c r="P351" s="29">
        <v>160773</v>
      </c>
      <c r="Q351" s="29">
        <v>0</v>
      </c>
      <c r="R351" s="28">
        <v>11756018.67</v>
      </c>
      <c r="S351" s="28">
        <v>0</v>
      </c>
      <c r="T351" s="28">
        <v>11756018.67</v>
      </c>
      <c r="U351" s="28">
        <v>0</v>
      </c>
      <c r="V351" s="29">
        <v>1</v>
      </c>
      <c r="W351" s="29">
        <v>0</v>
      </c>
      <c r="X351" s="32">
        <f t="shared" si="75"/>
        <v>1</v>
      </c>
      <c r="Y351" s="33">
        <f t="shared" si="76"/>
        <v>160773</v>
      </c>
      <c r="Z351" s="33">
        <f t="shared" si="77"/>
        <v>11756018.67</v>
      </c>
      <c r="AA351" s="33">
        <f t="shared" si="78"/>
        <v>11756018.67</v>
      </c>
      <c r="AB351" s="5">
        <v>1</v>
      </c>
      <c r="AC351" s="6">
        <v>4128820.1</v>
      </c>
      <c r="AD351" s="32">
        <v>0</v>
      </c>
      <c r="AE351" s="67">
        <f t="shared" si="79"/>
        <v>1</v>
      </c>
      <c r="AF351" s="70">
        <f>IF(C351=Sheet6!$E$3,Sheet6!$E$4,IF('January 2023'!C351=Sheet6!$F$3,Sheet6!$F$4,IF('January 2023'!C351=Sheet6!$G$3,Sheet6!$G$4,IF('January 2023'!C351=Sheet6!$H$3,Sheet6!$H$4,IF('January 2023'!C351=Sheet6!$I$3,Sheet6!$I$4,IF('January 2023'!C351=Sheet6!$J$3,Sheet6!$J$4,IF('January 2023'!C351=Sheet6!$K$3,Sheet6!$K$4,IF('January 2023'!C351=Sheet6!$L$3,Sheet6!$L$4))))))))</f>
        <v>0.11334524387361433</v>
      </c>
      <c r="AG351" s="74">
        <f t="shared" si="80"/>
        <v>1</v>
      </c>
      <c r="AH351" s="71">
        <v>0.84</v>
      </c>
      <c r="AI351" s="72">
        <f t="shared" si="81"/>
        <v>1</v>
      </c>
      <c r="AJ351" s="73">
        <f t="shared" si="82"/>
        <v>1</v>
      </c>
      <c r="AK351" s="73">
        <v>0.68062718848137493</v>
      </c>
      <c r="AL351" s="95">
        <f t="shared" si="83"/>
        <v>1</v>
      </c>
      <c r="AM351" s="107">
        <v>0</v>
      </c>
      <c r="AN351" s="98">
        <f t="shared" si="84"/>
        <v>0</v>
      </c>
      <c r="AO351" s="99" t="e">
        <f>SUMIF([1]Sheet1!$AB:$AB,E351,[1]Sheet1!$AA:$AA)</f>
        <v>#VALUE!</v>
      </c>
      <c r="AP351" s="100">
        <f t="shared" si="85"/>
        <v>1</v>
      </c>
      <c r="AQ351" s="97">
        <f t="shared" si="86"/>
        <v>0</v>
      </c>
      <c r="AR351" s="100">
        <f t="shared" si="87"/>
        <v>1</v>
      </c>
      <c r="AS351" s="101">
        <f t="shared" si="88"/>
        <v>0</v>
      </c>
      <c r="AT351" s="100">
        <v>0.11334524387361433</v>
      </c>
      <c r="AU351" s="108">
        <f t="shared" si="89"/>
        <v>1</v>
      </c>
    </row>
    <row r="352" spans="1:47" hidden="1">
      <c r="A352" s="21">
        <v>44927</v>
      </c>
      <c r="B352" s="23" t="s">
        <v>13</v>
      </c>
      <c r="C352" s="23" t="s">
        <v>274</v>
      </c>
      <c r="D352" s="23" t="s">
        <v>341</v>
      </c>
      <c r="E352" s="23">
        <v>1005181430</v>
      </c>
      <c r="F352" s="23" t="s">
        <v>15</v>
      </c>
      <c r="G352" s="23">
        <v>1079051</v>
      </c>
      <c r="H352" s="37" t="s">
        <v>16</v>
      </c>
      <c r="I352" s="4" t="s">
        <v>3512</v>
      </c>
      <c r="J352" s="4" t="s">
        <v>3512</v>
      </c>
      <c r="K352" s="24">
        <v>30259</v>
      </c>
      <c r="L352" s="24">
        <v>30259</v>
      </c>
      <c r="M352" s="29">
        <v>1</v>
      </c>
      <c r="N352" s="29">
        <v>1</v>
      </c>
      <c r="O352" s="29">
        <v>0</v>
      </c>
      <c r="P352" s="29">
        <v>30259</v>
      </c>
      <c r="Q352" s="29">
        <v>0</v>
      </c>
      <c r="R352" s="28">
        <v>2212593.96</v>
      </c>
      <c r="S352" s="28">
        <v>0</v>
      </c>
      <c r="T352" s="28">
        <v>2212593</v>
      </c>
      <c r="U352" s="28">
        <v>0</v>
      </c>
      <c r="V352" s="29">
        <v>1</v>
      </c>
      <c r="W352" s="29">
        <v>0</v>
      </c>
      <c r="X352" s="32">
        <f t="shared" si="75"/>
        <v>1</v>
      </c>
      <c r="Y352" s="33">
        <f t="shared" si="76"/>
        <v>30259</v>
      </c>
      <c r="Z352" s="33">
        <f t="shared" si="77"/>
        <v>2212593.96</v>
      </c>
      <c r="AA352" s="33">
        <f t="shared" si="78"/>
        <v>2212593</v>
      </c>
      <c r="AB352" s="5">
        <v>1</v>
      </c>
      <c r="AC352" s="6">
        <v>1471660.38</v>
      </c>
      <c r="AD352" s="32">
        <v>0</v>
      </c>
      <c r="AE352" s="67">
        <f t="shared" si="79"/>
        <v>1</v>
      </c>
      <c r="AF352" s="70">
        <f>IF(C352=Sheet6!$E$3,Sheet6!$E$4,IF('January 2023'!C352=Sheet6!$F$3,Sheet6!$F$4,IF('January 2023'!C352=Sheet6!$G$3,Sheet6!$G$4,IF('January 2023'!C352=Sheet6!$H$3,Sheet6!$H$4,IF('January 2023'!C352=Sheet6!$I$3,Sheet6!$I$4,IF('January 2023'!C352=Sheet6!$J$3,Sheet6!$J$4,IF('January 2023'!C352=Sheet6!$K$3,Sheet6!$K$4,IF('January 2023'!C352=Sheet6!$L$3,Sheet6!$L$4))))))))</f>
        <v>0.11334524387361433</v>
      </c>
      <c r="AG352" s="74">
        <f t="shared" si="80"/>
        <v>1</v>
      </c>
      <c r="AH352" s="71">
        <v>0.84</v>
      </c>
      <c r="AI352" s="72">
        <f t="shared" si="81"/>
        <v>1</v>
      </c>
      <c r="AJ352" s="73">
        <f t="shared" si="82"/>
        <v>1</v>
      </c>
      <c r="AK352" s="73">
        <v>0.68062718848137493</v>
      </c>
      <c r="AL352" s="95">
        <f t="shared" si="83"/>
        <v>1</v>
      </c>
      <c r="AM352" s="107">
        <v>0</v>
      </c>
      <c r="AN352" s="98">
        <f t="shared" si="84"/>
        <v>0</v>
      </c>
      <c r="AO352" s="99" t="e">
        <f>SUMIF([1]Sheet1!$AB:$AB,E352,[1]Sheet1!$AA:$AA)</f>
        <v>#VALUE!</v>
      </c>
      <c r="AP352" s="100">
        <f t="shared" si="85"/>
        <v>1</v>
      </c>
      <c r="AQ352" s="97">
        <f t="shared" si="86"/>
        <v>0</v>
      </c>
      <c r="AR352" s="100">
        <f t="shared" si="87"/>
        <v>0.99999956612012086</v>
      </c>
      <c r="AS352" s="101">
        <f t="shared" si="88"/>
        <v>4.3387987913590109E-7</v>
      </c>
      <c r="AT352" s="100">
        <v>0.11334524387361433</v>
      </c>
      <c r="AU352" s="108">
        <f t="shared" si="89"/>
        <v>1</v>
      </c>
    </row>
    <row r="353" spans="1:47" hidden="1">
      <c r="A353" s="21">
        <v>44927</v>
      </c>
      <c r="B353" s="23" t="s">
        <v>13</v>
      </c>
      <c r="C353" s="23" t="s">
        <v>274</v>
      </c>
      <c r="D353" s="23" t="s">
        <v>337</v>
      </c>
      <c r="E353" s="23">
        <v>1004129476</v>
      </c>
      <c r="F353" s="23" t="s">
        <v>15</v>
      </c>
      <c r="G353" s="23">
        <v>1079051</v>
      </c>
      <c r="H353" s="37" t="s">
        <v>16</v>
      </c>
      <c r="I353" s="4" t="s">
        <v>3512</v>
      </c>
      <c r="J353" s="4" t="s">
        <v>3512</v>
      </c>
      <c r="K353" s="24">
        <v>20654</v>
      </c>
      <c r="L353" s="24">
        <v>20654</v>
      </c>
      <c r="M353" s="29">
        <v>1</v>
      </c>
      <c r="N353" s="29">
        <v>1</v>
      </c>
      <c r="O353" s="29">
        <v>0</v>
      </c>
      <c r="P353" s="29">
        <v>20654</v>
      </c>
      <c r="Q353" s="29">
        <v>0</v>
      </c>
      <c r="R353" s="28">
        <v>1510258.6199999999</v>
      </c>
      <c r="S353" s="28">
        <v>0</v>
      </c>
      <c r="T353" s="28">
        <v>1410598.38</v>
      </c>
      <c r="U353" s="28">
        <v>0</v>
      </c>
      <c r="V353" s="29">
        <v>1</v>
      </c>
      <c r="W353" s="29">
        <v>0</v>
      </c>
      <c r="X353" s="32">
        <f t="shared" si="75"/>
        <v>1</v>
      </c>
      <c r="Y353" s="33">
        <f t="shared" si="76"/>
        <v>20654</v>
      </c>
      <c r="Z353" s="33">
        <f t="shared" si="77"/>
        <v>1510258.6199999999</v>
      </c>
      <c r="AA353" s="33">
        <f t="shared" si="78"/>
        <v>1410598.38</v>
      </c>
      <c r="AB353" s="5">
        <v>1</v>
      </c>
      <c r="AC353" s="6">
        <v>1562237.76</v>
      </c>
      <c r="AD353" s="32">
        <v>0</v>
      </c>
      <c r="AE353" s="67">
        <f t="shared" si="79"/>
        <v>1</v>
      </c>
      <c r="AF353" s="70">
        <f>IF(C353=Sheet6!$E$3,Sheet6!$E$4,IF('January 2023'!C353=Sheet6!$F$3,Sheet6!$F$4,IF('January 2023'!C353=Sheet6!$G$3,Sheet6!$G$4,IF('January 2023'!C353=Sheet6!$H$3,Sheet6!$H$4,IF('January 2023'!C353=Sheet6!$I$3,Sheet6!$I$4,IF('January 2023'!C353=Sheet6!$J$3,Sheet6!$J$4,IF('January 2023'!C353=Sheet6!$K$3,Sheet6!$K$4,IF('January 2023'!C353=Sheet6!$L$3,Sheet6!$L$4))))))))</f>
        <v>0.11334524387361433</v>
      </c>
      <c r="AG353" s="74">
        <f t="shared" si="80"/>
        <v>1</v>
      </c>
      <c r="AH353" s="71">
        <v>0.84</v>
      </c>
      <c r="AI353" s="72">
        <f t="shared" si="81"/>
        <v>1</v>
      </c>
      <c r="AJ353" s="73">
        <f t="shared" si="82"/>
        <v>1</v>
      </c>
      <c r="AK353" s="73">
        <v>0.68062718848137493</v>
      </c>
      <c r="AL353" s="95">
        <f t="shared" si="83"/>
        <v>1</v>
      </c>
      <c r="AM353" s="107">
        <v>0</v>
      </c>
      <c r="AN353" s="98">
        <f t="shared" si="84"/>
        <v>0</v>
      </c>
      <c r="AO353" s="99" t="e">
        <f>SUMIF([1]Sheet1!$AB:$AB,E353,[1]Sheet1!$AA:$AA)</f>
        <v>#VALUE!</v>
      </c>
      <c r="AP353" s="100">
        <f t="shared" si="85"/>
        <v>1</v>
      </c>
      <c r="AQ353" s="97">
        <f t="shared" si="86"/>
        <v>0</v>
      </c>
      <c r="AR353" s="100">
        <f t="shared" si="87"/>
        <v>0.93401114307164157</v>
      </c>
      <c r="AS353" s="101">
        <f t="shared" si="88"/>
        <v>6.598885692835843E-2</v>
      </c>
      <c r="AT353" s="100">
        <v>0.11334524387361433</v>
      </c>
      <c r="AU353" s="108">
        <f t="shared" si="89"/>
        <v>1</v>
      </c>
    </row>
    <row r="354" spans="1:47" hidden="1">
      <c r="A354" s="21">
        <v>44927</v>
      </c>
      <c r="B354" s="22" t="s">
        <v>13</v>
      </c>
      <c r="C354" s="22" t="s">
        <v>274</v>
      </c>
      <c r="D354" s="22" t="s">
        <v>320</v>
      </c>
      <c r="E354" s="22">
        <v>1002049767</v>
      </c>
      <c r="F354" s="23" t="s">
        <v>15</v>
      </c>
      <c r="G354" s="22">
        <v>1079051</v>
      </c>
      <c r="H354" s="36" t="s">
        <v>16</v>
      </c>
      <c r="I354" s="4" t="s">
        <v>3512</v>
      </c>
      <c r="J354" s="4" t="s">
        <v>3512</v>
      </c>
      <c r="K354" s="24">
        <v>50660</v>
      </c>
      <c r="L354" s="25">
        <v>50660</v>
      </c>
      <c r="M354" s="26">
        <v>0</v>
      </c>
      <c r="N354" s="26">
        <v>0</v>
      </c>
      <c r="O354" s="26">
        <v>1</v>
      </c>
      <c r="P354" s="26">
        <v>0</v>
      </c>
      <c r="Q354" s="26">
        <v>55999.8</v>
      </c>
      <c r="R354" s="27">
        <v>0</v>
      </c>
      <c r="S354" s="27">
        <v>3611999.9999999995</v>
      </c>
      <c r="T354" s="28">
        <v>0</v>
      </c>
      <c r="U354" s="27">
        <v>3612000</v>
      </c>
      <c r="V354" s="29">
        <v>0</v>
      </c>
      <c r="W354" s="26">
        <v>1</v>
      </c>
      <c r="X354" s="30">
        <f t="shared" si="75"/>
        <v>1</v>
      </c>
      <c r="Y354" s="31">
        <f t="shared" si="76"/>
        <v>55999.8</v>
      </c>
      <c r="Z354" s="31">
        <f t="shared" si="77"/>
        <v>3611999.9999999995</v>
      </c>
      <c r="AA354" s="31">
        <f t="shared" si="78"/>
        <v>3612000</v>
      </c>
      <c r="AB354" s="5">
        <v>1</v>
      </c>
      <c r="AC354" s="6">
        <v>0</v>
      </c>
      <c r="AD354" s="30">
        <v>0</v>
      </c>
      <c r="AE354" s="67">
        <f t="shared" si="79"/>
        <v>1</v>
      </c>
      <c r="AF354" s="70">
        <f>IF(C354=Sheet6!$E$3,Sheet6!$E$4,IF('January 2023'!C354=Sheet6!$F$3,Sheet6!$F$4,IF('January 2023'!C354=Sheet6!$G$3,Sheet6!$G$4,IF('January 2023'!C354=Sheet6!$H$3,Sheet6!$H$4,IF('January 2023'!C354=Sheet6!$I$3,Sheet6!$I$4,IF('January 2023'!C354=Sheet6!$J$3,Sheet6!$J$4,IF('January 2023'!C354=Sheet6!$K$3,Sheet6!$K$4,IF('January 2023'!C354=Sheet6!$L$3,Sheet6!$L$4))))))))</f>
        <v>0.11334524387361433</v>
      </c>
      <c r="AG354" s="74">
        <f t="shared" si="80"/>
        <v>1.1054046585076984</v>
      </c>
      <c r="AH354" s="71">
        <v>0.84</v>
      </c>
      <c r="AI354" s="72">
        <f t="shared" si="81"/>
        <v>1</v>
      </c>
      <c r="AJ354" s="73">
        <f t="shared" si="82"/>
        <v>1</v>
      </c>
      <c r="AK354" s="73">
        <v>0.68062718848137493</v>
      </c>
      <c r="AL354" s="95">
        <f t="shared" si="83"/>
        <v>1</v>
      </c>
      <c r="AM354" s="107">
        <v>0</v>
      </c>
      <c r="AN354" s="98">
        <f t="shared" si="84"/>
        <v>0</v>
      </c>
      <c r="AO354" s="99" t="e">
        <f>SUMIF([1]Sheet1!$AB:$AB,E354,[1]Sheet1!$AA:$AA)</f>
        <v>#VALUE!</v>
      </c>
      <c r="AP354" s="100">
        <f t="shared" si="85"/>
        <v>1</v>
      </c>
      <c r="AQ354" s="97">
        <f t="shared" si="86"/>
        <v>0</v>
      </c>
      <c r="AR354" s="100">
        <f t="shared" si="87"/>
        <v>1.0000000000000002</v>
      </c>
      <c r="AS354" s="101">
        <f t="shared" si="88"/>
        <v>-0.10540465850769865</v>
      </c>
      <c r="AT354" s="100">
        <v>0.11334524387361433</v>
      </c>
      <c r="AU354" s="108">
        <f t="shared" si="89"/>
        <v>1</v>
      </c>
    </row>
    <row r="355" spans="1:47" hidden="1">
      <c r="A355" s="21">
        <v>44927</v>
      </c>
      <c r="B355" s="23" t="s">
        <v>13</v>
      </c>
      <c r="C355" s="23" t="s">
        <v>274</v>
      </c>
      <c r="D355" s="23" t="s">
        <v>288</v>
      </c>
      <c r="E355" s="23">
        <v>1000259458</v>
      </c>
      <c r="F355" s="23" t="s">
        <v>32</v>
      </c>
      <c r="G355" s="23">
        <v>1069288</v>
      </c>
      <c r="H355" s="37" t="s">
        <v>20</v>
      </c>
      <c r="I355" s="4" t="s">
        <v>3518</v>
      </c>
      <c r="J355" s="4" t="s">
        <v>3556</v>
      </c>
      <c r="K355" s="24" t="s">
        <v>285</v>
      </c>
      <c r="L355" s="25">
        <v>0</v>
      </c>
      <c r="M355" s="29">
        <v>0</v>
      </c>
      <c r="N355" s="29">
        <v>0</v>
      </c>
      <c r="O355" s="29">
        <v>4</v>
      </c>
      <c r="P355" s="29">
        <v>0</v>
      </c>
      <c r="Q355" s="29">
        <v>0</v>
      </c>
      <c r="R355" s="28">
        <v>0</v>
      </c>
      <c r="S355" s="28">
        <v>0</v>
      </c>
      <c r="T355" s="28">
        <v>0</v>
      </c>
      <c r="U355" s="28">
        <v>0</v>
      </c>
      <c r="V355" s="29">
        <v>0</v>
      </c>
      <c r="W355" s="29">
        <v>0</v>
      </c>
      <c r="X355" s="32">
        <f t="shared" si="75"/>
        <v>4</v>
      </c>
      <c r="Y355" s="33">
        <f t="shared" si="76"/>
        <v>0</v>
      </c>
      <c r="Z355" s="33">
        <f t="shared" si="77"/>
        <v>0</v>
      </c>
      <c r="AA355" s="33">
        <f t="shared" si="78"/>
        <v>0</v>
      </c>
      <c r="AB355" s="5">
        <v>0</v>
      </c>
      <c r="AC355" s="6">
        <v>0</v>
      </c>
      <c r="AD355" s="32">
        <v>1</v>
      </c>
      <c r="AE355" s="67">
        <f t="shared" si="79"/>
        <v>0</v>
      </c>
      <c r="AF355" s="70">
        <f>IF(C355=Sheet6!$E$3,Sheet6!$E$4,IF('January 2023'!C355=Sheet6!$F$3,Sheet6!$F$4,IF('January 2023'!C355=Sheet6!$G$3,Sheet6!$G$4,IF('January 2023'!C355=Sheet6!$H$3,Sheet6!$H$4,IF('January 2023'!C355=Sheet6!$I$3,Sheet6!$I$4,IF('January 2023'!C355=Sheet6!$J$3,Sheet6!$J$4,IF('January 2023'!C355=Sheet6!$K$3,Sheet6!$K$4,IF('January 2023'!C355=Sheet6!$L$3,Sheet6!$L$4))))))))</f>
        <v>0.11334524387361433</v>
      </c>
      <c r="AG355" s="74">
        <f t="shared" si="80"/>
        <v>0</v>
      </c>
      <c r="AH355" s="71">
        <v>0.84</v>
      </c>
      <c r="AI355" s="72">
        <f t="shared" si="81"/>
        <v>0</v>
      </c>
      <c r="AJ355" s="73">
        <f t="shared" si="82"/>
        <v>0</v>
      </c>
      <c r="AK355" s="73">
        <v>0.68062718848137493</v>
      </c>
      <c r="AL355" s="95">
        <f t="shared" si="83"/>
        <v>0</v>
      </c>
      <c r="AM355" s="107">
        <v>0</v>
      </c>
      <c r="AN355" s="98">
        <f t="shared" si="84"/>
        <v>0</v>
      </c>
      <c r="AO355" s="99" t="e">
        <f>SUMIF([1]Sheet1!$AB:$AB,E355,[1]Sheet1!$AA:$AA)</f>
        <v>#VALUE!</v>
      </c>
      <c r="AP355" s="100">
        <f t="shared" si="85"/>
        <v>1</v>
      </c>
      <c r="AQ355" s="97">
        <f t="shared" si="86"/>
        <v>0</v>
      </c>
      <c r="AR355" s="100">
        <f t="shared" si="87"/>
        <v>0</v>
      </c>
      <c r="AS355" s="101">
        <f t="shared" si="88"/>
        <v>1</v>
      </c>
      <c r="AT355" s="100">
        <v>0.11334524387361433</v>
      </c>
      <c r="AU355" s="108">
        <f t="shared" si="89"/>
        <v>0</v>
      </c>
    </row>
    <row r="356" spans="1:47" hidden="1">
      <c r="A356" s="21">
        <v>44927</v>
      </c>
      <c r="B356" s="22" t="s">
        <v>13</v>
      </c>
      <c r="C356" s="22" t="s">
        <v>274</v>
      </c>
      <c r="D356" s="22" t="s">
        <v>289</v>
      </c>
      <c r="E356" s="22">
        <v>1001602073</v>
      </c>
      <c r="F356" s="22" t="s">
        <v>32</v>
      </c>
      <c r="G356" s="22">
        <v>1070842</v>
      </c>
      <c r="H356" s="36" t="s">
        <v>20</v>
      </c>
      <c r="I356" s="4" t="s">
        <v>3518</v>
      </c>
      <c r="J356" s="4" t="s">
        <v>3556</v>
      </c>
      <c r="K356" s="25" t="s">
        <v>285</v>
      </c>
      <c r="L356" s="25">
        <v>0</v>
      </c>
      <c r="M356" s="26">
        <v>0</v>
      </c>
      <c r="N356" s="26">
        <v>0</v>
      </c>
      <c r="O356" s="26">
        <v>0</v>
      </c>
      <c r="P356" s="26">
        <v>0</v>
      </c>
      <c r="Q356" s="26">
        <v>0</v>
      </c>
      <c r="R356" s="27">
        <v>0</v>
      </c>
      <c r="S356" s="27">
        <v>0</v>
      </c>
      <c r="T356" s="28">
        <v>0</v>
      </c>
      <c r="U356" s="27">
        <v>0</v>
      </c>
      <c r="V356" s="29">
        <v>0</v>
      </c>
      <c r="W356" s="26">
        <v>0</v>
      </c>
      <c r="X356" s="30">
        <f t="shared" si="75"/>
        <v>0</v>
      </c>
      <c r="Y356" s="31">
        <f t="shared" si="76"/>
        <v>0</v>
      </c>
      <c r="Z356" s="31">
        <f t="shared" si="77"/>
        <v>0</v>
      </c>
      <c r="AA356" s="31">
        <f t="shared" si="78"/>
        <v>0</v>
      </c>
      <c r="AB356" s="5">
        <v>0</v>
      </c>
      <c r="AC356" s="6">
        <v>241176.26</v>
      </c>
      <c r="AD356" s="30">
        <v>1</v>
      </c>
      <c r="AE356" s="67" t="str">
        <f t="shared" si="79"/>
        <v/>
      </c>
      <c r="AF356" s="70">
        <f>IF(C356=Sheet6!$E$3,Sheet6!$E$4,IF('January 2023'!C356=Sheet6!$F$3,Sheet6!$F$4,IF('January 2023'!C356=Sheet6!$G$3,Sheet6!$G$4,IF('January 2023'!C356=Sheet6!$H$3,Sheet6!$H$4,IF('January 2023'!C356=Sheet6!$I$3,Sheet6!$I$4,IF('January 2023'!C356=Sheet6!$J$3,Sheet6!$J$4,IF('January 2023'!C356=Sheet6!$K$3,Sheet6!$K$4,IF('January 2023'!C356=Sheet6!$L$3,Sheet6!$L$4))))))))</f>
        <v>0.11334524387361433</v>
      </c>
      <c r="AG356" s="74">
        <f t="shared" si="80"/>
        <v>0</v>
      </c>
      <c r="AH356" s="71">
        <v>0.84</v>
      </c>
      <c r="AI356" s="72">
        <f t="shared" si="81"/>
        <v>0</v>
      </c>
      <c r="AJ356" s="73">
        <f t="shared" si="82"/>
        <v>0</v>
      </c>
      <c r="AK356" s="73">
        <v>0.68062718848137493</v>
      </c>
      <c r="AL356" s="95">
        <f t="shared" si="83"/>
        <v>0</v>
      </c>
      <c r="AM356" s="107">
        <v>0</v>
      </c>
      <c r="AN356" s="98">
        <f t="shared" si="84"/>
        <v>0</v>
      </c>
      <c r="AO356" s="99" t="e">
        <f>SUMIF([1]Sheet1!$AB:$AB,E356,[1]Sheet1!$AA:$AA)</f>
        <v>#VALUE!</v>
      </c>
      <c r="AP356" s="100">
        <f t="shared" si="85"/>
        <v>1</v>
      </c>
      <c r="AQ356" s="97">
        <f t="shared" si="86"/>
        <v>0</v>
      </c>
      <c r="AR356" s="100">
        <f t="shared" si="87"/>
        <v>0</v>
      </c>
      <c r="AS356" s="101">
        <f t="shared" si="88"/>
        <v>1</v>
      </c>
      <c r="AT356" s="100">
        <v>0.11334524387361433</v>
      </c>
      <c r="AU356" s="108">
        <f t="shared" si="89"/>
        <v>0</v>
      </c>
    </row>
    <row r="357" spans="1:47" hidden="1">
      <c r="A357" s="21">
        <v>44927</v>
      </c>
      <c r="B357" s="22" t="s">
        <v>13</v>
      </c>
      <c r="C357" s="22" t="s">
        <v>274</v>
      </c>
      <c r="D357" s="22" t="s">
        <v>298</v>
      </c>
      <c r="E357" s="22">
        <v>1002485927</v>
      </c>
      <c r="F357" s="22" t="s">
        <v>32</v>
      </c>
      <c r="G357" s="22">
        <v>1069281</v>
      </c>
      <c r="H357" s="36" t="s">
        <v>20</v>
      </c>
      <c r="I357" s="4" t="s">
        <v>3519</v>
      </c>
      <c r="J357" s="4" t="s">
        <v>3557</v>
      </c>
      <c r="K357" s="25" t="s">
        <v>296</v>
      </c>
      <c r="L357" s="25">
        <v>0</v>
      </c>
      <c r="M357" s="26">
        <v>1</v>
      </c>
      <c r="N357" s="26">
        <v>0</v>
      </c>
      <c r="O357" s="26">
        <v>0</v>
      </c>
      <c r="P357" s="26">
        <v>50</v>
      </c>
      <c r="Q357" s="26">
        <v>0</v>
      </c>
      <c r="R357" s="27">
        <v>3164.11</v>
      </c>
      <c r="S357" s="27">
        <v>0</v>
      </c>
      <c r="T357" s="28">
        <v>10000</v>
      </c>
      <c r="U357" s="27">
        <v>0</v>
      </c>
      <c r="V357" s="29">
        <v>1</v>
      </c>
      <c r="W357" s="26">
        <v>0</v>
      </c>
      <c r="X357" s="30">
        <f t="shared" si="75"/>
        <v>1</v>
      </c>
      <c r="Y357" s="31">
        <f t="shared" si="76"/>
        <v>50</v>
      </c>
      <c r="Z357" s="31">
        <f t="shared" si="77"/>
        <v>3164.11</v>
      </c>
      <c r="AA357" s="31">
        <f t="shared" si="78"/>
        <v>10000</v>
      </c>
      <c r="AB357" s="5">
        <v>1</v>
      </c>
      <c r="AC357" s="6">
        <v>832843.85</v>
      </c>
      <c r="AD357" s="30">
        <v>0</v>
      </c>
      <c r="AE357" s="67">
        <f t="shared" si="79"/>
        <v>1</v>
      </c>
      <c r="AF357" s="70">
        <f>IF(C357=Sheet6!$E$3,Sheet6!$E$4,IF('January 2023'!C357=Sheet6!$F$3,Sheet6!$F$4,IF('January 2023'!C357=Sheet6!$G$3,Sheet6!$G$4,IF('January 2023'!C357=Sheet6!$H$3,Sheet6!$H$4,IF('January 2023'!C357=Sheet6!$I$3,Sheet6!$I$4,IF('January 2023'!C357=Sheet6!$J$3,Sheet6!$J$4,IF('January 2023'!C357=Sheet6!$K$3,Sheet6!$K$4,IF('January 2023'!C357=Sheet6!$L$3,Sheet6!$L$4))))))))</f>
        <v>0.11334524387361433</v>
      </c>
      <c r="AG357" s="74">
        <f t="shared" si="80"/>
        <v>0</v>
      </c>
      <c r="AH357" s="71">
        <v>0.84</v>
      </c>
      <c r="AI357" s="72">
        <f t="shared" si="81"/>
        <v>0</v>
      </c>
      <c r="AJ357" s="73">
        <f t="shared" si="82"/>
        <v>1</v>
      </c>
      <c r="AK357" s="73">
        <v>0.68062718848137493</v>
      </c>
      <c r="AL357" s="95">
        <f t="shared" si="83"/>
        <v>1</v>
      </c>
      <c r="AM357" s="107">
        <v>0</v>
      </c>
      <c r="AN357" s="98">
        <f t="shared" si="84"/>
        <v>0</v>
      </c>
      <c r="AO357" s="99" t="e">
        <f>SUMIF([1]Sheet1!$AB:$AB,E357,[1]Sheet1!$AA:$AA)</f>
        <v>#VALUE!</v>
      </c>
      <c r="AP357" s="100">
        <f t="shared" si="85"/>
        <v>1</v>
      </c>
      <c r="AQ357" s="97">
        <f t="shared" si="86"/>
        <v>0</v>
      </c>
      <c r="AR357" s="100">
        <f t="shared" si="87"/>
        <v>3.1604463814469153</v>
      </c>
      <c r="AS357" s="101">
        <f t="shared" si="88"/>
        <v>1</v>
      </c>
      <c r="AT357" s="100">
        <v>0.11334524387361433</v>
      </c>
      <c r="AU357" s="108">
        <f t="shared" si="89"/>
        <v>0</v>
      </c>
    </row>
    <row r="358" spans="1:47" hidden="1">
      <c r="A358" s="21">
        <v>44927</v>
      </c>
      <c r="B358" s="23" t="s">
        <v>13</v>
      </c>
      <c r="C358" s="23" t="s">
        <v>274</v>
      </c>
      <c r="D358" s="23" t="s">
        <v>302</v>
      </c>
      <c r="E358" s="23">
        <v>1002058917</v>
      </c>
      <c r="F358" s="23" t="s">
        <v>32</v>
      </c>
      <c r="G358" s="23">
        <v>1069281</v>
      </c>
      <c r="H358" s="37" t="s">
        <v>20</v>
      </c>
      <c r="I358" s="4" t="s">
        <v>3519</v>
      </c>
      <c r="J358" s="4" t="s">
        <v>3557</v>
      </c>
      <c r="K358" s="24" t="s">
        <v>300</v>
      </c>
      <c r="L358" s="25">
        <v>0</v>
      </c>
      <c r="M358" s="29">
        <v>0</v>
      </c>
      <c r="N358" s="29">
        <v>0</v>
      </c>
      <c r="O358" s="29">
        <v>15</v>
      </c>
      <c r="P358" s="29">
        <v>0</v>
      </c>
      <c r="Q358" s="29">
        <v>2243.1999999999998</v>
      </c>
      <c r="R358" s="28">
        <v>0</v>
      </c>
      <c r="S358" s="28">
        <v>110911.99999999999</v>
      </c>
      <c r="T358" s="28">
        <v>0</v>
      </c>
      <c r="U358" s="28">
        <v>148400</v>
      </c>
      <c r="V358" s="29">
        <v>0</v>
      </c>
      <c r="W358" s="29">
        <v>10</v>
      </c>
      <c r="X358" s="32">
        <f t="shared" si="75"/>
        <v>15</v>
      </c>
      <c r="Y358" s="33">
        <f t="shared" si="76"/>
        <v>2243.1999999999998</v>
      </c>
      <c r="Z358" s="33">
        <f t="shared" si="77"/>
        <v>110911.99999999999</v>
      </c>
      <c r="AA358" s="33">
        <f t="shared" si="78"/>
        <v>148400</v>
      </c>
      <c r="AB358" s="5">
        <v>10</v>
      </c>
      <c r="AC358" s="6">
        <v>0</v>
      </c>
      <c r="AD358" s="32">
        <v>1</v>
      </c>
      <c r="AE358" s="67">
        <f t="shared" si="79"/>
        <v>0.66666666666666663</v>
      </c>
      <c r="AF358" s="70">
        <f>IF(C358=Sheet6!$E$3,Sheet6!$E$4,IF('January 2023'!C358=Sheet6!$F$3,Sheet6!$F$4,IF('January 2023'!C358=Sheet6!$G$3,Sheet6!$G$4,IF('January 2023'!C358=Sheet6!$H$3,Sheet6!$H$4,IF('January 2023'!C358=Sheet6!$I$3,Sheet6!$I$4,IF('January 2023'!C358=Sheet6!$J$3,Sheet6!$J$4,IF('January 2023'!C358=Sheet6!$K$3,Sheet6!$K$4,IF('January 2023'!C358=Sheet6!$L$3,Sheet6!$L$4))))))))</f>
        <v>0.11334524387361433</v>
      </c>
      <c r="AG358" s="74">
        <f t="shared" si="80"/>
        <v>0</v>
      </c>
      <c r="AH358" s="71">
        <v>0.84</v>
      </c>
      <c r="AI358" s="72">
        <f t="shared" si="81"/>
        <v>0</v>
      </c>
      <c r="AJ358" s="73">
        <f t="shared" si="82"/>
        <v>0.66666666666666663</v>
      </c>
      <c r="AK358" s="73">
        <v>0.68062718848137493</v>
      </c>
      <c r="AL358" s="95">
        <f t="shared" si="83"/>
        <v>0</v>
      </c>
      <c r="AM358" s="107">
        <v>0</v>
      </c>
      <c r="AN358" s="98">
        <f t="shared" si="84"/>
        <v>0</v>
      </c>
      <c r="AO358" s="99" t="e">
        <f>SUMIF([1]Sheet1!$AB:$AB,E358,[1]Sheet1!$AA:$AA)</f>
        <v>#VALUE!</v>
      </c>
      <c r="AP358" s="100">
        <f t="shared" si="85"/>
        <v>1</v>
      </c>
      <c r="AQ358" s="97">
        <f t="shared" si="86"/>
        <v>0</v>
      </c>
      <c r="AR358" s="100">
        <f t="shared" si="87"/>
        <v>1.3379976918638201</v>
      </c>
      <c r="AS358" s="101">
        <f t="shared" si="88"/>
        <v>1</v>
      </c>
      <c r="AT358" s="100">
        <v>0.11334524387361433</v>
      </c>
      <c r="AU358" s="108">
        <f t="shared" si="89"/>
        <v>0</v>
      </c>
    </row>
    <row r="359" spans="1:47" hidden="1">
      <c r="A359" s="21">
        <v>44927</v>
      </c>
      <c r="B359" s="22" t="s">
        <v>13</v>
      </c>
      <c r="C359" s="22" t="s">
        <v>274</v>
      </c>
      <c r="D359" s="22" t="s">
        <v>306</v>
      </c>
      <c r="E359" s="22">
        <v>1000534934</v>
      </c>
      <c r="F359" s="22" t="s">
        <v>32</v>
      </c>
      <c r="G359" s="22">
        <v>1069281</v>
      </c>
      <c r="H359" s="36" t="s">
        <v>20</v>
      </c>
      <c r="I359" s="4" t="s">
        <v>3519</v>
      </c>
      <c r="J359" s="4" t="s">
        <v>3557</v>
      </c>
      <c r="K359" s="25">
        <v>81760</v>
      </c>
      <c r="L359" s="25">
        <v>81760</v>
      </c>
      <c r="M359" s="26">
        <v>8</v>
      </c>
      <c r="N359" s="26">
        <v>0</v>
      </c>
      <c r="O359" s="26">
        <v>204</v>
      </c>
      <c r="P359" s="26">
        <v>9600</v>
      </c>
      <c r="Q359" s="26">
        <v>48604.2</v>
      </c>
      <c r="R359" s="27">
        <v>607508.4</v>
      </c>
      <c r="S359" s="27">
        <v>3062085.1800000011</v>
      </c>
      <c r="T359" s="28">
        <v>372000</v>
      </c>
      <c r="U359" s="27">
        <v>3677009</v>
      </c>
      <c r="V359" s="29">
        <v>7</v>
      </c>
      <c r="W359" s="26">
        <v>148</v>
      </c>
      <c r="X359" s="30">
        <f t="shared" si="75"/>
        <v>212</v>
      </c>
      <c r="Y359" s="31">
        <f t="shared" si="76"/>
        <v>58204.2</v>
      </c>
      <c r="Z359" s="31">
        <f t="shared" si="77"/>
        <v>3669593.580000001</v>
      </c>
      <c r="AA359" s="31">
        <f t="shared" si="78"/>
        <v>4049009</v>
      </c>
      <c r="AB359" s="5">
        <v>155</v>
      </c>
      <c r="AC359" s="6">
        <v>15321713.700000001</v>
      </c>
      <c r="AD359" s="30">
        <v>23</v>
      </c>
      <c r="AE359" s="67">
        <f t="shared" si="79"/>
        <v>0.73113207547169812</v>
      </c>
      <c r="AF359" s="70">
        <f>IF(C359=Sheet6!$E$3,Sheet6!$E$4,IF('January 2023'!C359=Sheet6!$F$3,Sheet6!$F$4,IF('January 2023'!C359=Sheet6!$G$3,Sheet6!$G$4,IF('January 2023'!C359=Sheet6!$H$3,Sheet6!$H$4,IF('January 2023'!C359=Sheet6!$I$3,Sheet6!$I$4,IF('January 2023'!C359=Sheet6!$J$3,Sheet6!$J$4,IF('January 2023'!C359=Sheet6!$K$3,Sheet6!$K$4,IF('January 2023'!C359=Sheet6!$L$3,Sheet6!$L$4))))))))</f>
        <v>0.11334524387361433</v>
      </c>
      <c r="AG359" s="74">
        <f t="shared" si="80"/>
        <v>0.71189090019569468</v>
      </c>
      <c r="AH359" s="71">
        <v>0.84</v>
      </c>
      <c r="AI359" s="72">
        <f t="shared" si="81"/>
        <v>0</v>
      </c>
      <c r="AJ359" s="73">
        <f t="shared" si="82"/>
        <v>0.73113207547169812</v>
      </c>
      <c r="AK359" s="73">
        <v>0.68062718848137493</v>
      </c>
      <c r="AL359" s="95">
        <f t="shared" si="83"/>
        <v>1</v>
      </c>
      <c r="AM359" s="107">
        <v>0</v>
      </c>
      <c r="AN359" s="98">
        <f t="shared" si="84"/>
        <v>10474.199999999997</v>
      </c>
      <c r="AO359" s="99" t="e">
        <f>SUMIF([1]Sheet1!$AB:$AB,E359,[1]Sheet1!$AA:$AA)</f>
        <v>#VALUE!</v>
      </c>
      <c r="AP359" s="100" t="str">
        <f t="shared" si="85"/>
        <v/>
      </c>
      <c r="AQ359" s="97">
        <f t="shared" si="86"/>
        <v>1</v>
      </c>
      <c r="AR359" s="100">
        <f t="shared" si="87"/>
        <v>1.10339439824287</v>
      </c>
      <c r="AS359" s="101">
        <f t="shared" si="88"/>
        <v>0.21450356856399644</v>
      </c>
      <c r="AT359" s="100">
        <v>0.11334524387361433</v>
      </c>
      <c r="AU359" s="108">
        <f t="shared" si="89"/>
        <v>0</v>
      </c>
    </row>
    <row r="360" spans="1:47" hidden="1">
      <c r="A360" s="21">
        <v>44927</v>
      </c>
      <c r="B360" s="23" t="s">
        <v>13</v>
      </c>
      <c r="C360" s="23" t="s">
        <v>274</v>
      </c>
      <c r="D360" s="23" t="s">
        <v>308</v>
      </c>
      <c r="E360" s="23">
        <v>1000533940</v>
      </c>
      <c r="F360" s="23" t="s">
        <v>32</v>
      </c>
      <c r="G360" s="23">
        <v>1069281</v>
      </c>
      <c r="H360" s="37" t="s">
        <v>20</v>
      </c>
      <c r="I360" s="4" t="s">
        <v>3519</v>
      </c>
      <c r="J360" s="4" t="s">
        <v>3557</v>
      </c>
      <c r="K360" s="24">
        <v>79832</v>
      </c>
      <c r="L360" s="24">
        <v>79832</v>
      </c>
      <c r="M360" s="29">
        <v>7</v>
      </c>
      <c r="N360" s="29">
        <v>0</v>
      </c>
      <c r="O360" s="29">
        <v>300</v>
      </c>
      <c r="P360" s="29">
        <v>6325</v>
      </c>
      <c r="Q360" s="29">
        <v>53160.299999999981</v>
      </c>
      <c r="R360" s="28">
        <v>400259.43999999994</v>
      </c>
      <c r="S360" s="28">
        <v>3267430.7999999989</v>
      </c>
      <c r="T360" s="28">
        <v>102000</v>
      </c>
      <c r="U360" s="28">
        <v>4398769</v>
      </c>
      <c r="V360" s="29">
        <v>4</v>
      </c>
      <c r="W360" s="29">
        <v>185</v>
      </c>
      <c r="X360" s="32">
        <f t="shared" si="75"/>
        <v>307</v>
      </c>
      <c r="Y360" s="33">
        <f t="shared" si="76"/>
        <v>59485.299999999981</v>
      </c>
      <c r="Z360" s="33">
        <f t="shared" si="77"/>
        <v>3667690.2399999988</v>
      </c>
      <c r="AA360" s="33">
        <f t="shared" si="78"/>
        <v>4500769</v>
      </c>
      <c r="AB360" s="5">
        <v>189</v>
      </c>
      <c r="AC360" s="6">
        <v>15859393.790000001</v>
      </c>
      <c r="AD360" s="32">
        <v>31</v>
      </c>
      <c r="AE360" s="67">
        <f t="shared" si="79"/>
        <v>0.61563517915309451</v>
      </c>
      <c r="AF360" s="70">
        <f>IF(C360=Sheet6!$E$3,Sheet6!$E$4,IF('January 2023'!C360=Sheet6!$F$3,Sheet6!$F$4,IF('January 2023'!C360=Sheet6!$G$3,Sheet6!$G$4,IF('January 2023'!C360=Sheet6!$H$3,Sheet6!$H$4,IF('January 2023'!C360=Sheet6!$I$3,Sheet6!$I$4,IF('January 2023'!C360=Sheet6!$J$3,Sheet6!$J$4,IF('January 2023'!C360=Sheet6!$K$3,Sheet6!$K$4,IF('January 2023'!C360=Sheet6!$L$3,Sheet6!$L$4))))))))</f>
        <v>0.11334524387361433</v>
      </c>
      <c r="AG360" s="74">
        <f t="shared" si="80"/>
        <v>0.7451310251528207</v>
      </c>
      <c r="AH360" s="71">
        <v>0.84</v>
      </c>
      <c r="AI360" s="72">
        <f t="shared" si="81"/>
        <v>0</v>
      </c>
      <c r="AJ360" s="73">
        <f t="shared" si="82"/>
        <v>0.61563517915309451</v>
      </c>
      <c r="AK360" s="73">
        <v>0.68062718848137493</v>
      </c>
      <c r="AL360" s="95">
        <f t="shared" si="83"/>
        <v>0</v>
      </c>
      <c r="AM360" s="107">
        <v>0</v>
      </c>
      <c r="AN360" s="98">
        <f t="shared" si="84"/>
        <v>7573.5800000000236</v>
      </c>
      <c r="AO360" s="99" t="e">
        <f>SUMIF([1]Sheet1!$AB:$AB,E360,[1]Sheet1!$AA:$AA)</f>
        <v>#VALUE!</v>
      </c>
      <c r="AP360" s="100" t="str">
        <f t="shared" si="85"/>
        <v/>
      </c>
      <c r="AQ360" s="97">
        <f t="shared" si="86"/>
        <v>1</v>
      </c>
      <c r="AR360" s="100">
        <f t="shared" si="87"/>
        <v>1.2271398906359119</v>
      </c>
      <c r="AS360" s="101">
        <f t="shared" si="88"/>
        <v>8.5619995284542671E-2</v>
      </c>
      <c r="AT360" s="100">
        <v>0.11334524387361433</v>
      </c>
      <c r="AU360" s="108">
        <f t="shared" si="89"/>
        <v>1</v>
      </c>
    </row>
    <row r="361" spans="1:47" hidden="1">
      <c r="A361" s="21">
        <v>44927</v>
      </c>
      <c r="B361" s="23" t="s">
        <v>13</v>
      </c>
      <c r="C361" s="23" t="s">
        <v>274</v>
      </c>
      <c r="D361" s="23" t="s">
        <v>315</v>
      </c>
      <c r="E361" s="23">
        <v>1000254635</v>
      </c>
      <c r="F361" s="23" t="s">
        <v>32</v>
      </c>
      <c r="G361" s="23">
        <v>1070899</v>
      </c>
      <c r="H361" s="37" t="s">
        <v>20</v>
      </c>
      <c r="I361" s="4" t="s">
        <v>3518</v>
      </c>
      <c r="J361" s="4" t="s">
        <v>3556</v>
      </c>
      <c r="K361" s="24">
        <v>77656</v>
      </c>
      <c r="L361" s="24">
        <v>77656</v>
      </c>
      <c r="M361" s="29">
        <v>6</v>
      </c>
      <c r="N361" s="29">
        <v>0</v>
      </c>
      <c r="O361" s="29">
        <v>220</v>
      </c>
      <c r="P361" s="29">
        <v>8388</v>
      </c>
      <c r="Q361" s="29">
        <v>50969.900000000009</v>
      </c>
      <c r="R361" s="28">
        <v>534005.94000000006</v>
      </c>
      <c r="S361" s="28">
        <v>3221890.2000000007</v>
      </c>
      <c r="T361" s="28">
        <v>400300</v>
      </c>
      <c r="U361" s="28">
        <v>3793745</v>
      </c>
      <c r="V361" s="29">
        <v>4</v>
      </c>
      <c r="W361" s="29">
        <v>180</v>
      </c>
      <c r="X361" s="32">
        <f t="shared" si="75"/>
        <v>226</v>
      </c>
      <c r="Y361" s="33">
        <f t="shared" si="76"/>
        <v>59357.900000000009</v>
      </c>
      <c r="Z361" s="33">
        <f t="shared" si="77"/>
        <v>3755896.1400000006</v>
      </c>
      <c r="AA361" s="33">
        <f t="shared" si="78"/>
        <v>4194045</v>
      </c>
      <c r="AB361" s="5">
        <v>184</v>
      </c>
      <c r="AC361" s="6">
        <v>8508887.75</v>
      </c>
      <c r="AD361" s="32">
        <v>23</v>
      </c>
      <c r="AE361" s="67">
        <f t="shared" si="79"/>
        <v>0.81415929203539827</v>
      </c>
      <c r="AF361" s="70">
        <f>IF(C361=Sheet6!$E$3,Sheet6!$E$4,IF('January 2023'!C361=Sheet6!$F$3,Sheet6!$F$4,IF('January 2023'!C361=Sheet6!$G$3,Sheet6!$G$4,IF('January 2023'!C361=Sheet6!$H$3,Sheet6!$H$4,IF('January 2023'!C361=Sheet6!$I$3,Sheet6!$I$4,IF('January 2023'!C361=Sheet6!$J$3,Sheet6!$J$4,IF('January 2023'!C361=Sheet6!$K$3,Sheet6!$K$4,IF('January 2023'!C361=Sheet6!$L$3,Sheet6!$L$4))))))))</f>
        <v>0.11334524387361433</v>
      </c>
      <c r="AG361" s="74">
        <f t="shared" si="80"/>
        <v>0.76436978469145989</v>
      </c>
      <c r="AH361" s="71">
        <v>0.84</v>
      </c>
      <c r="AI361" s="72">
        <f t="shared" si="81"/>
        <v>0</v>
      </c>
      <c r="AJ361" s="73">
        <f t="shared" si="82"/>
        <v>0.81415929203539827</v>
      </c>
      <c r="AK361" s="73">
        <v>0.68062718848137493</v>
      </c>
      <c r="AL361" s="95">
        <f t="shared" si="83"/>
        <v>1</v>
      </c>
      <c r="AM361" s="107">
        <v>2</v>
      </c>
      <c r="AN361" s="98">
        <f t="shared" si="84"/>
        <v>5873.1399999999921</v>
      </c>
      <c r="AO361" s="99" t="e">
        <f>SUMIF([1]Sheet1!$AB:$AB,E361,[1]Sheet1!$AA:$AA)</f>
        <v>#VALUE!</v>
      </c>
      <c r="AP361" s="100" t="str">
        <f t="shared" si="85"/>
        <v/>
      </c>
      <c r="AQ361" s="97">
        <f t="shared" si="86"/>
        <v>1</v>
      </c>
      <c r="AR361" s="100">
        <f t="shared" si="87"/>
        <v>1.1166562768692532</v>
      </c>
      <c r="AS361" s="101">
        <f t="shared" si="88"/>
        <v>0.1464616820750817</v>
      </c>
      <c r="AT361" s="100">
        <v>0.11334524387361433</v>
      </c>
      <c r="AU361" s="108">
        <f t="shared" si="89"/>
        <v>0</v>
      </c>
    </row>
    <row r="362" spans="1:47" hidden="1">
      <c r="A362" s="21">
        <v>44927</v>
      </c>
      <c r="B362" s="22" t="s">
        <v>13</v>
      </c>
      <c r="C362" s="22" t="s">
        <v>274</v>
      </c>
      <c r="D362" s="22" t="s">
        <v>307</v>
      </c>
      <c r="E362" s="22">
        <v>1000254213</v>
      </c>
      <c r="F362" s="22" t="s">
        <v>32</v>
      </c>
      <c r="G362" s="22">
        <v>1070842</v>
      </c>
      <c r="H362" s="36" t="s">
        <v>20</v>
      </c>
      <c r="I362" s="4" t="s">
        <v>3520</v>
      </c>
      <c r="J362" s="4" t="s">
        <v>3558</v>
      </c>
      <c r="K362" s="25">
        <v>77014.12</v>
      </c>
      <c r="L362" s="25">
        <v>77014.12</v>
      </c>
      <c r="M362" s="26">
        <v>6</v>
      </c>
      <c r="N362" s="26">
        <v>0</v>
      </c>
      <c r="O362" s="26">
        <v>308</v>
      </c>
      <c r="P362" s="26">
        <v>6331</v>
      </c>
      <c r="Q362" s="26">
        <v>46739.8</v>
      </c>
      <c r="R362" s="27">
        <v>400639.14</v>
      </c>
      <c r="S362" s="27">
        <v>2952977.5300000003</v>
      </c>
      <c r="T362" s="28">
        <v>162300</v>
      </c>
      <c r="U362" s="27">
        <v>3404110.5</v>
      </c>
      <c r="V362" s="29">
        <v>3</v>
      </c>
      <c r="W362" s="26">
        <v>201</v>
      </c>
      <c r="X362" s="30">
        <f t="shared" si="75"/>
        <v>314</v>
      </c>
      <c r="Y362" s="31">
        <f t="shared" si="76"/>
        <v>53070.8</v>
      </c>
      <c r="Z362" s="31">
        <f t="shared" si="77"/>
        <v>3353616.6700000004</v>
      </c>
      <c r="AA362" s="31">
        <f t="shared" si="78"/>
        <v>3566410.5</v>
      </c>
      <c r="AB362" s="5">
        <v>204</v>
      </c>
      <c r="AC362" s="6">
        <v>8678201.3599999994</v>
      </c>
      <c r="AD362" s="30">
        <v>22</v>
      </c>
      <c r="AE362" s="67">
        <f t="shared" si="79"/>
        <v>0.64968152866242035</v>
      </c>
      <c r="AF362" s="70">
        <f>IF(C362=Sheet6!$E$3,Sheet6!$E$4,IF('January 2023'!C362=Sheet6!$F$3,Sheet6!$F$4,IF('January 2023'!C362=Sheet6!$G$3,Sheet6!$G$4,IF('January 2023'!C362=Sheet6!$H$3,Sheet6!$H$4,IF('January 2023'!C362=Sheet6!$I$3,Sheet6!$I$4,IF('January 2023'!C362=Sheet6!$J$3,Sheet6!$J$4,IF('January 2023'!C362=Sheet6!$K$3,Sheet6!$K$4,IF('January 2023'!C362=Sheet6!$L$3,Sheet6!$L$4))))))))</f>
        <v>0.11334524387361433</v>
      </c>
      <c r="AG362" s="74">
        <f t="shared" si="80"/>
        <v>0.68910480311922029</v>
      </c>
      <c r="AH362" s="71">
        <v>0.84</v>
      </c>
      <c r="AI362" s="72">
        <f t="shared" si="81"/>
        <v>0</v>
      </c>
      <c r="AJ362" s="73">
        <f t="shared" si="82"/>
        <v>0.64968152866242035</v>
      </c>
      <c r="AK362" s="73">
        <v>0.68062718848137493</v>
      </c>
      <c r="AL362" s="95">
        <f t="shared" si="83"/>
        <v>0</v>
      </c>
      <c r="AM362" s="107">
        <v>2</v>
      </c>
      <c r="AN362" s="98">
        <f t="shared" si="84"/>
        <v>11621.060799999992</v>
      </c>
      <c r="AO362" s="99" t="e">
        <f>SUMIF([1]Sheet1!$AB:$AB,E362,[1]Sheet1!$AA:$AA)</f>
        <v>#VALUE!</v>
      </c>
      <c r="AP362" s="100" t="str">
        <f t="shared" si="85"/>
        <v/>
      </c>
      <c r="AQ362" s="97">
        <f t="shared" si="86"/>
        <v>1</v>
      </c>
      <c r="AR362" s="100">
        <f t="shared" si="87"/>
        <v>1.0634520432533512</v>
      </c>
      <c r="AS362" s="101">
        <f t="shared" si="88"/>
        <v>0.26717008910716689</v>
      </c>
      <c r="AT362" s="100">
        <v>0.11334524387361433</v>
      </c>
      <c r="AU362" s="108">
        <f t="shared" si="89"/>
        <v>0</v>
      </c>
    </row>
    <row r="363" spans="1:47" hidden="1">
      <c r="A363" s="21">
        <v>44927</v>
      </c>
      <c r="B363" s="22" t="s">
        <v>13</v>
      </c>
      <c r="C363" s="22" t="s">
        <v>274</v>
      </c>
      <c r="D363" s="22" t="s">
        <v>310</v>
      </c>
      <c r="E363" s="22">
        <v>1000533934</v>
      </c>
      <c r="F363" s="22" t="s">
        <v>32</v>
      </c>
      <c r="G363" s="22">
        <v>1069281</v>
      </c>
      <c r="H363" s="36" t="s">
        <v>20</v>
      </c>
      <c r="I363" s="4" t="s">
        <v>3521</v>
      </c>
      <c r="J363" s="4" t="s">
        <v>3559</v>
      </c>
      <c r="K363" s="25">
        <v>75596.800000000745</v>
      </c>
      <c r="L363" s="25">
        <v>75596.800000000745</v>
      </c>
      <c r="M363" s="26">
        <v>13</v>
      </c>
      <c r="N363" s="26">
        <v>0</v>
      </c>
      <c r="O363" s="26">
        <v>241</v>
      </c>
      <c r="P363" s="26">
        <v>15246</v>
      </c>
      <c r="Q363" s="26">
        <v>46627.300000000017</v>
      </c>
      <c r="R363" s="27">
        <v>966221.2200000002</v>
      </c>
      <c r="S363" s="27">
        <v>2920759.9099999992</v>
      </c>
      <c r="T363" s="28">
        <v>415200</v>
      </c>
      <c r="U363" s="27">
        <v>3394872</v>
      </c>
      <c r="V363" s="29">
        <v>10</v>
      </c>
      <c r="W363" s="26">
        <v>181</v>
      </c>
      <c r="X363" s="30">
        <f t="shared" si="75"/>
        <v>254</v>
      </c>
      <c r="Y363" s="31">
        <f t="shared" si="76"/>
        <v>61873.300000000017</v>
      </c>
      <c r="Z363" s="31">
        <f t="shared" si="77"/>
        <v>3886981.1299999994</v>
      </c>
      <c r="AA363" s="31">
        <f t="shared" si="78"/>
        <v>3810072</v>
      </c>
      <c r="AB363" s="5">
        <v>191</v>
      </c>
      <c r="AC363" s="6">
        <v>11026081.039999997</v>
      </c>
      <c r="AD363" s="30">
        <v>20</v>
      </c>
      <c r="AE363" s="67">
        <f t="shared" si="79"/>
        <v>0.75196850393700787</v>
      </c>
      <c r="AF363" s="70">
        <f>IF(C363=Sheet6!$E$3,Sheet6!$E$4,IF('January 2023'!C363=Sheet6!$F$3,Sheet6!$F$4,IF('January 2023'!C363=Sheet6!$G$3,Sheet6!$G$4,IF('January 2023'!C363=Sheet6!$H$3,Sheet6!$H$4,IF('January 2023'!C363=Sheet6!$I$3,Sheet6!$I$4,IF('January 2023'!C363=Sheet6!$J$3,Sheet6!$J$4,IF('January 2023'!C363=Sheet6!$K$3,Sheet6!$K$4,IF('January 2023'!C363=Sheet6!$L$3,Sheet6!$L$4))))))))</f>
        <v>0.11334524387361433</v>
      </c>
      <c r="AG363" s="74">
        <f t="shared" si="80"/>
        <v>0.81846453818150244</v>
      </c>
      <c r="AH363" s="71">
        <v>0.84</v>
      </c>
      <c r="AI363" s="72">
        <f t="shared" si="81"/>
        <v>0</v>
      </c>
      <c r="AJ363" s="73">
        <f t="shared" si="82"/>
        <v>0.75196850393700787</v>
      </c>
      <c r="AK363" s="73">
        <v>0.68062718848137493</v>
      </c>
      <c r="AL363" s="95">
        <f t="shared" si="83"/>
        <v>1</v>
      </c>
      <c r="AM363" s="107">
        <v>1</v>
      </c>
      <c r="AN363" s="98">
        <f t="shared" si="84"/>
        <v>1628.0120000006136</v>
      </c>
      <c r="AO363" s="99" t="e">
        <f>SUMIF([1]Sheet1!$AB:$AB,E363,[1]Sheet1!$AA:$AA)</f>
        <v>#VALUE!</v>
      </c>
      <c r="AP363" s="100" t="str">
        <f t="shared" si="85"/>
        <v/>
      </c>
      <c r="AQ363" s="97">
        <f t="shared" si="86"/>
        <v>1</v>
      </c>
      <c r="AR363" s="100">
        <f t="shared" si="87"/>
        <v>0.98021366005448052</v>
      </c>
      <c r="AS363" s="101">
        <f t="shared" si="88"/>
        <v>0.19772987940430942</v>
      </c>
      <c r="AT363" s="100">
        <v>0.11334524387361433</v>
      </c>
      <c r="AU363" s="108">
        <f t="shared" si="89"/>
        <v>0</v>
      </c>
    </row>
    <row r="364" spans="1:47" hidden="1">
      <c r="A364" s="21">
        <v>44927</v>
      </c>
      <c r="B364" s="22" t="s">
        <v>13</v>
      </c>
      <c r="C364" s="22" t="s">
        <v>274</v>
      </c>
      <c r="D364" s="22" t="s">
        <v>309</v>
      </c>
      <c r="E364" s="22">
        <v>1000240993</v>
      </c>
      <c r="F364" s="22" t="s">
        <v>32</v>
      </c>
      <c r="G364" s="22">
        <v>1069281</v>
      </c>
      <c r="H364" s="36" t="s">
        <v>20</v>
      </c>
      <c r="I364" s="4" t="s">
        <v>3521</v>
      </c>
      <c r="J364" s="4" t="s">
        <v>3559</v>
      </c>
      <c r="K364" s="25">
        <v>70919.080000000016</v>
      </c>
      <c r="L364" s="25">
        <v>70919.080000000016</v>
      </c>
      <c r="M364" s="26">
        <v>6</v>
      </c>
      <c r="N364" s="26">
        <v>0</v>
      </c>
      <c r="O364" s="26">
        <v>250</v>
      </c>
      <c r="P364" s="26">
        <v>6407</v>
      </c>
      <c r="Q364" s="26">
        <v>40579.200000000012</v>
      </c>
      <c r="R364" s="27">
        <v>407456.5</v>
      </c>
      <c r="S364" s="27">
        <v>2553473.0899999994</v>
      </c>
      <c r="T364" s="28">
        <v>229000</v>
      </c>
      <c r="U364" s="27">
        <v>3116722</v>
      </c>
      <c r="V364" s="29">
        <v>5</v>
      </c>
      <c r="W364" s="26">
        <v>175</v>
      </c>
      <c r="X364" s="30">
        <f t="shared" si="75"/>
        <v>256</v>
      </c>
      <c r="Y364" s="31">
        <f t="shared" si="76"/>
        <v>46986.200000000012</v>
      </c>
      <c r="Z364" s="31">
        <f t="shared" si="77"/>
        <v>2960929.5899999994</v>
      </c>
      <c r="AA364" s="31">
        <f t="shared" si="78"/>
        <v>3345722</v>
      </c>
      <c r="AB364" s="5">
        <v>180</v>
      </c>
      <c r="AC364" s="6">
        <v>8757540.8599999994</v>
      </c>
      <c r="AD364" s="30">
        <v>20</v>
      </c>
      <c r="AE364" s="67">
        <f t="shared" si="79"/>
        <v>0.703125</v>
      </c>
      <c r="AF364" s="70">
        <f>IF(C364=Sheet6!$E$3,Sheet6!$E$4,IF('January 2023'!C364=Sheet6!$F$3,Sheet6!$F$4,IF('January 2023'!C364=Sheet6!$G$3,Sheet6!$G$4,IF('January 2023'!C364=Sheet6!$H$3,Sheet6!$H$4,IF('January 2023'!C364=Sheet6!$I$3,Sheet6!$I$4,IF('January 2023'!C364=Sheet6!$J$3,Sheet6!$J$4,IF('January 2023'!C364=Sheet6!$K$3,Sheet6!$K$4,IF('January 2023'!C364=Sheet6!$L$3,Sheet6!$L$4))))))))</f>
        <v>0.11334524387361433</v>
      </c>
      <c r="AG364" s="74">
        <f t="shared" si="80"/>
        <v>0.66253256528426485</v>
      </c>
      <c r="AH364" s="71">
        <v>0.84</v>
      </c>
      <c r="AI364" s="72">
        <f t="shared" si="81"/>
        <v>0</v>
      </c>
      <c r="AJ364" s="73">
        <f t="shared" si="82"/>
        <v>0.703125</v>
      </c>
      <c r="AK364" s="73">
        <v>0.68062718848137493</v>
      </c>
      <c r="AL364" s="95">
        <f t="shared" si="83"/>
        <v>1</v>
      </c>
      <c r="AM364" s="107">
        <v>1</v>
      </c>
      <c r="AN364" s="98">
        <f t="shared" si="84"/>
        <v>12585.8272</v>
      </c>
      <c r="AO364" s="99" t="e">
        <f>SUMIF([1]Sheet1!$AB:$AB,E364,[1]Sheet1!$AA:$AA)</f>
        <v>#VALUE!</v>
      </c>
      <c r="AP364" s="100" t="str">
        <f t="shared" si="85"/>
        <v/>
      </c>
      <c r="AQ364" s="97">
        <f t="shared" si="86"/>
        <v>1</v>
      </c>
      <c r="AR364" s="100">
        <f t="shared" si="87"/>
        <v>1.1299566228455979</v>
      </c>
      <c r="AS364" s="101">
        <f t="shared" si="88"/>
        <v>0.25136694000616144</v>
      </c>
      <c r="AT364" s="100">
        <v>0.11334524387361433</v>
      </c>
      <c r="AU364" s="108">
        <f t="shared" si="89"/>
        <v>0</v>
      </c>
    </row>
    <row r="365" spans="1:47" hidden="1">
      <c r="A365" s="21">
        <v>44927</v>
      </c>
      <c r="B365" s="22" t="s">
        <v>13</v>
      </c>
      <c r="C365" s="22" t="s">
        <v>274</v>
      </c>
      <c r="D365" s="22" t="s">
        <v>311</v>
      </c>
      <c r="E365" s="22">
        <v>1000253607</v>
      </c>
      <c r="F365" s="22" t="s">
        <v>32</v>
      </c>
      <c r="G365" s="22">
        <v>1070842</v>
      </c>
      <c r="H365" s="36" t="s">
        <v>20</v>
      </c>
      <c r="I365" s="4" t="s">
        <v>3520</v>
      </c>
      <c r="J365" s="4" t="s">
        <v>3558</v>
      </c>
      <c r="K365" s="25">
        <v>65641.600000000559</v>
      </c>
      <c r="L365" s="25">
        <v>65641.600000000559</v>
      </c>
      <c r="M365" s="26">
        <v>6</v>
      </c>
      <c r="N365" s="26">
        <v>0</v>
      </c>
      <c r="O365" s="26">
        <v>313</v>
      </c>
      <c r="P365" s="26">
        <v>11550</v>
      </c>
      <c r="Q365" s="26">
        <v>46108.1</v>
      </c>
      <c r="R365" s="27">
        <v>735915.38000000012</v>
      </c>
      <c r="S365" s="27">
        <v>2855641.29</v>
      </c>
      <c r="T365" s="28">
        <v>592800</v>
      </c>
      <c r="U365" s="27">
        <v>3445015</v>
      </c>
      <c r="V365" s="29">
        <v>5</v>
      </c>
      <c r="W365" s="26">
        <v>170</v>
      </c>
      <c r="X365" s="30">
        <f t="shared" si="75"/>
        <v>319</v>
      </c>
      <c r="Y365" s="31">
        <f t="shared" si="76"/>
        <v>57658.1</v>
      </c>
      <c r="Z365" s="31">
        <f t="shared" si="77"/>
        <v>3591556.67</v>
      </c>
      <c r="AA365" s="31">
        <f t="shared" si="78"/>
        <v>4037815</v>
      </c>
      <c r="AB365" s="5">
        <v>175</v>
      </c>
      <c r="AC365" s="6">
        <v>3271650.42</v>
      </c>
      <c r="AD365" s="30">
        <v>15</v>
      </c>
      <c r="AE365" s="67">
        <f t="shared" si="79"/>
        <v>0.54858934169278994</v>
      </c>
      <c r="AF365" s="70">
        <f>IF(C365=Sheet6!$E$3,Sheet6!$E$4,IF('January 2023'!C365=Sheet6!$F$3,Sheet6!$F$4,IF('January 2023'!C365=Sheet6!$G$3,Sheet6!$G$4,IF('January 2023'!C365=Sheet6!$H$3,Sheet6!$H$4,IF('January 2023'!C365=Sheet6!$I$3,Sheet6!$I$4,IF('January 2023'!C365=Sheet6!$J$3,Sheet6!$J$4,IF('January 2023'!C365=Sheet6!$K$3,Sheet6!$K$4,IF('January 2023'!C365=Sheet6!$L$3,Sheet6!$L$4))))))))</f>
        <v>0.11334524387361433</v>
      </c>
      <c r="AG365" s="74">
        <f t="shared" si="80"/>
        <v>0.87837743138496793</v>
      </c>
      <c r="AH365" s="71">
        <v>0.84</v>
      </c>
      <c r="AI365" s="72">
        <f t="shared" si="81"/>
        <v>1</v>
      </c>
      <c r="AJ365" s="73">
        <f t="shared" si="82"/>
        <v>0.54858934169278994</v>
      </c>
      <c r="AK365" s="73">
        <v>0.68062718848137493</v>
      </c>
      <c r="AL365" s="95">
        <f t="shared" si="83"/>
        <v>0</v>
      </c>
      <c r="AM365" s="107">
        <v>1</v>
      </c>
      <c r="AN365" s="98">
        <f t="shared" si="84"/>
        <v>0</v>
      </c>
      <c r="AO365" s="99" t="e">
        <f>SUMIF([1]Sheet1!$AB:$AB,E365,[1]Sheet1!$AA:$AA)</f>
        <v>#VALUE!</v>
      </c>
      <c r="AP365" s="100">
        <f t="shared" si="85"/>
        <v>1</v>
      </c>
      <c r="AQ365" s="97">
        <f t="shared" si="86"/>
        <v>0</v>
      </c>
      <c r="AR365" s="100">
        <f t="shared" si="87"/>
        <v>1.1242520642170462</v>
      </c>
      <c r="AS365" s="101">
        <f t="shared" si="88"/>
        <v>1.2482359603782966E-2</v>
      </c>
      <c r="AT365" s="100">
        <v>0.11334524387361433</v>
      </c>
      <c r="AU365" s="108">
        <f t="shared" si="89"/>
        <v>1</v>
      </c>
    </row>
    <row r="366" spans="1:47" hidden="1">
      <c r="A366" s="21">
        <v>44927</v>
      </c>
      <c r="B366" s="23" t="s">
        <v>13</v>
      </c>
      <c r="C366" s="23" t="s">
        <v>274</v>
      </c>
      <c r="D366" s="23" t="s">
        <v>316</v>
      </c>
      <c r="E366" s="23">
        <v>1000533936</v>
      </c>
      <c r="F366" s="23" t="s">
        <v>32</v>
      </c>
      <c r="G366" s="23">
        <v>1069281</v>
      </c>
      <c r="H366" s="37" t="s">
        <v>20</v>
      </c>
      <c r="I366" s="4" t="s">
        <v>3521</v>
      </c>
      <c r="J366" s="4" t="s">
        <v>3559</v>
      </c>
      <c r="K366" s="24">
        <v>63902.399999999907</v>
      </c>
      <c r="L366" s="24">
        <v>63902.399999999907</v>
      </c>
      <c r="M366" s="29">
        <v>4</v>
      </c>
      <c r="N366" s="29">
        <v>0</v>
      </c>
      <c r="O366" s="29">
        <v>191</v>
      </c>
      <c r="P366" s="29">
        <v>4974</v>
      </c>
      <c r="Q366" s="29">
        <v>33193.4</v>
      </c>
      <c r="R366" s="28">
        <v>317153.74</v>
      </c>
      <c r="S366" s="28">
        <v>2075602.899999999</v>
      </c>
      <c r="T366" s="28">
        <v>105000</v>
      </c>
      <c r="U366" s="28">
        <v>2520465</v>
      </c>
      <c r="V366" s="29">
        <v>2</v>
      </c>
      <c r="W366" s="29">
        <v>121</v>
      </c>
      <c r="X366" s="32">
        <f t="shared" si="75"/>
        <v>195</v>
      </c>
      <c r="Y366" s="33">
        <f t="shared" si="76"/>
        <v>38167.4</v>
      </c>
      <c r="Z366" s="33">
        <f t="shared" si="77"/>
        <v>2392756.6399999987</v>
      </c>
      <c r="AA366" s="33">
        <f t="shared" si="78"/>
        <v>2625465</v>
      </c>
      <c r="AB366" s="5">
        <v>123</v>
      </c>
      <c r="AC366" s="6">
        <v>10890541.560000001</v>
      </c>
      <c r="AD366" s="32">
        <v>27</v>
      </c>
      <c r="AE366" s="67">
        <f t="shared" si="79"/>
        <v>0.63076923076923075</v>
      </c>
      <c r="AF366" s="70">
        <f>IF(C366=Sheet6!$E$3,Sheet6!$E$4,IF('January 2023'!C366=Sheet6!$F$3,Sheet6!$F$4,IF('January 2023'!C366=Sheet6!$G$3,Sheet6!$G$4,IF('January 2023'!C366=Sheet6!$H$3,Sheet6!$H$4,IF('January 2023'!C366=Sheet6!$I$3,Sheet6!$I$4,IF('January 2023'!C366=Sheet6!$J$3,Sheet6!$J$4,IF('January 2023'!C366=Sheet6!$K$3,Sheet6!$K$4,IF('January 2023'!C366=Sheet6!$L$3,Sheet6!$L$4))))))))</f>
        <v>0.11334524387361433</v>
      </c>
      <c r="AG366" s="74">
        <f t="shared" si="80"/>
        <v>0.59727647161922015</v>
      </c>
      <c r="AH366" s="71">
        <v>0.84</v>
      </c>
      <c r="AI366" s="72">
        <f t="shared" si="81"/>
        <v>0</v>
      </c>
      <c r="AJ366" s="73">
        <f t="shared" si="82"/>
        <v>0.63076923076923075</v>
      </c>
      <c r="AK366" s="73">
        <v>0.68062718848137493</v>
      </c>
      <c r="AL366" s="95">
        <f t="shared" si="83"/>
        <v>0</v>
      </c>
      <c r="AM366" s="107">
        <v>0</v>
      </c>
      <c r="AN366" s="98">
        <f t="shared" si="84"/>
        <v>15510.615999999922</v>
      </c>
      <c r="AO366" s="99" t="e">
        <f>SUMIF([1]Sheet1!$AB:$AB,E366,[1]Sheet1!$AA:$AA)</f>
        <v>#VALUE!</v>
      </c>
      <c r="AP366" s="100" t="str">
        <f t="shared" si="85"/>
        <v/>
      </c>
      <c r="AQ366" s="97">
        <f t="shared" si="86"/>
        <v>1</v>
      </c>
      <c r="AR366" s="100">
        <f t="shared" si="87"/>
        <v>1.0972553397657696</v>
      </c>
      <c r="AS366" s="101">
        <f t="shared" si="88"/>
        <v>0.34463520219935251</v>
      </c>
      <c r="AT366" s="100">
        <v>0.11334524387361433</v>
      </c>
      <c r="AU366" s="108">
        <f t="shared" si="89"/>
        <v>0</v>
      </c>
    </row>
    <row r="367" spans="1:47" hidden="1">
      <c r="A367" s="21">
        <v>44927</v>
      </c>
      <c r="B367" s="23" t="s">
        <v>13</v>
      </c>
      <c r="C367" s="23" t="s">
        <v>274</v>
      </c>
      <c r="D367" s="23" t="s">
        <v>313</v>
      </c>
      <c r="E367" s="23">
        <v>1000533932</v>
      </c>
      <c r="F367" s="23" t="s">
        <v>32</v>
      </c>
      <c r="G367" s="23">
        <v>1069281</v>
      </c>
      <c r="H367" s="37" t="s">
        <v>20</v>
      </c>
      <c r="I367" s="4" t="s">
        <v>3521</v>
      </c>
      <c r="J367" s="4" t="s">
        <v>3559</v>
      </c>
      <c r="K367" s="24">
        <v>62726.400000000373</v>
      </c>
      <c r="L367" s="24">
        <v>62726.400000000373</v>
      </c>
      <c r="M367" s="29">
        <v>12</v>
      </c>
      <c r="N367" s="29">
        <v>0</v>
      </c>
      <c r="O367" s="29">
        <v>206</v>
      </c>
      <c r="P367" s="29">
        <v>12843</v>
      </c>
      <c r="Q367" s="29">
        <v>43352.500000000015</v>
      </c>
      <c r="R367" s="28">
        <v>813948.81000000017</v>
      </c>
      <c r="S367" s="28">
        <v>2728891.9399999995</v>
      </c>
      <c r="T367" s="28">
        <v>148635</v>
      </c>
      <c r="U367" s="28">
        <v>3150950</v>
      </c>
      <c r="V367" s="29">
        <v>5</v>
      </c>
      <c r="W367" s="29">
        <v>155</v>
      </c>
      <c r="X367" s="32">
        <f t="shared" si="75"/>
        <v>218</v>
      </c>
      <c r="Y367" s="33">
        <f t="shared" si="76"/>
        <v>56195.500000000015</v>
      </c>
      <c r="Z367" s="33">
        <f t="shared" si="77"/>
        <v>3542840.7499999995</v>
      </c>
      <c r="AA367" s="33">
        <f t="shared" si="78"/>
        <v>3299585</v>
      </c>
      <c r="AB367" s="5">
        <v>160</v>
      </c>
      <c r="AC367" s="6">
        <v>7013257.0600000005</v>
      </c>
      <c r="AD367" s="32">
        <v>13</v>
      </c>
      <c r="AE367" s="67">
        <f t="shared" si="79"/>
        <v>0.73394495412844041</v>
      </c>
      <c r="AF367" s="70">
        <f>IF(C367=Sheet6!$E$3,Sheet6!$E$4,IF('January 2023'!C367=Sheet6!$F$3,Sheet6!$F$4,IF('January 2023'!C367=Sheet6!$G$3,Sheet6!$G$4,IF('January 2023'!C367=Sheet6!$H$3,Sheet6!$H$4,IF('January 2023'!C367=Sheet6!$I$3,Sheet6!$I$4,IF('January 2023'!C367=Sheet6!$J$3,Sheet6!$J$4,IF('January 2023'!C367=Sheet6!$K$3,Sheet6!$K$4,IF('January 2023'!C367=Sheet6!$L$3,Sheet6!$L$4))))))))</f>
        <v>0.11334524387361433</v>
      </c>
      <c r="AG367" s="74">
        <f t="shared" si="80"/>
        <v>0.89588275431077957</v>
      </c>
      <c r="AH367" s="71">
        <v>0.84</v>
      </c>
      <c r="AI367" s="72">
        <f t="shared" si="81"/>
        <v>1</v>
      </c>
      <c r="AJ367" s="73">
        <f t="shared" si="82"/>
        <v>0.73394495412844041</v>
      </c>
      <c r="AK367" s="73">
        <v>0.68062718848137493</v>
      </c>
      <c r="AL367" s="95">
        <f t="shared" si="83"/>
        <v>1</v>
      </c>
      <c r="AM367" s="107">
        <v>1</v>
      </c>
      <c r="AN367" s="98">
        <f t="shared" si="84"/>
        <v>0</v>
      </c>
      <c r="AO367" s="99" t="e">
        <f>SUMIF([1]Sheet1!$AB:$AB,E367,[1]Sheet1!$AA:$AA)</f>
        <v>#VALUE!</v>
      </c>
      <c r="AP367" s="100">
        <f t="shared" si="85"/>
        <v>1</v>
      </c>
      <c r="AQ367" s="97">
        <f t="shared" si="86"/>
        <v>0</v>
      </c>
      <c r="AR367" s="100">
        <f t="shared" si="87"/>
        <v>0.93133878512603208</v>
      </c>
      <c r="AS367" s="101">
        <f t="shared" si="88"/>
        <v>0.16562964398483504</v>
      </c>
      <c r="AT367" s="100">
        <v>0.11334524387361433</v>
      </c>
      <c r="AU367" s="108">
        <f t="shared" si="89"/>
        <v>0</v>
      </c>
    </row>
    <row r="368" spans="1:47" hidden="1">
      <c r="A368" s="21">
        <v>44927</v>
      </c>
      <c r="B368" s="22" t="s">
        <v>13</v>
      </c>
      <c r="C368" s="22" t="s">
        <v>274</v>
      </c>
      <c r="D368" s="22" t="s">
        <v>312</v>
      </c>
      <c r="E368" s="22">
        <v>1001601778</v>
      </c>
      <c r="F368" s="22" t="s">
        <v>32</v>
      </c>
      <c r="G368" s="22">
        <v>1069281</v>
      </c>
      <c r="H368" s="36" t="s">
        <v>20</v>
      </c>
      <c r="I368" s="4" t="s">
        <v>3519</v>
      </c>
      <c r="J368" s="4" t="s">
        <v>3557</v>
      </c>
      <c r="K368" s="25">
        <v>61773.589999999851</v>
      </c>
      <c r="L368" s="25">
        <v>61773.589999999851</v>
      </c>
      <c r="M368" s="26">
        <v>6</v>
      </c>
      <c r="N368" s="26">
        <v>0</v>
      </c>
      <c r="O368" s="26">
        <v>226</v>
      </c>
      <c r="P368" s="26">
        <v>7200</v>
      </c>
      <c r="Q368" s="26">
        <v>39179</v>
      </c>
      <c r="R368" s="27">
        <v>455631.3</v>
      </c>
      <c r="S368" s="27">
        <v>2317430.7400000007</v>
      </c>
      <c r="T368" s="28">
        <v>354000</v>
      </c>
      <c r="U368" s="27">
        <v>3172680</v>
      </c>
      <c r="V368" s="29">
        <v>5</v>
      </c>
      <c r="W368" s="26">
        <v>147</v>
      </c>
      <c r="X368" s="30">
        <f t="shared" si="75"/>
        <v>232</v>
      </c>
      <c r="Y368" s="31">
        <f t="shared" si="76"/>
        <v>46379</v>
      </c>
      <c r="Z368" s="31">
        <f t="shared" si="77"/>
        <v>2773062.0400000005</v>
      </c>
      <c r="AA368" s="31">
        <f t="shared" si="78"/>
        <v>3526680</v>
      </c>
      <c r="AB368" s="5">
        <v>152</v>
      </c>
      <c r="AC368" s="6">
        <v>9696784.790000001</v>
      </c>
      <c r="AD368" s="30">
        <v>17</v>
      </c>
      <c r="AE368" s="67">
        <f t="shared" si="79"/>
        <v>0.65517241379310343</v>
      </c>
      <c r="AF368" s="70">
        <f>IF(C368=Sheet6!$E$3,Sheet6!$E$4,IF('January 2023'!C368=Sheet6!$F$3,Sheet6!$F$4,IF('January 2023'!C368=Sheet6!$G$3,Sheet6!$G$4,IF('January 2023'!C368=Sheet6!$H$3,Sheet6!$H$4,IF('January 2023'!C368=Sheet6!$I$3,Sheet6!$I$4,IF('January 2023'!C368=Sheet6!$J$3,Sheet6!$J$4,IF('January 2023'!C368=Sheet6!$K$3,Sheet6!$K$4,IF('January 2023'!C368=Sheet6!$L$3,Sheet6!$L$4))))))))</f>
        <v>0.11334524387361433</v>
      </c>
      <c r="AG368" s="74">
        <f t="shared" si="80"/>
        <v>0.75079010301975513</v>
      </c>
      <c r="AH368" s="71">
        <v>0.84</v>
      </c>
      <c r="AI368" s="72">
        <f t="shared" si="81"/>
        <v>0</v>
      </c>
      <c r="AJ368" s="73">
        <f t="shared" si="82"/>
        <v>0.65517241379310343</v>
      </c>
      <c r="AK368" s="73">
        <v>0.68062718848137493</v>
      </c>
      <c r="AL368" s="95">
        <f t="shared" si="83"/>
        <v>0</v>
      </c>
      <c r="AM368" s="107">
        <v>2</v>
      </c>
      <c r="AN368" s="98">
        <f t="shared" si="84"/>
        <v>5510.8155999998708</v>
      </c>
      <c r="AO368" s="99" t="e">
        <f>SUMIF([1]Sheet1!$AB:$AB,E368,[1]Sheet1!$AA:$AA)</f>
        <v>#VALUE!</v>
      </c>
      <c r="AP368" s="100" t="str">
        <f t="shared" si="85"/>
        <v/>
      </c>
      <c r="AQ368" s="97">
        <f t="shared" si="86"/>
        <v>1</v>
      </c>
      <c r="AR368" s="100">
        <f t="shared" si="87"/>
        <v>1.2717638297050142</v>
      </c>
      <c r="AS368" s="101">
        <f t="shared" si="88"/>
        <v>4.5172303278974035E-2</v>
      </c>
      <c r="AT368" s="100">
        <v>0.11334524387361433</v>
      </c>
      <c r="AU368" s="108">
        <f t="shared" si="89"/>
        <v>1</v>
      </c>
    </row>
    <row r="369" spans="1:47" hidden="1">
      <c r="A369" s="21">
        <v>44927</v>
      </c>
      <c r="B369" s="22" t="s">
        <v>13</v>
      </c>
      <c r="C369" s="22" t="s">
        <v>274</v>
      </c>
      <c r="D369" s="22" t="s">
        <v>314</v>
      </c>
      <c r="E369" s="22">
        <v>1000254223</v>
      </c>
      <c r="F369" s="22" t="s">
        <v>32</v>
      </c>
      <c r="G369" s="22">
        <v>1070842</v>
      </c>
      <c r="H369" s="36" t="s">
        <v>20</v>
      </c>
      <c r="I369" s="4" t="s">
        <v>3520</v>
      </c>
      <c r="J369" s="4" t="s">
        <v>3558</v>
      </c>
      <c r="K369" s="25">
        <v>57726.399999999441</v>
      </c>
      <c r="L369" s="25">
        <v>57726.399999999441</v>
      </c>
      <c r="M369" s="26">
        <v>8</v>
      </c>
      <c r="N369" s="26">
        <v>0</v>
      </c>
      <c r="O369" s="26">
        <v>232</v>
      </c>
      <c r="P369" s="26">
        <v>9600</v>
      </c>
      <c r="Q369" s="26">
        <v>36053.300000000003</v>
      </c>
      <c r="R369" s="27">
        <v>607508.4</v>
      </c>
      <c r="S369" s="27">
        <v>2219519.4699999997</v>
      </c>
      <c r="T369" s="28">
        <v>218260</v>
      </c>
      <c r="U369" s="27">
        <v>2706400</v>
      </c>
      <c r="V369" s="29">
        <v>7</v>
      </c>
      <c r="W369" s="26">
        <v>144</v>
      </c>
      <c r="X369" s="30">
        <f t="shared" si="75"/>
        <v>240</v>
      </c>
      <c r="Y369" s="31">
        <f t="shared" si="76"/>
        <v>45653.3</v>
      </c>
      <c r="Z369" s="31">
        <f t="shared" si="77"/>
        <v>2827027.8699999996</v>
      </c>
      <c r="AA369" s="31">
        <f t="shared" si="78"/>
        <v>2924660</v>
      </c>
      <c r="AB369" s="5">
        <v>151</v>
      </c>
      <c r="AC369" s="6">
        <v>2793784.4200000004</v>
      </c>
      <c r="AD369" s="30">
        <v>7</v>
      </c>
      <c r="AE369" s="67">
        <f t="shared" si="79"/>
        <v>0.62916666666666665</v>
      </c>
      <c r="AF369" s="70">
        <f>IF(C369=Sheet6!$E$3,Sheet6!$E$4,IF('January 2023'!C369=Sheet6!$F$3,Sheet6!$F$4,IF('January 2023'!C369=Sheet6!$G$3,Sheet6!$G$4,IF('January 2023'!C369=Sheet6!$H$3,Sheet6!$H$4,IF('January 2023'!C369=Sheet6!$I$3,Sheet6!$I$4,IF('January 2023'!C369=Sheet6!$J$3,Sheet6!$J$4,IF('January 2023'!C369=Sheet6!$K$3,Sheet6!$K$4,IF('January 2023'!C369=Sheet6!$L$3,Sheet6!$L$4))))))))</f>
        <v>0.11334524387361433</v>
      </c>
      <c r="AG369" s="74">
        <f t="shared" si="80"/>
        <v>0.79085652318524013</v>
      </c>
      <c r="AH369" s="71">
        <v>0.84</v>
      </c>
      <c r="AI369" s="72">
        <f t="shared" si="81"/>
        <v>0</v>
      </c>
      <c r="AJ369" s="73">
        <f t="shared" si="82"/>
        <v>0.62916666666666665</v>
      </c>
      <c r="AK369" s="73">
        <v>0.68062718848137493</v>
      </c>
      <c r="AL369" s="95">
        <f t="shared" si="83"/>
        <v>0</v>
      </c>
      <c r="AM369" s="107">
        <v>0</v>
      </c>
      <c r="AN369" s="98">
        <f t="shared" si="84"/>
        <v>2836.8759999995236</v>
      </c>
      <c r="AO369" s="99" t="e">
        <f>SUMIF([1]Sheet1!$AB:$AB,E369,[1]Sheet1!$AA:$AA)</f>
        <v>#VALUE!</v>
      </c>
      <c r="AP369" s="100" t="str">
        <f t="shared" si="85"/>
        <v/>
      </c>
      <c r="AQ369" s="97">
        <f t="shared" si="86"/>
        <v>1</v>
      </c>
      <c r="AR369" s="100">
        <f t="shared" si="87"/>
        <v>1.0345352555721357</v>
      </c>
      <c r="AS369" s="101">
        <f t="shared" si="88"/>
        <v>0.18183104466566702</v>
      </c>
      <c r="AT369" s="100">
        <v>0.11334524387361433</v>
      </c>
      <c r="AU369" s="108">
        <f t="shared" si="89"/>
        <v>0</v>
      </c>
    </row>
    <row r="370" spans="1:47" hidden="1">
      <c r="A370" s="21">
        <v>44927</v>
      </c>
      <c r="B370" s="22" t="s">
        <v>13</v>
      </c>
      <c r="C370" s="22" t="s">
        <v>274</v>
      </c>
      <c r="D370" s="22" t="s">
        <v>318</v>
      </c>
      <c r="E370" s="22">
        <v>1000244930</v>
      </c>
      <c r="F370" s="22" t="s">
        <v>32</v>
      </c>
      <c r="G370" s="22">
        <v>1069281</v>
      </c>
      <c r="H370" s="36" t="s">
        <v>20</v>
      </c>
      <c r="I370" s="4" t="s">
        <v>3519</v>
      </c>
      <c r="J370" s="4" t="s">
        <v>3557</v>
      </c>
      <c r="K370" s="25">
        <v>56723.200000000186</v>
      </c>
      <c r="L370" s="25">
        <v>56723.200000000186</v>
      </c>
      <c r="M370" s="26">
        <v>3</v>
      </c>
      <c r="N370" s="26">
        <v>0</v>
      </c>
      <c r="O370" s="26">
        <v>237</v>
      </c>
      <c r="P370" s="26">
        <v>3600</v>
      </c>
      <c r="Q370" s="26">
        <v>40083.700000000019</v>
      </c>
      <c r="R370" s="27">
        <v>227815.65000000002</v>
      </c>
      <c r="S370" s="27">
        <v>2531702.2999999998</v>
      </c>
      <c r="T370" s="28">
        <v>113000</v>
      </c>
      <c r="U370" s="27">
        <v>3120855</v>
      </c>
      <c r="V370" s="29">
        <v>2</v>
      </c>
      <c r="W370" s="26">
        <v>176</v>
      </c>
      <c r="X370" s="30">
        <f t="shared" si="75"/>
        <v>240</v>
      </c>
      <c r="Y370" s="31">
        <f t="shared" si="76"/>
        <v>43683.700000000019</v>
      </c>
      <c r="Z370" s="31">
        <f t="shared" si="77"/>
        <v>2759517.9499999997</v>
      </c>
      <c r="AA370" s="31">
        <f t="shared" si="78"/>
        <v>3233855</v>
      </c>
      <c r="AB370" s="5">
        <v>178</v>
      </c>
      <c r="AC370" s="6">
        <v>8089354.1500000004</v>
      </c>
      <c r="AD370" s="30">
        <v>15</v>
      </c>
      <c r="AE370" s="67">
        <f t="shared" si="79"/>
        <v>0.7416666666666667</v>
      </c>
      <c r="AF370" s="70">
        <f>IF(C370=Sheet6!$E$3,Sheet6!$E$4,IF('January 2023'!C370=Sheet6!$F$3,Sheet6!$F$4,IF('January 2023'!C370=Sheet6!$G$3,Sheet6!$G$4,IF('January 2023'!C370=Sheet6!$H$3,Sheet6!$H$4,IF('January 2023'!C370=Sheet6!$I$3,Sheet6!$I$4,IF('January 2023'!C370=Sheet6!$J$3,Sheet6!$J$4,IF('January 2023'!C370=Sheet6!$K$3,Sheet6!$K$4,IF('January 2023'!C370=Sheet6!$L$3,Sheet6!$L$4))))))))</f>
        <v>0.11334524387361433</v>
      </c>
      <c r="AG370" s="74">
        <f t="shared" si="80"/>
        <v>0.77012051506261769</v>
      </c>
      <c r="AH370" s="71">
        <v>0.84</v>
      </c>
      <c r="AI370" s="72">
        <f t="shared" si="81"/>
        <v>0</v>
      </c>
      <c r="AJ370" s="73">
        <f t="shared" si="82"/>
        <v>0.7416666666666667</v>
      </c>
      <c r="AK370" s="73">
        <v>0.68062718848137493</v>
      </c>
      <c r="AL370" s="95">
        <f t="shared" si="83"/>
        <v>1</v>
      </c>
      <c r="AM370" s="107">
        <v>0</v>
      </c>
      <c r="AN370" s="98">
        <f t="shared" si="84"/>
        <v>3963.7880000001387</v>
      </c>
      <c r="AO370" s="99" t="e">
        <f>SUMIF([1]Sheet1!$AB:$AB,E370,[1]Sheet1!$AA:$AA)</f>
        <v>#VALUE!</v>
      </c>
      <c r="AP370" s="100" t="str">
        <f t="shared" si="85"/>
        <v/>
      </c>
      <c r="AQ370" s="97">
        <f t="shared" si="86"/>
        <v>1</v>
      </c>
      <c r="AR370" s="100">
        <f t="shared" si="87"/>
        <v>1.1718912718070924</v>
      </c>
      <c r="AS370" s="101">
        <f t="shared" si="88"/>
        <v>9.7502490158535848E-2</v>
      </c>
      <c r="AT370" s="100">
        <v>0.11334524387361433</v>
      </c>
      <c r="AU370" s="108">
        <f t="shared" si="89"/>
        <v>1</v>
      </c>
    </row>
    <row r="371" spans="1:47" hidden="1">
      <c r="A371" s="21">
        <v>44927</v>
      </c>
      <c r="B371" s="22" t="s">
        <v>13</v>
      </c>
      <c r="C371" s="22" t="s">
        <v>274</v>
      </c>
      <c r="D371" s="22" t="s">
        <v>324</v>
      </c>
      <c r="E371" s="22">
        <v>1000254633</v>
      </c>
      <c r="F371" s="22" t="s">
        <v>32</v>
      </c>
      <c r="G371" s="22">
        <v>1070899</v>
      </c>
      <c r="H371" s="36" t="s">
        <v>20</v>
      </c>
      <c r="I371" s="4" t="s">
        <v>3518</v>
      </c>
      <c r="J371" s="4" t="s">
        <v>3556</v>
      </c>
      <c r="K371" s="25">
        <v>55590.399999999441</v>
      </c>
      <c r="L371" s="25">
        <v>55590.399999999441</v>
      </c>
      <c r="M371" s="26">
        <v>2</v>
      </c>
      <c r="N371" s="26">
        <v>0</v>
      </c>
      <c r="O371" s="26">
        <v>151</v>
      </c>
      <c r="P371" s="26">
        <v>2400</v>
      </c>
      <c r="Q371" s="26">
        <v>52087.499999999978</v>
      </c>
      <c r="R371" s="27">
        <v>151877.1</v>
      </c>
      <c r="S371" s="27">
        <v>3304686.1500000004</v>
      </c>
      <c r="T371" s="28">
        <v>10000</v>
      </c>
      <c r="U371" s="27">
        <v>3731350</v>
      </c>
      <c r="V371" s="29">
        <v>1</v>
      </c>
      <c r="W371" s="26">
        <v>124</v>
      </c>
      <c r="X371" s="30">
        <f t="shared" si="75"/>
        <v>153</v>
      </c>
      <c r="Y371" s="31">
        <f t="shared" si="76"/>
        <v>54487.499999999978</v>
      </c>
      <c r="Z371" s="31">
        <f t="shared" si="77"/>
        <v>3456563.2500000005</v>
      </c>
      <c r="AA371" s="31">
        <f t="shared" si="78"/>
        <v>3741350</v>
      </c>
      <c r="AB371" s="5">
        <v>125</v>
      </c>
      <c r="AC371" s="6">
        <v>7431756.5799999982</v>
      </c>
      <c r="AD371" s="30">
        <v>12</v>
      </c>
      <c r="AE371" s="67">
        <f t="shared" si="79"/>
        <v>0.81699346405228757</v>
      </c>
      <c r="AF371" s="70">
        <f>IF(C371=Sheet6!$E$3,Sheet6!$E$4,IF('January 2023'!C371=Sheet6!$F$3,Sheet6!$F$4,IF('January 2023'!C371=Sheet6!$G$3,Sheet6!$G$4,IF('January 2023'!C371=Sheet6!$H$3,Sheet6!$H$4,IF('January 2023'!C371=Sheet6!$I$3,Sheet6!$I$4,IF('January 2023'!C371=Sheet6!$J$3,Sheet6!$J$4,IF('January 2023'!C371=Sheet6!$K$3,Sheet6!$K$4,IF('January 2023'!C371=Sheet6!$L$3,Sheet6!$L$4))))))))</f>
        <v>0.11334524387361433</v>
      </c>
      <c r="AG371" s="74">
        <f t="shared" si="80"/>
        <v>0.98016024349528919</v>
      </c>
      <c r="AH371" s="71">
        <v>0.84</v>
      </c>
      <c r="AI371" s="72">
        <f t="shared" si="81"/>
        <v>1</v>
      </c>
      <c r="AJ371" s="73">
        <f t="shared" si="82"/>
        <v>0.81699346405228757</v>
      </c>
      <c r="AK371" s="73">
        <v>0.68062718848137493</v>
      </c>
      <c r="AL371" s="95">
        <f t="shared" si="83"/>
        <v>1</v>
      </c>
      <c r="AM371" s="107">
        <v>0</v>
      </c>
      <c r="AN371" s="98">
        <f t="shared" si="84"/>
        <v>0</v>
      </c>
      <c r="AO371" s="99" t="e">
        <f>SUMIF([1]Sheet1!$AB:$AB,E371,[1]Sheet1!$AA:$AA)</f>
        <v>#VALUE!</v>
      </c>
      <c r="AP371" s="100">
        <f t="shared" si="85"/>
        <v>1</v>
      </c>
      <c r="AQ371" s="97">
        <f t="shared" si="86"/>
        <v>0</v>
      </c>
      <c r="AR371" s="100">
        <f t="shared" si="87"/>
        <v>1.0823901457611109</v>
      </c>
      <c r="AS371" s="101">
        <f t="shared" si="88"/>
        <v>-6.0915788826112038E-2</v>
      </c>
      <c r="AT371" s="100">
        <v>0.11334524387361433</v>
      </c>
      <c r="AU371" s="108">
        <f t="shared" si="89"/>
        <v>1</v>
      </c>
    </row>
    <row r="372" spans="1:47" hidden="1">
      <c r="A372" s="21">
        <v>44927</v>
      </c>
      <c r="B372" s="22" t="s">
        <v>13</v>
      </c>
      <c r="C372" s="22" t="s">
        <v>274</v>
      </c>
      <c r="D372" s="22" t="s">
        <v>323</v>
      </c>
      <c r="E372" s="22">
        <v>1001609916</v>
      </c>
      <c r="F372" s="22" t="s">
        <v>32</v>
      </c>
      <c r="G372" s="22">
        <v>1070899</v>
      </c>
      <c r="H372" s="36" t="s">
        <v>20</v>
      </c>
      <c r="I372" s="4" t="s">
        <v>3518</v>
      </c>
      <c r="J372" s="4" t="s">
        <v>3556</v>
      </c>
      <c r="K372" s="25">
        <v>55222.350000000093</v>
      </c>
      <c r="L372" s="25">
        <v>55222.350000000093</v>
      </c>
      <c r="M372" s="26">
        <v>2</v>
      </c>
      <c r="N372" s="26">
        <v>0</v>
      </c>
      <c r="O372" s="26">
        <v>200</v>
      </c>
      <c r="P372" s="26">
        <v>2400</v>
      </c>
      <c r="Q372" s="26">
        <v>46487.200000000012</v>
      </c>
      <c r="R372" s="27">
        <v>151877.1</v>
      </c>
      <c r="S372" s="27">
        <v>2955910.419999999</v>
      </c>
      <c r="T372" s="28">
        <v>103000</v>
      </c>
      <c r="U372" s="27">
        <v>3246454</v>
      </c>
      <c r="V372" s="29">
        <v>2</v>
      </c>
      <c r="W372" s="26">
        <v>149</v>
      </c>
      <c r="X372" s="30">
        <f t="shared" si="75"/>
        <v>202</v>
      </c>
      <c r="Y372" s="31">
        <f t="shared" si="76"/>
        <v>48887.200000000012</v>
      </c>
      <c r="Z372" s="31">
        <f t="shared" si="77"/>
        <v>3107787.5199999991</v>
      </c>
      <c r="AA372" s="31">
        <f t="shared" si="78"/>
        <v>3349454</v>
      </c>
      <c r="AB372" s="5">
        <v>151</v>
      </c>
      <c r="AC372" s="6">
        <v>9383585.3099999987</v>
      </c>
      <c r="AD372" s="30">
        <v>23</v>
      </c>
      <c r="AE372" s="67">
        <f t="shared" si="79"/>
        <v>0.74752475247524752</v>
      </c>
      <c r="AF372" s="70">
        <f>IF(C372=Sheet6!$E$3,Sheet6!$E$4,IF('January 2023'!C372=Sheet6!$F$3,Sheet6!$F$4,IF('January 2023'!C372=Sheet6!$G$3,Sheet6!$G$4,IF('January 2023'!C372=Sheet6!$H$3,Sheet6!$H$4,IF('January 2023'!C372=Sheet6!$I$3,Sheet6!$I$4,IF('January 2023'!C372=Sheet6!$J$3,Sheet6!$J$4,IF('January 2023'!C372=Sheet6!$K$3,Sheet6!$K$4,IF('January 2023'!C372=Sheet6!$L$3,Sheet6!$L$4))))))))</f>
        <v>0.11334524387361433</v>
      </c>
      <c r="AG372" s="74">
        <f t="shared" si="80"/>
        <v>0.88527923929350938</v>
      </c>
      <c r="AH372" s="71">
        <v>0.84</v>
      </c>
      <c r="AI372" s="72">
        <f t="shared" si="81"/>
        <v>1</v>
      </c>
      <c r="AJ372" s="73">
        <f t="shared" si="82"/>
        <v>0.74752475247524752</v>
      </c>
      <c r="AK372" s="73">
        <v>0.68062718848137493</v>
      </c>
      <c r="AL372" s="95">
        <f t="shared" si="83"/>
        <v>1</v>
      </c>
      <c r="AM372" s="107">
        <v>0</v>
      </c>
      <c r="AN372" s="98">
        <f t="shared" si="84"/>
        <v>0</v>
      </c>
      <c r="AO372" s="99" t="e">
        <f>SUMIF([1]Sheet1!$AB:$AB,E372,[1]Sheet1!$AA:$AA)</f>
        <v>#VALUE!</v>
      </c>
      <c r="AP372" s="100">
        <f t="shared" si="85"/>
        <v>1</v>
      </c>
      <c r="AQ372" s="97">
        <f t="shared" si="86"/>
        <v>0</v>
      </c>
      <c r="AR372" s="100">
        <f t="shared" si="87"/>
        <v>1.0777615839064831</v>
      </c>
      <c r="AS372" s="101">
        <f t="shared" si="88"/>
        <v>4.5880044859500813E-2</v>
      </c>
      <c r="AT372" s="100">
        <v>0.11334524387361433</v>
      </c>
      <c r="AU372" s="108">
        <f t="shared" si="89"/>
        <v>1</v>
      </c>
    </row>
    <row r="373" spans="1:47" hidden="1">
      <c r="A373" s="21">
        <v>44927</v>
      </c>
      <c r="B373" s="23" t="s">
        <v>13</v>
      </c>
      <c r="C373" s="23" t="s">
        <v>274</v>
      </c>
      <c r="D373" s="23" t="s">
        <v>317</v>
      </c>
      <c r="E373" s="23">
        <v>1000534936</v>
      </c>
      <c r="F373" s="23" t="s">
        <v>32</v>
      </c>
      <c r="G373" s="23">
        <v>1069281</v>
      </c>
      <c r="H373" s="37" t="s">
        <v>20</v>
      </c>
      <c r="I373" s="4" t="s">
        <v>3521</v>
      </c>
      <c r="J373" s="4" t="s">
        <v>3559</v>
      </c>
      <c r="K373" s="24">
        <v>52870.399999999907</v>
      </c>
      <c r="L373" s="24">
        <v>52870.399999999907</v>
      </c>
      <c r="M373" s="29">
        <v>6</v>
      </c>
      <c r="N373" s="29">
        <v>1</v>
      </c>
      <c r="O373" s="29">
        <v>170</v>
      </c>
      <c r="P373" s="29">
        <v>6789</v>
      </c>
      <c r="Q373" s="29">
        <v>28454.100000000017</v>
      </c>
      <c r="R373" s="28">
        <v>431002.01</v>
      </c>
      <c r="S373" s="28">
        <v>1796158.2899999991</v>
      </c>
      <c r="T373" s="28">
        <v>194000</v>
      </c>
      <c r="U373" s="28">
        <v>2162368</v>
      </c>
      <c r="V373" s="29">
        <v>4</v>
      </c>
      <c r="W373" s="29">
        <v>117</v>
      </c>
      <c r="X373" s="32">
        <f t="shared" si="75"/>
        <v>176</v>
      </c>
      <c r="Y373" s="33">
        <f t="shared" si="76"/>
        <v>35243.10000000002</v>
      </c>
      <c r="Z373" s="33">
        <f t="shared" si="77"/>
        <v>2227160.2999999989</v>
      </c>
      <c r="AA373" s="33">
        <f t="shared" si="78"/>
        <v>2356368</v>
      </c>
      <c r="AB373" s="5">
        <v>121</v>
      </c>
      <c r="AC373" s="6">
        <v>5197020.5</v>
      </c>
      <c r="AD373" s="32">
        <v>10</v>
      </c>
      <c r="AE373" s="67">
        <f t="shared" si="79"/>
        <v>0.6875</v>
      </c>
      <c r="AF373" s="70">
        <f>IF(C373=Sheet6!$E$3,Sheet6!$E$4,IF('January 2023'!C373=Sheet6!$F$3,Sheet6!$F$4,IF('January 2023'!C373=Sheet6!$G$3,Sheet6!$G$4,IF('January 2023'!C373=Sheet6!$H$3,Sheet6!$H$4,IF('January 2023'!C373=Sheet6!$I$3,Sheet6!$I$4,IF('January 2023'!C373=Sheet6!$J$3,Sheet6!$J$4,IF('January 2023'!C373=Sheet6!$K$3,Sheet6!$K$4,IF('January 2023'!C373=Sheet6!$L$3,Sheet6!$L$4))))))))</f>
        <v>0.11334524387361433</v>
      </c>
      <c r="AG373" s="74">
        <f t="shared" si="80"/>
        <v>0.66659416232901747</v>
      </c>
      <c r="AH373" s="71">
        <v>0.84</v>
      </c>
      <c r="AI373" s="72">
        <f t="shared" si="81"/>
        <v>0</v>
      </c>
      <c r="AJ373" s="73">
        <f t="shared" si="82"/>
        <v>0.6875</v>
      </c>
      <c r="AK373" s="73">
        <v>0.68062718848137493</v>
      </c>
      <c r="AL373" s="95">
        <f t="shared" si="83"/>
        <v>1</v>
      </c>
      <c r="AM373" s="107">
        <v>0</v>
      </c>
      <c r="AN373" s="98">
        <f t="shared" si="84"/>
        <v>9168.0359999998982</v>
      </c>
      <c r="AO373" s="99" t="e">
        <f>SUMIF([1]Sheet1!$AB:$AB,E373,[1]Sheet1!$AA:$AA)</f>
        <v>#VALUE!</v>
      </c>
      <c r="AP373" s="100" t="str">
        <f t="shared" si="85"/>
        <v/>
      </c>
      <c r="AQ373" s="97">
        <f t="shared" si="86"/>
        <v>1</v>
      </c>
      <c r="AR373" s="100">
        <f t="shared" si="87"/>
        <v>1.0580145488405128</v>
      </c>
      <c r="AS373" s="101">
        <f t="shared" si="88"/>
        <v>0.29473367808374507</v>
      </c>
      <c r="AT373" s="100">
        <v>0.11334524387361433</v>
      </c>
      <c r="AU373" s="108">
        <f t="shared" si="89"/>
        <v>0</v>
      </c>
    </row>
    <row r="374" spans="1:47" hidden="1">
      <c r="A374" s="21">
        <v>44927</v>
      </c>
      <c r="B374" s="22" t="s">
        <v>13</v>
      </c>
      <c r="C374" s="22" t="s">
        <v>274</v>
      </c>
      <c r="D374" s="22" t="s">
        <v>319</v>
      </c>
      <c r="E374" s="22">
        <v>1000533938</v>
      </c>
      <c r="F374" s="22" t="s">
        <v>32</v>
      </c>
      <c r="G374" s="22">
        <v>1069281</v>
      </c>
      <c r="H374" s="36" t="s">
        <v>20</v>
      </c>
      <c r="I374" s="4" t="s">
        <v>3521</v>
      </c>
      <c r="J374" s="4" t="s">
        <v>3559</v>
      </c>
      <c r="K374" s="25">
        <v>51328</v>
      </c>
      <c r="L374" s="25">
        <v>51328</v>
      </c>
      <c r="M374" s="26">
        <v>7</v>
      </c>
      <c r="N374" s="26">
        <v>0</v>
      </c>
      <c r="O374" s="26">
        <v>148</v>
      </c>
      <c r="P374" s="26">
        <v>7300</v>
      </c>
      <c r="Q374" s="26">
        <v>21968.900000000005</v>
      </c>
      <c r="R374" s="27">
        <v>462849.61</v>
      </c>
      <c r="S374" s="27">
        <v>1365711.6899999997</v>
      </c>
      <c r="T374" s="28">
        <v>210900</v>
      </c>
      <c r="U374" s="27">
        <v>1957962.15</v>
      </c>
      <c r="V374" s="29">
        <v>6</v>
      </c>
      <c r="W374" s="26">
        <v>91</v>
      </c>
      <c r="X374" s="30">
        <f t="shared" si="75"/>
        <v>155</v>
      </c>
      <c r="Y374" s="31">
        <f t="shared" si="76"/>
        <v>29268.900000000005</v>
      </c>
      <c r="Z374" s="31">
        <f t="shared" si="77"/>
        <v>1828561.2999999998</v>
      </c>
      <c r="AA374" s="31">
        <f t="shared" si="78"/>
        <v>2168862.15</v>
      </c>
      <c r="AB374" s="5">
        <v>97</v>
      </c>
      <c r="AC374" s="6">
        <v>13362978.970000001</v>
      </c>
      <c r="AD374" s="30">
        <v>19</v>
      </c>
      <c r="AE374" s="67">
        <f t="shared" si="79"/>
        <v>0.62580645161290327</v>
      </c>
      <c r="AF374" s="70">
        <f>IF(C374=Sheet6!$E$3,Sheet6!$E$4,IF('January 2023'!C374=Sheet6!$F$3,Sheet6!$F$4,IF('January 2023'!C374=Sheet6!$G$3,Sheet6!$G$4,IF('January 2023'!C374=Sheet6!$H$3,Sheet6!$H$4,IF('January 2023'!C374=Sheet6!$I$3,Sheet6!$I$4,IF('January 2023'!C374=Sheet6!$J$3,Sheet6!$J$4,IF('January 2023'!C374=Sheet6!$K$3,Sheet6!$K$4,IF('January 2023'!C374=Sheet6!$L$3,Sheet6!$L$4))))))))</f>
        <v>0.11334524387361433</v>
      </c>
      <c r="AG374" s="74">
        <f t="shared" si="80"/>
        <v>0.57023262157107246</v>
      </c>
      <c r="AH374" s="71">
        <v>0.84</v>
      </c>
      <c r="AI374" s="72">
        <f t="shared" si="81"/>
        <v>0</v>
      </c>
      <c r="AJ374" s="73">
        <f t="shared" si="82"/>
        <v>0.62580645161290327</v>
      </c>
      <c r="AK374" s="73">
        <v>0.68062718848137493</v>
      </c>
      <c r="AL374" s="95">
        <f t="shared" si="83"/>
        <v>0</v>
      </c>
      <c r="AM374" s="107">
        <v>2</v>
      </c>
      <c r="AN374" s="98">
        <f t="shared" si="84"/>
        <v>13846.619999999988</v>
      </c>
      <c r="AO374" s="99" t="e">
        <f>SUMIF([1]Sheet1!$AB:$AB,E374,[1]Sheet1!$AA:$AA)</f>
        <v>#VALUE!</v>
      </c>
      <c r="AP374" s="100" t="str">
        <f t="shared" si="85"/>
        <v/>
      </c>
      <c r="AQ374" s="97">
        <f t="shared" si="86"/>
        <v>1</v>
      </c>
      <c r="AR374" s="100">
        <f t="shared" si="87"/>
        <v>1.1861030581802208</v>
      </c>
      <c r="AS374" s="101">
        <f t="shared" si="88"/>
        <v>0.32364534368042641</v>
      </c>
      <c r="AT374" s="100">
        <v>0.11334524387361433</v>
      </c>
      <c r="AU374" s="108">
        <f t="shared" si="89"/>
        <v>0</v>
      </c>
    </row>
    <row r="375" spans="1:47" hidden="1">
      <c r="A375" s="21">
        <v>44927</v>
      </c>
      <c r="B375" s="23" t="s">
        <v>13</v>
      </c>
      <c r="C375" s="23" t="s">
        <v>274</v>
      </c>
      <c r="D375" s="23" t="s">
        <v>325</v>
      </c>
      <c r="E375" s="23">
        <v>1000532949</v>
      </c>
      <c r="F375" s="23" t="s">
        <v>32</v>
      </c>
      <c r="G375" s="23">
        <v>1069281</v>
      </c>
      <c r="H375" s="37" t="s">
        <v>20</v>
      </c>
      <c r="I375" s="4" t="s">
        <v>3519</v>
      </c>
      <c r="J375" s="4" t="s">
        <v>3557</v>
      </c>
      <c r="K375" s="24">
        <v>48357</v>
      </c>
      <c r="L375" s="24">
        <v>48357</v>
      </c>
      <c r="M375" s="29">
        <v>6</v>
      </c>
      <c r="N375" s="29">
        <v>1</v>
      </c>
      <c r="O375" s="29">
        <v>90</v>
      </c>
      <c r="P375" s="29">
        <v>11145</v>
      </c>
      <c r="Q375" s="29">
        <v>9272.5000000000018</v>
      </c>
      <c r="R375" s="28">
        <v>709985.71000000008</v>
      </c>
      <c r="S375" s="28">
        <v>579853.46</v>
      </c>
      <c r="T375" s="28">
        <v>533129</v>
      </c>
      <c r="U375" s="28">
        <v>1061500</v>
      </c>
      <c r="V375" s="29">
        <v>5</v>
      </c>
      <c r="W375" s="29">
        <v>45</v>
      </c>
      <c r="X375" s="32">
        <f t="shared" si="75"/>
        <v>96</v>
      </c>
      <c r="Y375" s="33">
        <f t="shared" si="76"/>
        <v>20417.5</v>
      </c>
      <c r="Z375" s="33">
        <f t="shared" si="77"/>
        <v>1289839.17</v>
      </c>
      <c r="AA375" s="33">
        <f t="shared" si="78"/>
        <v>1594629</v>
      </c>
      <c r="AB375" s="5">
        <v>50</v>
      </c>
      <c r="AC375" s="6">
        <v>13109781.419999998</v>
      </c>
      <c r="AD375" s="32">
        <v>17</v>
      </c>
      <c r="AE375" s="67">
        <f t="shared" si="79"/>
        <v>0.52083333333333337</v>
      </c>
      <c r="AF375" s="70">
        <f>IF(C375=Sheet6!$E$3,Sheet6!$E$4,IF('January 2023'!C375=Sheet6!$F$3,Sheet6!$F$4,IF('January 2023'!C375=Sheet6!$G$3,Sheet6!$G$4,IF('January 2023'!C375=Sheet6!$H$3,Sheet6!$H$4,IF('January 2023'!C375=Sheet6!$I$3,Sheet6!$I$4,IF('January 2023'!C375=Sheet6!$J$3,Sheet6!$J$4,IF('January 2023'!C375=Sheet6!$K$3,Sheet6!$K$4,IF('January 2023'!C375=Sheet6!$L$3,Sheet6!$L$4))))))))</f>
        <v>0.11334524387361433</v>
      </c>
      <c r="AG375" s="74">
        <f t="shared" si="80"/>
        <v>0.42222429017515561</v>
      </c>
      <c r="AH375" s="71">
        <v>0.84</v>
      </c>
      <c r="AI375" s="72">
        <f t="shared" si="81"/>
        <v>0</v>
      </c>
      <c r="AJ375" s="73">
        <f t="shared" si="82"/>
        <v>0.52083333333333337</v>
      </c>
      <c r="AK375" s="73">
        <v>0.68062718848137493</v>
      </c>
      <c r="AL375" s="95">
        <f t="shared" si="83"/>
        <v>0</v>
      </c>
      <c r="AM375" s="107">
        <v>1</v>
      </c>
      <c r="AN375" s="98">
        <f t="shared" si="84"/>
        <v>20202.379999999997</v>
      </c>
      <c r="AO375" s="99" t="e">
        <f>SUMIF([1]Sheet1!$AB:$AB,E375,[1]Sheet1!$AA:$AA)</f>
        <v>#VALUE!</v>
      </c>
      <c r="AP375" s="100" t="str">
        <f t="shared" si="85"/>
        <v/>
      </c>
      <c r="AQ375" s="97">
        <f t="shared" si="86"/>
        <v>1</v>
      </c>
      <c r="AR375" s="100">
        <f t="shared" si="87"/>
        <v>1.2363006466922539</v>
      </c>
      <c r="AS375" s="101">
        <f t="shared" si="88"/>
        <v>0.47800383700727722</v>
      </c>
      <c r="AT375" s="100">
        <v>0.11334524387361433</v>
      </c>
      <c r="AU375" s="108">
        <f t="shared" si="89"/>
        <v>0</v>
      </c>
    </row>
    <row r="376" spans="1:47" hidden="1">
      <c r="A376" s="21">
        <v>44927</v>
      </c>
      <c r="B376" s="23" t="s">
        <v>13</v>
      </c>
      <c r="C376" s="23" t="s">
        <v>274</v>
      </c>
      <c r="D376" s="23" t="s">
        <v>321</v>
      </c>
      <c r="E376" s="23">
        <v>1001604408</v>
      </c>
      <c r="F376" s="23" t="s">
        <v>32</v>
      </c>
      <c r="G376" s="23">
        <v>1069281</v>
      </c>
      <c r="H376" s="37" t="s">
        <v>20</v>
      </c>
      <c r="I376" s="4" t="s">
        <v>3519</v>
      </c>
      <c r="J376" s="4" t="s">
        <v>3557</v>
      </c>
      <c r="K376" s="24">
        <v>47412.709999999963</v>
      </c>
      <c r="L376" s="24">
        <v>47412.709999999963</v>
      </c>
      <c r="M376" s="29">
        <v>4</v>
      </c>
      <c r="N376" s="29">
        <v>0</v>
      </c>
      <c r="O376" s="29">
        <v>187</v>
      </c>
      <c r="P376" s="29">
        <v>4800</v>
      </c>
      <c r="Q376" s="29">
        <v>48175.80000000001</v>
      </c>
      <c r="R376" s="28">
        <v>303754.2</v>
      </c>
      <c r="S376" s="28">
        <v>2965695.7899999991</v>
      </c>
      <c r="T376" s="28">
        <v>105000</v>
      </c>
      <c r="U376" s="28">
        <v>3500073.3200000003</v>
      </c>
      <c r="V376" s="29">
        <v>3</v>
      </c>
      <c r="W376" s="29">
        <v>121</v>
      </c>
      <c r="X376" s="32">
        <f t="shared" si="75"/>
        <v>191</v>
      </c>
      <c r="Y376" s="33">
        <f t="shared" si="76"/>
        <v>52975.80000000001</v>
      </c>
      <c r="Z376" s="33">
        <f t="shared" si="77"/>
        <v>3269449.9899999993</v>
      </c>
      <c r="AA376" s="33">
        <f t="shared" si="78"/>
        <v>3605073.3200000003</v>
      </c>
      <c r="AB376" s="5">
        <v>124</v>
      </c>
      <c r="AC376" s="6">
        <v>2881120.5500000003</v>
      </c>
      <c r="AD376" s="32">
        <v>6</v>
      </c>
      <c r="AE376" s="67">
        <f t="shared" si="79"/>
        <v>0.64921465968586389</v>
      </c>
      <c r="AF376" s="70">
        <f>IF(C376=Sheet6!$E$3,Sheet6!$E$4,IF('January 2023'!C376=Sheet6!$F$3,Sheet6!$F$4,IF('January 2023'!C376=Sheet6!$G$3,Sheet6!$G$4,IF('January 2023'!C376=Sheet6!$H$3,Sheet6!$H$4,IF('January 2023'!C376=Sheet6!$I$3,Sheet6!$I$4,IF('January 2023'!C376=Sheet6!$J$3,Sheet6!$J$4,IF('January 2023'!C376=Sheet6!$K$3,Sheet6!$K$4,IF('January 2023'!C376=Sheet6!$L$3,Sheet6!$L$4))))))))</f>
        <v>0.11334524387361433</v>
      </c>
      <c r="AG376" s="74">
        <f t="shared" si="80"/>
        <v>1.117333305773917</v>
      </c>
      <c r="AH376" s="71">
        <v>0.84</v>
      </c>
      <c r="AI376" s="72">
        <f t="shared" si="81"/>
        <v>1</v>
      </c>
      <c r="AJ376" s="73">
        <f t="shared" si="82"/>
        <v>0.64921465968586389</v>
      </c>
      <c r="AK376" s="73">
        <v>0.68062718848137493</v>
      </c>
      <c r="AL376" s="95">
        <f t="shared" si="83"/>
        <v>0</v>
      </c>
      <c r="AM376" s="107">
        <v>0</v>
      </c>
      <c r="AN376" s="98">
        <f t="shared" si="84"/>
        <v>0</v>
      </c>
      <c r="AO376" s="99" t="e">
        <f>SUMIF([1]Sheet1!$AB:$AB,E376,[1]Sheet1!$AA:$AA)</f>
        <v>#VALUE!</v>
      </c>
      <c r="AP376" s="100">
        <f t="shared" si="85"/>
        <v>1</v>
      </c>
      <c r="AQ376" s="97">
        <f t="shared" si="86"/>
        <v>0</v>
      </c>
      <c r="AR376" s="100">
        <f t="shared" si="87"/>
        <v>1.1026543703150513</v>
      </c>
      <c r="AS376" s="101">
        <f t="shared" si="88"/>
        <v>-0.23203245271017314</v>
      </c>
      <c r="AT376" s="100">
        <v>0.11334524387361433</v>
      </c>
      <c r="AU376" s="108">
        <f t="shared" si="89"/>
        <v>1</v>
      </c>
    </row>
    <row r="377" spans="1:47" hidden="1">
      <c r="A377" s="21">
        <v>44927</v>
      </c>
      <c r="B377" s="22" t="s">
        <v>13</v>
      </c>
      <c r="C377" s="22" t="s">
        <v>274</v>
      </c>
      <c r="D377" s="22" t="s">
        <v>322</v>
      </c>
      <c r="E377" s="22">
        <v>1000254227</v>
      </c>
      <c r="F377" s="22" t="s">
        <v>32</v>
      </c>
      <c r="G377" s="22">
        <v>1070842</v>
      </c>
      <c r="H377" s="36" t="s">
        <v>20</v>
      </c>
      <c r="I377" s="4" t="s">
        <v>3520</v>
      </c>
      <c r="J377" s="4" t="s">
        <v>3558</v>
      </c>
      <c r="K377" s="25">
        <v>46108.200000000012</v>
      </c>
      <c r="L377" s="25">
        <v>46108.200000000012</v>
      </c>
      <c r="M377" s="26">
        <v>2</v>
      </c>
      <c r="N377" s="26">
        <v>0</v>
      </c>
      <c r="O377" s="26">
        <v>207</v>
      </c>
      <c r="P377" s="26">
        <v>2400</v>
      </c>
      <c r="Q377" s="26">
        <v>30232.399999999991</v>
      </c>
      <c r="R377" s="27">
        <v>151877.1</v>
      </c>
      <c r="S377" s="27">
        <v>1873163.35</v>
      </c>
      <c r="T377" s="28">
        <v>82100</v>
      </c>
      <c r="U377" s="27">
        <v>2200105.7999999998</v>
      </c>
      <c r="V377" s="29">
        <v>2</v>
      </c>
      <c r="W377" s="26">
        <v>123</v>
      </c>
      <c r="X377" s="30">
        <f t="shared" si="75"/>
        <v>209</v>
      </c>
      <c r="Y377" s="31">
        <f t="shared" si="76"/>
        <v>32632.399999999991</v>
      </c>
      <c r="Z377" s="31">
        <f t="shared" si="77"/>
        <v>2025040.4500000002</v>
      </c>
      <c r="AA377" s="31">
        <f t="shared" si="78"/>
        <v>2282205.7999999998</v>
      </c>
      <c r="AB377" s="5">
        <v>125</v>
      </c>
      <c r="AC377" s="6">
        <v>1721518.2899999998</v>
      </c>
      <c r="AD377" s="30">
        <v>7</v>
      </c>
      <c r="AE377" s="67">
        <f t="shared" si="79"/>
        <v>0.59808612440191389</v>
      </c>
      <c r="AF377" s="70">
        <f>IF(C377=Sheet6!$E$3,Sheet6!$E$4,IF('January 2023'!C377=Sheet6!$F$3,Sheet6!$F$4,IF('January 2023'!C377=Sheet6!$G$3,Sheet6!$G$4,IF('January 2023'!C377=Sheet6!$H$3,Sheet6!$H$4,IF('January 2023'!C377=Sheet6!$I$3,Sheet6!$I$4,IF('January 2023'!C377=Sheet6!$J$3,Sheet6!$J$4,IF('January 2023'!C377=Sheet6!$K$3,Sheet6!$K$4,IF('January 2023'!C377=Sheet6!$L$3,Sheet6!$L$4))))))))</f>
        <v>0.11334524387361433</v>
      </c>
      <c r="AG377" s="74">
        <f t="shared" si="80"/>
        <v>0.70773528352874293</v>
      </c>
      <c r="AH377" s="71">
        <v>0.84</v>
      </c>
      <c r="AI377" s="72">
        <f t="shared" si="81"/>
        <v>0</v>
      </c>
      <c r="AJ377" s="73">
        <f t="shared" si="82"/>
        <v>0.59808612440191389</v>
      </c>
      <c r="AK377" s="73">
        <v>0.68062718848137493</v>
      </c>
      <c r="AL377" s="95">
        <f t="shared" si="83"/>
        <v>0</v>
      </c>
      <c r="AM377" s="107">
        <v>0</v>
      </c>
      <c r="AN377" s="98">
        <f t="shared" si="84"/>
        <v>6098.4880000000121</v>
      </c>
      <c r="AO377" s="99" t="e">
        <f>SUMIF([1]Sheet1!$AB:$AB,E377,[1]Sheet1!$AA:$AA)</f>
        <v>#VALUE!</v>
      </c>
      <c r="AP377" s="100" t="str">
        <f t="shared" si="85"/>
        <v/>
      </c>
      <c r="AQ377" s="97">
        <f t="shared" si="86"/>
        <v>1</v>
      </c>
      <c r="AR377" s="100">
        <f t="shared" si="87"/>
        <v>1.1269926978495661</v>
      </c>
      <c r="AS377" s="101">
        <f t="shared" si="88"/>
        <v>0.20238750345261436</v>
      </c>
      <c r="AT377" s="100">
        <v>0.11334524387361433</v>
      </c>
      <c r="AU377" s="108">
        <f t="shared" si="89"/>
        <v>0</v>
      </c>
    </row>
    <row r="378" spans="1:47" hidden="1">
      <c r="A378" s="21">
        <v>44927</v>
      </c>
      <c r="B378" s="23" t="s">
        <v>13</v>
      </c>
      <c r="C378" s="23" t="s">
        <v>274</v>
      </c>
      <c r="D378" s="23" t="s">
        <v>326</v>
      </c>
      <c r="E378" s="23">
        <v>1000532945</v>
      </c>
      <c r="F378" s="23" t="s">
        <v>32</v>
      </c>
      <c r="G378" s="23">
        <v>1069281</v>
      </c>
      <c r="H378" s="37" t="s">
        <v>20</v>
      </c>
      <c r="I378" s="4" t="s">
        <v>3521</v>
      </c>
      <c r="J378" s="4" t="s">
        <v>3559</v>
      </c>
      <c r="K378" s="24">
        <v>40475.200000000186</v>
      </c>
      <c r="L378" s="24">
        <v>40475.200000000186</v>
      </c>
      <c r="M378" s="29">
        <v>4</v>
      </c>
      <c r="N378" s="29">
        <v>1</v>
      </c>
      <c r="O378" s="29">
        <v>144</v>
      </c>
      <c r="P378" s="29">
        <v>3700</v>
      </c>
      <c r="Q378" s="29">
        <v>25695.200000000004</v>
      </c>
      <c r="R378" s="28">
        <v>234143.86</v>
      </c>
      <c r="S378" s="28">
        <v>1617443.5099999988</v>
      </c>
      <c r="T378" s="28">
        <v>115500</v>
      </c>
      <c r="U378" s="28">
        <v>2011150</v>
      </c>
      <c r="V378" s="29">
        <v>3</v>
      </c>
      <c r="W378" s="29">
        <v>98</v>
      </c>
      <c r="X378" s="32">
        <f t="shared" si="75"/>
        <v>148</v>
      </c>
      <c r="Y378" s="33">
        <f t="shared" si="76"/>
        <v>29395.200000000004</v>
      </c>
      <c r="Z378" s="33">
        <f t="shared" si="77"/>
        <v>1851587.3699999987</v>
      </c>
      <c r="AA378" s="33">
        <f t="shared" si="78"/>
        <v>2126650</v>
      </c>
      <c r="AB378" s="5">
        <v>101</v>
      </c>
      <c r="AC378" s="6">
        <v>9754776.5999999996</v>
      </c>
      <c r="AD378" s="32">
        <v>12</v>
      </c>
      <c r="AE378" s="67">
        <f t="shared" si="79"/>
        <v>0.68243243243243246</v>
      </c>
      <c r="AF378" s="70">
        <f>IF(C378=Sheet6!$E$3,Sheet6!$E$4,IF('January 2023'!C378=Sheet6!$F$3,Sheet6!$F$4,IF('January 2023'!C378=Sheet6!$G$3,Sheet6!$G$4,IF('January 2023'!C378=Sheet6!$H$3,Sheet6!$H$4,IF('January 2023'!C378=Sheet6!$I$3,Sheet6!$I$4,IF('January 2023'!C378=Sheet6!$J$3,Sheet6!$J$4,IF('January 2023'!C378=Sheet6!$K$3,Sheet6!$K$4,IF('January 2023'!C378=Sheet6!$L$3,Sheet6!$L$4))))))))</f>
        <v>0.11334524387361433</v>
      </c>
      <c r="AG378" s="74">
        <f t="shared" si="80"/>
        <v>0.72625212475787315</v>
      </c>
      <c r="AH378" s="71">
        <v>0.84</v>
      </c>
      <c r="AI378" s="72">
        <f t="shared" si="81"/>
        <v>0</v>
      </c>
      <c r="AJ378" s="73">
        <f t="shared" si="82"/>
        <v>0.68243243243243246</v>
      </c>
      <c r="AK378" s="73">
        <v>0.68062718848137493</v>
      </c>
      <c r="AL378" s="95">
        <f t="shared" si="83"/>
        <v>1</v>
      </c>
      <c r="AM378" s="107">
        <v>0</v>
      </c>
      <c r="AN378" s="98">
        <f t="shared" si="84"/>
        <v>4603.9680000001536</v>
      </c>
      <c r="AO378" s="99" t="e">
        <f>SUMIF([1]Sheet1!$AB:$AB,E378,[1]Sheet1!$AA:$AA)</f>
        <v>#VALUE!</v>
      </c>
      <c r="AP378" s="100" t="str">
        <f t="shared" si="85"/>
        <v/>
      </c>
      <c r="AQ378" s="97">
        <f t="shared" si="86"/>
        <v>1</v>
      </c>
      <c r="AR378" s="100">
        <f t="shared" si="87"/>
        <v>1.1485550368600761</v>
      </c>
      <c r="AS378" s="101">
        <f t="shared" si="88"/>
        <v>0.16585946407901242</v>
      </c>
      <c r="AT378" s="100">
        <v>0.11334524387361433</v>
      </c>
      <c r="AU378" s="108">
        <f t="shared" si="89"/>
        <v>0</v>
      </c>
    </row>
    <row r="379" spans="1:47" hidden="1">
      <c r="A379" s="21">
        <v>44927</v>
      </c>
      <c r="B379" s="23" t="s">
        <v>13</v>
      </c>
      <c r="C379" s="23" t="s">
        <v>274</v>
      </c>
      <c r="D379" s="23" t="s">
        <v>327</v>
      </c>
      <c r="E379" s="23">
        <v>1001601782</v>
      </c>
      <c r="F379" s="23" t="s">
        <v>32</v>
      </c>
      <c r="G379" s="23">
        <v>1069281</v>
      </c>
      <c r="H379" s="37" t="s">
        <v>20</v>
      </c>
      <c r="I379" s="4" t="s">
        <v>3521</v>
      </c>
      <c r="J379" s="4" t="s">
        <v>3559</v>
      </c>
      <c r="K379" s="24">
        <v>31980.959999999963</v>
      </c>
      <c r="L379" s="24">
        <v>31980.959999999963</v>
      </c>
      <c r="M379" s="29">
        <v>5</v>
      </c>
      <c r="N379" s="29">
        <v>0</v>
      </c>
      <c r="O379" s="29">
        <v>110</v>
      </c>
      <c r="P379" s="29">
        <v>5369</v>
      </c>
      <c r="Q379" s="29">
        <v>23612.500000000007</v>
      </c>
      <c r="R379" s="28">
        <v>341868.30000000005</v>
      </c>
      <c r="S379" s="28">
        <v>1489314.5999999994</v>
      </c>
      <c r="T379" s="28">
        <v>203957</v>
      </c>
      <c r="U379" s="28">
        <v>1723132</v>
      </c>
      <c r="V379" s="29">
        <v>5</v>
      </c>
      <c r="W379" s="29">
        <v>78</v>
      </c>
      <c r="X379" s="32">
        <f t="shared" si="75"/>
        <v>115</v>
      </c>
      <c r="Y379" s="33">
        <f t="shared" si="76"/>
        <v>28981.500000000007</v>
      </c>
      <c r="Z379" s="33">
        <f t="shared" si="77"/>
        <v>1831182.8999999994</v>
      </c>
      <c r="AA379" s="33">
        <f t="shared" si="78"/>
        <v>1927089</v>
      </c>
      <c r="AB379" s="5">
        <v>83</v>
      </c>
      <c r="AC379" s="6">
        <v>3870625.0399999996</v>
      </c>
      <c r="AD379" s="32">
        <v>5</v>
      </c>
      <c r="AE379" s="67">
        <f t="shared" si="79"/>
        <v>0.72173913043478266</v>
      </c>
      <c r="AF379" s="70">
        <f>IF(C379=Sheet6!$E$3,Sheet6!$E$4,IF('January 2023'!C379=Sheet6!$F$3,Sheet6!$F$4,IF('January 2023'!C379=Sheet6!$G$3,Sheet6!$G$4,IF('January 2023'!C379=Sheet6!$H$3,Sheet6!$H$4,IF('January 2023'!C379=Sheet6!$I$3,Sheet6!$I$4,IF('January 2023'!C379=Sheet6!$J$3,Sheet6!$J$4,IF('January 2023'!C379=Sheet6!$K$3,Sheet6!$K$4,IF('January 2023'!C379=Sheet6!$L$3,Sheet6!$L$4))))))))</f>
        <v>0.11334524387361433</v>
      </c>
      <c r="AG379" s="74">
        <f t="shared" si="80"/>
        <v>0.90621107058700057</v>
      </c>
      <c r="AH379" s="71">
        <v>0.84</v>
      </c>
      <c r="AI379" s="72">
        <f t="shared" si="81"/>
        <v>1</v>
      </c>
      <c r="AJ379" s="73">
        <f t="shared" si="82"/>
        <v>0.72173913043478266</v>
      </c>
      <c r="AK379" s="73">
        <v>0.68062718848137493</v>
      </c>
      <c r="AL379" s="95">
        <f t="shared" si="83"/>
        <v>1</v>
      </c>
      <c r="AM379" s="107">
        <v>2</v>
      </c>
      <c r="AN379" s="98">
        <f t="shared" si="84"/>
        <v>0</v>
      </c>
      <c r="AO379" s="99" t="e">
        <f>SUMIF([1]Sheet1!$AB:$AB,E379,[1]Sheet1!$AA:$AA)</f>
        <v>#VALUE!</v>
      </c>
      <c r="AP379" s="100">
        <f t="shared" si="85"/>
        <v>1</v>
      </c>
      <c r="AQ379" s="97">
        <f t="shared" si="86"/>
        <v>0</v>
      </c>
      <c r="AR379" s="100">
        <f t="shared" si="87"/>
        <v>1.0523738508043083</v>
      </c>
      <c r="AS379" s="101">
        <f t="shared" si="88"/>
        <v>4.6327166004863307E-2</v>
      </c>
      <c r="AT379" s="100">
        <v>0.11334524387361433</v>
      </c>
      <c r="AU379" s="108">
        <f t="shared" si="89"/>
        <v>1</v>
      </c>
    </row>
    <row r="380" spans="1:47" hidden="1">
      <c r="A380" s="21">
        <v>44927</v>
      </c>
      <c r="B380" s="22" t="s">
        <v>13</v>
      </c>
      <c r="C380" s="22" t="s">
        <v>274</v>
      </c>
      <c r="D380" s="22" t="s">
        <v>330</v>
      </c>
      <c r="E380" s="22">
        <v>1001601564</v>
      </c>
      <c r="F380" s="22" t="s">
        <v>32</v>
      </c>
      <c r="G380" s="22">
        <v>1070842</v>
      </c>
      <c r="H380" s="36" t="s">
        <v>20</v>
      </c>
      <c r="I380" s="4" t="s">
        <v>3520</v>
      </c>
      <c r="J380" s="4" t="s">
        <v>3558</v>
      </c>
      <c r="K380" s="25">
        <v>30974.669999999925</v>
      </c>
      <c r="L380" s="25">
        <v>30974.669999999925</v>
      </c>
      <c r="M380" s="26">
        <v>8</v>
      </c>
      <c r="N380" s="26">
        <v>0</v>
      </c>
      <c r="O380" s="26">
        <v>156</v>
      </c>
      <c r="P380" s="26">
        <v>9600</v>
      </c>
      <c r="Q380" s="26">
        <v>20419.999999999996</v>
      </c>
      <c r="R380" s="27">
        <v>607508.4</v>
      </c>
      <c r="S380" s="27">
        <v>1290955.2299999997</v>
      </c>
      <c r="T380" s="28">
        <v>178100</v>
      </c>
      <c r="U380" s="27">
        <v>1726610</v>
      </c>
      <c r="V380" s="29">
        <v>4</v>
      </c>
      <c r="W380" s="26">
        <v>92</v>
      </c>
      <c r="X380" s="30">
        <f t="shared" si="75"/>
        <v>164</v>
      </c>
      <c r="Y380" s="31">
        <f t="shared" si="76"/>
        <v>30019.999999999996</v>
      </c>
      <c r="Z380" s="31">
        <f t="shared" si="77"/>
        <v>1898463.63</v>
      </c>
      <c r="AA380" s="31">
        <f t="shared" si="78"/>
        <v>1904710</v>
      </c>
      <c r="AB380" s="5">
        <v>96</v>
      </c>
      <c r="AC380" s="6">
        <v>11634978.65</v>
      </c>
      <c r="AD380" s="30">
        <v>15</v>
      </c>
      <c r="AE380" s="67">
        <f t="shared" si="79"/>
        <v>0.58536585365853655</v>
      </c>
      <c r="AF380" s="70">
        <f>IF(C380=Sheet6!$E$3,Sheet6!$E$4,IF('January 2023'!C380=Sheet6!$F$3,Sheet6!$F$4,IF('January 2023'!C380=Sheet6!$G$3,Sheet6!$G$4,IF('January 2023'!C380=Sheet6!$H$3,Sheet6!$H$4,IF('January 2023'!C380=Sheet6!$I$3,Sheet6!$I$4,IF('January 2023'!C380=Sheet6!$J$3,Sheet6!$J$4,IF('January 2023'!C380=Sheet6!$K$3,Sheet6!$K$4,IF('January 2023'!C380=Sheet6!$L$3,Sheet6!$L$4))))))))</f>
        <v>0.11334524387361433</v>
      </c>
      <c r="AG380" s="74">
        <f t="shared" si="80"/>
        <v>0.96917900981673311</v>
      </c>
      <c r="AH380" s="71">
        <v>0.84</v>
      </c>
      <c r="AI380" s="72">
        <f t="shared" si="81"/>
        <v>1</v>
      </c>
      <c r="AJ380" s="73">
        <f t="shared" si="82"/>
        <v>0.58536585365853655</v>
      </c>
      <c r="AK380" s="73">
        <v>0.68062718848137493</v>
      </c>
      <c r="AL380" s="95">
        <f t="shared" si="83"/>
        <v>0</v>
      </c>
      <c r="AM380" s="107">
        <v>1</v>
      </c>
      <c r="AN380" s="98">
        <f t="shared" si="84"/>
        <v>0</v>
      </c>
      <c r="AO380" s="99" t="e">
        <f>SUMIF([1]Sheet1!$AB:$AB,E380,[1]Sheet1!$AA:$AA)</f>
        <v>#VALUE!</v>
      </c>
      <c r="AP380" s="100">
        <f t="shared" si="85"/>
        <v>1</v>
      </c>
      <c r="AQ380" s="97">
        <f t="shared" si="86"/>
        <v>0</v>
      </c>
      <c r="AR380" s="100">
        <f t="shared" si="87"/>
        <v>1.0032902236847172</v>
      </c>
      <c r="AS380" s="101">
        <f t="shared" si="88"/>
        <v>2.7632174450437086E-2</v>
      </c>
      <c r="AT380" s="100">
        <v>0.11334524387361433</v>
      </c>
      <c r="AU380" s="108">
        <f t="shared" si="89"/>
        <v>1</v>
      </c>
    </row>
    <row r="381" spans="1:47" hidden="1">
      <c r="A381" s="21">
        <v>44927</v>
      </c>
      <c r="B381" s="22" t="s">
        <v>13</v>
      </c>
      <c r="C381" s="22" t="s">
        <v>274</v>
      </c>
      <c r="D381" s="22" t="s">
        <v>328</v>
      </c>
      <c r="E381" s="22">
        <v>1001601780</v>
      </c>
      <c r="F381" s="22" t="s">
        <v>32</v>
      </c>
      <c r="G381" s="22">
        <v>1069281</v>
      </c>
      <c r="H381" s="36" t="s">
        <v>20</v>
      </c>
      <c r="I381" s="4" t="s">
        <v>3521</v>
      </c>
      <c r="J381" s="4" t="s">
        <v>3559</v>
      </c>
      <c r="K381" s="25">
        <v>30797.940000000177</v>
      </c>
      <c r="L381" s="25">
        <v>30797.940000000177</v>
      </c>
      <c r="M381" s="26">
        <v>6</v>
      </c>
      <c r="N381" s="26">
        <v>0</v>
      </c>
      <c r="O381" s="26">
        <v>139</v>
      </c>
      <c r="P381" s="26">
        <v>3995</v>
      </c>
      <c r="Q381" s="26">
        <v>22620.799999999992</v>
      </c>
      <c r="R381" s="27">
        <v>252812.09000000003</v>
      </c>
      <c r="S381" s="27">
        <v>1394616.84</v>
      </c>
      <c r="T381" s="28">
        <v>110700</v>
      </c>
      <c r="U381" s="27">
        <v>1681060</v>
      </c>
      <c r="V381" s="29">
        <v>5</v>
      </c>
      <c r="W381" s="26">
        <v>102</v>
      </c>
      <c r="X381" s="30">
        <f t="shared" si="75"/>
        <v>145</v>
      </c>
      <c r="Y381" s="31">
        <f t="shared" si="76"/>
        <v>26615.799999999992</v>
      </c>
      <c r="Z381" s="31">
        <f t="shared" si="77"/>
        <v>1647428.9300000002</v>
      </c>
      <c r="AA381" s="31">
        <f t="shared" si="78"/>
        <v>1791760</v>
      </c>
      <c r="AB381" s="5">
        <v>107</v>
      </c>
      <c r="AC381" s="6">
        <v>2587708.8500000006</v>
      </c>
      <c r="AD381" s="30">
        <v>4</v>
      </c>
      <c r="AE381" s="67">
        <f t="shared" si="79"/>
        <v>0.73793103448275865</v>
      </c>
      <c r="AF381" s="70">
        <f>IF(C381=Sheet6!$E$3,Sheet6!$E$4,IF('January 2023'!C381=Sheet6!$F$3,Sheet6!$F$4,IF('January 2023'!C381=Sheet6!$G$3,Sheet6!$G$4,IF('January 2023'!C381=Sheet6!$H$3,Sheet6!$H$4,IF('January 2023'!C381=Sheet6!$I$3,Sheet6!$I$4,IF('January 2023'!C381=Sheet6!$J$3,Sheet6!$J$4,IF('January 2023'!C381=Sheet6!$K$3,Sheet6!$K$4,IF('January 2023'!C381=Sheet6!$L$3,Sheet6!$L$4))))))))</f>
        <v>0.11334524387361433</v>
      </c>
      <c r="AG381" s="74">
        <f t="shared" si="80"/>
        <v>0.86420715151727157</v>
      </c>
      <c r="AH381" s="71">
        <v>0.84</v>
      </c>
      <c r="AI381" s="72">
        <f t="shared" si="81"/>
        <v>1</v>
      </c>
      <c r="AJ381" s="73">
        <f t="shared" si="82"/>
        <v>0.73793103448275865</v>
      </c>
      <c r="AK381" s="73">
        <v>0.68062718848137493</v>
      </c>
      <c r="AL381" s="95">
        <f t="shared" si="83"/>
        <v>1</v>
      </c>
      <c r="AM381" s="107">
        <v>0</v>
      </c>
      <c r="AN381" s="98">
        <f t="shared" si="84"/>
        <v>0</v>
      </c>
      <c r="AO381" s="99" t="e">
        <f>SUMIF([1]Sheet1!$AB:$AB,E381,[1]Sheet1!$AA:$AA)</f>
        <v>#VALUE!</v>
      </c>
      <c r="AP381" s="100">
        <f t="shared" si="85"/>
        <v>1</v>
      </c>
      <c r="AQ381" s="97">
        <f t="shared" si="86"/>
        <v>0</v>
      </c>
      <c r="AR381" s="100">
        <f t="shared" si="87"/>
        <v>1.0876098916145656</v>
      </c>
      <c r="AS381" s="101">
        <f t="shared" si="88"/>
        <v>6.0079753605767783E-2</v>
      </c>
      <c r="AT381" s="100">
        <v>0.11334524387361433</v>
      </c>
      <c r="AU381" s="108">
        <f t="shared" si="89"/>
        <v>1</v>
      </c>
    </row>
    <row r="382" spans="1:47" hidden="1">
      <c r="A382" s="21">
        <v>44927</v>
      </c>
      <c r="B382" s="23" t="s">
        <v>13</v>
      </c>
      <c r="C382" s="23" t="s">
        <v>274</v>
      </c>
      <c r="D382" s="23" t="s">
        <v>329</v>
      </c>
      <c r="E382" s="23">
        <v>1000533928</v>
      </c>
      <c r="F382" s="23" t="s">
        <v>32</v>
      </c>
      <c r="G382" s="23">
        <v>1069281</v>
      </c>
      <c r="H382" s="37" t="s">
        <v>20</v>
      </c>
      <c r="I382" s="4" t="s">
        <v>3521</v>
      </c>
      <c r="J382" s="4" t="s">
        <v>3559</v>
      </c>
      <c r="K382" s="24">
        <v>29096</v>
      </c>
      <c r="L382" s="24">
        <v>29096</v>
      </c>
      <c r="M382" s="29">
        <v>4</v>
      </c>
      <c r="N382" s="29">
        <v>0</v>
      </c>
      <c r="O382" s="29">
        <v>98</v>
      </c>
      <c r="P382" s="29">
        <v>5107</v>
      </c>
      <c r="Q382" s="29">
        <v>17366.400000000001</v>
      </c>
      <c r="R382" s="28">
        <v>324299.63999999996</v>
      </c>
      <c r="S382" s="28">
        <v>1113007.8600000003</v>
      </c>
      <c r="T382" s="28">
        <v>83300</v>
      </c>
      <c r="U382" s="28">
        <v>1490488</v>
      </c>
      <c r="V382" s="29">
        <v>3</v>
      </c>
      <c r="W382" s="29">
        <v>69</v>
      </c>
      <c r="X382" s="32">
        <f t="shared" si="75"/>
        <v>102</v>
      </c>
      <c r="Y382" s="33">
        <f t="shared" si="76"/>
        <v>22473.4</v>
      </c>
      <c r="Z382" s="33">
        <f t="shared" si="77"/>
        <v>1437307.5000000002</v>
      </c>
      <c r="AA382" s="33">
        <f t="shared" si="78"/>
        <v>1573788</v>
      </c>
      <c r="AB382" s="5">
        <v>72</v>
      </c>
      <c r="AC382" s="6">
        <v>13901693.630000001</v>
      </c>
      <c r="AD382" s="32">
        <v>17</v>
      </c>
      <c r="AE382" s="67">
        <f t="shared" si="79"/>
        <v>0.70588235294117652</v>
      </c>
      <c r="AF382" s="70">
        <f>IF(C382=Sheet6!$E$3,Sheet6!$E$4,IF('January 2023'!C382=Sheet6!$F$3,Sheet6!$F$4,IF('January 2023'!C382=Sheet6!$G$3,Sheet6!$G$4,IF('January 2023'!C382=Sheet6!$H$3,Sheet6!$H$4,IF('January 2023'!C382=Sheet6!$I$3,Sheet6!$I$4,IF('January 2023'!C382=Sheet6!$J$3,Sheet6!$J$4,IF('January 2023'!C382=Sheet6!$K$3,Sheet6!$K$4,IF('January 2023'!C382=Sheet6!$L$3,Sheet6!$L$4))))))))</f>
        <v>0.11334524387361433</v>
      </c>
      <c r="AG382" s="74">
        <f t="shared" si="80"/>
        <v>0.77238795710750618</v>
      </c>
      <c r="AH382" s="71">
        <v>0.84</v>
      </c>
      <c r="AI382" s="72">
        <f t="shared" si="81"/>
        <v>0</v>
      </c>
      <c r="AJ382" s="73">
        <f t="shared" si="82"/>
        <v>0.70588235294117652</v>
      </c>
      <c r="AK382" s="73">
        <v>0.68062718848137493</v>
      </c>
      <c r="AL382" s="95">
        <f t="shared" si="83"/>
        <v>1</v>
      </c>
      <c r="AM382" s="107">
        <v>3</v>
      </c>
      <c r="AN382" s="98">
        <f t="shared" si="84"/>
        <v>1967.239999999998</v>
      </c>
      <c r="AO382" s="99" t="e">
        <f>SUMIF([1]Sheet1!$AB:$AB,E382,[1]Sheet1!$AA:$AA)</f>
        <v>#VALUE!</v>
      </c>
      <c r="AP382" s="100" t="str">
        <f t="shared" si="85"/>
        <v/>
      </c>
      <c r="AQ382" s="97">
        <f t="shared" si="86"/>
        <v>1</v>
      </c>
      <c r="AR382" s="100">
        <f t="shared" si="87"/>
        <v>1.0949556723248155</v>
      </c>
      <c r="AS382" s="101">
        <f t="shared" si="88"/>
        <v>0.15426942512975983</v>
      </c>
      <c r="AT382" s="100">
        <v>0.11334524387361433</v>
      </c>
      <c r="AU382" s="108">
        <f t="shared" si="89"/>
        <v>0</v>
      </c>
    </row>
    <row r="383" spans="1:47" hidden="1">
      <c r="A383" s="21">
        <v>44927</v>
      </c>
      <c r="B383" s="23" t="s">
        <v>13</v>
      </c>
      <c r="C383" s="23" t="s">
        <v>274</v>
      </c>
      <c r="D383" s="23" t="s">
        <v>333</v>
      </c>
      <c r="E383" s="23">
        <v>1000535953</v>
      </c>
      <c r="F383" s="23" t="s">
        <v>32</v>
      </c>
      <c r="G383" s="23">
        <v>1070899</v>
      </c>
      <c r="H383" s="37" t="s">
        <v>20</v>
      </c>
      <c r="I383" s="4" t="s">
        <v>3518</v>
      </c>
      <c r="J383" s="4" t="s">
        <v>3556</v>
      </c>
      <c r="K383" s="24">
        <v>28548</v>
      </c>
      <c r="L383" s="24">
        <v>28548</v>
      </c>
      <c r="M383" s="29">
        <v>0</v>
      </c>
      <c r="N383" s="29">
        <v>0</v>
      </c>
      <c r="O383" s="29">
        <v>48</v>
      </c>
      <c r="P383" s="29">
        <v>0</v>
      </c>
      <c r="Q383" s="29">
        <v>22447.499999999996</v>
      </c>
      <c r="R383" s="28">
        <v>0</v>
      </c>
      <c r="S383" s="28">
        <v>1433249.3200000003</v>
      </c>
      <c r="T383" s="28">
        <v>0</v>
      </c>
      <c r="U383" s="28">
        <v>1733650</v>
      </c>
      <c r="V383" s="29">
        <v>0</v>
      </c>
      <c r="W383" s="29">
        <v>43</v>
      </c>
      <c r="X383" s="32">
        <f t="shared" si="75"/>
        <v>48</v>
      </c>
      <c r="Y383" s="33">
        <f t="shared" si="76"/>
        <v>22447.499999999996</v>
      </c>
      <c r="Z383" s="33">
        <f t="shared" si="77"/>
        <v>1433249.3200000003</v>
      </c>
      <c r="AA383" s="33">
        <f t="shared" si="78"/>
        <v>1733650</v>
      </c>
      <c r="AB383" s="5">
        <v>43</v>
      </c>
      <c r="AC383" s="6">
        <v>1602539.46</v>
      </c>
      <c r="AD383" s="32">
        <v>7</v>
      </c>
      <c r="AE383" s="67">
        <f t="shared" si="79"/>
        <v>0.89583333333333337</v>
      </c>
      <c r="AF383" s="70">
        <f>IF(C383=Sheet6!$E$3,Sheet6!$E$4,IF('January 2023'!C383=Sheet6!$F$3,Sheet6!$F$4,IF('January 2023'!C383=Sheet6!$G$3,Sheet6!$G$4,IF('January 2023'!C383=Sheet6!$H$3,Sheet6!$H$4,IF('January 2023'!C383=Sheet6!$I$3,Sheet6!$I$4,IF('January 2023'!C383=Sheet6!$J$3,Sheet6!$J$4,IF('January 2023'!C383=Sheet6!$K$3,Sheet6!$K$4,IF('January 2023'!C383=Sheet6!$L$3,Sheet6!$L$4))))))))</f>
        <v>0.11334524387361433</v>
      </c>
      <c r="AG383" s="74">
        <f t="shared" si="80"/>
        <v>0.78630727196300954</v>
      </c>
      <c r="AH383" s="71">
        <v>0.84</v>
      </c>
      <c r="AI383" s="72">
        <f t="shared" si="81"/>
        <v>0</v>
      </c>
      <c r="AJ383" s="73">
        <f t="shared" si="82"/>
        <v>0.89583333333333337</v>
      </c>
      <c r="AK383" s="73">
        <v>0.68062718848137493</v>
      </c>
      <c r="AL383" s="95">
        <f t="shared" si="83"/>
        <v>1</v>
      </c>
      <c r="AM383" s="107">
        <v>0</v>
      </c>
      <c r="AN383" s="98">
        <f t="shared" si="84"/>
        <v>1532.8200000000033</v>
      </c>
      <c r="AO383" s="99" t="e">
        <f>SUMIF([1]Sheet1!$AB:$AB,E383,[1]Sheet1!$AA:$AA)</f>
        <v>#VALUE!</v>
      </c>
      <c r="AP383" s="100" t="str">
        <f t="shared" si="85"/>
        <v/>
      </c>
      <c r="AQ383" s="97">
        <f t="shared" si="86"/>
        <v>1</v>
      </c>
      <c r="AR383" s="100">
        <f t="shared" si="87"/>
        <v>1.2095941549094889</v>
      </c>
      <c r="AS383" s="101">
        <f t="shared" si="88"/>
        <v>4.8887319870717816E-2</v>
      </c>
      <c r="AT383" s="100">
        <v>0.11334524387361433</v>
      </c>
      <c r="AU383" s="108">
        <f t="shared" si="89"/>
        <v>1</v>
      </c>
    </row>
    <row r="384" spans="1:47" hidden="1">
      <c r="A384" s="21">
        <v>44927</v>
      </c>
      <c r="B384" s="23" t="s">
        <v>13</v>
      </c>
      <c r="C384" s="23" t="s">
        <v>274</v>
      </c>
      <c r="D384" s="23" t="s">
        <v>338</v>
      </c>
      <c r="E384" s="23">
        <v>1000290541</v>
      </c>
      <c r="F384" s="23" t="s">
        <v>32</v>
      </c>
      <c r="G384" s="23">
        <v>1070899</v>
      </c>
      <c r="H384" s="37" t="s">
        <v>20</v>
      </c>
      <c r="I384" s="4" t="s">
        <v>3518</v>
      </c>
      <c r="J384" s="4" t="s">
        <v>3556</v>
      </c>
      <c r="K384" s="24">
        <v>28207.799999999814</v>
      </c>
      <c r="L384" s="24">
        <v>28207.799999999814</v>
      </c>
      <c r="M384" s="29">
        <v>2</v>
      </c>
      <c r="N384" s="29">
        <v>0</v>
      </c>
      <c r="O384" s="29">
        <v>91</v>
      </c>
      <c r="P384" s="29">
        <v>3189</v>
      </c>
      <c r="Q384" s="29">
        <v>21510.199999999993</v>
      </c>
      <c r="R384" s="28">
        <v>204172.15000000002</v>
      </c>
      <c r="S384" s="28">
        <v>1363603.83</v>
      </c>
      <c r="T384" s="28">
        <v>150000</v>
      </c>
      <c r="U384" s="28">
        <v>1544500</v>
      </c>
      <c r="V384" s="29">
        <v>2</v>
      </c>
      <c r="W384" s="29">
        <v>67</v>
      </c>
      <c r="X384" s="32">
        <f t="shared" si="75"/>
        <v>93</v>
      </c>
      <c r="Y384" s="33">
        <f t="shared" si="76"/>
        <v>24699.199999999993</v>
      </c>
      <c r="Z384" s="33">
        <f t="shared" si="77"/>
        <v>1567775.98</v>
      </c>
      <c r="AA384" s="33">
        <f t="shared" si="78"/>
        <v>1694500</v>
      </c>
      <c r="AB384" s="5">
        <v>69</v>
      </c>
      <c r="AC384" s="6">
        <v>908983.97</v>
      </c>
      <c r="AD384" s="32">
        <v>4</v>
      </c>
      <c r="AE384" s="67">
        <f t="shared" si="79"/>
        <v>0.74193548387096775</v>
      </c>
      <c r="AF384" s="70">
        <f>IF(C384=Sheet6!$E$3,Sheet6!$E$4,IF('January 2023'!C384=Sheet6!$F$3,Sheet6!$F$4,IF('January 2023'!C384=Sheet6!$G$3,Sheet6!$G$4,IF('January 2023'!C384=Sheet6!$H$3,Sheet6!$H$4,IF('January 2023'!C384=Sheet6!$I$3,Sheet6!$I$4,IF('January 2023'!C384=Sheet6!$J$3,Sheet6!$J$4,IF('January 2023'!C384=Sheet6!$K$3,Sheet6!$K$4,IF('January 2023'!C384=Sheet6!$L$3,Sheet6!$L$4))))))))</f>
        <v>0.11334524387361433</v>
      </c>
      <c r="AG384" s="74">
        <f t="shared" si="80"/>
        <v>0.87561596437865263</v>
      </c>
      <c r="AH384" s="71">
        <v>0.84</v>
      </c>
      <c r="AI384" s="72">
        <f t="shared" si="81"/>
        <v>1</v>
      </c>
      <c r="AJ384" s="73">
        <f t="shared" si="82"/>
        <v>0.74193548387096775</v>
      </c>
      <c r="AK384" s="73">
        <v>0.68062718848137493</v>
      </c>
      <c r="AL384" s="95">
        <f t="shared" si="83"/>
        <v>1</v>
      </c>
      <c r="AM384" s="107">
        <v>0</v>
      </c>
      <c r="AN384" s="98">
        <f t="shared" si="84"/>
        <v>0</v>
      </c>
      <c r="AO384" s="99" t="e">
        <f>SUMIF([1]Sheet1!$AB:$AB,E384,[1]Sheet1!$AA:$AA)</f>
        <v>#VALUE!</v>
      </c>
      <c r="AP384" s="100">
        <f t="shared" si="85"/>
        <v>1</v>
      </c>
      <c r="AQ384" s="97">
        <f t="shared" si="86"/>
        <v>0</v>
      </c>
      <c r="AR384" s="100">
        <f t="shared" si="87"/>
        <v>1.0808304385426291</v>
      </c>
      <c r="AS384" s="101">
        <f t="shared" si="88"/>
        <v>5.3607613225693851E-2</v>
      </c>
      <c r="AT384" s="100">
        <v>0.11334524387361433</v>
      </c>
      <c r="AU384" s="108">
        <f t="shared" si="89"/>
        <v>1</v>
      </c>
    </row>
    <row r="385" spans="1:47" hidden="1">
      <c r="A385" s="21">
        <v>44927</v>
      </c>
      <c r="B385" s="22" t="s">
        <v>13</v>
      </c>
      <c r="C385" s="22" t="s">
        <v>274</v>
      </c>
      <c r="D385" s="22" t="s">
        <v>339</v>
      </c>
      <c r="E385" s="22">
        <v>1000254435</v>
      </c>
      <c r="F385" s="22" t="s">
        <v>32</v>
      </c>
      <c r="G385" s="22">
        <v>1070899</v>
      </c>
      <c r="H385" s="36" t="s">
        <v>20</v>
      </c>
      <c r="I385" s="4" t="s">
        <v>3520</v>
      </c>
      <c r="J385" s="4" t="s">
        <v>3558</v>
      </c>
      <c r="K385" s="25">
        <v>26217.59999999986</v>
      </c>
      <c r="L385" s="25">
        <v>26217.59999999986</v>
      </c>
      <c r="M385" s="26">
        <v>1</v>
      </c>
      <c r="N385" s="26">
        <v>0</v>
      </c>
      <c r="O385" s="26">
        <v>58</v>
      </c>
      <c r="P385" s="26">
        <v>1200</v>
      </c>
      <c r="Q385" s="26">
        <v>18648.100000000009</v>
      </c>
      <c r="R385" s="27">
        <v>75938.55</v>
      </c>
      <c r="S385" s="27">
        <v>918300.00000000023</v>
      </c>
      <c r="T385" s="28">
        <v>20000</v>
      </c>
      <c r="U385" s="27">
        <v>918300</v>
      </c>
      <c r="V385" s="29">
        <v>1</v>
      </c>
      <c r="W385" s="26">
        <v>42</v>
      </c>
      <c r="X385" s="30">
        <f t="shared" si="75"/>
        <v>59</v>
      </c>
      <c r="Y385" s="31">
        <f t="shared" si="76"/>
        <v>19848.100000000009</v>
      </c>
      <c r="Z385" s="31">
        <f t="shared" si="77"/>
        <v>994238.55000000028</v>
      </c>
      <c r="AA385" s="31">
        <f t="shared" si="78"/>
        <v>938300</v>
      </c>
      <c r="AB385" s="5">
        <v>43</v>
      </c>
      <c r="AC385" s="6">
        <v>151837.35</v>
      </c>
      <c r="AD385" s="30">
        <v>0</v>
      </c>
      <c r="AE385" s="67">
        <f t="shared" si="79"/>
        <v>0.72881355932203384</v>
      </c>
      <c r="AF385" s="70">
        <f>IF(C385=Sheet6!$E$3,Sheet6!$E$4,IF('January 2023'!C385=Sheet6!$F$3,Sheet6!$F$4,IF('January 2023'!C385=Sheet6!$G$3,Sheet6!$G$4,IF('January 2023'!C385=Sheet6!$H$3,Sheet6!$H$4,IF('January 2023'!C385=Sheet6!$I$3,Sheet6!$I$4,IF('January 2023'!C385=Sheet6!$J$3,Sheet6!$J$4,IF('January 2023'!C385=Sheet6!$K$3,Sheet6!$K$4,IF('January 2023'!C385=Sheet6!$L$3,Sheet6!$L$4))))))))</f>
        <v>0.11334524387361433</v>
      </c>
      <c r="AG385" s="74">
        <f t="shared" si="80"/>
        <v>0.75705251434151544</v>
      </c>
      <c r="AH385" s="71">
        <v>0.84</v>
      </c>
      <c r="AI385" s="72">
        <f t="shared" si="81"/>
        <v>0</v>
      </c>
      <c r="AJ385" s="73">
        <f t="shared" si="82"/>
        <v>0.72881355932203384</v>
      </c>
      <c r="AK385" s="73">
        <v>0.68062718848137493</v>
      </c>
      <c r="AL385" s="95">
        <f t="shared" si="83"/>
        <v>1</v>
      </c>
      <c r="AM385" s="107">
        <v>0</v>
      </c>
      <c r="AN385" s="98">
        <f t="shared" si="84"/>
        <v>2174.6839999998738</v>
      </c>
      <c r="AO385" s="99" t="e">
        <f>SUMIF([1]Sheet1!$AB:$AB,E385,[1]Sheet1!$AA:$AA)</f>
        <v>#VALUE!</v>
      </c>
      <c r="AP385" s="100" t="str">
        <f t="shared" si="85"/>
        <v/>
      </c>
      <c r="AQ385" s="97">
        <f t="shared" si="86"/>
        <v>1</v>
      </c>
      <c r="AR385" s="100">
        <f t="shared" si="87"/>
        <v>0.94373729523965821</v>
      </c>
      <c r="AS385" s="101">
        <f t="shared" si="88"/>
        <v>0.28554130776095565</v>
      </c>
      <c r="AT385" s="100">
        <v>0.11334524387361433</v>
      </c>
      <c r="AU385" s="108">
        <f t="shared" si="89"/>
        <v>0</v>
      </c>
    </row>
    <row r="386" spans="1:47" hidden="1">
      <c r="A386" s="21">
        <v>44927</v>
      </c>
      <c r="B386" s="23" t="s">
        <v>13</v>
      </c>
      <c r="C386" s="23" t="s">
        <v>274</v>
      </c>
      <c r="D386" s="23" t="s">
        <v>332</v>
      </c>
      <c r="E386" s="23">
        <v>1000253893</v>
      </c>
      <c r="F386" s="23" t="s">
        <v>32</v>
      </c>
      <c r="G386" s="23">
        <v>1070842</v>
      </c>
      <c r="H386" s="37" t="s">
        <v>20</v>
      </c>
      <c r="I386" s="4" t="s">
        <v>3520</v>
      </c>
      <c r="J386" s="4" t="s">
        <v>3558</v>
      </c>
      <c r="K386" s="24">
        <v>25516.800000000047</v>
      </c>
      <c r="L386" s="24">
        <v>25516.800000000047</v>
      </c>
      <c r="M386" s="29">
        <v>6</v>
      </c>
      <c r="N386" s="29">
        <v>0</v>
      </c>
      <c r="O386" s="29">
        <v>78</v>
      </c>
      <c r="P386" s="29">
        <v>7200</v>
      </c>
      <c r="Q386" s="29">
        <v>17901.699999999997</v>
      </c>
      <c r="R386" s="28">
        <v>455631.3</v>
      </c>
      <c r="S386" s="28">
        <v>1131696.72</v>
      </c>
      <c r="T386" s="28">
        <v>150000</v>
      </c>
      <c r="U386" s="28">
        <v>1238350</v>
      </c>
      <c r="V386" s="29">
        <v>5</v>
      </c>
      <c r="W386" s="29">
        <v>60</v>
      </c>
      <c r="X386" s="32">
        <f t="shared" si="75"/>
        <v>84</v>
      </c>
      <c r="Y386" s="33">
        <f t="shared" si="76"/>
        <v>25101.699999999997</v>
      </c>
      <c r="Z386" s="33">
        <f t="shared" si="77"/>
        <v>1587328.02</v>
      </c>
      <c r="AA386" s="33">
        <f t="shared" si="78"/>
        <v>1388350</v>
      </c>
      <c r="AB386" s="5">
        <v>65</v>
      </c>
      <c r="AC386" s="6">
        <v>1015084.48</v>
      </c>
      <c r="AD386" s="32">
        <v>2</v>
      </c>
      <c r="AE386" s="67">
        <f t="shared" si="79"/>
        <v>0.77380952380952384</v>
      </c>
      <c r="AF386" s="70">
        <f>IF(C386=Sheet6!$E$3,Sheet6!$E$4,IF('January 2023'!C386=Sheet6!$F$3,Sheet6!$F$4,IF('January 2023'!C386=Sheet6!$G$3,Sheet6!$G$4,IF('January 2023'!C386=Sheet6!$H$3,Sheet6!$H$4,IF('January 2023'!C386=Sheet6!$I$3,Sheet6!$I$4,IF('January 2023'!C386=Sheet6!$J$3,Sheet6!$J$4,IF('January 2023'!C386=Sheet6!$K$3,Sheet6!$K$4,IF('January 2023'!C386=Sheet6!$L$3,Sheet6!$L$4))))))))</f>
        <v>0.11334524387361433</v>
      </c>
      <c r="AG386" s="74">
        <f t="shared" si="80"/>
        <v>0.98373228618008335</v>
      </c>
      <c r="AH386" s="71">
        <v>0.84</v>
      </c>
      <c r="AI386" s="72">
        <f t="shared" si="81"/>
        <v>1</v>
      </c>
      <c r="AJ386" s="73">
        <f t="shared" si="82"/>
        <v>0.77380952380952384</v>
      </c>
      <c r="AK386" s="73">
        <v>0.68062718848137493</v>
      </c>
      <c r="AL386" s="95">
        <f t="shared" si="83"/>
        <v>1</v>
      </c>
      <c r="AM386" s="107">
        <v>0</v>
      </c>
      <c r="AN386" s="98">
        <f t="shared" si="84"/>
        <v>0</v>
      </c>
      <c r="AO386" s="99" t="e">
        <f>SUMIF([1]Sheet1!$AB:$AB,E386,[1]Sheet1!$AA:$AA)</f>
        <v>#VALUE!</v>
      </c>
      <c r="AP386" s="100">
        <f t="shared" si="85"/>
        <v>1</v>
      </c>
      <c r="AQ386" s="97">
        <f t="shared" si="86"/>
        <v>0</v>
      </c>
      <c r="AR386" s="100">
        <f t="shared" si="87"/>
        <v>0.87464593487110498</v>
      </c>
      <c r="AS386" s="101">
        <f t="shared" si="88"/>
        <v>0.13958255489113158</v>
      </c>
      <c r="AT386" s="100">
        <v>0.11334524387361433</v>
      </c>
      <c r="AU386" s="108">
        <f t="shared" si="89"/>
        <v>0</v>
      </c>
    </row>
    <row r="387" spans="1:47" hidden="1">
      <c r="A387" s="21">
        <v>44927</v>
      </c>
      <c r="B387" s="22" t="s">
        <v>13</v>
      </c>
      <c r="C387" s="22" t="s">
        <v>274</v>
      </c>
      <c r="D387" s="22" t="s">
        <v>331</v>
      </c>
      <c r="E387" s="22">
        <v>1000533930</v>
      </c>
      <c r="F387" s="22" t="s">
        <v>32</v>
      </c>
      <c r="G387" s="22">
        <v>1069281</v>
      </c>
      <c r="H387" s="36" t="s">
        <v>20</v>
      </c>
      <c r="I387" s="4" t="s">
        <v>3521</v>
      </c>
      <c r="J387" s="4" t="s">
        <v>3559</v>
      </c>
      <c r="K387" s="25">
        <v>24371.200000000186</v>
      </c>
      <c r="L387" s="25">
        <v>24371.200000000186</v>
      </c>
      <c r="M387" s="26">
        <v>5</v>
      </c>
      <c r="N387" s="26">
        <v>0</v>
      </c>
      <c r="O387" s="26">
        <v>81</v>
      </c>
      <c r="P387" s="26">
        <v>4900</v>
      </c>
      <c r="Q387" s="26">
        <v>14778.200000000003</v>
      </c>
      <c r="R387" s="27">
        <v>310082.40999999997</v>
      </c>
      <c r="S387" s="27">
        <v>935607.68000000017</v>
      </c>
      <c r="T387" s="28">
        <v>89000</v>
      </c>
      <c r="U387" s="27">
        <v>1266000</v>
      </c>
      <c r="V387" s="29">
        <v>3</v>
      </c>
      <c r="W387" s="26">
        <v>53</v>
      </c>
      <c r="X387" s="30">
        <f t="shared" si="75"/>
        <v>86</v>
      </c>
      <c r="Y387" s="31">
        <f t="shared" si="76"/>
        <v>19678.200000000004</v>
      </c>
      <c r="Z387" s="31">
        <f t="shared" si="77"/>
        <v>1245690.0900000001</v>
      </c>
      <c r="AA387" s="31">
        <f t="shared" si="78"/>
        <v>1355000</v>
      </c>
      <c r="AB387" s="5">
        <v>56</v>
      </c>
      <c r="AC387" s="6">
        <v>13362839.51</v>
      </c>
      <c r="AD387" s="30">
        <v>11</v>
      </c>
      <c r="AE387" s="67">
        <f t="shared" si="79"/>
        <v>0.65116279069767447</v>
      </c>
      <c r="AF387" s="70">
        <f>IF(C387=Sheet6!$E$3,Sheet6!$E$4,IF('January 2023'!C387=Sheet6!$F$3,Sheet6!$F$4,IF('January 2023'!C387=Sheet6!$G$3,Sheet6!$G$4,IF('January 2023'!C387=Sheet6!$H$3,Sheet6!$H$4,IF('January 2023'!C387=Sheet6!$I$3,Sheet6!$I$4,IF('January 2023'!C387=Sheet6!$J$3,Sheet6!$J$4,IF('January 2023'!C387=Sheet6!$K$3,Sheet6!$K$4,IF('January 2023'!C387=Sheet6!$L$3,Sheet6!$L$4))))))))</f>
        <v>0.11334524387361433</v>
      </c>
      <c r="AG387" s="74">
        <f t="shared" si="80"/>
        <v>0.80743664653360747</v>
      </c>
      <c r="AH387" s="71">
        <v>0.84</v>
      </c>
      <c r="AI387" s="72">
        <f t="shared" si="81"/>
        <v>0</v>
      </c>
      <c r="AJ387" s="73">
        <f t="shared" si="82"/>
        <v>0.65116279069767447</v>
      </c>
      <c r="AK387" s="73">
        <v>0.68062718848137493</v>
      </c>
      <c r="AL387" s="95">
        <f t="shared" si="83"/>
        <v>0</v>
      </c>
      <c r="AM387" s="107">
        <v>0</v>
      </c>
      <c r="AN387" s="98">
        <f t="shared" si="84"/>
        <v>793.60800000015297</v>
      </c>
      <c r="AO387" s="99" t="e">
        <f>SUMIF([1]Sheet1!$AB:$AB,E387,[1]Sheet1!$AA:$AA)</f>
        <v>#VALUE!</v>
      </c>
      <c r="AP387" s="100" t="str">
        <f t="shared" si="85"/>
        <v/>
      </c>
      <c r="AQ387" s="97">
        <f t="shared" si="86"/>
        <v>1</v>
      </c>
      <c r="AR387" s="100">
        <f t="shared" si="87"/>
        <v>1.0877504853554707</v>
      </c>
      <c r="AS387" s="101">
        <f t="shared" si="88"/>
        <v>0.12171039583927479</v>
      </c>
      <c r="AT387" s="100">
        <v>0.11334524387361433</v>
      </c>
      <c r="AU387" s="108">
        <f t="shared" si="89"/>
        <v>0</v>
      </c>
    </row>
    <row r="388" spans="1:47" hidden="1">
      <c r="A388" s="21">
        <v>44927</v>
      </c>
      <c r="B388" s="23" t="s">
        <v>13</v>
      </c>
      <c r="C388" s="23" t="s">
        <v>274</v>
      </c>
      <c r="D388" s="23" t="s">
        <v>340</v>
      </c>
      <c r="E388" s="23">
        <v>1000290842</v>
      </c>
      <c r="F388" s="23" t="s">
        <v>32</v>
      </c>
      <c r="G388" s="23">
        <v>1070899</v>
      </c>
      <c r="H388" s="37" t="s">
        <v>20</v>
      </c>
      <c r="I388" s="4" t="s">
        <v>3518</v>
      </c>
      <c r="J388" s="4" t="s">
        <v>3556</v>
      </c>
      <c r="K388" s="24">
        <v>23785.799999999814</v>
      </c>
      <c r="L388" s="24">
        <v>23785.799999999814</v>
      </c>
      <c r="M388" s="29">
        <v>0</v>
      </c>
      <c r="N388" s="29">
        <v>0</v>
      </c>
      <c r="O388" s="29">
        <v>52</v>
      </c>
      <c r="P388" s="29">
        <v>0</v>
      </c>
      <c r="Q388" s="29">
        <v>18123.000000000004</v>
      </c>
      <c r="R388" s="28">
        <v>0</v>
      </c>
      <c r="S388" s="28">
        <v>1161028.0999999996</v>
      </c>
      <c r="T388" s="28">
        <v>0</v>
      </c>
      <c r="U388" s="28">
        <v>1374890</v>
      </c>
      <c r="V388" s="29">
        <v>0</v>
      </c>
      <c r="W388" s="29">
        <v>43</v>
      </c>
      <c r="X388" s="32">
        <f t="shared" ref="X388:X451" si="90">IFERROR(SUM(M388,O388),"")</f>
        <v>52</v>
      </c>
      <c r="Y388" s="33">
        <f t="shared" ref="Y388:Y451" si="91">IFERROR(SUM(P388:Q388),"")</f>
        <v>18123.000000000004</v>
      </c>
      <c r="Z388" s="33">
        <f t="shared" ref="Z388:Z451" si="92">IFERROR(SUM(R388:S388),"")</f>
        <v>1161028.0999999996</v>
      </c>
      <c r="AA388" s="33">
        <f t="shared" ref="AA388:AA451" si="93">IFERROR(SUM(T388:U388),"")</f>
        <v>1374890</v>
      </c>
      <c r="AB388" s="5">
        <v>43</v>
      </c>
      <c r="AC388" s="6">
        <v>1922675.3699999999</v>
      </c>
      <c r="AD388" s="32">
        <v>5</v>
      </c>
      <c r="AE388" s="67">
        <f t="shared" si="79"/>
        <v>0.82692307692307687</v>
      </c>
      <c r="AF388" s="70">
        <f>IF(C388=Sheet6!$E$3,Sheet6!$E$4,IF('January 2023'!C388=Sheet6!$F$3,Sheet6!$F$4,IF('January 2023'!C388=Sheet6!$G$3,Sheet6!$G$4,IF('January 2023'!C388=Sheet6!$H$3,Sheet6!$H$4,IF('January 2023'!C388=Sheet6!$I$3,Sheet6!$I$4,IF('January 2023'!C388=Sheet6!$J$3,Sheet6!$J$4,IF('January 2023'!C388=Sheet6!$K$3,Sheet6!$K$4,IF('January 2023'!C388=Sheet6!$L$3,Sheet6!$L$4))))))))</f>
        <v>0.11334524387361433</v>
      </c>
      <c r="AG388" s="74">
        <f t="shared" si="80"/>
        <v>0.76192518225160166</v>
      </c>
      <c r="AH388" s="71">
        <v>0.84</v>
      </c>
      <c r="AI388" s="72">
        <f t="shared" si="81"/>
        <v>0</v>
      </c>
      <c r="AJ388" s="73">
        <f t="shared" si="82"/>
        <v>0.82692307692307687</v>
      </c>
      <c r="AK388" s="73">
        <v>0.68062718848137493</v>
      </c>
      <c r="AL388" s="95">
        <f t="shared" si="83"/>
        <v>1</v>
      </c>
      <c r="AM388" s="107">
        <v>1</v>
      </c>
      <c r="AN388" s="98">
        <f t="shared" si="84"/>
        <v>1857.07199999984</v>
      </c>
      <c r="AO388" s="99" t="e">
        <f>SUMIF([1]Sheet1!$AB:$AB,E388,[1]Sheet1!$AA:$AA)</f>
        <v>#VALUE!</v>
      </c>
      <c r="AP388" s="100" t="str">
        <f t="shared" si="85"/>
        <v/>
      </c>
      <c r="AQ388" s="97">
        <f t="shared" si="86"/>
        <v>1</v>
      </c>
      <c r="AR388" s="100">
        <f t="shared" si="87"/>
        <v>1.1842004513069067</v>
      </c>
      <c r="AS388" s="101">
        <f t="shared" si="88"/>
        <v>9.7727855315556167E-2</v>
      </c>
      <c r="AT388" s="100">
        <v>0.11334524387361433</v>
      </c>
      <c r="AU388" s="108">
        <f t="shared" si="89"/>
        <v>1</v>
      </c>
    </row>
    <row r="389" spans="1:47" hidden="1">
      <c r="A389" s="21">
        <v>44927</v>
      </c>
      <c r="B389" s="22" t="s">
        <v>13</v>
      </c>
      <c r="C389" s="22" t="s">
        <v>274</v>
      </c>
      <c r="D389" s="22" t="s">
        <v>342</v>
      </c>
      <c r="E389" s="22">
        <v>1001609920</v>
      </c>
      <c r="F389" s="22" t="s">
        <v>32</v>
      </c>
      <c r="G389" s="22">
        <v>1070899</v>
      </c>
      <c r="H389" s="36" t="s">
        <v>20</v>
      </c>
      <c r="I389" s="4" t="s">
        <v>3518</v>
      </c>
      <c r="J389" s="4" t="s">
        <v>3556</v>
      </c>
      <c r="K389" s="25">
        <v>21966.690000000177</v>
      </c>
      <c r="L389" s="25">
        <v>21966.690000000177</v>
      </c>
      <c r="M389" s="26">
        <v>0</v>
      </c>
      <c r="N389" s="26">
        <v>0</v>
      </c>
      <c r="O389" s="26">
        <v>73</v>
      </c>
      <c r="P389" s="26">
        <v>0</v>
      </c>
      <c r="Q389" s="26">
        <v>20149.300000000003</v>
      </c>
      <c r="R389" s="27">
        <v>0</v>
      </c>
      <c r="S389" s="27">
        <v>1283011.4600000004</v>
      </c>
      <c r="T389" s="28">
        <v>0</v>
      </c>
      <c r="U389" s="27">
        <v>1444439</v>
      </c>
      <c r="V389" s="29">
        <v>0</v>
      </c>
      <c r="W389" s="26">
        <v>63</v>
      </c>
      <c r="X389" s="30">
        <f t="shared" si="90"/>
        <v>73</v>
      </c>
      <c r="Y389" s="31">
        <f t="shared" si="91"/>
        <v>20149.300000000003</v>
      </c>
      <c r="Z389" s="31">
        <f t="shared" si="92"/>
        <v>1283011.4600000004</v>
      </c>
      <c r="AA389" s="31">
        <f t="shared" si="93"/>
        <v>1444439</v>
      </c>
      <c r="AB389" s="5">
        <v>63</v>
      </c>
      <c r="AC389" s="6">
        <v>572906.87</v>
      </c>
      <c r="AD389" s="30">
        <v>2</v>
      </c>
      <c r="AE389" s="67">
        <f t="shared" ref="AE389:AE452" si="94">IFERROR((AB389/X389),"")</f>
        <v>0.86301369863013699</v>
      </c>
      <c r="AF389" s="70">
        <f>IF(C389=Sheet6!$E$3,Sheet6!$E$4,IF('January 2023'!C389=Sheet6!$F$3,Sheet6!$F$4,IF('January 2023'!C389=Sheet6!$G$3,Sheet6!$G$4,IF('January 2023'!C389=Sheet6!$H$3,Sheet6!$H$4,IF('January 2023'!C389=Sheet6!$I$3,Sheet6!$I$4,IF('January 2023'!C389=Sheet6!$J$3,Sheet6!$J$4,IF('January 2023'!C389=Sheet6!$K$3,Sheet6!$K$4,IF('January 2023'!C389=Sheet6!$L$3,Sheet6!$L$4))))))))</f>
        <v>0.11334524387361433</v>
      </c>
      <c r="AG389" s="74">
        <f t="shared" ref="AG389:AG452" si="95">IFERROR(Y389/L389,0)</f>
        <v>0.9172660969859292</v>
      </c>
      <c r="AH389" s="71">
        <v>0.84</v>
      </c>
      <c r="AI389" s="72">
        <f t="shared" ref="AI389:AI452" si="96">IF(AG389&gt;AH389,1,0)</f>
        <v>1</v>
      </c>
      <c r="AJ389" s="73">
        <f t="shared" ref="AJ389:AJ452" si="97">IFERROR(AB389/X389,0)</f>
        <v>0.86301369863013699</v>
      </c>
      <c r="AK389" s="73">
        <v>0.68062718848137493</v>
      </c>
      <c r="AL389" s="95">
        <f t="shared" ref="AL389:AL452" si="98">IF(AJ389&gt;=AK389,1,0)</f>
        <v>1</v>
      </c>
      <c r="AM389" s="107">
        <v>0</v>
      </c>
      <c r="AN389" s="98">
        <f t="shared" ref="AN389:AN452" si="99">IF(((AH389*L389)-(AG389*L389))&lt;0,0,((AH389*L389)-(AG389*L389)))</f>
        <v>0</v>
      </c>
      <c r="AO389" s="99" t="e">
        <f>SUMIF([1]Sheet1!$AB:$AB,E389,[1]Sheet1!$AA:$AA)</f>
        <v>#VALUE!</v>
      </c>
      <c r="AP389" s="100">
        <f t="shared" ref="AP389:AP452" si="100">IF(AN389=0,100%,IFERROR((AO389/AN389),""))</f>
        <v>1</v>
      </c>
      <c r="AQ389" s="97">
        <f t="shared" ref="AQ389:AQ452" si="101">IF(AND(AN389&gt;0,AP389&gt;=100%),1,0)</f>
        <v>0</v>
      </c>
      <c r="AR389" s="100">
        <f t="shared" ref="AR389:AR452" si="102">IFERROR(AA389/Z389,0)</f>
        <v>1.1258192502816768</v>
      </c>
      <c r="AS389" s="101">
        <f t="shared" ref="AS389:AS452" si="103">1-(AR389*AG389)</f>
        <v>-3.2675829617498708E-2</v>
      </c>
      <c r="AT389" s="100">
        <v>0.11334524387361433</v>
      </c>
      <c r="AU389" s="108">
        <f t="shared" ref="AU389:AU452" si="104">IF(AS389&lt;=AT389,1,0)</f>
        <v>1</v>
      </c>
    </row>
    <row r="390" spans="1:47" hidden="1">
      <c r="A390" s="21">
        <v>44927</v>
      </c>
      <c r="B390" s="22" t="s">
        <v>13</v>
      </c>
      <c r="C390" s="22" t="s">
        <v>274</v>
      </c>
      <c r="D390" s="22" t="s">
        <v>336</v>
      </c>
      <c r="E390" s="22">
        <v>1000251395</v>
      </c>
      <c r="F390" s="22" t="s">
        <v>32</v>
      </c>
      <c r="G390" s="22">
        <v>1070842</v>
      </c>
      <c r="H390" s="36" t="s">
        <v>20</v>
      </c>
      <c r="I390" s="4" t="s">
        <v>3518</v>
      </c>
      <c r="J390" s="4" t="s">
        <v>3556</v>
      </c>
      <c r="K390" s="25">
        <v>20214.40000000014</v>
      </c>
      <c r="L390" s="25">
        <v>20214.40000000014</v>
      </c>
      <c r="M390" s="26">
        <v>2</v>
      </c>
      <c r="N390" s="26">
        <v>0</v>
      </c>
      <c r="O390" s="26">
        <v>51</v>
      </c>
      <c r="P390" s="26">
        <v>2400</v>
      </c>
      <c r="Q390" s="26">
        <v>6385.699999999998</v>
      </c>
      <c r="R390" s="27">
        <v>151877.1</v>
      </c>
      <c r="S390" s="27">
        <v>399399.67000000004</v>
      </c>
      <c r="T390" s="28">
        <v>50000</v>
      </c>
      <c r="U390" s="27">
        <v>512350</v>
      </c>
      <c r="V390" s="29">
        <v>2</v>
      </c>
      <c r="W390" s="26">
        <v>32</v>
      </c>
      <c r="X390" s="30">
        <f t="shared" si="90"/>
        <v>53</v>
      </c>
      <c r="Y390" s="31">
        <f t="shared" si="91"/>
        <v>8785.6999999999971</v>
      </c>
      <c r="Z390" s="31">
        <f t="shared" si="92"/>
        <v>551276.77</v>
      </c>
      <c r="AA390" s="31">
        <f t="shared" si="93"/>
        <v>562350</v>
      </c>
      <c r="AB390" s="5">
        <v>34</v>
      </c>
      <c r="AC390" s="6">
        <v>3256483.16</v>
      </c>
      <c r="AD390" s="30">
        <v>3</v>
      </c>
      <c r="AE390" s="67">
        <f t="shared" si="94"/>
        <v>0.64150943396226412</v>
      </c>
      <c r="AF390" s="70">
        <f>IF(C390=Sheet6!$E$3,Sheet6!$E$4,IF('January 2023'!C390=Sheet6!$F$3,Sheet6!$F$4,IF('January 2023'!C390=Sheet6!$G$3,Sheet6!$G$4,IF('January 2023'!C390=Sheet6!$H$3,Sheet6!$H$4,IF('January 2023'!C390=Sheet6!$I$3,Sheet6!$I$4,IF('January 2023'!C390=Sheet6!$J$3,Sheet6!$J$4,IF('January 2023'!C390=Sheet6!$K$3,Sheet6!$K$4,IF('January 2023'!C390=Sheet6!$L$3,Sheet6!$L$4))))))))</f>
        <v>0.11334524387361433</v>
      </c>
      <c r="AG390" s="74">
        <f t="shared" si="95"/>
        <v>0.43462581130283046</v>
      </c>
      <c r="AH390" s="71">
        <v>0.84</v>
      </c>
      <c r="AI390" s="72">
        <f t="shared" si="96"/>
        <v>0</v>
      </c>
      <c r="AJ390" s="73">
        <f t="shared" si="97"/>
        <v>0.64150943396226412</v>
      </c>
      <c r="AK390" s="73">
        <v>0.68062718848137493</v>
      </c>
      <c r="AL390" s="95">
        <f t="shared" si="98"/>
        <v>0</v>
      </c>
      <c r="AM390" s="107">
        <v>0</v>
      </c>
      <c r="AN390" s="98">
        <f t="shared" si="99"/>
        <v>8194.3960000001207</v>
      </c>
      <c r="AO390" s="99" t="e">
        <f>SUMIF([1]Sheet1!$AB:$AB,E390,[1]Sheet1!$AA:$AA)</f>
        <v>#VALUE!</v>
      </c>
      <c r="AP390" s="100" t="str">
        <f t="shared" si="100"/>
        <v/>
      </c>
      <c r="AQ390" s="97">
        <f t="shared" si="101"/>
        <v>1</v>
      </c>
      <c r="AR390" s="100">
        <f t="shared" si="102"/>
        <v>1.0200865166148756</v>
      </c>
      <c r="AS390" s="101">
        <f t="shared" si="103"/>
        <v>0.55664407011718153</v>
      </c>
      <c r="AT390" s="100">
        <v>0.11334524387361433</v>
      </c>
      <c r="AU390" s="108">
        <f t="shared" si="104"/>
        <v>0</v>
      </c>
    </row>
    <row r="391" spans="1:47" hidden="1">
      <c r="A391" s="21">
        <v>44927</v>
      </c>
      <c r="B391" s="22" t="s">
        <v>13</v>
      </c>
      <c r="C391" s="22" t="s">
        <v>274</v>
      </c>
      <c r="D391" s="22" t="s">
        <v>346</v>
      </c>
      <c r="E391" s="22">
        <v>1001610412</v>
      </c>
      <c r="F391" s="22" t="s">
        <v>32</v>
      </c>
      <c r="G391" s="22">
        <v>1070899</v>
      </c>
      <c r="H391" s="36" t="s">
        <v>20</v>
      </c>
      <c r="I391" s="4" t="s">
        <v>3518</v>
      </c>
      <c r="J391" s="4" t="s">
        <v>3556</v>
      </c>
      <c r="K391" s="25">
        <v>18715.89000000013</v>
      </c>
      <c r="L391" s="25">
        <v>18715.89000000013</v>
      </c>
      <c r="M391" s="26">
        <v>2</v>
      </c>
      <c r="N391" s="26">
        <v>2</v>
      </c>
      <c r="O391" s="26">
        <v>50</v>
      </c>
      <c r="P391" s="26">
        <v>2606</v>
      </c>
      <c r="Q391" s="26">
        <v>12299.800000000001</v>
      </c>
      <c r="R391" s="27">
        <v>166734.24</v>
      </c>
      <c r="S391" s="27">
        <v>785603.1599999998</v>
      </c>
      <c r="T391" s="28">
        <v>60000</v>
      </c>
      <c r="U391" s="27">
        <v>885090</v>
      </c>
      <c r="V391" s="29">
        <v>2</v>
      </c>
      <c r="W391" s="26">
        <v>44</v>
      </c>
      <c r="X391" s="30">
        <f t="shared" si="90"/>
        <v>52</v>
      </c>
      <c r="Y391" s="31">
        <f t="shared" si="91"/>
        <v>14905.800000000001</v>
      </c>
      <c r="Z391" s="31">
        <f t="shared" si="92"/>
        <v>952337.39999999979</v>
      </c>
      <c r="AA391" s="31">
        <f t="shared" si="93"/>
        <v>945090</v>
      </c>
      <c r="AB391" s="5">
        <v>46</v>
      </c>
      <c r="AC391" s="6">
        <v>1236029.1099999999</v>
      </c>
      <c r="AD391" s="30">
        <v>3</v>
      </c>
      <c r="AE391" s="67">
        <f t="shared" si="94"/>
        <v>0.88461538461538458</v>
      </c>
      <c r="AF391" s="70">
        <f>IF(C391=Sheet6!$E$3,Sheet6!$E$4,IF('January 2023'!C391=Sheet6!$F$3,Sheet6!$F$4,IF('January 2023'!C391=Sheet6!$G$3,Sheet6!$G$4,IF('January 2023'!C391=Sheet6!$H$3,Sheet6!$H$4,IF('January 2023'!C391=Sheet6!$I$3,Sheet6!$I$4,IF('January 2023'!C391=Sheet6!$J$3,Sheet6!$J$4,IF('January 2023'!C391=Sheet6!$K$3,Sheet6!$K$4,IF('January 2023'!C391=Sheet6!$L$3,Sheet6!$L$4))))))))</f>
        <v>0.11334524387361433</v>
      </c>
      <c r="AG391" s="74">
        <f t="shared" si="95"/>
        <v>0.79642485609820834</v>
      </c>
      <c r="AH391" s="71">
        <v>0.84</v>
      </c>
      <c r="AI391" s="72">
        <f t="shared" si="96"/>
        <v>0</v>
      </c>
      <c r="AJ391" s="73">
        <f t="shared" si="97"/>
        <v>0.88461538461538458</v>
      </c>
      <c r="AK391" s="73">
        <v>0.68062718848137493</v>
      </c>
      <c r="AL391" s="95">
        <f t="shared" si="98"/>
        <v>1</v>
      </c>
      <c r="AM391" s="107">
        <v>0</v>
      </c>
      <c r="AN391" s="98">
        <f t="shared" si="99"/>
        <v>815.5476000001072</v>
      </c>
      <c r="AO391" s="99" t="e">
        <f>SUMIF([1]Sheet1!$AB:$AB,E391,[1]Sheet1!$AA:$AA)</f>
        <v>#VALUE!</v>
      </c>
      <c r="AP391" s="100" t="str">
        <f t="shared" si="100"/>
        <v/>
      </c>
      <c r="AQ391" s="97">
        <f t="shared" si="101"/>
        <v>1</v>
      </c>
      <c r="AR391" s="100">
        <f t="shared" si="102"/>
        <v>0.99238988198930356</v>
      </c>
      <c r="AS391" s="101">
        <f t="shared" si="103"/>
        <v>0.20963603104335093</v>
      </c>
      <c r="AT391" s="100">
        <v>0.11334524387361433</v>
      </c>
      <c r="AU391" s="108">
        <f t="shared" si="104"/>
        <v>0</v>
      </c>
    </row>
    <row r="392" spans="1:47" hidden="1">
      <c r="A392" s="21">
        <v>44927</v>
      </c>
      <c r="B392" s="22" t="s">
        <v>13</v>
      </c>
      <c r="C392" s="22" t="s">
        <v>274</v>
      </c>
      <c r="D392" s="22" t="s">
        <v>349</v>
      </c>
      <c r="E392" s="22">
        <v>1000290845</v>
      </c>
      <c r="F392" s="22" t="s">
        <v>32</v>
      </c>
      <c r="G392" s="22">
        <v>1070899</v>
      </c>
      <c r="H392" s="36" t="s">
        <v>20</v>
      </c>
      <c r="I392" s="4" t="s">
        <v>3518</v>
      </c>
      <c r="J392" s="4" t="s">
        <v>3556</v>
      </c>
      <c r="K392" s="25">
        <v>15771.600000000093</v>
      </c>
      <c r="L392" s="25">
        <v>15771.600000000093</v>
      </c>
      <c r="M392" s="26">
        <v>0</v>
      </c>
      <c r="N392" s="26">
        <v>0</v>
      </c>
      <c r="O392" s="26">
        <v>30</v>
      </c>
      <c r="P392" s="26">
        <v>0</v>
      </c>
      <c r="Q392" s="26">
        <v>6687.4</v>
      </c>
      <c r="R392" s="27">
        <v>0</v>
      </c>
      <c r="S392" s="27">
        <v>423593.89999999997</v>
      </c>
      <c r="T392" s="28">
        <v>0</v>
      </c>
      <c r="U392" s="27">
        <v>549050</v>
      </c>
      <c r="V392" s="29">
        <v>0</v>
      </c>
      <c r="W392" s="26">
        <v>20</v>
      </c>
      <c r="X392" s="30">
        <f t="shared" si="90"/>
        <v>30</v>
      </c>
      <c r="Y392" s="31">
        <f t="shared" si="91"/>
        <v>6687.4</v>
      </c>
      <c r="Z392" s="31">
        <f t="shared" si="92"/>
        <v>423593.89999999997</v>
      </c>
      <c r="AA392" s="31">
        <f t="shared" si="93"/>
        <v>549050</v>
      </c>
      <c r="AB392" s="5">
        <v>20</v>
      </c>
      <c r="AC392" s="6">
        <v>1923895.71</v>
      </c>
      <c r="AD392" s="30">
        <v>5</v>
      </c>
      <c r="AE392" s="67">
        <f t="shared" si="94"/>
        <v>0.66666666666666663</v>
      </c>
      <c r="AF392" s="70">
        <f>IF(C392=Sheet6!$E$3,Sheet6!$E$4,IF('January 2023'!C392=Sheet6!$F$3,Sheet6!$F$4,IF('January 2023'!C392=Sheet6!$G$3,Sheet6!$G$4,IF('January 2023'!C392=Sheet6!$H$3,Sheet6!$H$4,IF('January 2023'!C392=Sheet6!$I$3,Sheet6!$I$4,IF('January 2023'!C392=Sheet6!$J$3,Sheet6!$J$4,IF('January 2023'!C392=Sheet6!$K$3,Sheet6!$K$4,IF('January 2023'!C392=Sheet6!$L$3,Sheet6!$L$4))))))))</f>
        <v>0.11334524387361433</v>
      </c>
      <c r="AG392" s="74">
        <f t="shared" si="95"/>
        <v>0.42401531867406983</v>
      </c>
      <c r="AH392" s="71">
        <v>0.84</v>
      </c>
      <c r="AI392" s="72">
        <f t="shared" si="96"/>
        <v>0</v>
      </c>
      <c r="AJ392" s="73">
        <f t="shared" si="97"/>
        <v>0.66666666666666663</v>
      </c>
      <c r="AK392" s="73">
        <v>0.68062718848137493</v>
      </c>
      <c r="AL392" s="95">
        <f t="shared" si="98"/>
        <v>0</v>
      </c>
      <c r="AM392" s="107">
        <v>2</v>
      </c>
      <c r="AN392" s="98">
        <f t="shared" si="99"/>
        <v>6560.7440000000788</v>
      </c>
      <c r="AO392" s="99" t="e">
        <f>SUMIF([1]Sheet1!$AB:$AB,E392,[1]Sheet1!$AA:$AA)</f>
        <v>#VALUE!</v>
      </c>
      <c r="AP392" s="100" t="str">
        <f t="shared" si="100"/>
        <v/>
      </c>
      <c r="AQ392" s="97">
        <f t="shared" si="101"/>
        <v>1</v>
      </c>
      <c r="AR392" s="100">
        <f t="shared" si="102"/>
        <v>1.2961706955647851</v>
      </c>
      <c r="AS392" s="101">
        <f t="shared" si="103"/>
        <v>0.45040376946410687</v>
      </c>
      <c r="AT392" s="100">
        <v>0.11334524387361433</v>
      </c>
      <c r="AU392" s="108">
        <f t="shared" si="104"/>
        <v>0</v>
      </c>
    </row>
    <row r="393" spans="1:47" hidden="1">
      <c r="A393" s="21">
        <v>44927</v>
      </c>
      <c r="B393" s="22" t="s">
        <v>13</v>
      </c>
      <c r="C393" s="22" t="s">
        <v>274</v>
      </c>
      <c r="D393" s="22" t="s">
        <v>357</v>
      </c>
      <c r="E393" s="22">
        <v>1000260449</v>
      </c>
      <c r="F393" s="22" t="s">
        <v>32</v>
      </c>
      <c r="G393" s="22">
        <v>1070842</v>
      </c>
      <c r="H393" s="36" t="s">
        <v>20</v>
      </c>
      <c r="I393" s="4" t="s">
        <v>3520</v>
      </c>
      <c r="J393" s="4" t="s">
        <v>3558</v>
      </c>
      <c r="K393" s="25">
        <v>13582.40000000014</v>
      </c>
      <c r="L393" s="25">
        <v>13582.40000000014</v>
      </c>
      <c r="M393" s="26">
        <v>0</v>
      </c>
      <c r="N393" s="26">
        <v>0</v>
      </c>
      <c r="O393" s="26">
        <v>15</v>
      </c>
      <c r="P393" s="26">
        <v>0</v>
      </c>
      <c r="Q393" s="26">
        <v>2432.6999999999994</v>
      </c>
      <c r="R393" s="27">
        <v>0</v>
      </c>
      <c r="S393" s="27">
        <v>152752.06</v>
      </c>
      <c r="T393" s="28">
        <v>0</v>
      </c>
      <c r="U393" s="27">
        <v>208000</v>
      </c>
      <c r="V393" s="29">
        <v>0</v>
      </c>
      <c r="W393" s="26">
        <v>13</v>
      </c>
      <c r="X393" s="30">
        <f t="shared" si="90"/>
        <v>15</v>
      </c>
      <c r="Y393" s="31">
        <f t="shared" si="91"/>
        <v>2432.6999999999994</v>
      </c>
      <c r="Z393" s="31">
        <f t="shared" si="92"/>
        <v>152752.06</v>
      </c>
      <c r="AA393" s="31">
        <f t="shared" si="93"/>
        <v>208000</v>
      </c>
      <c r="AB393" s="5">
        <v>13</v>
      </c>
      <c r="AC393" s="6">
        <v>-0.23</v>
      </c>
      <c r="AD393" s="30">
        <v>3</v>
      </c>
      <c r="AE393" s="67">
        <f t="shared" si="94"/>
        <v>0.8666666666666667</v>
      </c>
      <c r="AF393" s="70">
        <f>IF(C393=Sheet6!$E$3,Sheet6!$E$4,IF('January 2023'!C393=Sheet6!$F$3,Sheet6!$F$4,IF('January 2023'!C393=Sheet6!$G$3,Sheet6!$G$4,IF('January 2023'!C393=Sheet6!$H$3,Sheet6!$H$4,IF('January 2023'!C393=Sheet6!$I$3,Sheet6!$I$4,IF('January 2023'!C393=Sheet6!$J$3,Sheet6!$J$4,IF('January 2023'!C393=Sheet6!$K$3,Sheet6!$K$4,IF('January 2023'!C393=Sheet6!$L$3,Sheet6!$L$4))))))))</f>
        <v>0.11334524387361433</v>
      </c>
      <c r="AG393" s="74">
        <f t="shared" si="95"/>
        <v>0.17910678525150006</v>
      </c>
      <c r="AH393" s="71">
        <v>0.84</v>
      </c>
      <c r="AI393" s="72">
        <f t="shared" si="96"/>
        <v>0</v>
      </c>
      <c r="AJ393" s="73">
        <f t="shared" si="97"/>
        <v>0.8666666666666667</v>
      </c>
      <c r="AK393" s="73">
        <v>0.68062718848137493</v>
      </c>
      <c r="AL393" s="95">
        <f t="shared" si="98"/>
        <v>1</v>
      </c>
      <c r="AM393" s="107">
        <v>0</v>
      </c>
      <c r="AN393" s="98">
        <f t="shared" si="99"/>
        <v>8976.5160000001179</v>
      </c>
      <c r="AO393" s="99" t="e">
        <f>SUMIF([1]Sheet1!$AB:$AB,E393,[1]Sheet1!$AA:$AA)</f>
        <v>#VALUE!</v>
      </c>
      <c r="AP393" s="100" t="str">
        <f t="shared" si="100"/>
        <v/>
      </c>
      <c r="AQ393" s="97">
        <f t="shared" si="101"/>
        <v>1</v>
      </c>
      <c r="AR393" s="100">
        <f t="shared" si="102"/>
        <v>1.3616837638719896</v>
      </c>
      <c r="AS393" s="101">
        <f t="shared" si="103"/>
        <v>0.75611319852372527</v>
      </c>
      <c r="AT393" s="100">
        <v>0.11334524387361433</v>
      </c>
      <c r="AU393" s="108">
        <f t="shared" si="104"/>
        <v>0</v>
      </c>
    </row>
    <row r="394" spans="1:47" hidden="1">
      <c r="A394" s="21">
        <v>44927</v>
      </c>
      <c r="B394" s="22" t="s">
        <v>13</v>
      </c>
      <c r="C394" s="22" t="s">
        <v>274</v>
      </c>
      <c r="D394" s="22" t="s">
        <v>354</v>
      </c>
      <c r="E394" s="22">
        <v>1002057051</v>
      </c>
      <c r="F394" s="22" t="s">
        <v>32</v>
      </c>
      <c r="G394" s="22">
        <v>1070842</v>
      </c>
      <c r="H394" s="36" t="s">
        <v>20</v>
      </c>
      <c r="I394" s="4" t="s">
        <v>3518</v>
      </c>
      <c r="J394" s="4" t="s">
        <v>3556</v>
      </c>
      <c r="K394" s="25">
        <v>9205.3600000000442</v>
      </c>
      <c r="L394" s="25">
        <v>9205.3600000000442</v>
      </c>
      <c r="M394" s="26">
        <v>0</v>
      </c>
      <c r="N394" s="26">
        <v>0</v>
      </c>
      <c r="O394" s="26">
        <v>9</v>
      </c>
      <c r="P394" s="26">
        <v>0</v>
      </c>
      <c r="Q394" s="26">
        <v>2638.8</v>
      </c>
      <c r="R394" s="27">
        <v>0</v>
      </c>
      <c r="S394" s="27">
        <v>163358.65</v>
      </c>
      <c r="T394" s="28">
        <v>0</v>
      </c>
      <c r="U394" s="27">
        <v>169200</v>
      </c>
      <c r="V394" s="29">
        <v>0</v>
      </c>
      <c r="W394" s="26">
        <v>8</v>
      </c>
      <c r="X394" s="30">
        <f t="shared" si="90"/>
        <v>9</v>
      </c>
      <c r="Y394" s="31">
        <f t="shared" si="91"/>
        <v>2638.8</v>
      </c>
      <c r="Z394" s="31">
        <f t="shared" si="92"/>
        <v>163358.65</v>
      </c>
      <c r="AA394" s="31">
        <f t="shared" si="93"/>
        <v>169200</v>
      </c>
      <c r="AB394" s="5">
        <v>8</v>
      </c>
      <c r="AC394" s="6">
        <v>417999.42</v>
      </c>
      <c r="AD394" s="30">
        <v>1</v>
      </c>
      <c r="AE394" s="67">
        <f t="shared" si="94"/>
        <v>0.88888888888888884</v>
      </c>
      <c r="AF394" s="70">
        <f>IF(C394=Sheet6!$E$3,Sheet6!$E$4,IF('January 2023'!C394=Sheet6!$F$3,Sheet6!$F$4,IF('January 2023'!C394=Sheet6!$G$3,Sheet6!$G$4,IF('January 2023'!C394=Sheet6!$H$3,Sheet6!$H$4,IF('January 2023'!C394=Sheet6!$I$3,Sheet6!$I$4,IF('January 2023'!C394=Sheet6!$J$3,Sheet6!$J$4,IF('January 2023'!C394=Sheet6!$K$3,Sheet6!$K$4,IF('January 2023'!C394=Sheet6!$L$3,Sheet6!$L$4))))))))</f>
        <v>0.11334524387361433</v>
      </c>
      <c r="AG394" s="74">
        <f t="shared" si="95"/>
        <v>0.28665907688563919</v>
      </c>
      <c r="AH394" s="71">
        <v>0.84</v>
      </c>
      <c r="AI394" s="72">
        <f t="shared" si="96"/>
        <v>0</v>
      </c>
      <c r="AJ394" s="73">
        <f t="shared" si="97"/>
        <v>0.88888888888888884</v>
      </c>
      <c r="AK394" s="73">
        <v>0.68062718848137493</v>
      </c>
      <c r="AL394" s="95">
        <f t="shared" si="98"/>
        <v>1</v>
      </c>
      <c r="AM394" s="107">
        <v>0</v>
      </c>
      <c r="AN394" s="98">
        <f t="shared" si="99"/>
        <v>5093.7024000000365</v>
      </c>
      <c r="AO394" s="99" t="e">
        <f>SUMIF([1]Sheet1!$AB:$AB,E394,[1]Sheet1!$AA:$AA)</f>
        <v>#VALUE!</v>
      </c>
      <c r="AP394" s="100" t="str">
        <f t="shared" si="100"/>
        <v/>
      </c>
      <c r="AQ394" s="97">
        <f t="shared" si="101"/>
        <v>1</v>
      </c>
      <c r="AR394" s="100">
        <f t="shared" si="102"/>
        <v>1.0357578248840817</v>
      </c>
      <c r="AS394" s="101">
        <f t="shared" si="103"/>
        <v>0.70309061804165163</v>
      </c>
      <c r="AT394" s="100">
        <v>0.11334524387361433</v>
      </c>
      <c r="AU394" s="108">
        <f t="shared" si="104"/>
        <v>0</v>
      </c>
    </row>
    <row r="395" spans="1:47" hidden="1">
      <c r="A395" s="21">
        <v>44927</v>
      </c>
      <c r="B395" s="23" t="s">
        <v>13</v>
      </c>
      <c r="C395" s="23" t="s">
        <v>274</v>
      </c>
      <c r="D395" s="23" t="s">
        <v>353</v>
      </c>
      <c r="E395" s="23">
        <v>1000259857</v>
      </c>
      <c r="F395" s="23" t="s">
        <v>32</v>
      </c>
      <c r="G395" s="23">
        <v>1069288</v>
      </c>
      <c r="H395" s="37" t="s">
        <v>20</v>
      </c>
      <c r="I395" s="4" t="s">
        <v>3518</v>
      </c>
      <c r="J395" s="4" t="s">
        <v>3556</v>
      </c>
      <c r="K395" s="24">
        <v>9145.8000000000466</v>
      </c>
      <c r="L395" s="24">
        <v>9145.8000000000466</v>
      </c>
      <c r="M395" s="29">
        <v>0</v>
      </c>
      <c r="N395" s="29">
        <v>0</v>
      </c>
      <c r="O395" s="29">
        <v>16</v>
      </c>
      <c r="P395" s="29">
        <v>0</v>
      </c>
      <c r="Q395" s="29">
        <v>1506.8</v>
      </c>
      <c r="R395" s="28">
        <v>0</v>
      </c>
      <c r="S395" s="28">
        <v>96709.310000000012</v>
      </c>
      <c r="T395" s="28">
        <v>0</v>
      </c>
      <c r="U395" s="28">
        <v>114900</v>
      </c>
      <c r="V395" s="29">
        <v>0</v>
      </c>
      <c r="W395" s="29">
        <v>10</v>
      </c>
      <c r="X395" s="32">
        <f t="shared" si="90"/>
        <v>16</v>
      </c>
      <c r="Y395" s="33">
        <f t="shared" si="91"/>
        <v>1506.8</v>
      </c>
      <c r="Z395" s="33">
        <f t="shared" si="92"/>
        <v>96709.310000000012</v>
      </c>
      <c r="AA395" s="33">
        <f t="shared" si="93"/>
        <v>114900</v>
      </c>
      <c r="AB395" s="5">
        <v>10</v>
      </c>
      <c r="AC395" s="6">
        <v>1097273.8</v>
      </c>
      <c r="AD395" s="32">
        <v>2</v>
      </c>
      <c r="AE395" s="67">
        <f t="shared" si="94"/>
        <v>0.625</v>
      </c>
      <c r="AF395" s="70">
        <f>IF(C395=Sheet6!$E$3,Sheet6!$E$4,IF('January 2023'!C395=Sheet6!$F$3,Sheet6!$F$4,IF('January 2023'!C395=Sheet6!$G$3,Sheet6!$G$4,IF('January 2023'!C395=Sheet6!$H$3,Sheet6!$H$4,IF('January 2023'!C395=Sheet6!$I$3,Sheet6!$I$4,IF('January 2023'!C395=Sheet6!$J$3,Sheet6!$J$4,IF('January 2023'!C395=Sheet6!$K$3,Sheet6!$K$4,IF('January 2023'!C395=Sheet6!$L$3,Sheet6!$L$4))))))))</f>
        <v>0.11334524387361433</v>
      </c>
      <c r="AG395" s="74">
        <f t="shared" si="95"/>
        <v>0.1647532200572932</v>
      </c>
      <c r="AH395" s="71">
        <v>0.84</v>
      </c>
      <c r="AI395" s="72">
        <f t="shared" si="96"/>
        <v>0</v>
      </c>
      <c r="AJ395" s="73">
        <f t="shared" si="97"/>
        <v>0.625</v>
      </c>
      <c r="AK395" s="73">
        <v>0.68062718848137493</v>
      </c>
      <c r="AL395" s="95">
        <f t="shared" si="98"/>
        <v>0</v>
      </c>
      <c r="AM395" s="107">
        <v>0</v>
      </c>
      <c r="AN395" s="98">
        <f t="shared" si="99"/>
        <v>6175.6720000000387</v>
      </c>
      <c r="AO395" s="99" t="e">
        <f>SUMIF([1]Sheet1!$AB:$AB,E395,[1]Sheet1!$AA:$AA)</f>
        <v>#VALUE!</v>
      </c>
      <c r="AP395" s="100" t="str">
        <f t="shared" si="100"/>
        <v/>
      </c>
      <c r="AQ395" s="97">
        <f t="shared" si="101"/>
        <v>1</v>
      </c>
      <c r="AR395" s="100">
        <f t="shared" si="102"/>
        <v>1.1880965751901238</v>
      </c>
      <c r="AS395" s="101">
        <f t="shared" si="103"/>
        <v>0.80425726349838511</v>
      </c>
      <c r="AT395" s="100">
        <v>0.11334524387361433</v>
      </c>
      <c r="AU395" s="108">
        <f t="shared" si="104"/>
        <v>0</v>
      </c>
    </row>
    <row r="396" spans="1:47" hidden="1">
      <c r="A396" s="21">
        <v>44927</v>
      </c>
      <c r="B396" s="23" t="s">
        <v>13</v>
      </c>
      <c r="C396" s="23" t="s">
        <v>274</v>
      </c>
      <c r="D396" s="23" t="s">
        <v>379</v>
      </c>
      <c r="E396" s="23">
        <v>1000280879</v>
      </c>
      <c r="F396" s="23" t="s">
        <v>32</v>
      </c>
      <c r="G396" s="23">
        <v>1070842</v>
      </c>
      <c r="H396" s="37" t="s">
        <v>20</v>
      </c>
      <c r="I396" s="4" t="s">
        <v>3520</v>
      </c>
      <c r="J396" s="4" t="s">
        <v>3558</v>
      </c>
      <c r="K396" s="24">
        <v>8972.7000000000262</v>
      </c>
      <c r="L396" s="24">
        <v>8972.7000000000262</v>
      </c>
      <c r="M396" s="29">
        <v>1</v>
      </c>
      <c r="N396" s="29">
        <v>0</v>
      </c>
      <c r="O396" s="29">
        <v>13</v>
      </c>
      <c r="P396" s="29">
        <v>1200</v>
      </c>
      <c r="Q396" s="29">
        <v>1506.8</v>
      </c>
      <c r="R396" s="28">
        <v>75938.55</v>
      </c>
      <c r="S396" s="28">
        <v>97218.090000000026</v>
      </c>
      <c r="T396" s="28">
        <v>0</v>
      </c>
      <c r="U396" s="28">
        <v>103900</v>
      </c>
      <c r="V396" s="29">
        <v>0</v>
      </c>
      <c r="W396" s="29">
        <v>9</v>
      </c>
      <c r="X396" s="32">
        <f t="shared" si="90"/>
        <v>14</v>
      </c>
      <c r="Y396" s="33">
        <f t="shared" si="91"/>
        <v>2706.8</v>
      </c>
      <c r="Z396" s="33">
        <f t="shared" si="92"/>
        <v>173156.64</v>
      </c>
      <c r="AA396" s="33">
        <f t="shared" si="93"/>
        <v>103900</v>
      </c>
      <c r="AB396" s="5">
        <v>9</v>
      </c>
      <c r="AC396" s="6">
        <v>0</v>
      </c>
      <c r="AD396" s="32">
        <v>1</v>
      </c>
      <c r="AE396" s="67">
        <f t="shared" si="94"/>
        <v>0.6428571428571429</v>
      </c>
      <c r="AF396" s="70">
        <f>IF(C396=Sheet6!$E$3,Sheet6!$E$4,IF('January 2023'!C396=Sheet6!$F$3,Sheet6!$F$4,IF('January 2023'!C396=Sheet6!$G$3,Sheet6!$G$4,IF('January 2023'!C396=Sheet6!$H$3,Sheet6!$H$4,IF('January 2023'!C396=Sheet6!$I$3,Sheet6!$I$4,IF('January 2023'!C396=Sheet6!$J$3,Sheet6!$J$4,IF('January 2023'!C396=Sheet6!$K$3,Sheet6!$K$4,IF('January 2023'!C396=Sheet6!$L$3,Sheet6!$L$4))))))))</f>
        <v>0.11334524387361433</v>
      </c>
      <c r="AG396" s="74">
        <f t="shared" si="95"/>
        <v>0.30167062311232878</v>
      </c>
      <c r="AH396" s="71">
        <v>0.84</v>
      </c>
      <c r="AI396" s="72">
        <f t="shared" si="96"/>
        <v>0</v>
      </c>
      <c r="AJ396" s="73">
        <f t="shared" si="97"/>
        <v>0.6428571428571429</v>
      </c>
      <c r="AK396" s="73">
        <v>0.68062718848137493</v>
      </c>
      <c r="AL396" s="95">
        <f t="shared" si="98"/>
        <v>0</v>
      </c>
      <c r="AM396" s="107">
        <v>0</v>
      </c>
      <c r="AN396" s="98">
        <f t="shared" si="99"/>
        <v>4830.2680000000219</v>
      </c>
      <c r="AO396" s="99" t="e">
        <f>SUMIF([1]Sheet1!$AB:$AB,E396,[1]Sheet1!$AA:$AA)</f>
        <v>#VALUE!</v>
      </c>
      <c r="AP396" s="100" t="str">
        <f t="shared" si="100"/>
        <v/>
      </c>
      <c r="AQ396" s="97">
        <f t="shared" si="101"/>
        <v>1</v>
      </c>
      <c r="AR396" s="100">
        <f t="shared" si="102"/>
        <v>0.60003474310889837</v>
      </c>
      <c r="AS396" s="101">
        <f t="shared" si="103"/>
        <v>0.81898714515729254</v>
      </c>
      <c r="AT396" s="100">
        <v>0.11334524387361433</v>
      </c>
      <c r="AU396" s="108">
        <f t="shared" si="104"/>
        <v>0</v>
      </c>
    </row>
    <row r="397" spans="1:47" hidden="1">
      <c r="A397" s="21">
        <v>44927</v>
      </c>
      <c r="B397" s="23" t="s">
        <v>13</v>
      </c>
      <c r="C397" s="23" t="s">
        <v>274</v>
      </c>
      <c r="D397" s="23" t="s">
        <v>358</v>
      </c>
      <c r="E397" s="23">
        <v>1000254024</v>
      </c>
      <c r="F397" s="23" t="s">
        <v>32</v>
      </c>
      <c r="G397" s="23">
        <v>1070842</v>
      </c>
      <c r="H397" s="37" t="s">
        <v>20</v>
      </c>
      <c r="I397" s="4" t="s">
        <v>3520</v>
      </c>
      <c r="J397" s="4" t="s">
        <v>3558</v>
      </c>
      <c r="K397" s="24">
        <v>7401</v>
      </c>
      <c r="L397" s="24">
        <v>7401</v>
      </c>
      <c r="M397" s="29">
        <v>0</v>
      </c>
      <c r="N397" s="29">
        <v>0</v>
      </c>
      <c r="O397" s="29">
        <v>16</v>
      </c>
      <c r="P397" s="29">
        <v>0</v>
      </c>
      <c r="Q397" s="29">
        <v>4318.1000000000004</v>
      </c>
      <c r="R397" s="28">
        <v>0</v>
      </c>
      <c r="S397" s="28">
        <v>282939.28999999998</v>
      </c>
      <c r="T397" s="28">
        <v>0</v>
      </c>
      <c r="U397" s="28">
        <v>289999</v>
      </c>
      <c r="V397" s="29">
        <v>0</v>
      </c>
      <c r="W397" s="29">
        <v>13</v>
      </c>
      <c r="X397" s="32">
        <f t="shared" si="90"/>
        <v>16</v>
      </c>
      <c r="Y397" s="33">
        <f t="shared" si="91"/>
        <v>4318.1000000000004</v>
      </c>
      <c r="Z397" s="33">
        <f t="shared" si="92"/>
        <v>282939.28999999998</v>
      </c>
      <c r="AA397" s="33">
        <f t="shared" si="93"/>
        <v>289999</v>
      </c>
      <c r="AB397" s="5">
        <v>13</v>
      </c>
      <c r="AC397" s="6">
        <v>636612.23</v>
      </c>
      <c r="AD397" s="32">
        <v>1</v>
      </c>
      <c r="AE397" s="67">
        <f t="shared" si="94"/>
        <v>0.8125</v>
      </c>
      <c r="AF397" s="70">
        <f>IF(C397=Sheet6!$E$3,Sheet6!$E$4,IF('January 2023'!C397=Sheet6!$F$3,Sheet6!$F$4,IF('January 2023'!C397=Sheet6!$G$3,Sheet6!$G$4,IF('January 2023'!C397=Sheet6!$H$3,Sheet6!$H$4,IF('January 2023'!C397=Sheet6!$I$3,Sheet6!$I$4,IF('January 2023'!C397=Sheet6!$J$3,Sheet6!$J$4,IF('January 2023'!C397=Sheet6!$K$3,Sheet6!$K$4,IF('January 2023'!C397=Sheet6!$L$3,Sheet6!$L$4))))))))</f>
        <v>0.11334524387361433</v>
      </c>
      <c r="AG397" s="74">
        <f t="shared" si="95"/>
        <v>0.58344818267801657</v>
      </c>
      <c r="AH397" s="71">
        <v>0.84</v>
      </c>
      <c r="AI397" s="72">
        <f t="shared" si="96"/>
        <v>0</v>
      </c>
      <c r="AJ397" s="73">
        <f t="shared" si="97"/>
        <v>0.8125</v>
      </c>
      <c r="AK397" s="73">
        <v>0.68062718848137493</v>
      </c>
      <c r="AL397" s="95">
        <f t="shared" si="98"/>
        <v>1</v>
      </c>
      <c r="AM397" s="107">
        <v>0</v>
      </c>
      <c r="AN397" s="98">
        <f t="shared" si="99"/>
        <v>1898.7399999999998</v>
      </c>
      <c r="AO397" s="99" t="e">
        <f>SUMIF([1]Sheet1!$AB:$AB,E397,[1]Sheet1!$AA:$AA)</f>
        <v>#VALUE!</v>
      </c>
      <c r="AP397" s="100" t="str">
        <f t="shared" si="100"/>
        <v/>
      </c>
      <c r="AQ397" s="97">
        <f t="shared" si="101"/>
        <v>1</v>
      </c>
      <c r="AR397" s="100">
        <f t="shared" si="102"/>
        <v>1.0249513243636117</v>
      </c>
      <c r="AS397" s="101">
        <f t="shared" si="103"/>
        <v>0.40199401246662447</v>
      </c>
      <c r="AT397" s="100">
        <v>0.11334524387361433</v>
      </c>
      <c r="AU397" s="108">
        <f t="shared" si="104"/>
        <v>0</v>
      </c>
    </row>
    <row r="398" spans="1:47" hidden="1">
      <c r="A398" s="21">
        <v>44927</v>
      </c>
      <c r="B398" s="23" t="s">
        <v>13</v>
      </c>
      <c r="C398" s="23" t="s">
        <v>274</v>
      </c>
      <c r="D398" s="23" t="s">
        <v>364</v>
      </c>
      <c r="E398" s="23">
        <v>1000251398</v>
      </c>
      <c r="F398" s="23" t="s">
        <v>32</v>
      </c>
      <c r="G398" s="23">
        <v>1070842</v>
      </c>
      <c r="H398" s="37" t="s">
        <v>20</v>
      </c>
      <c r="I398" s="4" t="s">
        <v>3518</v>
      </c>
      <c r="J398" s="4" t="s">
        <v>3556</v>
      </c>
      <c r="K398" s="24">
        <v>7360</v>
      </c>
      <c r="L398" s="24">
        <v>7360</v>
      </c>
      <c r="M398" s="29">
        <v>0</v>
      </c>
      <c r="N398" s="29">
        <v>0</v>
      </c>
      <c r="O398" s="29">
        <v>23</v>
      </c>
      <c r="P398" s="29">
        <v>0</v>
      </c>
      <c r="Q398" s="29">
        <v>3975.0000000000005</v>
      </c>
      <c r="R398" s="28">
        <v>0</v>
      </c>
      <c r="S398" s="28">
        <v>244195.19000000003</v>
      </c>
      <c r="T398" s="28">
        <v>0</v>
      </c>
      <c r="U398" s="28">
        <v>263100</v>
      </c>
      <c r="V398" s="29">
        <v>0</v>
      </c>
      <c r="W398" s="29">
        <v>12</v>
      </c>
      <c r="X398" s="32">
        <f t="shared" si="90"/>
        <v>23</v>
      </c>
      <c r="Y398" s="33">
        <f t="shared" si="91"/>
        <v>3975.0000000000005</v>
      </c>
      <c r="Z398" s="33">
        <f t="shared" si="92"/>
        <v>244195.19000000003</v>
      </c>
      <c r="AA398" s="33">
        <f t="shared" si="93"/>
        <v>263100</v>
      </c>
      <c r="AB398" s="5">
        <v>12</v>
      </c>
      <c r="AC398" s="6">
        <v>12863.58</v>
      </c>
      <c r="AD398" s="32">
        <v>3</v>
      </c>
      <c r="AE398" s="67">
        <f t="shared" si="94"/>
        <v>0.52173913043478259</v>
      </c>
      <c r="AF398" s="70">
        <f>IF(C398=Sheet6!$E$3,Sheet6!$E$4,IF('January 2023'!C398=Sheet6!$F$3,Sheet6!$F$4,IF('January 2023'!C398=Sheet6!$G$3,Sheet6!$G$4,IF('January 2023'!C398=Sheet6!$H$3,Sheet6!$H$4,IF('January 2023'!C398=Sheet6!$I$3,Sheet6!$I$4,IF('January 2023'!C398=Sheet6!$J$3,Sheet6!$J$4,IF('January 2023'!C398=Sheet6!$K$3,Sheet6!$K$4,IF('January 2023'!C398=Sheet6!$L$3,Sheet6!$L$4))))))))</f>
        <v>0.11334524387361433</v>
      </c>
      <c r="AG398" s="74">
        <f t="shared" si="95"/>
        <v>0.54008152173913049</v>
      </c>
      <c r="AH398" s="71">
        <v>0.84</v>
      </c>
      <c r="AI398" s="72">
        <f t="shared" si="96"/>
        <v>0</v>
      </c>
      <c r="AJ398" s="73">
        <f t="shared" si="97"/>
        <v>0.52173913043478259</v>
      </c>
      <c r="AK398" s="73">
        <v>0.68062718848137493</v>
      </c>
      <c r="AL398" s="95">
        <f t="shared" si="98"/>
        <v>0</v>
      </c>
      <c r="AM398" s="107">
        <v>0</v>
      </c>
      <c r="AN398" s="98">
        <f t="shared" si="99"/>
        <v>2207.3999999999992</v>
      </c>
      <c r="AO398" s="99" t="e">
        <f>SUMIF([1]Sheet1!$AB:$AB,E398,[1]Sheet1!$AA:$AA)</f>
        <v>#VALUE!</v>
      </c>
      <c r="AP398" s="100" t="str">
        <f t="shared" si="100"/>
        <v/>
      </c>
      <c r="AQ398" s="97">
        <f t="shared" si="101"/>
        <v>1</v>
      </c>
      <c r="AR398" s="100">
        <f t="shared" si="102"/>
        <v>1.077416799241623</v>
      </c>
      <c r="AS398" s="101">
        <f t="shared" si="103"/>
        <v>0.41810709551828096</v>
      </c>
      <c r="AT398" s="100">
        <v>0.11334524387361433</v>
      </c>
      <c r="AU398" s="108">
        <f t="shared" si="104"/>
        <v>0</v>
      </c>
    </row>
    <row r="399" spans="1:47" hidden="1">
      <c r="A399" s="21">
        <v>44927</v>
      </c>
      <c r="B399" s="22" t="s">
        <v>13</v>
      </c>
      <c r="C399" s="22" t="s">
        <v>274</v>
      </c>
      <c r="D399" s="22" t="s">
        <v>369</v>
      </c>
      <c r="E399" s="22">
        <v>1001603928</v>
      </c>
      <c r="F399" s="22" t="s">
        <v>32</v>
      </c>
      <c r="G399" s="22">
        <v>1069281</v>
      </c>
      <c r="H399" s="36" t="s">
        <v>20</v>
      </c>
      <c r="I399" s="4" t="s">
        <v>3519</v>
      </c>
      <c r="J399" s="4" t="s">
        <v>3557</v>
      </c>
      <c r="K399" s="25">
        <v>6637.8955640500008</v>
      </c>
      <c r="L399" s="25">
        <v>6637.8955640500008</v>
      </c>
      <c r="M399" s="26">
        <v>0</v>
      </c>
      <c r="N399" s="26">
        <v>0</v>
      </c>
      <c r="O399" s="26">
        <v>22</v>
      </c>
      <c r="P399" s="26">
        <v>0</v>
      </c>
      <c r="Q399" s="26">
        <v>3332.2000000000003</v>
      </c>
      <c r="R399" s="27">
        <v>0</v>
      </c>
      <c r="S399" s="27">
        <v>209141.63999999996</v>
      </c>
      <c r="T399" s="28">
        <v>0</v>
      </c>
      <c r="U399" s="27">
        <v>292800</v>
      </c>
      <c r="V399" s="29">
        <v>0</v>
      </c>
      <c r="W399" s="26">
        <v>10</v>
      </c>
      <c r="X399" s="30">
        <f t="shared" si="90"/>
        <v>22</v>
      </c>
      <c r="Y399" s="31">
        <f t="shared" si="91"/>
        <v>3332.2000000000003</v>
      </c>
      <c r="Z399" s="31">
        <f t="shared" si="92"/>
        <v>209141.63999999996</v>
      </c>
      <c r="AA399" s="31">
        <f t="shared" si="93"/>
        <v>292800</v>
      </c>
      <c r="AB399" s="5">
        <v>10</v>
      </c>
      <c r="AC399" s="6">
        <v>530145.22</v>
      </c>
      <c r="AD399" s="30">
        <v>1</v>
      </c>
      <c r="AE399" s="67">
        <f t="shared" si="94"/>
        <v>0.45454545454545453</v>
      </c>
      <c r="AF399" s="70">
        <f>IF(C399=Sheet6!$E$3,Sheet6!$E$4,IF('January 2023'!C399=Sheet6!$F$3,Sheet6!$F$4,IF('January 2023'!C399=Sheet6!$G$3,Sheet6!$G$4,IF('January 2023'!C399=Sheet6!$H$3,Sheet6!$H$4,IF('January 2023'!C399=Sheet6!$I$3,Sheet6!$I$4,IF('January 2023'!C399=Sheet6!$J$3,Sheet6!$J$4,IF('January 2023'!C399=Sheet6!$K$3,Sheet6!$K$4,IF('January 2023'!C399=Sheet6!$L$3,Sheet6!$L$4))))))))</f>
        <v>0.11334524387361433</v>
      </c>
      <c r="AG399" s="74">
        <f t="shared" si="95"/>
        <v>0.50199644870081594</v>
      </c>
      <c r="AH399" s="71">
        <v>0.84</v>
      </c>
      <c r="AI399" s="72">
        <f t="shared" si="96"/>
        <v>0</v>
      </c>
      <c r="AJ399" s="73">
        <f t="shared" si="97"/>
        <v>0.45454545454545453</v>
      </c>
      <c r="AK399" s="73">
        <v>0.68062718848137493</v>
      </c>
      <c r="AL399" s="95">
        <f t="shared" si="98"/>
        <v>0</v>
      </c>
      <c r="AM399" s="107">
        <v>0</v>
      </c>
      <c r="AN399" s="98">
        <f t="shared" si="99"/>
        <v>2243.6322738020008</v>
      </c>
      <c r="AO399" s="99" t="e">
        <f>SUMIF([1]Sheet1!$AB:$AB,E399,[1]Sheet1!$AA:$AA)</f>
        <v>#VALUE!</v>
      </c>
      <c r="AP399" s="100" t="str">
        <f t="shared" si="100"/>
        <v/>
      </c>
      <c r="AQ399" s="97">
        <f t="shared" si="101"/>
        <v>1</v>
      </c>
      <c r="AR399" s="100">
        <f t="shared" si="102"/>
        <v>1.4000081475884001</v>
      </c>
      <c r="AS399" s="101">
        <f t="shared" si="103"/>
        <v>0.2972008817584153</v>
      </c>
      <c r="AT399" s="100">
        <v>0.11334524387361433</v>
      </c>
      <c r="AU399" s="108">
        <f t="shared" si="104"/>
        <v>0</v>
      </c>
    </row>
    <row r="400" spans="1:47" hidden="1">
      <c r="A400" s="21">
        <v>44927</v>
      </c>
      <c r="B400" s="22" t="s">
        <v>13</v>
      </c>
      <c r="C400" s="22" t="s">
        <v>274</v>
      </c>
      <c r="D400" s="22" t="s">
        <v>367</v>
      </c>
      <c r="E400" s="22">
        <v>1000254012</v>
      </c>
      <c r="F400" s="22" t="s">
        <v>32</v>
      </c>
      <c r="G400" s="22">
        <v>1070842</v>
      </c>
      <c r="H400" s="36" t="s">
        <v>20</v>
      </c>
      <c r="I400" s="4" t="s">
        <v>3520</v>
      </c>
      <c r="J400" s="4" t="s">
        <v>3558</v>
      </c>
      <c r="K400" s="25">
        <v>6483.5999999999767</v>
      </c>
      <c r="L400" s="25">
        <v>6483.5999999999767</v>
      </c>
      <c r="M400" s="26">
        <v>0</v>
      </c>
      <c r="N400" s="26">
        <v>0</v>
      </c>
      <c r="O400" s="26">
        <v>17</v>
      </c>
      <c r="P400" s="26">
        <v>0</v>
      </c>
      <c r="Q400" s="26">
        <v>1538.9</v>
      </c>
      <c r="R400" s="27">
        <v>0</v>
      </c>
      <c r="S400" s="27">
        <v>97547.849999999991</v>
      </c>
      <c r="T400" s="28">
        <v>0</v>
      </c>
      <c r="U400" s="27">
        <v>96950</v>
      </c>
      <c r="V400" s="29">
        <v>0</v>
      </c>
      <c r="W400" s="26">
        <v>4</v>
      </c>
      <c r="X400" s="30">
        <f t="shared" si="90"/>
        <v>17</v>
      </c>
      <c r="Y400" s="31">
        <f t="shared" si="91"/>
        <v>1538.9</v>
      </c>
      <c r="Z400" s="31">
        <f t="shared" si="92"/>
        <v>97547.849999999991</v>
      </c>
      <c r="AA400" s="31">
        <f t="shared" si="93"/>
        <v>96950</v>
      </c>
      <c r="AB400" s="5">
        <v>4</v>
      </c>
      <c r="AC400" s="6">
        <v>0</v>
      </c>
      <c r="AD400" s="30">
        <v>2</v>
      </c>
      <c r="AE400" s="67">
        <f t="shared" si="94"/>
        <v>0.23529411764705882</v>
      </c>
      <c r="AF400" s="70">
        <f>IF(C400=Sheet6!$E$3,Sheet6!$E$4,IF('January 2023'!C400=Sheet6!$F$3,Sheet6!$F$4,IF('January 2023'!C400=Sheet6!$G$3,Sheet6!$G$4,IF('January 2023'!C400=Sheet6!$H$3,Sheet6!$H$4,IF('January 2023'!C400=Sheet6!$I$3,Sheet6!$I$4,IF('January 2023'!C400=Sheet6!$J$3,Sheet6!$J$4,IF('January 2023'!C400=Sheet6!$K$3,Sheet6!$K$4,IF('January 2023'!C400=Sheet6!$L$3,Sheet6!$L$4))))))))</f>
        <v>0.11334524387361433</v>
      </c>
      <c r="AG400" s="74">
        <f t="shared" si="95"/>
        <v>0.23735270528718699</v>
      </c>
      <c r="AH400" s="71">
        <v>0.84</v>
      </c>
      <c r="AI400" s="72">
        <f t="shared" si="96"/>
        <v>0</v>
      </c>
      <c r="AJ400" s="73">
        <f t="shared" si="97"/>
        <v>0.23529411764705882</v>
      </c>
      <c r="AK400" s="73">
        <v>0.68062718848137493</v>
      </c>
      <c r="AL400" s="95">
        <f t="shared" si="98"/>
        <v>0</v>
      </c>
      <c r="AM400" s="107">
        <v>0</v>
      </c>
      <c r="AN400" s="98">
        <f t="shared" si="99"/>
        <v>3907.3239999999801</v>
      </c>
      <c r="AO400" s="99" t="e">
        <f>SUMIF([1]Sheet1!$AB:$AB,E400,[1]Sheet1!$AA:$AA)</f>
        <v>#VALUE!</v>
      </c>
      <c r="AP400" s="100" t="str">
        <f t="shared" si="100"/>
        <v/>
      </c>
      <c r="AQ400" s="97">
        <f t="shared" si="101"/>
        <v>1</v>
      </c>
      <c r="AR400" s="100">
        <f t="shared" si="102"/>
        <v>0.99387121294831215</v>
      </c>
      <c r="AS400" s="101">
        <f t="shared" si="103"/>
        <v>0.76410197889966014</v>
      </c>
      <c r="AT400" s="100">
        <v>0.11334524387361433</v>
      </c>
      <c r="AU400" s="108">
        <f t="shared" si="104"/>
        <v>0</v>
      </c>
    </row>
    <row r="401" spans="1:47" hidden="1">
      <c r="A401" s="21">
        <v>44927</v>
      </c>
      <c r="B401" s="22" t="s">
        <v>13</v>
      </c>
      <c r="C401" s="22" t="s">
        <v>274</v>
      </c>
      <c r="D401" s="22" t="s">
        <v>381</v>
      </c>
      <c r="E401" s="22">
        <v>1000255331</v>
      </c>
      <c r="F401" s="22" t="s">
        <v>32</v>
      </c>
      <c r="G401" s="22">
        <v>1069281</v>
      </c>
      <c r="H401" s="36" t="s">
        <v>20</v>
      </c>
      <c r="I401" s="4" t="s">
        <v>3519</v>
      </c>
      <c r="J401" s="4" t="s">
        <v>3557</v>
      </c>
      <c r="K401" s="25">
        <v>6376.2999999999884</v>
      </c>
      <c r="L401" s="25">
        <v>6376.2999999999884</v>
      </c>
      <c r="M401" s="26">
        <v>0</v>
      </c>
      <c r="N401" s="26">
        <v>0</v>
      </c>
      <c r="O401" s="26">
        <v>17</v>
      </c>
      <c r="P401" s="26">
        <v>0</v>
      </c>
      <c r="Q401" s="26">
        <v>2752.2999999999997</v>
      </c>
      <c r="R401" s="27">
        <v>0</v>
      </c>
      <c r="S401" s="27">
        <v>174850.77999999997</v>
      </c>
      <c r="T401" s="28">
        <v>0</v>
      </c>
      <c r="U401" s="27">
        <v>180958</v>
      </c>
      <c r="V401" s="29">
        <v>0</v>
      </c>
      <c r="W401" s="26">
        <v>7</v>
      </c>
      <c r="X401" s="30">
        <f t="shared" si="90"/>
        <v>17</v>
      </c>
      <c r="Y401" s="31">
        <f t="shared" si="91"/>
        <v>2752.2999999999997</v>
      </c>
      <c r="Z401" s="31">
        <f t="shared" si="92"/>
        <v>174850.77999999997</v>
      </c>
      <c r="AA401" s="31">
        <f t="shared" si="93"/>
        <v>180958</v>
      </c>
      <c r="AB401" s="5">
        <v>7</v>
      </c>
      <c r="AC401" s="6">
        <v>469664.47</v>
      </c>
      <c r="AD401" s="30">
        <v>3</v>
      </c>
      <c r="AE401" s="67">
        <f t="shared" si="94"/>
        <v>0.41176470588235292</v>
      </c>
      <c r="AF401" s="70">
        <f>IF(C401=Sheet6!$E$3,Sheet6!$E$4,IF('January 2023'!C401=Sheet6!$F$3,Sheet6!$F$4,IF('January 2023'!C401=Sheet6!$G$3,Sheet6!$G$4,IF('January 2023'!C401=Sheet6!$H$3,Sheet6!$H$4,IF('January 2023'!C401=Sheet6!$I$3,Sheet6!$I$4,IF('January 2023'!C401=Sheet6!$J$3,Sheet6!$J$4,IF('January 2023'!C401=Sheet6!$K$3,Sheet6!$K$4,IF('January 2023'!C401=Sheet6!$L$3,Sheet6!$L$4))))))))</f>
        <v>0.11334524387361433</v>
      </c>
      <c r="AG401" s="74">
        <f t="shared" si="95"/>
        <v>0.43164531154431329</v>
      </c>
      <c r="AH401" s="71">
        <v>0.84</v>
      </c>
      <c r="AI401" s="72">
        <f t="shared" si="96"/>
        <v>0</v>
      </c>
      <c r="AJ401" s="73">
        <f t="shared" si="97"/>
        <v>0.41176470588235292</v>
      </c>
      <c r="AK401" s="73">
        <v>0.68062718848137493</v>
      </c>
      <c r="AL401" s="95">
        <f t="shared" si="98"/>
        <v>0</v>
      </c>
      <c r="AM401" s="107">
        <v>0</v>
      </c>
      <c r="AN401" s="98">
        <f t="shared" si="99"/>
        <v>2603.7919999999899</v>
      </c>
      <c r="AO401" s="99" t="e">
        <f>SUMIF([1]Sheet1!$AB:$AB,E401,[1]Sheet1!$AA:$AA)</f>
        <v>#VALUE!</v>
      </c>
      <c r="AP401" s="100" t="str">
        <f t="shared" si="100"/>
        <v/>
      </c>
      <c r="AQ401" s="97">
        <f t="shared" si="101"/>
        <v>1</v>
      </c>
      <c r="AR401" s="100">
        <f t="shared" si="102"/>
        <v>1.0349281827624677</v>
      </c>
      <c r="AS401" s="101">
        <f t="shared" si="103"/>
        <v>0.55327810212550466</v>
      </c>
      <c r="AT401" s="100">
        <v>0.11334524387361433</v>
      </c>
      <c r="AU401" s="108">
        <f t="shared" si="104"/>
        <v>0</v>
      </c>
    </row>
    <row r="402" spans="1:47" hidden="1">
      <c r="A402" s="21">
        <v>44927</v>
      </c>
      <c r="B402" s="22" t="s">
        <v>13</v>
      </c>
      <c r="C402" s="22" t="s">
        <v>274</v>
      </c>
      <c r="D402" s="22" t="s">
        <v>365</v>
      </c>
      <c r="E402" s="22">
        <v>1000255303</v>
      </c>
      <c r="F402" s="22" t="s">
        <v>32</v>
      </c>
      <c r="G402" s="22">
        <v>1069281</v>
      </c>
      <c r="H402" s="36" t="s">
        <v>20</v>
      </c>
      <c r="I402" s="4" t="s">
        <v>3519</v>
      </c>
      <c r="J402" s="4" t="s">
        <v>3557</v>
      </c>
      <c r="K402" s="25">
        <v>6004.3700000000026</v>
      </c>
      <c r="L402" s="25">
        <v>6004.3700000000026</v>
      </c>
      <c r="M402" s="26">
        <v>1</v>
      </c>
      <c r="N402" s="26">
        <v>0</v>
      </c>
      <c r="O402" s="26">
        <v>6</v>
      </c>
      <c r="P402" s="26">
        <v>1200</v>
      </c>
      <c r="Q402" s="26">
        <v>1402.9</v>
      </c>
      <c r="R402" s="27">
        <v>75938.55</v>
      </c>
      <c r="S402" s="27">
        <v>89876.260000000009</v>
      </c>
      <c r="T402" s="28">
        <v>0</v>
      </c>
      <c r="U402" s="27">
        <v>94900</v>
      </c>
      <c r="V402" s="29">
        <v>0</v>
      </c>
      <c r="W402" s="26">
        <v>4</v>
      </c>
      <c r="X402" s="30">
        <f t="shared" si="90"/>
        <v>7</v>
      </c>
      <c r="Y402" s="31">
        <f t="shared" si="91"/>
        <v>2602.9</v>
      </c>
      <c r="Z402" s="31">
        <f t="shared" si="92"/>
        <v>165814.81</v>
      </c>
      <c r="AA402" s="31">
        <f t="shared" si="93"/>
        <v>94900</v>
      </c>
      <c r="AB402" s="5">
        <v>4</v>
      </c>
      <c r="AC402" s="6">
        <v>0</v>
      </c>
      <c r="AD402" s="30">
        <v>0</v>
      </c>
      <c r="AE402" s="67">
        <f t="shared" si="94"/>
        <v>0.5714285714285714</v>
      </c>
      <c r="AF402" s="70">
        <f>IF(C402=Sheet6!$E$3,Sheet6!$E$4,IF('January 2023'!C402=Sheet6!$F$3,Sheet6!$F$4,IF('January 2023'!C402=Sheet6!$G$3,Sheet6!$G$4,IF('January 2023'!C402=Sheet6!$H$3,Sheet6!$H$4,IF('January 2023'!C402=Sheet6!$I$3,Sheet6!$I$4,IF('January 2023'!C402=Sheet6!$J$3,Sheet6!$J$4,IF('January 2023'!C402=Sheet6!$K$3,Sheet6!$K$4,IF('January 2023'!C402=Sheet6!$L$3,Sheet6!$L$4))))))))</f>
        <v>0.11334524387361433</v>
      </c>
      <c r="AG402" s="74">
        <f t="shared" si="95"/>
        <v>0.43350093348677693</v>
      </c>
      <c r="AH402" s="71">
        <v>0.84</v>
      </c>
      <c r="AI402" s="72">
        <f t="shared" si="96"/>
        <v>0</v>
      </c>
      <c r="AJ402" s="73">
        <f t="shared" si="97"/>
        <v>0.5714285714285714</v>
      </c>
      <c r="AK402" s="73">
        <v>0.68062718848137493</v>
      </c>
      <c r="AL402" s="95">
        <f t="shared" si="98"/>
        <v>0</v>
      </c>
      <c r="AM402" s="107">
        <v>0</v>
      </c>
      <c r="AN402" s="98">
        <f t="shared" si="99"/>
        <v>2440.7708000000016</v>
      </c>
      <c r="AO402" s="99" t="e">
        <f>SUMIF([1]Sheet1!$AB:$AB,E402,[1]Sheet1!$AA:$AA)</f>
        <v>#VALUE!</v>
      </c>
      <c r="AP402" s="100" t="str">
        <f t="shared" si="100"/>
        <v/>
      </c>
      <c r="AQ402" s="97">
        <f t="shared" si="101"/>
        <v>1</v>
      </c>
      <c r="AR402" s="100">
        <f t="shared" si="102"/>
        <v>0.57232523439854377</v>
      </c>
      <c r="AS402" s="101">
        <f t="shared" si="103"/>
        <v>0.75189647663019288</v>
      </c>
      <c r="AT402" s="100">
        <v>0.11334524387361433</v>
      </c>
      <c r="AU402" s="108">
        <f t="shared" si="104"/>
        <v>0</v>
      </c>
    </row>
    <row r="403" spans="1:47" hidden="1">
      <c r="A403" s="21">
        <v>44927</v>
      </c>
      <c r="B403" s="22" t="s">
        <v>13</v>
      </c>
      <c r="C403" s="22" t="s">
        <v>274</v>
      </c>
      <c r="D403" s="22" t="s">
        <v>377</v>
      </c>
      <c r="E403" s="22">
        <v>1000262140</v>
      </c>
      <c r="F403" s="22" t="s">
        <v>32</v>
      </c>
      <c r="G403" s="22">
        <v>1070842</v>
      </c>
      <c r="H403" s="36" t="s">
        <v>20</v>
      </c>
      <c r="I403" s="4" t="s">
        <v>3518</v>
      </c>
      <c r="J403" s="4" t="s">
        <v>3556</v>
      </c>
      <c r="K403" s="25">
        <v>5974</v>
      </c>
      <c r="L403" s="25">
        <v>5974</v>
      </c>
      <c r="M403" s="26">
        <v>1</v>
      </c>
      <c r="N403" s="26">
        <v>0</v>
      </c>
      <c r="O403" s="26">
        <v>7</v>
      </c>
      <c r="P403" s="26">
        <v>1200</v>
      </c>
      <c r="Q403" s="26">
        <v>1326.4</v>
      </c>
      <c r="R403" s="27">
        <v>75938.55</v>
      </c>
      <c r="S403" s="27">
        <v>83153.290000000008</v>
      </c>
      <c r="T403" s="28">
        <v>0</v>
      </c>
      <c r="U403" s="27">
        <v>89700</v>
      </c>
      <c r="V403" s="29">
        <v>0</v>
      </c>
      <c r="W403" s="26">
        <v>5</v>
      </c>
      <c r="X403" s="30">
        <f t="shared" si="90"/>
        <v>8</v>
      </c>
      <c r="Y403" s="31">
        <f t="shared" si="91"/>
        <v>2526.4</v>
      </c>
      <c r="Z403" s="31">
        <f t="shared" si="92"/>
        <v>159091.84000000003</v>
      </c>
      <c r="AA403" s="31">
        <f t="shared" si="93"/>
        <v>89700</v>
      </c>
      <c r="AB403" s="5">
        <v>5</v>
      </c>
      <c r="AC403" s="6">
        <v>1194628.24</v>
      </c>
      <c r="AD403" s="30">
        <v>1</v>
      </c>
      <c r="AE403" s="67">
        <f t="shared" si="94"/>
        <v>0.625</v>
      </c>
      <c r="AF403" s="70">
        <f>IF(C403=Sheet6!$E$3,Sheet6!$E$4,IF('January 2023'!C403=Sheet6!$F$3,Sheet6!$F$4,IF('January 2023'!C403=Sheet6!$G$3,Sheet6!$G$4,IF('January 2023'!C403=Sheet6!$H$3,Sheet6!$H$4,IF('January 2023'!C403=Sheet6!$I$3,Sheet6!$I$4,IF('January 2023'!C403=Sheet6!$J$3,Sheet6!$J$4,IF('January 2023'!C403=Sheet6!$K$3,Sheet6!$K$4,IF('January 2023'!C403=Sheet6!$L$3,Sheet6!$L$4))))))))</f>
        <v>0.11334524387361433</v>
      </c>
      <c r="AG403" s="74">
        <f t="shared" si="95"/>
        <v>0.42289922999665219</v>
      </c>
      <c r="AH403" s="71">
        <v>0.84</v>
      </c>
      <c r="AI403" s="72">
        <f t="shared" si="96"/>
        <v>0</v>
      </c>
      <c r="AJ403" s="73">
        <f t="shared" si="97"/>
        <v>0.625</v>
      </c>
      <c r="AK403" s="73">
        <v>0.68062718848137493</v>
      </c>
      <c r="AL403" s="95">
        <f t="shared" si="98"/>
        <v>0</v>
      </c>
      <c r="AM403" s="107">
        <v>0</v>
      </c>
      <c r="AN403" s="98">
        <f t="shared" si="99"/>
        <v>2491.7599999999998</v>
      </c>
      <c r="AO403" s="99" t="e">
        <f>SUMIF([1]Sheet1!$AB:$AB,E403,[1]Sheet1!$AA:$AA)</f>
        <v>#VALUE!</v>
      </c>
      <c r="AP403" s="100" t="str">
        <f t="shared" si="100"/>
        <v/>
      </c>
      <c r="AQ403" s="97">
        <f t="shared" si="101"/>
        <v>1</v>
      </c>
      <c r="AR403" s="100">
        <f t="shared" si="102"/>
        <v>0.56382527224526402</v>
      </c>
      <c r="AS403" s="101">
        <f t="shared" si="103"/>
        <v>0.76155872651482504</v>
      </c>
      <c r="AT403" s="100">
        <v>0.11334524387361433</v>
      </c>
      <c r="AU403" s="108">
        <f t="shared" si="104"/>
        <v>0</v>
      </c>
    </row>
    <row r="404" spans="1:47" hidden="1">
      <c r="A404" s="21">
        <v>44927</v>
      </c>
      <c r="B404" s="23" t="s">
        <v>13</v>
      </c>
      <c r="C404" s="23" t="s">
        <v>274</v>
      </c>
      <c r="D404" s="23" t="s">
        <v>378</v>
      </c>
      <c r="E404" s="23">
        <v>1000262734</v>
      </c>
      <c r="F404" s="23" t="s">
        <v>32</v>
      </c>
      <c r="G404" s="23">
        <v>1070842</v>
      </c>
      <c r="H404" s="37" t="s">
        <v>20</v>
      </c>
      <c r="I404" s="4" t="s">
        <v>3518</v>
      </c>
      <c r="J404" s="4" t="s">
        <v>3556</v>
      </c>
      <c r="K404" s="24">
        <v>5803.3999999999651</v>
      </c>
      <c r="L404" s="24">
        <v>5803.3999999999651</v>
      </c>
      <c r="M404" s="29">
        <v>1</v>
      </c>
      <c r="N404" s="29">
        <v>0</v>
      </c>
      <c r="O404" s="29">
        <v>21</v>
      </c>
      <c r="P404" s="29">
        <v>1200</v>
      </c>
      <c r="Q404" s="29">
        <v>2333</v>
      </c>
      <c r="R404" s="28">
        <v>75938.55</v>
      </c>
      <c r="S404" s="28">
        <v>148686.56000000003</v>
      </c>
      <c r="T404" s="28">
        <v>0</v>
      </c>
      <c r="U404" s="28">
        <v>148450</v>
      </c>
      <c r="V404" s="29">
        <v>0</v>
      </c>
      <c r="W404" s="29">
        <v>14</v>
      </c>
      <c r="X404" s="32">
        <f t="shared" si="90"/>
        <v>22</v>
      </c>
      <c r="Y404" s="33">
        <f t="shared" si="91"/>
        <v>3533</v>
      </c>
      <c r="Z404" s="33">
        <f t="shared" si="92"/>
        <v>224625.11000000004</v>
      </c>
      <c r="AA404" s="33">
        <f t="shared" si="93"/>
        <v>148450</v>
      </c>
      <c r="AB404" s="5">
        <v>14</v>
      </c>
      <c r="AC404" s="6">
        <v>0</v>
      </c>
      <c r="AD404" s="32">
        <v>0</v>
      </c>
      <c r="AE404" s="67">
        <f t="shared" si="94"/>
        <v>0.63636363636363635</v>
      </c>
      <c r="AF404" s="70">
        <f>IF(C404=Sheet6!$E$3,Sheet6!$E$4,IF('January 2023'!C404=Sheet6!$F$3,Sheet6!$F$4,IF('January 2023'!C404=Sheet6!$G$3,Sheet6!$G$4,IF('January 2023'!C404=Sheet6!$H$3,Sheet6!$H$4,IF('January 2023'!C404=Sheet6!$I$3,Sheet6!$I$4,IF('January 2023'!C404=Sheet6!$J$3,Sheet6!$J$4,IF('January 2023'!C404=Sheet6!$K$3,Sheet6!$K$4,IF('January 2023'!C404=Sheet6!$L$3,Sheet6!$L$4))))))))</f>
        <v>0.11334524387361433</v>
      </c>
      <c r="AG404" s="74">
        <f t="shared" si="95"/>
        <v>0.60878105937898841</v>
      </c>
      <c r="AH404" s="71">
        <v>0.84</v>
      </c>
      <c r="AI404" s="72">
        <f t="shared" si="96"/>
        <v>0</v>
      </c>
      <c r="AJ404" s="73">
        <f t="shared" si="97"/>
        <v>0.63636363636363635</v>
      </c>
      <c r="AK404" s="73">
        <v>0.68062718848137493</v>
      </c>
      <c r="AL404" s="95">
        <f t="shared" si="98"/>
        <v>0</v>
      </c>
      <c r="AM404" s="107">
        <v>0</v>
      </c>
      <c r="AN404" s="98">
        <f t="shared" si="99"/>
        <v>1341.8559999999707</v>
      </c>
      <c r="AO404" s="99" t="e">
        <f>SUMIF([1]Sheet1!$AB:$AB,E404,[1]Sheet1!$AA:$AA)</f>
        <v>#VALUE!</v>
      </c>
      <c r="AP404" s="100" t="str">
        <f t="shared" si="100"/>
        <v/>
      </c>
      <c r="AQ404" s="97">
        <f t="shared" si="101"/>
        <v>1</v>
      </c>
      <c r="AR404" s="100">
        <f t="shared" si="102"/>
        <v>0.66087891954732925</v>
      </c>
      <c r="AS404" s="101">
        <f t="shared" si="103"/>
        <v>0.59766943123673566</v>
      </c>
      <c r="AT404" s="100">
        <v>0.11334524387361433</v>
      </c>
      <c r="AU404" s="108">
        <f t="shared" si="104"/>
        <v>0</v>
      </c>
    </row>
    <row r="405" spans="1:47" hidden="1">
      <c r="A405" s="21">
        <v>44927</v>
      </c>
      <c r="B405" s="23" t="s">
        <v>13</v>
      </c>
      <c r="C405" s="23" t="s">
        <v>274</v>
      </c>
      <c r="D405" s="23" t="s">
        <v>390</v>
      </c>
      <c r="E405" s="23">
        <v>1000261344</v>
      </c>
      <c r="F405" s="23" t="s">
        <v>32</v>
      </c>
      <c r="G405" s="23">
        <v>1069281</v>
      </c>
      <c r="H405" s="37" t="s">
        <v>20</v>
      </c>
      <c r="I405" s="4" t="s">
        <v>3519</v>
      </c>
      <c r="J405" s="4" t="s">
        <v>3557</v>
      </c>
      <c r="K405" s="24">
        <v>5420.1999999999534</v>
      </c>
      <c r="L405" s="24">
        <v>5420.1999999999534</v>
      </c>
      <c r="M405" s="29">
        <v>0</v>
      </c>
      <c r="N405" s="29">
        <v>0</v>
      </c>
      <c r="O405" s="29">
        <v>13</v>
      </c>
      <c r="P405" s="29">
        <v>0</v>
      </c>
      <c r="Q405" s="29">
        <v>2458.9000000000005</v>
      </c>
      <c r="R405" s="28">
        <v>0</v>
      </c>
      <c r="S405" s="28">
        <v>152220.5</v>
      </c>
      <c r="T405" s="28">
        <v>0</v>
      </c>
      <c r="U405" s="28">
        <v>177800</v>
      </c>
      <c r="V405" s="29">
        <v>0</v>
      </c>
      <c r="W405" s="29">
        <v>10</v>
      </c>
      <c r="X405" s="32">
        <f t="shared" si="90"/>
        <v>13</v>
      </c>
      <c r="Y405" s="33">
        <f t="shared" si="91"/>
        <v>2458.9000000000005</v>
      </c>
      <c r="Z405" s="33">
        <f t="shared" si="92"/>
        <v>152220.5</v>
      </c>
      <c r="AA405" s="33">
        <f t="shared" si="93"/>
        <v>177800</v>
      </c>
      <c r="AB405" s="5">
        <v>10</v>
      </c>
      <c r="AC405" s="6">
        <v>548811.66</v>
      </c>
      <c r="AD405" s="32">
        <v>2</v>
      </c>
      <c r="AE405" s="67">
        <f t="shared" si="94"/>
        <v>0.76923076923076927</v>
      </c>
      <c r="AF405" s="70">
        <f>IF(C405=Sheet6!$E$3,Sheet6!$E$4,IF('January 2023'!C405=Sheet6!$F$3,Sheet6!$F$4,IF('January 2023'!C405=Sheet6!$G$3,Sheet6!$G$4,IF('January 2023'!C405=Sheet6!$H$3,Sheet6!$H$4,IF('January 2023'!C405=Sheet6!$I$3,Sheet6!$I$4,IF('January 2023'!C405=Sheet6!$J$3,Sheet6!$J$4,IF('January 2023'!C405=Sheet6!$K$3,Sheet6!$K$4,IF('January 2023'!C405=Sheet6!$L$3,Sheet6!$L$4))))))))</f>
        <v>0.11334524387361433</v>
      </c>
      <c r="AG405" s="74">
        <f t="shared" si="95"/>
        <v>0.45365484668462819</v>
      </c>
      <c r="AH405" s="71">
        <v>0.84</v>
      </c>
      <c r="AI405" s="72">
        <f t="shared" si="96"/>
        <v>0</v>
      </c>
      <c r="AJ405" s="73">
        <f t="shared" si="97"/>
        <v>0.76923076923076927</v>
      </c>
      <c r="AK405" s="73">
        <v>0.68062718848137493</v>
      </c>
      <c r="AL405" s="95">
        <f t="shared" si="98"/>
        <v>1</v>
      </c>
      <c r="AM405" s="107">
        <v>0</v>
      </c>
      <c r="AN405" s="98">
        <f t="shared" si="99"/>
        <v>2094.0679999999602</v>
      </c>
      <c r="AO405" s="99" t="e">
        <f>SUMIF([1]Sheet1!$AB:$AB,E405,[1]Sheet1!$AA:$AA)</f>
        <v>#VALUE!</v>
      </c>
      <c r="AP405" s="100" t="str">
        <f t="shared" si="100"/>
        <v/>
      </c>
      <c r="AQ405" s="97">
        <f t="shared" si="101"/>
        <v>1</v>
      </c>
      <c r="AR405" s="100">
        <f t="shared" si="102"/>
        <v>1.1680424121586777</v>
      </c>
      <c r="AS405" s="101">
        <f t="shared" si="103"/>
        <v>0.47011189859101177</v>
      </c>
      <c r="AT405" s="100">
        <v>0.11334524387361433</v>
      </c>
      <c r="AU405" s="108">
        <f t="shared" si="104"/>
        <v>0</v>
      </c>
    </row>
    <row r="406" spans="1:47" hidden="1">
      <c r="A406" s="21">
        <v>44927</v>
      </c>
      <c r="B406" s="23" t="s">
        <v>13</v>
      </c>
      <c r="C406" s="23" t="s">
        <v>274</v>
      </c>
      <c r="D406" s="23" t="s">
        <v>380</v>
      </c>
      <c r="E406" s="23">
        <v>1000254016</v>
      </c>
      <c r="F406" s="23" t="s">
        <v>32</v>
      </c>
      <c r="G406" s="23">
        <v>1070842</v>
      </c>
      <c r="H406" s="37" t="s">
        <v>20</v>
      </c>
      <c r="I406" s="4" t="s">
        <v>3520</v>
      </c>
      <c r="J406" s="4" t="s">
        <v>3558</v>
      </c>
      <c r="K406" s="24">
        <v>5342.5999999999767</v>
      </c>
      <c r="L406" s="24">
        <v>5342.5999999999767</v>
      </c>
      <c r="M406" s="29">
        <v>0</v>
      </c>
      <c r="N406" s="29">
        <v>0</v>
      </c>
      <c r="O406" s="29">
        <v>14</v>
      </c>
      <c r="P406" s="29">
        <v>0</v>
      </c>
      <c r="Q406" s="29">
        <v>3734.5</v>
      </c>
      <c r="R406" s="28">
        <v>0</v>
      </c>
      <c r="S406" s="28">
        <v>223549.99999999997</v>
      </c>
      <c r="T406" s="28">
        <v>0</v>
      </c>
      <c r="U406" s="28">
        <v>223550</v>
      </c>
      <c r="V406" s="29">
        <v>0</v>
      </c>
      <c r="W406" s="29">
        <v>8</v>
      </c>
      <c r="X406" s="32">
        <f t="shared" si="90"/>
        <v>14</v>
      </c>
      <c r="Y406" s="33">
        <f t="shared" si="91"/>
        <v>3734.5</v>
      </c>
      <c r="Z406" s="33">
        <f t="shared" si="92"/>
        <v>223549.99999999997</v>
      </c>
      <c r="AA406" s="33">
        <f t="shared" si="93"/>
        <v>223550</v>
      </c>
      <c r="AB406" s="5">
        <v>8</v>
      </c>
      <c r="AC406" s="6">
        <v>187222.62</v>
      </c>
      <c r="AD406" s="32">
        <v>1</v>
      </c>
      <c r="AE406" s="67">
        <f t="shared" si="94"/>
        <v>0.5714285714285714</v>
      </c>
      <c r="AF406" s="70">
        <f>IF(C406=Sheet6!$E$3,Sheet6!$E$4,IF('January 2023'!C406=Sheet6!$F$3,Sheet6!$F$4,IF('January 2023'!C406=Sheet6!$G$3,Sheet6!$G$4,IF('January 2023'!C406=Sheet6!$H$3,Sheet6!$H$4,IF('January 2023'!C406=Sheet6!$I$3,Sheet6!$I$4,IF('January 2023'!C406=Sheet6!$J$3,Sheet6!$J$4,IF('January 2023'!C406=Sheet6!$K$3,Sheet6!$K$4,IF('January 2023'!C406=Sheet6!$L$3,Sheet6!$L$4))))))))</f>
        <v>0.11334524387361433</v>
      </c>
      <c r="AG406" s="74">
        <f t="shared" si="95"/>
        <v>0.69900423015011726</v>
      </c>
      <c r="AH406" s="71">
        <v>0.84</v>
      </c>
      <c r="AI406" s="72">
        <f t="shared" si="96"/>
        <v>0</v>
      </c>
      <c r="AJ406" s="73">
        <f t="shared" si="97"/>
        <v>0.5714285714285714</v>
      </c>
      <c r="AK406" s="73">
        <v>0.68062718848137493</v>
      </c>
      <c r="AL406" s="95">
        <f t="shared" si="98"/>
        <v>0</v>
      </c>
      <c r="AM406" s="107">
        <v>0</v>
      </c>
      <c r="AN406" s="98">
        <f t="shared" si="99"/>
        <v>753.28399999998055</v>
      </c>
      <c r="AO406" s="99" t="e">
        <f>SUMIF([1]Sheet1!$AB:$AB,E406,[1]Sheet1!$AA:$AA)</f>
        <v>#VALUE!</v>
      </c>
      <c r="AP406" s="100" t="str">
        <f t="shared" si="100"/>
        <v/>
      </c>
      <c r="AQ406" s="97">
        <f t="shared" si="101"/>
        <v>1</v>
      </c>
      <c r="AR406" s="100">
        <f t="shared" si="102"/>
        <v>1.0000000000000002</v>
      </c>
      <c r="AS406" s="101">
        <f t="shared" si="103"/>
        <v>0.30099576984988263</v>
      </c>
      <c r="AT406" s="100">
        <v>0.11334524387361433</v>
      </c>
      <c r="AU406" s="108">
        <f t="shared" si="104"/>
        <v>0</v>
      </c>
    </row>
    <row r="407" spans="1:47" hidden="1">
      <c r="A407" s="21">
        <v>44927</v>
      </c>
      <c r="B407" s="23" t="s">
        <v>13</v>
      </c>
      <c r="C407" s="23" t="s">
        <v>274</v>
      </c>
      <c r="D407" s="23" t="s">
        <v>383</v>
      </c>
      <c r="E407" s="23">
        <v>1001604468</v>
      </c>
      <c r="F407" s="23" t="s">
        <v>32</v>
      </c>
      <c r="G407" s="23">
        <v>1069288</v>
      </c>
      <c r="H407" s="37" t="s">
        <v>20</v>
      </c>
      <c r="I407" s="4" t="s">
        <v>3518</v>
      </c>
      <c r="J407" s="4" t="s">
        <v>3556</v>
      </c>
      <c r="K407" s="24">
        <v>5252.0800000000163</v>
      </c>
      <c r="L407" s="24">
        <v>5252.0800000000163</v>
      </c>
      <c r="M407" s="29">
        <v>0</v>
      </c>
      <c r="N407" s="29">
        <v>0</v>
      </c>
      <c r="O407" s="29">
        <v>9</v>
      </c>
      <c r="P407" s="29">
        <v>0</v>
      </c>
      <c r="Q407" s="29">
        <v>2550.8999999999996</v>
      </c>
      <c r="R407" s="28">
        <v>0</v>
      </c>
      <c r="S407" s="28">
        <v>162976.6</v>
      </c>
      <c r="T407" s="28">
        <v>0</v>
      </c>
      <c r="U407" s="28">
        <v>174600</v>
      </c>
      <c r="V407" s="29">
        <v>0</v>
      </c>
      <c r="W407" s="29">
        <v>8</v>
      </c>
      <c r="X407" s="32">
        <f t="shared" si="90"/>
        <v>9</v>
      </c>
      <c r="Y407" s="33">
        <f t="shared" si="91"/>
        <v>2550.8999999999996</v>
      </c>
      <c r="Z407" s="33">
        <f t="shared" si="92"/>
        <v>162976.6</v>
      </c>
      <c r="AA407" s="33">
        <f t="shared" si="93"/>
        <v>174600</v>
      </c>
      <c r="AB407" s="5">
        <v>8</v>
      </c>
      <c r="AC407" s="6">
        <v>840483.99</v>
      </c>
      <c r="AD407" s="32">
        <v>2</v>
      </c>
      <c r="AE407" s="67">
        <f t="shared" si="94"/>
        <v>0.88888888888888884</v>
      </c>
      <c r="AF407" s="70">
        <f>IF(C407=Sheet6!$E$3,Sheet6!$E$4,IF('January 2023'!C407=Sheet6!$F$3,Sheet6!$F$4,IF('January 2023'!C407=Sheet6!$G$3,Sheet6!$G$4,IF('January 2023'!C407=Sheet6!$H$3,Sheet6!$H$4,IF('January 2023'!C407=Sheet6!$I$3,Sheet6!$I$4,IF('January 2023'!C407=Sheet6!$J$3,Sheet6!$J$4,IF('January 2023'!C407=Sheet6!$K$3,Sheet6!$K$4,IF('January 2023'!C407=Sheet6!$L$3,Sheet6!$L$4))))))))</f>
        <v>0.11334524387361433</v>
      </c>
      <c r="AG407" s="74">
        <f t="shared" si="95"/>
        <v>0.48569328723096217</v>
      </c>
      <c r="AH407" s="71">
        <v>0.84</v>
      </c>
      <c r="AI407" s="72">
        <f t="shared" si="96"/>
        <v>0</v>
      </c>
      <c r="AJ407" s="73">
        <f t="shared" si="97"/>
        <v>0.88888888888888884</v>
      </c>
      <c r="AK407" s="73">
        <v>0.68062718848137493</v>
      </c>
      <c r="AL407" s="95">
        <f t="shared" si="98"/>
        <v>1</v>
      </c>
      <c r="AM407" s="107">
        <v>0</v>
      </c>
      <c r="AN407" s="98">
        <f t="shared" si="99"/>
        <v>1860.8472000000138</v>
      </c>
      <c r="AO407" s="99" t="e">
        <f>SUMIF([1]Sheet1!$AB:$AB,E407,[1]Sheet1!$AA:$AA)</f>
        <v>#VALUE!</v>
      </c>
      <c r="AP407" s="100" t="str">
        <f t="shared" si="100"/>
        <v/>
      </c>
      <c r="AQ407" s="97">
        <f t="shared" si="101"/>
        <v>1</v>
      </c>
      <c r="AR407" s="100">
        <f t="shared" si="102"/>
        <v>1.0713194409504185</v>
      </c>
      <c r="AS407" s="101">
        <f t="shared" si="103"/>
        <v>0.47966733905035452</v>
      </c>
      <c r="AT407" s="100">
        <v>0.11334524387361433</v>
      </c>
      <c r="AU407" s="108">
        <f t="shared" si="104"/>
        <v>0</v>
      </c>
    </row>
    <row r="408" spans="1:47" hidden="1">
      <c r="A408" s="21">
        <v>44927</v>
      </c>
      <c r="B408" s="22" t="s">
        <v>13</v>
      </c>
      <c r="C408" s="22" t="s">
        <v>274</v>
      </c>
      <c r="D408" s="22" t="s">
        <v>468</v>
      </c>
      <c r="E408" s="22">
        <v>1001603924</v>
      </c>
      <c r="F408" s="22" t="s">
        <v>32</v>
      </c>
      <c r="G408" s="22">
        <v>1069281</v>
      </c>
      <c r="H408" s="36" t="s">
        <v>20</v>
      </c>
      <c r="I408" s="4" t="s">
        <v>3519</v>
      </c>
      <c r="J408" s="4" t="s">
        <v>3557</v>
      </c>
      <c r="K408" s="25">
        <v>5174.7613716500009</v>
      </c>
      <c r="L408" s="25">
        <v>5174.7613716500009</v>
      </c>
      <c r="M408" s="26">
        <v>0</v>
      </c>
      <c r="N408" s="26">
        <v>0</v>
      </c>
      <c r="O408" s="26">
        <v>8</v>
      </c>
      <c r="P408" s="26">
        <v>0</v>
      </c>
      <c r="Q408" s="26">
        <v>502.59999999999997</v>
      </c>
      <c r="R408" s="27">
        <v>0</v>
      </c>
      <c r="S408" s="27">
        <v>32900</v>
      </c>
      <c r="T408" s="28">
        <v>0</v>
      </c>
      <c r="U408" s="27">
        <v>32900</v>
      </c>
      <c r="V408" s="29">
        <v>0</v>
      </c>
      <c r="W408" s="26">
        <v>4</v>
      </c>
      <c r="X408" s="30">
        <f t="shared" si="90"/>
        <v>8</v>
      </c>
      <c r="Y408" s="31">
        <f t="shared" si="91"/>
        <v>502.59999999999997</v>
      </c>
      <c r="Z408" s="31">
        <f t="shared" si="92"/>
        <v>32900</v>
      </c>
      <c r="AA408" s="31">
        <f t="shared" si="93"/>
        <v>32900</v>
      </c>
      <c r="AB408" s="5">
        <v>4</v>
      </c>
      <c r="AC408" s="6">
        <v>0</v>
      </c>
      <c r="AD408" s="30">
        <v>1</v>
      </c>
      <c r="AE408" s="67">
        <f t="shared" si="94"/>
        <v>0.5</v>
      </c>
      <c r="AF408" s="70">
        <f>IF(C408=Sheet6!$E$3,Sheet6!$E$4,IF('January 2023'!C408=Sheet6!$F$3,Sheet6!$F$4,IF('January 2023'!C408=Sheet6!$G$3,Sheet6!$G$4,IF('January 2023'!C408=Sheet6!$H$3,Sheet6!$H$4,IF('January 2023'!C408=Sheet6!$I$3,Sheet6!$I$4,IF('January 2023'!C408=Sheet6!$J$3,Sheet6!$J$4,IF('January 2023'!C408=Sheet6!$K$3,Sheet6!$K$4,IF('January 2023'!C408=Sheet6!$L$3,Sheet6!$L$4))))))))</f>
        <v>0.11334524387361433</v>
      </c>
      <c r="AG408" s="74">
        <f t="shared" si="95"/>
        <v>9.7125251562999754E-2</v>
      </c>
      <c r="AH408" s="71">
        <v>0.84</v>
      </c>
      <c r="AI408" s="72">
        <f t="shared" si="96"/>
        <v>0</v>
      </c>
      <c r="AJ408" s="73">
        <f t="shared" si="97"/>
        <v>0.5</v>
      </c>
      <c r="AK408" s="73">
        <v>0.68062718848137493</v>
      </c>
      <c r="AL408" s="95">
        <f t="shared" si="98"/>
        <v>0</v>
      </c>
      <c r="AM408" s="107">
        <v>0</v>
      </c>
      <c r="AN408" s="98">
        <f t="shared" si="99"/>
        <v>3844.1995521860003</v>
      </c>
      <c r="AO408" s="99" t="e">
        <f>SUMIF([1]Sheet1!$AB:$AB,E408,[1]Sheet1!$AA:$AA)</f>
        <v>#VALUE!</v>
      </c>
      <c r="AP408" s="100" t="str">
        <f t="shared" si="100"/>
        <v/>
      </c>
      <c r="AQ408" s="97">
        <f t="shared" si="101"/>
        <v>1</v>
      </c>
      <c r="AR408" s="100">
        <f t="shared" si="102"/>
        <v>1</v>
      </c>
      <c r="AS408" s="101">
        <f t="shared" si="103"/>
        <v>0.90287474843700022</v>
      </c>
      <c r="AT408" s="100">
        <v>0.11334524387361433</v>
      </c>
      <c r="AU408" s="108">
        <f t="shared" si="104"/>
        <v>0</v>
      </c>
    </row>
    <row r="409" spans="1:47" hidden="1">
      <c r="A409" s="21">
        <v>44927</v>
      </c>
      <c r="B409" s="22" t="s">
        <v>13</v>
      </c>
      <c r="C409" s="22" t="s">
        <v>274</v>
      </c>
      <c r="D409" s="22" t="s">
        <v>446</v>
      </c>
      <c r="E409" s="22">
        <v>1001995904</v>
      </c>
      <c r="F409" s="22" t="s">
        <v>32</v>
      </c>
      <c r="G409" s="22">
        <v>1070842</v>
      </c>
      <c r="H409" s="36" t="s">
        <v>20</v>
      </c>
      <c r="I409" s="4" t="s">
        <v>3520</v>
      </c>
      <c r="J409" s="4" t="s">
        <v>3558</v>
      </c>
      <c r="K409" s="25">
        <v>5129.6600000000326</v>
      </c>
      <c r="L409" s="25">
        <v>5129.6600000000326</v>
      </c>
      <c r="M409" s="26">
        <v>0</v>
      </c>
      <c r="N409" s="26">
        <v>0</v>
      </c>
      <c r="O409" s="26">
        <v>9</v>
      </c>
      <c r="P409" s="26">
        <v>0</v>
      </c>
      <c r="Q409" s="26">
        <v>2054.2000000000003</v>
      </c>
      <c r="R409" s="27">
        <v>0</v>
      </c>
      <c r="S409" s="27">
        <v>129195.71</v>
      </c>
      <c r="T409" s="28">
        <v>0</v>
      </c>
      <c r="U409" s="27">
        <v>128000</v>
      </c>
      <c r="V409" s="29">
        <v>0</v>
      </c>
      <c r="W409" s="26">
        <v>5</v>
      </c>
      <c r="X409" s="30">
        <f t="shared" si="90"/>
        <v>9</v>
      </c>
      <c r="Y409" s="31">
        <f t="shared" si="91"/>
        <v>2054.2000000000003</v>
      </c>
      <c r="Z409" s="31">
        <f t="shared" si="92"/>
        <v>129195.71</v>
      </c>
      <c r="AA409" s="31">
        <f t="shared" si="93"/>
        <v>128000</v>
      </c>
      <c r="AB409" s="5">
        <v>5</v>
      </c>
      <c r="AC409" s="6">
        <v>369757.89</v>
      </c>
      <c r="AD409" s="30">
        <v>1</v>
      </c>
      <c r="AE409" s="67">
        <f t="shared" si="94"/>
        <v>0.55555555555555558</v>
      </c>
      <c r="AF409" s="70">
        <f>IF(C409=Sheet6!$E$3,Sheet6!$E$4,IF('January 2023'!C409=Sheet6!$F$3,Sheet6!$F$4,IF('January 2023'!C409=Sheet6!$G$3,Sheet6!$G$4,IF('January 2023'!C409=Sheet6!$H$3,Sheet6!$H$4,IF('January 2023'!C409=Sheet6!$I$3,Sheet6!$I$4,IF('January 2023'!C409=Sheet6!$J$3,Sheet6!$J$4,IF('January 2023'!C409=Sheet6!$K$3,Sheet6!$K$4,IF('January 2023'!C409=Sheet6!$L$3,Sheet6!$L$4))))))))</f>
        <v>0.11334524387361433</v>
      </c>
      <c r="AG409" s="74">
        <f t="shared" si="95"/>
        <v>0.40045539080562598</v>
      </c>
      <c r="AH409" s="71">
        <v>0.84</v>
      </c>
      <c r="AI409" s="72">
        <f t="shared" si="96"/>
        <v>0</v>
      </c>
      <c r="AJ409" s="73">
        <f t="shared" si="97"/>
        <v>0.55555555555555558</v>
      </c>
      <c r="AK409" s="73">
        <v>0.68062718848137493</v>
      </c>
      <c r="AL409" s="95">
        <f t="shared" si="98"/>
        <v>0</v>
      </c>
      <c r="AM409" s="107">
        <v>0</v>
      </c>
      <c r="AN409" s="98">
        <f t="shared" si="99"/>
        <v>2254.7144000000267</v>
      </c>
      <c r="AO409" s="99" t="e">
        <f>SUMIF([1]Sheet1!$AB:$AB,E409,[1]Sheet1!$AA:$AA)</f>
        <v>#VALUE!</v>
      </c>
      <c r="AP409" s="100" t="str">
        <f t="shared" si="100"/>
        <v/>
      </c>
      <c r="AQ409" s="97">
        <f t="shared" si="101"/>
        <v>1</v>
      </c>
      <c r="AR409" s="100">
        <f t="shared" si="102"/>
        <v>0.99074497133070438</v>
      </c>
      <c r="AS409" s="101">
        <f t="shared" si="103"/>
        <v>0.60325083531705403</v>
      </c>
      <c r="AT409" s="100">
        <v>0.11334524387361433</v>
      </c>
      <c r="AU409" s="108">
        <f t="shared" si="104"/>
        <v>0</v>
      </c>
    </row>
    <row r="410" spans="1:47" hidden="1">
      <c r="A410" s="21">
        <v>44927</v>
      </c>
      <c r="B410" s="22" t="s">
        <v>13</v>
      </c>
      <c r="C410" s="22" t="s">
        <v>274</v>
      </c>
      <c r="D410" s="22" t="s">
        <v>382</v>
      </c>
      <c r="E410" s="22">
        <v>1000261974</v>
      </c>
      <c r="F410" s="22" t="s">
        <v>32</v>
      </c>
      <c r="G410" s="22">
        <v>1070842</v>
      </c>
      <c r="H410" s="36" t="s">
        <v>20</v>
      </c>
      <c r="I410" s="4" t="s">
        <v>3520</v>
      </c>
      <c r="J410" s="4" t="s">
        <v>3558</v>
      </c>
      <c r="K410" s="25">
        <v>5127.6000000000349</v>
      </c>
      <c r="L410" s="25">
        <v>5127.6000000000349</v>
      </c>
      <c r="M410" s="26">
        <v>0</v>
      </c>
      <c r="N410" s="26">
        <v>0</v>
      </c>
      <c r="O410" s="26">
        <v>18</v>
      </c>
      <c r="P410" s="26">
        <v>0</v>
      </c>
      <c r="Q410" s="26">
        <v>2184.1999999999998</v>
      </c>
      <c r="R410" s="27">
        <v>0</v>
      </c>
      <c r="S410" s="27">
        <v>138900</v>
      </c>
      <c r="T410" s="28">
        <v>0</v>
      </c>
      <c r="U410" s="27">
        <v>138900</v>
      </c>
      <c r="V410" s="29">
        <v>0</v>
      </c>
      <c r="W410" s="26">
        <v>15</v>
      </c>
      <c r="X410" s="30">
        <f t="shared" si="90"/>
        <v>18</v>
      </c>
      <c r="Y410" s="31">
        <f t="shared" si="91"/>
        <v>2184.1999999999998</v>
      </c>
      <c r="Z410" s="31">
        <f t="shared" si="92"/>
        <v>138900</v>
      </c>
      <c r="AA410" s="31">
        <f t="shared" si="93"/>
        <v>138900</v>
      </c>
      <c r="AB410" s="5">
        <v>15</v>
      </c>
      <c r="AC410" s="6">
        <v>234795.8</v>
      </c>
      <c r="AD410" s="30">
        <v>1</v>
      </c>
      <c r="AE410" s="67">
        <f t="shared" si="94"/>
        <v>0.83333333333333337</v>
      </c>
      <c r="AF410" s="70">
        <f>IF(C410=Sheet6!$E$3,Sheet6!$E$4,IF('January 2023'!C410=Sheet6!$F$3,Sheet6!$F$4,IF('January 2023'!C410=Sheet6!$G$3,Sheet6!$G$4,IF('January 2023'!C410=Sheet6!$H$3,Sheet6!$H$4,IF('January 2023'!C410=Sheet6!$I$3,Sheet6!$I$4,IF('January 2023'!C410=Sheet6!$J$3,Sheet6!$J$4,IF('January 2023'!C410=Sheet6!$K$3,Sheet6!$K$4,IF('January 2023'!C410=Sheet6!$L$3,Sheet6!$L$4))))))))</f>
        <v>0.11334524387361433</v>
      </c>
      <c r="AG410" s="74">
        <f t="shared" si="95"/>
        <v>0.4259692643731931</v>
      </c>
      <c r="AH410" s="71">
        <v>0.84</v>
      </c>
      <c r="AI410" s="72">
        <f t="shared" si="96"/>
        <v>0</v>
      </c>
      <c r="AJ410" s="73">
        <f t="shared" si="97"/>
        <v>0.83333333333333337</v>
      </c>
      <c r="AK410" s="73">
        <v>0.68062718848137493</v>
      </c>
      <c r="AL410" s="95">
        <f t="shared" si="98"/>
        <v>1</v>
      </c>
      <c r="AM410" s="107">
        <v>0</v>
      </c>
      <c r="AN410" s="98">
        <f t="shared" si="99"/>
        <v>2122.9840000000295</v>
      </c>
      <c r="AO410" s="99" t="e">
        <f>SUMIF([1]Sheet1!$AB:$AB,E410,[1]Sheet1!$AA:$AA)</f>
        <v>#VALUE!</v>
      </c>
      <c r="AP410" s="100" t="str">
        <f t="shared" si="100"/>
        <v/>
      </c>
      <c r="AQ410" s="97">
        <f t="shared" si="101"/>
        <v>1</v>
      </c>
      <c r="AR410" s="100">
        <f t="shared" si="102"/>
        <v>1</v>
      </c>
      <c r="AS410" s="101">
        <f t="shared" si="103"/>
        <v>0.57403073562680684</v>
      </c>
      <c r="AT410" s="100">
        <v>0.11334524387361433</v>
      </c>
      <c r="AU410" s="108">
        <f t="shared" si="104"/>
        <v>0</v>
      </c>
    </row>
    <row r="411" spans="1:47" hidden="1">
      <c r="A411" s="21">
        <v>44927</v>
      </c>
      <c r="B411" s="22" t="s">
        <v>13</v>
      </c>
      <c r="C411" s="22" t="s">
        <v>274</v>
      </c>
      <c r="D411" s="22" t="s">
        <v>375</v>
      </c>
      <c r="E411" s="22">
        <v>1001601750</v>
      </c>
      <c r="F411" s="22" t="s">
        <v>32</v>
      </c>
      <c r="G411" s="22">
        <v>1069281</v>
      </c>
      <c r="H411" s="36" t="s">
        <v>20</v>
      </c>
      <c r="I411" s="4" t="s">
        <v>3519</v>
      </c>
      <c r="J411" s="4" t="s">
        <v>3557</v>
      </c>
      <c r="K411" s="25">
        <v>5022.1194797086109</v>
      </c>
      <c r="L411" s="25">
        <v>5022.1194797086109</v>
      </c>
      <c r="M411" s="26">
        <v>1</v>
      </c>
      <c r="N411" s="26">
        <v>0</v>
      </c>
      <c r="O411" s="26">
        <v>18</v>
      </c>
      <c r="P411" s="26">
        <v>1200</v>
      </c>
      <c r="Q411" s="26">
        <v>612.09999999999991</v>
      </c>
      <c r="R411" s="27">
        <v>75938.55</v>
      </c>
      <c r="S411" s="27">
        <v>36867.07</v>
      </c>
      <c r="T411" s="28">
        <v>70000</v>
      </c>
      <c r="U411" s="27">
        <v>114000</v>
      </c>
      <c r="V411" s="29">
        <v>2</v>
      </c>
      <c r="W411" s="26">
        <v>4</v>
      </c>
      <c r="X411" s="30">
        <f t="shared" si="90"/>
        <v>19</v>
      </c>
      <c r="Y411" s="31">
        <f t="shared" si="91"/>
        <v>1812.1</v>
      </c>
      <c r="Z411" s="31">
        <f t="shared" si="92"/>
        <v>112805.62</v>
      </c>
      <c r="AA411" s="31">
        <f t="shared" si="93"/>
        <v>184000</v>
      </c>
      <c r="AB411" s="5">
        <v>6</v>
      </c>
      <c r="AC411" s="6">
        <v>759014.32000000007</v>
      </c>
      <c r="AD411" s="30">
        <v>2</v>
      </c>
      <c r="AE411" s="67">
        <f t="shared" si="94"/>
        <v>0.31578947368421051</v>
      </c>
      <c r="AF411" s="70">
        <f>IF(C411=Sheet6!$E$3,Sheet6!$E$4,IF('January 2023'!C411=Sheet6!$F$3,Sheet6!$F$4,IF('January 2023'!C411=Sheet6!$G$3,Sheet6!$G$4,IF('January 2023'!C411=Sheet6!$H$3,Sheet6!$H$4,IF('January 2023'!C411=Sheet6!$I$3,Sheet6!$I$4,IF('January 2023'!C411=Sheet6!$J$3,Sheet6!$J$4,IF('January 2023'!C411=Sheet6!$K$3,Sheet6!$K$4,IF('January 2023'!C411=Sheet6!$L$3,Sheet6!$L$4))))))))</f>
        <v>0.11334524387361433</v>
      </c>
      <c r="AG411" s="74">
        <f t="shared" si="95"/>
        <v>0.36082375326226607</v>
      </c>
      <c r="AH411" s="71">
        <v>0.84</v>
      </c>
      <c r="AI411" s="72">
        <f t="shared" si="96"/>
        <v>0</v>
      </c>
      <c r="AJ411" s="73">
        <f t="shared" si="97"/>
        <v>0.31578947368421051</v>
      </c>
      <c r="AK411" s="73">
        <v>0.68062718848137493</v>
      </c>
      <c r="AL411" s="95">
        <f t="shared" si="98"/>
        <v>0</v>
      </c>
      <c r="AM411" s="107">
        <v>0</v>
      </c>
      <c r="AN411" s="98">
        <f t="shared" si="99"/>
        <v>2406.480362955233</v>
      </c>
      <c r="AO411" s="99" t="e">
        <f>SUMIF([1]Sheet1!$AB:$AB,E411,[1]Sheet1!$AA:$AA)</f>
        <v>#VALUE!</v>
      </c>
      <c r="AP411" s="100" t="str">
        <f t="shared" si="100"/>
        <v/>
      </c>
      <c r="AQ411" s="97">
        <f t="shared" si="101"/>
        <v>1</v>
      </c>
      <c r="AR411" s="100">
        <f t="shared" si="102"/>
        <v>1.6311244067449833</v>
      </c>
      <c r="AS411" s="101">
        <f t="shared" si="103"/>
        <v>0.41145156952058803</v>
      </c>
      <c r="AT411" s="100">
        <v>0.11334524387361433</v>
      </c>
      <c r="AU411" s="108">
        <f t="shared" si="104"/>
        <v>0</v>
      </c>
    </row>
    <row r="412" spans="1:47" hidden="1">
      <c r="A412" s="21">
        <v>44927</v>
      </c>
      <c r="B412" s="22" t="s">
        <v>13</v>
      </c>
      <c r="C412" s="22" t="s">
        <v>274</v>
      </c>
      <c r="D412" s="22" t="s">
        <v>374</v>
      </c>
      <c r="E412" s="22">
        <v>1000259955</v>
      </c>
      <c r="F412" s="22" t="s">
        <v>32</v>
      </c>
      <c r="G412" s="22">
        <v>1069281</v>
      </c>
      <c r="H412" s="36" t="s">
        <v>20</v>
      </c>
      <c r="I412" s="4" t="s">
        <v>3519</v>
      </c>
      <c r="J412" s="4" t="s">
        <v>3557</v>
      </c>
      <c r="K412" s="25">
        <v>4982.6000000000058</v>
      </c>
      <c r="L412" s="25">
        <v>4982.6000000000058</v>
      </c>
      <c r="M412" s="26">
        <v>0</v>
      </c>
      <c r="N412" s="26">
        <v>0</v>
      </c>
      <c r="O412" s="26">
        <v>12</v>
      </c>
      <c r="P412" s="26">
        <v>0</v>
      </c>
      <c r="Q412" s="26">
        <v>2320</v>
      </c>
      <c r="R412" s="27">
        <v>0</v>
      </c>
      <c r="S412" s="27">
        <v>143917.70000000001</v>
      </c>
      <c r="T412" s="28">
        <v>0</v>
      </c>
      <c r="U412" s="27">
        <v>150000</v>
      </c>
      <c r="V412" s="29">
        <v>0</v>
      </c>
      <c r="W412" s="26">
        <v>8</v>
      </c>
      <c r="X412" s="30">
        <f t="shared" si="90"/>
        <v>12</v>
      </c>
      <c r="Y412" s="31">
        <f t="shared" si="91"/>
        <v>2320</v>
      </c>
      <c r="Z412" s="31">
        <f t="shared" si="92"/>
        <v>143917.70000000001</v>
      </c>
      <c r="AA412" s="31">
        <f t="shared" si="93"/>
        <v>150000</v>
      </c>
      <c r="AB412" s="5">
        <v>8</v>
      </c>
      <c r="AC412" s="6">
        <v>0</v>
      </c>
      <c r="AD412" s="30">
        <v>4</v>
      </c>
      <c r="AE412" s="67">
        <f t="shared" si="94"/>
        <v>0.66666666666666663</v>
      </c>
      <c r="AF412" s="70">
        <f>IF(C412=Sheet6!$E$3,Sheet6!$E$4,IF('January 2023'!C412=Sheet6!$F$3,Sheet6!$F$4,IF('January 2023'!C412=Sheet6!$G$3,Sheet6!$G$4,IF('January 2023'!C412=Sheet6!$H$3,Sheet6!$H$4,IF('January 2023'!C412=Sheet6!$I$3,Sheet6!$I$4,IF('January 2023'!C412=Sheet6!$J$3,Sheet6!$J$4,IF('January 2023'!C412=Sheet6!$K$3,Sheet6!$K$4,IF('January 2023'!C412=Sheet6!$L$3,Sheet6!$L$4))))))))</f>
        <v>0.11334524387361433</v>
      </c>
      <c r="AG412" s="74">
        <f t="shared" si="95"/>
        <v>0.46562035884879327</v>
      </c>
      <c r="AH412" s="71">
        <v>0.84</v>
      </c>
      <c r="AI412" s="72">
        <f t="shared" si="96"/>
        <v>0</v>
      </c>
      <c r="AJ412" s="73">
        <f t="shared" si="97"/>
        <v>0.66666666666666663</v>
      </c>
      <c r="AK412" s="73">
        <v>0.68062718848137493</v>
      </c>
      <c r="AL412" s="95">
        <f t="shared" si="98"/>
        <v>0</v>
      </c>
      <c r="AM412" s="107">
        <v>0</v>
      </c>
      <c r="AN412" s="98">
        <f t="shared" si="99"/>
        <v>1865.3840000000046</v>
      </c>
      <c r="AO412" s="99" t="e">
        <f>SUMIF([1]Sheet1!$AB:$AB,E412,[1]Sheet1!$AA:$AA)</f>
        <v>#VALUE!</v>
      </c>
      <c r="AP412" s="100" t="str">
        <f t="shared" si="100"/>
        <v/>
      </c>
      <c r="AQ412" s="97">
        <f t="shared" si="101"/>
        <v>1</v>
      </c>
      <c r="AR412" s="100">
        <f t="shared" si="102"/>
        <v>1.0422623485505951</v>
      </c>
      <c r="AS412" s="101">
        <f t="shared" si="103"/>
        <v>0.51470143125328582</v>
      </c>
      <c r="AT412" s="100">
        <v>0.11334524387361433</v>
      </c>
      <c r="AU412" s="108">
        <f t="shared" si="104"/>
        <v>0</v>
      </c>
    </row>
    <row r="413" spans="1:47" hidden="1">
      <c r="A413" s="21">
        <v>44927</v>
      </c>
      <c r="B413" s="23" t="s">
        <v>13</v>
      </c>
      <c r="C413" s="23" t="s">
        <v>274</v>
      </c>
      <c r="D413" s="23" t="s">
        <v>406</v>
      </c>
      <c r="E413" s="23">
        <v>1000259473</v>
      </c>
      <c r="F413" s="23" t="s">
        <v>32</v>
      </c>
      <c r="G413" s="23">
        <v>1069288</v>
      </c>
      <c r="H413" s="37" t="s">
        <v>20</v>
      </c>
      <c r="I413" s="4" t="s">
        <v>3518</v>
      </c>
      <c r="J413" s="4" t="s">
        <v>3556</v>
      </c>
      <c r="K413" s="24">
        <v>4950.8000000000466</v>
      </c>
      <c r="L413" s="24">
        <v>4950.8000000000466</v>
      </c>
      <c r="M413" s="29">
        <v>1</v>
      </c>
      <c r="N413" s="29">
        <v>0</v>
      </c>
      <c r="O413" s="29">
        <v>24</v>
      </c>
      <c r="P413" s="29">
        <v>1200</v>
      </c>
      <c r="Q413" s="29">
        <v>1933.4</v>
      </c>
      <c r="R413" s="28">
        <v>75938.55</v>
      </c>
      <c r="S413" s="28">
        <v>122686.8</v>
      </c>
      <c r="T413" s="28">
        <v>40000</v>
      </c>
      <c r="U413" s="28">
        <v>122050</v>
      </c>
      <c r="V413" s="29">
        <v>1</v>
      </c>
      <c r="W413" s="29">
        <v>12</v>
      </c>
      <c r="X413" s="32">
        <f t="shared" si="90"/>
        <v>25</v>
      </c>
      <c r="Y413" s="33">
        <f t="shared" si="91"/>
        <v>3133.4</v>
      </c>
      <c r="Z413" s="33">
        <f t="shared" si="92"/>
        <v>198625.35</v>
      </c>
      <c r="AA413" s="33">
        <f t="shared" si="93"/>
        <v>162050</v>
      </c>
      <c r="AB413" s="5">
        <v>13</v>
      </c>
      <c r="AC413" s="6">
        <v>115566.39999999999</v>
      </c>
      <c r="AD413" s="32">
        <v>3</v>
      </c>
      <c r="AE413" s="67">
        <f t="shared" si="94"/>
        <v>0.52</v>
      </c>
      <c r="AF413" s="70">
        <f>IF(C413=Sheet6!$E$3,Sheet6!$E$4,IF('January 2023'!C413=Sheet6!$F$3,Sheet6!$F$4,IF('January 2023'!C413=Sheet6!$G$3,Sheet6!$G$4,IF('January 2023'!C413=Sheet6!$H$3,Sheet6!$H$4,IF('January 2023'!C413=Sheet6!$I$3,Sheet6!$I$4,IF('January 2023'!C413=Sheet6!$J$3,Sheet6!$J$4,IF('January 2023'!C413=Sheet6!$K$3,Sheet6!$K$4,IF('January 2023'!C413=Sheet6!$L$3,Sheet6!$L$4))))))))</f>
        <v>0.11334524387361433</v>
      </c>
      <c r="AG413" s="74">
        <f t="shared" si="95"/>
        <v>0.63290781287872078</v>
      </c>
      <c r="AH413" s="71">
        <v>0.84</v>
      </c>
      <c r="AI413" s="72">
        <f t="shared" si="96"/>
        <v>0</v>
      </c>
      <c r="AJ413" s="73">
        <f t="shared" si="97"/>
        <v>0.52</v>
      </c>
      <c r="AK413" s="73">
        <v>0.68062718848137493</v>
      </c>
      <c r="AL413" s="95">
        <f t="shared" si="98"/>
        <v>0</v>
      </c>
      <c r="AM413" s="107">
        <v>0</v>
      </c>
      <c r="AN413" s="98">
        <f t="shared" si="99"/>
        <v>1025.2720000000386</v>
      </c>
      <c r="AO413" s="99" t="e">
        <f>SUMIF([1]Sheet1!$AB:$AB,E413,[1]Sheet1!$AA:$AA)</f>
        <v>#VALUE!</v>
      </c>
      <c r="AP413" s="100" t="str">
        <f t="shared" si="100"/>
        <v/>
      </c>
      <c r="AQ413" s="97">
        <f t="shared" si="101"/>
        <v>1</v>
      </c>
      <c r="AR413" s="100">
        <f t="shared" si="102"/>
        <v>0.81585759320247886</v>
      </c>
      <c r="AS413" s="101">
        <f t="shared" si="103"/>
        <v>0.48363735506572203</v>
      </c>
      <c r="AT413" s="100">
        <v>0.11334524387361433</v>
      </c>
      <c r="AU413" s="108">
        <f t="shared" si="104"/>
        <v>0</v>
      </c>
    </row>
    <row r="414" spans="1:47" hidden="1">
      <c r="A414" s="21">
        <v>44927</v>
      </c>
      <c r="B414" s="22" t="s">
        <v>13</v>
      </c>
      <c r="C414" s="22" t="s">
        <v>274</v>
      </c>
      <c r="D414" s="22" t="s">
        <v>393</v>
      </c>
      <c r="E414" s="22">
        <v>1000259487</v>
      </c>
      <c r="F414" s="22" t="s">
        <v>32</v>
      </c>
      <c r="G414" s="22">
        <v>1069288</v>
      </c>
      <c r="H414" s="36" t="s">
        <v>20</v>
      </c>
      <c r="I414" s="4" t="s">
        <v>3518</v>
      </c>
      <c r="J414" s="4" t="s">
        <v>3556</v>
      </c>
      <c r="K414" s="25">
        <v>4886.2000000000116</v>
      </c>
      <c r="L414" s="25">
        <v>4886.2000000000116</v>
      </c>
      <c r="M414" s="26">
        <v>1</v>
      </c>
      <c r="N414" s="26">
        <v>0</v>
      </c>
      <c r="O414" s="26">
        <v>9</v>
      </c>
      <c r="P414" s="26">
        <v>1200</v>
      </c>
      <c r="Q414" s="26">
        <v>843.80000000000007</v>
      </c>
      <c r="R414" s="27">
        <v>75938.55</v>
      </c>
      <c r="S414" s="27">
        <v>53099.999999999993</v>
      </c>
      <c r="T414" s="28">
        <v>40000</v>
      </c>
      <c r="U414" s="27">
        <v>65100</v>
      </c>
      <c r="V414" s="29">
        <v>1</v>
      </c>
      <c r="W414" s="26">
        <v>5</v>
      </c>
      <c r="X414" s="30">
        <f t="shared" si="90"/>
        <v>10</v>
      </c>
      <c r="Y414" s="31">
        <f t="shared" si="91"/>
        <v>2043.8000000000002</v>
      </c>
      <c r="Z414" s="31">
        <f t="shared" si="92"/>
        <v>129038.54999999999</v>
      </c>
      <c r="AA414" s="31">
        <f t="shared" si="93"/>
        <v>105100</v>
      </c>
      <c r="AB414" s="5">
        <v>6</v>
      </c>
      <c r="AC414" s="6">
        <v>219502.34999999998</v>
      </c>
      <c r="AD414" s="30">
        <v>1</v>
      </c>
      <c r="AE414" s="67">
        <f t="shared" si="94"/>
        <v>0.6</v>
      </c>
      <c r="AF414" s="70">
        <f>IF(C414=Sheet6!$E$3,Sheet6!$E$4,IF('January 2023'!C414=Sheet6!$F$3,Sheet6!$F$4,IF('January 2023'!C414=Sheet6!$G$3,Sheet6!$G$4,IF('January 2023'!C414=Sheet6!$H$3,Sheet6!$H$4,IF('January 2023'!C414=Sheet6!$I$3,Sheet6!$I$4,IF('January 2023'!C414=Sheet6!$J$3,Sheet6!$J$4,IF('January 2023'!C414=Sheet6!$K$3,Sheet6!$K$4,IF('January 2023'!C414=Sheet6!$L$3,Sheet6!$L$4))))))))</f>
        <v>0.11334524387361433</v>
      </c>
      <c r="AG414" s="74">
        <f t="shared" si="95"/>
        <v>0.41828005402971541</v>
      </c>
      <c r="AH414" s="71">
        <v>0.84</v>
      </c>
      <c r="AI414" s="72">
        <f t="shared" si="96"/>
        <v>0</v>
      </c>
      <c r="AJ414" s="73">
        <f t="shared" si="97"/>
        <v>0.6</v>
      </c>
      <c r="AK414" s="73">
        <v>0.68062718848137493</v>
      </c>
      <c r="AL414" s="95">
        <f t="shared" si="98"/>
        <v>0</v>
      </c>
      <c r="AM414" s="107">
        <v>0</v>
      </c>
      <c r="AN414" s="98">
        <f t="shared" si="99"/>
        <v>2060.6080000000093</v>
      </c>
      <c r="AO414" s="99" t="e">
        <f>SUMIF([1]Sheet1!$AB:$AB,E414,[1]Sheet1!$AA:$AA)</f>
        <v>#VALUE!</v>
      </c>
      <c r="AP414" s="100" t="str">
        <f t="shared" si="100"/>
        <v/>
      </c>
      <c r="AQ414" s="97">
        <f t="shared" si="101"/>
        <v>1</v>
      </c>
      <c r="AR414" s="100">
        <f t="shared" si="102"/>
        <v>0.81448528366135553</v>
      </c>
      <c r="AS414" s="101">
        <f t="shared" si="103"/>
        <v>0.65931705154372011</v>
      </c>
      <c r="AT414" s="100">
        <v>0.11334524387361433</v>
      </c>
      <c r="AU414" s="108">
        <f t="shared" si="104"/>
        <v>0</v>
      </c>
    </row>
    <row r="415" spans="1:47" hidden="1">
      <c r="A415" s="21">
        <v>44927</v>
      </c>
      <c r="B415" s="22" t="s">
        <v>13</v>
      </c>
      <c r="C415" s="22" t="s">
        <v>274</v>
      </c>
      <c r="D415" s="22" t="s">
        <v>571</v>
      </c>
      <c r="E415" s="22">
        <v>1000259454</v>
      </c>
      <c r="F415" s="22" t="s">
        <v>32</v>
      </c>
      <c r="G415" s="22">
        <v>1069288</v>
      </c>
      <c r="H415" s="36" t="s">
        <v>20</v>
      </c>
      <c r="I415" s="4" t="s">
        <v>3518</v>
      </c>
      <c r="J415" s="4" t="s">
        <v>3556</v>
      </c>
      <c r="K415" s="25">
        <v>4802.1999999999534</v>
      </c>
      <c r="L415" s="25">
        <v>4802.1999999999534</v>
      </c>
      <c r="M415" s="26">
        <v>0</v>
      </c>
      <c r="N415" s="26">
        <v>0</v>
      </c>
      <c r="O415" s="26">
        <v>11</v>
      </c>
      <c r="P415" s="26">
        <v>0</v>
      </c>
      <c r="Q415" s="26">
        <v>1190.6000000000004</v>
      </c>
      <c r="R415" s="27">
        <v>0</v>
      </c>
      <c r="S415" s="27">
        <v>77519.8</v>
      </c>
      <c r="T415" s="28">
        <v>0</v>
      </c>
      <c r="U415" s="27">
        <v>77300</v>
      </c>
      <c r="V415" s="29">
        <v>0</v>
      </c>
      <c r="W415" s="26">
        <v>5</v>
      </c>
      <c r="X415" s="30">
        <f t="shared" si="90"/>
        <v>11</v>
      </c>
      <c r="Y415" s="31">
        <f t="shared" si="91"/>
        <v>1190.6000000000004</v>
      </c>
      <c r="Z415" s="31">
        <f t="shared" si="92"/>
        <v>77519.8</v>
      </c>
      <c r="AA415" s="31">
        <f t="shared" si="93"/>
        <v>77300</v>
      </c>
      <c r="AB415" s="5">
        <v>5</v>
      </c>
      <c r="AC415" s="6">
        <v>0</v>
      </c>
      <c r="AD415" s="30">
        <v>1</v>
      </c>
      <c r="AE415" s="67">
        <f t="shared" si="94"/>
        <v>0.45454545454545453</v>
      </c>
      <c r="AF415" s="70">
        <f>IF(C415=Sheet6!$E$3,Sheet6!$E$4,IF('January 2023'!C415=Sheet6!$F$3,Sheet6!$F$4,IF('January 2023'!C415=Sheet6!$G$3,Sheet6!$G$4,IF('January 2023'!C415=Sheet6!$H$3,Sheet6!$H$4,IF('January 2023'!C415=Sheet6!$I$3,Sheet6!$I$4,IF('January 2023'!C415=Sheet6!$J$3,Sheet6!$J$4,IF('January 2023'!C415=Sheet6!$K$3,Sheet6!$K$4,IF('January 2023'!C415=Sheet6!$L$3,Sheet6!$L$4))))))))</f>
        <v>0.11334524387361433</v>
      </c>
      <c r="AG415" s="74">
        <f t="shared" si="95"/>
        <v>0.24792803298488442</v>
      </c>
      <c r="AH415" s="71">
        <v>0.84</v>
      </c>
      <c r="AI415" s="72">
        <f t="shared" si="96"/>
        <v>0</v>
      </c>
      <c r="AJ415" s="73">
        <f t="shared" si="97"/>
        <v>0.45454545454545453</v>
      </c>
      <c r="AK415" s="73">
        <v>0.68062718848137493</v>
      </c>
      <c r="AL415" s="95">
        <f t="shared" si="98"/>
        <v>0</v>
      </c>
      <c r="AM415" s="107">
        <v>0</v>
      </c>
      <c r="AN415" s="98">
        <f t="shared" si="99"/>
        <v>2843.2479999999605</v>
      </c>
      <c r="AO415" s="99" t="e">
        <f>SUMIF([1]Sheet1!$AB:$AB,E415,[1]Sheet1!$AA:$AA)</f>
        <v>#VALUE!</v>
      </c>
      <c r="AP415" s="100" t="str">
        <f t="shared" si="100"/>
        <v/>
      </c>
      <c r="AQ415" s="97">
        <f t="shared" si="101"/>
        <v>1</v>
      </c>
      <c r="AR415" s="100">
        <f t="shared" si="102"/>
        <v>0.99716459536789304</v>
      </c>
      <c r="AS415" s="101">
        <f t="shared" si="103"/>
        <v>0.75277494330827011</v>
      </c>
      <c r="AT415" s="100">
        <v>0.11334524387361433</v>
      </c>
      <c r="AU415" s="108">
        <f t="shared" si="104"/>
        <v>0</v>
      </c>
    </row>
    <row r="416" spans="1:47" hidden="1">
      <c r="A416" s="21">
        <v>44927</v>
      </c>
      <c r="B416" s="22" t="s">
        <v>13</v>
      </c>
      <c r="C416" s="22" t="s">
        <v>274</v>
      </c>
      <c r="D416" s="22" t="s">
        <v>397</v>
      </c>
      <c r="E416" s="22">
        <v>1000255792</v>
      </c>
      <c r="F416" s="22" t="s">
        <v>32</v>
      </c>
      <c r="G416" s="22">
        <v>1070842</v>
      </c>
      <c r="H416" s="36" t="s">
        <v>20</v>
      </c>
      <c r="I416" s="4" t="s">
        <v>3520</v>
      </c>
      <c r="J416" s="4" t="s">
        <v>3558</v>
      </c>
      <c r="K416" s="25">
        <v>4750.4400000000023</v>
      </c>
      <c r="L416" s="25">
        <v>4750.4400000000023</v>
      </c>
      <c r="M416" s="26">
        <v>1</v>
      </c>
      <c r="N416" s="26">
        <v>0</v>
      </c>
      <c r="O416" s="26">
        <v>6</v>
      </c>
      <c r="P416" s="26">
        <v>1200</v>
      </c>
      <c r="Q416" s="26">
        <v>240.1</v>
      </c>
      <c r="R416" s="27">
        <v>75938.55</v>
      </c>
      <c r="S416" s="27">
        <v>15276.39</v>
      </c>
      <c r="T416" s="28">
        <v>81000</v>
      </c>
      <c r="U416" s="27">
        <v>20100</v>
      </c>
      <c r="V416" s="29">
        <v>1</v>
      </c>
      <c r="W416" s="26">
        <v>3</v>
      </c>
      <c r="X416" s="30">
        <f t="shared" si="90"/>
        <v>7</v>
      </c>
      <c r="Y416" s="31">
        <f t="shared" si="91"/>
        <v>1440.1</v>
      </c>
      <c r="Z416" s="31">
        <f t="shared" si="92"/>
        <v>91214.94</v>
      </c>
      <c r="AA416" s="31">
        <f t="shared" si="93"/>
        <v>101100</v>
      </c>
      <c r="AB416" s="5">
        <v>4</v>
      </c>
      <c r="AC416" s="6">
        <v>197411.47999999998</v>
      </c>
      <c r="AD416" s="30">
        <v>0</v>
      </c>
      <c r="AE416" s="67">
        <f t="shared" si="94"/>
        <v>0.5714285714285714</v>
      </c>
      <c r="AF416" s="70">
        <f>IF(C416=Sheet6!$E$3,Sheet6!$E$4,IF('January 2023'!C416=Sheet6!$F$3,Sheet6!$F$4,IF('January 2023'!C416=Sheet6!$G$3,Sheet6!$G$4,IF('January 2023'!C416=Sheet6!$H$3,Sheet6!$H$4,IF('January 2023'!C416=Sheet6!$I$3,Sheet6!$I$4,IF('January 2023'!C416=Sheet6!$J$3,Sheet6!$J$4,IF('January 2023'!C416=Sheet6!$K$3,Sheet6!$K$4,IF('January 2023'!C416=Sheet6!$L$3,Sheet6!$L$4))))))))</f>
        <v>0.11334524387361433</v>
      </c>
      <c r="AG416" s="74">
        <f t="shared" si="95"/>
        <v>0.30315086602504171</v>
      </c>
      <c r="AH416" s="71">
        <v>0.84</v>
      </c>
      <c r="AI416" s="72">
        <f t="shared" si="96"/>
        <v>0</v>
      </c>
      <c r="AJ416" s="73">
        <f t="shared" si="97"/>
        <v>0.5714285714285714</v>
      </c>
      <c r="AK416" s="73">
        <v>0.68062718848137493</v>
      </c>
      <c r="AL416" s="95">
        <f t="shared" si="98"/>
        <v>0</v>
      </c>
      <c r="AM416" s="107">
        <v>0</v>
      </c>
      <c r="AN416" s="98">
        <f t="shared" si="99"/>
        <v>2550.2696000000019</v>
      </c>
      <c r="AO416" s="99" t="e">
        <f>SUMIF([1]Sheet1!$AB:$AB,E416,[1]Sheet1!$AA:$AA)</f>
        <v>#VALUE!</v>
      </c>
      <c r="AP416" s="100" t="str">
        <f t="shared" si="100"/>
        <v/>
      </c>
      <c r="AQ416" s="97">
        <f t="shared" si="101"/>
        <v>1</v>
      </c>
      <c r="AR416" s="100">
        <f t="shared" si="102"/>
        <v>1.1083710628982488</v>
      </c>
      <c r="AS416" s="101">
        <f t="shared" si="103"/>
        <v>0.66399635240529986</v>
      </c>
      <c r="AT416" s="100">
        <v>0.11334524387361433</v>
      </c>
      <c r="AU416" s="108">
        <f t="shared" si="104"/>
        <v>0</v>
      </c>
    </row>
    <row r="417" spans="1:47" hidden="1">
      <c r="A417" s="21">
        <v>44927</v>
      </c>
      <c r="B417" s="22" t="s">
        <v>13</v>
      </c>
      <c r="C417" s="22" t="s">
        <v>274</v>
      </c>
      <c r="D417" s="22" t="s">
        <v>426</v>
      </c>
      <c r="E417" s="22">
        <v>1000255672</v>
      </c>
      <c r="F417" s="22" t="s">
        <v>32</v>
      </c>
      <c r="G417" s="22">
        <v>1069281</v>
      </c>
      <c r="H417" s="36" t="s">
        <v>20</v>
      </c>
      <c r="I417" s="4" t="s">
        <v>3519</v>
      </c>
      <c r="J417" s="4" t="s">
        <v>3557</v>
      </c>
      <c r="K417" s="25">
        <v>4681.1256607699997</v>
      </c>
      <c r="L417" s="25">
        <v>4681.1256607699997</v>
      </c>
      <c r="M417" s="26">
        <v>2</v>
      </c>
      <c r="N417" s="26">
        <v>0</v>
      </c>
      <c r="O417" s="26">
        <v>9</v>
      </c>
      <c r="P417" s="26">
        <v>3433</v>
      </c>
      <c r="Q417" s="26">
        <v>667.4</v>
      </c>
      <c r="R417" s="27">
        <v>218903.88</v>
      </c>
      <c r="S417" s="27">
        <v>42492.03</v>
      </c>
      <c r="T417" s="28">
        <v>151640</v>
      </c>
      <c r="U417" s="27">
        <v>53900</v>
      </c>
      <c r="V417" s="29">
        <v>1</v>
      </c>
      <c r="W417" s="26">
        <v>3</v>
      </c>
      <c r="X417" s="30">
        <f t="shared" si="90"/>
        <v>11</v>
      </c>
      <c r="Y417" s="31">
        <f t="shared" si="91"/>
        <v>4100.3999999999996</v>
      </c>
      <c r="Z417" s="31">
        <f t="shared" si="92"/>
        <v>261395.91</v>
      </c>
      <c r="AA417" s="31">
        <f t="shared" si="93"/>
        <v>205540</v>
      </c>
      <c r="AB417" s="5">
        <v>4</v>
      </c>
      <c r="AC417" s="6">
        <v>-144095.51999999999</v>
      </c>
      <c r="AD417" s="30">
        <v>0</v>
      </c>
      <c r="AE417" s="67">
        <f t="shared" si="94"/>
        <v>0.36363636363636365</v>
      </c>
      <c r="AF417" s="70">
        <f>IF(C417=Sheet6!$E$3,Sheet6!$E$4,IF('January 2023'!C417=Sheet6!$F$3,Sheet6!$F$4,IF('January 2023'!C417=Sheet6!$G$3,Sheet6!$G$4,IF('January 2023'!C417=Sheet6!$H$3,Sheet6!$H$4,IF('January 2023'!C417=Sheet6!$I$3,Sheet6!$I$4,IF('January 2023'!C417=Sheet6!$J$3,Sheet6!$J$4,IF('January 2023'!C417=Sheet6!$K$3,Sheet6!$K$4,IF('January 2023'!C417=Sheet6!$L$3,Sheet6!$L$4))))))))</f>
        <v>0.11334524387361433</v>
      </c>
      <c r="AG417" s="74">
        <f t="shared" si="95"/>
        <v>0.87594315921985388</v>
      </c>
      <c r="AH417" s="71">
        <v>0.84</v>
      </c>
      <c r="AI417" s="72">
        <f t="shared" si="96"/>
        <v>1</v>
      </c>
      <c r="AJ417" s="73">
        <f t="shared" si="97"/>
        <v>0.36363636363636365</v>
      </c>
      <c r="AK417" s="73">
        <v>0.68062718848137493</v>
      </c>
      <c r="AL417" s="95">
        <f t="shared" si="98"/>
        <v>0</v>
      </c>
      <c r="AM417" s="107">
        <v>0</v>
      </c>
      <c r="AN417" s="98">
        <f t="shared" si="99"/>
        <v>0</v>
      </c>
      <c r="AO417" s="99" t="e">
        <f>SUMIF([1]Sheet1!$AB:$AB,E417,[1]Sheet1!$AA:$AA)</f>
        <v>#VALUE!</v>
      </c>
      <c r="AP417" s="100">
        <f t="shared" si="100"/>
        <v>1</v>
      </c>
      <c r="AQ417" s="97">
        <f t="shared" si="101"/>
        <v>0</v>
      </c>
      <c r="AR417" s="100">
        <f t="shared" si="102"/>
        <v>0.78631681727537361</v>
      </c>
      <c r="AS417" s="101">
        <f t="shared" si="103"/>
        <v>0.31123116292810871</v>
      </c>
      <c r="AT417" s="100">
        <v>0.11334524387361433</v>
      </c>
      <c r="AU417" s="108">
        <f t="shared" si="104"/>
        <v>0</v>
      </c>
    </row>
    <row r="418" spans="1:47" hidden="1">
      <c r="A418" s="21">
        <v>44927</v>
      </c>
      <c r="B418" s="22" t="s">
        <v>13</v>
      </c>
      <c r="C418" s="22" t="s">
        <v>274</v>
      </c>
      <c r="D418" s="22" t="s">
        <v>400</v>
      </c>
      <c r="E418" s="22">
        <v>1000259845</v>
      </c>
      <c r="F418" s="22" t="s">
        <v>32</v>
      </c>
      <c r="G418" s="22">
        <v>1069288</v>
      </c>
      <c r="H418" s="36" t="s">
        <v>20</v>
      </c>
      <c r="I418" s="4" t="s">
        <v>3518</v>
      </c>
      <c r="J418" s="4" t="s">
        <v>3556</v>
      </c>
      <c r="K418" s="25">
        <v>4586</v>
      </c>
      <c r="L418" s="25">
        <v>4586</v>
      </c>
      <c r="M418" s="26">
        <v>0</v>
      </c>
      <c r="N418" s="26">
        <v>0</v>
      </c>
      <c r="O418" s="26">
        <v>9</v>
      </c>
      <c r="P418" s="26">
        <v>0</v>
      </c>
      <c r="Q418" s="26">
        <v>1051.5</v>
      </c>
      <c r="R418" s="27">
        <v>0</v>
      </c>
      <c r="S418" s="27">
        <v>67500</v>
      </c>
      <c r="T418" s="28">
        <v>0</v>
      </c>
      <c r="U418" s="27">
        <v>67500</v>
      </c>
      <c r="V418" s="29">
        <v>0</v>
      </c>
      <c r="W418" s="26">
        <v>6</v>
      </c>
      <c r="X418" s="30">
        <f t="shared" si="90"/>
        <v>9</v>
      </c>
      <c r="Y418" s="31">
        <f t="shared" si="91"/>
        <v>1051.5</v>
      </c>
      <c r="Z418" s="31">
        <f t="shared" si="92"/>
        <v>67500</v>
      </c>
      <c r="AA418" s="31">
        <f t="shared" si="93"/>
        <v>67500</v>
      </c>
      <c r="AB418" s="5">
        <v>6</v>
      </c>
      <c r="AC418" s="6">
        <v>102260.83</v>
      </c>
      <c r="AD418" s="30">
        <v>1</v>
      </c>
      <c r="AE418" s="67">
        <f t="shared" si="94"/>
        <v>0.66666666666666663</v>
      </c>
      <c r="AF418" s="70">
        <f>IF(C418=Sheet6!$E$3,Sheet6!$E$4,IF('January 2023'!C418=Sheet6!$F$3,Sheet6!$F$4,IF('January 2023'!C418=Sheet6!$G$3,Sheet6!$G$4,IF('January 2023'!C418=Sheet6!$H$3,Sheet6!$H$4,IF('January 2023'!C418=Sheet6!$I$3,Sheet6!$I$4,IF('January 2023'!C418=Sheet6!$J$3,Sheet6!$J$4,IF('January 2023'!C418=Sheet6!$K$3,Sheet6!$K$4,IF('January 2023'!C418=Sheet6!$L$3,Sheet6!$L$4))))))))</f>
        <v>0.11334524387361433</v>
      </c>
      <c r="AG418" s="74">
        <f t="shared" si="95"/>
        <v>0.22928477976450065</v>
      </c>
      <c r="AH418" s="71">
        <v>0.84</v>
      </c>
      <c r="AI418" s="72">
        <f t="shared" si="96"/>
        <v>0</v>
      </c>
      <c r="AJ418" s="73">
        <f t="shared" si="97"/>
        <v>0.66666666666666663</v>
      </c>
      <c r="AK418" s="73">
        <v>0.68062718848137493</v>
      </c>
      <c r="AL418" s="95">
        <f t="shared" si="98"/>
        <v>0</v>
      </c>
      <c r="AM418" s="107">
        <v>0</v>
      </c>
      <c r="AN418" s="98">
        <f t="shared" si="99"/>
        <v>2800.74</v>
      </c>
      <c r="AO418" s="99" t="e">
        <f>SUMIF([1]Sheet1!$AB:$AB,E418,[1]Sheet1!$AA:$AA)</f>
        <v>#VALUE!</v>
      </c>
      <c r="AP418" s="100" t="str">
        <f t="shared" si="100"/>
        <v/>
      </c>
      <c r="AQ418" s="97">
        <f t="shared" si="101"/>
        <v>1</v>
      </c>
      <c r="AR418" s="100">
        <f t="shared" si="102"/>
        <v>1</v>
      </c>
      <c r="AS418" s="101">
        <f t="shared" si="103"/>
        <v>0.77071522023549932</v>
      </c>
      <c r="AT418" s="100">
        <v>0.11334524387361433</v>
      </c>
      <c r="AU418" s="108">
        <f t="shared" si="104"/>
        <v>0</v>
      </c>
    </row>
    <row r="419" spans="1:47" hidden="1">
      <c r="A419" s="21">
        <v>44927</v>
      </c>
      <c r="B419" s="23" t="s">
        <v>13</v>
      </c>
      <c r="C419" s="23" t="s">
        <v>274</v>
      </c>
      <c r="D419" s="23" t="s">
        <v>391</v>
      </c>
      <c r="E419" s="23">
        <v>1000262317</v>
      </c>
      <c r="F419" s="23" t="s">
        <v>32</v>
      </c>
      <c r="G419" s="23">
        <v>1070842</v>
      </c>
      <c r="H419" s="37" t="s">
        <v>20</v>
      </c>
      <c r="I419" s="4" t="s">
        <v>3520</v>
      </c>
      <c r="J419" s="4" t="s">
        <v>3558</v>
      </c>
      <c r="K419" s="24">
        <v>4576.5999999999767</v>
      </c>
      <c r="L419" s="24">
        <v>4576.5999999999767</v>
      </c>
      <c r="M419" s="29">
        <v>1</v>
      </c>
      <c r="N419" s="29">
        <v>0</v>
      </c>
      <c r="O419" s="29">
        <v>5</v>
      </c>
      <c r="P419" s="29">
        <v>459</v>
      </c>
      <c r="Q419" s="29">
        <v>1010.1999999999999</v>
      </c>
      <c r="R419" s="28">
        <v>29046.489999999998</v>
      </c>
      <c r="S419" s="28">
        <v>63479.369999999995</v>
      </c>
      <c r="T419" s="28">
        <v>20000</v>
      </c>
      <c r="U419" s="28">
        <v>63000</v>
      </c>
      <c r="V419" s="29">
        <v>1</v>
      </c>
      <c r="W419" s="29">
        <v>4</v>
      </c>
      <c r="X419" s="32">
        <f t="shared" si="90"/>
        <v>6</v>
      </c>
      <c r="Y419" s="33">
        <f t="shared" si="91"/>
        <v>1469.1999999999998</v>
      </c>
      <c r="Z419" s="33">
        <f t="shared" si="92"/>
        <v>92525.859999999986</v>
      </c>
      <c r="AA419" s="33">
        <f t="shared" si="93"/>
        <v>83000</v>
      </c>
      <c r="AB419" s="5">
        <v>5</v>
      </c>
      <c r="AC419" s="6">
        <v>24041.91</v>
      </c>
      <c r="AD419" s="32">
        <v>0</v>
      </c>
      <c r="AE419" s="67">
        <f t="shared" si="94"/>
        <v>0.83333333333333337</v>
      </c>
      <c r="AF419" s="70">
        <f>IF(C419=Sheet6!$E$3,Sheet6!$E$4,IF('January 2023'!C419=Sheet6!$F$3,Sheet6!$F$4,IF('January 2023'!C419=Sheet6!$G$3,Sheet6!$G$4,IF('January 2023'!C419=Sheet6!$H$3,Sheet6!$H$4,IF('January 2023'!C419=Sheet6!$I$3,Sheet6!$I$4,IF('January 2023'!C419=Sheet6!$J$3,Sheet6!$J$4,IF('January 2023'!C419=Sheet6!$K$3,Sheet6!$K$4,IF('January 2023'!C419=Sheet6!$L$3,Sheet6!$L$4))))))))</f>
        <v>0.11334524387361433</v>
      </c>
      <c r="AG419" s="74">
        <f t="shared" si="95"/>
        <v>0.32102434121400325</v>
      </c>
      <c r="AH419" s="71">
        <v>0.84</v>
      </c>
      <c r="AI419" s="72">
        <f t="shared" si="96"/>
        <v>0</v>
      </c>
      <c r="AJ419" s="73">
        <f t="shared" si="97"/>
        <v>0.83333333333333337</v>
      </c>
      <c r="AK419" s="73">
        <v>0.68062718848137493</v>
      </c>
      <c r="AL419" s="95">
        <f t="shared" si="98"/>
        <v>1</v>
      </c>
      <c r="AM419" s="107">
        <v>0</v>
      </c>
      <c r="AN419" s="98">
        <f t="shared" si="99"/>
        <v>2375.1439999999807</v>
      </c>
      <c r="AO419" s="99" t="e">
        <f>SUMIF([1]Sheet1!$AB:$AB,E419,[1]Sheet1!$AA:$AA)</f>
        <v>#VALUE!</v>
      </c>
      <c r="AP419" s="100" t="str">
        <f t="shared" si="100"/>
        <v/>
      </c>
      <c r="AQ419" s="97">
        <f t="shared" si="101"/>
        <v>1</v>
      </c>
      <c r="AR419" s="100">
        <f t="shared" si="102"/>
        <v>0.8970465121858906</v>
      </c>
      <c r="AS419" s="101">
        <f t="shared" si="103"/>
        <v>0.71202623438720514</v>
      </c>
      <c r="AT419" s="100">
        <v>0.11334524387361433</v>
      </c>
      <c r="AU419" s="108">
        <f t="shared" si="104"/>
        <v>0</v>
      </c>
    </row>
    <row r="420" spans="1:47" hidden="1">
      <c r="A420" s="21">
        <v>44927</v>
      </c>
      <c r="B420" s="22" t="s">
        <v>13</v>
      </c>
      <c r="C420" s="22" t="s">
        <v>274</v>
      </c>
      <c r="D420" s="22" t="s">
        <v>416</v>
      </c>
      <c r="E420" s="22">
        <v>1001601776</v>
      </c>
      <c r="F420" s="22" t="s">
        <v>32</v>
      </c>
      <c r="G420" s="22">
        <v>1069281</v>
      </c>
      <c r="H420" s="36" t="s">
        <v>20</v>
      </c>
      <c r="I420" s="4" t="s">
        <v>3519</v>
      </c>
      <c r="J420" s="4" t="s">
        <v>3557</v>
      </c>
      <c r="K420" s="25">
        <v>4426.7999999999302</v>
      </c>
      <c r="L420" s="25">
        <v>4426.7999999999302</v>
      </c>
      <c r="M420" s="26">
        <v>0</v>
      </c>
      <c r="N420" s="26">
        <v>0</v>
      </c>
      <c r="O420" s="26">
        <v>10</v>
      </c>
      <c r="P420" s="26">
        <v>0</v>
      </c>
      <c r="Q420" s="26">
        <v>3254</v>
      </c>
      <c r="R420" s="27">
        <v>0</v>
      </c>
      <c r="S420" s="27">
        <v>210662.61</v>
      </c>
      <c r="T420" s="28">
        <v>0</v>
      </c>
      <c r="U420" s="27">
        <v>223700</v>
      </c>
      <c r="V420" s="29">
        <v>0</v>
      </c>
      <c r="W420" s="26">
        <v>6</v>
      </c>
      <c r="X420" s="30">
        <f t="shared" si="90"/>
        <v>10</v>
      </c>
      <c r="Y420" s="31">
        <f t="shared" si="91"/>
        <v>3254</v>
      </c>
      <c r="Z420" s="31">
        <f t="shared" si="92"/>
        <v>210662.61</v>
      </c>
      <c r="AA420" s="31">
        <f t="shared" si="93"/>
        <v>223700</v>
      </c>
      <c r="AB420" s="5">
        <v>6</v>
      </c>
      <c r="AC420" s="6">
        <v>0</v>
      </c>
      <c r="AD420" s="30">
        <v>1</v>
      </c>
      <c r="AE420" s="67">
        <f t="shared" si="94"/>
        <v>0.6</v>
      </c>
      <c r="AF420" s="70">
        <f>IF(C420=Sheet6!$E$3,Sheet6!$E$4,IF('January 2023'!C420=Sheet6!$F$3,Sheet6!$F$4,IF('January 2023'!C420=Sheet6!$G$3,Sheet6!$G$4,IF('January 2023'!C420=Sheet6!$H$3,Sheet6!$H$4,IF('January 2023'!C420=Sheet6!$I$3,Sheet6!$I$4,IF('January 2023'!C420=Sheet6!$J$3,Sheet6!$J$4,IF('January 2023'!C420=Sheet6!$K$3,Sheet6!$K$4,IF('January 2023'!C420=Sheet6!$L$3,Sheet6!$L$4))))))))</f>
        <v>0.11334524387361433</v>
      </c>
      <c r="AG420" s="74">
        <f t="shared" si="95"/>
        <v>0.7350682208367334</v>
      </c>
      <c r="AH420" s="71">
        <v>0.84</v>
      </c>
      <c r="AI420" s="72">
        <f t="shared" si="96"/>
        <v>0</v>
      </c>
      <c r="AJ420" s="73">
        <f t="shared" si="97"/>
        <v>0.6</v>
      </c>
      <c r="AK420" s="73">
        <v>0.68062718848137493</v>
      </c>
      <c r="AL420" s="95">
        <f t="shared" si="98"/>
        <v>0</v>
      </c>
      <c r="AM420" s="107">
        <v>1</v>
      </c>
      <c r="AN420" s="98">
        <f t="shared" si="99"/>
        <v>464.51199999994105</v>
      </c>
      <c r="AO420" s="99" t="e">
        <f>SUMIF([1]Sheet1!$AB:$AB,E420,[1]Sheet1!$AA:$AA)</f>
        <v>#VALUE!</v>
      </c>
      <c r="AP420" s="100" t="str">
        <f t="shared" si="100"/>
        <v/>
      </c>
      <c r="AQ420" s="97">
        <f t="shared" si="101"/>
        <v>1</v>
      </c>
      <c r="AR420" s="100">
        <f t="shared" si="102"/>
        <v>1.061887536663483</v>
      </c>
      <c r="AS420" s="101">
        <f t="shared" si="103"/>
        <v>0.21944021769607203</v>
      </c>
      <c r="AT420" s="100">
        <v>0.11334524387361433</v>
      </c>
      <c r="AU420" s="108">
        <f t="shared" si="104"/>
        <v>0</v>
      </c>
    </row>
    <row r="421" spans="1:47" hidden="1">
      <c r="A421" s="21">
        <v>44927</v>
      </c>
      <c r="B421" s="23" t="s">
        <v>13</v>
      </c>
      <c r="C421" s="23" t="s">
        <v>274</v>
      </c>
      <c r="D421" s="23" t="s">
        <v>405</v>
      </c>
      <c r="E421" s="23">
        <v>1001604474</v>
      </c>
      <c r="F421" s="23" t="s">
        <v>32</v>
      </c>
      <c r="G421" s="23">
        <v>1069288</v>
      </c>
      <c r="H421" s="37" t="s">
        <v>20</v>
      </c>
      <c r="I421" s="4" t="s">
        <v>3518</v>
      </c>
      <c r="J421" s="4" t="s">
        <v>3556</v>
      </c>
      <c r="K421" s="24">
        <v>4386.710000000021</v>
      </c>
      <c r="L421" s="24">
        <v>4386.710000000021</v>
      </c>
      <c r="M421" s="29">
        <v>0</v>
      </c>
      <c r="N421" s="29">
        <v>0</v>
      </c>
      <c r="O421" s="29">
        <v>11</v>
      </c>
      <c r="P421" s="29">
        <v>0</v>
      </c>
      <c r="Q421" s="29">
        <v>2435.6</v>
      </c>
      <c r="R421" s="28">
        <v>0</v>
      </c>
      <c r="S421" s="28">
        <v>150110.21</v>
      </c>
      <c r="T421" s="28">
        <v>0</v>
      </c>
      <c r="U421" s="28">
        <v>167900</v>
      </c>
      <c r="V421" s="29">
        <v>0</v>
      </c>
      <c r="W421" s="29">
        <v>7</v>
      </c>
      <c r="X421" s="32">
        <f t="shared" si="90"/>
        <v>11</v>
      </c>
      <c r="Y421" s="33">
        <f t="shared" si="91"/>
        <v>2435.6</v>
      </c>
      <c r="Z421" s="33">
        <f t="shared" si="92"/>
        <v>150110.21</v>
      </c>
      <c r="AA421" s="33">
        <f t="shared" si="93"/>
        <v>167900</v>
      </c>
      <c r="AB421" s="5">
        <v>7</v>
      </c>
      <c r="AC421" s="6">
        <v>98880.6</v>
      </c>
      <c r="AD421" s="32">
        <v>1</v>
      </c>
      <c r="AE421" s="67">
        <f t="shared" si="94"/>
        <v>0.63636363636363635</v>
      </c>
      <c r="AF421" s="70">
        <f>IF(C421=Sheet6!$E$3,Sheet6!$E$4,IF('January 2023'!C421=Sheet6!$F$3,Sheet6!$F$4,IF('January 2023'!C421=Sheet6!$G$3,Sheet6!$G$4,IF('January 2023'!C421=Sheet6!$H$3,Sheet6!$H$4,IF('January 2023'!C421=Sheet6!$I$3,Sheet6!$I$4,IF('January 2023'!C421=Sheet6!$J$3,Sheet6!$J$4,IF('January 2023'!C421=Sheet6!$K$3,Sheet6!$K$4,IF('January 2023'!C421=Sheet6!$L$3,Sheet6!$L$4))))))))</f>
        <v>0.11334524387361433</v>
      </c>
      <c r="AG421" s="74">
        <f t="shared" si="95"/>
        <v>0.55522247880529785</v>
      </c>
      <c r="AH421" s="71">
        <v>0.84</v>
      </c>
      <c r="AI421" s="72">
        <f t="shared" si="96"/>
        <v>0</v>
      </c>
      <c r="AJ421" s="73">
        <f t="shared" si="97"/>
        <v>0.63636363636363635</v>
      </c>
      <c r="AK421" s="73">
        <v>0.68062718848137493</v>
      </c>
      <c r="AL421" s="95">
        <f t="shared" si="98"/>
        <v>0</v>
      </c>
      <c r="AM421" s="107">
        <v>0</v>
      </c>
      <c r="AN421" s="98">
        <f t="shared" si="99"/>
        <v>1249.2364000000175</v>
      </c>
      <c r="AO421" s="99" t="e">
        <f>SUMIF([1]Sheet1!$AB:$AB,E421,[1]Sheet1!$AA:$AA)</f>
        <v>#VALUE!</v>
      </c>
      <c r="AP421" s="100" t="str">
        <f t="shared" si="100"/>
        <v/>
      </c>
      <c r="AQ421" s="97">
        <f t="shared" si="101"/>
        <v>1</v>
      </c>
      <c r="AR421" s="100">
        <f t="shared" si="102"/>
        <v>1.1185115256317342</v>
      </c>
      <c r="AS421" s="101">
        <f t="shared" si="103"/>
        <v>0.37897725816645311</v>
      </c>
      <c r="AT421" s="100">
        <v>0.11334524387361433</v>
      </c>
      <c r="AU421" s="108">
        <f t="shared" si="104"/>
        <v>0</v>
      </c>
    </row>
    <row r="422" spans="1:47" hidden="1">
      <c r="A422" s="21">
        <v>44927</v>
      </c>
      <c r="B422" s="22" t="s">
        <v>13</v>
      </c>
      <c r="C422" s="22" t="s">
        <v>274</v>
      </c>
      <c r="D422" s="22" t="s">
        <v>428</v>
      </c>
      <c r="E422" s="22">
        <v>1000259502</v>
      </c>
      <c r="F422" s="22" t="s">
        <v>32</v>
      </c>
      <c r="G422" s="22">
        <v>1069288</v>
      </c>
      <c r="H422" s="36" t="s">
        <v>20</v>
      </c>
      <c r="I422" s="4" t="s">
        <v>3518</v>
      </c>
      <c r="J422" s="4" t="s">
        <v>3556</v>
      </c>
      <c r="K422" s="25">
        <v>4336</v>
      </c>
      <c r="L422" s="25">
        <v>4336</v>
      </c>
      <c r="M422" s="26">
        <v>0</v>
      </c>
      <c r="N422" s="26">
        <v>0</v>
      </c>
      <c r="O422" s="26">
        <v>8</v>
      </c>
      <c r="P422" s="26">
        <v>0</v>
      </c>
      <c r="Q422" s="26">
        <v>304</v>
      </c>
      <c r="R422" s="27">
        <v>0</v>
      </c>
      <c r="S422" s="27">
        <v>20100</v>
      </c>
      <c r="T422" s="28">
        <v>0</v>
      </c>
      <c r="U422" s="27">
        <v>20100</v>
      </c>
      <c r="V422" s="29">
        <v>0</v>
      </c>
      <c r="W422" s="26">
        <v>3</v>
      </c>
      <c r="X422" s="30">
        <f t="shared" si="90"/>
        <v>8</v>
      </c>
      <c r="Y422" s="31">
        <f t="shared" si="91"/>
        <v>304</v>
      </c>
      <c r="Z422" s="31">
        <f t="shared" si="92"/>
        <v>20100</v>
      </c>
      <c r="AA422" s="31">
        <f t="shared" si="93"/>
        <v>20100</v>
      </c>
      <c r="AB422" s="5">
        <v>3</v>
      </c>
      <c r="AC422" s="6">
        <v>620338.28</v>
      </c>
      <c r="AD422" s="30">
        <v>1</v>
      </c>
      <c r="AE422" s="67">
        <f t="shared" si="94"/>
        <v>0.375</v>
      </c>
      <c r="AF422" s="70">
        <f>IF(C422=Sheet6!$E$3,Sheet6!$E$4,IF('January 2023'!C422=Sheet6!$F$3,Sheet6!$F$4,IF('January 2023'!C422=Sheet6!$G$3,Sheet6!$G$4,IF('January 2023'!C422=Sheet6!$H$3,Sheet6!$H$4,IF('January 2023'!C422=Sheet6!$I$3,Sheet6!$I$4,IF('January 2023'!C422=Sheet6!$J$3,Sheet6!$J$4,IF('January 2023'!C422=Sheet6!$K$3,Sheet6!$K$4,IF('January 2023'!C422=Sheet6!$L$3,Sheet6!$L$4))))))))</f>
        <v>0.11334524387361433</v>
      </c>
      <c r="AG422" s="74">
        <f t="shared" si="95"/>
        <v>7.0110701107011064E-2</v>
      </c>
      <c r="AH422" s="71">
        <v>0.84</v>
      </c>
      <c r="AI422" s="72">
        <f t="shared" si="96"/>
        <v>0</v>
      </c>
      <c r="AJ422" s="73">
        <f t="shared" si="97"/>
        <v>0.375</v>
      </c>
      <c r="AK422" s="73">
        <v>0.68062718848137493</v>
      </c>
      <c r="AL422" s="95">
        <f t="shared" si="98"/>
        <v>0</v>
      </c>
      <c r="AM422" s="107">
        <v>0</v>
      </c>
      <c r="AN422" s="98">
        <f t="shared" si="99"/>
        <v>3338.24</v>
      </c>
      <c r="AO422" s="99" t="e">
        <f>SUMIF([1]Sheet1!$AB:$AB,E422,[1]Sheet1!$AA:$AA)</f>
        <v>#VALUE!</v>
      </c>
      <c r="AP422" s="100" t="str">
        <f t="shared" si="100"/>
        <v/>
      </c>
      <c r="AQ422" s="97">
        <f t="shared" si="101"/>
        <v>1</v>
      </c>
      <c r="AR422" s="100">
        <f t="shared" si="102"/>
        <v>1</v>
      </c>
      <c r="AS422" s="101">
        <f t="shared" si="103"/>
        <v>0.92988929889298899</v>
      </c>
      <c r="AT422" s="100">
        <v>0.11334524387361433</v>
      </c>
      <c r="AU422" s="108">
        <f t="shared" si="104"/>
        <v>0</v>
      </c>
    </row>
    <row r="423" spans="1:47" hidden="1">
      <c r="A423" s="21">
        <v>44927</v>
      </c>
      <c r="B423" s="22" t="s">
        <v>13</v>
      </c>
      <c r="C423" s="22" t="s">
        <v>274</v>
      </c>
      <c r="D423" s="22" t="s">
        <v>422</v>
      </c>
      <c r="E423" s="22">
        <v>1000282129</v>
      </c>
      <c r="F423" s="22" t="s">
        <v>32</v>
      </c>
      <c r="G423" s="22">
        <v>1070842</v>
      </c>
      <c r="H423" s="36" t="s">
        <v>20</v>
      </c>
      <c r="I423" s="4" t="s">
        <v>3518</v>
      </c>
      <c r="J423" s="4" t="s">
        <v>3556</v>
      </c>
      <c r="K423" s="25">
        <v>4290</v>
      </c>
      <c r="L423" s="25">
        <v>4290</v>
      </c>
      <c r="M423" s="26">
        <v>2</v>
      </c>
      <c r="N423" s="26">
        <v>0</v>
      </c>
      <c r="O423" s="26">
        <v>10</v>
      </c>
      <c r="P423" s="26">
        <v>2400</v>
      </c>
      <c r="Q423" s="26">
        <v>2038.8</v>
      </c>
      <c r="R423" s="27">
        <v>151877.1</v>
      </c>
      <c r="S423" s="27">
        <v>131443.5</v>
      </c>
      <c r="T423" s="28">
        <v>78000</v>
      </c>
      <c r="U423" s="27">
        <v>198000</v>
      </c>
      <c r="V423" s="29">
        <v>2</v>
      </c>
      <c r="W423" s="26">
        <v>8</v>
      </c>
      <c r="X423" s="30">
        <f t="shared" si="90"/>
        <v>12</v>
      </c>
      <c r="Y423" s="31">
        <f t="shared" si="91"/>
        <v>4438.8</v>
      </c>
      <c r="Z423" s="31">
        <f t="shared" si="92"/>
        <v>283320.59999999998</v>
      </c>
      <c r="AA423" s="31">
        <f t="shared" si="93"/>
        <v>276000</v>
      </c>
      <c r="AB423" s="5">
        <v>10</v>
      </c>
      <c r="AC423" s="6">
        <v>1463339.4700000002</v>
      </c>
      <c r="AD423" s="30">
        <v>3</v>
      </c>
      <c r="AE423" s="67">
        <f t="shared" si="94"/>
        <v>0.83333333333333337</v>
      </c>
      <c r="AF423" s="70">
        <f>IF(C423=Sheet6!$E$3,Sheet6!$E$4,IF('January 2023'!C423=Sheet6!$F$3,Sheet6!$F$4,IF('January 2023'!C423=Sheet6!$G$3,Sheet6!$G$4,IF('January 2023'!C423=Sheet6!$H$3,Sheet6!$H$4,IF('January 2023'!C423=Sheet6!$I$3,Sheet6!$I$4,IF('January 2023'!C423=Sheet6!$J$3,Sheet6!$J$4,IF('January 2023'!C423=Sheet6!$K$3,Sheet6!$K$4,IF('January 2023'!C423=Sheet6!$L$3,Sheet6!$L$4))))))))</f>
        <v>0.11334524387361433</v>
      </c>
      <c r="AG423" s="74">
        <f t="shared" si="95"/>
        <v>1.0346853146853148</v>
      </c>
      <c r="AH423" s="71">
        <v>0.84</v>
      </c>
      <c r="AI423" s="72">
        <f t="shared" si="96"/>
        <v>1</v>
      </c>
      <c r="AJ423" s="73">
        <f t="shared" si="97"/>
        <v>0.83333333333333337</v>
      </c>
      <c r="AK423" s="73">
        <v>0.68062718848137493</v>
      </c>
      <c r="AL423" s="95">
        <f t="shared" si="98"/>
        <v>1</v>
      </c>
      <c r="AM423" s="107">
        <v>0</v>
      </c>
      <c r="AN423" s="98">
        <f t="shared" si="99"/>
        <v>0</v>
      </c>
      <c r="AO423" s="99" t="e">
        <f>SUMIF([1]Sheet1!$AB:$AB,E423,[1]Sheet1!$AA:$AA)</f>
        <v>#VALUE!</v>
      </c>
      <c r="AP423" s="100">
        <f t="shared" si="100"/>
        <v>1</v>
      </c>
      <c r="AQ423" s="97">
        <f t="shared" si="101"/>
        <v>0</v>
      </c>
      <c r="AR423" s="100">
        <f t="shared" si="102"/>
        <v>0.9741614270194261</v>
      </c>
      <c r="AS423" s="101">
        <f t="shared" si="103"/>
        <v>-7.9505226698901588E-3</v>
      </c>
      <c r="AT423" s="100">
        <v>0.11334524387361433</v>
      </c>
      <c r="AU423" s="108">
        <f t="shared" si="104"/>
        <v>1</v>
      </c>
    </row>
    <row r="424" spans="1:47" hidden="1">
      <c r="A424" s="21">
        <v>44927</v>
      </c>
      <c r="B424" s="22" t="s">
        <v>13</v>
      </c>
      <c r="C424" s="22" t="s">
        <v>274</v>
      </c>
      <c r="D424" s="22" t="s">
        <v>423</v>
      </c>
      <c r="E424" s="22">
        <v>1000280395</v>
      </c>
      <c r="F424" s="22" t="s">
        <v>32</v>
      </c>
      <c r="G424" s="22">
        <v>1070842</v>
      </c>
      <c r="H424" s="36" t="s">
        <v>20</v>
      </c>
      <c r="I424" s="4" t="s">
        <v>3520</v>
      </c>
      <c r="J424" s="4" t="s">
        <v>3558</v>
      </c>
      <c r="K424" s="25">
        <v>4230.9000000000087</v>
      </c>
      <c r="L424" s="25">
        <v>4230.9000000000087</v>
      </c>
      <c r="M424" s="26">
        <v>0</v>
      </c>
      <c r="N424" s="26">
        <v>0</v>
      </c>
      <c r="O424" s="26">
        <v>7</v>
      </c>
      <c r="P424" s="26">
        <v>0</v>
      </c>
      <c r="Q424" s="26">
        <v>955.6</v>
      </c>
      <c r="R424" s="27">
        <v>0</v>
      </c>
      <c r="S424" s="27">
        <v>63649.320000000007</v>
      </c>
      <c r="T424" s="28">
        <v>0</v>
      </c>
      <c r="U424" s="27">
        <v>79500</v>
      </c>
      <c r="V424" s="29">
        <v>0</v>
      </c>
      <c r="W424" s="26">
        <v>6</v>
      </c>
      <c r="X424" s="30">
        <f t="shared" si="90"/>
        <v>7</v>
      </c>
      <c r="Y424" s="31">
        <f t="shared" si="91"/>
        <v>955.6</v>
      </c>
      <c r="Z424" s="31">
        <f t="shared" si="92"/>
        <v>63649.320000000007</v>
      </c>
      <c r="AA424" s="31">
        <f t="shared" si="93"/>
        <v>79500</v>
      </c>
      <c r="AB424" s="5">
        <v>6</v>
      </c>
      <c r="AC424" s="6">
        <v>-10477.81</v>
      </c>
      <c r="AD424" s="30">
        <v>1</v>
      </c>
      <c r="AE424" s="67">
        <f t="shared" si="94"/>
        <v>0.8571428571428571</v>
      </c>
      <c r="AF424" s="70">
        <f>IF(C424=Sheet6!$E$3,Sheet6!$E$4,IF('January 2023'!C424=Sheet6!$F$3,Sheet6!$F$4,IF('January 2023'!C424=Sheet6!$G$3,Sheet6!$G$4,IF('January 2023'!C424=Sheet6!$H$3,Sheet6!$H$4,IF('January 2023'!C424=Sheet6!$I$3,Sheet6!$I$4,IF('January 2023'!C424=Sheet6!$J$3,Sheet6!$J$4,IF('January 2023'!C424=Sheet6!$K$3,Sheet6!$K$4,IF('January 2023'!C424=Sheet6!$L$3,Sheet6!$L$4))))))))</f>
        <v>0.11334524387361433</v>
      </c>
      <c r="AG424" s="74">
        <f t="shared" si="95"/>
        <v>0.22586210971660831</v>
      </c>
      <c r="AH424" s="71">
        <v>0.84</v>
      </c>
      <c r="AI424" s="72">
        <f t="shared" si="96"/>
        <v>0</v>
      </c>
      <c r="AJ424" s="73">
        <f t="shared" si="97"/>
        <v>0.8571428571428571</v>
      </c>
      <c r="AK424" s="73">
        <v>0.68062718848137493</v>
      </c>
      <c r="AL424" s="95">
        <f t="shared" si="98"/>
        <v>1</v>
      </c>
      <c r="AM424" s="107">
        <v>0</v>
      </c>
      <c r="AN424" s="98">
        <f t="shared" si="99"/>
        <v>2598.3560000000075</v>
      </c>
      <c r="AO424" s="99" t="e">
        <f>SUMIF([1]Sheet1!$AB:$AB,E424,[1]Sheet1!$AA:$AA)</f>
        <v>#VALUE!</v>
      </c>
      <c r="AP424" s="100" t="str">
        <f t="shared" si="100"/>
        <v/>
      </c>
      <c r="AQ424" s="97">
        <f t="shared" si="101"/>
        <v>1</v>
      </c>
      <c r="AR424" s="100">
        <f t="shared" si="102"/>
        <v>1.2490314114903347</v>
      </c>
      <c r="AS424" s="101">
        <f t="shared" si="103"/>
        <v>0.71789113029847984</v>
      </c>
      <c r="AT424" s="100">
        <v>0.11334524387361433</v>
      </c>
      <c r="AU424" s="108">
        <f t="shared" si="104"/>
        <v>0</v>
      </c>
    </row>
    <row r="425" spans="1:47" hidden="1">
      <c r="A425" s="21">
        <v>44927</v>
      </c>
      <c r="B425" s="22" t="s">
        <v>13</v>
      </c>
      <c r="C425" s="22" t="s">
        <v>274</v>
      </c>
      <c r="D425" s="22" t="s">
        <v>395</v>
      </c>
      <c r="E425" s="22">
        <v>1000254018</v>
      </c>
      <c r="F425" s="22" t="s">
        <v>32</v>
      </c>
      <c r="G425" s="22">
        <v>1070842</v>
      </c>
      <c r="H425" s="36" t="s">
        <v>20</v>
      </c>
      <c r="I425" s="4" t="s">
        <v>3520</v>
      </c>
      <c r="J425" s="4" t="s">
        <v>3558</v>
      </c>
      <c r="K425" s="25">
        <v>4157.7999999999884</v>
      </c>
      <c r="L425" s="25">
        <v>4157.7999999999884</v>
      </c>
      <c r="M425" s="26">
        <v>0</v>
      </c>
      <c r="N425" s="26">
        <v>0</v>
      </c>
      <c r="O425" s="26">
        <v>12</v>
      </c>
      <c r="P425" s="26">
        <v>0</v>
      </c>
      <c r="Q425" s="26">
        <v>3036.8</v>
      </c>
      <c r="R425" s="27">
        <v>0</v>
      </c>
      <c r="S425" s="27">
        <v>190597.85000000003</v>
      </c>
      <c r="T425" s="28">
        <v>0</v>
      </c>
      <c r="U425" s="27">
        <v>190000</v>
      </c>
      <c r="V425" s="29">
        <v>0</v>
      </c>
      <c r="W425" s="26">
        <v>10</v>
      </c>
      <c r="X425" s="30">
        <f t="shared" si="90"/>
        <v>12</v>
      </c>
      <c r="Y425" s="31">
        <f t="shared" si="91"/>
        <v>3036.8</v>
      </c>
      <c r="Z425" s="31">
        <f t="shared" si="92"/>
        <v>190597.85000000003</v>
      </c>
      <c r="AA425" s="31">
        <f t="shared" si="93"/>
        <v>190000</v>
      </c>
      <c r="AB425" s="5">
        <v>10</v>
      </c>
      <c r="AC425" s="6">
        <v>0</v>
      </c>
      <c r="AD425" s="30">
        <v>1</v>
      </c>
      <c r="AE425" s="67">
        <f t="shared" si="94"/>
        <v>0.83333333333333337</v>
      </c>
      <c r="AF425" s="70">
        <f>IF(C425=Sheet6!$E$3,Sheet6!$E$4,IF('January 2023'!C425=Sheet6!$F$3,Sheet6!$F$4,IF('January 2023'!C425=Sheet6!$G$3,Sheet6!$G$4,IF('January 2023'!C425=Sheet6!$H$3,Sheet6!$H$4,IF('January 2023'!C425=Sheet6!$I$3,Sheet6!$I$4,IF('January 2023'!C425=Sheet6!$J$3,Sheet6!$J$4,IF('January 2023'!C425=Sheet6!$K$3,Sheet6!$K$4,IF('January 2023'!C425=Sheet6!$L$3,Sheet6!$L$4))))))))</f>
        <v>0.11334524387361433</v>
      </c>
      <c r="AG425" s="74">
        <f t="shared" si="95"/>
        <v>0.73038626196546463</v>
      </c>
      <c r="AH425" s="71">
        <v>0.84</v>
      </c>
      <c r="AI425" s="72">
        <f t="shared" si="96"/>
        <v>0</v>
      </c>
      <c r="AJ425" s="73">
        <f t="shared" si="97"/>
        <v>0.83333333333333337</v>
      </c>
      <c r="AK425" s="73">
        <v>0.68062718848137493</v>
      </c>
      <c r="AL425" s="95">
        <f t="shared" si="98"/>
        <v>1</v>
      </c>
      <c r="AM425" s="107">
        <v>0</v>
      </c>
      <c r="AN425" s="98">
        <f t="shared" si="99"/>
        <v>455.75199999998995</v>
      </c>
      <c r="AO425" s="99" t="e">
        <f>SUMIF([1]Sheet1!$AB:$AB,E425,[1]Sheet1!$AA:$AA)</f>
        <v>#VALUE!</v>
      </c>
      <c r="AP425" s="100" t="str">
        <f t="shared" si="100"/>
        <v/>
      </c>
      <c r="AQ425" s="97">
        <f t="shared" si="101"/>
        <v>1</v>
      </c>
      <c r="AR425" s="100">
        <f t="shared" si="102"/>
        <v>0.99686329095527559</v>
      </c>
      <c r="AS425" s="101">
        <f t="shared" si="103"/>
        <v>0.27190474722858493</v>
      </c>
      <c r="AT425" s="100">
        <v>0.11334524387361433</v>
      </c>
      <c r="AU425" s="108">
        <f t="shared" si="104"/>
        <v>0</v>
      </c>
    </row>
    <row r="426" spans="1:47" hidden="1">
      <c r="A426" s="21">
        <v>44927</v>
      </c>
      <c r="B426" s="22" t="s">
        <v>13</v>
      </c>
      <c r="C426" s="22" t="s">
        <v>274</v>
      </c>
      <c r="D426" s="22" t="s">
        <v>547</v>
      </c>
      <c r="E426" s="22">
        <v>1000262019</v>
      </c>
      <c r="F426" s="22" t="s">
        <v>32</v>
      </c>
      <c r="G426" s="22">
        <v>1070842</v>
      </c>
      <c r="H426" s="36" t="s">
        <v>20</v>
      </c>
      <c r="I426" s="4" t="s">
        <v>3518</v>
      </c>
      <c r="J426" s="4" t="s">
        <v>3556</v>
      </c>
      <c r="K426" s="25">
        <v>4103.2000000000116</v>
      </c>
      <c r="L426" s="25">
        <v>4103.2000000000116</v>
      </c>
      <c r="M426" s="26">
        <v>0</v>
      </c>
      <c r="N426" s="26">
        <v>0</v>
      </c>
      <c r="O426" s="26">
        <v>13</v>
      </c>
      <c r="P426" s="26">
        <v>0</v>
      </c>
      <c r="Q426" s="26">
        <v>2210</v>
      </c>
      <c r="R426" s="27">
        <v>0</v>
      </c>
      <c r="S426" s="27">
        <v>140321.56</v>
      </c>
      <c r="T426" s="28">
        <v>0</v>
      </c>
      <c r="U426" s="27">
        <v>175500</v>
      </c>
      <c r="V426" s="29">
        <v>0</v>
      </c>
      <c r="W426" s="26">
        <v>8</v>
      </c>
      <c r="X426" s="30">
        <f t="shared" si="90"/>
        <v>13</v>
      </c>
      <c r="Y426" s="31">
        <f t="shared" si="91"/>
        <v>2210</v>
      </c>
      <c r="Z426" s="31">
        <f t="shared" si="92"/>
        <v>140321.56</v>
      </c>
      <c r="AA426" s="31">
        <f t="shared" si="93"/>
        <v>175500</v>
      </c>
      <c r="AB426" s="5">
        <v>8</v>
      </c>
      <c r="AC426" s="6">
        <v>532705.72</v>
      </c>
      <c r="AD426" s="30">
        <v>1</v>
      </c>
      <c r="AE426" s="67">
        <f t="shared" si="94"/>
        <v>0.61538461538461542</v>
      </c>
      <c r="AF426" s="70">
        <f>IF(C426=Sheet6!$E$3,Sheet6!$E$4,IF('January 2023'!C426=Sheet6!$F$3,Sheet6!$F$4,IF('January 2023'!C426=Sheet6!$G$3,Sheet6!$G$4,IF('January 2023'!C426=Sheet6!$H$3,Sheet6!$H$4,IF('January 2023'!C426=Sheet6!$I$3,Sheet6!$I$4,IF('January 2023'!C426=Sheet6!$J$3,Sheet6!$J$4,IF('January 2023'!C426=Sheet6!$K$3,Sheet6!$K$4,IF('January 2023'!C426=Sheet6!$L$3,Sheet6!$L$4))))))))</f>
        <v>0.11334524387361433</v>
      </c>
      <c r="AG426" s="74">
        <f t="shared" si="95"/>
        <v>0.53860401637745992</v>
      </c>
      <c r="AH426" s="71">
        <v>0.84</v>
      </c>
      <c r="AI426" s="72">
        <f t="shared" si="96"/>
        <v>0</v>
      </c>
      <c r="AJ426" s="73">
        <f t="shared" si="97"/>
        <v>0.61538461538461542</v>
      </c>
      <c r="AK426" s="73">
        <v>0.68062718848137493</v>
      </c>
      <c r="AL426" s="95">
        <f t="shared" si="98"/>
        <v>0</v>
      </c>
      <c r="AM426" s="107">
        <v>0</v>
      </c>
      <c r="AN426" s="98">
        <f t="shared" si="99"/>
        <v>1236.6880000000097</v>
      </c>
      <c r="AO426" s="99" t="e">
        <f>SUMIF([1]Sheet1!$AB:$AB,E426,[1]Sheet1!$AA:$AA)</f>
        <v>#VALUE!</v>
      </c>
      <c r="AP426" s="100" t="str">
        <f t="shared" si="100"/>
        <v/>
      </c>
      <c r="AQ426" s="97">
        <f t="shared" si="101"/>
        <v>1</v>
      </c>
      <c r="AR426" s="100">
        <f t="shared" si="102"/>
        <v>1.2506987522088551</v>
      </c>
      <c r="AS426" s="101">
        <f t="shared" si="103"/>
        <v>0.3263686287820331</v>
      </c>
      <c r="AT426" s="100">
        <v>0.11334524387361433</v>
      </c>
      <c r="AU426" s="108">
        <f t="shared" si="104"/>
        <v>0</v>
      </c>
    </row>
    <row r="427" spans="1:47" hidden="1">
      <c r="A427" s="21">
        <v>44927</v>
      </c>
      <c r="B427" s="23" t="s">
        <v>13</v>
      </c>
      <c r="C427" s="23" t="s">
        <v>274</v>
      </c>
      <c r="D427" s="23" t="s">
        <v>399</v>
      </c>
      <c r="E427" s="23">
        <v>1002089902</v>
      </c>
      <c r="F427" s="23" t="s">
        <v>32</v>
      </c>
      <c r="G427" s="23">
        <v>1069281</v>
      </c>
      <c r="H427" s="37" t="s">
        <v>20</v>
      </c>
      <c r="I427" s="4" t="s">
        <v>3519</v>
      </c>
      <c r="J427" s="4" t="s">
        <v>3557</v>
      </c>
      <c r="K427" s="24">
        <v>4081.2400000000198</v>
      </c>
      <c r="L427" s="24">
        <v>4081.2400000000198</v>
      </c>
      <c r="M427" s="29">
        <v>2</v>
      </c>
      <c r="N427" s="29">
        <v>0</v>
      </c>
      <c r="O427" s="29">
        <v>8</v>
      </c>
      <c r="P427" s="29">
        <v>2400</v>
      </c>
      <c r="Q427" s="29">
        <v>495.29999999999995</v>
      </c>
      <c r="R427" s="28">
        <v>151877.1</v>
      </c>
      <c r="S427" s="28">
        <v>31715</v>
      </c>
      <c r="T427" s="28">
        <v>74000</v>
      </c>
      <c r="U427" s="28">
        <v>31715</v>
      </c>
      <c r="V427" s="29">
        <v>2</v>
      </c>
      <c r="W427" s="29">
        <v>6</v>
      </c>
      <c r="X427" s="32">
        <f t="shared" si="90"/>
        <v>10</v>
      </c>
      <c r="Y427" s="33">
        <f t="shared" si="91"/>
        <v>2895.3</v>
      </c>
      <c r="Z427" s="33">
        <f t="shared" si="92"/>
        <v>183592.1</v>
      </c>
      <c r="AA427" s="33">
        <f t="shared" si="93"/>
        <v>105715</v>
      </c>
      <c r="AB427" s="5">
        <v>8</v>
      </c>
      <c r="AC427" s="6">
        <v>225810.7</v>
      </c>
      <c r="AD427" s="32">
        <v>0</v>
      </c>
      <c r="AE427" s="67">
        <f t="shared" si="94"/>
        <v>0.8</v>
      </c>
      <c r="AF427" s="70">
        <f>IF(C427=Sheet6!$E$3,Sheet6!$E$4,IF('January 2023'!C427=Sheet6!$F$3,Sheet6!$F$4,IF('January 2023'!C427=Sheet6!$G$3,Sheet6!$G$4,IF('January 2023'!C427=Sheet6!$H$3,Sheet6!$H$4,IF('January 2023'!C427=Sheet6!$I$3,Sheet6!$I$4,IF('January 2023'!C427=Sheet6!$J$3,Sheet6!$J$4,IF('January 2023'!C427=Sheet6!$K$3,Sheet6!$K$4,IF('January 2023'!C427=Sheet6!$L$3,Sheet6!$L$4))))))))</f>
        <v>0.11334524387361433</v>
      </c>
      <c r="AG427" s="74">
        <f t="shared" si="95"/>
        <v>0.70941674589095127</v>
      </c>
      <c r="AH427" s="71">
        <v>0.84</v>
      </c>
      <c r="AI427" s="72">
        <f t="shared" si="96"/>
        <v>0</v>
      </c>
      <c r="AJ427" s="73">
        <f t="shared" si="97"/>
        <v>0.8</v>
      </c>
      <c r="AK427" s="73">
        <v>0.68062718848137493</v>
      </c>
      <c r="AL427" s="95">
        <f t="shared" si="98"/>
        <v>1</v>
      </c>
      <c r="AM427" s="107">
        <v>0</v>
      </c>
      <c r="AN427" s="98">
        <f t="shared" si="99"/>
        <v>532.94160000001648</v>
      </c>
      <c r="AO427" s="99" t="e">
        <f>SUMIF([1]Sheet1!$AB:$AB,E427,[1]Sheet1!$AA:$AA)</f>
        <v>#VALUE!</v>
      </c>
      <c r="AP427" s="100" t="str">
        <f t="shared" si="100"/>
        <v/>
      </c>
      <c r="AQ427" s="97">
        <f t="shared" si="101"/>
        <v>1</v>
      </c>
      <c r="AR427" s="100">
        <f t="shared" si="102"/>
        <v>0.57581453668213389</v>
      </c>
      <c r="AS427" s="101">
        <f t="shared" si="103"/>
        <v>0.59150752515025484</v>
      </c>
      <c r="AT427" s="100">
        <v>0.11334524387361433</v>
      </c>
      <c r="AU427" s="108">
        <f t="shared" si="104"/>
        <v>0</v>
      </c>
    </row>
    <row r="428" spans="1:47" hidden="1">
      <c r="A428" s="21">
        <v>44927</v>
      </c>
      <c r="B428" s="23" t="s">
        <v>13</v>
      </c>
      <c r="C428" s="23" t="s">
        <v>274</v>
      </c>
      <c r="D428" s="23" t="s">
        <v>429</v>
      </c>
      <c r="E428" s="23">
        <v>1000261351</v>
      </c>
      <c r="F428" s="23" t="s">
        <v>32</v>
      </c>
      <c r="G428" s="23">
        <v>1069281</v>
      </c>
      <c r="H428" s="37" t="s">
        <v>20</v>
      </c>
      <c r="I428" s="4" t="s">
        <v>3519</v>
      </c>
      <c r="J428" s="4" t="s">
        <v>3557</v>
      </c>
      <c r="K428" s="24">
        <v>4057.7999999999884</v>
      </c>
      <c r="L428" s="24">
        <v>4057.7999999999884</v>
      </c>
      <c r="M428" s="29">
        <v>0</v>
      </c>
      <c r="N428" s="29">
        <v>0</v>
      </c>
      <c r="O428" s="29">
        <v>21</v>
      </c>
      <c r="P428" s="29">
        <v>0</v>
      </c>
      <c r="Q428" s="29">
        <v>3130.7</v>
      </c>
      <c r="R428" s="28">
        <v>0</v>
      </c>
      <c r="S428" s="28">
        <v>197153.36999999997</v>
      </c>
      <c r="T428" s="28">
        <v>0</v>
      </c>
      <c r="U428" s="28">
        <v>210980</v>
      </c>
      <c r="V428" s="29">
        <v>0</v>
      </c>
      <c r="W428" s="29">
        <v>14</v>
      </c>
      <c r="X428" s="32">
        <f t="shared" si="90"/>
        <v>21</v>
      </c>
      <c r="Y428" s="33">
        <f t="shared" si="91"/>
        <v>3130.7</v>
      </c>
      <c r="Z428" s="33">
        <f t="shared" si="92"/>
        <v>197153.36999999997</v>
      </c>
      <c r="AA428" s="33">
        <f t="shared" si="93"/>
        <v>210980</v>
      </c>
      <c r="AB428" s="5">
        <v>14</v>
      </c>
      <c r="AC428" s="6">
        <v>770101.61</v>
      </c>
      <c r="AD428" s="32">
        <v>2</v>
      </c>
      <c r="AE428" s="67">
        <f t="shared" si="94"/>
        <v>0.66666666666666663</v>
      </c>
      <c r="AF428" s="70">
        <f>IF(C428=Sheet6!$E$3,Sheet6!$E$4,IF('January 2023'!C428=Sheet6!$F$3,Sheet6!$F$4,IF('January 2023'!C428=Sheet6!$G$3,Sheet6!$G$4,IF('January 2023'!C428=Sheet6!$H$3,Sheet6!$H$4,IF('January 2023'!C428=Sheet6!$I$3,Sheet6!$I$4,IF('January 2023'!C428=Sheet6!$J$3,Sheet6!$J$4,IF('January 2023'!C428=Sheet6!$K$3,Sheet6!$K$4,IF('January 2023'!C428=Sheet6!$L$3,Sheet6!$L$4))))))))</f>
        <v>0.11334524387361433</v>
      </c>
      <c r="AG428" s="74">
        <f t="shared" si="95"/>
        <v>0.77152644290009587</v>
      </c>
      <c r="AH428" s="71">
        <v>0.84</v>
      </c>
      <c r="AI428" s="72">
        <f t="shared" si="96"/>
        <v>0</v>
      </c>
      <c r="AJ428" s="73">
        <f t="shared" si="97"/>
        <v>0.66666666666666663</v>
      </c>
      <c r="AK428" s="73">
        <v>0.68062718848137493</v>
      </c>
      <c r="AL428" s="95">
        <f t="shared" si="98"/>
        <v>0</v>
      </c>
      <c r="AM428" s="107">
        <v>0</v>
      </c>
      <c r="AN428" s="98">
        <f t="shared" si="99"/>
        <v>277.85199999999031</v>
      </c>
      <c r="AO428" s="99" t="e">
        <f>SUMIF([1]Sheet1!$AB:$AB,E428,[1]Sheet1!$AA:$AA)</f>
        <v>#VALUE!</v>
      </c>
      <c r="AP428" s="100" t="str">
        <f t="shared" si="100"/>
        <v/>
      </c>
      <c r="AQ428" s="97">
        <f t="shared" si="101"/>
        <v>1</v>
      </c>
      <c r="AR428" s="100">
        <f t="shared" si="102"/>
        <v>1.0701313398802164</v>
      </c>
      <c r="AS428" s="101">
        <f t="shared" si="103"/>
        <v>0.17436537390630313</v>
      </c>
      <c r="AT428" s="100">
        <v>0.11334524387361433</v>
      </c>
      <c r="AU428" s="108">
        <f t="shared" si="104"/>
        <v>0</v>
      </c>
    </row>
    <row r="429" spans="1:47" hidden="1">
      <c r="A429" s="21">
        <v>44927</v>
      </c>
      <c r="B429" s="23" t="s">
        <v>13</v>
      </c>
      <c r="C429" s="23" t="s">
        <v>274</v>
      </c>
      <c r="D429" s="23" t="s">
        <v>550</v>
      </c>
      <c r="E429" s="23">
        <v>1000260505</v>
      </c>
      <c r="F429" s="23" t="s">
        <v>32</v>
      </c>
      <c r="G429" s="23">
        <v>1070842</v>
      </c>
      <c r="H429" s="37" t="s">
        <v>20</v>
      </c>
      <c r="I429" s="4" t="s">
        <v>3520</v>
      </c>
      <c r="J429" s="4" t="s">
        <v>3558</v>
      </c>
      <c r="K429" s="24">
        <v>4011.8699999999953</v>
      </c>
      <c r="L429" s="24">
        <v>4011.8699999999953</v>
      </c>
      <c r="M429" s="29">
        <v>2</v>
      </c>
      <c r="N429" s="29">
        <v>0</v>
      </c>
      <c r="O429" s="29">
        <v>14</v>
      </c>
      <c r="P429" s="29">
        <v>2400</v>
      </c>
      <c r="Q429" s="29">
        <v>1328.5</v>
      </c>
      <c r="R429" s="28">
        <v>151877.1</v>
      </c>
      <c r="S429" s="28">
        <v>84237.23</v>
      </c>
      <c r="T429" s="28">
        <v>63000</v>
      </c>
      <c r="U429" s="28">
        <v>132900</v>
      </c>
      <c r="V429" s="29">
        <v>1</v>
      </c>
      <c r="W429" s="29">
        <v>9</v>
      </c>
      <c r="X429" s="32">
        <f t="shared" si="90"/>
        <v>16</v>
      </c>
      <c r="Y429" s="33">
        <f t="shared" si="91"/>
        <v>3728.5</v>
      </c>
      <c r="Z429" s="33">
        <f t="shared" si="92"/>
        <v>236114.33000000002</v>
      </c>
      <c r="AA429" s="33">
        <f t="shared" si="93"/>
        <v>195900</v>
      </c>
      <c r="AB429" s="5">
        <v>10</v>
      </c>
      <c r="AC429" s="6">
        <v>1446969.02</v>
      </c>
      <c r="AD429" s="32">
        <v>1</v>
      </c>
      <c r="AE429" s="67">
        <f t="shared" si="94"/>
        <v>0.625</v>
      </c>
      <c r="AF429" s="70">
        <f>IF(C429=Sheet6!$E$3,Sheet6!$E$4,IF('January 2023'!C429=Sheet6!$F$3,Sheet6!$F$4,IF('January 2023'!C429=Sheet6!$G$3,Sheet6!$G$4,IF('January 2023'!C429=Sheet6!$H$3,Sheet6!$H$4,IF('January 2023'!C429=Sheet6!$I$3,Sheet6!$I$4,IF('January 2023'!C429=Sheet6!$J$3,Sheet6!$J$4,IF('January 2023'!C429=Sheet6!$K$3,Sheet6!$K$4,IF('January 2023'!C429=Sheet6!$L$3,Sheet6!$L$4))))))))</f>
        <v>0.11334524387361433</v>
      </c>
      <c r="AG429" s="74">
        <f t="shared" si="95"/>
        <v>0.92936710312148807</v>
      </c>
      <c r="AH429" s="71">
        <v>0.84</v>
      </c>
      <c r="AI429" s="72">
        <f t="shared" si="96"/>
        <v>1</v>
      </c>
      <c r="AJ429" s="73">
        <f t="shared" si="97"/>
        <v>0.625</v>
      </c>
      <c r="AK429" s="73">
        <v>0.68062718848137493</v>
      </c>
      <c r="AL429" s="95">
        <f t="shared" si="98"/>
        <v>0</v>
      </c>
      <c r="AM429" s="107">
        <v>0</v>
      </c>
      <c r="AN429" s="98">
        <f t="shared" si="99"/>
        <v>0</v>
      </c>
      <c r="AO429" s="99" t="e">
        <f>SUMIF([1]Sheet1!$AB:$AB,E429,[1]Sheet1!$AA:$AA)</f>
        <v>#VALUE!</v>
      </c>
      <c r="AP429" s="100">
        <f t="shared" si="100"/>
        <v>1</v>
      </c>
      <c r="AQ429" s="97">
        <f t="shared" si="101"/>
        <v>0</v>
      </c>
      <c r="AR429" s="100">
        <f t="shared" si="102"/>
        <v>0.82968280663016081</v>
      </c>
      <c r="AS429" s="101">
        <f t="shared" si="103"/>
        <v>0.22892009349242171</v>
      </c>
      <c r="AT429" s="100">
        <v>0.11334524387361433</v>
      </c>
      <c r="AU429" s="108">
        <f t="shared" si="104"/>
        <v>0</v>
      </c>
    </row>
    <row r="430" spans="1:47" hidden="1">
      <c r="A430" s="21">
        <v>44927</v>
      </c>
      <c r="B430" s="23" t="s">
        <v>13</v>
      </c>
      <c r="C430" s="23" t="s">
        <v>274</v>
      </c>
      <c r="D430" s="23" t="s">
        <v>414</v>
      </c>
      <c r="E430" s="23">
        <v>1000259851</v>
      </c>
      <c r="F430" s="23" t="s">
        <v>32</v>
      </c>
      <c r="G430" s="23">
        <v>1069288</v>
      </c>
      <c r="H430" s="37" t="s">
        <v>20</v>
      </c>
      <c r="I430" s="4" t="s">
        <v>3518</v>
      </c>
      <c r="J430" s="4" t="s">
        <v>3556</v>
      </c>
      <c r="K430" s="24">
        <v>3946.7999999999884</v>
      </c>
      <c r="L430" s="24">
        <v>3946.7999999999884</v>
      </c>
      <c r="M430" s="29">
        <v>0</v>
      </c>
      <c r="N430" s="29">
        <v>0</v>
      </c>
      <c r="O430" s="29">
        <v>22</v>
      </c>
      <c r="P430" s="29">
        <v>0</v>
      </c>
      <c r="Q430" s="29">
        <v>1951.2</v>
      </c>
      <c r="R430" s="28">
        <v>0</v>
      </c>
      <c r="S430" s="28">
        <v>120673.93000000001</v>
      </c>
      <c r="T430" s="28">
        <v>0</v>
      </c>
      <c r="U430" s="28">
        <v>120550</v>
      </c>
      <c r="V430" s="29">
        <v>0</v>
      </c>
      <c r="W430" s="29">
        <v>15</v>
      </c>
      <c r="X430" s="32">
        <f t="shared" si="90"/>
        <v>22</v>
      </c>
      <c r="Y430" s="33">
        <f t="shared" si="91"/>
        <v>1951.2</v>
      </c>
      <c r="Z430" s="33">
        <f t="shared" si="92"/>
        <v>120673.93000000001</v>
      </c>
      <c r="AA430" s="33">
        <f t="shared" si="93"/>
        <v>120550</v>
      </c>
      <c r="AB430" s="5">
        <v>15</v>
      </c>
      <c r="AC430" s="6">
        <v>2371700.0499999998</v>
      </c>
      <c r="AD430" s="32">
        <v>3</v>
      </c>
      <c r="AE430" s="67">
        <f t="shared" si="94"/>
        <v>0.68181818181818177</v>
      </c>
      <c r="AF430" s="70">
        <f>IF(C430=Sheet6!$E$3,Sheet6!$E$4,IF('January 2023'!C430=Sheet6!$F$3,Sheet6!$F$4,IF('January 2023'!C430=Sheet6!$G$3,Sheet6!$G$4,IF('January 2023'!C430=Sheet6!$H$3,Sheet6!$H$4,IF('January 2023'!C430=Sheet6!$I$3,Sheet6!$I$4,IF('January 2023'!C430=Sheet6!$J$3,Sheet6!$J$4,IF('January 2023'!C430=Sheet6!$K$3,Sheet6!$K$4,IF('January 2023'!C430=Sheet6!$L$3,Sheet6!$L$4))))))))</f>
        <v>0.11334524387361433</v>
      </c>
      <c r="AG430" s="74">
        <f t="shared" si="95"/>
        <v>0.49437519002736541</v>
      </c>
      <c r="AH430" s="71">
        <v>0.84</v>
      </c>
      <c r="AI430" s="72">
        <f t="shared" si="96"/>
        <v>0</v>
      </c>
      <c r="AJ430" s="73">
        <f t="shared" si="97"/>
        <v>0.68181818181818177</v>
      </c>
      <c r="AK430" s="73">
        <v>0.68062718848137493</v>
      </c>
      <c r="AL430" s="95">
        <f t="shared" si="98"/>
        <v>1</v>
      </c>
      <c r="AM430" s="107">
        <v>0</v>
      </c>
      <c r="AN430" s="98">
        <f t="shared" si="99"/>
        <v>1364.1119999999898</v>
      </c>
      <c r="AO430" s="99" t="e">
        <f>SUMIF([1]Sheet1!$AB:$AB,E430,[1]Sheet1!$AA:$AA)</f>
        <v>#VALUE!</v>
      </c>
      <c r="AP430" s="100" t="str">
        <f t="shared" si="100"/>
        <v/>
      </c>
      <c r="AQ430" s="97">
        <f t="shared" si="101"/>
        <v>1</v>
      </c>
      <c r="AR430" s="100">
        <f t="shared" si="102"/>
        <v>0.99897301761863555</v>
      </c>
      <c r="AS430" s="101">
        <f t="shared" si="103"/>
        <v>0.5061325245825764</v>
      </c>
      <c r="AT430" s="100">
        <v>0.11334524387361433</v>
      </c>
      <c r="AU430" s="108">
        <f t="shared" si="104"/>
        <v>0</v>
      </c>
    </row>
    <row r="431" spans="1:47" hidden="1">
      <c r="A431" s="21">
        <v>44927</v>
      </c>
      <c r="B431" s="23" t="s">
        <v>13</v>
      </c>
      <c r="C431" s="23" t="s">
        <v>274</v>
      </c>
      <c r="D431" s="23" t="s">
        <v>453</v>
      </c>
      <c r="E431" s="23">
        <v>1000261956</v>
      </c>
      <c r="F431" s="23" t="s">
        <v>32</v>
      </c>
      <c r="G431" s="23">
        <v>1070842</v>
      </c>
      <c r="H431" s="37" t="s">
        <v>20</v>
      </c>
      <c r="I431" s="4" t="s">
        <v>3518</v>
      </c>
      <c r="J431" s="4" t="s">
        <v>3556</v>
      </c>
      <c r="K431" s="24">
        <v>3943.1000000000058</v>
      </c>
      <c r="L431" s="24">
        <v>3943.1000000000058</v>
      </c>
      <c r="M431" s="29">
        <v>0</v>
      </c>
      <c r="N431" s="29">
        <v>0</v>
      </c>
      <c r="O431" s="29">
        <v>11</v>
      </c>
      <c r="P431" s="29">
        <v>0</v>
      </c>
      <c r="Q431" s="29">
        <v>3754.5999999999995</v>
      </c>
      <c r="R431" s="28">
        <v>0</v>
      </c>
      <c r="S431" s="28">
        <v>243999.99999999997</v>
      </c>
      <c r="T431" s="28">
        <v>0</v>
      </c>
      <c r="U431" s="28">
        <v>244000</v>
      </c>
      <c r="V431" s="29">
        <v>0</v>
      </c>
      <c r="W431" s="29">
        <v>5</v>
      </c>
      <c r="X431" s="32">
        <f t="shared" si="90"/>
        <v>11</v>
      </c>
      <c r="Y431" s="33">
        <f t="shared" si="91"/>
        <v>3754.5999999999995</v>
      </c>
      <c r="Z431" s="33">
        <f t="shared" si="92"/>
        <v>243999.99999999997</v>
      </c>
      <c r="AA431" s="33">
        <f t="shared" si="93"/>
        <v>244000</v>
      </c>
      <c r="AB431" s="5">
        <v>5</v>
      </c>
      <c r="AC431" s="6">
        <v>0</v>
      </c>
      <c r="AD431" s="32">
        <v>1</v>
      </c>
      <c r="AE431" s="67">
        <f t="shared" si="94"/>
        <v>0.45454545454545453</v>
      </c>
      <c r="AF431" s="70">
        <f>IF(C431=Sheet6!$E$3,Sheet6!$E$4,IF('January 2023'!C431=Sheet6!$F$3,Sheet6!$F$4,IF('January 2023'!C431=Sheet6!$G$3,Sheet6!$G$4,IF('January 2023'!C431=Sheet6!$H$3,Sheet6!$H$4,IF('January 2023'!C431=Sheet6!$I$3,Sheet6!$I$4,IF('January 2023'!C431=Sheet6!$J$3,Sheet6!$J$4,IF('January 2023'!C431=Sheet6!$K$3,Sheet6!$K$4,IF('January 2023'!C431=Sheet6!$L$3,Sheet6!$L$4))))))))</f>
        <v>0.11334524387361433</v>
      </c>
      <c r="AG431" s="74">
        <f t="shared" si="95"/>
        <v>0.95219497349800764</v>
      </c>
      <c r="AH431" s="71">
        <v>0.84</v>
      </c>
      <c r="AI431" s="72">
        <f t="shared" si="96"/>
        <v>1</v>
      </c>
      <c r="AJ431" s="73">
        <f t="shared" si="97"/>
        <v>0.45454545454545453</v>
      </c>
      <c r="AK431" s="73">
        <v>0.68062718848137493</v>
      </c>
      <c r="AL431" s="95">
        <f t="shared" si="98"/>
        <v>0</v>
      </c>
      <c r="AM431" s="107">
        <v>0</v>
      </c>
      <c r="AN431" s="98">
        <f t="shared" si="99"/>
        <v>0</v>
      </c>
      <c r="AO431" s="99" t="e">
        <f>SUMIF([1]Sheet1!$AB:$AB,E431,[1]Sheet1!$AA:$AA)</f>
        <v>#VALUE!</v>
      </c>
      <c r="AP431" s="100">
        <f t="shared" si="100"/>
        <v>1</v>
      </c>
      <c r="AQ431" s="97">
        <f t="shared" si="101"/>
        <v>0</v>
      </c>
      <c r="AR431" s="100">
        <f t="shared" si="102"/>
        <v>1.0000000000000002</v>
      </c>
      <c r="AS431" s="101">
        <f t="shared" si="103"/>
        <v>4.7805026501992143E-2</v>
      </c>
      <c r="AT431" s="100">
        <v>0.11334524387361433</v>
      </c>
      <c r="AU431" s="108">
        <f t="shared" si="104"/>
        <v>1</v>
      </c>
    </row>
    <row r="432" spans="1:47" hidden="1">
      <c r="A432" s="21">
        <v>44927</v>
      </c>
      <c r="B432" s="23" t="s">
        <v>13</v>
      </c>
      <c r="C432" s="23" t="s">
        <v>274</v>
      </c>
      <c r="D432" s="23" t="s">
        <v>410</v>
      </c>
      <c r="E432" s="23">
        <v>1000255685</v>
      </c>
      <c r="F432" s="23" t="s">
        <v>32</v>
      </c>
      <c r="G432" s="23">
        <v>1069288</v>
      </c>
      <c r="H432" s="37" t="s">
        <v>20</v>
      </c>
      <c r="I432" s="4" t="s">
        <v>3518</v>
      </c>
      <c r="J432" s="4" t="s">
        <v>3556</v>
      </c>
      <c r="K432" s="24">
        <v>3858.3999999999651</v>
      </c>
      <c r="L432" s="24">
        <v>3858.3999999999651</v>
      </c>
      <c r="M432" s="29">
        <v>0</v>
      </c>
      <c r="N432" s="29">
        <v>0</v>
      </c>
      <c r="O432" s="29">
        <v>38</v>
      </c>
      <c r="P432" s="29">
        <v>0</v>
      </c>
      <c r="Q432" s="29">
        <v>3698.4000000000005</v>
      </c>
      <c r="R432" s="28">
        <v>0</v>
      </c>
      <c r="S432" s="28">
        <v>238738.11000000002</v>
      </c>
      <c r="T432" s="28">
        <v>0</v>
      </c>
      <c r="U432" s="28">
        <v>247300</v>
      </c>
      <c r="V432" s="29">
        <v>0</v>
      </c>
      <c r="W432" s="29">
        <v>21</v>
      </c>
      <c r="X432" s="32">
        <f t="shared" si="90"/>
        <v>38</v>
      </c>
      <c r="Y432" s="33">
        <f t="shared" si="91"/>
        <v>3698.4000000000005</v>
      </c>
      <c r="Z432" s="33">
        <f t="shared" si="92"/>
        <v>238738.11000000002</v>
      </c>
      <c r="AA432" s="33">
        <f t="shared" si="93"/>
        <v>247300</v>
      </c>
      <c r="AB432" s="5">
        <v>21</v>
      </c>
      <c r="AC432" s="6">
        <v>823921.19</v>
      </c>
      <c r="AD432" s="32">
        <v>1</v>
      </c>
      <c r="AE432" s="67">
        <f t="shared" si="94"/>
        <v>0.55263157894736847</v>
      </c>
      <c r="AF432" s="70">
        <f>IF(C432=Sheet6!$E$3,Sheet6!$E$4,IF('January 2023'!C432=Sheet6!$F$3,Sheet6!$F$4,IF('January 2023'!C432=Sheet6!$G$3,Sheet6!$G$4,IF('January 2023'!C432=Sheet6!$H$3,Sheet6!$H$4,IF('January 2023'!C432=Sheet6!$I$3,Sheet6!$I$4,IF('January 2023'!C432=Sheet6!$J$3,Sheet6!$J$4,IF('January 2023'!C432=Sheet6!$K$3,Sheet6!$K$4,IF('January 2023'!C432=Sheet6!$L$3,Sheet6!$L$4))))))))</f>
        <v>0.11334524387361433</v>
      </c>
      <c r="AG432" s="74">
        <f t="shared" si="95"/>
        <v>0.95853203400374098</v>
      </c>
      <c r="AH432" s="71">
        <v>0.84</v>
      </c>
      <c r="AI432" s="72">
        <f t="shared" si="96"/>
        <v>1</v>
      </c>
      <c r="AJ432" s="73">
        <f t="shared" si="97"/>
        <v>0.55263157894736847</v>
      </c>
      <c r="AK432" s="73">
        <v>0.68062718848137493</v>
      </c>
      <c r="AL432" s="95">
        <f t="shared" si="98"/>
        <v>0</v>
      </c>
      <c r="AM432" s="107">
        <v>0</v>
      </c>
      <c r="AN432" s="98">
        <f t="shared" si="99"/>
        <v>0</v>
      </c>
      <c r="AO432" s="99" t="e">
        <f>SUMIF([1]Sheet1!$AB:$AB,E432,[1]Sheet1!$AA:$AA)</f>
        <v>#VALUE!</v>
      </c>
      <c r="AP432" s="100">
        <f t="shared" si="100"/>
        <v>1</v>
      </c>
      <c r="AQ432" s="97">
        <f t="shared" si="101"/>
        <v>0</v>
      </c>
      <c r="AR432" s="100">
        <f t="shared" si="102"/>
        <v>1.0358631053919292</v>
      </c>
      <c r="AS432" s="101">
        <f t="shared" si="103"/>
        <v>7.0920306392425747E-3</v>
      </c>
      <c r="AT432" s="100">
        <v>0.11334524387361433</v>
      </c>
      <c r="AU432" s="108">
        <f t="shared" si="104"/>
        <v>1</v>
      </c>
    </row>
    <row r="433" spans="1:47" hidden="1">
      <c r="A433" s="21">
        <v>44927</v>
      </c>
      <c r="B433" s="23" t="s">
        <v>13</v>
      </c>
      <c r="C433" s="23" t="s">
        <v>274</v>
      </c>
      <c r="D433" s="23" t="s">
        <v>431</v>
      </c>
      <c r="E433" s="23">
        <v>1000259878</v>
      </c>
      <c r="F433" s="23" t="s">
        <v>32</v>
      </c>
      <c r="G433" s="23">
        <v>1069288</v>
      </c>
      <c r="H433" s="37" t="s">
        <v>20</v>
      </c>
      <c r="I433" s="4" t="s">
        <v>3518</v>
      </c>
      <c r="J433" s="4" t="s">
        <v>3556</v>
      </c>
      <c r="K433" s="24">
        <v>3822.4000000000233</v>
      </c>
      <c r="L433" s="24">
        <v>3822.4000000000233</v>
      </c>
      <c r="M433" s="29">
        <v>0</v>
      </c>
      <c r="N433" s="29">
        <v>0</v>
      </c>
      <c r="O433" s="29">
        <v>17</v>
      </c>
      <c r="P433" s="29">
        <v>0</v>
      </c>
      <c r="Q433" s="29">
        <v>3860.8000000000006</v>
      </c>
      <c r="R433" s="28">
        <v>0</v>
      </c>
      <c r="S433" s="28">
        <v>247857.49</v>
      </c>
      <c r="T433" s="28">
        <v>0</v>
      </c>
      <c r="U433" s="28">
        <v>391525</v>
      </c>
      <c r="V433" s="29">
        <v>0</v>
      </c>
      <c r="W433" s="29">
        <v>14</v>
      </c>
      <c r="X433" s="32">
        <f t="shared" si="90"/>
        <v>17</v>
      </c>
      <c r="Y433" s="33">
        <f t="shared" si="91"/>
        <v>3860.8000000000006</v>
      </c>
      <c r="Z433" s="33">
        <f t="shared" si="92"/>
        <v>247857.49</v>
      </c>
      <c r="AA433" s="33">
        <f t="shared" si="93"/>
        <v>391525</v>
      </c>
      <c r="AB433" s="5">
        <v>14</v>
      </c>
      <c r="AC433" s="6">
        <v>179176.51</v>
      </c>
      <c r="AD433" s="32">
        <v>1</v>
      </c>
      <c r="AE433" s="67">
        <f t="shared" si="94"/>
        <v>0.82352941176470584</v>
      </c>
      <c r="AF433" s="70">
        <f>IF(C433=Sheet6!$E$3,Sheet6!$E$4,IF('January 2023'!C433=Sheet6!$F$3,Sheet6!$F$4,IF('January 2023'!C433=Sheet6!$G$3,Sheet6!$G$4,IF('January 2023'!C433=Sheet6!$H$3,Sheet6!$H$4,IF('January 2023'!C433=Sheet6!$I$3,Sheet6!$I$4,IF('January 2023'!C433=Sheet6!$J$3,Sheet6!$J$4,IF('January 2023'!C433=Sheet6!$K$3,Sheet6!$K$4,IF('January 2023'!C433=Sheet6!$L$3,Sheet6!$L$4))))))))</f>
        <v>0.11334524387361433</v>
      </c>
      <c r="AG433" s="74">
        <f t="shared" si="95"/>
        <v>1.0100460443700232</v>
      </c>
      <c r="AH433" s="71">
        <v>0.84</v>
      </c>
      <c r="AI433" s="72">
        <f t="shared" si="96"/>
        <v>1</v>
      </c>
      <c r="AJ433" s="73">
        <f t="shared" si="97"/>
        <v>0.82352941176470584</v>
      </c>
      <c r="AK433" s="73">
        <v>0.68062718848137493</v>
      </c>
      <c r="AL433" s="95">
        <f t="shared" si="98"/>
        <v>1</v>
      </c>
      <c r="AM433" s="107">
        <v>0</v>
      </c>
      <c r="AN433" s="98">
        <f t="shared" si="99"/>
        <v>0</v>
      </c>
      <c r="AO433" s="99" t="e">
        <f>SUMIF([1]Sheet1!$AB:$AB,E433,[1]Sheet1!$AA:$AA)</f>
        <v>#VALUE!</v>
      </c>
      <c r="AP433" s="100">
        <f t="shared" si="100"/>
        <v>1</v>
      </c>
      <c r="AQ433" s="97">
        <f t="shared" si="101"/>
        <v>0</v>
      </c>
      <c r="AR433" s="100">
        <f t="shared" si="102"/>
        <v>1.5796375570494159</v>
      </c>
      <c r="AS433" s="101">
        <f t="shared" si="103"/>
        <v>-0.59550666603608948</v>
      </c>
      <c r="AT433" s="100">
        <v>0.11334524387361433</v>
      </c>
      <c r="AU433" s="108">
        <f t="shared" si="104"/>
        <v>1</v>
      </c>
    </row>
    <row r="434" spans="1:47" hidden="1">
      <c r="A434" s="21">
        <v>44927</v>
      </c>
      <c r="B434" s="23" t="s">
        <v>13</v>
      </c>
      <c r="C434" s="23" t="s">
        <v>274</v>
      </c>
      <c r="D434" s="23" t="s">
        <v>503</v>
      </c>
      <c r="E434" s="23">
        <v>1000255390</v>
      </c>
      <c r="F434" s="23" t="s">
        <v>32</v>
      </c>
      <c r="G434" s="23">
        <v>1069281</v>
      </c>
      <c r="H434" s="37" t="s">
        <v>20</v>
      </c>
      <c r="I434" s="4" t="s">
        <v>3519</v>
      </c>
      <c r="J434" s="4" t="s">
        <v>3557</v>
      </c>
      <c r="K434" s="24">
        <v>3818.820000000007</v>
      </c>
      <c r="L434" s="24">
        <v>3818.820000000007</v>
      </c>
      <c r="M434" s="29">
        <v>0</v>
      </c>
      <c r="N434" s="29">
        <v>0</v>
      </c>
      <c r="O434" s="29">
        <v>21</v>
      </c>
      <c r="P434" s="29">
        <v>0</v>
      </c>
      <c r="Q434" s="29">
        <v>1758.1999999999998</v>
      </c>
      <c r="R434" s="28">
        <v>0</v>
      </c>
      <c r="S434" s="28">
        <v>113041.81999999999</v>
      </c>
      <c r="T434" s="28">
        <v>0</v>
      </c>
      <c r="U434" s="28">
        <v>125000</v>
      </c>
      <c r="V434" s="29">
        <v>0</v>
      </c>
      <c r="W434" s="29">
        <v>13</v>
      </c>
      <c r="X434" s="32">
        <f t="shared" si="90"/>
        <v>21</v>
      </c>
      <c r="Y434" s="33">
        <f t="shared" si="91"/>
        <v>1758.1999999999998</v>
      </c>
      <c r="Z434" s="33">
        <f t="shared" si="92"/>
        <v>113041.81999999999</v>
      </c>
      <c r="AA434" s="33">
        <f t="shared" si="93"/>
        <v>125000</v>
      </c>
      <c r="AB434" s="5">
        <v>13</v>
      </c>
      <c r="AC434" s="6">
        <v>0</v>
      </c>
      <c r="AD434" s="32">
        <v>1</v>
      </c>
      <c r="AE434" s="67">
        <f t="shared" si="94"/>
        <v>0.61904761904761907</v>
      </c>
      <c r="AF434" s="70">
        <f>IF(C434=Sheet6!$E$3,Sheet6!$E$4,IF('January 2023'!C434=Sheet6!$F$3,Sheet6!$F$4,IF('January 2023'!C434=Sheet6!$G$3,Sheet6!$G$4,IF('January 2023'!C434=Sheet6!$H$3,Sheet6!$H$4,IF('January 2023'!C434=Sheet6!$I$3,Sheet6!$I$4,IF('January 2023'!C434=Sheet6!$J$3,Sheet6!$J$4,IF('January 2023'!C434=Sheet6!$K$3,Sheet6!$K$4,IF('January 2023'!C434=Sheet6!$L$3,Sheet6!$L$4))))))))</f>
        <v>0.11334524387361433</v>
      </c>
      <c r="AG434" s="74">
        <f t="shared" si="95"/>
        <v>0.46040399914109503</v>
      </c>
      <c r="AH434" s="71">
        <v>0.84</v>
      </c>
      <c r="AI434" s="72">
        <f t="shared" si="96"/>
        <v>0</v>
      </c>
      <c r="AJ434" s="73">
        <f t="shared" si="97"/>
        <v>0.61904761904761907</v>
      </c>
      <c r="AK434" s="73">
        <v>0.68062718848137493</v>
      </c>
      <c r="AL434" s="95">
        <f t="shared" si="98"/>
        <v>0</v>
      </c>
      <c r="AM434" s="107">
        <v>0</v>
      </c>
      <c r="AN434" s="98">
        <f t="shared" si="99"/>
        <v>1449.6088000000059</v>
      </c>
      <c r="AO434" s="99" t="e">
        <f>SUMIF([1]Sheet1!$AB:$AB,E434,[1]Sheet1!$AA:$AA)</f>
        <v>#VALUE!</v>
      </c>
      <c r="AP434" s="100" t="str">
        <f t="shared" si="100"/>
        <v/>
      </c>
      <c r="AQ434" s="97">
        <f t="shared" si="101"/>
        <v>1</v>
      </c>
      <c r="AR434" s="100">
        <f t="shared" si="102"/>
        <v>1.1057854517912045</v>
      </c>
      <c r="AS434" s="101">
        <f t="shared" si="103"/>
        <v>0.49089195580328693</v>
      </c>
      <c r="AT434" s="100">
        <v>0.11334524387361433</v>
      </c>
      <c r="AU434" s="108">
        <f t="shared" si="104"/>
        <v>0</v>
      </c>
    </row>
    <row r="435" spans="1:47" hidden="1">
      <c r="A435" s="21">
        <v>44927</v>
      </c>
      <c r="B435" s="22" t="s">
        <v>13</v>
      </c>
      <c r="C435" s="22" t="s">
        <v>274</v>
      </c>
      <c r="D435" s="22" t="s">
        <v>435</v>
      </c>
      <c r="E435" s="22">
        <v>1000281602</v>
      </c>
      <c r="F435" s="22" t="s">
        <v>32</v>
      </c>
      <c r="G435" s="22">
        <v>1070842</v>
      </c>
      <c r="H435" s="36" t="s">
        <v>20</v>
      </c>
      <c r="I435" s="4" t="s">
        <v>3518</v>
      </c>
      <c r="J435" s="4" t="s">
        <v>3556</v>
      </c>
      <c r="K435" s="25">
        <v>3805.34</v>
      </c>
      <c r="L435" s="25">
        <v>3805.34</v>
      </c>
      <c r="M435" s="26">
        <v>0</v>
      </c>
      <c r="N435" s="26">
        <v>0</v>
      </c>
      <c r="O435" s="26">
        <v>22</v>
      </c>
      <c r="P435" s="26">
        <v>0</v>
      </c>
      <c r="Q435" s="26">
        <v>3739.7999999999997</v>
      </c>
      <c r="R435" s="27">
        <v>0</v>
      </c>
      <c r="S435" s="27">
        <v>235051.68</v>
      </c>
      <c r="T435" s="28">
        <v>0</v>
      </c>
      <c r="U435" s="27">
        <v>287500</v>
      </c>
      <c r="V435" s="29">
        <v>0</v>
      </c>
      <c r="W435" s="26">
        <v>16</v>
      </c>
      <c r="X435" s="30">
        <f t="shared" si="90"/>
        <v>22</v>
      </c>
      <c r="Y435" s="31">
        <f t="shared" si="91"/>
        <v>3739.7999999999997</v>
      </c>
      <c r="Z435" s="31">
        <f t="shared" si="92"/>
        <v>235051.68</v>
      </c>
      <c r="AA435" s="31">
        <f t="shared" si="93"/>
        <v>287500</v>
      </c>
      <c r="AB435" s="5">
        <v>16</v>
      </c>
      <c r="AC435" s="6">
        <v>374356</v>
      </c>
      <c r="AD435" s="30">
        <v>1</v>
      </c>
      <c r="AE435" s="67">
        <f t="shared" si="94"/>
        <v>0.72727272727272729</v>
      </c>
      <c r="AF435" s="70">
        <f>IF(C435=Sheet6!$E$3,Sheet6!$E$4,IF('January 2023'!C435=Sheet6!$F$3,Sheet6!$F$4,IF('January 2023'!C435=Sheet6!$G$3,Sheet6!$G$4,IF('January 2023'!C435=Sheet6!$H$3,Sheet6!$H$4,IF('January 2023'!C435=Sheet6!$I$3,Sheet6!$I$4,IF('January 2023'!C435=Sheet6!$J$3,Sheet6!$J$4,IF('January 2023'!C435=Sheet6!$K$3,Sheet6!$K$4,IF('January 2023'!C435=Sheet6!$L$3,Sheet6!$L$4))))))))</f>
        <v>0.11334524387361433</v>
      </c>
      <c r="AG435" s="74">
        <f t="shared" si="95"/>
        <v>0.98277683465866372</v>
      </c>
      <c r="AH435" s="71">
        <v>0.84</v>
      </c>
      <c r="AI435" s="72">
        <f t="shared" si="96"/>
        <v>1</v>
      </c>
      <c r="AJ435" s="73">
        <f t="shared" si="97"/>
        <v>0.72727272727272729</v>
      </c>
      <c r="AK435" s="73">
        <v>0.68062718848137493</v>
      </c>
      <c r="AL435" s="95">
        <f t="shared" si="98"/>
        <v>1</v>
      </c>
      <c r="AM435" s="107">
        <v>0</v>
      </c>
      <c r="AN435" s="98">
        <f t="shared" si="99"/>
        <v>0</v>
      </c>
      <c r="AO435" s="99" t="e">
        <f>SUMIF([1]Sheet1!$AB:$AB,E435,[1]Sheet1!$AA:$AA)</f>
        <v>#VALUE!</v>
      </c>
      <c r="AP435" s="100">
        <f t="shared" si="100"/>
        <v>1</v>
      </c>
      <c r="AQ435" s="97">
        <f t="shared" si="101"/>
        <v>0</v>
      </c>
      <c r="AR435" s="100">
        <f t="shared" si="102"/>
        <v>1.2231352696564433</v>
      </c>
      <c r="AS435" s="101">
        <f t="shared" si="103"/>
        <v>-0.20206900867233046</v>
      </c>
      <c r="AT435" s="100">
        <v>0.11334524387361433</v>
      </c>
      <c r="AU435" s="108">
        <f t="shared" si="104"/>
        <v>1</v>
      </c>
    </row>
    <row r="436" spans="1:47" hidden="1">
      <c r="A436" s="21">
        <v>44927</v>
      </c>
      <c r="B436" s="22" t="s">
        <v>13</v>
      </c>
      <c r="C436" s="22" t="s">
        <v>274</v>
      </c>
      <c r="D436" s="22" t="s">
        <v>419</v>
      </c>
      <c r="E436" s="22">
        <v>1000261971</v>
      </c>
      <c r="F436" s="22" t="s">
        <v>32</v>
      </c>
      <c r="G436" s="22">
        <v>1070842</v>
      </c>
      <c r="H436" s="36" t="s">
        <v>20</v>
      </c>
      <c r="I436" s="4" t="s">
        <v>3520</v>
      </c>
      <c r="J436" s="4" t="s">
        <v>3558</v>
      </c>
      <c r="K436" s="25">
        <v>3792.9399999999951</v>
      </c>
      <c r="L436" s="25">
        <v>3792.9399999999951</v>
      </c>
      <c r="M436" s="26">
        <v>0</v>
      </c>
      <c r="N436" s="26">
        <v>0</v>
      </c>
      <c r="O436" s="26">
        <v>17</v>
      </c>
      <c r="P436" s="26">
        <v>0</v>
      </c>
      <c r="Q436" s="26">
        <v>3991.7000000000003</v>
      </c>
      <c r="R436" s="27">
        <v>0</v>
      </c>
      <c r="S436" s="27">
        <v>242701.84999999998</v>
      </c>
      <c r="T436" s="28">
        <v>0</v>
      </c>
      <c r="U436" s="27">
        <v>260100</v>
      </c>
      <c r="V436" s="29">
        <v>0</v>
      </c>
      <c r="W436" s="26">
        <v>16</v>
      </c>
      <c r="X436" s="30">
        <f t="shared" si="90"/>
        <v>17</v>
      </c>
      <c r="Y436" s="31">
        <f t="shared" si="91"/>
        <v>3991.7000000000003</v>
      </c>
      <c r="Z436" s="31">
        <f t="shared" si="92"/>
        <v>242701.84999999998</v>
      </c>
      <c r="AA436" s="31">
        <f t="shared" si="93"/>
        <v>260100</v>
      </c>
      <c r="AB436" s="5">
        <v>16</v>
      </c>
      <c r="AC436" s="6">
        <v>0</v>
      </c>
      <c r="AD436" s="30">
        <v>1</v>
      </c>
      <c r="AE436" s="67">
        <f t="shared" si="94"/>
        <v>0.94117647058823528</v>
      </c>
      <c r="AF436" s="70">
        <f>IF(C436=Sheet6!$E$3,Sheet6!$E$4,IF('January 2023'!C436=Sheet6!$F$3,Sheet6!$F$4,IF('January 2023'!C436=Sheet6!$G$3,Sheet6!$G$4,IF('January 2023'!C436=Sheet6!$H$3,Sheet6!$H$4,IF('January 2023'!C436=Sheet6!$I$3,Sheet6!$I$4,IF('January 2023'!C436=Sheet6!$J$3,Sheet6!$J$4,IF('January 2023'!C436=Sheet6!$K$3,Sheet6!$K$4,IF('January 2023'!C436=Sheet6!$L$3,Sheet6!$L$4))))))))</f>
        <v>0.11334524387361433</v>
      </c>
      <c r="AG436" s="74">
        <f t="shared" si="95"/>
        <v>1.0524026217129734</v>
      </c>
      <c r="AH436" s="71">
        <v>0.84</v>
      </c>
      <c r="AI436" s="72">
        <f t="shared" si="96"/>
        <v>1</v>
      </c>
      <c r="AJ436" s="73">
        <f t="shared" si="97"/>
        <v>0.94117647058823528</v>
      </c>
      <c r="AK436" s="73">
        <v>0.68062718848137493</v>
      </c>
      <c r="AL436" s="95">
        <f t="shared" si="98"/>
        <v>1</v>
      </c>
      <c r="AM436" s="107">
        <v>0</v>
      </c>
      <c r="AN436" s="98">
        <f t="shared" si="99"/>
        <v>0</v>
      </c>
      <c r="AO436" s="99" t="e">
        <f>SUMIF([1]Sheet1!$AB:$AB,E436,[1]Sheet1!$AA:$AA)</f>
        <v>#VALUE!</v>
      </c>
      <c r="AP436" s="100">
        <f t="shared" si="100"/>
        <v>1</v>
      </c>
      <c r="AQ436" s="97">
        <f t="shared" si="101"/>
        <v>0</v>
      </c>
      <c r="AR436" s="100">
        <f t="shared" si="102"/>
        <v>1.0716852796960552</v>
      </c>
      <c r="AS436" s="101">
        <f t="shared" si="103"/>
        <v>-0.1278443980033297</v>
      </c>
      <c r="AT436" s="100">
        <v>0.11334524387361433</v>
      </c>
      <c r="AU436" s="108">
        <f t="shared" si="104"/>
        <v>1</v>
      </c>
    </row>
    <row r="437" spans="1:47" hidden="1">
      <c r="A437" s="21">
        <v>44927</v>
      </c>
      <c r="B437" s="23" t="s">
        <v>13</v>
      </c>
      <c r="C437" s="23" t="s">
        <v>274</v>
      </c>
      <c r="D437" s="23" t="s">
        <v>425</v>
      </c>
      <c r="E437" s="23">
        <v>1000261314</v>
      </c>
      <c r="F437" s="23" t="s">
        <v>32</v>
      </c>
      <c r="G437" s="23">
        <v>1069281</v>
      </c>
      <c r="H437" s="37" t="s">
        <v>20</v>
      </c>
      <c r="I437" s="4" t="s">
        <v>3519</v>
      </c>
      <c r="J437" s="4" t="s">
        <v>3557</v>
      </c>
      <c r="K437" s="24">
        <v>3781.5999999999767</v>
      </c>
      <c r="L437" s="24">
        <v>3781.5999999999767</v>
      </c>
      <c r="M437" s="29">
        <v>0</v>
      </c>
      <c r="N437" s="29">
        <v>0</v>
      </c>
      <c r="O437" s="29">
        <v>18</v>
      </c>
      <c r="P437" s="29">
        <v>0</v>
      </c>
      <c r="Q437" s="29">
        <v>1825.1</v>
      </c>
      <c r="R437" s="28">
        <v>0</v>
      </c>
      <c r="S437" s="28">
        <v>104661.84999999998</v>
      </c>
      <c r="T437" s="28">
        <v>0</v>
      </c>
      <c r="U437" s="28">
        <v>138700</v>
      </c>
      <c r="V437" s="29">
        <v>0</v>
      </c>
      <c r="W437" s="29">
        <v>11</v>
      </c>
      <c r="X437" s="32">
        <f t="shared" si="90"/>
        <v>18</v>
      </c>
      <c r="Y437" s="33">
        <f t="shared" si="91"/>
        <v>1825.1</v>
      </c>
      <c r="Z437" s="33">
        <f t="shared" si="92"/>
        <v>104661.84999999998</v>
      </c>
      <c r="AA437" s="33">
        <f t="shared" si="93"/>
        <v>138700</v>
      </c>
      <c r="AB437" s="5">
        <v>11</v>
      </c>
      <c r="AC437" s="6">
        <v>584746.7300000001</v>
      </c>
      <c r="AD437" s="32">
        <v>3</v>
      </c>
      <c r="AE437" s="67">
        <f t="shared" si="94"/>
        <v>0.61111111111111116</v>
      </c>
      <c r="AF437" s="70">
        <f>IF(C437=Sheet6!$E$3,Sheet6!$E$4,IF('January 2023'!C437=Sheet6!$F$3,Sheet6!$F$4,IF('January 2023'!C437=Sheet6!$G$3,Sheet6!$G$4,IF('January 2023'!C437=Sheet6!$H$3,Sheet6!$H$4,IF('January 2023'!C437=Sheet6!$I$3,Sheet6!$I$4,IF('January 2023'!C437=Sheet6!$J$3,Sheet6!$J$4,IF('January 2023'!C437=Sheet6!$K$3,Sheet6!$K$4,IF('January 2023'!C437=Sheet6!$L$3,Sheet6!$L$4))))))))</f>
        <v>0.11334524387361433</v>
      </c>
      <c r="AG437" s="74">
        <f t="shared" si="95"/>
        <v>0.48262640152316777</v>
      </c>
      <c r="AH437" s="71">
        <v>0.84</v>
      </c>
      <c r="AI437" s="72">
        <f t="shared" si="96"/>
        <v>0</v>
      </c>
      <c r="AJ437" s="73">
        <f t="shared" si="97"/>
        <v>0.61111111111111116</v>
      </c>
      <c r="AK437" s="73">
        <v>0.68062718848137493</v>
      </c>
      <c r="AL437" s="95">
        <f t="shared" si="98"/>
        <v>0</v>
      </c>
      <c r="AM437" s="107">
        <v>0</v>
      </c>
      <c r="AN437" s="98">
        <f t="shared" si="99"/>
        <v>1351.4439999999804</v>
      </c>
      <c r="AO437" s="99" t="e">
        <f>SUMIF([1]Sheet1!$AB:$AB,E437,[1]Sheet1!$AA:$AA)</f>
        <v>#VALUE!</v>
      </c>
      <c r="AP437" s="100" t="str">
        <f t="shared" si="100"/>
        <v/>
      </c>
      <c r="AQ437" s="97">
        <f t="shared" si="101"/>
        <v>1</v>
      </c>
      <c r="AR437" s="100">
        <f t="shared" si="102"/>
        <v>1.3252202211216411</v>
      </c>
      <c r="AS437" s="101">
        <f t="shared" si="103"/>
        <v>0.3604137334543257</v>
      </c>
      <c r="AT437" s="100">
        <v>0.11334524387361433</v>
      </c>
      <c r="AU437" s="108">
        <f t="shared" si="104"/>
        <v>0</v>
      </c>
    </row>
    <row r="438" spans="1:47" hidden="1">
      <c r="A438" s="21">
        <v>44927</v>
      </c>
      <c r="B438" s="22" t="s">
        <v>13</v>
      </c>
      <c r="C438" s="22" t="s">
        <v>274</v>
      </c>
      <c r="D438" s="22" t="s">
        <v>493</v>
      </c>
      <c r="E438" s="22">
        <v>1000260716</v>
      </c>
      <c r="F438" s="22" t="s">
        <v>32</v>
      </c>
      <c r="G438" s="22">
        <v>1070842</v>
      </c>
      <c r="H438" s="36" t="s">
        <v>20</v>
      </c>
      <c r="I438" s="4" t="s">
        <v>3520</v>
      </c>
      <c r="J438" s="4" t="s">
        <v>3558</v>
      </c>
      <c r="K438" s="25">
        <v>3778.0500000000029</v>
      </c>
      <c r="L438" s="25">
        <v>3778.0500000000029</v>
      </c>
      <c r="M438" s="26">
        <v>0</v>
      </c>
      <c r="N438" s="26">
        <v>1</v>
      </c>
      <c r="O438" s="26">
        <v>10</v>
      </c>
      <c r="P438" s="26">
        <v>0</v>
      </c>
      <c r="Q438" s="26">
        <v>1684.0000000000002</v>
      </c>
      <c r="R438" s="27">
        <v>0</v>
      </c>
      <c r="S438" s="27">
        <v>108788.84999999999</v>
      </c>
      <c r="T438" s="28">
        <v>0</v>
      </c>
      <c r="U438" s="27">
        <v>131200</v>
      </c>
      <c r="V438" s="29">
        <v>0</v>
      </c>
      <c r="W438" s="26">
        <v>10</v>
      </c>
      <c r="X438" s="30">
        <f t="shared" si="90"/>
        <v>10</v>
      </c>
      <c r="Y438" s="31">
        <f t="shared" si="91"/>
        <v>1684.0000000000002</v>
      </c>
      <c r="Z438" s="31">
        <f t="shared" si="92"/>
        <v>108788.84999999999</v>
      </c>
      <c r="AA438" s="31">
        <f t="shared" si="93"/>
        <v>131200</v>
      </c>
      <c r="AB438" s="5">
        <v>10</v>
      </c>
      <c r="AC438" s="6">
        <v>812888.11</v>
      </c>
      <c r="AD438" s="30">
        <v>2</v>
      </c>
      <c r="AE438" s="67">
        <f t="shared" si="94"/>
        <v>1</v>
      </c>
      <c r="AF438" s="70">
        <f>IF(C438=Sheet6!$E$3,Sheet6!$E$4,IF('January 2023'!C438=Sheet6!$F$3,Sheet6!$F$4,IF('January 2023'!C438=Sheet6!$G$3,Sheet6!$G$4,IF('January 2023'!C438=Sheet6!$H$3,Sheet6!$H$4,IF('January 2023'!C438=Sheet6!$I$3,Sheet6!$I$4,IF('January 2023'!C438=Sheet6!$J$3,Sheet6!$J$4,IF('January 2023'!C438=Sheet6!$K$3,Sheet6!$K$4,IF('January 2023'!C438=Sheet6!$L$3,Sheet6!$L$4))))))))</f>
        <v>0.11334524387361433</v>
      </c>
      <c r="AG438" s="74">
        <f t="shared" si="95"/>
        <v>0.44573258691653073</v>
      </c>
      <c r="AH438" s="71">
        <v>0.84</v>
      </c>
      <c r="AI438" s="72">
        <f t="shared" si="96"/>
        <v>0</v>
      </c>
      <c r="AJ438" s="73">
        <f t="shared" si="97"/>
        <v>1</v>
      </c>
      <c r="AK438" s="73">
        <v>0.68062718848137493</v>
      </c>
      <c r="AL438" s="95">
        <f t="shared" si="98"/>
        <v>1</v>
      </c>
      <c r="AM438" s="107">
        <v>0</v>
      </c>
      <c r="AN438" s="98">
        <f t="shared" si="99"/>
        <v>1489.5620000000019</v>
      </c>
      <c r="AO438" s="99" t="e">
        <f>SUMIF([1]Sheet1!$AB:$AB,E438,[1]Sheet1!$AA:$AA)</f>
        <v>#VALUE!</v>
      </c>
      <c r="AP438" s="100" t="str">
        <f t="shared" si="100"/>
        <v/>
      </c>
      <c r="AQ438" s="97">
        <f t="shared" si="101"/>
        <v>1</v>
      </c>
      <c r="AR438" s="100">
        <f t="shared" si="102"/>
        <v>1.2060059463814536</v>
      </c>
      <c r="AS438" s="101">
        <f t="shared" si="103"/>
        <v>0.46244384968267582</v>
      </c>
      <c r="AT438" s="100">
        <v>0.11334524387361433</v>
      </c>
      <c r="AU438" s="108">
        <f t="shared" si="104"/>
        <v>0</v>
      </c>
    </row>
    <row r="439" spans="1:47" hidden="1">
      <c r="A439" s="21">
        <v>44927</v>
      </c>
      <c r="B439" s="23" t="s">
        <v>13</v>
      </c>
      <c r="C439" s="23" t="s">
        <v>274</v>
      </c>
      <c r="D439" s="23" t="s">
        <v>412</v>
      </c>
      <c r="E439" s="23">
        <v>1000261966</v>
      </c>
      <c r="F439" s="23" t="s">
        <v>32</v>
      </c>
      <c r="G439" s="23">
        <v>1070842</v>
      </c>
      <c r="H439" s="37" t="s">
        <v>20</v>
      </c>
      <c r="I439" s="4" t="s">
        <v>3520</v>
      </c>
      <c r="J439" s="4" t="s">
        <v>3558</v>
      </c>
      <c r="K439" s="24">
        <v>3754.5999999999767</v>
      </c>
      <c r="L439" s="24">
        <v>3754.5999999999767</v>
      </c>
      <c r="M439" s="29">
        <v>1</v>
      </c>
      <c r="N439" s="29">
        <v>1</v>
      </c>
      <c r="O439" s="29">
        <v>8</v>
      </c>
      <c r="P439" s="29">
        <v>3616</v>
      </c>
      <c r="Q439" s="29">
        <v>1077.3999999999999</v>
      </c>
      <c r="R439" s="28">
        <v>231510.34000000003</v>
      </c>
      <c r="S439" s="28">
        <v>51456</v>
      </c>
      <c r="T439" s="28">
        <v>231000</v>
      </c>
      <c r="U439" s="28">
        <v>70200</v>
      </c>
      <c r="V439" s="29">
        <v>1</v>
      </c>
      <c r="W439" s="29">
        <v>4</v>
      </c>
      <c r="X439" s="32">
        <f t="shared" si="90"/>
        <v>9</v>
      </c>
      <c r="Y439" s="33">
        <f t="shared" si="91"/>
        <v>4693.3999999999996</v>
      </c>
      <c r="Z439" s="33">
        <f t="shared" si="92"/>
        <v>282966.34000000003</v>
      </c>
      <c r="AA439" s="33">
        <f t="shared" si="93"/>
        <v>301200</v>
      </c>
      <c r="AB439" s="5">
        <v>5</v>
      </c>
      <c r="AC439" s="6">
        <v>215607.53</v>
      </c>
      <c r="AD439" s="32">
        <v>0</v>
      </c>
      <c r="AE439" s="67">
        <f t="shared" si="94"/>
        <v>0.55555555555555558</v>
      </c>
      <c r="AF439" s="70">
        <f>IF(C439=Sheet6!$E$3,Sheet6!$E$4,IF('January 2023'!C439=Sheet6!$F$3,Sheet6!$F$4,IF('January 2023'!C439=Sheet6!$G$3,Sheet6!$G$4,IF('January 2023'!C439=Sheet6!$H$3,Sheet6!$H$4,IF('January 2023'!C439=Sheet6!$I$3,Sheet6!$I$4,IF('January 2023'!C439=Sheet6!$J$3,Sheet6!$J$4,IF('January 2023'!C439=Sheet6!$K$3,Sheet6!$K$4,IF('January 2023'!C439=Sheet6!$L$3,Sheet6!$L$4))))))))</f>
        <v>0.11334524387361433</v>
      </c>
      <c r="AG439" s="74">
        <f t="shared" si="95"/>
        <v>1.2500399509934557</v>
      </c>
      <c r="AH439" s="71">
        <v>0.84</v>
      </c>
      <c r="AI439" s="72">
        <f t="shared" si="96"/>
        <v>1</v>
      </c>
      <c r="AJ439" s="73">
        <f t="shared" si="97"/>
        <v>0.55555555555555558</v>
      </c>
      <c r="AK439" s="73">
        <v>0.68062718848137493</v>
      </c>
      <c r="AL439" s="95">
        <f t="shared" si="98"/>
        <v>0</v>
      </c>
      <c r="AM439" s="107">
        <v>1</v>
      </c>
      <c r="AN439" s="98">
        <f t="shared" si="99"/>
        <v>0</v>
      </c>
      <c r="AO439" s="99" t="e">
        <f>SUMIF([1]Sheet1!$AB:$AB,E439,[1]Sheet1!$AA:$AA)</f>
        <v>#VALUE!</v>
      </c>
      <c r="AP439" s="100">
        <f t="shared" si="100"/>
        <v>1</v>
      </c>
      <c r="AQ439" s="97">
        <f t="shared" si="101"/>
        <v>0</v>
      </c>
      <c r="AR439" s="100">
        <f t="shared" si="102"/>
        <v>1.0644375581915502</v>
      </c>
      <c r="AS439" s="101">
        <f t="shared" si="103"/>
        <v>-0.33058947307735909</v>
      </c>
      <c r="AT439" s="100">
        <v>0.11334524387361433</v>
      </c>
      <c r="AU439" s="108">
        <f t="shared" si="104"/>
        <v>1</v>
      </c>
    </row>
    <row r="440" spans="1:47" hidden="1">
      <c r="A440" s="21">
        <v>44927</v>
      </c>
      <c r="B440" s="22" t="s">
        <v>13</v>
      </c>
      <c r="C440" s="22" t="s">
        <v>274</v>
      </c>
      <c r="D440" s="22" t="s">
        <v>413</v>
      </c>
      <c r="E440" s="22">
        <v>1000259867</v>
      </c>
      <c r="F440" s="22" t="s">
        <v>32</v>
      </c>
      <c r="G440" s="22">
        <v>1069288</v>
      </c>
      <c r="H440" s="36" t="s">
        <v>20</v>
      </c>
      <c r="I440" s="4" t="s">
        <v>3518</v>
      </c>
      <c r="J440" s="4" t="s">
        <v>3556</v>
      </c>
      <c r="K440" s="25">
        <v>3751.7999999999884</v>
      </c>
      <c r="L440" s="25">
        <v>3751.7999999999884</v>
      </c>
      <c r="M440" s="26">
        <v>1</v>
      </c>
      <c r="N440" s="26">
        <v>0</v>
      </c>
      <c r="O440" s="26">
        <v>16</v>
      </c>
      <c r="P440" s="26">
        <v>1200</v>
      </c>
      <c r="Q440" s="26">
        <v>2103.6</v>
      </c>
      <c r="R440" s="27">
        <v>75938.55</v>
      </c>
      <c r="S440" s="27">
        <v>133156.66</v>
      </c>
      <c r="T440" s="28">
        <v>33000</v>
      </c>
      <c r="U440" s="27">
        <v>173800</v>
      </c>
      <c r="V440" s="29">
        <v>1</v>
      </c>
      <c r="W440" s="26">
        <v>9</v>
      </c>
      <c r="X440" s="30">
        <f t="shared" si="90"/>
        <v>17</v>
      </c>
      <c r="Y440" s="31">
        <f t="shared" si="91"/>
        <v>3303.6</v>
      </c>
      <c r="Z440" s="31">
        <f t="shared" si="92"/>
        <v>209095.21000000002</v>
      </c>
      <c r="AA440" s="31">
        <f t="shared" si="93"/>
        <v>206800</v>
      </c>
      <c r="AB440" s="5">
        <v>10</v>
      </c>
      <c r="AC440" s="6">
        <v>2420951.81</v>
      </c>
      <c r="AD440" s="30">
        <v>5</v>
      </c>
      <c r="AE440" s="67">
        <f t="shared" si="94"/>
        <v>0.58823529411764708</v>
      </c>
      <c r="AF440" s="70">
        <f>IF(C440=Sheet6!$E$3,Sheet6!$E$4,IF('January 2023'!C440=Sheet6!$F$3,Sheet6!$F$4,IF('January 2023'!C440=Sheet6!$G$3,Sheet6!$G$4,IF('January 2023'!C440=Sheet6!$H$3,Sheet6!$H$4,IF('January 2023'!C440=Sheet6!$I$3,Sheet6!$I$4,IF('January 2023'!C440=Sheet6!$J$3,Sheet6!$J$4,IF('January 2023'!C440=Sheet6!$K$3,Sheet6!$K$4,IF('January 2023'!C440=Sheet6!$L$3,Sheet6!$L$4))))))))</f>
        <v>0.11334524387361433</v>
      </c>
      <c r="AG440" s="74">
        <f t="shared" si="95"/>
        <v>0.88053734207580636</v>
      </c>
      <c r="AH440" s="71">
        <v>0.84</v>
      </c>
      <c r="AI440" s="72">
        <f t="shared" si="96"/>
        <v>1</v>
      </c>
      <c r="AJ440" s="73">
        <f t="shared" si="97"/>
        <v>0.58823529411764708</v>
      </c>
      <c r="AK440" s="73">
        <v>0.68062718848137493</v>
      </c>
      <c r="AL440" s="95">
        <f t="shared" si="98"/>
        <v>0</v>
      </c>
      <c r="AM440" s="107">
        <v>0</v>
      </c>
      <c r="AN440" s="98">
        <f t="shared" si="99"/>
        <v>0</v>
      </c>
      <c r="AO440" s="99" t="e">
        <f>SUMIF([1]Sheet1!$AB:$AB,E440,[1]Sheet1!$AA:$AA)</f>
        <v>#VALUE!</v>
      </c>
      <c r="AP440" s="100">
        <f t="shared" si="100"/>
        <v>1</v>
      </c>
      <c r="AQ440" s="97">
        <f t="shared" si="101"/>
        <v>0</v>
      </c>
      <c r="AR440" s="100">
        <f t="shared" si="102"/>
        <v>0.98902313448500312</v>
      </c>
      <c r="AS440" s="101">
        <f t="shared" si="103"/>
        <v>0.12912819790909258</v>
      </c>
      <c r="AT440" s="100">
        <v>0.11334524387361433</v>
      </c>
      <c r="AU440" s="108">
        <f t="shared" si="104"/>
        <v>0</v>
      </c>
    </row>
    <row r="441" spans="1:47" hidden="1">
      <c r="A441" s="21">
        <v>44927</v>
      </c>
      <c r="B441" s="22" t="s">
        <v>13</v>
      </c>
      <c r="C441" s="22" t="s">
        <v>274</v>
      </c>
      <c r="D441" s="22" t="s">
        <v>432</v>
      </c>
      <c r="E441" s="22">
        <v>1000261600</v>
      </c>
      <c r="F441" s="22" t="s">
        <v>32</v>
      </c>
      <c r="G441" s="22">
        <v>1070842</v>
      </c>
      <c r="H441" s="36" t="s">
        <v>20</v>
      </c>
      <c r="I441" s="4" t="s">
        <v>3518</v>
      </c>
      <c r="J441" s="4" t="s">
        <v>3556</v>
      </c>
      <c r="K441" s="25">
        <v>3680.1999999999825</v>
      </c>
      <c r="L441" s="25">
        <v>3680.1999999999825</v>
      </c>
      <c r="M441" s="26">
        <v>1</v>
      </c>
      <c r="N441" s="26">
        <v>0</v>
      </c>
      <c r="O441" s="26">
        <v>19</v>
      </c>
      <c r="P441" s="26">
        <v>1200</v>
      </c>
      <c r="Q441" s="26">
        <v>2834.8999999999996</v>
      </c>
      <c r="R441" s="27">
        <v>75938.55</v>
      </c>
      <c r="S441" s="27">
        <v>183607.77</v>
      </c>
      <c r="T441" s="28">
        <v>50000</v>
      </c>
      <c r="U441" s="27">
        <v>280200</v>
      </c>
      <c r="V441" s="29">
        <v>1</v>
      </c>
      <c r="W441" s="26">
        <v>14</v>
      </c>
      <c r="X441" s="30">
        <f t="shared" si="90"/>
        <v>20</v>
      </c>
      <c r="Y441" s="31">
        <f t="shared" si="91"/>
        <v>4034.8999999999996</v>
      </c>
      <c r="Z441" s="31">
        <f t="shared" si="92"/>
        <v>259546.32</v>
      </c>
      <c r="AA441" s="31">
        <f t="shared" si="93"/>
        <v>330200</v>
      </c>
      <c r="AB441" s="5">
        <v>15</v>
      </c>
      <c r="AC441" s="6">
        <v>106537.75</v>
      </c>
      <c r="AD441" s="30">
        <v>0</v>
      </c>
      <c r="AE441" s="67">
        <f t="shared" si="94"/>
        <v>0.75</v>
      </c>
      <c r="AF441" s="70">
        <f>IF(C441=Sheet6!$E$3,Sheet6!$E$4,IF('January 2023'!C441=Sheet6!$F$3,Sheet6!$F$4,IF('January 2023'!C441=Sheet6!$G$3,Sheet6!$G$4,IF('January 2023'!C441=Sheet6!$H$3,Sheet6!$H$4,IF('January 2023'!C441=Sheet6!$I$3,Sheet6!$I$4,IF('January 2023'!C441=Sheet6!$J$3,Sheet6!$J$4,IF('January 2023'!C441=Sheet6!$K$3,Sheet6!$K$4,IF('January 2023'!C441=Sheet6!$L$3,Sheet6!$L$4))))))))</f>
        <v>0.11334524387361433</v>
      </c>
      <c r="AG441" s="74">
        <f t="shared" si="95"/>
        <v>1.0963806314874243</v>
      </c>
      <c r="AH441" s="71">
        <v>0.84</v>
      </c>
      <c r="AI441" s="72">
        <f t="shared" si="96"/>
        <v>1</v>
      </c>
      <c r="AJ441" s="73">
        <f t="shared" si="97"/>
        <v>0.75</v>
      </c>
      <c r="AK441" s="73">
        <v>0.68062718848137493</v>
      </c>
      <c r="AL441" s="95">
        <f t="shared" si="98"/>
        <v>1</v>
      </c>
      <c r="AM441" s="107">
        <v>0</v>
      </c>
      <c r="AN441" s="98">
        <f t="shared" si="99"/>
        <v>0</v>
      </c>
      <c r="AO441" s="99" t="e">
        <f>SUMIF([1]Sheet1!$AB:$AB,E441,[1]Sheet1!$AA:$AA)</f>
        <v>#VALUE!</v>
      </c>
      <c r="AP441" s="100">
        <f t="shared" si="100"/>
        <v>1</v>
      </c>
      <c r="AQ441" s="97">
        <f t="shared" si="101"/>
        <v>0</v>
      </c>
      <c r="AR441" s="100">
        <f t="shared" si="102"/>
        <v>1.2722199259076377</v>
      </c>
      <c r="AS441" s="101">
        <f t="shared" si="103"/>
        <v>-0.39483728575749999</v>
      </c>
      <c r="AT441" s="100">
        <v>0.11334524387361433</v>
      </c>
      <c r="AU441" s="108">
        <f t="shared" si="104"/>
        <v>1</v>
      </c>
    </row>
    <row r="442" spans="1:47" hidden="1">
      <c r="A442" s="21">
        <v>44927</v>
      </c>
      <c r="B442" s="23" t="s">
        <v>13</v>
      </c>
      <c r="C442" s="23" t="s">
        <v>274</v>
      </c>
      <c r="D442" s="23" t="s">
        <v>467</v>
      </c>
      <c r="E442" s="23">
        <v>1000281856</v>
      </c>
      <c r="F442" s="23" t="s">
        <v>32</v>
      </c>
      <c r="G442" s="23">
        <v>1070842</v>
      </c>
      <c r="H442" s="37" t="s">
        <v>20</v>
      </c>
      <c r="I442" s="4" t="s">
        <v>3520</v>
      </c>
      <c r="J442" s="4" t="s">
        <v>3558</v>
      </c>
      <c r="K442" s="24">
        <v>3672</v>
      </c>
      <c r="L442" s="24">
        <v>3672</v>
      </c>
      <c r="M442" s="29">
        <v>0</v>
      </c>
      <c r="N442" s="29">
        <v>0</v>
      </c>
      <c r="O442" s="29">
        <v>19</v>
      </c>
      <c r="P442" s="29">
        <v>0</v>
      </c>
      <c r="Q442" s="29">
        <v>1689.6999999999998</v>
      </c>
      <c r="R442" s="28">
        <v>0</v>
      </c>
      <c r="S442" s="28">
        <v>108642.40999999999</v>
      </c>
      <c r="T442" s="28">
        <v>0</v>
      </c>
      <c r="U442" s="28">
        <v>112600</v>
      </c>
      <c r="V442" s="29">
        <v>0</v>
      </c>
      <c r="W442" s="29">
        <v>9</v>
      </c>
      <c r="X442" s="32">
        <f t="shared" si="90"/>
        <v>19</v>
      </c>
      <c r="Y442" s="33">
        <f t="shared" si="91"/>
        <v>1689.6999999999998</v>
      </c>
      <c r="Z442" s="33">
        <f t="shared" si="92"/>
        <v>108642.40999999999</v>
      </c>
      <c r="AA442" s="33">
        <f t="shared" si="93"/>
        <v>112600</v>
      </c>
      <c r="AB442" s="5">
        <v>9</v>
      </c>
      <c r="AC442" s="6">
        <v>0</v>
      </c>
      <c r="AD442" s="32">
        <v>1</v>
      </c>
      <c r="AE442" s="67">
        <f t="shared" si="94"/>
        <v>0.47368421052631576</v>
      </c>
      <c r="AF442" s="70">
        <f>IF(C442=Sheet6!$E$3,Sheet6!$E$4,IF('January 2023'!C442=Sheet6!$F$3,Sheet6!$F$4,IF('January 2023'!C442=Sheet6!$G$3,Sheet6!$G$4,IF('January 2023'!C442=Sheet6!$H$3,Sheet6!$H$4,IF('January 2023'!C442=Sheet6!$I$3,Sheet6!$I$4,IF('January 2023'!C442=Sheet6!$J$3,Sheet6!$J$4,IF('January 2023'!C442=Sheet6!$K$3,Sheet6!$K$4,IF('January 2023'!C442=Sheet6!$L$3,Sheet6!$L$4))))))))</f>
        <v>0.11334524387361433</v>
      </c>
      <c r="AG442" s="74">
        <f t="shared" si="95"/>
        <v>0.46015795206971671</v>
      </c>
      <c r="AH442" s="71">
        <v>0.84</v>
      </c>
      <c r="AI442" s="72">
        <f t="shared" si="96"/>
        <v>0</v>
      </c>
      <c r="AJ442" s="73">
        <f t="shared" si="97"/>
        <v>0.47368421052631576</v>
      </c>
      <c r="AK442" s="73">
        <v>0.68062718848137493</v>
      </c>
      <c r="AL442" s="95">
        <f t="shared" si="98"/>
        <v>0</v>
      </c>
      <c r="AM442" s="107">
        <v>0</v>
      </c>
      <c r="AN442" s="98">
        <f t="shared" si="99"/>
        <v>1394.7800000000002</v>
      </c>
      <c r="AO442" s="99" t="e">
        <f>SUMIF([1]Sheet1!$AB:$AB,E442,[1]Sheet1!$AA:$AA)</f>
        <v>#VALUE!</v>
      </c>
      <c r="AP442" s="100" t="str">
        <f t="shared" si="100"/>
        <v/>
      </c>
      <c r="AQ442" s="97">
        <f t="shared" si="101"/>
        <v>1</v>
      </c>
      <c r="AR442" s="100">
        <f t="shared" si="102"/>
        <v>1.0364276712933744</v>
      </c>
      <c r="AS442" s="101">
        <f t="shared" si="103"/>
        <v>0.52307956530925526</v>
      </c>
      <c r="AT442" s="100">
        <v>0.11334524387361433</v>
      </c>
      <c r="AU442" s="108">
        <f t="shared" si="104"/>
        <v>0</v>
      </c>
    </row>
    <row r="443" spans="1:47" hidden="1">
      <c r="A443" s="21">
        <v>44927</v>
      </c>
      <c r="B443" s="22" t="s">
        <v>13</v>
      </c>
      <c r="C443" s="22" t="s">
        <v>274</v>
      </c>
      <c r="D443" s="22" t="s">
        <v>363</v>
      </c>
      <c r="E443" s="22">
        <v>1000261070</v>
      </c>
      <c r="F443" s="22" t="s">
        <v>32</v>
      </c>
      <c r="G443" s="22">
        <v>1069281</v>
      </c>
      <c r="H443" s="36" t="s">
        <v>20</v>
      </c>
      <c r="I443" s="4" t="s">
        <v>3519</v>
      </c>
      <c r="J443" s="4" t="s">
        <v>3557</v>
      </c>
      <c r="K443" s="25">
        <v>3665.4000000000233</v>
      </c>
      <c r="L443" s="25">
        <v>3665.4000000000233</v>
      </c>
      <c r="M443" s="26">
        <v>1</v>
      </c>
      <c r="N443" s="26">
        <v>0</v>
      </c>
      <c r="O443" s="26">
        <v>10</v>
      </c>
      <c r="P443" s="26">
        <v>1200</v>
      </c>
      <c r="Q443" s="26">
        <v>1825.1999999999998</v>
      </c>
      <c r="R443" s="27">
        <v>75938.55</v>
      </c>
      <c r="S443" s="27">
        <v>103147.79999999999</v>
      </c>
      <c r="T443" s="28">
        <v>0</v>
      </c>
      <c r="U443" s="27">
        <v>126900</v>
      </c>
      <c r="V443" s="29">
        <v>0</v>
      </c>
      <c r="W443" s="26">
        <v>6</v>
      </c>
      <c r="X443" s="30">
        <f t="shared" si="90"/>
        <v>11</v>
      </c>
      <c r="Y443" s="31">
        <f t="shared" si="91"/>
        <v>3025.2</v>
      </c>
      <c r="Z443" s="31">
        <f t="shared" si="92"/>
        <v>179086.34999999998</v>
      </c>
      <c r="AA443" s="31">
        <f t="shared" si="93"/>
        <v>126900</v>
      </c>
      <c r="AB443" s="5">
        <v>6</v>
      </c>
      <c r="AC443" s="6">
        <v>471891</v>
      </c>
      <c r="AD443" s="30">
        <v>3</v>
      </c>
      <c r="AE443" s="67">
        <f t="shared" si="94"/>
        <v>0.54545454545454541</v>
      </c>
      <c r="AF443" s="70">
        <f>IF(C443=Sheet6!$E$3,Sheet6!$E$4,IF('January 2023'!C443=Sheet6!$F$3,Sheet6!$F$4,IF('January 2023'!C443=Sheet6!$G$3,Sheet6!$G$4,IF('January 2023'!C443=Sheet6!$H$3,Sheet6!$H$4,IF('January 2023'!C443=Sheet6!$I$3,Sheet6!$I$4,IF('January 2023'!C443=Sheet6!$J$3,Sheet6!$J$4,IF('January 2023'!C443=Sheet6!$K$3,Sheet6!$K$4,IF('January 2023'!C443=Sheet6!$L$3,Sheet6!$L$4))))))))</f>
        <v>0.11334524387361433</v>
      </c>
      <c r="AG443" s="74">
        <f t="shared" si="95"/>
        <v>0.82533966279259574</v>
      </c>
      <c r="AH443" s="71">
        <v>0.84</v>
      </c>
      <c r="AI443" s="72">
        <f t="shared" si="96"/>
        <v>0</v>
      </c>
      <c r="AJ443" s="73">
        <f t="shared" si="97"/>
        <v>0.54545454545454541</v>
      </c>
      <c r="AK443" s="73">
        <v>0.68062718848137493</v>
      </c>
      <c r="AL443" s="95">
        <f t="shared" si="98"/>
        <v>0</v>
      </c>
      <c r="AM443" s="107">
        <v>0</v>
      </c>
      <c r="AN443" s="98">
        <f t="shared" si="99"/>
        <v>53.73600000001943</v>
      </c>
      <c r="AO443" s="99" t="e">
        <f>SUMIF([1]Sheet1!$AB:$AB,E443,[1]Sheet1!$AA:$AA)</f>
        <v>#VALUE!</v>
      </c>
      <c r="AP443" s="100" t="str">
        <f t="shared" si="100"/>
        <v/>
      </c>
      <c r="AQ443" s="97">
        <f t="shared" si="101"/>
        <v>1</v>
      </c>
      <c r="AR443" s="100">
        <f t="shared" si="102"/>
        <v>0.7085967188454062</v>
      </c>
      <c r="AS443" s="101">
        <f t="shared" si="103"/>
        <v>0.41516702301219266</v>
      </c>
      <c r="AT443" s="100">
        <v>0.11334524387361433</v>
      </c>
      <c r="AU443" s="108">
        <f t="shared" si="104"/>
        <v>0</v>
      </c>
    </row>
    <row r="444" spans="1:47" hidden="1">
      <c r="A444" s="21">
        <v>44927</v>
      </c>
      <c r="B444" s="23" t="s">
        <v>13</v>
      </c>
      <c r="C444" s="23" t="s">
        <v>274</v>
      </c>
      <c r="D444" s="23" t="s">
        <v>449</v>
      </c>
      <c r="E444" s="23">
        <v>1000280605</v>
      </c>
      <c r="F444" s="23" t="s">
        <v>32</v>
      </c>
      <c r="G444" s="23">
        <v>1070842</v>
      </c>
      <c r="H444" s="37" t="s">
        <v>20</v>
      </c>
      <c r="I444" s="4" t="s">
        <v>3520</v>
      </c>
      <c r="J444" s="4" t="s">
        <v>3558</v>
      </c>
      <c r="K444" s="24">
        <v>3633.5400000000009</v>
      </c>
      <c r="L444" s="24">
        <v>3633.5400000000009</v>
      </c>
      <c r="M444" s="29">
        <v>1</v>
      </c>
      <c r="N444" s="29">
        <v>0</v>
      </c>
      <c r="O444" s="29">
        <v>12</v>
      </c>
      <c r="P444" s="29">
        <v>1200</v>
      </c>
      <c r="Q444" s="29">
        <v>1392.4</v>
      </c>
      <c r="R444" s="28">
        <v>75938.55</v>
      </c>
      <c r="S444" s="28">
        <v>88300</v>
      </c>
      <c r="T444" s="28">
        <v>0</v>
      </c>
      <c r="U444" s="28">
        <v>93400</v>
      </c>
      <c r="V444" s="29">
        <v>0</v>
      </c>
      <c r="W444" s="29">
        <v>7</v>
      </c>
      <c r="X444" s="32">
        <f t="shared" si="90"/>
        <v>13</v>
      </c>
      <c r="Y444" s="33">
        <f t="shared" si="91"/>
        <v>2592.4</v>
      </c>
      <c r="Z444" s="33">
        <f t="shared" si="92"/>
        <v>164238.54999999999</v>
      </c>
      <c r="AA444" s="33">
        <f t="shared" si="93"/>
        <v>93400</v>
      </c>
      <c r="AB444" s="5">
        <v>7</v>
      </c>
      <c r="AC444" s="6">
        <v>323209.45</v>
      </c>
      <c r="AD444" s="32">
        <v>1</v>
      </c>
      <c r="AE444" s="67">
        <f t="shared" si="94"/>
        <v>0.53846153846153844</v>
      </c>
      <c r="AF444" s="70">
        <f>IF(C444=Sheet6!$E$3,Sheet6!$E$4,IF('January 2023'!C444=Sheet6!$F$3,Sheet6!$F$4,IF('January 2023'!C444=Sheet6!$G$3,Sheet6!$G$4,IF('January 2023'!C444=Sheet6!$H$3,Sheet6!$H$4,IF('January 2023'!C444=Sheet6!$I$3,Sheet6!$I$4,IF('January 2023'!C444=Sheet6!$J$3,Sheet6!$J$4,IF('January 2023'!C444=Sheet6!$K$3,Sheet6!$K$4,IF('January 2023'!C444=Sheet6!$L$3,Sheet6!$L$4))))))))</f>
        <v>0.11334524387361433</v>
      </c>
      <c r="AG444" s="74">
        <f t="shared" si="95"/>
        <v>0.71346400479972683</v>
      </c>
      <c r="AH444" s="71">
        <v>0.84</v>
      </c>
      <c r="AI444" s="72">
        <f t="shared" si="96"/>
        <v>0</v>
      </c>
      <c r="AJ444" s="73">
        <f t="shared" si="97"/>
        <v>0.53846153846153844</v>
      </c>
      <c r="AK444" s="73">
        <v>0.68062718848137493</v>
      </c>
      <c r="AL444" s="95">
        <f t="shared" si="98"/>
        <v>0</v>
      </c>
      <c r="AM444" s="107">
        <v>0</v>
      </c>
      <c r="AN444" s="98">
        <f t="shared" si="99"/>
        <v>459.77360000000044</v>
      </c>
      <c r="AO444" s="99" t="e">
        <f>SUMIF([1]Sheet1!$AB:$AB,E444,[1]Sheet1!$AA:$AA)</f>
        <v>#VALUE!</v>
      </c>
      <c r="AP444" s="100" t="str">
        <f t="shared" si="100"/>
        <v/>
      </c>
      <c r="AQ444" s="97">
        <f t="shared" si="101"/>
        <v>1</v>
      </c>
      <c r="AR444" s="100">
        <f t="shared" si="102"/>
        <v>0.56868500117664222</v>
      </c>
      <c r="AS444" s="101">
        <f t="shared" si="103"/>
        <v>0.5942637215909754</v>
      </c>
      <c r="AT444" s="100">
        <v>0.11334524387361433</v>
      </c>
      <c r="AU444" s="108">
        <f t="shared" si="104"/>
        <v>0</v>
      </c>
    </row>
    <row r="445" spans="1:47" hidden="1">
      <c r="A445" s="21">
        <v>44927</v>
      </c>
      <c r="B445" s="22" t="s">
        <v>13</v>
      </c>
      <c r="C445" s="22" t="s">
        <v>274</v>
      </c>
      <c r="D445" s="22" t="s">
        <v>457</v>
      </c>
      <c r="E445" s="22">
        <v>1001601854</v>
      </c>
      <c r="F445" s="22" t="s">
        <v>32</v>
      </c>
      <c r="G445" s="22">
        <v>1069288</v>
      </c>
      <c r="H445" s="36" t="s">
        <v>20</v>
      </c>
      <c r="I445" s="4" t="s">
        <v>3518</v>
      </c>
      <c r="J445" s="4" t="s">
        <v>3556</v>
      </c>
      <c r="K445" s="25">
        <v>3613.25</v>
      </c>
      <c r="L445" s="25">
        <v>3613.25</v>
      </c>
      <c r="M445" s="26">
        <v>0</v>
      </c>
      <c r="N445" s="26">
        <v>0</v>
      </c>
      <c r="O445" s="26">
        <v>13</v>
      </c>
      <c r="P445" s="26">
        <v>0</v>
      </c>
      <c r="Q445" s="26">
        <v>1122.5999999999999</v>
      </c>
      <c r="R445" s="27">
        <v>0</v>
      </c>
      <c r="S445" s="27">
        <v>72955.58</v>
      </c>
      <c r="T445" s="28">
        <v>0</v>
      </c>
      <c r="U445" s="27">
        <v>121600</v>
      </c>
      <c r="V445" s="29">
        <v>0</v>
      </c>
      <c r="W445" s="26">
        <v>5</v>
      </c>
      <c r="X445" s="30">
        <f t="shared" si="90"/>
        <v>13</v>
      </c>
      <c r="Y445" s="31">
        <f t="shared" si="91"/>
        <v>1122.5999999999999</v>
      </c>
      <c r="Z445" s="31">
        <f t="shared" si="92"/>
        <v>72955.58</v>
      </c>
      <c r="AA445" s="31">
        <f t="shared" si="93"/>
        <v>121600</v>
      </c>
      <c r="AB445" s="5">
        <v>5</v>
      </c>
      <c r="AC445" s="6">
        <v>725467.85</v>
      </c>
      <c r="AD445" s="30">
        <v>1</v>
      </c>
      <c r="AE445" s="67">
        <f t="shared" si="94"/>
        <v>0.38461538461538464</v>
      </c>
      <c r="AF445" s="70">
        <f>IF(C445=Sheet6!$E$3,Sheet6!$E$4,IF('January 2023'!C445=Sheet6!$F$3,Sheet6!$F$4,IF('January 2023'!C445=Sheet6!$G$3,Sheet6!$G$4,IF('January 2023'!C445=Sheet6!$H$3,Sheet6!$H$4,IF('January 2023'!C445=Sheet6!$I$3,Sheet6!$I$4,IF('January 2023'!C445=Sheet6!$J$3,Sheet6!$J$4,IF('January 2023'!C445=Sheet6!$K$3,Sheet6!$K$4,IF('January 2023'!C445=Sheet6!$L$3,Sheet6!$L$4))))))))</f>
        <v>0.11334524387361433</v>
      </c>
      <c r="AG445" s="74">
        <f t="shared" si="95"/>
        <v>0.31068982218224589</v>
      </c>
      <c r="AH445" s="71">
        <v>0.84</v>
      </c>
      <c r="AI445" s="72">
        <f t="shared" si="96"/>
        <v>0</v>
      </c>
      <c r="AJ445" s="73">
        <f t="shared" si="97"/>
        <v>0.38461538461538464</v>
      </c>
      <c r="AK445" s="73">
        <v>0.68062718848137493</v>
      </c>
      <c r="AL445" s="95">
        <f t="shared" si="98"/>
        <v>0</v>
      </c>
      <c r="AM445" s="107">
        <v>0</v>
      </c>
      <c r="AN445" s="98">
        <f t="shared" si="99"/>
        <v>1912.5300000000002</v>
      </c>
      <c r="AO445" s="99" t="e">
        <f>SUMIF([1]Sheet1!$AB:$AB,E445,[1]Sheet1!$AA:$AA)</f>
        <v>#VALUE!</v>
      </c>
      <c r="AP445" s="100" t="str">
        <f t="shared" si="100"/>
        <v/>
      </c>
      <c r="AQ445" s="97">
        <f t="shared" si="101"/>
        <v>1</v>
      </c>
      <c r="AR445" s="100">
        <f t="shared" si="102"/>
        <v>1.6667676413510797</v>
      </c>
      <c r="AS445" s="101">
        <f t="shared" si="103"/>
        <v>0.48215225788951166</v>
      </c>
      <c r="AT445" s="100">
        <v>0.11334524387361433</v>
      </c>
      <c r="AU445" s="108">
        <f t="shared" si="104"/>
        <v>0</v>
      </c>
    </row>
    <row r="446" spans="1:47" hidden="1">
      <c r="A446" s="21">
        <v>44927</v>
      </c>
      <c r="B446" s="23" t="s">
        <v>13</v>
      </c>
      <c r="C446" s="23" t="s">
        <v>274</v>
      </c>
      <c r="D446" s="23" t="s">
        <v>396</v>
      </c>
      <c r="E446" s="23">
        <v>1000255694</v>
      </c>
      <c r="F446" s="23" t="s">
        <v>32</v>
      </c>
      <c r="G446" s="23">
        <v>1069281</v>
      </c>
      <c r="H446" s="37" t="s">
        <v>20</v>
      </c>
      <c r="I446" s="4" t="s">
        <v>3519</v>
      </c>
      <c r="J446" s="4" t="s">
        <v>3557</v>
      </c>
      <c r="K446" s="24">
        <v>3472.4799999999814</v>
      </c>
      <c r="L446" s="24">
        <v>3472.4799999999814</v>
      </c>
      <c r="M446" s="29">
        <v>0</v>
      </c>
      <c r="N446" s="29">
        <v>0</v>
      </c>
      <c r="O446" s="29">
        <v>6</v>
      </c>
      <c r="P446" s="29">
        <v>0</v>
      </c>
      <c r="Q446" s="29">
        <v>191.89999999999998</v>
      </c>
      <c r="R446" s="28">
        <v>0</v>
      </c>
      <c r="S446" s="28">
        <v>11243.289999999999</v>
      </c>
      <c r="T446" s="28">
        <v>0</v>
      </c>
      <c r="U446" s="28">
        <v>29000</v>
      </c>
      <c r="V446" s="29">
        <v>0</v>
      </c>
      <c r="W446" s="29">
        <v>1</v>
      </c>
      <c r="X446" s="32">
        <f t="shared" si="90"/>
        <v>6</v>
      </c>
      <c r="Y446" s="33">
        <f t="shared" si="91"/>
        <v>191.89999999999998</v>
      </c>
      <c r="Z446" s="33">
        <f t="shared" si="92"/>
        <v>11243.289999999999</v>
      </c>
      <c r="AA446" s="33">
        <f t="shared" si="93"/>
        <v>29000</v>
      </c>
      <c r="AB446" s="5">
        <v>1</v>
      </c>
      <c r="AC446" s="6">
        <v>0</v>
      </c>
      <c r="AD446" s="32">
        <v>1</v>
      </c>
      <c r="AE446" s="67">
        <f t="shared" si="94"/>
        <v>0.16666666666666666</v>
      </c>
      <c r="AF446" s="70">
        <f>IF(C446=Sheet6!$E$3,Sheet6!$E$4,IF('January 2023'!C446=Sheet6!$F$3,Sheet6!$F$4,IF('January 2023'!C446=Sheet6!$G$3,Sheet6!$G$4,IF('January 2023'!C446=Sheet6!$H$3,Sheet6!$H$4,IF('January 2023'!C446=Sheet6!$I$3,Sheet6!$I$4,IF('January 2023'!C446=Sheet6!$J$3,Sheet6!$J$4,IF('January 2023'!C446=Sheet6!$K$3,Sheet6!$K$4,IF('January 2023'!C446=Sheet6!$L$3,Sheet6!$L$4))))))))</f>
        <v>0.11334524387361433</v>
      </c>
      <c r="AG446" s="74">
        <f t="shared" si="95"/>
        <v>5.5263097267659142E-2</v>
      </c>
      <c r="AH446" s="71">
        <v>0.84</v>
      </c>
      <c r="AI446" s="72">
        <f t="shared" si="96"/>
        <v>0</v>
      </c>
      <c r="AJ446" s="73">
        <f t="shared" si="97"/>
        <v>0.16666666666666666</v>
      </c>
      <c r="AK446" s="73">
        <v>0.68062718848137493</v>
      </c>
      <c r="AL446" s="95">
        <f t="shared" si="98"/>
        <v>0</v>
      </c>
      <c r="AM446" s="107">
        <v>0</v>
      </c>
      <c r="AN446" s="98">
        <f t="shared" si="99"/>
        <v>2724.9831999999842</v>
      </c>
      <c r="AO446" s="99" t="e">
        <f>SUMIF([1]Sheet1!$AB:$AB,E446,[1]Sheet1!$AA:$AA)</f>
        <v>#VALUE!</v>
      </c>
      <c r="AP446" s="100" t="str">
        <f t="shared" si="100"/>
        <v/>
      </c>
      <c r="AQ446" s="97">
        <f t="shared" si="101"/>
        <v>1</v>
      </c>
      <c r="AR446" s="100">
        <f t="shared" si="102"/>
        <v>2.5793161965937017</v>
      </c>
      <c r="AS446" s="101">
        <f t="shared" si="103"/>
        <v>0.85745899814359361</v>
      </c>
      <c r="AT446" s="100">
        <v>0.11334524387361433</v>
      </c>
      <c r="AU446" s="108">
        <f t="shared" si="104"/>
        <v>0</v>
      </c>
    </row>
    <row r="447" spans="1:47" hidden="1">
      <c r="A447" s="21">
        <v>44927</v>
      </c>
      <c r="B447" s="23" t="s">
        <v>13</v>
      </c>
      <c r="C447" s="23" t="s">
        <v>274</v>
      </c>
      <c r="D447" s="23" t="s">
        <v>415</v>
      </c>
      <c r="E447" s="23">
        <v>1001596214</v>
      </c>
      <c r="F447" s="23" t="s">
        <v>32</v>
      </c>
      <c r="G447" s="23">
        <v>1070842</v>
      </c>
      <c r="H447" s="37" t="s">
        <v>20</v>
      </c>
      <c r="I447" s="4" t="s">
        <v>3520</v>
      </c>
      <c r="J447" s="4" t="s">
        <v>3558</v>
      </c>
      <c r="K447" s="24">
        <v>3444.5999999999476</v>
      </c>
      <c r="L447" s="24">
        <v>3444.5999999999476</v>
      </c>
      <c r="M447" s="29">
        <v>0</v>
      </c>
      <c r="N447" s="29">
        <v>0</v>
      </c>
      <c r="O447" s="29">
        <v>19</v>
      </c>
      <c r="P447" s="29">
        <v>0</v>
      </c>
      <c r="Q447" s="29">
        <v>3184.4000000000005</v>
      </c>
      <c r="R447" s="28">
        <v>0</v>
      </c>
      <c r="S447" s="28">
        <v>206487.13</v>
      </c>
      <c r="T447" s="28">
        <v>0</v>
      </c>
      <c r="U447" s="28">
        <v>205900</v>
      </c>
      <c r="V447" s="29">
        <v>0</v>
      </c>
      <c r="W447" s="29">
        <v>13</v>
      </c>
      <c r="X447" s="32">
        <f t="shared" si="90"/>
        <v>19</v>
      </c>
      <c r="Y447" s="33">
        <f t="shared" si="91"/>
        <v>3184.4000000000005</v>
      </c>
      <c r="Z447" s="33">
        <f t="shared" si="92"/>
        <v>206487.13</v>
      </c>
      <c r="AA447" s="33">
        <f t="shared" si="93"/>
        <v>205900</v>
      </c>
      <c r="AB447" s="5">
        <v>13</v>
      </c>
      <c r="AC447" s="6">
        <v>971216.08000000007</v>
      </c>
      <c r="AD447" s="32">
        <v>2</v>
      </c>
      <c r="AE447" s="67">
        <f t="shared" si="94"/>
        <v>0.68421052631578949</v>
      </c>
      <c r="AF447" s="70">
        <f>IF(C447=Sheet6!$E$3,Sheet6!$E$4,IF('January 2023'!C447=Sheet6!$F$3,Sheet6!$F$4,IF('January 2023'!C447=Sheet6!$G$3,Sheet6!$G$4,IF('January 2023'!C447=Sheet6!$H$3,Sheet6!$H$4,IF('January 2023'!C447=Sheet6!$I$3,Sheet6!$I$4,IF('January 2023'!C447=Sheet6!$J$3,Sheet6!$J$4,IF('January 2023'!C447=Sheet6!$K$3,Sheet6!$K$4,IF('January 2023'!C447=Sheet6!$L$3,Sheet6!$L$4))))))))</f>
        <v>0.11334524387361433</v>
      </c>
      <c r="AG447" s="74">
        <f t="shared" si="95"/>
        <v>0.92446147593335914</v>
      </c>
      <c r="AH447" s="71">
        <v>0.84</v>
      </c>
      <c r="AI447" s="72">
        <f t="shared" si="96"/>
        <v>1</v>
      </c>
      <c r="AJ447" s="73">
        <f t="shared" si="97"/>
        <v>0.68421052631578949</v>
      </c>
      <c r="AK447" s="73">
        <v>0.68062718848137493</v>
      </c>
      <c r="AL447" s="95">
        <f t="shared" si="98"/>
        <v>1</v>
      </c>
      <c r="AM447" s="107">
        <v>0</v>
      </c>
      <c r="AN447" s="98">
        <f t="shared" si="99"/>
        <v>0</v>
      </c>
      <c r="AO447" s="99" t="e">
        <f>SUMIF([1]Sheet1!$AB:$AB,E447,[1]Sheet1!$AA:$AA)</f>
        <v>#VALUE!</v>
      </c>
      <c r="AP447" s="100">
        <f t="shared" si="100"/>
        <v>1</v>
      </c>
      <c r="AQ447" s="97">
        <f t="shared" si="101"/>
        <v>0</v>
      </c>
      <c r="AR447" s="100">
        <f t="shared" si="102"/>
        <v>0.99715657823322934</v>
      </c>
      <c r="AS447" s="101">
        <f t="shared" si="103"/>
        <v>7.8167157949850741E-2</v>
      </c>
      <c r="AT447" s="100">
        <v>0.11334524387361433</v>
      </c>
      <c r="AU447" s="108">
        <f t="shared" si="104"/>
        <v>1</v>
      </c>
    </row>
    <row r="448" spans="1:47" hidden="1">
      <c r="A448" s="21">
        <v>44927</v>
      </c>
      <c r="B448" s="23" t="s">
        <v>13</v>
      </c>
      <c r="C448" s="23" t="s">
        <v>274</v>
      </c>
      <c r="D448" s="23" t="s">
        <v>441</v>
      </c>
      <c r="E448" s="23">
        <v>1000262016</v>
      </c>
      <c r="F448" s="23" t="s">
        <v>32</v>
      </c>
      <c r="G448" s="23">
        <v>1070842</v>
      </c>
      <c r="H448" s="37" t="s">
        <v>20</v>
      </c>
      <c r="I448" s="4" t="s">
        <v>3518</v>
      </c>
      <c r="J448" s="4" t="s">
        <v>3556</v>
      </c>
      <c r="K448" s="24">
        <v>3336.7999999999884</v>
      </c>
      <c r="L448" s="24">
        <v>3336.7999999999884</v>
      </c>
      <c r="M448" s="29">
        <v>0</v>
      </c>
      <c r="N448" s="29">
        <v>0</v>
      </c>
      <c r="O448" s="29">
        <v>16</v>
      </c>
      <c r="P448" s="29">
        <v>0</v>
      </c>
      <c r="Q448" s="29">
        <v>2067.9</v>
      </c>
      <c r="R448" s="28">
        <v>0</v>
      </c>
      <c r="S448" s="28">
        <v>132948.41</v>
      </c>
      <c r="T448" s="28">
        <v>0</v>
      </c>
      <c r="U448" s="28">
        <v>132706</v>
      </c>
      <c r="V448" s="29">
        <v>0</v>
      </c>
      <c r="W448" s="29">
        <v>13</v>
      </c>
      <c r="X448" s="32">
        <f t="shared" si="90"/>
        <v>16</v>
      </c>
      <c r="Y448" s="33">
        <f t="shared" si="91"/>
        <v>2067.9</v>
      </c>
      <c r="Z448" s="33">
        <f t="shared" si="92"/>
        <v>132948.41</v>
      </c>
      <c r="AA448" s="33">
        <f t="shared" si="93"/>
        <v>132706</v>
      </c>
      <c r="AB448" s="5">
        <v>13</v>
      </c>
      <c r="AC448" s="6">
        <v>841530.86</v>
      </c>
      <c r="AD448" s="32">
        <v>1</v>
      </c>
      <c r="AE448" s="67">
        <f t="shared" si="94"/>
        <v>0.8125</v>
      </c>
      <c r="AF448" s="70">
        <f>IF(C448=Sheet6!$E$3,Sheet6!$E$4,IF('January 2023'!C448=Sheet6!$F$3,Sheet6!$F$4,IF('January 2023'!C448=Sheet6!$G$3,Sheet6!$G$4,IF('January 2023'!C448=Sheet6!$H$3,Sheet6!$H$4,IF('January 2023'!C448=Sheet6!$I$3,Sheet6!$I$4,IF('January 2023'!C448=Sheet6!$J$3,Sheet6!$J$4,IF('January 2023'!C448=Sheet6!$K$3,Sheet6!$K$4,IF('January 2023'!C448=Sheet6!$L$3,Sheet6!$L$4))))))))</f>
        <v>0.11334524387361433</v>
      </c>
      <c r="AG448" s="74">
        <f t="shared" si="95"/>
        <v>0.61972548549508732</v>
      </c>
      <c r="AH448" s="71">
        <v>0.84</v>
      </c>
      <c r="AI448" s="72">
        <f t="shared" si="96"/>
        <v>0</v>
      </c>
      <c r="AJ448" s="73">
        <f t="shared" si="97"/>
        <v>0.8125</v>
      </c>
      <c r="AK448" s="73">
        <v>0.68062718848137493</v>
      </c>
      <c r="AL448" s="95">
        <f t="shared" si="98"/>
        <v>1</v>
      </c>
      <c r="AM448" s="107">
        <v>0</v>
      </c>
      <c r="AN448" s="98">
        <f t="shared" si="99"/>
        <v>735.01199999999017</v>
      </c>
      <c r="AO448" s="99" t="e">
        <f>SUMIF([1]Sheet1!$AB:$AB,E448,[1]Sheet1!$AA:$AA)</f>
        <v>#VALUE!</v>
      </c>
      <c r="AP448" s="100" t="str">
        <f t="shared" si="100"/>
        <v/>
      </c>
      <c r="AQ448" s="97">
        <f t="shared" si="101"/>
        <v>1</v>
      </c>
      <c r="AR448" s="100">
        <f t="shared" si="102"/>
        <v>0.99817666115751214</v>
      </c>
      <c r="AS448" s="101">
        <f t="shared" si="103"/>
        <v>0.3814044840542955</v>
      </c>
      <c r="AT448" s="100">
        <v>0.11334524387361433</v>
      </c>
      <c r="AU448" s="108">
        <f t="shared" si="104"/>
        <v>0</v>
      </c>
    </row>
    <row r="449" spans="1:47" hidden="1">
      <c r="A449" s="21">
        <v>44927</v>
      </c>
      <c r="B449" s="22" t="s">
        <v>13</v>
      </c>
      <c r="C449" s="22" t="s">
        <v>274</v>
      </c>
      <c r="D449" s="22" t="s">
        <v>578</v>
      </c>
      <c r="E449" s="22">
        <v>1000259942</v>
      </c>
      <c r="F449" s="22" t="s">
        <v>32</v>
      </c>
      <c r="G449" s="22">
        <v>1069281</v>
      </c>
      <c r="H449" s="36" t="s">
        <v>20</v>
      </c>
      <c r="I449" s="4" t="s">
        <v>3519</v>
      </c>
      <c r="J449" s="4" t="s">
        <v>3557</v>
      </c>
      <c r="K449" s="25">
        <v>3267.6000000000349</v>
      </c>
      <c r="L449" s="25">
        <v>3267.6000000000349</v>
      </c>
      <c r="M449" s="26">
        <v>1</v>
      </c>
      <c r="N449" s="26">
        <v>0</v>
      </c>
      <c r="O449" s="26">
        <v>9</v>
      </c>
      <c r="P449" s="26">
        <v>1200</v>
      </c>
      <c r="Q449" s="26">
        <v>1341</v>
      </c>
      <c r="R449" s="27">
        <v>75938.55</v>
      </c>
      <c r="S449" s="27">
        <v>81100</v>
      </c>
      <c r="T449" s="28">
        <v>75939</v>
      </c>
      <c r="U449" s="27">
        <v>81100</v>
      </c>
      <c r="V449" s="29">
        <v>1</v>
      </c>
      <c r="W449" s="26">
        <v>4</v>
      </c>
      <c r="X449" s="30">
        <f t="shared" si="90"/>
        <v>10</v>
      </c>
      <c r="Y449" s="31">
        <f t="shared" si="91"/>
        <v>2541</v>
      </c>
      <c r="Z449" s="31">
        <f t="shared" si="92"/>
        <v>157038.54999999999</v>
      </c>
      <c r="AA449" s="31">
        <f t="shared" si="93"/>
        <v>157039</v>
      </c>
      <c r="AB449" s="5">
        <v>5</v>
      </c>
      <c r="AC449" s="6">
        <v>80598.75</v>
      </c>
      <c r="AD449" s="30">
        <v>0</v>
      </c>
      <c r="AE449" s="67">
        <f t="shared" si="94"/>
        <v>0.5</v>
      </c>
      <c r="AF449" s="70">
        <f>IF(C449=Sheet6!$E$3,Sheet6!$E$4,IF('January 2023'!C449=Sheet6!$F$3,Sheet6!$F$4,IF('January 2023'!C449=Sheet6!$G$3,Sheet6!$G$4,IF('January 2023'!C449=Sheet6!$H$3,Sheet6!$H$4,IF('January 2023'!C449=Sheet6!$I$3,Sheet6!$I$4,IF('January 2023'!C449=Sheet6!$J$3,Sheet6!$J$4,IF('January 2023'!C449=Sheet6!$K$3,Sheet6!$K$4,IF('January 2023'!C449=Sheet6!$L$3,Sheet6!$L$4))))))))</f>
        <v>0.11334524387361433</v>
      </c>
      <c r="AG449" s="74">
        <f t="shared" si="95"/>
        <v>0.77763496143958033</v>
      </c>
      <c r="AH449" s="71">
        <v>0.84</v>
      </c>
      <c r="AI449" s="72">
        <f t="shared" si="96"/>
        <v>0</v>
      </c>
      <c r="AJ449" s="73">
        <f t="shared" si="97"/>
        <v>0.5</v>
      </c>
      <c r="AK449" s="73">
        <v>0.68062718848137493</v>
      </c>
      <c r="AL449" s="95">
        <f t="shared" si="98"/>
        <v>0</v>
      </c>
      <c r="AM449" s="107">
        <v>0</v>
      </c>
      <c r="AN449" s="98">
        <f t="shared" si="99"/>
        <v>203.78400000002921</v>
      </c>
      <c r="AO449" s="99" t="e">
        <f>SUMIF([1]Sheet1!$AB:$AB,E449,[1]Sheet1!$AA:$AA)</f>
        <v>#VALUE!</v>
      </c>
      <c r="AP449" s="100" t="str">
        <f t="shared" si="100"/>
        <v/>
      </c>
      <c r="AQ449" s="97">
        <f t="shared" si="101"/>
        <v>1</v>
      </c>
      <c r="AR449" s="100">
        <f t="shared" si="102"/>
        <v>1.0000028655384299</v>
      </c>
      <c r="AS449" s="101">
        <f t="shared" si="103"/>
        <v>0.22236281021755322</v>
      </c>
      <c r="AT449" s="100">
        <v>0.11334524387361433</v>
      </c>
      <c r="AU449" s="108">
        <f t="shared" si="104"/>
        <v>0</v>
      </c>
    </row>
    <row r="450" spans="1:47" hidden="1">
      <c r="A450" s="21">
        <v>44927</v>
      </c>
      <c r="B450" s="23" t="s">
        <v>13</v>
      </c>
      <c r="C450" s="23" t="s">
        <v>274</v>
      </c>
      <c r="D450" s="23" t="s">
        <v>478</v>
      </c>
      <c r="E450" s="23">
        <v>1000282050</v>
      </c>
      <c r="F450" s="23" t="s">
        <v>32</v>
      </c>
      <c r="G450" s="23">
        <v>1070842</v>
      </c>
      <c r="H450" s="37" t="s">
        <v>20</v>
      </c>
      <c r="I450" s="4" t="s">
        <v>3520</v>
      </c>
      <c r="J450" s="4" t="s">
        <v>3558</v>
      </c>
      <c r="K450" s="24">
        <v>3243.7999999999884</v>
      </c>
      <c r="L450" s="24">
        <v>3243.7999999999884</v>
      </c>
      <c r="M450" s="29">
        <v>1</v>
      </c>
      <c r="N450" s="29">
        <v>0</v>
      </c>
      <c r="O450" s="29">
        <v>16</v>
      </c>
      <c r="P450" s="29">
        <v>1200</v>
      </c>
      <c r="Q450" s="29">
        <v>2991.1000000000004</v>
      </c>
      <c r="R450" s="28">
        <v>75938.55</v>
      </c>
      <c r="S450" s="28">
        <v>186705.62000000002</v>
      </c>
      <c r="T450" s="28">
        <v>42000</v>
      </c>
      <c r="U450" s="28">
        <v>250400.5</v>
      </c>
      <c r="V450" s="29">
        <v>1</v>
      </c>
      <c r="W450" s="29">
        <v>11</v>
      </c>
      <c r="X450" s="32">
        <f t="shared" si="90"/>
        <v>17</v>
      </c>
      <c r="Y450" s="33">
        <f t="shared" si="91"/>
        <v>4191.1000000000004</v>
      </c>
      <c r="Z450" s="33">
        <f t="shared" si="92"/>
        <v>262644.17000000004</v>
      </c>
      <c r="AA450" s="33">
        <f t="shared" si="93"/>
        <v>292400.5</v>
      </c>
      <c r="AB450" s="5">
        <v>12</v>
      </c>
      <c r="AC450" s="6">
        <v>43417.35</v>
      </c>
      <c r="AD450" s="32">
        <v>1</v>
      </c>
      <c r="AE450" s="67">
        <f t="shared" si="94"/>
        <v>0.70588235294117652</v>
      </c>
      <c r="AF450" s="70">
        <f>IF(C450=Sheet6!$E$3,Sheet6!$E$4,IF('January 2023'!C450=Sheet6!$F$3,Sheet6!$F$4,IF('January 2023'!C450=Sheet6!$G$3,Sheet6!$G$4,IF('January 2023'!C450=Sheet6!$H$3,Sheet6!$H$4,IF('January 2023'!C450=Sheet6!$I$3,Sheet6!$I$4,IF('January 2023'!C450=Sheet6!$J$3,Sheet6!$J$4,IF('January 2023'!C450=Sheet6!$K$3,Sheet6!$K$4,IF('January 2023'!C450=Sheet6!$L$3,Sheet6!$L$4))))))))</f>
        <v>0.11334524387361433</v>
      </c>
      <c r="AG450" s="74">
        <f t="shared" si="95"/>
        <v>1.2920340341574743</v>
      </c>
      <c r="AH450" s="71">
        <v>0.84</v>
      </c>
      <c r="AI450" s="72">
        <f t="shared" si="96"/>
        <v>1</v>
      </c>
      <c r="AJ450" s="73">
        <f t="shared" si="97"/>
        <v>0.70588235294117652</v>
      </c>
      <c r="AK450" s="73">
        <v>0.68062718848137493</v>
      </c>
      <c r="AL450" s="95">
        <f t="shared" si="98"/>
        <v>1</v>
      </c>
      <c r="AM450" s="107">
        <v>0</v>
      </c>
      <c r="AN450" s="98">
        <f t="shared" si="99"/>
        <v>0</v>
      </c>
      <c r="AO450" s="99" t="e">
        <f>SUMIF([1]Sheet1!$AB:$AB,E450,[1]Sheet1!$AA:$AA)</f>
        <v>#VALUE!</v>
      </c>
      <c r="AP450" s="100">
        <f t="shared" si="100"/>
        <v>1</v>
      </c>
      <c r="AQ450" s="97">
        <f t="shared" si="101"/>
        <v>0</v>
      </c>
      <c r="AR450" s="100">
        <f t="shared" si="102"/>
        <v>1.1132952237241738</v>
      </c>
      <c r="AS450" s="101">
        <f t="shared" si="103"/>
        <v>-0.43841531911659204</v>
      </c>
      <c r="AT450" s="100">
        <v>0.11334524387361433</v>
      </c>
      <c r="AU450" s="108">
        <f t="shared" si="104"/>
        <v>1</v>
      </c>
    </row>
    <row r="451" spans="1:47" hidden="1">
      <c r="A451" s="21">
        <v>44927</v>
      </c>
      <c r="B451" s="22" t="s">
        <v>13</v>
      </c>
      <c r="C451" s="22" t="s">
        <v>274</v>
      </c>
      <c r="D451" s="22" t="s">
        <v>448</v>
      </c>
      <c r="E451" s="22">
        <v>1001601558</v>
      </c>
      <c r="F451" s="22" t="s">
        <v>32</v>
      </c>
      <c r="G451" s="22">
        <v>1070842</v>
      </c>
      <c r="H451" s="36" t="s">
        <v>20</v>
      </c>
      <c r="I451" s="4" t="s">
        <v>3518</v>
      </c>
      <c r="J451" s="4" t="s">
        <v>3556</v>
      </c>
      <c r="K451" s="25">
        <v>3239.5999999999767</v>
      </c>
      <c r="L451" s="25">
        <v>3239.5999999999767</v>
      </c>
      <c r="M451" s="26">
        <v>1</v>
      </c>
      <c r="N451" s="26">
        <v>0</v>
      </c>
      <c r="O451" s="26">
        <v>11</v>
      </c>
      <c r="P451" s="26">
        <v>1200</v>
      </c>
      <c r="Q451" s="26">
        <v>1491.6</v>
      </c>
      <c r="R451" s="27">
        <v>75938.55</v>
      </c>
      <c r="S451" s="27">
        <v>97246.77</v>
      </c>
      <c r="T451" s="28">
        <v>0</v>
      </c>
      <c r="U451" s="27">
        <v>119400</v>
      </c>
      <c r="V451" s="29">
        <v>0</v>
      </c>
      <c r="W451" s="26">
        <v>8</v>
      </c>
      <c r="X451" s="30">
        <f t="shared" si="90"/>
        <v>12</v>
      </c>
      <c r="Y451" s="31">
        <f t="shared" si="91"/>
        <v>2691.6</v>
      </c>
      <c r="Z451" s="31">
        <f t="shared" si="92"/>
        <v>173185.32</v>
      </c>
      <c r="AA451" s="31">
        <f t="shared" si="93"/>
        <v>119400</v>
      </c>
      <c r="AB451" s="5">
        <v>8</v>
      </c>
      <c r="AC451" s="6">
        <v>723744.74</v>
      </c>
      <c r="AD451" s="30">
        <v>1</v>
      </c>
      <c r="AE451" s="67">
        <f t="shared" si="94"/>
        <v>0.66666666666666663</v>
      </c>
      <c r="AF451" s="70">
        <f>IF(C451=Sheet6!$E$3,Sheet6!$E$4,IF('January 2023'!C451=Sheet6!$F$3,Sheet6!$F$4,IF('January 2023'!C451=Sheet6!$G$3,Sheet6!$G$4,IF('January 2023'!C451=Sheet6!$H$3,Sheet6!$H$4,IF('January 2023'!C451=Sheet6!$I$3,Sheet6!$I$4,IF('January 2023'!C451=Sheet6!$J$3,Sheet6!$J$4,IF('January 2023'!C451=Sheet6!$K$3,Sheet6!$K$4,IF('January 2023'!C451=Sheet6!$L$3,Sheet6!$L$4))))))))</f>
        <v>0.11334524387361433</v>
      </c>
      <c r="AG451" s="74">
        <f t="shared" si="95"/>
        <v>0.83084331398938738</v>
      </c>
      <c r="AH451" s="71">
        <v>0.84</v>
      </c>
      <c r="AI451" s="72">
        <f t="shared" si="96"/>
        <v>0</v>
      </c>
      <c r="AJ451" s="73">
        <f t="shared" si="97"/>
        <v>0.66666666666666663</v>
      </c>
      <c r="AK451" s="73">
        <v>0.68062718848137493</v>
      </c>
      <c r="AL451" s="95">
        <f t="shared" si="98"/>
        <v>0</v>
      </c>
      <c r="AM451" s="107">
        <v>0</v>
      </c>
      <c r="AN451" s="98">
        <f t="shared" si="99"/>
        <v>29.663999999980206</v>
      </c>
      <c r="AO451" s="99" t="e">
        <f>SUMIF([1]Sheet1!$AB:$AB,E451,[1]Sheet1!$AA:$AA)</f>
        <v>#VALUE!</v>
      </c>
      <c r="AP451" s="100" t="str">
        <f t="shared" si="100"/>
        <v/>
      </c>
      <c r="AQ451" s="97">
        <f t="shared" si="101"/>
        <v>1</v>
      </c>
      <c r="AR451" s="100">
        <f t="shared" si="102"/>
        <v>0.68943487819868332</v>
      </c>
      <c r="AS451" s="101">
        <f t="shared" si="103"/>
        <v>0.42718764101753626</v>
      </c>
      <c r="AT451" s="100">
        <v>0.11334524387361433</v>
      </c>
      <c r="AU451" s="108">
        <f t="shared" si="104"/>
        <v>0</v>
      </c>
    </row>
    <row r="452" spans="1:47" hidden="1">
      <c r="A452" s="21">
        <v>44927</v>
      </c>
      <c r="B452" s="22" t="s">
        <v>13</v>
      </c>
      <c r="C452" s="22" t="s">
        <v>274</v>
      </c>
      <c r="D452" s="22" t="s">
        <v>411</v>
      </c>
      <c r="E452" s="22">
        <v>1000281986</v>
      </c>
      <c r="F452" s="22" t="s">
        <v>32</v>
      </c>
      <c r="G452" s="22">
        <v>1070842</v>
      </c>
      <c r="H452" s="36" t="s">
        <v>20</v>
      </c>
      <c r="I452" s="4" t="s">
        <v>3518</v>
      </c>
      <c r="J452" s="4" t="s">
        <v>3556</v>
      </c>
      <c r="K452" s="25">
        <v>3230</v>
      </c>
      <c r="L452" s="25">
        <v>3230</v>
      </c>
      <c r="M452" s="26">
        <v>0</v>
      </c>
      <c r="N452" s="26">
        <v>0</v>
      </c>
      <c r="O452" s="26">
        <v>4</v>
      </c>
      <c r="P452" s="26">
        <v>0</v>
      </c>
      <c r="Q452" s="26">
        <v>1759.8000000000002</v>
      </c>
      <c r="R452" s="27">
        <v>0</v>
      </c>
      <c r="S452" s="27">
        <v>110195.7</v>
      </c>
      <c r="T452" s="28">
        <v>0</v>
      </c>
      <c r="U452" s="27">
        <v>109000</v>
      </c>
      <c r="V452" s="29">
        <v>0</v>
      </c>
      <c r="W452" s="26">
        <v>3</v>
      </c>
      <c r="X452" s="30">
        <f t="shared" ref="X452:X515" si="105">IFERROR(SUM(M452,O452),"")</f>
        <v>4</v>
      </c>
      <c r="Y452" s="31">
        <f t="shared" ref="Y452:Y515" si="106">IFERROR(SUM(P452:Q452),"")</f>
        <v>1759.8000000000002</v>
      </c>
      <c r="Z452" s="31">
        <f t="shared" ref="Z452:Z515" si="107">IFERROR(SUM(R452:S452),"")</f>
        <v>110195.7</v>
      </c>
      <c r="AA452" s="31">
        <f t="shared" ref="AA452:AA515" si="108">IFERROR(SUM(T452:U452),"")</f>
        <v>109000</v>
      </c>
      <c r="AB452" s="5">
        <v>3</v>
      </c>
      <c r="AC452" s="6">
        <v>520972.43</v>
      </c>
      <c r="AD452" s="30">
        <v>1</v>
      </c>
      <c r="AE452" s="67">
        <f t="shared" si="94"/>
        <v>0.75</v>
      </c>
      <c r="AF452" s="70">
        <f>IF(C452=Sheet6!$E$3,Sheet6!$E$4,IF('January 2023'!C452=Sheet6!$F$3,Sheet6!$F$4,IF('January 2023'!C452=Sheet6!$G$3,Sheet6!$G$4,IF('January 2023'!C452=Sheet6!$H$3,Sheet6!$H$4,IF('January 2023'!C452=Sheet6!$I$3,Sheet6!$I$4,IF('January 2023'!C452=Sheet6!$J$3,Sheet6!$J$4,IF('January 2023'!C452=Sheet6!$K$3,Sheet6!$K$4,IF('January 2023'!C452=Sheet6!$L$3,Sheet6!$L$4))))))))</f>
        <v>0.11334524387361433</v>
      </c>
      <c r="AG452" s="74">
        <f t="shared" si="95"/>
        <v>0.54482972136222918</v>
      </c>
      <c r="AH452" s="71">
        <v>0.84</v>
      </c>
      <c r="AI452" s="72">
        <f t="shared" si="96"/>
        <v>0</v>
      </c>
      <c r="AJ452" s="73">
        <f t="shared" si="97"/>
        <v>0.75</v>
      </c>
      <c r="AK452" s="73">
        <v>0.68062718848137493</v>
      </c>
      <c r="AL452" s="95">
        <f t="shared" si="98"/>
        <v>1</v>
      </c>
      <c r="AM452" s="107">
        <v>0</v>
      </c>
      <c r="AN452" s="98">
        <f t="shared" si="99"/>
        <v>953.39999999999964</v>
      </c>
      <c r="AO452" s="99" t="e">
        <f>SUMIF([1]Sheet1!$AB:$AB,E452,[1]Sheet1!$AA:$AA)</f>
        <v>#VALUE!</v>
      </c>
      <c r="AP452" s="100" t="str">
        <f t="shared" si="100"/>
        <v/>
      </c>
      <c r="AQ452" s="97">
        <f t="shared" si="101"/>
        <v>1</v>
      </c>
      <c r="AR452" s="100">
        <f t="shared" si="102"/>
        <v>0.98914930437394566</v>
      </c>
      <c r="AS452" s="101">
        <f t="shared" si="103"/>
        <v>0.46108206011230035</v>
      </c>
      <c r="AT452" s="100">
        <v>0.11334524387361433</v>
      </c>
      <c r="AU452" s="108">
        <f t="shared" si="104"/>
        <v>0</v>
      </c>
    </row>
    <row r="453" spans="1:47" hidden="1">
      <c r="A453" s="21">
        <v>44927</v>
      </c>
      <c r="B453" s="23" t="s">
        <v>13</v>
      </c>
      <c r="C453" s="23" t="s">
        <v>274</v>
      </c>
      <c r="D453" s="23" t="s">
        <v>387</v>
      </c>
      <c r="E453" s="23">
        <v>1000261993</v>
      </c>
      <c r="F453" s="23" t="s">
        <v>32</v>
      </c>
      <c r="G453" s="23">
        <v>1070842</v>
      </c>
      <c r="H453" s="37" t="s">
        <v>20</v>
      </c>
      <c r="I453" s="4" t="s">
        <v>3518</v>
      </c>
      <c r="J453" s="4" t="s">
        <v>3556</v>
      </c>
      <c r="K453" s="24">
        <v>3194.4000000001397</v>
      </c>
      <c r="L453" s="24">
        <v>3194.4000000001397</v>
      </c>
      <c r="M453" s="29">
        <v>1</v>
      </c>
      <c r="N453" s="29">
        <v>0</v>
      </c>
      <c r="O453" s="29">
        <v>14</v>
      </c>
      <c r="P453" s="29">
        <v>1001</v>
      </c>
      <c r="Q453" s="29">
        <v>3655.2</v>
      </c>
      <c r="R453" s="28">
        <v>63345.42</v>
      </c>
      <c r="S453" s="28">
        <v>209049.28999999998</v>
      </c>
      <c r="T453" s="28">
        <v>30000</v>
      </c>
      <c r="U453" s="28">
        <v>276800</v>
      </c>
      <c r="V453" s="29">
        <v>1</v>
      </c>
      <c r="W453" s="29">
        <v>9</v>
      </c>
      <c r="X453" s="32">
        <f t="shared" si="105"/>
        <v>15</v>
      </c>
      <c r="Y453" s="33">
        <f t="shared" si="106"/>
        <v>4656.2</v>
      </c>
      <c r="Z453" s="33">
        <f t="shared" si="107"/>
        <v>272394.70999999996</v>
      </c>
      <c r="AA453" s="33">
        <f t="shared" si="108"/>
        <v>306800</v>
      </c>
      <c r="AB453" s="5">
        <v>10</v>
      </c>
      <c r="AC453" s="6">
        <v>158240.85</v>
      </c>
      <c r="AD453" s="32">
        <v>0</v>
      </c>
      <c r="AE453" s="67">
        <f t="shared" ref="AE453:AE516" si="109">IFERROR((AB453/X453),"")</f>
        <v>0.66666666666666663</v>
      </c>
      <c r="AF453" s="70">
        <f>IF(C453=Sheet6!$E$3,Sheet6!$E$4,IF('January 2023'!C453=Sheet6!$F$3,Sheet6!$F$4,IF('January 2023'!C453=Sheet6!$G$3,Sheet6!$G$4,IF('January 2023'!C453=Sheet6!$H$3,Sheet6!$H$4,IF('January 2023'!C453=Sheet6!$I$3,Sheet6!$I$4,IF('January 2023'!C453=Sheet6!$J$3,Sheet6!$J$4,IF('January 2023'!C453=Sheet6!$K$3,Sheet6!$K$4,IF('January 2023'!C453=Sheet6!$L$3,Sheet6!$L$4))))))))</f>
        <v>0.11334524387361433</v>
      </c>
      <c r="AG453" s="74">
        <f t="shared" ref="AG453:AG516" si="110">IFERROR(Y453/L453,0)</f>
        <v>1.4576133233157389</v>
      </c>
      <c r="AH453" s="71">
        <v>0.84</v>
      </c>
      <c r="AI453" s="72">
        <f t="shared" ref="AI453:AI516" si="111">IF(AG453&gt;AH453,1,0)</f>
        <v>1</v>
      </c>
      <c r="AJ453" s="73">
        <f t="shared" ref="AJ453:AJ516" si="112">IFERROR(AB453/X453,0)</f>
        <v>0.66666666666666663</v>
      </c>
      <c r="AK453" s="73">
        <v>0.68062718848137493</v>
      </c>
      <c r="AL453" s="95">
        <f t="shared" ref="AL453:AL516" si="113">IF(AJ453&gt;=AK453,1,0)</f>
        <v>0</v>
      </c>
      <c r="AM453" s="107">
        <v>0</v>
      </c>
      <c r="AN453" s="98">
        <f t="shared" ref="AN453:AN516" si="114">IF(((AH453*L453)-(AG453*L453))&lt;0,0,((AH453*L453)-(AG453*L453)))</f>
        <v>0</v>
      </c>
      <c r="AO453" s="99" t="e">
        <f>SUMIF([1]Sheet1!$AB:$AB,E453,[1]Sheet1!$AA:$AA)</f>
        <v>#VALUE!</v>
      </c>
      <c r="AP453" s="100">
        <f t="shared" ref="AP453:AP516" si="115">IF(AN453=0,100%,IFERROR((AO453/AN453),""))</f>
        <v>1</v>
      </c>
      <c r="AQ453" s="97">
        <f t="shared" ref="AQ453:AQ516" si="116">IF(AND(AN453&gt;0,AP453&gt;=100%),1,0)</f>
        <v>0</v>
      </c>
      <c r="AR453" s="100">
        <f t="shared" ref="AR453:AR516" si="117">IFERROR(AA453/Z453,0)</f>
        <v>1.1263067480275224</v>
      </c>
      <c r="AS453" s="101">
        <f t="shared" ref="AS453:AS516" si="118">1-(AR453*AG453)</f>
        <v>-0.64171972206533945</v>
      </c>
      <c r="AT453" s="100">
        <v>0.11334524387361433</v>
      </c>
      <c r="AU453" s="108">
        <f t="shared" ref="AU453:AU516" si="119">IF(AS453&lt;=AT453,1,0)</f>
        <v>1</v>
      </c>
    </row>
    <row r="454" spans="1:47" hidden="1">
      <c r="A454" s="21">
        <v>44927</v>
      </c>
      <c r="B454" s="22" t="s">
        <v>13</v>
      </c>
      <c r="C454" s="22" t="s">
        <v>274</v>
      </c>
      <c r="D454" s="22" t="s">
        <v>761</v>
      </c>
      <c r="E454" s="22">
        <v>1001604446</v>
      </c>
      <c r="F454" s="22" t="s">
        <v>32</v>
      </c>
      <c r="G454" s="22">
        <v>1069288</v>
      </c>
      <c r="H454" s="36" t="s">
        <v>20</v>
      </c>
      <c r="I454" s="4" t="s">
        <v>3518</v>
      </c>
      <c r="J454" s="4" t="s">
        <v>3556</v>
      </c>
      <c r="K454" s="25">
        <v>3163.2399999999907</v>
      </c>
      <c r="L454" s="25">
        <v>3163.2399999999907</v>
      </c>
      <c r="M454" s="26">
        <v>1</v>
      </c>
      <c r="N454" s="26">
        <v>0</v>
      </c>
      <c r="O454" s="26">
        <v>23</v>
      </c>
      <c r="P454" s="26">
        <v>1200</v>
      </c>
      <c r="Q454" s="26">
        <v>2893.2</v>
      </c>
      <c r="R454" s="27">
        <v>76828.650000000009</v>
      </c>
      <c r="S454" s="27">
        <v>188606.04</v>
      </c>
      <c r="T454" s="28">
        <v>50000</v>
      </c>
      <c r="U454" s="27">
        <v>205350</v>
      </c>
      <c r="V454" s="29">
        <v>1</v>
      </c>
      <c r="W454" s="26">
        <v>14</v>
      </c>
      <c r="X454" s="30">
        <f t="shared" si="105"/>
        <v>24</v>
      </c>
      <c r="Y454" s="31">
        <f t="shared" si="106"/>
        <v>4093.2</v>
      </c>
      <c r="Z454" s="31">
        <f t="shared" si="107"/>
        <v>265434.69</v>
      </c>
      <c r="AA454" s="31">
        <f t="shared" si="108"/>
        <v>255350</v>
      </c>
      <c r="AB454" s="5">
        <v>15</v>
      </c>
      <c r="AC454" s="6">
        <v>850371.96</v>
      </c>
      <c r="AD454" s="30">
        <v>3</v>
      </c>
      <c r="AE454" s="67">
        <f t="shared" si="109"/>
        <v>0.625</v>
      </c>
      <c r="AF454" s="70">
        <f>IF(C454=Sheet6!$E$3,Sheet6!$E$4,IF('January 2023'!C454=Sheet6!$F$3,Sheet6!$F$4,IF('January 2023'!C454=Sheet6!$G$3,Sheet6!$G$4,IF('January 2023'!C454=Sheet6!$H$3,Sheet6!$H$4,IF('January 2023'!C454=Sheet6!$I$3,Sheet6!$I$4,IF('January 2023'!C454=Sheet6!$J$3,Sheet6!$J$4,IF('January 2023'!C454=Sheet6!$K$3,Sheet6!$K$4,IF('January 2023'!C454=Sheet6!$L$3,Sheet6!$L$4))))))))</f>
        <v>0.11334524387361433</v>
      </c>
      <c r="AG454" s="74">
        <f t="shared" si="110"/>
        <v>1.2939897067563675</v>
      </c>
      <c r="AH454" s="71">
        <v>0.84</v>
      </c>
      <c r="AI454" s="72">
        <f t="shared" si="111"/>
        <v>1</v>
      </c>
      <c r="AJ454" s="73">
        <f t="shared" si="112"/>
        <v>0.625</v>
      </c>
      <c r="AK454" s="73">
        <v>0.68062718848137493</v>
      </c>
      <c r="AL454" s="95">
        <f t="shared" si="113"/>
        <v>0</v>
      </c>
      <c r="AM454" s="107">
        <v>0</v>
      </c>
      <c r="AN454" s="98">
        <f t="shared" si="114"/>
        <v>0</v>
      </c>
      <c r="AO454" s="99" t="e">
        <f>SUMIF([1]Sheet1!$AB:$AB,E454,[1]Sheet1!$AA:$AA)</f>
        <v>#VALUE!</v>
      </c>
      <c r="AP454" s="100">
        <f t="shared" si="115"/>
        <v>1</v>
      </c>
      <c r="AQ454" s="97">
        <f t="shared" si="116"/>
        <v>0</v>
      </c>
      <c r="AR454" s="100">
        <f t="shared" si="117"/>
        <v>0.96200688764531872</v>
      </c>
      <c r="AS454" s="101">
        <f t="shared" si="118"/>
        <v>-0.2448270104417718</v>
      </c>
      <c r="AT454" s="100">
        <v>0.11334524387361433</v>
      </c>
      <c r="AU454" s="108">
        <f t="shared" si="119"/>
        <v>1</v>
      </c>
    </row>
    <row r="455" spans="1:47" hidden="1">
      <c r="A455" s="21">
        <v>44927</v>
      </c>
      <c r="B455" s="23" t="s">
        <v>13</v>
      </c>
      <c r="C455" s="23" t="s">
        <v>274</v>
      </c>
      <c r="D455" s="23" t="s">
        <v>535</v>
      </c>
      <c r="E455" s="23">
        <v>1000281937</v>
      </c>
      <c r="F455" s="23" t="s">
        <v>32</v>
      </c>
      <c r="G455" s="23">
        <v>1070842</v>
      </c>
      <c r="H455" s="37" t="s">
        <v>20</v>
      </c>
      <c r="I455" s="4" t="s">
        <v>3518</v>
      </c>
      <c r="J455" s="4" t="s">
        <v>3556</v>
      </c>
      <c r="K455" s="24">
        <v>3041</v>
      </c>
      <c r="L455" s="24">
        <v>3041</v>
      </c>
      <c r="M455" s="29">
        <v>1</v>
      </c>
      <c r="N455" s="29">
        <v>0</v>
      </c>
      <c r="O455" s="29">
        <v>14</v>
      </c>
      <c r="P455" s="29">
        <v>1200</v>
      </c>
      <c r="Q455" s="29">
        <v>1225.3</v>
      </c>
      <c r="R455" s="28">
        <v>75938.55</v>
      </c>
      <c r="S455" s="28">
        <v>78159.92</v>
      </c>
      <c r="T455" s="28">
        <v>0</v>
      </c>
      <c r="U455" s="28">
        <v>92900</v>
      </c>
      <c r="V455" s="29">
        <v>0</v>
      </c>
      <c r="W455" s="29">
        <v>8</v>
      </c>
      <c r="X455" s="32">
        <f t="shared" si="105"/>
        <v>15</v>
      </c>
      <c r="Y455" s="33">
        <f t="shared" si="106"/>
        <v>2425.3000000000002</v>
      </c>
      <c r="Z455" s="33">
        <f t="shared" si="107"/>
        <v>154098.47</v>
      </c>
      <c r="AA455" s="33">
        <f t="shared" si="108"/>
        <v>92900</v>
      </c>
      <c r="AB455" s="5">
        <v>8</v>
      </c>
      <c r="AC455" s="6">
        <v>898541.78</v>
      </c>
      <c r="AD455" s="32">
        <v>1</v>
      </c>
      <c r="AE455" s="67">
        <f t="shared" si="109"/>
        <v>0.53333333333333333</v>
      </c>
      <c r="AF455" s="70">
        <f>IF(C455=Sheet6!$E$3,Sheet6!$E$4,IF('January 2023'!C455=Sheet6!$F$3,Sheet6!$F$4,IF('January 2023'!C455=Sheet6!$G$3,Sheet6!$G$4,IF('January 2023'!C455=Sheet6!$H$3,Sheet6!$H$4,IF('January 2023'!C455=Sheet6!$I$3,Sheet6!$I$4,IF('January 2023'!C455=Sheet6!$J$3,Sheet6!$J$4,IF('January 2023'!C455=Sheet6!$K$3,Sheet6!$K$4,IF('January 2023'!C455=Sheet6!$L$3,Sheet6!$L$4))))))))</f>
        <v>0.11334524387361433</v>
      </c>
      <c r="AG455" s="74">
        <f t="shared" si="110"/>
        <v>0.79753370601775742</v>
      </c>
      <c r="AH455" s="71">
        <v>0.84</v>
      </c>
      <c r="AI455" s="72">
        <f t="shared" si="111"/>
        <v>0</v>
      </c>
      <c r="AJ455" s="73">
        <f t="shared" si="112"/>
        <v>0.53333333333333333</v>
      </c>
      <c r="AK455" s="73">
        <v>0.68062718848137493</v>
      </c>
      <c r="AL455" s="95">
        <f t="shared" si="113"/>
        <v>0</v>
      </c>
      <c r="AM455" s="107">
        <v>0</v>
      </c>
      <c r="AN455" s="98">
        <f t="shared" si="114"/>
        <v>129.13999999999987</v>
      </c>
      <c r="AO455" s="99" t="e">
        <f>SUMIF([1]Sheet1!$AB:$AB,E455,[1]Sheet1!$AA:$AA)</f>
        <v>#VALUE!</v>
      </c>
      <c r="AP455" s="100" t="str">
        <f t="shared" si="115"/>
        <v/>
      </c>
      <c r="AQ455" s="97">
        <f t="shared" si="116"/>
        <v>1</v>
      </c>
      <c r="AR455" s="100">
        <f t="shared" si="117"/>
        <v>0.60286127435269155</v>
      </c>
      <c r="AS455" s="101">
        <f t="shared" si="118"/>
        <v>0.51919781365090989</v>
      </c>
      <c r="AT455" s="100">
        <v>0.11334524387361433</v>
      </c>
      <c r="AU455" s="108">
        <f t="shared" si="119"/>
        <v>0</v>
      </c>
    </row>
    <row r="456" spans="1:47" hidden="1">
      <c r="A456" s="21">
        <v>44927</v>
      </c>
      <c r="B456" s="23" t="s">
        <v>13</v>
      </c>
      <c r="C456" s="23" t="s">
        <v>274</v>
      </c>
      <c r="D456" s="23" t="s">
        <v>656</v>
      </c>
      <c r="E456" s="23">
        <v>1000254378</v>
      </c>
      <c r="F456" s="23" t="s">
        <v>32</v>
      </c>
      <c r="G456" s="23">
        <v>1070842</v>
      </c>
      <c r="H456" s="37" t="s">
        <v>20</v>
      </c>
      <c r="I456" s="4" t="s">
        <v>3520</v>
      </c>
      <c r="J456" s="4" t="s">
        <v>3558</v>
      </c>
      <c r="K456" s="24">
        <v>3030.6000000000058</v>
      </c>
      <c r="L456" s="24">
        <v>3030.6000000000058</v>
      </c>
      <c r="M456" s="29">
        <v>1</v>
      </c>
      <c r="N456" s="29">
        <v>0</v>
      </c>
      <c r="O456" s="29">
        <v>9</v>
      </c>
      <c r="P456" s="29">
        <v>1200</v>
      </c>
      <c r="Q456" s="29">
        <v>1447.8999999999999</v>
      </c>
      <c r="R456" s="28">
        <v>75938.55</v>
      </c>
      <c r="S456" s="28">
        <v>95430.29</v>
      </c>
      <c r="T456" s="28">
        <v>0</v>
      </c>
      <c r="U456" s="28">
        <v>103800</v>
      </c>
      <c r="V456" s="29">
        <v>0</v>
      </c>
      <c r="W456" s="29">
        <v>7</v>
      </c>
      <c r="X456" s="32">
        <f t="shared" si="105"/>
        <v>10</v>
      </c>
      <c r="Y456" s="33">
        <f t="shared" si="106"/>
        <v>2647.8999999999996</v>
      </c>
      <c r="Z456" s="33">
        <f t="shared" si="107"/>
        <v>171368.84</v>
      </c>
      <c r="AA456" s="33">
        <f t="shared" si="108"/>
        <v>103800</v>
      </c>
      <c r="AB456" s="5">
        <v>7</v>
      </c>
      <c r="AC456" s="6">
        <v>319070.58</v>
      </c>
      <c r="AD456" s="32">
        <v>0</v>
      </c>
      <c r="AE456" s="67">
        <f t="shared" si="109"/>
        <v>0.7</v>
      </c>
      <c r="AF456" s="70">
        <f>IF(C456=Sheet6!$E$3,Sheet6!$E$4,IF('January 2023'!C456=Sheet6!$F$3,Sheet6!$F$4,IF('January 2023'!C456=Sheet6!$G$3,Sheet6!$G$4,IF('January 2023'!C456=Sheet6!$H$3,Sheet6!$H$4,IF('January 2023'!C456=Sheet6!$I$3,Sheet6!$I$4,IF('January 2023'!C456=Sheet6!$J$3,Sheet6!$J$4,IF('January 2023'!C456=Sheet6!$K$3,Sheet6!$K$4,IF('January 2023'!C456=Sheet6!$L$3,Sheet6!$L$4))))))))</f>
        <v>0.11334524387361433</v>
      </c>
      <c r="AG456" s="74">
        <f t="shared" si="110"/>
        <v>0.87372137530521832</v>
      </c>
      <c r="AH456" s="71">
        <v>0.84</v>
      </c>
      <c r="AI456" s="72">
        <f t="shared" si="111"/>
        <v>1</v>
      </c>
      <c r="AJ456" s="73">
        <f t="shared" si="112"/>
        <v>0.7</v>
      </c>
      <c r="AK456" s="73">
        <v>0.68062718848137493</v>
      </c>
      <c r="AL456" s="95">
        <f t="shared" si="113"/>
        <v>1</v>
      </c>
      <c r="AM456" s="107">
        <v>0</v>
      </c>
      <c r="AN456" s="98">
        <f t="shared" si="114"/>
        <v>0</v>
      </c>
      <c r="AO456" s="99" t="e">
        <f>SUMIF([1]Sheet1!$AB:$AB,E456,[1]Sheet1!$AA:$AA)</f>
        <v>#VALUE!</v>
      </c>
      <c r="AP456" s="100">
        <f t="shared" si="115"/>
        <v>1</v>
      </c>
      <c r="AQ456" s="97">
        <f t="shared" si="116"/>
        <v>0</v>
      </c>
      <c r="AR456" s="100">
        <f t="shared" si="117"/>
        <v>0.60571104992016056</v>
      </c>
      <c r="AS456" s="101">
        <f t="shared" si="118"/>
        <v>0.47077730842618959</v>
      </c>
      <c r="AT456" s="100">
        <v>0.11334524387361433</v>
      </c>
      <c r="AU456" s="108">
        <f t="shared" si="119"/>
        <v>0</v>
      </c>
    </row>
    <row r="457" spans="1:47" hidden="1">
      <c r="A457" s="21">
        <v>44927</v>
      </c>
      <c r="B457" s="23" t="s">
        <v>13</v>
      </c>
      <c r="C457" s="23" t="s">
        <v>274</v>
      </c>
      <c r="D457" s="23" t="s">
        <v>434</v>
      </c>
      <c r="E457" s="23">
        <v>1000262351</v>
      </c>
      <c r="F457" s="23" t="s">
        <v>32</v>
      </c>
      <c r="G457" s="23">
        <v>1070842</v>
      </c>
      <c r="H457" s="37" t="s">
        <v>20</v>
      </c>
      <c r="I457" s="4" t="s">
        <v>3520</v>
      </c>
      <c r="J457" s="4" t="s">
        <v>3558</v>
      </c>
      <c r="K457" s="24">
        <v>3022.1999999999825</v>
      </c>
      <c r="L457" s="24">
        <v>3022.1999999999825</v>
      </c>
      <c r="M457" s="29">
        <v>1</v>
      </c>
      <c r="N457" s="29">
        <v>0</v>
      </c>
      <c r="O457" s="29">
        <v>6</v>
      </c>
      <c r="P457" s="29">
        <v>432</v>
      </c>
      <c r="Q457" s="29">
        <v>579</v>
      </c>
      <c r="R457" s="28">
        <v>27337.879999999997</v>
      </c>
      <c r="S457" s="28">
        <v>36499.999999999993</v>
      </c>
      <c r="T457" s="28">
        <v>27000</v>
      </c>
      <c r="U457" s="28">
        <v>36500</v>
      </c>
      <c r="V457" s="29">
        <v>1</v>
      </c>
      <c r="W457" s="29">
        <v>5</v>
      </c>
      <c r="X457" s="32">
        <f t="shared" si="105"/>
        <v>7</v>
      </c>
      <c r="Y457" s="33">
        <f t="shared" si="106"/>
        <v>1011</v>
      </c>
      <c r="Z457" s="33">
        <f t="shared" si="107"/>
        <v>63837.87999999999</v>
      </c>
      <c r="AA457" s="33">
        <f t="shared" si="108"/>
        <v>63500</v>
      </c>
      <c r="AB457" s="5">
        <v>6</v>
      </c>
      <c r="AC457" s="6">
        <v>46833.77</v>
      </c>
      <c r="AD457" s="32">
        <v>0</v>
      </c>
      <c r="AE457" s="67">
        <f t="shared" si="109"/>
        <v>0.8571428571428571</v>
      </c>
      <c r="AF457" s="70">
        <f>IF(C457=Sheet6!$E$3,Sheet6!$E$4,IF('January 2023'!C457=Sheet6!$F$3,Sheet6!$F$4,IF('January 2023'!C457=Sheet6!$G$3,Sheet6!$G$4,IF('January 2023'!C457=Sheet6!$H$3,Sheet6!$H$4,IF('January 2023'!C457=Sheet6!$I$3,Sheet6!$I$4,IF('January 2023'!C457=Sheet6!$J$3,Sheet6!$J$4,IF('January 2023'!C457=Sheet6!$K$3,Sheet6!$K$4,IF('January 2023'!C457=Sheet6!$L$3,Sheet6!$L$4))))))))</f>
        <v>0.11334524387361433</v>
      </c>
      <c r="AG457" s="74">
        <f t="shared" si="110"/>
        <v>0.33452451856263843</v>
      </c>
      <c r="AH457" s="71">
        <v>0.84</v>
      </c>
      <c r="AI457" s="72">
        <f t="shared" si="111"/>
        <v>0</v>
      </c>
      <c r="AJ457" s="73">
        <f t="shared" si="112"/>
        <v>0.8571428571428571</v>
      </c>
      <c r="AK457" s="73">
        <v>0.68062718848137493</v>
      </c>
      <c r="AL457" s="95">
        <f t="shared" si="113"/>
        <v>1</v>
      </c>
      <c r="AM457" s="107">
        <v>0</v>
      </c>
      <c r="AN457" s="98">
        <f t="shared" si="114"/>
        <v>1527.6479999999851</v>
      </c>
      <c r="AO457" s="99" t="e">
        <f>SUMIF([1]Sheet1!$AB:$AB,E457,[1]Sheet1!$AA:$AA)</f>
        <v>#VALUE!</v>
      </c>
      <c r="AP457" s="100" t="str">
        <f t="shared" si="115"/>
        <v/>
      </c>
      <c r="AQ457" s="97">
        <f t="shared" si="116"/>
        <v>1</v>
      </c>
      <c r="AR457" s="100">
        <f t="shared" si="117"/>
        <v>0.99470721772088944</v>
      </c>
      <c r="AS457" s="101">
        <f t="shared" si="118"/>
        <v>0.66724604688113787</v>
      </c>
      <c r="AT457" s="100">
        <v>0.11334524387361433</v>
      </c>
      <c r="AU457" s="108">
        <f t="shared" si="119"/>
        <v>0</v>
      </c>
    </row>
    <row r="458" spans="1:47" hidden="1">
      <c r="A458" s="21">
        <v>44927</v>
      </c>
      <c r="B458" s="22" t="s">
        <v>13</v>
      </c>
      <c r="C458" s="22" t="s">
        <v>274</v>
      </c>
      <c r="D458" s="22" t="s">
        <v>479</v>
      </c>
      <c r="E458" s="22">
        <v>1000260207</v>
      </c>
      <c r="F458" s="22" t="s">
        <v>32</v>
      </c>
      <c r="G458" s="22">
        <v>1069281</v>
      </c>
      <c r="H458" s="36" t="s">
        <v>20</v>
      </c>
      <c r="I458" s="4" t="s">
        <v>3519</v>
      </c>
      <c r="J458" s="4" t="s">
        <v>3557</v>
      </c>
      <c r="K458" s="25">
        <v>3007.7200000000012</v>
      </c>
      <c r="L458" s="25">
        <v>3007.7200000000012</v>
      </c>
      <c r="M458" s="26">
        <v>0</v>
      </c>
      <c r="N458" s="26">
        <v>0</v>
      </c>
      <c r="O458" s="26">
        <v>11</v>
      </c>
      <c r="P458" s="26">
        <v>0</v>
      </c>
      <c r="Q458" s="26">
        <v>2509.6999999999998</v>
      </c>
      <c r="R458" s="27">
        <v>0</v>
      </c>
      <c r="S458" s="27">
        <v>156169</v>
      </c>
      <c r="T458" s="28">
        <v>0</v>
      </c>
      <c r="U458" s="27">
        <v>161500</v>
      </c>
      <c r="V458" s="29">
        <v>0</v>
      </c>
      <c r="W458" s="26">
        <v>7</v>
      </c>
      <c r="X458" s="30">
        <f t="shared" si="105"/>
        <v>11</v>
      </c>
      <c r="Y458" s="31">
        <f t="shared" si="106"/>
        <v>2509.6999999999998</v>
      </c>
      <c r="Z458" s="31">
        <f t="shared" si="107"/>
        <v>156169</v>
      </c>
      <c r="AA458" s="31">
        <f t="shared" si="108"/>
        <v>161500</v>
      </c>
      <c r="AB458" s="5">
        <v>7</v>
      </c>
      <c r="AC458" s="6">
        <v>1101033.05</v>
      </c>
      <c r="AD458" s="30">
        <v>1</v>
      </c>
      <c r="AE458" s="67">
        <f t="shared" si="109"/>
        <v>0.63636363636363635</v>
      </c>
      <c r="AF458" s="70">
        <f>IF(C458=Sheet6!$E$3,Sheet6!$E$4,IF('January 2023'!C458=Sheet6!$F$3,Sheet6!$F$4,IF('January 2023'!C458=Sheet6!$G$3,Sheet6!$G$4,IF('January 2023'!C458=Sheet6!$H$3,Sheet6!$H$4,IF('January 2023'!C458=Sheet6!$I$3,Sheet6!$I$4,IF('January 2023'!C458=Sheet6!$J$3,Sheet6!$J$4,IF('January 2023'!C458=Sheet6!$K$3,Sheet6!$K$4,IF('January 2023'!C458=Sheet6!$L$3,Sheet6!$L$4))))))))</f>
        <v>0.11334524387361433</v>
      </c>
      <c r="AG458" s="74">
        <f t="shared" si="110"/>
        <v>0.8344194273403106</v>
      </c>
      <c r="AH458" s="71">
        <v>0.84</v>
      </c>
      <c r="AI458" s="72">
        <f t="shared" si="111"/>
        <v>0</v>
      </c>
      <c r="AJ458" s="73">
        <f t="shared" si="112"/>
        <v>0.63636363636363635</v>
      </c>
      <c r="AK458" s="73">
        <v>0.68062718848137493</v>
      </c>
      <c r="AL458" s="95">
        <f t="shared" si="113"/>
        <v>0</v>
      </c>
      <c r="AM458" s="107">
        <v>1</v>
      </c>
      <c r="AN458" s="98">
        <f t="shared" si="114"/>
        <v>16.784800000001269</v>
      </c>
      <c r="AO458" s="99" t="e">
        <f>SUMIF([1]Sheet1!$AB:$AB,E458,[1]Sheet1!$AA:$AA)</f>
        <v>#VALUE!</v>
      </c>
      <c r="AP458" s="100" t="str">
        <f t="shared" si="115"/>
        <v/>
      </c>
      <c r="AQ458" s="97">
        <f t="shared" si="116"/>
        <v>1</v>
      </c>
      <c r="AR458" s="100">
        <f t="shared" si="117"/>
        <v>1.0341360961522452</v>
      </c>
      <c r="AS458" s="101">
        <f t="shared" si="118"/>
        <v>0.13709675085669915</v>
      </c>
      <c r="AT458" s="100">
        <v>0.11334524387361433</v>
      </c>
      <c r="AU458" s="108">
        <f t="shared" si="119"/>
        <v>0</v>
      </c>
    </row>
    <row r="459" spans="1:47" hidden="1">
      <c r="A459" s="21">
        <v>44927</v>
      </c>
      <c r="B459" s="23" t="s">
        <v>13</v>
      </c>
      <c r="C459" s="23" t="s">
        <v>274</v>
      </c>
      <c r="D459" s="23" t="s">
        <v>524</v>
      </c>
      <c r="E459" s="23">
        <v>1001993910</v>
      </c>
      <c r="F459" s="23" t="s">
        <v>32</v>
      </c>
      <c r="G459" s="23">
        <v>1070842</v>
      </c>
      <c r="H459" s="37" t="s">
        <v>20</v>
      </c>
      <c r="I459" s="4" t="s">
        <v>3520</v>
      </c>
      <c r="J459" s="4" t="s">
        <v>3558</v>
      </c>
      <c r="K459" s="24">
        <v>2953.5</v>
      </c>
      <c r="L459" s="24">
        <v>2953.5</v>
      </c>
      <c r="M459" s="29">
        <v>1</v>
      </c>
      <c r="N459" s="29">
        <v>0</v>
      </c>
      <c r="O459" s="29">
        <v>10</v>
      </c>
      <c r="P459" s="29">
        <v>2347</v>
      </c>
      <c r="Q459" s="29">
        <v>1011.3</v>
      </c>
      <c r="R459" s="28">
        <v>114267.8</v>
      </c>
      <c r="S459" s="28">
        <v>65000.000000000007</v>
      </c>
      <c r="T459" s="28">
        <v>114200</v>
      </c>
      <c r="U459" s="28">
        <v>65000</v>
      </c>
      <c r="V459" s="29">
        <v>1</v>
      </c>
      <c r="W459" s="29">
        <v>2</v>
      </c>
      <c r="X459" s="32">
        <f t="shared" si="105"/>
        <v>11</v>
      </c>
      <c r="Y459" s="33">
        <f t="shared" si="106"/>
        <v>3358.3</v>
      </c>
      <c r="Z459" s="33">
        <f t="shared" si="107"/>
        <v>179267.80000000002</v>
      </c>
      <c r="AA459" s="33">
        <f t="shared" si="108"/>
        <v>179200</v>
      </c>
      <c r="AB459" s="5">
        <v>3</v>
      </c>
      <c r="AC459" s="6">
        <v>123835.72</v>
      </c>
      <c r="AD459" s="32">
        <v>0</v>
      </c>
      <c r="AE459" s="67">
        <f t="shared" si="109"/>
        <v>0.27272727272727271</v>
      </c>
      <c r="AF459" s="70">
        <f>IF(C459=Sheet6!$E$3,Sheet6!$E$4,IF('January 2023'!C459=Sheet6!$F$3,Sheet6!$F$4,IF('January 2023'!C459=Sheet6!$G$3,Sheet6!$G$4,IF('January 2023'!C459=Sheet6!$H$3,Sheet6!$H$4,IF('January 2023'!C459=Sheet6!$I$3,Sheet6!$I$4,IF('January 2023'!C459=Sheet6!$J$3,Sheet6!$J$4,IF('January 2023'!C459=Sheet6!$K$3,Sheet6!$K$4,IF('January 2023'!C459=Sheet6!$L$3,Sheet6!$L$4))))))))</f>
        <v>0.11334524387361433</v>
      </c>
      <c r="AG459" s="74">
        <f t="shared" si="110"/>
        <v>1.1370577281191807</v>
      </c>
      <c r="AH459" s="71">
        <v>0.84</v>
      </c>
      <c r="AI459" s="72">
        <f t="shared" si="111"/>
        <v>1</v>
      </c>
      <c r="AJ459" s="73">
        <f t="shared" si="112"/>
        <v>0.27272727272727271</v>
      </c>
      <c r="AK459" s="73">
        <v>0.68062718848137493</v>
      </c>
      <c r="AL459" s="95">
        <f t="shared" si="113"/>
        <v>0</v>
      </c>
      <c r="AM459" s="107">
        <v>0</v>
      </c>
      <c r="AN459" s="98">
        <f t="shared" si="114"/>
        <v>0</v>
      </c>
      <c r="AO459" s="99" t="e">
        <f>SUMIF([1]Sheet1!$AB:$AB,E459,[1]Sheet1!$AA:$AA)</f>
        <v>#VALUE!</v>
      </c>
      <c r="AP459" s="100">
        <f t="shared" si="115"/>
        <v>1</v>
      </c>
      <c r="AQ459" s="97">
        <f t="shared" si="116"/>
        <v>0</v>
      </c>
      <c r="AR459" s="100">
        <f t="shared" si="117"/>
        <v>0.99962179487894642</v>
      </c>
      <c r="AS459" s="101">
        <f t="shared" si="118"/>
        <v>-0.13662768706347239</v>
      </c>
      <c r="AT459" s="100">
        <v>0.11334524387361433</v>
      </c>
      <c r="AU459" s="108">
        <f t="shared" si="119"/>
        <v>1</v>
      </c>
    </row>
    <row r="460" spans="1:47" hidden="1">
      <c r="A460" s="21">
        <v>44927</v>
      </c>
      <c r="B460" s="23" t="s">
        <v>13</v>
      </c>
      <c r="C460" s="23" t="s">
        <v>274</v>
      </c>
      <c r="D460" s="23" t="s">
        <v>489</v>
      </c>
      <c r="E460" s="23">
        <v>1000286513</v>
      </c>
      <c r="F460" s="23" t="s">
        <v>32</v>
      </c>
      <c r="G460" s="23">
        <v>1069288</v>
      </c>
      <c r="H460" s="37" t="s">
        <v>20</v>
      </c>
      <c r="I460" s="4" t="s">
        <v>3518</v>
      </c>
      <c r="J460" s="4" t="s">
        <v>3556</v>
      </c>
      <c r="K460" s="24">
        <v>2910.7999999999884</v>
      </c>
      <c r="L460" s="24">
        <v>2910.7999999999884</v>
      </c>
      <c r="M460" s="29">
        <v>0</v>
      </c>
      <c r="N460" s="29">
        <v>0</v>
      </c>
      <c r="O460" s="29">
        <v>10</v>
      </c>
      <c r="P460" s="29">
        <v>0</v>
      </c>
      <c r="Q460" s="29">
        <v>1267.4000000000001</v>
      </c>
      <c r="R460" s="28">
        <v>0</v>
      </c>
      <c r="S460" s="28">
        <v>79000</v>
      </c>
      <c r="T460" s="28">
        <v>0</v>
      </c>
      <c r="U460" s="28">
        <v>79000</v>
      </c>
      <c r="V460" s="29">
        <v>0</v>
      </c>
      <c r="W460" s="29">
        <v>4</v>
      </c>
      <c r="X460" s="32">
        <f t="shared" si="105"/>
        <v>10</v>
      </c>
      <c r="Y460" s="33">
        <f t="shared" si="106"/>
        <v>1267.4000000000001</v>
      </c>
      <c r="Z460" s="33">
        <f t="shared" si="107"/>
        <v>79000</v>
      </c>
      <c r="AA460" s="33">
        <f t="shared" si="108"/>
        <v>79000</v>
      </c>
      <c r="AB460" s="5">
        <v>4</v>
      </c>
      <c r="AC460" s="6">
        <v>0</v>
      </c>
      <c r="AD460" s="32">
        <v>1</v>
      </c>
      <c r="AE460" s="67">
        <f t="shared" si="109"/>
        <v>0.4</v>
      </c>
      <c r="AF460" s="70">
        <f>IF(C460=Sheet6!$E$3,Sheet6!$E$4,IF('January 2023'!C460=Sheet6!$F$3,Sheet6!$F$4,IF('January 2023'!C460=Sheet6!$G$3,Sheet6!$G$4,IF('January 2023'!C460=Sheet6!$H$3,Sheet6!$H$4,IF('January 2023'!C460=Sheet6!$I$3,Sheet6!$I$4,IF('January 2023'!C460=Sheet6!$J$3,Sheet6!$J$4,IF('January 2023'!C460=Sheet6!$K$3,Sheet6!$K$4,IF('January 2023'!C460=Sheet6!$L$3,Sheet6!$L$4))))))))</f>
        <v>0.11334524387361433</v>
      </c>
      <c r="AG460" s="74">
        <f t="shared" si="110"/>
        <v>0.43541294489487603</v>
      </c>
      <c r="AH460" s="71">
        <v>0.84</v>
      </c>
      <c r="AI460" s="72">
        <f t="shared" si="111"/>
        <v>0</v>
      </c>
      <c r="AJ460" s="73">
        <f t="shared" si="112"/>
        <v>0.4</v>
      </c>
      <c r="AK460" s="73">
        <v>0.68062718848137493</v>
      </c>
      <c r="AL460" s="95">
        <f t="shared" si="113"/>
        <v>0</v>
      </c>
      <c r="AM460" s="107">
        <v>0</v>
      </c>
      <c r="AN460" s="98">
        <f t="shared" si="114"/>
        <v>1177.67199999999</v>
      </c>
      <c r="AO460" s="99" t="e">
        <f>SUMIF([1]Sheet1!$AB:$AB,E460,[1]Sheet1!$AA:$AA)</f>
        <v>#VALUE!</v>
      </c>
      <c r="AP460" s="100" t="str">
        <f t="shared" si="115"/>
        <v/>
      </c>
      <c r="AQ460" s="97">
        <f t="shared" si="116"/>
        <v>1</v>
      </c>
      <c r="AR460" s="100">
        <f t="shared" si="117"/>
        <v>1</v>
      </c>
      <c r="AS460" s="101">
        <f t="shared" si="118"/>
        <v>0.56458705510512397</v>
      </c>
      <c r="AT460" s="100">
        <v>0.11334524387361433</v>
      </c>
      <c r="AU460" s="108">
        <f t="shared" si="119"/>
        <v>0</v>
      </c>
    </row>
    <row r="461" spans="1:47" hidden="1">
      <c r="A461" s="21">
        <v>44927</v>
      </c>
      <c r="B461" s="22" t="s">
        <v>13</v>
      </c>
      <c r="C461" s="22" t="s">
        <v>274</v>
      </c>
      <c r="D461" s="22" t="s">
        <v>491</v>
      </c>
      <c r="E461" s="22">
        <v>1002057063</v>
      </c>
      <c r="F461" s="22" t="s">
        <v>32</v>
      </c>
      <c r="G461" s="22">
        <v>1069288</v>
      </c>
      <c r="H461" s="36" t="s">
        <v>20</v>
      </c>
      <c r="I461" s="4" t="s">
        <v>3518</v>
      </c>
      <c r="J461" s="4" t="s">
        <v>3556</v>
      </c>
      <c r="K461" s="25">
        <v>2896.3999999999942</v>
      </c>
      <c r="L461" s="25">
        <v>2896.3999999999942</v>
      </c>
      <c r="M461" s="26">
        <v>0</v>
      </c>
      <c r="N461" s="26">
        <v>0</v>
      </c>
      <c r="O461" s="26">
        <v>16</v>
      </c>
      <c r="P461" s="26">
        <v>0</v>
      </c>
      <c r="Q461" s="26">
        <v>2846</v>
      </c>
      <c r="R461" s="27">
        <v>0</v>
      </c>
      <c r="S461" s="27">
        <v>182237.56999999998</v>
      </c>
      <c r="T461" s="28">
        <v>0</v>
      </c>
      <c r="U461" s="27">
        <v>192600</v>
      </c>
      <c r="V461" s="29">
        <v>0</v>
      </c>
      <c r="W461" s="26">
        <v>7</v>
      </c>
      <c r="X461" s="30">
        <f t="shared" si="105"/>
        <v>16</v>
      </c>
      <c r="Y461" s="31">
        <f t="shared" si="106"/>
        <v>2846</v>
      </c>
      <c r="Z461" s="31">
        <f t="shared" si="107"/>
        <v>182237.56999999998</v>
      </c>
      <c r="AA461" s="31">
        <f t="shared" si="108"/>
        <v>192600</v>
      </c>
      <c r="AB461" s="5">
        <v>7</v>
      </c>
      <c r="AC461" s="6">
        <v>926862.75</v>
      </c>
      <c r="AD461" s="30">
        <v>2</v>
      </c>
      <c r="AE461" s="67">
        <f t="shared" si="109"/>
        <v>0.4375</v>
      </c>
      <c r="AF461" s="70">
        <f>IF(C461=Sheet6!$E$3,Sheet6!$E$4,IF('January 2023'!C461=Sheet6!$F$3,Sheet6!$F$4,IF('January 2023'!C461=Sheet6!$G$3,Sheet6!$G$4,IF('January 2023'!C461=Sheet6!$H$3,Sheet6!$H$4,IF('January 2023'!C461=Sheet6!$I$3,Sheet6!$I$4,IF('January 2023'!C461=Sheet6!$J$3,Sheet6!$J$4,IF('January 2023'!C461=Sheet6!$K$3,Sheet6!$K$4,IF('January 2023'!C461=Sheet6!$L$3,Sheet6!$L$4))))))))</f>
        <v>0.11334524387361433</v>
      </c>
      <c r="AG461" s="74">
        <f t="shared" si="110"/>
        <v>0.9825990885236866</v>
      </c>
      <c r="AH461" s="71">
        <v>0.84</v>
      </c>
      <c r="AI461" s="72">
        <f t="shared" si="111"/>
        <v>1</v>
      </c>
      <c r="AJ461" s="73">
        <f t="shared" si="112"/>
        <v>0.4375</v>
      </c>
      <c r="AK461" s="73">
        <v>0.68062718848137493</v>
      </c>
      <c r="AL461" s="95">
        <f t="shared" si="113"/>
        <v>0</v>
      </c>
      <c r="AM461" s="107">
        <v>0</v>
      </c>
      <c r="AN461" s="98">
        <f t="shared" si="114"/>
        <v>0</v>
      </c>
      <c r="AO461" s="99" t="e">
        <f>SUMIF([1]Sheet1!$AB:$AB,E461,[1]Sheet1!$AA:$AA)</f>
        <v>#VALUE!</v>
      </c>
      <c r="AP461" s="100">
        <f t="shared" si="115"/>
        <v>1</v>
      </c>
      <c r="AQ461" s="97">
        <f t="shared" si="116"/>
        <v>0</v>
      </c>
      <c r="AR461" s="100">
        <f t="shared" si="117"/>
        <v>1.0568622046485805</v>
      </c>
      <c r="AS461" s="101">
        <f t="shared" si="118"/>
        <v>-3.8471838982829132E-2</v>
      </c>
      <c r="AT461" s="100">
        <v>0.11334524387361433</v>
      </c>
      <c r="AU461" s="108">
        <f t="shared" si="119"/>
        <v>1</v>
      </c>
    </row>
    <row r="462" spans="1:47" hidden="1">
      <c r="A462" s="21">
        <v>44927</v>
      </c>
      <c r="B462" s="23" t="s">
        <v>13</v>
      </c>
      <c r="C462" s="23" t="s">
        <v>274</v>
      </c>
      <c r="D462" s="23" t="s">
        <v>408</v>
      </c>
      <c r="E462" s="23">
        <v>1001601525</v>
      </c>
      <c r="F462" s="23" t="s">
        <v>32</v>
      </c>
      <c r="G462" s="23">
        <v>1070842</v>
      </c>
      <c r="H462" s="37" t="s">
        <v>20</v>
      </c>
      <c r="I462" s="4" t="s">
        <v>3518</v>
      </c>
      <c r="J462" s="4" t="s">
        <v>3556</v>
      </c>
      <c r="K462" s="24">
        <v>2887.8000000000175</v>
      </c>
      <c r="L462" s="24">
        <v>2887.8000000000175</v>
      </c>
      <c r="M462" s="29">
        <v>3</v>
      </c>
      <c r="N462" s="29">
        <v>0</v>
      </c>
      <c r="O462" s="29">
        <v>6</v>
      </c>
      <c r="P462" s="29">
        <v>2076</v>
      </c>
      <c r="Q462" s="29">
        <v>1353.5</v>
      </c>
      <c r="R462" s="28">
        <v>131373.69</v>
      </c>
      <c r="S462" s="28">
        <v>87291.99</v>
      </c>
      <c r="T462" s="28">
        <v>94000</v>
      </c>
      <c r="U462" s="28">
        <v>93150</v>
      </c>
      <c r="V462" s="29">
        <v>3</v>
      </c>
      <c r="W462" s="29">
        <v>5</v>
      </c>
      <c r="X462" s="32">
        <f t="shared" si="105"/>
        <v>9</v>
      </c>
      <c r="Y462" s="33">
        <f t="shared" si="106"/>
        <v>3429.5</v>
      </c>
      <c r="Z462" s="33">
        <f t="shared" si="107"/>
        <v>218665.68</v>
      </c>
      <c r="AA462" s="33">
        <f t="shared" si="108"/>
        <v>187150</v>
      </c>
      <c r="AB462" s="5">
        <v>8</v>
      </c>
      <c r="AC462" s="6">
        <v>3644993.09</v>
      </c>
      <c r="AD462" s="32">
        <v>8</v>
      </c>
      <c r="AE462" s="67">
        <f t="shared" si="109"/>
        <v>0.88888888888888884</v>
      </c>
      <c r="AF462" s="70">
        <f>IF(C462=Sheet6!$E$3,Sheet6!$E$4,IF('January 2023'!C462=Sheet6!$F$3,Sheet6!$F$4,IF('January 2023'!C462=Sheet6!$G$3,Sheet6!$G$4,IF('January 2023'!C462=Sheet6!$H$3,Sheet6!$H$4,IF('January 2023'!C462=Sheet6!$I$3,Sheet6!$I$4,IF('January 2023'!C462=Sheet6!$J$3,Sheet6!$J$4,IF('January 2023'!C462=Sheet6!$K$3,Sheet6!$K$4,IF('January 2023'!C462=Sheet6!$L$3,Sheet6!$L$4))))))))</f>
        <v>0.11334524387361433</v>
      </c>
      <c r="AG462" s="74">
        <f t="shared" si="110"/>
        <v>1.1875822425375646</v>
      </c>
      <c r="AH462" s="71">
        <v>0.84</v>
      </c>
      <c r="AI462" s="72">
        <f t="shared" si="111"/>
        <v>1</v>
      </c>
      <c r="AJ462" s="73">
        <f t="shared" si="112"/>
        <v>0.88888888888888884</v>
      </c>
      <c r="AK462" s="73">
        <v>0.68062718848137493</v>
      </c>
      <c r="AL462" s="95">
        <f t="shared" si="113"/>
        <v>1</v>
      </c>
      <c r="AM462" s="107">
        <v>0</v>
      </c>
      <c r="AN462" s="98">
        <f t="shared" si="114"/>
        <v>0</v>
      </c>
      <c r="AO462" s="99" t="e">
        <f>SUMIF([1]Sheet1!$AB:$AB,E462,[1]Sheet1!$AA:$AA)</f>
        <v>#VALUE!</v>
      </c>
      <c r="AP462" s="100">
        <f t="shared" si="115"/>
        <v>1</v>
      </c>
      <c r="AQ462" s="97">
        <f t="shared" si="116"/>
        <v>0</v>
      </c>
      <c r="AR462" s="100">
        <f t="shared" si="117"/>
        <v>0.85587276430393655</v>
      </c>
      <c r="AS462" s="101">
        <f t="shared" si="118"/>
        <v>-1.641929675889342E-2</v>
      </c>
      <c r="AT462" s="100">
        <v>0.11334524387361433</v>
      </c>
      <c r="AU462" s="108">
        <f t="shared" si="119"/>
        <v>1</v>
      </c>
    </row>
    <row r="463" spans="1:47" hidden="1">
      <c r="A463" s="21">
        <v>44927</v>
      </c>
      <c r="B463" s="22" t="s">
        <v>13</v>
      </c>
      <c r="C463" s="22" t="s">
        <v>274</v>
      </c>
      <c r="D463" s="22" t="s">
        <v>484</v>
      </c>
      <c r="E463" s="22">
        <v>1000281542</v>
      </c>
      <c r="F463" s="22" t="s">
        <v>32</v>
      </c>
      <c r="G463" s="22">
        <v>1070842</v>
      </c>
      <c r="H463" s="36" t="s">
        <v>20</v>
      </c>
      <c r="I463" s="4" t="s">
        <v>3518</v>
      </c>
      <c r="J463" s="4" t="s">
        <v>3556</v>
      </c>
      <c r="K463" s="25">
        <v>2852.5999999999767</v>
      </c>
      <c r="L463" s="25">
        <v>2852.5999999999767</v>
      </c>
      <c r="M463" s="26">
        <v>0</v>
      </c>
      <c r="N463" s="26">
        <v>0</v>
      </c>
      <c r="O463" s="26">
        <v>10</v>
      </c>
      <c r="P463" s="26">
        <v>0</v>
      </c>
      <c r="Q463" s="26">
        <v>2605.2000000000003</v>
      </c>
      <c r="R463" s="27">
        <v>0</v>
      </c>
      <c r="S463" s="27">
        <v>165247.38</v>
      </c>
      <c r="T463" s="28">
        <v>0</v>
      </c>
      <c r="U463" s="27">
        <v>209000</v>
      </c>
      <c r="V463" s="29">
        <v>0</v>
      </c>
      <c r="W463" s="26">
        <v>9</v>
      </c>
      <c r="X463" s="30">
        <f t="shared" si="105"/>
        <v>10</v>
      </c>
      <c r="Y463" s="31">
        <f t="shared" si="106"/>
        <v>2605.2000000000003</v>
      </c>
      <c r="Z463" s="31">
        <f t="shared" si="107"/>
        <v>165247.38</v>
      </c>
      <c r="AA463" s="31">
        <f t="shared" si="108"/>
        <v>209000</v>
      </c>
      <c r="AB463" s="5">
        <v>9</v>
      </c>
      <c r="AC463" s="6">
        <v>319348.23</v>
      </c>
      <c r="AD463" s="30">
        <v>1</v>
      </c>
      <c r="AE463" s="67">
        <f t="shared" si="109"/>
        <v>0.9</v>
      </c>
      <c r="AF463" s="70">
        <f>IF(C463=Sheet6!$E$3,Sheet6!$E$4,IF('January 2023'!C463=Sheet6!$F$3,Sheet6!$F$4,IF('January 2023'!C463=Sheet6!$G$3,Sheet6!$G$4,IF('January 2023'!C463=Sheet6!$H$3,Sheet6!$H$4,IF('January 2023'!C463=Sheet6!$I$3,Sheet6!$I$4,IF('January 2023'!C463=Sheet6!$J$3,Sheet6!$J$4,IF('January 2023'!C463=Sheet6!$K$3,Sheet6!$K$4,IF('January 2023'!C463=Sheet6!$L$3,Sheet6!$L$4))))))))</f>
        <v>0.11334524387361433</v>
      </c>
      <c r="AG463" s="74">
        <f t="shared" si="110"/>
        <v>0.91327210264321024</v>
      </c>
      <c r="AH463" s="71">
        <v>0.84</v>
      </c>
      <c r="AI463" s="72">
        <f t="shared" si="111"/>
        <v>1</v>
      </c>
      <c r="AJ463" s="73">
        <f t="shared" si="112"/>
        <v>0.9</v>
      </c>
      <c r="AK463" s="73">
        <v>0.68062718848137493</v>
      </c>
      <c r="AL463" s="95">
        <f t="shared" si="113"/>
        <v>1</v>
      </c>
      <c r="AM463" s="107">
        <v>0</v>
      </c>
      <c r="AN463" s="98">
        <f t="shared" si="114"/>
        <v>0</v>
      </c>
      <c r="AO463" s="99" t="e">
        <f>SUMIF([1]Sheet1!$AB:$AB,E463,[1]Sheet1!$AA:$AA)</f>
        <v>#VALUE!</v>
      </c>
      <c r="AP463" s="100">
        <f t="shared" si="115"/>
        <v>1</v>
      </c>
      <c r="AQ463" s="97">
        <f t="shared" si="116"/>
        <v>0</v>
      </c>
      <c r="AR463" s="100">
        <f t="shared" si="117"/>
        <v>1.2647704308534271</v>
      </c>
      <c r="AS463" s="101">
        <f t="shared" si="118"/>
        <v>-0.1550795507464684</v>
      </c>
      <c r="AT463" s="100">
        <v>0.11334524387361433</v>
      </c>
      <c r="AU463" s="108">
        <f t="shared" si="119"/>
        <v>1</v>
      </c>
    </row>
    <row r="464" spans="1:47" hidden="1">
      <c r="A464" s="21">
        <v>44927</v>
      </c>
      <c r="B464" s="23" t="s">
        <v>13</v>
      </c>
      <c r="C464" s="23" t="s">
        <v>274</v>
      </c>
      <c r="D464" s="23" t="s">
        <v>517</v>
      </c>
      <c r="E464" s="23">
        <v>1000262774</v>
      </c>
      <c r="F464" s="23" t="s">
        <v>32</v>
      </c>
      <c r="G464" s="23">
        <v>1070842</v>
      </c>
      <c r="H464" s="37" t="s">
        <v>20</v>
      </c>
      <c r="I464" s="4" t="s">
        <v>3520</v>
      </c>
      <c r="J464" s="4" t="s">
        <v>3558</v>
      </c>
      <c r="K464" s="24">
        <v>2838.7999999999884</v>
      </c>
      <c r="L464" s="24">
        <v>2838.7999999999884</v>
      </c>
      <c r="M464" s="29">
        <v>1</v>
      </c>
      <c r="N464" s="29">
        <v>0</v>
      </c>
      <c r="O464" s="29">
        <v>32</v>
      </c>
      <c r="P464" s="29">
        <v>1200</v>
      </c>
      <c r="Q464" s="29">
        <v>2434.8000000000002</v>
      </c>
      <c r="R464" s="28">
        <v>75938.55</v>
      </c>
      <c r="S464" s="28">
        <v>153110.41999999998</v>
      </c>
      <c r="T464" s="28">
        <v>50000</v>
      </c>
      <c r="U464" s="28">
        <v>160800</v>
      </c>
      <c r="V464" s="29">
        <v>1</v>
      </c>
      <c r="W464" s="29">
        <v>14</v>
      </c>
      <c r="X464" s="32">
        <f t="shared" si="105"/>
        <v>33</v>
      </c>
      <c r="Y464" s="33">
        <f t="shared" si="106"/>
        <v>3634.8</v>
      </c>
      <c r="Z464" s="33">
        <f t="shared" si="107"/>
        <v>229048.96999999997</v>
      </c>
      <c r="AA464" s="33">
        <f t="shared" si="108"/>
        <v>210800</v>
      </c>
      <c r="AB464" s="5">
        <v>15</v>
      </c>
      <c r="AC464" s="6">
        <v>591580.19999999995</v>
      </c>
      <c r="AD464" s="32">
        <v>1</v>
      </c>
      <c r="AE464" s="67">
        <f t="shared" si="109"/>
        <v>0.45454545454545453</v>
      </c>
      <c r="AF464" s="70">
        <f>IF(C464=Sheet6!$E$3,Sheet6!$E$4,IF('January 2023'!C464=Sheet6!$F$3,Sheet6!$F$4,IF('January 2023'!C464=Sheet6!$G$3,Sheet6!$G$4,IF('January 2023'!C464=Sheet6!$H$3,Sheet6!$H$4,IF('January 2023'!C464=Sheet6!$I$3,Sheet6!$I$4,IF('January 2023'!C464=Sheet6!$J$3,Sheet6!$J$4,IF('January 2023'!C464=Sheet6!$K$3,Sheet6!$K$4,IF('January 2023'!C464=Sheet6!$L$3,Sheet6!$L$4))))))))</f>
        <v>0.11334524387361433</v>
      </c>
      <c r="AG464" s="74">
        <f t="shared" si="110"/>
        <v>1.2804001690855344</v>
      </c>
      <c r="AH464" s="71">
        <v>0.84</v>
      </c>
      <c r="AI464" s="72">
        <f t="shared" si="111"/>
        <v>1</v>
      </c>
      <c r="AJ464" s="73">
        <f t="shared" si="112"/>
        <v>0.45454545454545453</v>
      </c>
      <c r="AK464" s="73">
        <v>0.68062718848137493</v>
      </c>
      <c r="AL464" s="95">
        <f t="shared" si="113"/>
        <v>0</v>
      </c>
      <c r="AM464" s="107">
        <v>0</v>
      </c>
      <c r="AN464" s="98">
        <f t="shared" si="114"/>
        <v>0</v>
      </c>
      <c r="AO464" s="99" t="e">
        <f>SUMIF([1]Sheet1!$AB:$AB,E464,[1]Sheet1!$AA:$AA)</f>
        <v>#VALUE!</v>
      </c>
      <c r="AP464" s="100">
        <f t="shared" si="115"/>
        <v>1</v>
      </c>
      <c r="AQ464" s="97">
        <f t="shared" si="116"/>
        <v>0</v>
      </c>
      <c r="AR464" s="100">
        <f t="shared" si="117"/>
        <v>0.92032721212411484</v>
      </c>
      <c r="AS464" s="101">
        <f t="shared" si="118"/>
        <v>-0.17838711801773521</v>
      </c>
      <c r="AT464" s="100">
        <v>0.11334524387361433</v>
      </c>
      <c r="AU464" s="108">
        <f t="shared" si="119"/>
        <v>1</v>
      </c>
    </row>
    <row r="465" spans="1:47" hidden="1">
      <c r="A465" s="21">
        <v>44927</v>
      </c>
      <c r="B465" s="22" t="s">
        <v>13</v>
      </c>
      <c r="C465" s="22" t="s">
        <v>274</v>
      </c>
      <c r="D465" s="22" t="s">
        <v>502</v>
      </c>
      <c r="E465" s="22">
        <v>1000281479</v>
      </c>
      <c r="F465" s="22" t="s">
        <v>32</v>
      </c>
      <c r="G465" s="22">
        <v>1070842</v>
      </c>
      <c r="H465" s="36" t="s">
        <v>20</v>
      </c>
      <c r="I465" s="4" t="s">
        <v>3520</v>
      </c>
      <c r="J465" s="4" t="s">
        <v>3558</v>
      </c>
      <c r="K465" s="25">
        <v>2805.3674324599992</v>
      </c>
      <c r="L465" s="25">
        <v>2805.3674324599992</v>
      </c>
      <c r="M465" s="26">
        <v>0</v>
      </c>
      <c r="N465" s="26">
        <v>0</v>
      </c>
      <c r="O465" s="26">
        <v>8</v>
      </c>
      <c r="P465" s="26">
        <v>0</v>
      </c>
      <c r="Q465" s="26">
        <v>947.7</v>
      </c>
      <c r="R465" s="27">
        <v>0</v>
      </c>
      <c r="S465" s="27">
        <v>61045.83</v>
      </c>
      <c r="T465" s="28">
        <v>0</v>
      </c>
      <c r="U465" s="27">
        <v>66000</v>
      </c>
      <c r="V465" s="29">
        <v>0</v>
      </c>
      <c r="W465" s="26">
        <v>5</v>
      </c>
      <c r="X465" s="30">
        <f t="shared" si="105"/>
        <v>8</v>
      </c>
      <c r="Y465" s="31">
        <f t="shared" si="106"/>
        <v>947.7</v>
      </c>
      <c r="Z465" s="31">
        <f t="shared" si="107"/>
        <v>61045.83</v>
      </c>
      <c r="AA465" s="31">
        <f t="shared" si="108"/>
        <v>66000</v>
      </c>
      <c r="AB465" s="5">
        <v>5</v>
      </c>
      <c r="AC465" s="6">
        <v>-92.71</v>
      </c>
      <c r="AD465" s="30">
        <v>1</v>
      </c>
      <c r="AE465" s="67">
        <f t="shared" si="109"/>
        <v>0.625</v>
      </c>
      <c r="AF465" s="70">
        <f>IF(C465=Sheet6!$E$3,Sheet6!$E$4,IF('January 2023'!C465=Sheet6!$F$3,Sheet6!$F$4,IF('January 2023'!C465=Sheet6!$G$3,Sheet6!$G$4,IF('January 2023'!C465=Sheet6!$H$3,Sheet6!$H$4,IF('January 2023'!C465=Sheet6!$I$3,Sheet6!$I$4,IF('January 2023'!C465=Sheet6!$J$3,Sheet6!$J$4,IF('January 2023'!C465=Sheet6!$K$3,Sheet6!$K$4,IF('January 2023'!C465=Sheet6!$L$3,Sheet6!$L$4))))))))</f>
        <v>0.11334524387361433</v>
      </c>
      <c r="AG465" s="74">
        <f t="shared" si="110"/>
        <v>0.33781671129224283</v>
      </c>
      <c r="AH465" s="71">
        <v>0.84</v>
      </c>
      <c r="AI465" s="72">
        <f t="shared" si="111"/>
        <v>0</v>
      </c>
      <c r="AJ465" s="73">
        <f t="shared" si="112"/>
        <v>0.625</v>
      </c>
      <c r="AK465" s="73">
        <v>0.68062718848137493</v>
      </c>
      <c r="AL465" s="95">
        <f t="shared" si="113"/>
        <v>0</v>
      </c>
      <c r="AM465" s="107">
        <v>0</v>
      </c>
      <c r="AN465" s="98">
        <f t="shared" si="114"/>
        <v>1408.808643266399</v>
      </c>
      <c r="AO465" s="99" t="e">
        <f>SUMIF([1]Sheet1!$AB:$AB,E465,[1]Sheet1!$AA:$AA)</f>
        <v>#VALUE!</v>
      </c>
      <c r="AP465" s="100" t="str">
        <f t="shared" si="115"/>
        <v/>
      </c>
      <c r="AQ465" s="97">
        <f t="shared" si="116"/>
        <v>1</v>
      </c>
      <c r="AR465" s="100">
        <f t="shared" si="117"/>
        <v>1.081154929009893</v>
      </c>
      <c r="AS465" s="101">
        <f t="shared" si="118"/>
        <v>0.63476779748447965</v>
      </c>
      <c r="AT465" s="100">
        <v>0.11334524387361433</v>
      </c>
      <c r="AU465" s="108">
        <f t="shared" si="119"/>
        <v>0</v>
      </c>
    </row>
    <row r="466" spans="1:47" hidden="1">
      <c r="A466" s="21">
        <v>44927</v>
      </c>
      <c r="B466" s="23" t="s">
        <v>13</v>
      </c>
      <c r="C466" s="23" t="s">
        <v>274</v>
      </c>
      <c r="D466" s="23" t="s">
        <v>746</v>
      </c>
      <c r="E466" s="23">
        <v>1000255680</v>
      </c>
      <c r="F466" s="23" t="s">
        <v>32</v>
      </c>
      <c r="G466" s="23">
        <v>1069281</v>
      </c>
      <c r="H466" s="37" t="s">
        <v>20</v>
      </c>
      <c r="I466" s="4" t="s">
        <v>3519</v>
      </c>
      <c r="J466" s="4" t="s">
        <v>3557</v>
      </c>
      <c r="K466" s="24">
        <v>2794.3999999999942</v>
      </c>
      <c r="L466" s="24">
        <v>2794.3999999999942</v>
      </c>
      <c r="M466" s="29">
        <v>0</v>
      </c>
      <c r="N466" s="29">
        <v>0</v>
      </c>
      <c r="O466" s="29">
        <v>2</v>
      </c>
      <c r="P466" s="29">
        <v>0</v>
      </c>
      <c r="Q466" s="29">
        <v>704.8</v>
      </c>
      <c r="R466" s="28">
        <v>0</v>
      </c>
      <c r="S466" s="28">
        <v>45400</v>
      </c>
      <c r="T466" s="28">
        <v>0</v>
      </c>
      <c r="U466" s="28">
        <v>45400</v>
      </c>
      <c r="V466" s="29">
        <v>0</v>
      </c>
      <c r="W466" s="29">
        <v>1</v>
      </c>
      <c r="X466" s="32">
        <f t="shared" si="105"/>
        <v>2</v>
      </c>
      <c r="Y466" s="33">
        <f t="shared" si="106"/>
        <v>704.8</v>
      </c>
      <c r="Z466" s="33">
        <f t="shared" si="107"/>
        <v>45400</v>
      </c>
      <c r="AA466" s="33">
        <f t="shared" si="108"/>
        <v>45400</v>
      </c>
      <c r="AB466" s="5">
        <v>1</v>
      </c>
      <c r="AC466" s="6">
        <v>516784.81</v>
      </c>
      <c r="AD466" s="32">
        <v>1</v>
      </c>
      <c r="AE466" s="67">
        <f t="shared" si="109"/>
        <v>0.5</v>
      </c>
      <c r="AF466" s="70">
        <f>IF(C466=Sheet6!$E$3,Sheet6!$E$4,IF('January 2023'!C466=Sheet6!$F$3,Sheet6!$F$4,IF('January 2023'!C466=Sheet6!$G$3,Sheet6!$G$4,IF('January 2023'!C466=Sheet6!$H$3,Sheet6!$H$4,IF('January 2023'!C466=Sheet6!$I$3,Sheet6!$I$4,IF('January 2023'!C466=Sheet6!$J$3,Sheet6!$J$4,IF('January 2023'!C466=Sheet6!$K$3,Sheet6!$K$4,IF('January 2023'!C466=Sheet6!$L$3,Sheet6!$L$4))))))))</f>
        <v>0.11334524387361433</v>
      </c>
      <c r="AG466" s="74">
        <f t="shared" si="110"/>
        <v>0.25221872316060745</v>
      </c>
      <c r="AH466" s="71">
        <v>0.84</v>
      </c>
      <c r="AI466" s="72">
        <f t="shared" si="111"/>
        <v>0</v>
      </c>
      <c r="AJ466" s="73">
        <f t="shared" si="112"/>
        <v>0.5</v>
      </c>
      <c r="AK466" s="73">
        <v>0.68062718848137493</v>
      </c>
      <c r="AL466" s="95">
        <f t="shared" si="113"/>
        <v>0</v>
      </c>
      <c r="AM466" s="107">
        <v>0</v>
      </c>
      <c r="AN466" s="98">
        <f t="shared" si="114"/>
        <v>1642.4959999999949</v>
      </c>
      <c r="AO466" s="99" t="e">
        <f>SUMIF([1]Sheet1!$AB:$AB,E466,[1]Sheet1!$AA:$AA)</f>
        <v>#VALUE!</v>
      </c>
      <c r="AP466" s="100" t="str">
        <f t="shared" si="115"/>
        <v/>
      </c>
      <c r="AQ466" s="97">
        <f t="shared" si="116"/>
        <v>1</v>
      </c>
      <c r="AR466" s="100">
        <f t="shared" si="117"/>
        <v>1</v>
      </c>
      <c r="AS466" s="101">
        <f t="shared" si="118"/>
        <v>0.74778127683939255</v>
      </c>
      <c r="AT466" s="100">
        <v>0.11334524387361433</v>
      </c>
      <c r="AU466" s="108">
        <f t="shared" si="119"/>
        <v>0</v>
      </c>
    </row>
    <row r="467" spans="1:47" hidden="1">
      <c r="A467" s="21">
        <v>44927</v>
      </c>
      <c r="B467" s="23" t="s">
        <v>13</v>
      </c>
      <c r="C467" s="23" t="s">
        <v>274</v>
      </c>
      <c r="D467" s="23" t="s">
        <v>519</v>
      </c>
      <c r="E467" s="23">
        <v>1000255689</v>
      </c>
      <c r="F467" s="23" t="s">
        <v>32</v>
      </c>
      <c r="G467" s="23">
        <v>1069281</v>
      </c>
      <c r="H467" s="37" t="s">
        <v>20</v>
      </c>
      <c r="I467" s="4" t="s">
        <v>3519</v>
      </c>
      <c r="J467" s="4" t="s">
        <v>3557</v>
      </c>
      <c r="K467" s="24">
        <v>2777.2400000000052</v>
      </c>
      <c r="L467" s="24">
        <v>2777.2400000000052</v>
      </c>
      <c r="M467" s="29">
        <v>1</v>
      </c>
      <c r="N467" s="29">
        <v>0</v>
      </c>
      <c r="O467" s="29">
        <v>25</v>
      </c>
      <c r="P467" s="29">
        <v>630</v>
      </c>
      <c r="Q467" s="29">
        <v>3579.2000000000003</v>
      </c>
      <c r="R467" s="28">
        <v>39867.740000000005</v>
      </c>
      <c r="S467" s="28">
        <v>227342.03999999995</v>
      </c>
      <c r="T467" s="28">
        <v>42400</v>
      </c>
      <c r="U467" s="28">
        <v>268100</v>
      </c>
      <c r="V467" s="29">
        <v>1</v>
      </c>
      <c r="W467" s="29">
        <v>15</v>
      </c>
      <c r="X467" s="32">
        <f t="shared" si="105"/>
        <v>26</v>
      </c>
      <c r="Y467" s="33">
        <f t="shared" si="106"/>
        <v>4209.2000000000007</v>
      </c>
      <c r="Z467" s="33">
        <f t="shared" si="107"/>
        <v>267209.77999999997</v>
      </c>
      <c r="AA467" s="33">
        <f t="shared" si="108"/>
        <v>310500</v>
      </c>
      <c r="AB467" s="5">
        <v>16</v>
      </c>
      <c r="AC467" s="6">
        <v>1396701.9000000001</v>
      </c>
      <c r="AD467" s="32">
        <v>2</v>
      </c>
      <c r="AE467" s="67">
        <f t="shared" si="109"/>
        <v>0.61538461538461542</v>
      </c>
      <c r="AF467" s="70">
        <f>IF(C467=Sheet6!$E$3,Sheet6!$E$4,IF('January 2023'!C467=Sheet6!$F$3,Sheet6!$F$4,IF('January 2023'!C467=Sheet6!$G$3,Sheet6!$G$4,IF('January 2023'!C467=Sheet6!$H$3,Sheet6!$H$4,IF('January 2023'!C467=Sheet6!$I$3,Sheet6!$I$4,IF('January 2023'!C467=Sheet6!$J$3,Sheet6!$J$4,IF('January 2023'!C467=Sheet6!$K$3,Sheet6!$K$4,IF('January 2023'!C467=Sheet6!$L$3,Sheet6!$L$4))))))))</f>
        <v>0.11334524387361433</v>
      </c>
      <c r="AG467" s="74">
        <f t="shared" si="110"/>
        <v>1.5156054212095436</v>
      </c>
      <c r="AH467" s="71">
        <v>0.84</v>
      </c>
      <c r="AI467" s="72">
        <f t="shared" si="111"/>
        <v>1</v>
      </c>
      <c r="AJ467" s="73">
        <f t="shared" si="112"/>
        <v>0.61538461538461542</v>
      </c>
      <c r="AK467" s="73">
        <v>0.68062718848137493</v>
      </c>
      <c r="AL467" s="95">
        <f t="shared" si="113"/>
        <v>0</v>
      </c>
      <c r="AM467" s="107">
        <v>0</v>
      </c>
      <c r="AN467" s="98">
        <f t="shared" si="114"/>
        <v>0</v>
      </c>
      <c r="AO467" s="99" t="e">
        <f>SUMIF([1]Sheet1!$AB:$AB,E467,[1]Sheet1!$AA:$AA)</f>
        <v>#VALUE!</v>
      </c>
      <c r="AP467" s="100">
        <f t="shared" si="115"/>
        <v>1</v>
      </c>
      <c r="AQ467" s="97">
        <f t="shared" si="116"/>
        <v>0</v>
      </c>
      <c r="AR467" s="100">
        <f t="shared" si="117"/>
        <v>1.1620083666099348</v>
      </c>
      <c r="AS467" s="101">
        <f t="shared" si="118"/>
        <v>-0.761146179924864</v>
      </c>
      <c r="AT467" s="100">
        <v>0.11334524387361433</v>
      </c>
      <c r="AU467" s="108">
        <f t="shared" si="119"/>
        <v>1</v>
      </c>
    </row>
    <row r="468" spans="1:47" hidden="1">
      <c r="A468" s="21">
        <v>44927</v>
      </c>
      <c r="B468" s="22" t="s">
        <v>13</v>
      </c>
      <c r="C468" s="22" t="s">
        <v>274</v>
      </c>
      <c r="D468" s="22" t="s">
        <v>454</v>
      </c>
      <c r="E468" s="22">
        <v>1000262123</v>
      </c>
      <c r="F468" s="22" t="s">
        <v>32</v>
      </c>
      <c r="G468" s="22">
        <v>1070842</v>
      </c>
      <c r="H468" s="36" t="s">
        <v>20</v>
      </c>
      <c r="I468" s="4" t="s">
        <v>3520</v>
      </c>
      <c r="J468" s="4" t="s">
        <v>3558</v>
      </c>
      <c r="K468" s="25">
        <v>2775.5999999999767</v>
      </c>
      <c r="L468" s="25">
        <v>2775.5999999999767</v>
      </c>
      <c r="M468" s="26">
        <v>0</v>
      </c>
      <c r="N468" s="26">
        <v>0</v>
      </c>
      <c r="O468" s="26">
        <v>19</v>
      </c>
      <c r="P468" s="26">
        <v>0</v>
      </c>
      <c r="Q468" s="26">
        <v>2574.1999999999998</v>
      </c>
      <c r="R468" s="27">
        <v>0</v>
      </c>
      <c r="S468" s="27">
        <v>151504</v>
      </c>
      <c r="T468" s="28">
        <v>0</v>
      </c>
      <c r="U468" s="27">
        <v>169500</v>
      </c>
      <c r="V468" s="29">
        <v>0</v>
      </c>
      <c r="W468" s="26">
        <v>13</v>
      </c>
      <c r="X468" s="30">
        <f t="shared" si="105"/>
        <v>19</v>
      </c>
      <c r="Y468" s="31">
        <f t="shared" si="106"/>
        <v>2574.1999999999998</v>
      </c>
      <c r="Z468" s="31">
        <f t="shared" si="107"/>
        <v>151504</v>
      </c>
      <c r="AA468" s="31">
        <f t="shared" si="108"/>
        <v>169500</v>
      </c>
      <c r="AB468" s="5">
        <v>13</v>
      </c>
      <c r="AC468" s="6">
        <v>0</v>
      </c>
      <c r="AD468" s="30">
        <v>1</v>
      </c>
      <c r="AE468" s="67">
        <f t="shared" si="109"/>
        <v>0.68421052631578949</v>
      </c>
      <c r="AF468" s="70">
        <f>IF(C468=Sheet6!$E$3,Sheet6!$E$4,IF('January 2023'!C468=Sheet6!$F$3,Sheet6!$F$4,IF('January 2023'!C468=Sheet6!$G$3,Sheet6!$G$4,IF('January 2023'!C468=Sheet6!$H$3,Sheet6!$H$4,IF('January 2023'!C468=Sheet6!$I$3,Sheet6!$I$4,IF('January 2023'!C468=Sheet6!$J$3,Sheet6!$J$4,IF('January 2023'!C468=Sheet6!$K$3,Sheet6!$K$4,IF('January 2023'!C468=Sheet6!$L$3,Sheet6!$L$4))))))))</f>
        <v>0.11334524387361433</v>
      </c>
      <c r="AG468" s="74">
        <f t="shared" si="110"/>
        <v>0.92743911226402265</v>
      </c>
      <c r="AH468" s="71">
        <v>0.84</v>
      </c>
      <c r="AI468" s="72">
        <f t="shared" si="111"/>
        <v>1</v>
      </c>
      <c r="AJ468" s="73">
        <f t="shared" si="112"/>
        <v>0.68421052631578949</v>
      </c>
      <c r="AK468" s="73">
        <v>0.68062718848137493</v>
      </c>
      <c r="AL468" s="95">
        <f t="shared" si="113"/>
        <v>1</v>
      </c>
      <c r="AM468" s="107">
        <v>0</v>
      </c>
      <c r="AN468" s="98">
        <f t="shared" si="114"/>
        <v>0</v>
      </c>
      <c r="AO468" s="99" t="e">
        <f>SUMIF([1]Sheet1!$AB:$AB,E468,[1]Sheet1!$AA:$AA)</f>
        <v>#VALUE!</v>
      </c>
      <c r="AP468" s="100">
        <f t="shared" si="115"/>
        <v>1</v>
      </c>
      <c r="AQ468" s="97">
        <f t="shared" si="116"/>
        <v>0</v>
      </c>
      <c r="AR468" s="100">
        <f t="shared" si="117"/>
        <v>1.1187823423803991</v>
      </c>
      <c r="AS468" s="101">
        <f t="shared" si="118"/>
        <v>-3.7602502433941254E-2</v>
      </c>
      <c r="AT468" s="100">
        <v>0.11334524387361433</v>
      </c>
      <c r="AU468" s="108">
        <f t="shared" si="119"/>
        <v>1</v>
      </c>
    </row>
    <row r="469" spans="1:47" hidden="1">
      <c r="A469" s="21">
        <v>44927</v>
      </c>
      <c r="B469" s="22" t="s">
        <v>13</v>
      </c>
      <c r="C469" s="22" t="s">
        <v>274</v>
      </c>
      <c r="D469" s="22" t="s">
        <v>554</v>
      </c>
      <c r="E469" s="22">
        <v>1000281892</v>
      </c>
      <c r="F469" s="22" t="s">
        <v>32</v>
      </c>
      <c r="G469" s="22">
        <v>1070842</v>
      </c>
      <c r="H469" s="36" t="s">
        <v>20</v>
      </c>
      <c r="I469" s="4" t="s">
        <v>3520</v>
      </c>
      <c r="J469" s="4" t="s">
        <v>3558</v>
      </c>
      <c r="K469" s="25">
        <v>2707.2322580645287</v>
      </c>
      <c r="L469" s="25">
        <v>2707.2322580645287</v>
      </c>
      <c r="M469" s="26">
        <v>1</v>
      </c>
      <c r="N469" s="26">
        <v>0</v>
      </c>
      <c r="O469" s="26">
        <v>13</v>
      </c>
      <c r="P469" s="26">
        <v>1200</v>
      </c>
      <c r="Q469" s="26">
        <v>1744</v>
      </c>
      <c r="R469" s="27">
        <v>75938.55</v>
      </c>
      <c r="S469" s="27">
        <v>111747.85</v>
      </c>
      <c r="T469" s="28">
        <v>75860</v>
      </c>
      <c r="U469" s="27">
        <v>111150</v>
      </c>
      <c r="V469" s="29">
        <v>1</v>
      </c>
      <c r="W469" s="26">
        <v>10</v>
      </c>
      <c r="X469" s="30">
        <f t="shared" si="105"/>
        <v>14</v>
      </c>
      <c r="Y469" s="31">
        <f t="shared" si="106"/>
        <v>2944</v>
      </c>
      <c r="Z469" s="31">
        <f t="shared" si="107"/>
        <v>187686.40000000002</v>
      </c>
      <c r="AA469" s="31">
        <f t="shared" si="108"/>
        <v>187010</v>
      </c>
      <c r="AB469" s="5">
        <v>11</v>
      </c>
      <c r="AC469" s="6">
        <v>80599.100000000006</v>
      </c>
      <c r="AD469" s="30">
        <v>0</v>
      </c>
      <c r="AE469" s="67">
        <f t="shared" si="109"/>
        <v>0.7857142857142857</v>
      </c>
      <c r="AF469" s="70">
        <f>IF(C469=Sheet6!$E$3,Sheet6!$E$4,IF('January 2023'!C469=Sheet6!$F$3,Sheet6!$F$4,IF('January 2023'!C469=Sheet6!$G$3,Sheet6!$G$4,IF('January 2023'!C469=Sheet6!$H$3,Sheet6!$H$4,IF('January 2023'!C469=Sheet6!$I$3,Sheet6!$I$4,IF('January 2023'!C469=Sheet6!$J$3,Sheet6!$J$4,IF('January 2023'!C469=Sheet6!$K$3,Sheet6!$K$4,IF('January 2023'!C469=Sheet6!$L$3,Sheet6!$L$4))))))))</f>
        <v>0.11334524387361433</v>
      </c>
      <c r="AG469" s="74">
        <f t="shared" si="110"/>
        <v>1.0874574914029513</v>
      </c>
      <c r="AH469" s="71">
        <v>0.84</v>
      </c>
      <c r="AI469" s="72">
        <f t="shared" si="111"/>
        <v>1</v>
      </c>
      <c r="AJ469" s="73">
        <f t="shared" si="112"/>
        <v>0.7857142857142857</v>
      </c>
      <c r="AK469" s="73">
        <v>0.68062718848137493</v>
      </c>
      <c r="AL469" s="95">
        <f t="shared" si="113"/>
        <v>1</v>
      </c>
      <c r="AM469" s="107">
        <v>0</v>
      </c>
      <c r="AN469" s="98">
        <f t="shared" si="114"/>
        <v>0</v>
      </c>
      <c r="AO469" s="99" t="e">
        <f>SUMIF([1]Sheet1!$AB:$AB,E469,[1]Sheet1!$AA:$AA)</f>
        <v>#VALUE!</v>
      </c>
      <c r="AP469" s="100">
        <f t="shared" si="115"/>
        <v>1</v>
      </c>
      <c r="AQ469" s="97">
        <f t="shared" si="116"/>
        <v>0</v>
      </c>
      <c r="AR469" s="100">
        <f t="shared" si="117"/>
        <v>0.99639611607447309</v>
      </c>
      <c r="AS469" s="101">
        <f t="shared" si="118"/>
        <v>-8.3538420829990523E-2</v>
      </c>
      <c r="AT469" s="100">
        <v>0.11334524387361433</v>
      </c>
      <c r="AU469" s="108">
        <f t="shared" si="119"/>
        <v>1</v>
      </c>
    </row>
    <row r="470" spans="1:47" hidden="1">
      <c r="A470" s="21">
        <v>44927</v>
      </c>
      <c r="B470" s="22" t="s">
        <v>13</v>
      </c>
      <c r="C470" s="22" t="s">
        <v>274</v>
      </c>
      <c r="D470" s="22" t="s">
        <v>470</v>
      </c>
      <c r="E470" s="22">
        <v>1000281907</v>
      </c>
      <c r="F470" s="22" t="s">
        <v>32</v>
      </c>
      <c r="G470" s="22">
        <v>1070842</v>
      </c>
      <c r="H470" s="36" t="s">
        <v>20</v>
      </c>
      <c r="I470" s="4" t="s">
        <v>3520</v>
      </c>
      <c r="J470" s="4" t="s">
        <v>3558</v>
      </c>
      <c r="K470" s="25">
        <v>2687.7806451612714</v>
      </c>
      <c r="L470" s="25">
        <v>2687.7806451612714</v>
      </c>
      <c r="M470" s="26">
        <v>1</v>
      </c>
      <c r="N470" s="26">
        <v>0</v>
      </c>
      <c r="O470" s="26">
        <v>12</v>
      </c>
      <c r="P470" s="26">
        <v>1200</v>
      </c>
      <c r="Q470" s="26">
        <v>1276.5999999999999</v>
      </c>
      <c r="R470" s="27">
        <v>75938.55</v>
      </c>
      <c r="S470" s="27">
        <v>80876.5</v>
      </c>
      <c r="T470" s="28">
        <v>15000</v>
      </c>
      <c r="U470" s="27">
        <v>127400</v>
      </c>
      <c r="V470" s="29">
        <v>1</v>
      </c>
      <c r="W470" s="26">
        <v>7</v>
      </c>
      <c r="X470" s="30">
        <f t="shared" si="105"/>
        <v>13</v>
      </c>
      <c r="Y470" s="31">
        <f t="shared" si="106"/>
        <v>2476.6</v>
      </c>
      <c r="Z470" s="31">
        <f t="shared" si="107"/>
        <v>156815.04999999999</v>
      </c>
      <c r="AA470" s="31">
        <f t="shared" si="108"/>
        <v>142400</v>
      </c>
      <c r="AB470" s="5">
        <v>8</v>
      </c>
      <c r="AC470" s="6">
        <v>602844.26</v>
      </c>
      <c r="AD470" s="30">
        <v>1</v>
      </c>
      <c r="AE470" s="67">
        <f t="shared" si="109"/>
        <v>0.61538461538461542</v>
      </c>
      <c r="AF470" s="70">
        <f>IF(C470=Sheet6!$E$3,Sheet6!$E$4,IF('January 2023'!C470=Sheet6!$F$3,Sheet6!$F$4,IF('January 2023'!C470=Sheet6!$G$3,Sheet6!$G$4,IF('January 2023'!C470=Sheet6!$H$3,Sheet6!$H$4,IF('January 2023'!C470=Sheet6!$I$3,Sheet6!$I$4,IF('January 2023'!C470=Sheet6!$J$3,Sheet6!$J$4,IF('January 2023'!C470=Sheet6!$K$3,Sheet6!$K$4,IF('January 2023'!C470=Sheet6!$L$3,Sheet6!$L$4))))))))</f>
        <v>0.11334524387361433</v>
      </c>
      <c r="AG470" s="74">
        <f t="shared" si="110"/>
        <v>0.92142936011483911</v>
      </c>
      <c r="AH470" s="71">
        <v>0.84</v>
      </c>
      <c r="AI470" s="72">
        <f t="shared" si="111"/>
        <v>1</v>
      </c>
      <c r="AJ470" s="73">
        <f t="shared" si="112"/>
        <v>0.61538461538461542</v>
      </c>
      <c r="AK470" s="73">
        <v>0.68062718848137493</v>
      </c>
      <c r="AL470" s="95">
        <f t="shared" si="113"/>
        <v>0</v>
      </c>
      <c r="AM470" s="107">
        <v>0</v>
      </c>
      <c r="AN470" s="98">
        <f t="shared" si="114"/>
        <v>0</v>
      </c>
      <c r="AO470" s="99" t="e">
        <f>SUMIF([1]Sheet1!$AB:$AB,E470,[1]Sheet1!$AA:$AA)</f>
        <v>#VALUE!</v>
      </c>
      <c r="AP470" s="100">
        <f t="shared" si="115"/>
        <v>1</v>
      </c>
      <c r="AQ470" s="97">
        <f t="shared" si="116"/>
        <v>0</v>
      </c>
      <c r="AR470" s="100">
        <f t="shared" si="117"/>
        <v>0.90807610621557056</v>
      </c>
      <c r="AS470" s="101">
        <f t="shared" si="118"/>
        <v>0.16327201451421214</v>
      </c>
      <c r="AT470" s="100">
        <v>0.11334524387361433</v>
      </c>
      <c r="AU470" s="108">
        <f t="shared" si="119"/>
        <v>0</v>
      </c>
    </row>
    <row r="471" spans="1:47" hidden="1">
      <c r="A471" s="21">
        <v>44927</v>
      </c>
      <c r="B471" s="22" t="s">
        <v>13</v>
      </c>
      <c r="C471" s="22" t="s">
        <v>274</v>
      </c>
      <c r="D471" s="22" t="s">
        <v>518</v>
      </c>
      <c r="E471" s="22">
        <v>1000262114</v>
      </c>
      <c r="F471" s="22" t="s">
        <v>32</v>
      </c>
      <c r="G471" s="22">
        <v>1070842</v>
      </c>
      <c r="H471" s="36" t="s">
        <v>20</v>
      </c>
      <c r="I471" s="4" t="s">
        <v>3520</v>
      </c>
      <c r="J471" s="4" t="s">
        <v>3558</v>
      </c>
      <c r="K471" s="25">
        <v>2685.1999999999825</v>
      </c>
      <c r="L471" s="25">
        <v>2685.1999999999825</v>
      </c>
      <c r="M471" s="26">
        <v>1</v>
      </c>
      <c r="N471" s="26">
        <v>0</v>
      </c>
      <c r="O471" s="26">
        <v>28</v>
      </c>
      <c r="P471" s="26">
        <v>439</v>
      </c>
      <c r="Q471" s="26">
        <v>3744.4</v>
      </c>
      <c r="R471" s="27">
        <v>27780.85</v>
      </c>
      <c r="S471" s="27">
        <v>223262.48999999993</v>
      </c>
      <c r="T471" s="28">
        <v>27000</v>
      </c>
      <c r="U471" s="27">
        <v>267800</v>
      </c>
      <c r="V471" s="29">
        <v>1</v>
      </c>
      <c r="W471" s="26">
        <v>17</v>
      </c>
      <c r="X471" s="30">
        <f t="shared" si="105"/>
        <v>29</v>
      </c>
      <c r="Y471" s="31">
        <f t="shared" si="106"/>
        <v>4183.3999999999996</v>
      </c>
      <c r="Z471" s="31">
        <f t="shared" si="107"/>
        <v>251043.33999999994</v>
      </c>
      <c r="AA471" s="31">
        <f t="shared" si="108"/>
        <v>294800</v>
      </c>
      <c r="AB471" s="5">
        <v>18</v>
      </c>
      <c r="AC471" s="6">
        <v>186256.25</v>
      </c>
      <c r="AD471" s="30">
        <v>1</v>
      </c>
      <c r="AE471" s="67">
        <f t="shared" si="109"/>
        <v>0.62068965517241381</v>
      </c>
      <c r="AF471" s="70">
        <f>IF(C471=Sheet6!$E$3,Sheet6!$E$4,IF('January 2023'!C471=Sheet6!$F$3,Sheet6!$F$4,IF('January 2023'!C471=Sheet6!$G$3,Sheet6!$G$4,IF('January 2023'!C471=Sheet6!$H$3,Sheet6!$H$4,IF('January 2023'!C471=Sheet6!$I$3,Sheet6!$I$4,IF('January 2023'!C471=Sheet6!$J$3,Sheet6!$J$4,IF('January 2023'!C471=Sheet6!$K$3,Sheet6!$K$4,IF('January 2023'!C471=Sheet6!$L$3,Sheet6!$L$4))))))))</f>
        <v>0.11334524387361433</v>
      </c>
      <c r="AG471" s="74">
        <f t="shared" si="110"/>
        <v>1.55794726649785</v>
      </c>
      <c r="AH471" s="71">
        <v>0.84</v>
      </c>
      <c r="AI471" s="72">
        <f t="shared" si="111"/>
        <v>1</v>
      </c>
      <c r="AJ471" s="73">
        <f t="shared" si="112"/>
        <v>0.62068965517241381</v>
      </c>
      <c r="AK471" s="73">
        <v>0.68062718848137493</v>
      </c>
      <c r="AL471" s="95">
        <f t="shared" si="113"/>
        <v>0</v>
      </c>
      <c r="AM471" s="107">
        <v>0</v>
      </c>
      <c r="AN471" s="98">
        <f t="shared" si="114"/>
        <v>0</v>
      </c>
      <c r="AO471" s="99" t="e">
        <f>SUMIF([1]Sheet1!$AB:$AB,E471,[1]Sheet1!$AA:$AA)</f>
        <v>#VALUE!</v>
      </c>
      <c r="AP471" s="100">
        <f t="shared" si="115"/>
        <v>1</v>
      </c>
      <c r="AQ471" s="97">
        <f t="shared" si="116"/>
        <v>0</v>
      </c>
      <c r="AR471" s="100">
        <f t="shared" si="117"/>
        <v>1.1742992265797614</v>
      </c>
      <c r="AS471" s="101">
        <f t="shared" si="118"/>
        <v>-0.82949627010047866</v>
      </c>
      <c r="AT471" s="100">
        <v>0.11334524387361433</v>
      </c>
      <c r="AU471" s="108">
        <f t="shared" si="119"/>
        <v>1</v>
      </c>
    </row>
    <row r="472" spans="1:47" hidden="1">
      <c r="A472" s="21">
        <v>44927</v>
      </c>
      <c r="B472" s="23" t="s">
        <v>13</v>
      </c>
      <c r="C472" s="23" t="s">
        <v>274</v>
      </c>
      <c r="D472" s="23" t="s">
        <v>530</v>
      </c>
      <c r="E472" s="23">
        <v>1000262012</v>
      </c>
      <c r="F472" s="23" t="s">
        <v>32</v>
      </c>
      <c r="G472" s="23">
        <v>1070842</v>
      </c>
      <c r="H472" s="37" t="s">
        <v>20</v>
      </c>
      <c r="I472" s="4" t="s">
        <v>3518</v>
      </c>
      <c r="J472" s="4" t="s">
        <v>3556</v>
      </c>
      <c r="K472" s="24">
        <v>2677.6000000000349</v>
      </c>
      <c r="L472" s="24">
        <v>2677.6000000000349</v>
      </c>
      <c r="M472" s="29">
        <v>1</v>
      </c>
      <c r="N472" s="29">
        <v>1</v>
      </c>
      <c r="O472" s="29">
        <v>20</v>
      </c>
      <c r="P472" s="29">
        <v>553</v>
      </c>
      <c r="Q472" s="29">
        <v>3540.4999999999995</v>
      </c>
      <c r="R472" s="28">
        <v>34995.020000000004</v>
      </c>
      <c r="S472" s="28">
        <v>223148.00999999998</v>
      </c>
      <c r="T472" s="28">
        <v>0</v>
      </c>
      <c r="U472" s="28">
        <v>269400</v>
      </c>
      <c r="V472" s="29">
        <v>0</v>
      </c>
      <c r="W472" s="29">
        <v>17</v>
      </c>
      <c r="X472" s="32">
        <f t="shared" si="105"/>
        <v>21</v>
      </c>
      <c r="Y472" s="33">
        <f t="shared" si="106"/>
        <v>4093.4999999999995</v>
      </c>
      <c r="Z472" s="33">
        <f t="shared" si="107"/>
        <v>258143.02999999997</v>
      </c>
      <c r="AA472" s="33">
        <f t="shared" si="108"/>
        <v>269400</v>
      </c>
      <c r="AB472" s="5">
        <v>17</v>
      </c>
      <c r="AC472" s="6">
        <v>2389767.6800000002</v>
      </c>
      <c r="AD472" s="32">
        <v>6</v>
      </c>
      <c r="AE472" s="67">
        <f t="shared" si="109"/>
        <v>0.80952380952380953</v>
      </c>
      <c r="AF472" s="70">
        <f>IF(C472=Sheet6!$E$3,Sheet6!$E$4,IF('January 2023'!C472=Sheet6!$F$3,Sheet6!$F$4,IF('January 2023'!C472=Sheet6!$G$3,Sheet6!$G$4,IF('January 2023'!C472=Sheet6!$H$3,Sheet6!$H$4,IF('January 2023'!C472=Sheet6!$I$3,Sheet6!$I$4,IF('January 2023'!C472=Sheet6!$J$3,Sheet6!$J$4,IF('January 2023'!C472=Sheet6!$K$3,Sheet6!$K$4,IF('January 2023'!C472=Sheet6!$L$3,Sheet6!$L$4))))))))</f>
        <v>0.11334524387361433</v>
      </c>
      <c r="AG472" s="74">
        <f t="shared" si="110"/>
        <v>1.528794442784563</v>
      </c>
      <c r="AH472" s="71">
        <v>0.84</v>
      </c>
      <c r="AI472" s="72">
        <f t="shared" si="111"/>
        <v>1</v>
      </c>
      <c r="AJ472" s="73">
        <f t="shared" si="112"/>
        <v>0.80952380952380953</v>
      </c>
      <c r="AK472" s="73">
        <v>0.68062718848137493</v>
      </c>
      <c r="AL472" s="95">
        <f t="shared" si="113"/>
        <v>1</v>
      </c>
      <c r="AM472" s="107">
        <v>0</v>
      </c>
      <c r="AN472" s="98">
        <f t="shared" si="114"/>
        <v>0</v>
      </c>
      <c r="AO472" s="99" t="e">
        <f>SUMIF([1]Sheet1!$AB:$AB,E472,[1]Sheet1!$AA:$AA)</f>
        <v>#VALUE!</v>
      </c>
      <c r="AP472" s="100">
        <f t="shared" si="115"/>
        <v>1</v>
      </c>
      <c r="AQ472" s="97">
        <f t="shared" si="116"/>
        <v>0</v>
      </c>
      <c r="AR472" s="100">
        <f t="shared" si="117"/>
        <v>1.0436074915522608</v>
      </c>
      <c r="AS472" s="101">
        <f t="shared" si="118"/>
        <v>-0.59546133353343422</v>
      </c>
      <c r="AT472" s="100">
        <v>0.11334524387361433</v>
      </c>
      <c r="AU472" s="108">
        <f t="shared" si="119"/>
        <v>1</v>
      </c>
    </row>
    <row r="473" spans="1:47" hidden="1">
      <c r="A473" s="21">
        <v>44927</v>
      </c>
      <c r="B473" s="23" t="s">
        <v>13</v>
      </c>
      <c r="C473" s="23" t="s">
        <v>274</v>
      </c>
      <c r="D473" s="23" t="s">
        <v>557</v>
      </c>
      <c r="E473" s="23">
        <v>1000280129</v>
      </c>
      <c r="F473" s="23" t="s">
        <v>32</v>
      </c>
      <c r="G473" s="23">
        <v>1070842</v>
      </c>
      <c r="H473" s="37" t="s">
        <v>20</v>
      </c>
      <c r="I473" s="4" t="s">
        <v>3520</v>
      </c>
      <c r="J473" s="4" t="s">
        <v>3558</v>
      </c>
      <c r="K473" s="24">
        <v>2676.2000000000116</v>
      </c>
      <c r="L473" s="24">
        <v>2676.2000000000116</v>
      </c>
      <c r="M473" s="29">
        <v>0</v>
      </c>
      <c r="N473" s="29">
        <v>0</v>
      </c>
      <c r="O473" s="29">
        <v>12</v>
      </c>
      <c r="P473" s="29">
        <v>0</v>
      </c>
      <c r="Q473" s="29">
        <v>1287.6000000000001</v>
      </c>
      <c r="R473" s="28">
        <v>0</v>
      </c>
      <c r="S473" s="28">
        <v>81742.410000000018</v>
      </c>
      <c r="T473" s="28">
        <v>0</v>
      </c>
      <c r="U473" s="28">
        <v>91500</v>
      </c>
      <c r="V473" s="29">
        <v>0</v>
      </c>
      <c r="W473" s="29">
        <v>8</v>
      </c>
      <c r="X473" s="32">
        <f t="shared" si="105"/>
        <v>12</v>
      </c>
      <c r="Y473" s="33">
        <f t="shared" si="106"/>
        <v>1287.6000000000001</v>
      </c>
      <c r="Z473" s="33">
        <f t="shared" si="107"/>
        <v>81742.410000000018</v>
      </c>
      <c r="AA473" s="33">
        <f t="shared" si="108"/>
        <v>91500</v>
      </c>
      <c r="AB473" s="5">
        <v>8</v>
      </c>
      <c r="AC473" s="6">
        <v>374003.13</v>
      </c>
      <c r="AD473" s="32">
        <v>2</v>
      </c>
      <c r="AE473" s="67">
        <f t="shared" si="109"/>
        <v>0.66666666666666663</v>
      </c>
      <c r="AF473" s="70">
        <f>IF(C473=Sheet6!$E$3,Sheet6!$E$4,IF('January 2023'!C473=Sheet6!$F$3,Sheet6!$F$4,IF('January 2023'!C473=Sheet6!$G$3,Sheet6!$G$4,IF('January 2023'!C473=Sheet6!$H$3,Sheet6!$H$4,IF('January 2023'!C473=Sheet6!$I$3,Sheet6!$I$4,IF('January 2023'!C473=Sheet6!$J$3,Sheet6!$J$4,IF('January 2023'!C473=Sheet6!$K$3,Sheet6!$K$4,IF('January 2023'!C473=Sheet6!$L$3,Sheet6!$L$4))))))))</f>
        <v>0.11334524387361433</v>
      </c>
      <c r="AG473" s="74">
        <f t="shared" si="110"/>
        <v>0.481129960391598</v>
      </c>
      <c r="AH473" s="71">
        <v>0.84</v>
      </c>
      <c r="AI473" s="72">
        <f t="shared" si="111"/>
        <v>0</v>
      </c>
      <c r="AJ473" s="73">
        <f t="shared" si="112"/>
        <v>0.66666666666666663</v>
      </c>
      <c r="AK473" s="73">
        <v>0.68062718848137493</v>
      </c>
      <c r="AL473" s="95">
        <f t="shared" si="113"/>
        <v>0</v>
      </c>
      <c r="AM473" s="107">
        <v>1</v>
      </c>
      <c r="AN473" s="98">
        <f t="shared" si="114"/>
        <v>960.40800000000968</v>
      </c>
      <c r="AO473" s="99" t="e">
        <f>SUMIF([1]Sheet1!$AB:$AB,E473,[1]Sheet1!$AA:$AA)</f>
        <v>#VALUE!</v>
      </c>
      <c r="AP473" s="100" t="str">
        <f t="shared" si="115"/>
        <v/>
      </c>
      <c r="AQ473" s="97">
        <f t="shared" si="116"/>
        <v>1</v>
      </c>
      <c r="AR473" s="100">
        <f t="shared" si="117"/>
        <v>1.1193699818735461</v>
      </c>
      <c r="AS473" s="101">
        <f t="shared" si="118"/>
        <v>0.46143756495763699</v>
      </c>
      <c r="AT473" s="100">
        <v>0.11334524387361433</v>
      </c>
      <c r="AU473" s="108">
        <f t="shared" si="119"/>
        <v>0</v>
      </c>
    </row>
    <row r="474" spans="1:47" hidden="1">
      <c r="A474" s="21">
        <v>44927</v>
      </c>
      <c r="B474" s="23" t="s">
        <v>13</v>
      </c>
      <c r="C474" s="23" t="s">
        <v>274</v>
      </c>
      <c r="D474" s="23" t="s">
        <v>500</v>
      </c>
      <c r="E474" s="23">
        <v>1000262468</v>
      </c>
      <c r="F474" s="23" t="s">
        <v>32</v>
      </c>
      <c r="G474" s="23">
        <v>1070842</v>
      </c>
      <c r="H474" s="37" t="s">
        <v>20</v>
      </c>
      <c r="I474" s="4" t="s">
        <v>3520</v>
      </c>
      <c r="J474" s="4" t="s">
        <v>3558</v>
      </c>
      <c r="K474" s="24">
        <v>2654</v>
      </c>
      <c r="L474" s="24">
        <v>2654</v>
      </c>
      <c r="M474" s="29">
        <v>0</v>
      </c>
      <c r="N474" s="29">
        <v>0</v>
      </c>
      <c r="O474" s="29">
        <v>12</v>
      </c>
      <c r="P474" s="29">
        <v>0</v>
      </c>
      <c r="Q474" s="29">
        <v>3697.2</v>
      </c>
      <c r="R474" s="28">
        <v>0</v>
      </c>
      <c r="S474" s="28">
        <v>217980.44999999998</v>
      </c>
      <c r="T474" s="28">
        <v>0</v>
      </c>
      <c r="U474" s="28">
        <v>217800</v>
      </c>
      <c r="V474" s="29">
        <v>0</v>
      </c>
      <c r="W474" s="29">
        <v>10</v>
      </c>
      <c r="X474" s="32">
        <f t="shared" si="105"/>
        <v>12</v>
      </c>
      <c r="Y474" s="33">
        <f t="shared" si="106"/>
        <v>3697.2</v>
      </c>
      <c r="Z474" s="33">
        <f t="shared" si="107"/>
        <v>217980.44999999998</v>
      </c>
      <c r="AA474" s="33">
        <f t="shared" si="108"/>
        <v>217800</v>
      </c>
      <c r="AB474" s="5">
        <v>10</v>
      </c>
      <c r="AC474" s="6">
        <v>316893.88</v>
      </c>
      <c r="AD474" s="32">
        <v>1</v>
      </c>
      <c r="AE474" s="67">
        <f t="shared" si="109"/>
        <v>0.83333333333333337</v>
      </c>
      <c r="AF474" s="70">
        <f>IF(C474=Sheet6!$E$3,Sheet6!$E$4,IF('January 2023'!C474=Sheet6!$F$3,Sheet6!$F$4,IF('January 2023'!C474=Sheet6!$G$3,Sheet6!$G$4,IF('January 2023'!C474=Sheet6!$H$3,Sheet6!$H$4,IF('January 2023'!C474=Sheet6!$I$3,Sheet6!$I$4,IF('January 2023'!C474=Sheet6!$J$3,Sheet6!$J$4,IF('January 2023'!C474=Sheet6!$K$3,Sheet6!$K$4,IF('January 2023'!C474=Sheet6!$L$3,Sheet6!$L$4))))))))</f>
        <v>0.11334524387361433</v>
      </c>
      <c r="AG474" s="74">
        <f t="shared" si="110"/>
        <v>1.3930670685757347</v>
      </c>
      <c r="AH474" s="71">
        <v>0.84</v>
      </c>
      <c r="AI474" s="72">
        <f t="shared" si="111"/>
        <v>1</v>
      </c>
      <c r="AJ474" s="73">
        <f t="shared" si="112"/>
        <v>0.83333333333333337</v>
      </c>
      <c r="AK474" s="73">
        <v>0.68062718848137493</v>
      </c>
      <c r="AL474" s="95">
        <f t="shared" si="113"/>
        <v>1</v>
      </c>
      <c r="AM474" s="107">
        <v>0</v>
      </c>
      <c r="AN474" s="98">
        <f t="shared" si="114"/>
        <v>0</v>
      </c>
      <c r="AO474" s="99" t="e">
        <f>SUMIF([1]Sheet1!$AB:$AB,E474,[1]Sheet1!$AA:$AA)</f>
        <v>#VALUE!</v>
      </c>
      <c r="AP474" s="100">
        <f t="shared" si="115"/>
        <v>1</v>
      </c>
      <c r="AQ474" s="97">
        <f t="shared" si="116"/>
        <v>0</v>
      </c>
      <c r="AR474" s="100">
        <f t="shared" si="117"/>
        <v>0.99917217346785003</v>
      </c>
      <c r="AS474" s="101">
        <f t="shared" si="118"/>
        <v>-0.39191385069530327</v>
      </c>
      <c r="AT474" s="100">
        <v>0.11334524387361433</v>
      </c>
      <c r="AU474" s="108">
        <f t="shared" si="119"/>
        <v>1</v>
      </c>
    </row>
    <row r="475" spans="1:47" hidden="1">
      <c r="A475" s="21">
        <v>44927</v>
      </c>
      <c r="B475" s="22" t="s">
        <v>13</v>
      </c>
      <c r="C475" s="22" t="s">
        <v>274</v>
      </c>
      <c r="D475" s="22" t="s">
        <v>683</v>
      </c>
      <c r="E475" s="22">
        <v>1000259961</v>
      </c>
      <c r="F475" s="22" t="s">
        <v>32</v>
      </c>
      <c r="G475" s="22">
        <v>1069281</v>
      </c>
      <c r="H475" s="36" t="s">
        <v>20</v>
      </c>
      <c r="I475" s="4" t="s">
        <v>3519</v>
      </c>
      <c r="J475" s="4" t="s">
        <v>3557</v>
      </c>
      <c r="K475" s="25">
        <v>2650.1999999999825</v>
      </c>
      <c r="L475" s="25">
        <v>2650.1999999999825</v>
      </c>
      <c r="M475" s="26">
        <v>1</v>
      </c>
      <c r="N475" s="26">
        <v>0</v>
      </c>
      <c r="O475" s="26">
        <v>7</v>
      </c>
      <c r="P475" s="26">
        <v>1200</v>
      </c>
      <c r="Q475" s="26">
        <v>1443.1</v>
      </c>
      <c r="R475" s="27">
        <v>75938.55</v>
      </c>
      <c r="S475" s="27">
        <v>90099.999999999985</v>
      </c>
      <c r="T475" s="28">
        <v>0</v>
      </c>
      <c r="U475" s="27">
        <v>90100</v>
      </c>
      <c r="V475" s="29">
        <v>0</v>
      </c>
      <c r="W475" s="26">
        <v>4</v>
      </c>
      <c r="X475" s="30">
        <f t="shared" si="105"/>
        <v>8</v>
      </c>
      <c r="Y475" s="31">
        <f t="shared" si="106"/>
        <v>2643.1</v>
      </c>
      <c r="Z475" s="31">
        <f t="shared" si="107"/>
        <v>166038.54999999999</v>
      </c>
      <c r="AA475" s="31">
        <f t="shared" si="108"/>
        <v>90100</v>
      </c>
      <c r="AB475" s="5">
        <v>4</v>
      </c>
      <c r="AC475" s="6">
        <v>216188.73</v>
      </c>
      <c r="AD475" s="30">
        <v>0</v>
      </c>
      <c r="AE475" s="67">
        <f t="shared" si="109"/>
        <v>0.5</v>
      </c>
      <c r="AF475" s="70">
        <f>IF(C475=Sheet6!$E$3,Sheet6!$E$4,IF('January 2023'!C475=Sheet6!$F$3,Sheet6!$F$4,IF('January 2023'!C475=Sheet6!$G$3,Sheet6!$G$4,IF('January 2023'!C475=Sheet6!$H$3,Sheet6!$H$4,IF('January 2023'!C475=Sheet6!$I$3,Sheet6!$I$4,IF('January 2023'!C475=Sheet6!$J$3,Sheet6!$J$4,IF('January 2023'!C475=Sheet6!$K$3,Sheet6!$K$4,IF('January 2023'!C475=Sheet6!$L$3,Sheet6!$L$4))))))))</f>
        <v>0.11334524387361433</v>
      </c>
      <c r="AG475" s="74">
        <f t="shared" si="110"/>
        <v>0.99732095690891909</v>
      </c>
      <c r="AH475" s="71">
        <v>0.84</v>
      </c>
      <c r="AI475" s="72">
        <f t="shared" si="111"/>
        <v>1</v>
      </c>
      <c r="AJ475" s="73">
        <f t="shared" si="112"/>
        <v>0.5</v>
      </c>
      <c r="AK475" s="73">
        <v>0.68062718848137493</v>
      </c>
      <c r="AL475" s="95">
        <f t="shared" si="113"/>
        <v>0</v>
      </c>
      <c r="AM475" s="107">
        <v>0</v>
      </c>
      <c r="AN475" s="98">
        <f t="shared" si="114"/>
        <v>0</v>
      </c>
      <c r="AO475" s="99" t="e">
        <f>SUMIF([1]Sheet1!$AB:$AB,E475,[1]Sheet1!$AA:$AA)</f>
        <v>#VALUE!</v>
      </c>
      <c r="AP475" s="100">
        <f t="shared" si="115"/>
        <v>1</v>
      </c>
      <c r="AQ475" s="97">
        <f t="shared" si="116"/>
        <v>0</v>
      </c>
      <c r="AR475" s="100">
        <f t="shared" si="117"/>
        <v>0.5426450664619753</v>
      </c>
      <c r="AS475" s="101">
        <f t="shared" si="118"/>
        <v>0.45880870305423882</v>
      </c>
      <c r="AT475" s="100">
        <v>0.11334524387361433</v>
      </c>
      <c r="AU475" s="108">
        <f t="shared" si="119"/>
        <v>0</v>
      </c>
    </row>
    <row r="476" spans="1:47" hidden="1">
      <c r="A476" s="21">
        <v>44927</v>
      </c>
      <c r="B476" s="22" t="s">
        <v>13</v>
      </c>
      <c r="C476" s="22" t="s">
        <v>274</v>
      </c>
      <c r="D476" s="22" t="s">
        <v>615</v>
      </c>
      <c r="E476" s="22">
        <v>1000262009</v>
      </c>
      <c r="F476" s="22" t="s">
        <v>32</v>
      </c>
      <c r="G476" s="22">
        <v>1070842</v>
      </c>
      <c r="H476" s="36" t="s">
        <v>20</v>
      </c>
      <c r="I476" s="4" t="s">
        <v>3518</v>
      </c>
      <c r="J476" s="4" t="s">
        <v>3556</v>
      </c>
      <c r="K476" s="25">
        <v>2648.2000000000116</v>
      </c>
      <c r="L476" s="25">
        <v>2648.2000000000116</v>
      </c>
      <c r="M476" s="26">
        <v>1</v>
      </c>
      <c r="N476" s="26">
        <v>0</v>
      </c>
      <c r="O476" s="26">
        <v>6</v>
      </c>
      <c r="P476" s="26">
        <v>1200</v>
      </c>
      <c r="Q476" s="26">
        <v>1786.8000000000002</v>
      </c>
      <c r="R476" s="27">
        <v>76828.650000000009</v>
      </c>
      <c r="S476" s="27">
        <v>113973.80999999998</v>
      </c>
      <c r="T476" s="28">
        <v>73000</v>
      </c>
      <c r="U476" s="27">
        <v>141700</v>
      </c>
      <c r="V476" s="29">
        <v>1</v>
      </c>
      <c r="W476" s="26">
        <v>5</v>
      </c>
      <c r="X476" s="30">
        <f t="shared" si="105"/>
        <v>7</v>
      </c>
      <c r="Y476" s="31">
        <f t="shared" si="106"/>
        <v>2986.8</v>
      </c>
      <c r="Z476" s="31">
        <f t="shared" si="107"/>
        <v>190802.46</v>
      </c>
      <c r="AA476" s="31">
        <f t="shared" si="108"/>
        <v>214700</v>
      </c>
      <c r="AB476" s="5">
        <v>6</v>
      </c>
      <c r="AC476" s="6">
        <v>188881.72</v>
      </c>
      <c r="AD476" s="30">
        <v>0</v>
      </c>
      <c r="AE476" s="67">
        <f t="shared" si="109"/>
        <v>0.8571428571428571</v>
      </c>
      <c r="AF476" s="70">
        <f>IF(C476=Sheet6!$E$3,Sheet6!$E$4,IF('January 2023'!C476=Sheet6!$F$3,Sheet6!$F$4,IF('January 2023'!C476=Sheet6!$G$3,Sheet6!$G$4,IF('January 2023'!C476=Sheet6!$H$3,Sheet6!$H$4,IF('January 2023'!C476=Sheet6!$I$3,Sheet6!$I$4,IF('January 2023'!C476=Sheet6!$J$3,Sheet6!$J$4,IF('January 2023'!C476=Sheet6!$K$3,Sheet6!$K$4,IF('January 2023'!C476=Sheet6!$L$3,Sheet6!$L$4))))))))</f>
        <v>0.11334524387361433</v>
      </c>
      <c r="AG476" s="74">
        <f t="shared" si="110"/>
        <v>1.1278604335019964</v>
      </c>
      <c r="AH476" s="71">
        <v>0.84</v>
      </c>
      <c r="AI476" s="72">
        <f t="shared" si="111"/>
        <v>1</v>
      </c>
      <c r="AJ476" s="73">
        <f t="shared" si="112"/>
        <v>0.8571428571428571</v>
      </c>
      <c r="AK476" s="73">
        <v>0.68062718848137493</v>
      </c>
      <c r="AL476" s="95">
        <f t="shared" si="113"/>
        <v>1</v>
      </c>
      <c r="AM476" s="107">
        <v>0</v>
      </c>
      <c r="AN476" s="98">
        <f t="shared" si="114"/>
        <v>0</v>
      </c>
      <c r="AO476" s="99" t="e">
        <f>SUMIF([1]Sheet1!$AB:$AB,E476,[1]Sheet1!$AA:$AA)</f>
        <v>#VALUE!</v>
      </c>
      <c r="AP476" s="100">
        <f t="shared" si="115"/>
        <v>1</v>
      </c>
      <c r="AQ476" s="97">
        <f t="shared" si="116"/>
        <v>0</v>
      </c>
      <c r="AR476" s="100">
        <f t="shared" si="117"/>
        <v>1.125247546598718</v>
      </c>
      <c r="AS476" s="101">
        <f t="shared" si="118"/>
        <v>-0.26912218570388791</v>
      </c>
      <c r="AT476" s="100">
        <v>0.11334524387361433</v>
      </c>
      <c r="AU476" s="108">
        <f t="shared" si="119"/>
        <v>1</v>
      </c>
    </row>
    <row r="477" spans="1:47" hidden="1">
      <c r="A477" s="21">
        <v>44927</v>
      </c>
      <c r="B477" s="22" t="s">
        <v>13</v>
      </c>
      <c r="C477" s="22" t="s">
        <v>274</v>
      </c>
      <c r="D477" s="22" t="s">
        <v>621</v>
      </c>
      <c r="E477" s="22">
        <v>1000254257</v>
      </c>
      <c r="F477" s="22" t="s">
        <v>32</v>
      </c>
      <c r="G477" s="22">
        <v>1070842</v>
      </c>
      <c r="H477" s="36" t="s">
        <v>20</v>
      </c>
      <c r="I477" s="4" t="s">
        <v>3520</v>
      </c>
      <c r="J477" s="4" t="s">
        <v>3558</v>
      </c>
      <c r="K477" s="25">
        <v>2575.2000000000116</v>
      </c>
      <c r="L477" s="25">
        <v>2575.2000000000116</v>
      </c>
      <c r="M477" s="26">
        <v>0</v>
      </c>
      <c r="N477" s="26">
        <v>0</v>
      </c>
      <c r="O477" s="26">
        <v>16</v>
      </c>
      <c r="P477" s="26">
        <v>0</v>
      </c>
      <c r="Q477" s="26">
        <v>4617.6000000000004</v>
      </c>
      <c r="R477" s="27">
        <v>0</v>
      </c>
      <c r="S477" s="27">
        <v>293239.99999999994</v>
      </c>
      <c r="T477" s="28">
        <v>0</v>
      </c>
      <c r="U477" s="27">
        <v>308900</v>
      </c>
      <c r="V477" s="29">
        <v>0</v>
      </c>
      <c r="W477" s="26">
        <v>14</v>
      </c>
      <c r="X477" s="30">
        <f t="shared" si="105"/>
        <v>16</v>
      </c>
      <c r="Y477" s="31">
        <f t="shared" si="106"/>
        <v>4617.6000000000004</v>
      </c>
      <c r="Z477" s="31">
        <f t="shared" si="107"/>
        <v>293239.99999999994</v>
      </c>
      <c r="AA477" s="31">
        <f t="shared" si="108"/>
        <v>308900</v>
      </c>
      <c r="AB477" s="5">
        <v>14</v>
      </c>
      <c r="AC477" s="6">
        <v>21995.72</v>
      </c>
      <c r="AD477" s="30">
        <v>1</v>
      </c>
      <c r="AE477" s="67">
        <f t="shared" si="109"/>
        <v>0.875</v>
      </c>
      <c r="AF477" s="70">
        <f>IF(C477=Sheet6!$E$3,Sheet6!$E$4,IF('January 2023'!C477=Sheet6!$F$3,Sheet6!$F$4,IF('January 2023'!C477=Sheet6!$G$3,Sheet6!$G$4,IF('January 2023'!C477=Sheet6!$H$3,Sheet6!$H$4,IF('January 2023'!C477=Sheet6!$I$3,Sheet6!$I$4,IF('January 2023'!C477=Sheet6!$J$3,Sheet6!$J$4,IF('January 2023'!C477=Sheet6!$K$3,Sheet6!$K$4,IF('January 2023'!C477=Sheet6!$L$3,Sheet6!$L$4))))))))</f>
        <v>0.11334524387361433</v>
      </c>
      <c r="AG477" s="74">
        <f t="shared" si="110"/>
        <v>1.7931034482758541</v>
      </c>
      <c r="AH477" s="71">
        <v>0.84</v>
      </c>
      <c r="AI477" s="72">
        <f t="shared" si="111"/>
        <v>1</v>
      </c>
      <c r="AJ477" s="73">
        <f t="shared" si="112"/>
        <v>0.875</v>
      </c>
      <c r="AK477" s="73">
        <v>0.68062718848137493</v>
      </c>
      <c r="AL477" s="95">
        <f t="shared" si="113"/>
        <v>1</v>
      </c>
      <c r="AM477" s="107">
        <v>0</v>
      </c>
      <c r="AN477" s="98">
        <f t="shared" si="114"/>
        <v>0</v>
      </c>
      <c r="AO477" s="99" t="e">
        <f>SUMIF([1]Sheet1!$AB:$AB,E477,[1]Sheet1!$AA:$AA)</f>
        <v>#VALUE!</v>
      </c>
      <c r="AP477" s="100">
        <f t="shared" si="115"/>
        <v>1</v>
      </c>
      <c r="AQ477" s="97">
        <f t="shared" si="116"/>
        <v>0</v>
      </c>
      <c r="AR477" s="100">
        <f t="shared" si="117"/>
        <v>1.0534033556131499</v>
      </c>
      <c r="AS477" s="101">
        <f t="shared" si="118"/>
        <v>-0.8888611893752949</v>
      </c>
      <c r="AT477" s="100">
        <v>0.11334524387361433</v>
      </c>
      <c r="AU477" s="108">
        <f t="shared" si="119"/>
        <v>1</v>
      </c>
    </row>
    <row r="478" spans="1:47" hidden="1">
      <c r="A478" s="21">
        <v>44927</v>
      </c>
      <c r="B478" s="23" t="s">
        <v>13</v>
      </c>
      <c r="C478" s="23" t="s">
        <v>274</v>
      </c>
      <c r="D478" s="23" t="s">
        <v>539</v>
      </c>
      <c r="E478" s="23">
        <v>1000260214</v>
      </c>
      <c r="F478" s="23" t="s">
        <v>32</v>
      </c>
      <c r="G478" s="23">
        <v>1069281</v>
      </c>
      <c r="H478" s="37" t="s">
        <v>20</v>
      </c>
      <c r="I478" s="4" t="s">
        <v>3519</v>
      </c>
      <c r="J478" s="4" t="s">
        <v>3557</v>
      </c>
      <c r="K478" s="24">
        <v>2485.2000000000007</v>
      </c>
      <c r="L478" s="24">
        <v>2485.2000000000007</v>
      </c>
      <c r="M478" s="29">
        <v>0</v>
      </c>
      <c r="N478" s="29">
        <v>0</v>
      </c>
      <c r="O478" s="29">
        <v>12</v>
      </c>
      <c r="P478" s="29">
        <v>0</v>
      </c>
      <c r="Q478" s="29">
        <v>2064.4</v>
      </c>
      <c r="R478" s="28">
        <v>0</v>
      </c>
      <c r="S478" s="28">
        <v>132211.6</v>
      </c>
      <c r="T478" s="28">
        <v>0</v>
      </c>
      <c r="U478" s="28">
        <v>146100</v>
      </c>
      <c r="V478" s="29">
        <v>0</v>
      </c>
      <c r="W478" s="29">
        <v>5</v>
      </c>
      <c r="X478" s="32">
        <f t="shared" si="105"/>
        <v>12</v>
      </c>
      <c r="Y478" s="33">
        <f t="shared" si="106"/>
        <v>2064.4</v>
      </c>
      <c r="Z478" s="33">
        <f t="shared" si="107"/>
        <v>132211.6</v>
      </c>
      <c r="AA478" s="33">
        <f t="shared" si="108"/>
        <v>146100</v>
      </c>
      <c r="AB478" s="5">
        <v>5</v>
      </c>
      <c r="AC478" s="6">
        <v>456533.87</v>
      </c>
      <c r="AD478" s="32">
        <v>1</v>
      </c>
      <c r="AE478" s="67">
        <f t="shared" si="109"/>
        <v>0.41666666666666669</v>
      </c>
      <c r="AF478" s="70">
        <f>IF(C478=Sheet6!$E$3,Sheet6!$E$4,IF('January 2023'!C478=Sheet6!$F$3,Sheet6!$F$4,IF('January 2023'!C478=Sheet6!$G$3,Sheet6!$G$4,IF('January 2023'!C478=Sheet6!$H$3,Sheet6!$H$4,IF('January 2023'!C478=Sheet6!$I$3,Sheet6!$I$4,IF('January 2023'!C478=Sheet6!$J$3,Sheet6!$J$4,IF('January 2023'!C478=Sheet6!$K$3,Sheet6!$K$4,IF('January 2023'!C478=Sheet6!$L$3,Sheet6!$L$4))))))))</f>
        <v>0.11334524387361433</v>
      </c>
      <c r="AG478" s="74">
        <f t="shared" si="110"/>
        <v>0.83067761145984209</v>
      </c>
      <c r="AH478" s="71">
        <v>0.84</v>
      </c>
      <c r="AI478" s="72">
        <f t="shared" si="111"/>
        <v>0</v>
      </c>
      <c r="AJ478" s="73">
        <f t="shared" si="112"/>
        <v>0.41666666666666669</v>
      </c>
      <c r="AK478" s="73">
        <v>0.68062718848137493</v>
      </c>
      <c r="AL478" s="95">
        <f t="shared" si="113"/>
        <v>0</v>
      </c>
      <c r="AM478" s="107">
        <v>0</v>
      </c>
      <c r="AN478" s="98">
        <f t="shared" si="114"/>
        <v>23.168000000000575</v>
      </c>
      <c r="AO478" s="99" t="e">
        <f>SUMIF([1]Sheet1!$AB:$AB,E478,[1]Sheet1!$AA:$AA)</f>
        <v>#VALUE!</v>
      </c>
      <c r="AP478" s="100" t="str">
        <f t="shared" si="115"/>
        <v/>
      </c>
      <c r="AQ478" s="97">
        <f t="shared" si="116"/>
        <v>1</v>
      </c>
      <c r="AR478" s="100">
        <f t="shared" si="117"/>
        <v>1.105046758378236</v>
      </c>
      <c r="AS478" s="101">
        <f t="shared" si="118"/>
        <v>8.206239819892569E-2</v>
      </c>
      <c r="AT478" s="100">
        <v>0.11334524387361433</v>
      </c>
      <c r="AU478" s="108">
        <f t="shared" si="119"/>
        <v>1</v>
      </c>
    </row>
    <row r="479" spans="1:47" hidden="1">
      <c r="A479" s="21">
        <v>44927</v>
      </c>
      <c r="B479" s="23" t="s">
        <v>13</v>
      </c>
      <c r="C479" s="23" t="s">
        <v>274</v>
      </c>
      <c r="D479" s="23" t="s">
        <v>540</v>
      </c>
      <c r="E479" s="23">
        <v>1000260529</v>
      </c>
      <c r="F479" s="23" t="s">
        <v>32</v>
      </c>
      <c r="G479" s="23">
        <v>1070842</v>
      </c>
      <c r="H479" s="37" t="s">
        <v>20</v>
      </c>
      <c r="I479" s="4" t="s">
        <v>3520</v>
      </c>
      <c r="J479" s="4" t="s">
        <v>3558</v>
      </c>
      <c r="K479" s="24">
        <v>2434.7999999999884</v>
      </c>
      <c r="L479" s="24">
        <v>2434.7999999999884</v>
      </c>
      <c r="M479" s="29">
        <v>0</v>
      </c>
      <c r="N479" s="29">
        <v>0</v>
      </c>
      <c r="O479" s="29">
        <v>5</v>
      </c>
      <c r="P479" s="29">
        <v>0</v>
      </c>
      <c r="Q479" s="29">
        <v>519.20000000000005</v>
      </c>
      <c r="R479" s="28">
        <v>0</v>
      </c>
      <c r="S479" s="28">
        <v>31653.539999999997</v>
      </c>
      <c r="T479" s="28">
        <v>0</v>
      </c>
      <c r="U479" s="28">
        <v>48000</v>
      </c>
      <c r="V479" s="29">
        <v>0</v>
      </c>
      <c r="W479" s="29">
        <v>4</v>
      </c>
      <c r="X479" s="32">
        <f t="shared" si="105"/>
        <v>5</v>
      </c>
      <c r="Y479" s="33">
        <f t="shared" si="106"/>
        <v>519.20000000000005</v>
      </c>
      <c r="Z479" s="33">
        <f t="shared" si="107"/>
        <v>31653.539999999997</v>
      </c>
      <c r="AA479" s="33">
        <f t="shared" si="108"/>
        <v>48000</v>
      </c>
      <c r="AB479" s="5">
        <v>4</v>
      </c>
      <c r="AC479" s="6">
        <v>631220.11</v>
      </c>
      <c r="AD479" s="32">
        <v>2</v>
      </c>
      <c r="AE479" s="67">
        <f t="shared" si="109"/>
        <v>0.8</v>
      </c>
      <c r="AF479" s="70">
        <f>IF(C479=Sheet6!$E$3,Sheet6!$E$4,IF('January 2023'!C479=Sheet6!$F$3,Sheet6!$F$4,IF('January 2023'!C479=Sheet6!$G$3,Sheet6!$G$4,IF('January 2023'!C479=Sheet6!$H$3,Sheet6!$H$4,IF('January 2023'!C479=Sheet6!$I$3,Sheet6!$I$4,IF('January 2023'!C479=Sheet6!$J$3,Sheet6!$J$4,IF('January 2023'!C479=Sheet6!$K$3,Sheet6!$K$4,IF('January 2023'!C479=Sheet6!$L$3,Sheet6!$L$4))))))))</f>
        <v>0.11334524387361433</v>
      </c>
      <c r="AG479" s="74">
        <f t="shared" si="110"/>
        <v>0.21324133399047254</v>
      </c>
      <c r="AH479" s="71">
        <v>0.84</v>
      </c>
      <c r="AI479" s="72">
        <f t="shared" si="111"/>
        <v>0</v>
      </c>
      <c r="AJ479" s="73">
        <f t="shared" si="112"/>
        <v>0.8</v>
      </c>
      <c r="AK479" s="73">
        <v>0.68062718848137493</v>
      </c>
      <c r="AL479" s="95">
        <f t="shared" si="113"/>
        <v>1</v>
      </c>
      <c r="AM479" s="107">
        <v>0</v>
      </c>
      <c r="AN479" s="98">
        <f t="shared" si="114"/>
        <v>1526.0319999999901</v>
      </c>
      <c r="AO479" s="99" t="e">
        <f>SUMIF([1]Sheet1!$AB:$AB,E479,[1]Sheet1!$AA:$AA)</f>
        <v>#VALUE!</v>
      </c>
      <c r="AP479" s="100" t="str">
        <f t="shared" si="115"/>
        <v/>
      </c>
      <c r="AQ479" s="97">
        <f t="shared" si="116"/>
        <v>1</v>
      </c>
      <c r="AR479" s="100">
        <f t="shared" si="117"/>
        <v>1.5164180688794999</v>
      </c>
      <c r="AS479" s="101">
        <f t="shared" si="118"/>
        <v>0.67663698810487916</v>
      </c>
      <c r="AT479" s="100">
        <v>0.11334524387361433</v>
      </c>
      <c r="AU479" s="108">
        <f t="shared" si="119"/>
        <v>0</v>
      </c>
    </row>
    <row r="480" spans="1:47" hidden="1">
      <c r="A480" s="21">
        <v>44927</v>
      </c>
      <c r="B480" s="23" t="s">
        <v>13</v>
      </c>
      <c r="C480" s="23" t="s">
        <v>274</v>
      </c>
      <c r="D480" s="23" t="s">
        <v>483</v>
      </c>
      <c r="E480" s="23">
        <v>1001603916</v>
      </c>
      <c r="F480" s="23" t="s">
        <v>32</v>
      </c>
      <c r="G480" s="23">
        <v>1069281</v>
      </c>
      <c r="H480" s="37" t="s">
        <v>20</v>
      </c>
      <c r="I480" s="4" t="s">
        <v>3519</v>
      </c>
      <c r="J480" s="4" t="s">
        <v>3557</v>
      </c>
      <c r="K480" s="24">
        <v>2434.3999999999942</v>
      </c>
      <c r="L480" s="24">
        <v>2434.3999999999942</v>
      </c>
      <c r="M480" s="29">
        <v>0</v>
      </c>
      <c r="N480" s="29">
        <v>0</v>
      </c>
      <c r="O480" s="29">
        <v>23</v>
      </c>
      <c r="P480" s="29">
        <v>0</v>
      </c>
      <c r="Q480" s="29">
        <v>3223.5000000000005</v>
      </c>
      <c r="R480" s="28">
        <v>0</v>
      </c>
      <c r="S480" s="28">
        <v>208584.13</v>
      </c>
      <c r="T480" s="28">
        <v>0</v>
      </c>
      <c r="U480" s="28">
        <v>276100</v>
      </c>
      <c r="V480" s="29">
        <v>0</v>
      </c>
      <c r="W480" s="29">
        <v>16</v>
      </c>
      <c r="X480" s="32">
        <f t="shared" si="105"/>
        <v>23</v>
      </c>
      <c r="Y480" s="33">
        <f t="shared" si="106"/>
        <v>3223.5000000000005</v>
      </c>
      <c r="Z480" s="33">
        <f t="shared" si="107"/>
        <v>208584.13</v>
      </c>
      <c r="AA480" s="33">
        <f t="shared" si="108"/>
        <v>276100</v>
      </c>
      <c r="AB480" s="5">
        <v>16</v>
      </c>
      <c r="AC480" s="6">
        <v>1623007.16</v>
      </c>
      <c r="AD480" s="32">
        <v>4</v>
      </c>
      <c r="AE480" s="67">
        <f t="shared" si="109"/>
        <v>0.69565217391304346</v>
      </c>
      <c r="AF480" s="70">
        <f>IF(C480=Sheet6!$E$3,Sheet6!$E$4,IF('January 2023'!C480=Sheet6!$F$3,Sheet6!$F$4,IF('January 2023'!C480=Sheet6!$G$3,Sheet6!$G$4,IF('January 2023'!C480=Sheet6!$H$3,Sheet6!$H$4,IF('January 2023'!C480=Sheet6!$I$3,Sheet6!$I$4,IF('January 2023'!C480=Sheet6!$J$3,Sheet6!$J$4,IF('January 2023'!C480=Sheet6!$K$3,Sheet6!$K$4,IF('January 2023'!C480=Sheet6!$L$3,Sheet6!$L$4))))))))</f>
        <v>0.11334524387361433</v>
      </c>
      <c r="AG480" s="74">
        <f t="shared" si="110"/>
        <v>1.3241455800197208</v>
      </c>
      <c r="AH480" s="71">
        <v>0.84</v>
      </c>
      <c r="AI480" s="72">
        <f t="shared" si="111"/>
        <v>1</v>
      </c>
      <c r="AJ480" s="73">
        <f t="shared" si="112"/>
        <v>0.69565217391304346</v>
      </c>
      <c r="AK480" s="73">
        <v>0.68062718848137493</v>
      </c>
      <c r="AL480" s="95">
        <f t="shared" si="113"/>
        <v>1</v>
      </c>
      <c r="AM480" s="107">
        <v>0</v>
      </c>
      <c r="AN480" s="98">
        <f t="shared" si="114"/>
        <v>0</v>
      </c>
      <c r="AO480" s="99" t="e">
        <f>SUMIF([1]Sheet1!$AB:$AB,E480,[1]Sheet1!$AA:$AA)</f>
        <v>#VALUE!</v>
      </c>
      <c r="AP480" s="100">
        <f t="shared" si="115"/>
        <v>1</v>
      </c>
      <c r="AQ480" s="97">
        <f t="shared" si="116"/>
        <v>0</v>
      </c>
      <c r="AR480" s="100">
        <f t="shared" si="117"/>
        <v>1.3236865144054824</v>
      </c>
      <c r="AS480" s="101">
        <f t="shared" si="118"/>
        <v>-0.75275364738173001</v>
      </c>
      <c r="AT480" s="100">
        <v>0.11334524387361433</v>
      </c>
      <c r="AU480" s="108">
        <f t="shared" si="119"/>
        <v>1</v>
      </c>
    </row>
    <row r="481" spans="1:47" hidden="1">
      <c r="A481" s="21">
        <v>44927</v>
      </c>
      <c r="B481" s="23" t="s">
        <v>13</v>
      </c>
      <c r="C481" s="23" t="s">
        <v>274</v>
      </c>
      <c r="D481" s="23" t="s">
        <v>655</v>
      </c>
      <c r="E481" s="23">
        <v>1000261322</v>
      </c>
      <c r="F481" s="23" t="s">
        <v>32</v>
      </c>
      <c r="G481" s="23">
        <v>1069281</v>
      </c>
      <c r="H481" s="37" t="s">
        <v>20</v>
      </c>
      <c r="I481" s="4" t="s">
        <v>3519</v>
      </c>
      <c r="J481" s="4" t="s">
        <v>3557</v>
      </c>
      <c r="K481" s="24">
        <v>2387.4000000000087</v>
      </c>
      <c r="L481" s="24">
        <v>2387.4000000000087</v>
      </c>
      <c r="M481" s="29">
        <v>0</v>
      </c>
      <c r="N481" s="29">
        <v>0</v>
      </c>
      <c r="O481" s="29">
        <v>11</v>
      </c>
      <c r="P481" s="29">
        <v>0</v>
      </c>
      <c r="Q481" s="29">
        <v>999.40000000000009</v>
      </c>
      <c r="R481" s="28">
        <v>0</v>
      </c>
      <c r="S481" s="28">
        <v>64345.62999999999</v>
      </c>
      <c r="T481" s="28">
        <v>0</v>
      </c>
      <c r="U481" s="28">
        <v>77000</v>
      </c>
      <c r="V481" s="29">
        <v>0</v>
      </c>
      <c r="W481" s="29">
        <v>3</v>
      </c>
      <c r="X481" s="32">
        <f t="shared" si="105"/>
        <v>11</v>
      </c>
      <c r="Y481" s="33">
        <f t="shared" si="106"/>
        <v>999.40000000000009</v>
      </c>
      <c r="Z481" s="33">
        <f t="shared" si="107"/>
        <v>64345.62999999999</v>
      </c>
      <c r="AA481" s="33">
        <f t="shared" si="108"/>
        <v>77000</v>
      </c>
      <c r="AB481" s="5">
        <v>3</v>
      </c>
      <c r="AC481" s="6">
        <v>166218.26999999999</v>
      </c>
      <c r="AD481" s="32">
        <v>1</v>
      </c>
      <c r="AE481" s="67">
        <f t="shared" si="109"/>
        <v>0.27272727272727271</v>
      </c>
      <c r="AF481" s="70">
        <f>IF(C481=Sheet6!$E$3,Sheet6!$E$4,IF('January 2023'!C481=Sheet6!$F$3,Sheet6!$F$4,IF('January 2023'!C481=Sheet6!$G$3,Sheet6!$G$4,IF('January 2023'!C481=Sheet6!$H$3,Sheet6!$H$4,IF('January 2023'!C481=Sheet6!$I$3,Sheet6!$I$4,IF('January 2023'!C481=Sheet6!$J$3,Sheet6!$J$4,IF('January 2023'!C481=Sheet6!$K$3,Sheet6!$K$4,IF('January 2023'!C481=Sheet6!$L$3,Sheet6!$L$4))))))))</f>
        <v>0.11334524387361433</v>
      </c>
      <c r="AG481" s="74">
        <f t="shared" si="110"/>
        <v>0.4186143922258509</v>
      </c>
      <c r="AH481" s="71">
        <v>0.84</v>
      </c>
      <c r="AI481" s="72">
        <f t="shared" si="111"/>
        <v>0</v>
      </c>
      <c r="AJ481" s="73">
        <f t="shared" si="112"/>
        <v>0.27272727272727271</v>
      </c>
      <c r="AK481" s="73">
        <v>0.68062718848137493</v>
      </c>
      <c r="AL481" s="95">
        <f t="shared" si="113"/>
        <v>0</v>
      </c>
      <c r="AM481" s="107">
        <v>0</v>
      </c>
      <c r="AN481" s="98">
        <f t="shared" si="114"/>
        <v>1006.0160000000071</v>
      </c>
      <c r="AO481" s="99" t="e">
        <f>SUMIF([1]Sheet1!$AB:$AB,E481,[1]Sheet1!$AA:$AA)</f>
        <v>#VALUE!</v>
      </c>
      <c r="AP481" s="100" t="str">
        <f t="shared" si="115"/>
        <v/>
      </c>
      <c r="AQ481" s="97">
        <f t="shared" si="116"/>
        <v>1</v>
      </c>
      <c r="AR481" s="100">
        <f t="shared" si="117"/>
        <v>1.1966624617709083</v>
      </c>
      <c r="AS481" s="101">
        <f t="shared" si="118"/>
        <v>0.49905987086628067</v>
      </c>
      <c r="AT481" s="100">
        <v>0.11334524387361433</v>
      </c>
      <c r="AU481" s="108">
        <f t="shared" si="119"/>
        <v>0</v>
      </c>
    </row>
    <row r="482" spans="1:47" hidden="1">
      <c r="A482" s="21">
        <v>44927</v>
      </c>
      <c r="B482" s="23" t="s">
        <v>13</v>
      </c>
      <c r="C482" s="23" t="s">
        <v>274</v>
      </c>
      <c r="D482" s="23" t="s">
        <v>508</v>
      </c>
      <c r="E482" s="23">
        <v>1000261346</v>
      </c>
      <c r="F482" s="23" t="s">
        <v>32</v>
      </c>
      <c r="G482" s="23">
        <v>1069281</v>
      </c>
      <c r="H482" s="37" t="s">
        <v>20</v>
      </c>
      <c r="I482" s="4" t="s">
        <v>3519</v>
      </c>
      <c r="J482" s="4" t="s">
        <v>3557</v>
      </c>
      <c r="K482" s="24">
        <v>2311.2000000000116</v>
      </c>
      <c r="L482" s="24">
        <v>2311.2000000000116</v>
      </c>
      <c r="M482" s="29">
        <v>0</v>
      </c>
      <c r="N482" s="29">
        <v>0</v>
      </c>
      <c r="O482" s="29">
        <v>11</v>
      </c>
      <c r="P482" s="29">
        <v>0</v>
      </c>
      <c r="Q482" s="29">
        <v>2205.5</v>
      </c>
      <c r="R482" s="28">
        <v>0</v>
      </c>
      <c r="S482" s="28">
        <v>140135.67000000001</v>
      </c>
      <c r="T482" s="28">
        <v>0</v>
      </c>
      <c r="U482" s="28">
        <v>152500</v>
      </c>
      <c r="V482" s="29">
        <v>0</v>
      </c>
      <c r="W482" s="29">
        <v>5</v>
      </c>
      <c r="X482" s="32">
        <f t="shared" si="105"/>
        <v>11</v>
      </c>
      <c r="Y482" s="33">
        <f t="shared" si="106"/>
        <v>2205.5</v>
      </c>
      <c r="Z482" s="33">
        <f t="shared" si="107"/>
        <v>140135.67000000001</v>
      </c>
      <c r="AA482" s="33">
        <f t="shared" si="108"/>
        <v>152500</v>
      </c>
      <c r="AB482" s="5">
        <v>5</v>
      </c>
      <c r="AC482" s="6">
        <v>32374.01</v>
      </c>
      <c r="AD482" s="32">
        <v>1</v>
      </c>
      <c r="AE482" s="67">
        <f t="shared" si="109"/>
        <v>0.45454545454545453</v>
      </c>
      <c r="AF482" s="70">
        <f>IF(C482=Sheet6!$E$3,Sheet6!$E$4,IF('January 2023'!C482=Sheet6!$F$3,Sheet6!$F$4,IF('January 2023'!C482=Sheet6!$G$3,Sheet6!$G$4,IF('January 2023'!C482=Sheet6!$H$3,Sheet6!$H$4,IF('January 2023'!C482=Sheet6!$I$3,Sheet6!$I$4,IF('January 2023'!C482=Sheet6!$J$3,Sheet6!$J$4,IF('January 2023'!C482=Sheet6!$K$3,Sheet6!$K$4,IF('January 2023'!C482=Sheet6!$L$3,Sheet6!$L$4))))))))</f>
        <v>0.11334524387361433</v>
      </c>
      <c r="AG482" s="74">
        <f t="shared" si="110"/>
        <v>0.95426618206991554</v>
      </c>
      <c r="AH482" s="71">
        <v>0.84</v>
      </c>
      <c r="AI482" s="72">
        <f t="shared" si="111"/>
        <v>1</v>
      </c>
      <c r="AJ482" s="73">
        <f t="shared" si="112"/>
        <v>0.45454545454545453</v>
      </c>
      <c r="AK482" s="73">
        <v>0.68062718848137493</v>
      </c>
      <c r="AL482" s="95">
        <f t="shared" si="113"/>
        <v>0</v>
      </c>
      <c r="AM482" s="107">
        <v>0</v>
      </c>
      <c r="AN482" s="98">
        <f t="shared" si="114"/>
        <v>0</v>
      </c>
      <c r="AO482" s="99" t="e">
        <f>SUMIF([1]Sheet1!$AB:$AB,E482,[1]Sheet1!$AA:$AA)</f>
        <v>#VALUE!</v>
      </c>
      <c r="AP482" s="100">
        <f t="shared" si="115"/>
        <v>1</v>
      </c>
      <c r="AQ482" s="97">
        <f t="shared" si="116"/>
        <v>0</v>
      </c>
      <c r="AR482" s="100">
        <f t="shared" si="117"/>
        <v>1.0882311405796967</v>
      </c>
      <c r="AS482" s="101">
        <f t="shared" si="118"/>
        <v>-3.8462175730576753E-2</v>
      </c>
      <c r="AT482" s="100">
        <v>0.11334524387361433</v>
      </c>
      <c r="AU482" s="108">
        <f t="shared" si="119"/>
        <v>1</v>
      </c>
    </row>
    <row r="483" spans="1:47" hidden="1">
      <c r="A483" s="21">
        <v>44927</v>
      </c>
      <c r="B483" s="22" t="s">
        <v>13</v>
      </c>
      <c r="C483" s="22" t="s">
        <v>274</v>
      </c>
      <c r="D483" s="22" t="s">
        <v>482</v>
      </c>
      <c r="E483" s="22">
        <v>1000262731</v>
      </c>
      <c r="F483" s="22" t="s">
        <v>32</v>
      </c>
      <c r="G483" s="22">
        <v>1070842</v>
      </c>
      <c r="H483" s="36" t="s">
        <v>20</v>
      </c>
      <c r="I483" s="4" t="s">
        <v>3520</v>
      </c>
      <c r="J483" s="4" t="s">
        <v>3558</v>
      </c>
      <c r="K483" s="25">
        <v>2274.3999999999942</v>
      </c>
      <c r="L483" s="25">
        <v>2274.3999999999942</v>
      </c>
      <c r="M483" s="26">
        <v>1</v>
      </c>
      <c r="N483" s="26">
        <v>0</v>
      </c>
      <c r="O483" s="26">
        <v>12</v>
      </c>
      <c r="P483" s="26">
        <v>1134</v>
      </c>
      <c r="Q483" s="26">
        <v>1900.6</v>
      </c>
      <c r="R483" s="27">
        <v>71761.930000000008</v>
      </c>
      <c r="S483" s="27">
        <v>117300.00000000001</v>
      </c>
      <c r="T483" s="28">
        <v>50000</v>
      </c>
      <c r="U483" s="27">
        <v>117300</v>
      </c>
      <c r="V483" s="29">
        <v>1</v>
      </c>
      <c r="W483" s="26">
        <v>7</v>
      </c>
      <c r="X483" s="30">
        <f t="shared" si="105"/>
        <v>13</v>
      </c>
      <c r="Y483" s="31">
        <f t="shared" si="106"/>
        <v>3034.6</v>
      </c>
      <c r="Z483" s="31">
        <f t="shared" si="107"/>
        <v>189061.93000000002</v>
      </c>
      <c r="AA483" s="31">
        <f t="shared" si="108"/>
        <v>167300</v>
      </c>
      <c r="AB483" s="5">
        <v>8</v>
      </c>
      <c r="AC483" s="6">
        <v>2887670.5</v>
      </c>
      <c r="AD483" s="30">
        <v>5</v>
      </c>
      <c r="AE483" s="67">
        <f t="shared" si="109"/>
        <v>0.61538461538461542</v>
      </c>
      <c r="AF483" s="70">
        <f>IF(C483=Sheet6!$E$3,Sheet6!$E$4,IF('January 2023'!C483=Sheet6!$F$3,Sheet6!$F$4,IF('January 2023'!C483=Sheet6!$G$3,Sheet6!$G$4,IF('January 2023'!C483=Sheet6!$H$3,Sheet6!$H$4,IF('January 2023'!C483=Sheet6!$I$3,Sheet6!$I$4,IF('January 2023'!C483=Sheet6!$J$3,Sheet6!$J$4,IF('January 2023'!C483=Sheet6!$K$3,Sheet6!$K$4,IF('January 2023'!C483=Sheet6!$L$3,Sheet6!$L$4))))))))</f>
        <v>0.11334524387361433</v>
      </c>
      <c r="AG483" s="74">
        <f t="shared" si="110"/>
        <v>1.3342419978895568</v>
      </c>
      <c r="AH483" s="71">
        <v>0.84</v>
      </c>
      <c r="AI483" s="72">
        <f t="shared" si="111"/>
        <v>1</v>
      </c>
      <c r="AJ483" s="73">
        <f t="shared" si="112"/>
        <v>0.61538461538461542</v>
      </c>
      <c r="AK483" s="73">
        <v>0.68062718848137493</v>
      </c>
      <c r="AL483" s="95">
        <f t="shared" si="113"/>
        <v>0</v>
      </c>
      <c r="AM483" s="107">
        <v>0</v>
      </c>
      <c r="AN483" s="98">
        <f t="shared" si="114"/>
        <v>0</v>
      </c>
      <c r="AO483" s="99" t="e">
        <f>SUMIF([1]Sheet1!$AB:$AB,E483,[1]Sheet1!$AA:$AA)</f>
        <v>#VALUE!</v>
      </c>
      <c r="AP483" s="100">
        <f t="shared" si="115"/>
        <v>1</v>
      </c>
      <c r="AQ483" s="97">
        <f t="shared" si="116"/>
        <v>0</v>
      </c>
      <c r="AR483" s="100">
        <f t="shared" si="117"/>
        <v>0.88489522983289115</v>
      </c>
      <c r="AS483" s="101">
        <f t="shared" si="118"/>
        <v>-0.18066437937517521</v>
      </c>
      <c r="AT483" s="100">
        <v>0.11334524387361433</v>
      </c>
      <c r="AU483" s="108">
        <f t="shared" si="119"/>
        <v>1</v>
      </c>
    </row>
    <row r="484" spans="1:47" hidden="1">
      <c r="A484" s="21">
        <v>44927</v>
      </c>
      <c r="B484" s="22" t="s">
        <v>13</v>
      </c>
      <c r="C484" s="22" t="s">
        <v>274</v>
      </c>
      <c r="D484" s="22" t="s">
        <v>472</v>
      </c>
      <c r="E484" s="22">
        <v>1000261290</v>
      </c>
      <c r="F484" s="22" t="s">
        <v>32</v>
      </c>
      <c r="G484" s="22">
        <v>1069281</v>
      </c>
      <c r="H484" s="36" t="s">
        <v>20</v>
      </c>
      <c r="I484" s="4" t="s">
        <v>3519</v>
      </c>
      <c r="J484" s="4" t="s">
        <v>3557</v>
      </c>
      <c r="K484" s="25">
        <v>2263</v>
      </c>
      <c r="L484" s="25">
        <v>2263</v>
      </c>
      <c r="M484" s="26">
        <v>0</v>
      </c>
      <c r="N484" s="26">
        <v>0</v>
      </c>
      <c r="O484" s="26">
        <v>17</v>
      </c>
      <c r="P484" s="26">
        <v>0</v>
      </c>
      <c r="Q484" s="26">
        <v>3005.9</v>
      </c>
      <c r="R484" s="27">
        <v>0</v>
      </c>
      <c r="S484" s="27">
        <v>187565.78999999998</v>
      </c>
      <c r="T484" s="28">
        <v>0</v>
      </c>
      <c r="U484" s="27">
        <v>267400</v>
      </c>
      <c r="V484" s="29">
        <v>0</v>
      </c>
      <c r="W484" s="26">
        <v>14</v>
      </c>
      <c r="X484" s="30">
        <f t="shared" si="105"/>
        <v>17</v>
      </c>
      <c r="Y484" s="31">
        <f t="shared" si="106"/>
        <v>3005.9</v>
      </c>
      <c r="Z484" s="31">
        <f t="shared" si="107"/>
        <v>187565.78999999998</v>
      </c>
      <c r="AA484" s="31">
        <f t="shared" si="108"/>
        <v>267400</v>
      </c>
      <c r="AB484" s="5">
        <v>14</v>
      </c>
      <c r="AC484" s="6">
        <v>968410.63</v>
      </c>
      <c r="AD484" s="30">
        <v>3</v>
      </c>
      <c r="AE484" s="67">
        <f t="shared" si="109"/>
        <v>0.82352941176470584</v>
      </c>
      <c r="AF484" s="70">
        <f>IF(C484=Sheet6!$E$3,Sheet6!$E$4,IF('January 2023'!C484=Sheet6!$F$3,Sheet6!$F$4,IF('January 2023'!C484=Sheet6!$G$3,Sheet6!$G$4,IF('January 2023'!C484=Sheet6!$H$3,Sheet6!$H$4,IF('January 2023'!C484=Sheet6!$I$3,Sheet6!$I$4,IF('January 2023'!C484=Sheet6!$J$3,Sheet6!$J$4,IF('January 2023'!C484=Sheet6!$K$3,Sheet6!$K$4,IF('January 2023'!C484=Sheet6!$L$3,Sheet6!$L$4))))))))</f>
        <v>0.11334524387361433</v>
      </c>
      <c r="AG484" s="74">
        <f t="shared" si="110"/>
        <v>1.3282810428634557</v>
      </c>
      <c r="AH484" s="71">
        <v>0.84</v>
      </c>
      <c r="AI484" s="72">
        <f t="shared" si="111"/>
        <v>1</v>
      </c>
      <c r="AJ484" s="73">
        <f t="shared" si="112"/>
        <v>0.82352941176470584</v>
      </c>
      <c r="AK484" s="73">
        <v>0.68062718848137493</v>
      </c>
      <c r="AL484" s="95">
        <f t="shared" si="113"/>
        <v>1</v>
      </c>
      <c r="AM484" s="107">
        <v>0</v>
      </c>
      <c r="AN484" s="98">
        <f t="shared" si="114"/>
        <v>0</v>
      </c>
      <c r="AO484" s="99" t="e">
        <f>SUMIF([1]Sheet1!$AB:$AB,E484,[1]Sheet1!$AA:$AA)</f>
        <v>#VALUE!</v>
      </c>
      <c r="AP484" s="100">
        <f t="shared" si="115"/>
        <v>1</v>
      </c>
      <c r="AQ484" s="97">
        <f t="shared" si="116"/>
        <v>0</v>
      </c>
      <c r="AR484" s="100">
        <f t="shared" si="117"/>
        <v>1.4256331071886832</v>
      </c>
      <c r="AS484" s="101">
        <f t="shared" si="118"/>
        <v>-0.89364143035725285</v>
      </c>
      <c r="AT484" s="100">
        <v>0.11334524387361433</v>
      </c>
      <c r="AU484" s="108">
        <f t="shared" si="119"/>
        <v>1</v>
      </c>
    </row>
    <row r="485" spans="1:47" hidden="1">
      <c r="A485" s="21">
        <v>44927</v>
      </c>
      <c r="B485" s="23" t="s">
        <v>13</v>
      </c>
      <c r="C485" s="23" t="s">
        <v>274</v>
      </c>
      <c r="D485" s="23" t="s">
        <v>538</v>
      </c>
      <c r="E485" s="23">
        <v>1002089906</v>
      </c>
      <c r="F485" s="23" t="s">
        <v>32</v>
      </c>
      <c r="G485" s="23">
        <v>1069288</v>
      </c>
      <c r="H485" s="37" t="s">
        <v>20</v>
      </c>
      <c r="I485" s="4" t="s">
        <v>3518</v>
      </c>
      <c r="J485" s="4" t="s">
        <v>3556</v>
      </c>
      <c r="K485" s="24">
        <v>2247.2099999999919</v>
      </c>
      <c r="L485" s="24">
        <v>2247.2099999999919</v>
      </c>
      <c r="M485" s="29">
        <v>0</v>
      </c>
      <c r="N485" s="29">
        <v>0</v>
      </c>
      <c r="O485" s="29">
        <v>5</v>
      </c>
      <c r="P485" s="29">
        <v>0</v>
      </c>
      <c r="Q485" s="29">
        <v>1760.8000000000002</v>
      </c>
      <c r="R485" s="28">
        <v>0</v>
      </c>
      <c r="S485" s="28">
        <v>115094.76000000001</v>
      </c>
      <c r="T485" s="28">
        <v>0</v>
      </c>
      <c r="U485" s="28">
        <v>145700</v>
      </c>
      <c r="V485" s="29">
        <v>0</v>
      </c>
      <c r="W485" s="29">
        <v>5</v>
      </c>
      <c r="X485" s="32">
        <f t="shared" si="105"/>
        <v>5</v>
      </c>
      <c r="Y485" s="33">
        <f t="shared" si="106"/>
        <v>1760.8000000000002</v>
      </c>
      <c r="Z485" s="33">
        <f t="shared" si="107"/>
        <v>115094.76000000001</v>
      </c>
      <c r="AA485" s="33">
        <f t="shared" si="108"/>
        <v>145700</v>
      </c>
      <c r="AB485" s="5">
        <v>5</v>
      </c>
      <c r="AC485" s="6">
        <v>0</v>
      </c>
      <c r="AD485" s="32">
        <v>1</v>
      </c>
      <c r="AE485" s="67">
        <f t="shared" si="109"/>
        <v>1</v>
      </c>
      <c r="AF485" s="70">
        <f>IF(C485=Sheet6!$E$3,Sheet6!$E$4,IF('January 2023'!C485=Sheet6!$F$3,Sheet6!$F$4,IF('January 2023'!C485=Sheet6!$G$3,Sheet6!$G$4,IF('January 2023'!C485=Sheet6!$H$3,Sheet6!$H$4,IF('January 2023'!C485=Sheet6!$I$3,Sheet6!$I$4,IF('January 2023'!C485=Sheet6!$J$3,Sheet6!$J$4,IF('January 2023'!C485=Sheet6!$K$3,Sheet6!$K$4,IF('January 2023'!C485=Sheet6!$L$3,Sheet6!$L$4))))))))</f>
        <v>0.11334524387361433</v>
      </c>
      <c r="AG485" s="74">
        <f t="shared" si="110"/>
        <v>0.78354937900775035</v>
      </c>
      <c r="AH485" s="71">
        <v>0.84</v>
      </c>
      <c r="AI485" s="72">
        <f t="shared" si="111"/>
        <v>0</v>
      </c>
      <c r="AJ485" s="73">
        <f t="shared" si="112"/>
        <v>1</v>
      </c>
      <c r="AK485" s="73">
        <v>0.68062718848137493</v>
      </c>
      <c r="AL485" s="95">
        <f t="shared" si="113"/>
        <v>1</v>
      </c>
      <c r="AM485" s="107">
        <v>0</v>
      </c>
      <c r="AN485" s="98">
        <f t="shared" si="114"/>
        <v>126.85639999999285</v>
      </c>
      <c r="AO485" s="99" t="e">
        <f>SUMIF([1]Sheet1!$AB:$AB,E485,[1]Sheet1!$AA:$AA)</f>
        <v>#VALUE!</v>
      </c>
      <c r="AP485" s="100" t="str">
        <f t="shared" si="115"/>
        <v/>
      </c>
      <c r="AQ485" s="97">
        <f t="shared" si="116"/>
        <v>1</v>
      </c>
      <c r="AR485" s="100">
        <f t="shared" si="117"/>
        <v>1.2659134090900401</v>
      </c>
      <c r="AS485" s="101">
        <f t="shared" si="118"/>
        <v>8.0943344299148068E-3</v>
      </c>
      <c r="AT485" s="100">
        <v>0.11334524387361433</v>
      </c>
      <c r="AU485" s="108">
        <f t="shared" si="119"/>
        <v>1</v>
      </c>
    </row>
    <row r="486" spans="1:47" hidden="1">
      <c r="A486" s="21">
        <v>44927</v>
      </c>
      <c r="B486" s="23" t="s">
        <v>13</v>
      </c>
      <c r="C486" s="23" t="s">
        <v>274</v>
      </c>
      <c r="D486" s="23" t="s">
        <v>689</v>
      </c>
      <c r="E486" s="23">
        <v>1003143916</v>
      </c>
      <c r="F486" s="23" t="s">
        <v>32</v>
      </c>
      <c r="G486" s="23">
        <v>1069281</v>
      </c>
      <c r="H486" s="37" t="s">
        <v>20</v>
      </c>
      <c r="I486" s="4" t="s">
        <v>3519</v>
      </c>
      <c r="J486" s="4" t="s">
        <v>3557</v>
      </c>
      <c r="K486" s="24">
        <v>2229</v>
      </c>
      <c r="L486" s="24">
        <v>2229</v>
      </c>
      <c r="M486" s="29">
        <v>0</v>
      </c>
      <c r="N486" s="29">
        <v>0</v>
      </c>
      <c r="O486" s="29">
        <v>9</v>
      </c>
      <c r="P486" s="29">
        <v>0</v>
      </c>
      <c r="Q486" s="29">
        <v>1908.8</v>
      </c>
      <c r="R486" s="28">
        <v>0</v>
      </c>
      <c r="S486" s="28">
        <v>123732.69</v>
      </c>
      <c r="T486" s="28">
        <v>0</v>
      </c>
      <c r="U486" s="28">
        <v>150200</v>
      </c>
      <c r="V486" s="29">
        <v>0</v>
      </c>
      <c r="W486" s="29">
        <v>6</v>
      </c>
      <c r="X486" s="32">
        <f t="shared" si="105"/>
        <v>9</v>
      </c>
      <c r="Y486" s="33">
        <f t="shared" si="106"/>
        <v>1908.8</v>
      </c>
      <c r="Z486" s="33">
        <f t="shared" si="107"/>
        <v>123732.69</v>
      </c>
      <c r="AA486" s="33">
        <f t="shared" si="108"/>
        <v>150200</v>
      </c>
      <c r="AB486" s="5">
        <v>6</v>
      </c>
      <c r="AC486" s="6">
        <v>1067744.1099999999</v>
      </c>
      <c r="AD486" s="32">
        <v>2</v>
      </c>
      <c r="AE486" s="67">
        <f t="shared" si="109"/>
        <v>0.66666666666666663</v>
      </c>
      <c r="AF486" s="70">
        <f>IF(C486=Sheet6!$E$3,Sheet6!$E$4,IF('January 2023'!C486=Sheet6!$F$3,Sheet6!$F$4,IF('January 2023'!C486=Sheet6!$G$3,Sheet6!$G$4,IF('January 2023'!C486=Sheet6!$H$3,Sheet6!$H$4,IF('January 2023'!C486=Sheet6!$I$3,Sheet6!$I$4,IF('January 2023'!C486=Sheet6!$J$3,Sheet6!$J$4,IF('January 2023'!C486=Sheet6!$K$3,Sheet6!$K$4,IF('January 2023'!C486=Sheet6!$L$3,Sheet6!$L$4))))))))</f>
        <v>0.11334524387361433</v>
      </c>
      <c r="AG486" s="74">
        <f t="shared" si="110"/>
        <v>0.85634813817855537</v>
      </c>
      <c r="AH486" s="71">
        <v>0.84</v>
      </c>
      <c r="AI486" s="72">
        <f t="shared" si="111"/>
        <v>1</v>
      </c>
      <c r="AJ486" s="73">
        <f t="shared" si="112"/>
        <v>0.66666666666666663</v>
      </c>
      <c r="AK486" s="73">
        <v>0.68062718848137493</v>
      </c>
      <c r="AL486" s="95">
        <f t="shared" si="113"/>
        <v>0</v>
      </c>
      <c r="AM486" s="107">
        <v>0</v>
      </c>
      <c r="AN486" s="98">
        <f t="shared" si="114"/>
        <v>0</v>
      </c>
      <c r="AO486" s="99" t="e">
        <f>SUMIF([1]Sheet1!$AB:$AB,E486,[1]Sheet1!$AA:$AA)</f>
        <v>#VALUE!</v>
      </c>
      <c r="AP486" s="100">
        <f t="shared" si="115"/>
        <v>1</v>
      </c>
      <c r="AQ486" s="97">
        <f t="shared" si="116"/>
        <v>0</v>
      </c>
      <c r="AR486" s="100">
        <f t="shared" si="117"/>
        <v>1.2139071736014144</v>
      </c>
      <c r="AS486" s="101">
        <f t="shared" si="118"/>
        <v>-3.9527148035163551E-2</v>
      </c>
      <c r="AT486" s="100">
        <v>0.11334524387361433</v>
      </c>
      <c r="AU486" s="108">
        <f t="shared" si="119"/>
        <v>1</v>
      </c>
    </row>
    <row r="487" spans="1:47" hidden="1">
      <c r="A487" s="21">
        <v>44927</v>
      </c>
      <c r="B487" s="22" t="s">
        <v>13</v>
      </c>
      <c r="C487" s="22" t="s">
        <v>274</v>
      </c>
      <c r="D487" s="22" t="s">
        <v>582</v>
      </c>
      <c r="E487" s="22">
        <v>1000261310</v>
      </c>
      <c r="F487" s="22" t="s">
        <v>32</v>
      </c>
      <c r="G487" s="22">
        <v>1069281</v>
      </c>
      <c r="H487" s="36" t="s">
        <v>20</v>
      </c>
      <c r="I487" s="4" t="s">
        <v>3519</v>
      </c>
      <c r="J487" s="4" t="s">
        <v>3557</v>
      </c>
      <c r="K487" s="25">
        <v>2199.7999999999884</v>
      </c>
      <c r="L487" s="25">
        <v>2199.7999999999884</v>
      </c>
      <c r="M487" s="26">
        <v>1</v>
      </c>
      <c r="N487" s="26">
        <v>0</v>
      </c>
      <c r="O487" s="26">
        <v>8</v>
      </c>
      <c r="P487" s="26">
        <v>1200</v>
      </c>
      <c r="Q487" s="26">
        <v>1038</v>
      </c>
      <c r="R487" s="27">
        <v>75938.55</v>
      </c>
      <c r="S487" s="27">
        <v>65592.36</v>
      </c>
      <c r="T487" s="28">
        <v>40000</v>
      </c>
      <c r="U487" s="27">
        <v>146405.9</v>
      </c>
      <c r="V487" s="29">
        <v>1</v>
      </c>
      <c r="W487" s="26">
        <v>6</v>
      </c>
      <c r="X487" s="30">
        <f t="shared" si="105"/>
        <v>9</v>
      </c>
      <c r="Y487" s="31">
        <f t="shared" si="106"/>
        <v>2238</v>
      </c>
      <c r="Z487" s="31">
        <f t="shared" si="107"/>
        <v>141530.91</v>
      </c>
      <c r="AA487" s="31">
        <f t="shared" si="108"/>
        <v>186405.9</v>
      </c>
      <c r="AB487" s="5">
        <v>7</v>
      </c>
      <c r="AC487" s="6">
        <v>314459.13</v>
      </c>
      <c r="AD487" s="30">
        <v>0</v>
      </c>
      <c r="AE487" s="67">
        <f t="shared" si="109"/>
        <v>0.77777777777777779</v>
      </c>
      <c r="AF487" s="70">
        <f>IF(C487=Sheet6!$E$3,Sheet6!$E$4,IF('January 2023'!C487=Sheet6!$F$3,Sheet6!$F$4,IF('January 2023'!C487=Sheet6!$G$3,Sheet6!$G$4,IF('January 2023'!C487=Sheet6!$H$3,Sheet6!$H$4,IF('January 2023'!C487=Sheet6!$I$3,Sheet6!$I$4,IF('January 2023'!C487=Sheet6!$J$3,Sheet6!$J$4,IF('January 2023'!C487=Sheet6!$K$3,Sheet6!$K$4,IF('January 2023'!C487=Sheet6!$L$3,Sheet6!$L$4))))))))</f>
        <v>0.11334524387361433</v>
      </c>
      <c r="AG487" s="74">
        <f t="shared" si="110"/>
        <v>1.0173652150195527</v>
      </c>
      <c r="AH487" s="71">
        <v>0.84</v>
      </c>
      <c r="AI487" s="72">
        <f t="shared" si="111"/>
        <v>1</v>
      </c>
      <c r="AJ487" s="73">
        <f t="shared" si="112"/>
        <v>0.77777777777777779</v>
      </c>
      <c r="AK487" s="73">
        <v>0.68062718848137493</v>
      </c>
      <c r="AL487" s="95">
        <f t="shared" si="113"/>
        <v>1</v>
      </c>
      <c r="AM487" s="107">
        <v>0</v>
      </c>
      <c r="AN487" s="98">
        <f t="shared" si="114"/>
        <v>0</v>
      </c>
      <c r="AO487" s="99" t="e">
        <f>SUMIF([1]Sheet1!$AB:$AB,E487,[1]Sheet1!$AA:$AA)</f>
        <v>#VALUE!</v>
      </c>
      <c r="AP487" s="100">
        <f t="shared" si="115"/>
        <v>1</v>
      </c>
      <c r="AQ487" s="97">
        <f t="shared" si="116"/>
        <v>0</v>
      </c>
      <c r="AR487" s="100">
        <f t="shared" si="117"/>
        <v>1.3170684764197444</v>
      </c>
      <c r="AS487" s="101">
        <f t="shared" si="118"/>
        <v>-0.33993965370824797</v>
      </c>
      <c r="AT487" s="100">
        <v>0.11334524387361433</v>
      </c>
      <c r="AU487" s="108">
        <f t="shared" si="119"/>
        <v>1</v>
      </c>
    </row>
    <row r="488" spans="1:47" hidden="1">
      <c r="A488" s="21">
        <v>44927</v>
      </c>
      <c r="B488" s="23" t="s">
        <v>13</v>
      </c>
      <c r="C488" s="23" t="s">
        <v>274</v>
      </c>
      <c r="D488" s="23" t="s">
        <v>559</v>
      </c>
      <c r="E488" s="23">
        <v>1000262659</v>
      </c>
      <c r="F488" s="23" t="s">
        <v>32</v>
      </c>
      <c r="G488" s="23">
        <v>1070842</v>
      </c>
      <c r="H488" s="37" t="s">
        <v>20</v>
      </c>
      <c r="I488" s="4" t="s">
        <v>3520</v>
      </c>
      <c r="J488" s="4" t="s">
        <v>3558</v>
      </c>
      <c r="K488" s="24">
        <v>2183.8189593999996</v>
      </c>
      <c r="L488" s="24">
        <v>2183.8189593999996</v>
      </c>
      <c r="M488" s="29">
        <v>1</v>
      </c>
      <c r="N488" s="29">
        <v>0</v>
      </c>
      <c r="O488" s="29">
        <v>6</v>
      </c>
      <c r="P488" s="29">
        <v>1200</v>
      </c>
      <c r="Q488" s="29">
        <v>1331.8000000000002</v>
      </c>
      <c r="R488" s="28">
        <v>75938.55</v>
      </c>
      <c r="S488" s="28">
        <v>85021.049999999988</v>
      </c>
      <c r="T488" s="28">
        <v>40000</v>
      </c>
      <c r="U488" s="28">
        <v>103300</v>
      </c>
      <c r="V488" s="29">
        <v>1</v>
      </c>
      <c r="W488" s="29">
        <v>3</v>
      </c>
      <c r="X488" s="32">
        <f t="shared" si="105"/>
        <v>7</v>
      </c>
      <c r="Y488" s="33">
        <f t="shared" si="106"/>
        <v>2531.8000000000002</v>
      </c>
      <c r="Z488" s="33">
        <f t="shared" si="107"/>
        <v>160959.59999999998</v>
      </c>
      <c r="AA488" s="33">
        <f t="shared" si="108"/>
        <v>143300</v>
      </c>
      <c r="AB488" s="5">
        <v>4</v>
      </c>
      <c r="AC488" s="6">
        <v>778728.83</v>
      </c>
      <c r="AD488" s="32">
        <v>2</v>
      </c>
      <c r="AE488" s="67">
        <f t="shared" si="109"/>
        <v>0.5714285714285714</v>
      </c>
      <c r="AF488" s="70">
        <f>IF(C488=Sheet6!$E$3,Sheet6!$E$4,IF('January 2023'!C488=Sheet6!$F$3,Sheet6!$F$4,IF('January 2023'!C488=Sheet6!$G$3,Sheet6!$G$4,IF('January 2023'!C488=Sheet6!$H$3,Sheet6!$H$4,IF('January 2023'!C488=Sheet6!$I$3,Sheet6!$I$4,IF('January 2023'!C488=Sheet6!$J$3,Sheet6!$J$4,IF('January 2023'!C488=Sheet6!$K$3,Sheet6!$K$4,IF('January 2023'!C488=Sheet6!$L$3,Sheet6!$L$4))))))))</f>
        <v>0.11334524387361433</v>
      </c>
      <c r="AG488" s="74">
        <f t="shared" si="110"/>
        <v>1.159345187064228</v>
      </c>
      <c r="AH488" s="71">
        <v>0.84</v>
      </c>
      <c r="AI488" s="72">
        <f t="shared" si="111"/>
        <v>1</v>
      </c>
      <c r="AJ488" s="73">
        <f t="shared" si="112"/>
        <v>0.5714285714285714</v>
      </c>
      <c r="AK488" s="73">
        <v>0.68062718848137493</v>
      </c>
      <c r="AL488" s="95">
        <f t="shared" si="113"/>
        <v>0</v>
      </c>
      <c r="AM488" s="107">
        <v>0</v>
      </c>
      <c r="AN488" s="98">
        <f t="shared" si="114"/>
        <v>0</v>
      </c>
      <c r="AO488" s="99" t="e">
        <f>SUMIF([1]Sheet1!$AB:$AB,E488,[1]Sheet1!$AA:$AA)</f>
        <v>#VALUE!</v>
      </c>
      <c r="AP488" s="100">
        <f t="shared" si="115"/>
        <v>1</v>
      </c>
      <c r="AQ488" s="97">
        <f t="shared" si="116"/>
        <v>0</v>
      </c>
      <c r="AR488" s="100">
        <f t="shared" si="117"/>
        <v>0.89028551263795397</v>
      </c>
      <c r="AS488" s="101">
        <f t="shared" si="118"/>
        <v>-3.2148224189820773E-2</v>
      </c>
      <c r="AT488" s="100">
        <v>0.11334524387361433</v>
      </c>
      <c r="AU488" s="108">
        <f t="shared" si="119"/>
        <v>1</v>
      </c>
    </row>
    <row r="489" spans="1:47" hidden="1">
      <c r="A489" s="21">
        <v>44927</v>
      </c>
      <c r="B489" s="22" t="s">
        <v>13</v>
      </c>
      <c r="C489" s="22" t="s">
        <v>274</v>
      </c>
      <c r="D489" s="22" t="s">
        <v>552</v>
      </c>
      <c r="E489" s="22">
        <v>1000261285</v>
      </c>
      <c r="F489" s="22" t="s">
        <v>32</v>
      </c>
      <c r="G489" s="22">
        <v>1069281</v>
      </c>
      <c r="H489" s="36" t="s">
        <v>20</v>
      </c>
      <c r="I489" s="4" t="s">
        <v>3519</v>
      </c>
      <c r="J489" s="4" t="s">
        <v>3557</v>
      </c>
      <c r="K489" s="25">
        <v>2121.8000000000175</v>
      </c>
      <c r="L489" s="25">
        <v>2121.8000000000175</v>
      </c>
      <c r="M489" s="26">
        <v>1</v>
      </c>
      <c r="N489" s="26">
        <v>0</v>
      </c>
      <c r="O489" s="26">
        <v>10</v>
      </c>
      <c r="P489" s="26">
        <v>1030</v>
      </c>
      <c r="Q489" s="26">
        <v>1819.2</v>
      </c>
      <c r="R489" s="27">
        <v>65180.59</v>
      </c>
      <c r="S489" s="27">
        <v>113650.59</v>
      </c>
      <c r="T489" s="28">
        <v>45500</v>
      </c>
      <c r="U489" s="27">
        <v>131300</v>
      </c>
      <c r="V489" s="29">
        <v>1</v>
      </c>
      <c r="W489" s="26">
        <v>6</v>
      </c>
      <c r="X489" s="30">
        <f t="shared" si="105"/>
        <v>11</v>
      </c>
      <c r="Y489" s="31">
        <f t="shared" si="106"/>
        <v>2849.2</v>
      </c>
      <c r="Z489" s="31">
        <f t="shared" si="107"/>
        <v>178831.18</v>
      </c>
      <c r="AA489" s="31">
        <f t="shared" si="108"/>
        <v>176800</v>
      </c>
      <c r="AB489" s="5">
        <v>7</v>
      </c>
      <c r="AC489" s="6">
        <v>807672.81</v>
      </c>
      <c r="AD489" s="30">
        <v>1</v>
      </c>
      <c r="AE489" s="67">
        <f t="shared" si="109"/>
        <v>0.63636363636363635</v>
      </c>
      <c r="AF489" s="70">
        <f>IF(C489=Sheet6!$E$3,Sheet6!$E$4,IF('January 2023'!C489=Sheet6!$F$3,Sheet6!$F$4,IF('January 2023'!C489=Sheet6!$G$3,Sheet6!$G$4,IF('January 2023'!C489=Sheet6!$H$3,Sheet6!$H$4,IF('January 2023'!C489=Sheet6!$I$3,Sheet6!$I$4,IF('January 2023'!C489=Sheet6!$J$3,Sheet6!$J$4,IF('January 2023'!C489=Sheet6!$K$3,Sheet6!$K$4,IF('January 2023'!C489=Sheet6!$L$3,Sheet6!$L$4))))))))</f>
        <v>0.11334524387361433</v>
      </c>
      <c r="AG489" s="74">
        <f t="shared" si="110"/>
        <v>1.3428221321519354</v>
      </c>
      <c r="AH489" s="71">
        <v>0.84</v>
      </c>
      <c r="AI489" s="72">
        <f t="shared" si="111"/>
        <v>1</v>
      </c>
      <c r="AJ489" s="73">
        <f t="shared" si="112"/>
        <v>0.63636363636363635</v>
      </c>
      <c r="AK489" s="73">
        <v>0.68062718848137493</v>
      </c>
      <c r="AL489" s="95">
        <f t="shared" si="113"/>
        <v>0</v>
      </c>
      <c r="AM489" s="107">
        <v>0</v>
      </c>
      <c r="AN489" s="98">
        <f t="shared" si="114"/>
        <v>0</v>
      </c>
      <c r="AO489" s="99" t="e">
        <f>SUMIF([1]Sheet1!$AB:$AB,E489,[1]Sheet1!$AA:$AA)</f>
        <v>#VALUE!</v>
      </c>
      <c r="AP489" s="100">
        <f t="shared" si="115"/>
        <v>1</v>
      </c>
      <c r="AQ489" s="97">
        <f t="shared" si="116"/>
        <v>0</v>
      </c>
      <c r="AR489" s="100">
        <f t="shared" si="117"/>
        <v>0.98864191356339537</v>
      </c>
      <c r="AS489" s="101">
        <f t="shared" si="118"/>
        <v>-0.32757024230596787</v>
      </c>
      <c r="AT489" s="100">
        <v>0.11334524387361433</v>
      </c>
      <c r="AU489" s="108">
        <f t="shared" si="119"/>
        <v>1</v>
      </c>
    </row>
    <row r="490" spans="1:47" hidden="1">
      <c r="A490" s="21">
        <v>44927</v>
      </c>
      <c r="B490" s="23" t="s">
        <v>13</v>
      </c>
      <c r="C490" s="23" t="s">
        <v>274</v>
      </c>
      <c r="D490" s="23" t="s">
        <v>569</v>
      </c>
      <c r="E490" s="23">
        <v>1000281874</v>
      </c>
      <c r="F490" s="23" t="s">
        <v>32</v>
      </c>
      <c r="G490" s="23">
        <v>1070842</v>
      </c>
      <c r="H490" s="37" t="s">
        <v>20</v>
      </c>
      <c r="I490" s="4" t="s">
        <v>3520</v>
      </c>
      <c r="J490" s="4" t="s">
        <v>3558</v>
      </c>
      <c r="K490" s="24">
        <v>2119.8000000000029</v>
      </c>
      <c r="L490" s="24">
        <v>2119.8000000000029</v>
      </c>
      <c r="M490" s="29">
        <v>0</v>
      </c>
      <c r="N490" s="29">
        <v>0</v>
      </c>
      <c r="O490" s="29">
        <v>15</v>
      </c>
      <c r="P490" s="29">
        <v>0</v>
      </c>
      <c r="Q490" s="29">
        <v>954.40000000000009</v>
      </c>
      <c r="R490" s="28">
        <v>0</v>
      </c>
      <c r="S490" s="28">
        <v>61450</v>
      </c>
      <c r="T490" s="28">
        <v>0</v>
      </c>
      <c r="U490" s="28">
        <v>66900</v>
      </c>
      <c r="V490" s="29">
        <v>0</v>
      </c>
      <c r="W490" s="29">
        <v>7</v>
      </c>
      <c r="X490" s="32">
        <f t="shared" si="105"/>
        <v>15</v>
      </c>
      <c r="Y490" s="33">
        <f t="shared" si="106"/>
        <v>954.40000000000009</v>
      </c>
      <c r="Z490" s="33">
        <f t="shared" si="107"/>
        <v>61450</v>
      </c>
      <c r="AA490" s="33">
        <f t="shared" si="108"/>
        <v>66900</v>
      </c>
      <c r="AB490" s="5">
        <v>7</v>
      </c>
      <c r="AC490" s="6">
        <v>0</v>
      </c>
      <c r="AD490" s="32">
        <v>3</v>
      </c>
      <c r="AE490" s="67">
        <f t="shared" si="109"/>
        <v>0.46666666666666667</v>
      </c>
      <c r="AF490" s="70">
        <f>IF(C490=Sheet6!$E$3,Sheet6!$E$4,IF('January 2023'!C490=Sheet6!$F$3,Sheet6!$F$4,IF('January 2023'!C490=Sheet6!$G$3,Sheet6!$G$4,IF('January 2023'!C490=Sheet6!$H$3,Sheet6!$H$4,IF('January 2023'!C490=Sheet6!$I$3,Sheet6!$I$4,IF('January 2023'!C490=Sheet6!$J$3,Sheet6!$J$4,IF('January 2023'!C490=Sheet6!$K$3,Sheet6!$K$4,IF('January 2023'!C490=Sheet6!$L$3,Sheet6!$L$4))))))))</f>
        <v>0.11334524387361433</v>
      </c>
      <c r="AG490" s="74">
        <f t="shared" si="110"/>
        <v>0.45023115388244117</v>
      </c>
      <c r="AH490" s="71">
        <v>0.84</v>
      </c>
      <c r="AI490" s="72">
        <f t="shared" si="111"/>
        <v>0</v>
      </c>
      <c r="AJ490" s="73">
        <f t="shared" si="112"/>
        <v>0.46666666666666667</v>
      </c>
      <c r="AK490" s="73">
        <v>0.68062718848137493</v>
      </c>
      <c r="AL490" s="95">
        <f t="shared" si="113"/>
        <v>0</v>
      </c>
      <c r="AM490" s="107">
        <v>0</v>
      </c>
      <c r="AN490" s="98">
        <f t="shared" si="114"/>
        <v>826.23200000000224</v>
      </c>
      <c r="AO490" s="99" t="e">
        <f>SUMIF([1]Sheet1!$AB:$AB,E490,[1]Sheet1!$AA:$AA)</f>
        <v>#VALUE!</v>
      </c>
      <c r="AP490" s="100" t="str">
        <f t="shared" si="115"/>
        <v/>
      </c>
      <c r="AQ490" s="97">
        <f t="shared" si="116"/>
        <v>1</v>
      </c>
      <c r="AR490" s="100">
        <f t="shared" si="117"/>
        <v>1.0886899918633035</v>
      </c>
      <c r="AS490" s="101">
        <f t="shared" si="118"/>
        <v>0.50983784874311944</v>
      </c>
      <c r="AT490" s="100">
        <v>0.11334524387361433</v>
      </c>
      <c r="AU490" s="108">
        <f t="shared" si="119"/>
        <v>0</v>
      </c>
    </row>
    <row r="491" spans="1:47" hidden="1">
      <c r="A491" s="21">
        <v>44927</v>
      </c>
      <c r="B491" s="22" t="s">
        <v>13</v>
      </c>
      <c r="C491" s="22" t="s">
        <v>274</v>
      </c>
      <c r="D491" s="22" t="s">
        <v>458</v>
      </c>
      <c r="E491" s="22">
        <v>1000261342</v>
      </c>
      <c r="F491" s="22" t="s">
        <v>32</v>
      </c>
      <c r="G491" s="22">
        <v>1069281</v>
      </c>
      <c r="H491" s="36" t="s">
        <v>20</v>
      </c>
      <c r="I491" s="4" t="s">
        <v>3519</v>
      </c>
      <c r="J491" s="4" t="s">
        <v>3557</v>
      </c>
      <c r="K491" s="25">
        <v>2058.3299999999945</v>
      </c>
      <c r="L491" s="25">
        <v>2058.3299999999945</v>
      </c>
      <c r="M491" s="26">
        <v>0</v>
      </c>
      <c r="N491" s="26">
        <v>0</v>
      </c>
      <c r="O491" s="26">
        <v>6</v>
      </c>
      <c r="P491" s="26">
        <v>0</v>
      </c>
      <c r="Q491" s="26">
        <v>2066</v>
      </c>
      <c r="R491" s="27">
        <v>0</v>
      </c>
      <c r="S491" s="27">
        <v>132825.23000000001</v>
      </c>
      <c r="T491" s="28">
        <v>0</v>
      </c>
      <c r="U491" s="27">
        <v>154250</v>
      </c>
      <c r="V491" s="29">
        <v>0</v>
      </c>
      <c r="W491" s="26">
        <v>5</v>
      </c>
      <c r="X491" s="30">
        <f t="shared" si="105"/>
        <v>6</v>
      </c>
      <c r="Y491" s="31">
        <f t="shared" si="106"/>
        <v>2066</v>
      </c>
      <c r="Z491" s="31">
        <f t="shared" si="107"/>
        <v>132825.23000000001</v>
      </c>
      <c r="AA491" s="31">
        <f t="shared" si="108"/>
        <v>154250</v>
      </c>
      <c r="AB491" s="5">
        <v>5</v>
      </c>
      <c r="AC491" s="6">
        <v>-2187.21</v>
      </c>
      <c r="AD491" s="30">
        <v>1</v>
      </c>
      <c r="AE491" s="67">
        <f t="shared" si="109"/>
        <v>0.83333333333333337</v>
      </c>
      <c r="AF491" s="70">
        <f>IF(C491=Sheet6!$E$3,Sheet6!$E$4,IF('January 2023'!C491=Sheet6!$F$3,Sheet6!$F$4,IF('January 2023'!C491=Sheet6!$G$3,Sheet6!$G$4,IF('January 2023'!C491=Sheet6!$H$3,Sheet6!$H$4,IF('January 2023'!C491=Sheet6!$I$3,Sheet6!$I$4,IF('January 2023'!C491=Sheet6!$J$3,Sheet6!$J$4,IF('January 2023'!C491=Sheet6!$K$3,Sheet6!$K$4,IF('January 2023'!C491=Sheet6!$L$3,Sheet6!$L$4))))))))</f>
        <v>0.11334524387361433</v>
      </c>
      <c r="AG491" s="74">
        <f t="shared" si="110"/>
        <v>1.0037263218240056</v>
      </c>
      <c r="AH491" s="71">
        <v>0.84</v>
      </c>
      <c r="AI491" s="72">
        <f t="shared" si="111"/>
        <v>1</v>
      </c>
      <c r="AJ491" s="73">
        <f t="shared" si="112"/>
        <v>0.83333333333333337</v>
      </c>
      <c r="AK491" s="73">
        <v>0.68062718848137493</v>
      </c>
      <c r="AL491" s="95">
        <f t="shared" si="113"/>
        <v>1</v>
      </c>
      <c r="AM491" s="107">
        <v>0</v>
      </c>
      <c r="AN491" s="98">
        <f t="shared" si="114"/>
        <v>0</v>
      </c>
      <c r="AO491" s="99" t="e">
        <f>SUMIF([1]Sheet1!$AB:$AB,E491,[1]Sheet1!$AA:$AA)</f>
        <v>#VALUE!</v>
      </c>
      <c r="AP491" s="100">
        <f t="shared" si="115"/>
        <v>1</v>
      </c>
      <c r="AQ491" s="97">
        <f t="shared" si="116"/>
        <v>0</v>
      </c>
      <c r="AR491" s="100">
        <f t="shared" si="117"/>
        <v>1.1613004547404133</v>
      </c>
      <c r="AS491" s="101">
        <f t="shared" si="118"/>
        <v>-0.16562783396914016</v>
      </c>
      <c r="AT491" s="100">
        <v>0.11334524387361433</v>
      </c>
      <c r="AU491" s="108">
        <f t="shared" si="119"/>
        <v>1</v>
      </c>
    </row>
    <row r="492" spans="1:47" hidden="1">
      <c r="A492" s="21">
        <v>44927</v>
      </c>
      <c r="B492" s="22" t="s">
        <v>13</v>
      </c>
      <c r="C492" s="22" t="s">
        <v>274</v>
      </c>
      <c r="D492" s="22" t="s">
        <v>576</v>
      </c>
      <c r="E492" s="22">
        <v>1000262768</v>
      </c>
      <c r="F492" s="22" t="s">
        <v>32</v>
      </c>
      <c r="G492" s="22">
        <v>1070842</v>
      </c>
      <c r="H492" s="36" t="s">
        <v>20</v>
      </c>
      <c r="I492" s="4" t="s">
        <v>3518</v>
      </c>
      <c r="J492" s="4" t="s">
        <v>3556</v>
      </c>
      <c r="K492" s="25">
        <v>2049.4301003599994</v>
      </c>
      <c r="L492" s="25">
        <v>2049.4301003599994</v>
      </c>
      <c r="M492" s="26">
        <v>0</v>
      </c>
      <c r="N492" s="26">
        <v>0</v>
      </c>
      <c r="O492" s="26">
        <v>2</v>
      </c>
      <c r="P492" s="26">
        <v>0</v>
      </c>
      <c r="Q492" s="26">
        <v>0</v>
      </c>
      <c r="R492" s="27">
        <v>0</v>
      </c>
      <c r="S492" s="27">
        <v>0</v>
      </c>
      <c r="T492" s="28">
        <v>0</v>
      </c>
      <c r="U492" s="27">
        <v>0</v>
      </c>
      <c r="V492" s="29">
        <v>0</v>
      </c>
      <c r="W492" s="26">
        <v>0</v>
      </c>
      <c r="X492" s="30">
        <f t="shared" si="105"/>
        <v>2</v>
      </c>
      <c r="Y492" s="31">
        <f t="shared" si="106"/>
        <v>0</v>
      </c>
      <c r="Z492" s="31">
        <f t="shared" si="107"/>
        <v>0</v>
      </c>
      <c r="AA492" s="31">
        <f t="shared" si="108"/>
        <v>0</v>
      </c>
      <c r="AB492" s="5">
        <v>0</v>
      </c>
      <c r="AC492" s="6">
        <v>198854.04</v>
      </c>
      <c r="AD492" s="30">
        <v>1</v>
      </c>
      <c r="AE492" s="67">
        <f t="shared" si="109"/>
        <v>0</v>
      </c>
      <c r="AF492" s="70">
        <f>IF(C492=Sheet6!$E$3,Sheet6!$E$4,IF('January 2023'!C492=Sheet6!$F$3,Sheet6!$F$4,IF('January 2023'!C492=Sheet6!$G$3,Sheet6!$G$4,IF('January 2023'!C492=Sheet6!$H$3,Sheet6!$H$4,IF('January 2023'!C492=Sheet6!$I$3,Sheet6!$I$4,IF('January 2023'!C492=Sheet6!$J$3,Sheet6!$J$4,IF('January 2023'!C492=Sheet6!$K$3,Sheet6!$K$4,IF('January 2023'!C492=Sheet6!$L$3,Sheet6!$L$4))))))))</f>
        <v>0.11334524387361433</v>
      </c>
      <c r="AG492" s="74">
        <f t="shared" si="110"/>
        <v>0</v>
      </c>
      <c r="AH492" s="71">
        <v>0.84</v>
      </c>
      <c r="AI492" s="72">
        <f t="shared" si="111"/>
        <v>0</v>
      </c>
      <c r="AJ492" s="73">
        <f t="shared" si="112"/>
        <v>0</v>
      </c>
      <c r="AK492" s="73">
        <v>0.68062718848137493</v>
      </c>
      <c r="AL492" s="95">
        <f t="shared" si="113"/>
        <v>0</v>
      </c>
      <c r="AM492" s="107">
        <v>0</v>
      </c>
      <c r="AN492" s="98">
        <f t="shared" si="114"/>
        <v>1721.5212843023994</v>
      </c>
      <c r="AO492" s="99" t="e">
        <f>SUMIF([1]Sheet1!$AB:$AB,E492,[1]Sheet1!$AA:$AA)</f>
        <v>#VALUE!</v>
      </c>
      <c r="AP492" s="100" t="str">
        <f t="shared" si="115"/>
        <v/>
      </c>
      <c r="AQ492" s="97">
        <f t="shared" si="116"/>
        <v>1</v>
      </c>
      <c r="AR492" s="100">
        <f t="shared" si="117"/>
        <v>0</v>
      </c>
      <c r="AS492" s="101">
        <f t="shared" si="118"/>
        <v>1</v>
      </c>
      <c r="AT492" s="100">
        <v>0.11334524387361433</v>
      </c>
      <c r="AU492" s="108">
        <f t="shared" si="119"/>
        <v>0</v>
      </c>
    </row>
    <row r="493" spans="1:47" hidden="1">
      <c r="A493" s="21">
        <v>44927</v>
      </c>
      <c r="B493" s="22" t="s">
        <v>13</v>
      </c>
      <c r="C493" s="22" t="s">
        <v>274</v>
      </c>
      <c r="D493" s="22" t="s">
        <v>573</v>
      </c>
      <c r="E493" s="22">
        <v>1000259475</v>
      </c>
      <c r="F493" s="22" t="s">
        <v>32</v>
      </c>
      <c r="G493" s="22">
        <v>1069288</v>
      </c>
      <c r="H493" s="36" t="s">
        <v>20</v>
      </c>
      <c r="I493" s="4" t="s">
        <v>3518</v>
      </c>
      <c r="J493" s="4" t="s">
        <v>3556</v>
      </c>
      <c r="K493" s="25">
        <v>2018.7999999999884</v>
      </c>
      <c r="L493" s="25">
        <v>2018.7999999999884</v>
      </c>
      <c r="M493" s="26">
        <v>0</v>
      </c>
      <c r="N493" s="26">
        <v>0</v>
      </c>
      <c r="O493" s="26">
        <v>9</v>
      </c>
      <c r="P493" s="26">
        <v>0</v>
      </c>
      <c r="Q493" s="26">
        <v>1767.5000000000002</v>
      </c>
      <c r="R493" s="27">
        <v>0</v>
      </c>
      <c r="S493" s="27">
        <v>113760</v>
      </c>
      <c r="T493" s="28">
        <v>0</v>
      </c>
      <c r="U493" s="27">
        <v>126600</v>
      </c>
      <c r="V493" s="29">
        <v>0</v>
      </c>
      <c r="W493" s="26">
        <v>5</v>
      </c>
      <c r="X493" s="30">
        <f t="shared" si="105"/>
        <v>9</v>
      </c>
      <c r="Y493" s="31">
        <f t="shared" si="106"/>
        <v>1767.5000000000002</v>
      </c>
      <c r="Z493" s="31">
        <f t="shared" si="107"/>
        <v>113760</v>
      </c>
      <c r="AA493" s="31">
        <f t="shared" si="108"/>
        <v>126600</v>
      </c>
      <c r="AB493" s="5">
        <v>5</v>
      </c>
      <c r="AC493" s="6">
        <v>0</v>
      </c>
      <c r="AD493" s="30">
        <v>1</v>
      </c>
      <c r="AE493" s="67">
        <f t="shared" si="109"/>
        <v>0.55555555555555558</v>
      </c>
      <c r="AF493" s="70">
        <f>IF(C493=Sheet6!$E$3,Sheet6!$E$4,IF('January 2023'!C493=Sheet6!$F$3,Sheet6!$F$4,IF('January 2023'!C493=Sheet6!$G$3,Sheet6!$G$4,IF('January 2023'!C493=Sheet6!$H$3,Sheet6!$H$4,IF('January 2023'!C493=Sheet6!$I$3,Sheet6!$I$4,IF('January 2023'!C493=Sheet6!$J$3,Sheet6!$J$4,IF('January 2023'!C493=Sheet6!$K$3,Sheet6!$K$4,IF('January 2023'!C493=Sheet6!$L$3,Sheet6!$L$4))))))))</f>
        <v>0.11334524387361433</v>
      </c>
      <c r="AG493" s="74">
        <f t="shared" si="110"/>
        <v>0.87552011095700932</v>
      </c>
      <c r="AH493" s="71">
        <v>0.84</v>
      </c>
      <c r="AI493" s="72">
        <f t="shared" si="111"/>
        <v>1</v>
      </c>
      <c r="AJ493" s="73">
        <f t="shared" si="112"/>
        <v>0.55555555555555558</v>
      </c>
      <c r="AK493" s="73">
        <v>0.68062718848137493</v>
      </c>
      <c r="AL493" s="95">
        <f t="shared" si="113"/>
        <v>0</v>
      </c>
      <c r="AM493" s="107">
        <v>0</v>
      </c>
      <c r="AN493" s="98">
        <f t="shared" si="114"/>
        <v>0</v>
      </c>
      <c r="AO493" s="99" t="e">
        <f>SUMIF([1]Sheet1!$AB:$AB,E493,[1]Sheet1!$AA:$AA)</f>
        <v>#VALUE!</v>
      </c>
      <c r="AP493" s="100">
        <f t="shared" si="115"/>
        <v>1</v>
      </c>
      <c r="AQ493" s="97">
        <f t="shared" si="116"/>
        <v>0</v>
      </c>
      <c r="AR493" s="100">
        <f t="shared" si="117"/>
        <v>1.1128691983122363</v>
      </c>
      <c r="AS493" s="101">
        <f t="shared" si="118"/>
        <v>2.5660636013032811E-2</v>
      </c>
      <c r="AT493" s="100">
        <v>0.11334524387361433</v>
      </c>
      <c r="AU493" s="108">
        <f t="shared" si="119"/>
        <v>1</v>
      </c>
    </row>
    <row r="494" spans="1:47" hidden="1">
      <c r="A494" s="21">
        <v>44927</v>
      </c>
      <c r="B494" s="23" t="s">
        <v>13</v>
      </c>
      <c r="C494" s="23" t="s">
        <v>274</v>
      </c>
      <c r="D494" s="23" t="s">
        <v>549</v>
      </c>
      <c r="E494" s="23">
        <v>1000281517</v>
      </c>
      <c r="F494" s="23" t="s">
        <v>32</v>
      </c>
      <c r="G494" s="23">
        <v>1070842</v>
      </c>
      <c r="H494" s="37" t="s">
        <v>20</v>
      </c>
      <c r="I494" s="4" t="s">
        <v>3520</v>
      </c>
      <c r="J494" s="4" t="s">
        <v>3558</v>
      </c>
      <c r="K494" s="24">
        <v>1998.9000000000087</v>
      </c>
      <c r="L494" s="24">
        <v>1998.9000000000087</v>
      </c>
      <c r="M494" s="29">
        <v>0</v>
      </c>
      <c r="N494" s="29">
        <v>0</v>
      </c>
      <c r="O494" s="29">
        <v>9</v>
      </c>
      <c r="P494" s="29">
        <v>0</v>
      </c>
      <c r="Q494" s="29">
        <v>1252.2</v>
      </c>
      <c r="R494" s="28">
        <v>0</v>
      </c>
      <c r="S494" s="28">
        <v>77400</v>
      </c>
      <c r="T494" s="28">
        <v>0</v>
      </c>
      <c r="U494" s="28">
        <v>77400</v>
      </c>
      <c r="V494" s="29">
        <v>0</v>
      </c>
      <c r="W494" s="29">
        <v>6</v>
      </c>
      <c r="X494" s="32">
        <f t="shared" si="105"/>
        <v>9</v>
      </c>
      <c r="Y494" s="33">
        <f t="shared" si="106"/>
        <v>1252.2</v>
      </c>
      <c r="Z494" s="33">
        <f t="shared" si="107"/>
        <v>77400</v>
      </c>
      <c r="AA494" s="33">
        <f t="shared" si="108"/>
        <v>77400</v>
      </c>
      <c r="AB494" s="5">
        <v>6</v>
      </c>
      <c r="AC494" s="6">
        <v>0</v>
      </c>
      <c r="AD494" s="32">
        <v>1</v>
      </c>
      <c r="AE494" s="67">
        <f t="shared" si="109"/>
        <v>0.66666666666666663</v>
      </c>
      <c r="AF494" s="70">
        <f>IF(C494=Sheet6!$E$3,Sheet6!$E$4,IF('January 2023'!C494=Sheet6!$F$3,Sheet6!$F$4,IF('January 2023'!C494=Sheet6!$G$3,Sheet6!$G$4,IF('January 2023'!C494=Sheet6!$H$3,Sheet6!$H$4,IF('January 2023'!C494=Sheet6!$I$3,Sheet6!$I$4,IF('January 2023'!C494=Sheet6!$J$3,Sheet6!$J$4,IF('January 2023'!C494=Sheet6!$K$3,Sheet6!$K$4,IF('January 2023'!C494=Sheet6!$L$3,Sheet6!$L$4))))))))</f>
        <v>0.11334524387361433</v>
      </c>
      <c r="AG494" s="74">
        <f t="shared" si="110"/>
        <v>0.62644454449947196</v>
      </c>
      <c r="AH494" s="71">
        <v>0.84</v>
      </c>
      <c r="AI494" s="72">
        <f t="shared" si="111"/>
        <v>0</v>
      </c>
      <c r="AJ494" s="73">
        <f t="shared" si="112"/>
        <v>0.66666666666666663</v>
      </c>
      <c r="AK494" s="73">
        <v>0.68062718848137493</v>
      </c>
      <c r="AL494" s="95">
        <f t="shared" si="113"/>
        <v>0</v>
      </c>
      <c r="AM494" s="107">
        <v>0</v>
      </c>
      <c r="AN494" s="98">
        <f t="shared" si="114"/>
        <v>426.87600000000725</v>
      </c>
      <c r="AO494" s="99" t="e">
        <f>SUMIF([1]Sheet1!$AB:$AB,E494,[1]Sheet1!$AA:$AA)</f>
        <v>#VALUE!</v>
      </c>
      <c r="AP494" s="100" t="str">
        <f t="shared" si="115"/>
        <v/>
      </c>
      <c r="AQ494" s="97">
        <f t="shared" si="116"/>
        <v>1</v>
      </c>
      <c r="AR494" s="100">
        <f t="shared" si="117"/>
        <v>1</v>
      </c>
      <c r="AS494" s="101">
        <f t="shared" si="118"/>
        <v>0.37355545550052804</v>
      </c>
      <c r="AT494" s="100">
        <v>0.11334524387361433</v>
      </c>
      <c r="AU494" s="108">
        <f t="shared" si="119"/>
        <v>0</v>
      </c>
    </row>
    <row r="495" spans="1:47" hidden="1">
      <c r="A495" s="21">
        <v>44927</v>
      </c>
      <c r="B495" s="23" t="s">
        <v>13</v>
      </c>
      <c r="C495" s="23" t="s">
        <v>274</v>
      </c>
      <c r="D495" s="23" t="s">
        <v>574</v>
      </c>
      <c r="E495" s="23">
        <v>1000262005</v>
      </c>
      <c r="F495" s="23" t="s">
        <v>32</v>
      </c>
      <c r="G495" s="23">
        <v>1070842</v>
      </c>
      <c r="H495" s="37" t="s">
        <v>20</v>
      </c>
      <c r="I495" s="4" t="s">
        <v>3518</v>
      </c>
      <c r="J495" s="4" t="s">
        <v>3556</v>
      </c>
      <c r="K495" s="24">
        <v>1984.2299999999996</v>
      </c>
      <c r="L495" s="24">
        <v>1984.2299999999996</v>
      </c>
      <c r="M495" s="29">
        <v>0</v>
      </c>
      <c r="N495" s="29">
        <v>0</v>
      </c>
      <c r="O495" s="29">
        <v>12</v>
      </c>
      <c r="P495" s="29">
        <v>0</v>
      </c>
      <c r="Q495" s="29">
        <v>2335.1</v>
      </c>
      <c r="R495" s="28">
        <v>0</v>
      </c>
      <c r="S495" s="28">
        <v>138065.99</v>
      </c>
      <c r="T495" s="28">
        <v>0</v>
      </c>
      <c r="U495" s="28">
        <v>164600</v>
      </c>
      <c r="V495" s="29">
        <v>0</v>
      </c>
      <c r="W495" s="29">
        <v>10</v>
      </c>
      <c r="X495" s="32">
        <f t="shared" si="105"/>
        <v>12</v>
      </c>
      <c r="Y495" s="33">
        <f t="shared" si="106"/>
        <v>2335.1</v>
      </c>
      <c r="Z495" s="33">
        <f t="shared" si="107"/>
        <v>138065.99</v>
      </c>
      <c r="AA495" s="33">
        <f t="shared" si="108"/>
        <v>164600</v>
      </c>
      <c r="AB495" s="5">
        <v>10</v>
      </c>
      <c r="AC495" s="6">
        <v>408411.55</v>
      </c>
      <c r="AD495" s="32">
        <v>1</v>
      </c>
      <c r="AE495" s="67">
        <f t="shared" si="109"/>
        <v>0.83333333333333337</v>
      </c>
      <c r="AF495" s="70">
        <f>IF(C495=Sheet6!$E$3,Sheet6!$E$4,IF('January 2023'!C495=Sheet6!$F$3,Sheet6!$F$4,IF('January 2023'!C495=Sheet6!$G$3,Sheet6!$G$4,IF('January 2023'!C495=Sheet6!$H$3,Sheet6!$H$4,IF('January 2023'!C495=Sheet6!$I$3,Sheet6!$I$4,IF('January 2023'!C495=Sheet6!$J$3,Sheet6!$J$4,IF('January 2023'!C495=Sheet6!$K$3,Sheet6!$K$4,IF('January 2023'!C495=Sheet6!$L$3,Sheet6!$L$4))))))))</f>
        <v>0.11334524387361433</v>
      </c>
      <c r="AG495" s="74">
        <f t="shared" si="110"/>
        <v>1.1768292990227949</v>
      </c>
      <c r="AH495" s="71">
        <v>0.84</v>
      </c>
      <c r="AI495" s="72">
        <f t="shared" si="111"/>
        <v>1</v>
      </c>
      <c r="AJ495" s="73">
        <f t="shared" si="112"/>
        <v>0.83333333333333337</v>
      </c>
      <c r="AK495" s="73">
        <v>0.68062718848137493</v>
      </c>
      <c r="AL495" s="95">
        <f t="shared" si="113"/>
        <v>1</v>
      </c>
      <c r="AM495" s="107">
        <v>0</v>
      </c>
      <c r="AN495" s="98">
        <f t="shared" si="114"/>
        <v>0</v>
      </c>
      <c r="AO495" s="99" t="e">
        <f>SUMIF([1]Sheet1!$AB:$AB,E495,[1]Sheet1!$AA:$AA)</f>
        <v>#VALUE!</v>
      </c>
      <c r="AP495" s="100">
        <f t="shared" si="115"/>
        <v>1</v>
      </c>
      <c r="AQ495" s="97">
        <f t="shared" si="116"/>
        <v>0</v>
      </c>
      <c r="AR495" s="100">
        <f t="shared" si="117"/>
        <v>1.1921835348444612</v>
      </c>
      <c r="AS495" s="101">
        <f t="shared" si="118"/>
        <v>-0.40299651361752487</v>
      </c>
      <c r="AT495" s="100">
        <v>0.11334524387361433</v>
      </c>
      <c r="AU495" s="108">
        <f t="shared" si="119"/>
        <v>1</v>
      </c>
    </row>
    <row r="496" spans="1:47" hidden="1">
      <c r="A496" s="21">
        <v>44927</v>
      </c>
      <c r="B496" s="23" t="s">
        <v>13</v>
      </c>
      <c r="C496" s="23" t="s">
        <v>274</v>
      </c>
      <c r="D496" s="23" t="s">
        <v>636</v>
      </c>
      <c r="E496" s="23">
        <v>1000259958</v>
      </c>
      <c r="F496" s="23" t="s">
        <v>32</v>
      </c>
      <c r="G496" s="23">
        <v>1070842</v>
      </c>
      <c r="H496" s="37" t="s">
        <v>20</v>
      </c>
      <c r="I496" s="4" t="s">
        <v>3518</v>
      </c>
      <c r="J496" s="4" t="s">
        <v>3556</v>
      </c>
      <c r="K496" s="24">
        <v>1945.1999999999825</v>
      </c>
      <c r="L496" s="24">
        <v>1945.1999999999825</v>
      </c>
      <c r="M496" s="29">
        <v>0</v>
      </c>
      <c r="N496" s="29">
        <v>0</v>
      </c>
      <c r="O496" s="29">
        <v>10</v>
      </c>
      <c r="P496" s="29">
        <v>0</v>
      </c>
      <c r="Q496" s="29">
        <v>1020.4000000000001</v>
      </c>
      <c r="R496" s="28">
        <v>0</v>
      </c>
      <c r="S496" s="28">
        <v>66540.350000000006</v>
      </c>
      <c r="T496" s="28">
        <v>0</v>
      </c>
      <c r="U496" s="28">
        <v>91851.53</v>
      </c>
      <c r="V496" s="29">
        <v>0</v>
      </c>
      <c r="W496" s="29">
        <v>8</v>
      </c>
      <c r="X496" s="32">
        <f t="shared" si="105"/>
        <v>10</v>
      </c>
      <c r="Y496" s="33">
        <f t="shared" si="106"/>
        <v>1020.4000000000001</v>
      </c>
      <c r="Z496" s="33">
        <f t="shared" si="107"/>
        <v>66540.350000000006</v>
      </c>
      <c r="AA496" s="33">
        <f t="shared" si="108"/>
        <v>91851.53</v>
      </c>
      <c r="AB496" s="5">
        <v>8</v>
      </c>
      <c r="AC496" s="6">
        <v>484215.74</v>
      </c>
      <c r="AD496" s="32">
        <v>1</v>
      </c>
      <c r="AE496" s="67">
        <f t="shared" si="109"/>
        <v>0.8</v>
      </c>
      <c r="AF496" s="70">
        <f>IF(C496=Sheet6!$E$3,Sheet6!$E$4,IF('January 2023'!C496=Sheet6!$F$3,Sheet6!$F$4,IF('January 2023'!C496=Sheet6!$G$3,Sheet6!$G$4,IF('January 2023'!C496=Sheet6!$H$3,Sheet6!$H$4,IF('January 2023'!C496=Sheet6!$I$3,Sheet6!$I$4,IF('January 2023'!C496=Sheet6!$J$3,Sheet6!$J$4,IF('January 2023'!C496=Sheet6!$K$3,Sheet6!$K$4,IF('January 2023'!C496=Sheet6!$L$3,Sheet6!$L$4))))))))</f>
        <v>0.11334524387361433</v>
      </c>
      <c r="AG496" s="74">
        <f t="shared" si="110"/>
        <v>0.52457330865721219</v>
      </c>
      <c r="AH496" s="71">
        <v>0.84</v>
      </c>
      <c r="AI496" s="72">
        <f t="shared" si="111"/>
        <v>0</v>
      </c>
      <c r="AJ496" s="73">
        <f t="shared" si="112"/>
        <v>0.8</v>
      </c>
      <c r="AK496" s="73">
        <v>0.68062718848137493</v>
      </c>
      <c r="AL496" s="95">
        <f t="shared" si="113"/>
        <v>1</v>
      </c>
      <c r="AM496" s="107">
        <v>0</v>
      </c>
      <c r="AN496" s="98">
        <f t="shared" si="114"/>
        <v>613.56799999998532</v>
      </c>
      <c r="AO496" s="99" t="e">
        <f>SUMIF([1]Sheet1!$AB:$AB,E496,[1]Sheet1!$AA:$AA)</f>
        <v>#VALUE!</v>
      </c>
      <c r="AP496" s="100" t="str">
        <f t="shared" si="115"/>
        <v/>
      </c>
      <c r="AQ496" s="97">
        <f t="shared" si="116"/>
        <v>1</v>
      </c>
      <c r="AR496" s="100">
        <f t="shared" si="117"/>
        <v>1.3803884409985818</v>
      </c>
      <c r="AS496" s="101">
        <f t="shared" si="118"/>
        <v>0.27588506827320303</v>
      </c>
      <c r="AT496" s="100">
        <v>0.11334524387361433</v>
      </c>
      <c r="AU496" s="108">
        <f t="shared" si="119"/>
        <v>0</v>
      </c>
    </row>
    <row r="497" spans="1:47" hidden="1">
      <c r="A497" s="21">
        <v>44927</v>
      </c>
      <c r="B497" s="22" t="s">
        <v>13</v>
      </c>
      <c r="C497" s="22" t="s">
        <v>274</v>
      </c>
      <c r="D497" s="22" t="s">
        <v>703</v>
      </c>
      <c r="E497" s="22">
        <v>1001601824</v>
      </c>
      <c r="F497" s="22" t="s">
        <v>32</v>
      </c>
      <c r="G497" s="22">
        <v>1069288</v>
      </c>
      <c r="H497" s="36" t="s">
        <v>20</v>
      </c>
      <c r="I497" s="4" t="s">
        <v>3518</v>
      </c>
      <c r="J497" s="4" t="s">
        <v>3556</v>
      </c>
      <c r="K497" s="25">
        <v>1943.8399999999965</v>
      </c>
      <c r="L497" s="25">
        <v>1943.8399999999965</v>
      </c>
      <c r="M497" s="26">
        <v>1</v>
      </c>
      <c r="N497" s="26">
        <v>0</v>
      </c>
      <c r="O497" s="26">
        <v>11</v>
      </c>
      <c r="P497" s="26">
        <v>706</v>
      </c>
      <c r="Q497" s="26">
        <v>2063</v>
      </c>
      <c r="R497" s="27">
        <v>44677.189999999995</v>
      </c>
      <c r="S497" s="27">
        <v>129063.59</v>
      </c>
      <c r="T497" s="28">
        <v>25000</v>
      </c>
      <c r="U497" s="27">
        <v>134700</v>
      </c>
      <c r="V497" s="29">
        <v>1</v>
      </c>
      <c r="W497" s="26">
        <v>7</v>
      </c>
      <c r="X497" s="30">
        <f t="shared" si="105"/>
        <v>12</v>
      </c>
      <c r="Y497" s="31">
        <f t="shared" si="106"/>
        <v>2769</v>
      </c>
      <c r="Z497" s="31">
        <f t="shared" si="107"/>
        <v>173740.78</v>
      </c>
      <c r="AA497" s="31">
        <f t="shared" si="108"/>
        <v>159700</v>
      </c>
      <c r="AB497" s="5">
        <v>8</v>
      </c>
      <c r="AC497" s="6">
        <v>56796.24</v>
      </c>
      <c r="AD497" s="30">
        <v>0</v>
      </c>
      <c r="AE497" s="67">
        <f t="shared" si="109"/>
        <v>0.66666666666666663</v>
      </c>
      <c r="AF497" s="70">
        <f>IF(C497=Sheet6!$E$3,Sheet6!$E$4,IF('January 2023'!C497=Sheet6!$F$3,Sheet6!$F$4,IF('January 2023'!C497=Sheet6!$G$3,Sheet6!$G$4,IF('January 2023'!C497=Sheet6!$H$3,Sheet6!$H$4,IF('January 2023'!C497=Sheet6!$I$3,Sheet6!$I$4,IF('January 2023'!C497=Sheet6!$J$3,Sheet6!$J$4,IF('January 2023'!C497=Sheet6!$K$3,Sheet6!$K$4,IF('January 2023'!C497=Sheet6!$L$3,Sheet6!$L$4))))))))</f>
        <v>0.11334524387361433</v>
      </c>
      <c r="AG497" s="74">
        <f t="shared" si="110"/>
        <v>1.4244999588443519</v>
      </c>
      <c r="AH497" s="71">
        <v>0.84</v>
      </c>
      <c r="AI497" s="72">
        <f t="shared" si="111"/>
        <v>1</v>
      </c>
      <c r="AJ497" s="73">
        <f t="shared" si="112"/>
        <v>0.66666666666666663</v>
      </c>
      <c r="AK497" s="73">
        <v>0.68062718848137493</v>
      </c>
      <c r="AL497" s="95">
        <f t="shared" si="113"/>
        <v>0</v>
      </c>
      <c r="AM497" s="107">
        <v>0</v>
      </c>
      <c r="AN497" s="98">
        <f t="shared" si="114"/>
        <v>0</v>
      </c>
      <c r="AO497" s="99" t="e">
        <f>SUMIF([1]Sheet1!$AB:$AB,E497,[1]Sheet1!$AA:$AA)</f>
        <v>#VALUE!</v>
      </c>
      <c r="AP497" s="100">
        <f t="shared" si="115"/>
        <v>1</v>
      </c>
      <c r="AQ497" s="97">
        <f t="shared" si="116"/>
        <v>0</v>
      </c>
      <c r="AR497" s="100">
        <f t="shared" si="117"/>
        <v>0.91918546699283843</v>
      </c>
      <c r="AS497" s="101">
        <f t="shared" si="118"/>
        <v>-0.30937965990162475</v>
      </c>
      <c r="AT497" s="100">
        <v>0.11334524387361433</v>
      </c>
      <c r="AU497" s="108">
        <f t="shared" si="119"/>
        <v>1</v>
      </c>
    </row>
    <row r="498" spans="1:47" hidden="1">
      <c r="A498" s="21">
        <v>44927</v>
      </c>
      <c r="B498" s="22" t="s">
        <v>13</v>
      </c>
      <c r="C498" s="22" t="s">
        <v>274</v>
      </c>
      <c r="D498" s="22" t="s">
        <v>617</v>
      </c>
      <c r="E498" s="22">
        <v>1000261991</v>
      </c>
      <c r="F498" s="22" t="s">
        <v>32</v>
      </c>
      <c r="G498" s="22">
        <v>1070842</v>
      </c>
      <c r="H498" s="36" t="s">
        <v>20</v>
      </c>
      <c r="I498" s="4" t="s">
        <v>3518</v>
      </c>
      <c r="J498" s="4" t="s">
        <v>3556</v>
      </c>
      <c r="K498" s="25">
        <v>1913.4000000000087</v>
      </c>
      <c r="L498" s="25">
        <v>1913.4000000000087</v>
      </c>
      <c r="M498" s="26">
        <v>0</v>
      </c>
      <c r="N498" s="26">
        <v>0</v>
      </c>
      <c r="O498" s="26">
        <v>6</v>
      </c>
      <c r="P498" s="26">
        <v>0</v>
      </c>
      <c r="Q498" s="26">
        <v>1179.7</v>
      </c>
      <c r="R498" s="27">
        <v>0</v>
      </c>
      <c r="S498" s="27">
        <v>72570</v>
      </c>
      <c r="T498" s="28">
        <v>0</v>
      </c>
      <c r="U498" s="27">
        <v>72570</v>
      </c>
      <c r="V498" s="29">
        <v>0</v>
      </c>
      <c r="W498" s="26">
        <v>5</v>
      </c>
      <c r="X498" s="30">
        <f t="shared" si="105"/>
        <v>6</v>
      </c>
      <c r="Y498" s="31">
        <f t="shared" si="106"/>
        <v>1179.7</v>
      </c>
      <c r="Z498" s="31">
        <f t="shared" si="107"/>
        <v>72570</v>
      </c>
      <c r="AA498" s="31">
        <f t="shared" si="108"/>
        <v>72570</v>
      </c>
      <c r="AB498" s="5">
        <v>5</v>
      </c>
      <c r="AC498" s="6">
        <v>331967.39</v>
      </c>
      <c r="AD498" s="30">
        <v>1</v>
      </c>
      <c r="AE498" s="67">
        <f t="shared" si="109"/>
        <v>0.83333333333333337</v>
      </c>
      <c r="AF498" s="70">
        <f>IF(C498=Sheet6!$E$3,Sheet6!$E$4,IF('January 2023'!C498=Sheet6!$F$3,Sheet6!$F$4,IF('January 2023'!C498=Sheet6!$G$3,Sheet6!$G$4,IF('January 2023'!C498=Sheet6!$H$3,Sheet6!$H$4,IF('January 2023'!C498=Sheet6!$I$3,Sheet6!$I$4,IF('January 2023'!C498=Sheet6!$J$3,Sheet6!$J$4,IF('January 2023'!C498=Sheet6!$K$3,Sheet6!$K$4,IF('January 2023'!C498=Sheet6!$L$3,Sheet6!$L$4))))))))</f>
        <v>0.11334524387361433</v>
      </c>
      <c r="AG498" s="74">
        <f t="shared" si="110"/>
        <v>0.61654646179575345</v>
      </c>
      <c r="AH498" s="71">
        <v>0.84</v>
      </c>
      <c r="AI498" s="72">
        <f t="shared" si="111"/>
        <v>0</v>
      </c>
      <c r="AJ498" s="73">
        <f t="shared" si="112"/>
        <v>0.83333333333333337</v>
      </c>
      <c r="AK498" s="73">
        <v>0.68062718848137493</v>
      </c>
      <c r="AL498" s="95">
        <f t="shared" si="113"/>
        <v>1</v>
      </c>
      <c r="AM498" s="107">
        <v>0</v>
      </c>
      <c r="AN498" s="98">
        <f t="shared" si="114"/>
        <v>427.55600000000732</v>
      </c>
      <c r="AO498" s="99" t="e">
        <f>SUMIF([1]Sheet1!$AB:$AB,E498,[1]Sheet1!$AA:$AA)</f>
        <v>#VALUE!</v>
      </c>
      <c r="AP498" s="100" t="str">
        <f t="shared" si="115"/>
        <v/>
      </c>
      <c r="AQ498" s="97">
        <f t="shared" si="116"/>
        <v>1</v>
      </c>
      <c r="AR498" s="100">
        <f t="shared" si="117"/>
        <v>1</v>
      </c>
      <c r="AS498" s="101">
        <f t="shared" si="118"/>
        <v>0.38345353820424655</v>
      </c>
      <c r="AT498" s="100">
        <v>0.11334524387361433</v>
      </c>
      <c r="AU498" s="108">
        <f t="shared" si="119"/>
        <v>0</v>
      </c>
    </row>
    <row r="499" spans="1:47" hidden="1">
      <c r="A499" s="21">
        <v>44927</v>
      </c>
      <c r="B499" s="22" t="s">
        <v>13</v>
      </c>
      <c r="C499" s="22" t="s">
        <v>274</v>
      </c>
      <c r="D499" s="22" t="s">
        <v>545</v>
      </c>
      <c r="E499" s="22">
        <v>1000282025</v>
      </c>
      <c r="F499" s="22" t="s">
        <v>32</v>
      </c>
      <c r="G499" s="22">
        <v>1070842</v>
      </c>
      <c r="H499" s="36" t="s">
        <v>20</v>
      </c>
      <c r="I499" s="4" t="s">
        <v>3518</v>
      </c>
      <c r="J499" s="4" t="s">
        <v>3556</v>
      </c>
      <c r="K499" s="25">
        <v>1903.1999999999825</v>
      </c>
      <c r="L499" s="25">
        <v>1903.1999999999825</v>
      </c>
      <c r="M499" s="26">
        <v>0</v>
      </c>
      <c r="N499" s="26">
        <v>0</v>
      </c>
      <c r="O499" s="26">
        <v>6</v>
      </c>
      <c r="P499" s="26">
        <v>0</v>
      </c>
      <c r="Q499" s="26">
        <v>1351.3</v>
      </c>
      <c r="R499" s="27">
        <v>0</v>
      </c>
      <c r="S499" s="27">
        <v>85742.150000000009</v>
      </c>
      <c r="T499" s="28">
        <v>0</v>
      </c>
      <c r="U499" s="27">
        <v>92550</v>
      </c>
      <c r="V499" s="29">
        <v>0</v>
      </c>
      <c r="W499" s="26">
        <v>3</v>
      </c>
      <c r="X499" s="30">
        <f t="shared" si="105"/>
        <v>6</v>
      </c>
      <c r="Y499" s="31">
        <f t="shared" si="106"/>
        <v>1351.3</v>
      </c>
      <c r="Z499" s="31">
        <f t="shared" si="107"/>
        <v>85742.150000000009</v>
      </c>
      <c r="AA499" s="31">
        <f t="shared" si="108"/>
        <v>92550</v>
      </c>
      <c r="AB499" s="5">
        <v>3</v>
      </c>
      <c r="AC499" s="6">
        <v>37973.699999999997</v>
      </c>
      <c r="AD499" s="30">
        <v>1</v>
      </c>
      <c r="AE499" s="67">
        <f t="shared" si="109"/>
        <v>0.5</v>
      </c>
      <c r="AF499" s="70">
        <f>IF(C499=Sheet6!$E$3,Sheet6!$E$4,IF('January 2023'!C499=Sheet6!$F$3,Sheet6!$F$4,IF('January 2023'!C499=Sheet6!$G$3,Sheet6!$G$4,IF('January 2023'!C499=Sheet6!$H$3,Sheet6!$H$4,IF('January 2023'!C499=Sheet6!$I$3,Sheet6!$I$4,IF('January 2023'!C499=Sheet6!$J$3,Sheet6!$J$4,IF('January 2023'!C499=Sheet6!$K$3,Sheet6!$K$4,IF('January 2023'!C499=Sheet6!$L$3,Sheet6!$L$4))))))))</f>
        <v>0.11334524387361433</v>
      </c>
      <c r="AG499" s="74">
        <f t="shared" si="110"/>
        <v>0.71001471206389888</v>
      </c>
      <c r="AH499" s="71">
        <v>0.84</v>
      </c>
      <c r="AI499" s="72">
        <f t="shared" si="111"/>
        <v>0</v>
      </c>
      <c r="AJ499" s="73">
        <f t="shared" si="112"/>
        <v>0.5</v>
      </c>
      <c r="AK499" s="73">
        <v>0.68062718848137493</v>
      </c>
      <c r="AL499" s="95">
        <f t="shared" si="113"/>
        <v>0</v>
      </c>
      <c r="AM499" s="107">
        <v>0</v>
      </c>
      <c r="AN499" s="98">
        <f t="shared" si="114"/>
        <v>247.38799999998537</v>
      </c>
      <c r="AO499" s="99" t="e">
        <f>SUMIF([1]Sheet1!$AB:$AB,E499,[1]Sheet1!$AA:$AA)</f>
        <v>#VALUE!</v>
      </c>
      <c r="AP499" s="100" t="str">
        <f t="shared" si="115"/>
        <v/>
      </c>
      <c r="AQ499" s="97">
        <f t="shared" si="116"/>
        <v>1</v>
      </c>
      <c r="AR499" s="100">
        <f t="shared" si="117"/>
        <v>1.0793991053408387</v>
      </c>
      <c r="AS499" s="101">
        <f t="shared" si="118"/>
        <v>0.23361075501939432</v>
      </c>
      <c r="AT499" s="100">
        <v>0.11334524387361433</v>
      </c>
      <c r="AU499" s="108">
        <f t="shared" si="119"/>
        <v>0</v>
      </c>
    </row>
    <row r="500" spans="1:47" hidden="1">
      <c r="A500" s="21">
        <v>44927</v>
      </c>
      <c r="B500" s="23" t="s">
        <v>13</v>
      </c>
      <c r="C500" s="23" t="s">
        <v>274</v>
      </c>
      <c r="D500" s="23" t="s">
        <v>606</v>
      </c>
      <c r="E500" s="23">
        <v>1000255423</v>
      </c>
      <c r="F500" s="23" t="s">
        <v>32</v>
      </c>
      <c r="G500" s="23">
        <v>1070842</v>
      </c>
      <c r="H500" s="37" t="s">
        <v>20</v>
      </c>
      <c r="I500" s="4" t="s">
        <v>3520</v>
      </c>
      <c r="J500" s="4" t="s">
        <v>3558</v>
      </c>
      <c r="K500" s="24">
        <v>1895.5800000000008</v>
      </c>
      <c r="L500" s="24">
        <v>1895.5800000000008</v>
      </c>
      <c r="M500" s="29">
        <v>0</v>
      </c>
      <c r="N500" s="29">
        <v>0</v>
      </c>
      <c r="O500" s="29">
        <v>12</v>
      </c>
      <c r="P500" s="29">
        <v>0</v>
      </c>
      <c r="Q500" s="29">
        <v>1109.4000000000001</v>
      </c>
      <c r="R500" s="28">
        <v>0</v>
      </c>
      <c r="S500" s="28">
        <v>71950</v>
      </c>
      <c r="T500" s="28">
        <v>0</v>
      </c>
      <c r="U500" s="28">
        <v>75450</v>
      </c>
      <c r="V500" s="29">
        <v>0</v>
      </c>
      <c r="W500" s="29">
        <v>9</v>
      </c>
      <c r="X500" s="32">
        <f t="shared" si="105"/>
        <v>12</v>
      </c>
      <c r="Y500" s="33">
        <f t="shared" si="106"/>
        <v>1109.4000000000001</v>
      </c>
      <c r="Z500" s="33">
        <f t="shared" si="107"/>
        <v>71950</v>
      </c>
      <c r="AA500" s="33">
        <f t="shared" si="108"/>
        <v>75450</v>
      </c>
      <c r="AB500" s="5">
        <v>9</v>
      </c>
      <c r="AC500" s="6">
        <v>443903.38</v>
      </c>
      <c r="AD500" s="32">
        <v>2</v>
      </c>
      <c r="AE500" s="67">
        <f t="shared" si="109"/>
        <v>0.75</v>
      </c>
      <c r="AF500" s="70">
        <f>IF(C500=Sheet6!$E$3,Sheet6!$E$4,IF('January 2023'!C500=Sheet6!$F$3,Sheet6!$F$4,IF('January 2023'!C500=Sheet6!$G$3,Sheet6!$G$4,IF('January 2023'!C500=Sheet6!$H$3,Sheet6!$H$4,IF('January 2023'!C500=Sheet6!$I$3,Sheet6!$I$4,IF('January 2023'!C500=Sheet6!$J$3,Sheet6!$J$4,IF('January 2023'!C500=Sheet6!$K$3,Sheet6!$K$4,IF('January 2023'!C500=Sheet6!$L$3,Sheet6!$L$4))))))))</f>
        <v>0.11334524387361433</v>
      </c>
      <c r="AG500" s="74">
        <f t="shared" si="110"/>
        <v>0.58525622764536422</v>
      </c>
      <c r="AH500" s="71">
        <v>0.84</v>
      </c>
      <c r="AI500" s="72">
        <f t="shared" si="111"/>
        <v>0</v>
      </c>
      <c r="AJ500" s="73">
        <f t="shared" si="112"/>
        <v>0.75</v>
      </c>
      <c r="AK500" s="73">
        <v>0.68062718848137493</v>
      </c>
      <c r="AL500" s="95">
        <f t="shared" si="113"/>
        <v>1</v>
      </c>
      <c r="AM500" s="107">
        <v>0</v>
      </c>
      <c r="AN500" s="98">
        <f t="shared" si="114"/>
        <v>482.88720000000058</v>
      </c>
      <c r="AO500" s="99" t="e">
        <f>SUMIF([1]Sheet1!$AB:$AB,E500,[1]Sheet1!$AA:$AA)</f>
        <v>#VALUE!</v>
      </c>
      <c r="AP500" s="100" t="str">
        <f t="shared" si="115"/>
        <v/>
      </c>
      <c r="AQ500" s="97">
        <f t="shared" si="116"/>
        <v>1</v>
      </c>
      <c r="AR500" s="100">
        <f t="shared" si="117"/>
        <v>1.0486448922863099</v>
      </c>
      <c r="AS500" s="101">
        <f t="shared" si="118"/>
        <v>0.38627404620093497</v>
      </c>
      <c r="AT500" s="100">
        <v>0.11334524387361433</v>
      </c>
      <c r="AU500" s="108">
        <f t="shared" si="119"/>
        <v>0</v>
      </c>
    </row>
    <row r="501" spans="1:47" hidden="1">
      <c r="A501" s="21">
        <v>44927</v>
      </c>
      <c r="B501" s="22" t="s">
        <v>13</v>
      </c>
      <c r="C501" s="22" t="s">
        <v>274</v>
      </c>
      <c r="D501" s="22" t="s">
        <v>626</v>
      </c>
      <c r="E501" s="22">
        <v>1000255880</v>
      </c>
      <c r="F501" s="22" t="s">
        <v>32</v>
      </c>
      <c r="G501" s="22">
        <v>1070842</v>
      </c>
      <c r="H501" s="36" t="s">
        <v>20</v>
      </c>
      <c r="I501" s="4" t="s">
        <v>3520</v>
      </c>
      <c r="J501" s="4" t="s">
        <v>3558</v>
      </c>
      <c r="K501" s="25">
        <v>1809</v>
      </c>
      <c r="L501" s="25">
        <v>1809</v>
      </c>
      <c r="M501" s="26">
        <v>1</v>
      </c>
      <c r="N501" s="26">
        <v>0</v>
      </c>
      <c r="O501" s="26">
        <v>7</v>
      </c>
      <c r="P501" s="26">
        <v>150</v>
      </c>
      <c r="Q501" s="26">
        <v>2765.4000000000005</v>
      </c>
      <c r="R501" s="27">
        <v>9492.32</v>
      </c>
      <c r="S501" s="27">
        <v>174799.99999999997</v>
      </c>
      <c r="T501" s="28">
        <v>10000</v>
      </c>
      <c r="U501" s="27">
        <v>174800</v>
      </c>
      <c r="V501" s="29">
        <v>1</v>
      </c>
      <c r="W501" s="26">
        <v>6</v>
      </c>
      <c r="X501" s="30">
        <f t="shared" si="105"/>
        <v>8</v>
      </c>
      <c r="Y501" s="31">
        <f t="shared" si="106"/>
        <v>2915.4000000000005</v>
      </c>
      <c r="Z501" s="31">
        <f t="shared" si="107"/>
        <v>184292.31999999998</v>
      </c>
      <c r="AA501" s="31">
        <f t="shared" si="108"/>
        <v>184800</v>
      </c>
      <c r="AB501" s="5">
        <v>7</v>
      </c>
      <c r="AC501" s="6">
        <v>623481.75</v>
      </c>
      <c r="AD501" s="30">
        <v>1</v>
      </c>
      <c r="AE501" s="67">
        <f t="shared" si="109"/>
        <v>0.875</v>
      </c>
      <c r="AF501" s="70">
        <f>IF(C501=Sheet6!$E$3,Sheet6!$E$4,IF('January 2023'!C501=Sheet6!$F$3,Sheet6!$F$4,IF('January 2023'!C501=Sheet6!$G$3,Sheet6!$G$4,IF('January 2023'!C501=Sheet6!$H$3,Sheet6!$H$4,IF('January 2023'!C501=Sheet6!$I$3,Sheet6!$I$4,IF('January 2023'!C501=Sheet6!$J$3,Sheet6!$J$4,IF('January 2023'!C501=Sheet6!$K$3,Sheet6!$K$4,IF('January 2023'!C501=Sheet6!$L$3,Sheet6!$L$4))))))))</f>
        <v>0.11334524387361433</v>
      </c>
      <c r="AG501" s="74">
        <f t="shared" si="110"/>
        <v>1.6116086235489224</v>
      </c>
      <c r="AH501" s="71">
        <v>0.84</v>
      </c>
      <c r="AI501" s="72">
        <f t="shared" si="111"/>
        <v>1</v>
      </c>
      <c r="AJ501" s="73">
        <f t="shared" si="112"/>
        <v>0.875</v>
      </c>
      <c r="AK501" s="73">
        <v>0.68062718848137493</v>
      </c>
      <c r="AL501" s="95">
        <f t="shared" si="113"/>
        <v>1</v>
      </c>
      <c r="AM501" s="107">
        <v>0</v>
      </c>
      <c r="AN501" s="98">
        <f t="shared" si="114"/>
        <v>0</v>
      </c>
      <c r="AO501" s="99" t="e">
        <f>SUMIF([1]Sheet1!$AB:$AB,E501,[1]Sheet1!$AA:$AA)</f>
        <v>#VALUE!</v>
      </c>
      <c r="AP501" s="100">
        <f t="shared" si="115"/>
        <v>1</v>
      </c>
      <c r="AQ501" s="97">
        <f t="shared" si="116"/>
        <v>0</v>
      </c>
      <c r="AR501" s="100">
        <f t="shared" si="117"/>
        <v>1.0027547539691293</v>
      </c>
      <c r="AS501" s="101">
        <f t="shared" si="118"/>
        <v>-0.61604820880132682</v>
      </c>
      <c r="AT501" s="100">
        <v>0.11334524387361433</v>
      </c>
      <c r="AU501" s="108">
        <f t="shared" si="119"/>
        <v>1</v>
      </c>
    </row>
    <row r="502" spans="1:47" hidden="1">
      <c r="A502" s="21">
        <v>44927</v>
      </c>
      <c r="B502" s="23" t="s">
        <v>13</v>
      </c>
      <c r="C502" s="23" t="s">
        <v>274</v>
      </c>
      <c r="D502" s="23" t="s">
        <v>629</v>
      </c>
      <c r="E502" s="23">
        <v>1000255675</v>
      </c>
      <c r="F502" s="23" t="s">
        <v>32</v>
      </c>
      <c r="G502" s="23">
        <v>1069281</v>
      </c>
      <c r="H502" s="37" t="s">
        <v>20</v>
      </c>
      <c r="I502" s="4" t="s">
        <v>3519</v>
      </c>
      <c r="J502" s="4" t="s">
        <v>3557</v>
      </c>
      <c r="K502" s="24">
        <v>1801.8000000000029</v>
      </c>
      <c r="L502" s="24">
        <v>1801.8000000000029</v>
      </c>
      <c r="M502" s="29">
        <v>1</v>
      </c>
      <c r="N502" s="29">
        <v>0</v>
      </c>
      <c r="O502" s="29">
        <v>15</v>
      </c>
      <c r="P502" s="29">
        <v>650</v>
      </c>
      <c r="Q502" s="29">
        <v>1919.2999999999997</v>
      </c>
      <c r="R502" s="28">
        <v>41133.380000000005</v>
      </c>
      <c r="S502" s="28">
        <v>114073.42</v>
      </c>
      <c r="T502" s="28">
        <v>38000</v>
      </c>
      <c r="U502" s="28">
        <v>172100</v>
      </c>
      <c r="V502" s="29">
        <v>1</v>
      </c>
      <c r="W502" s="29">
        <v>6</v>
      </c>
      <c r="X502" s="32">
        <f t="shared" si="105"/>
        <v>16</v>
      </c>
      <c r="Y502" s="33">
        <f t="shared" si="106"/>
        <v>2569.2999999999997</v>
      </c>
      <c r="Z502" s="33">
        <f t="shared" si="107"/>
        <v>155206.79999999999</v>
      </c>
      <c r="AA502" s="33">
        <f t="shared" si="108"/>
        <v>210100</v>
      </c>
      <c r="AB502" s="5">
        <v>7</v>
      </c>
      <c r="AC502" s="6">
        <v>1267788.98</v>
      </c>
      <c r="AD502" s="32">
        <v>2</v>
      </c>
      <c r="AE502" s="67">
        <f t="shared" si="109"/>
        <v>0.4375</v>
      </c>
      <c r="AF502" s="70">
        <f>IF(C502=Sheet6!$E$3,Sheet6!$E$4,IF('January 2023'!C502=Sheet6!$F$3,Sheet6!$F$4,IF('January 2023'!C502=Sheet6!$G$3,Sheet6!$G$4,IF('January 2023'!C502=Sheet6!$H$3,Sheet6!$H$4,IF('January 2023'!C502=Sheet6!$I$3,Sheet6!$I$4,IF('January 2023'!C502=Sheet6!$J$3,Sheet6!$J$4,IF('January 2023'!C502=Sheet6!$K$3,Sheet6!$K$4,IF('January 2023'!C502=Sheet6!$L$3,Sheet6!$L$4))))))))</f>
        <v>0.11334524387361433</v>
      </c>
      <c r="AG502" s="74">
        <f t="shared" si="110"/>
        <v>1.4259629259629234</v>
      </c>
      <c r="AH502" s="71">
        <v>0.84</v>
      </c>
      <c r="AI502" s="72">
        <f t="shared" si="111"/>
        <v>1</v>
      </c>
      <c r="AJ502" s="73">
        <f t="shared" si="112"/>
        <v>0.4375</v>
      </c>
      <c r="AK502" s="73">
        <v>0.68062718848137493</v>
      </c>
      <c r="AL502" s="95">
        <f t="shared" si="113"/>
        <v>0</v>
      </c>
      <c r="AM502" s="107">
        <v>0</v>
      </c>
      <c r="AN502" s="98">
        <f t="shared" si="114"/>
        <v>0</v>
      </c>
      <c r="AO502" s="99" t="e">
        <f>SUMIF([1]Sheet1!$AB:$AB,E502,[1]Sheet1!$AA:$AA)</f>
        <v>#VALUE!</v>
      </c>
      <c r="AP502" s="100">
        <f t="shared" si="115"/>
        <v>1</v>
      </c>
      <c r="AQ502" s="97">
        <f t="shared" si="116"/>
        <v>0</v>
      </c>
      <c r="AR502" s="100">
        <f t="shared" si="117"/>
        <v>1.3536778027766825</v>
      </c>
      <c r="AS502" s="101">
        <f t="shared" si="118"/>
        <v>-0.93029436045849923</v>
      </c>
      <c r="AT502" s="100">
        <v>0.11334524387361433</v>
      </c>
      <c r="AU502" s="108">
        <f t="shared" si="119"/>
        <v>1</v>
      </c>
    </row>
    <row r="503" spans="1:47" hidden="1">
      <c r="A503" s="21">
        <v>44927</v>
      </c>
      <c r="B503" s="22" t="s">
        <v>13</v>
      </c>
      <c r="C503" s="22" t="s">
        <v>274</v>
      </c>
      <c r="D503" s="22" t="s">
        <v>440</v>
      </c>
      <c r="E503" s="22">
        <v>1000255641</v>
      </c>
      <c r="F503" s="22" t="s">
        <v>32</v>
      </c>
      <c r="G503" s="22">
        <v>1069281</v>
      </c>
      <c r="H503" s="36" t="s">
        <v>20</v>
      </c>
      <c r="I503" s="4" t="s">
        <v>3519</v>
      </c>
      <c r="J503" s="4" t="s">
        <v>3557</v>
      </c>
      <c r="K503" s="25">
        <v>1783.515000000014</v>
      </c>
      <c r="L503" s="25">
        <v>1783.515000000014</v>
      </c>
      <c r="M503" s="26">
        <v>0</v>
      </c>
      <c r="N503" s="26">
        <v>0</v>
      </c>
      <c r="O503" s="26">
        <v>18</v>
      </c>
      <c r="P503" s="26">
        <v>0</v>
      </c>
      <c r="Q503" s="26">
        <v>1301.7000000000003</v>
      </c>
      <c r="R503" s="27">
        <v>0</v>
      </c>
      <c r="S503" s="27">
        <v>83084.990000000005</v>
      </c>
      <c r="T503" s="28">
        <v>0</v>
      </c>
      <c r="U503" s="27">
        <v>92300</v>
      </c>
      <c r="V503" s="29">
        <v>0</v>
      </c>
      <c r="W503" s="26">
        <v>9</v>
      </c>
      <c r="X503" s="30">
        <f t="shared" si="105"/>
        <v>18</v>
      </c>
      <c r="Y503" s="31">
        <f t="shared" si="106"/>
        <v>1301.7000000000003</v>
      </c>
      <c r="Z503" s="31">
        <f t="shared" si="107"/>
        <v>83084.990000000005</v>
      </c>
      <c r="AA503" s="31">
        <f t="shared" si="108"/>
        <v>92300</v>
      </c>
      <c r="AB503" s="5">
        <v>9</v>
      </c>
      <c r="AC503" s="6">
        <v>2219338.54</v>
      </c>
      <c r="AD503" s="30">
        <v>6</v>
      </c>
      <c r="AE503" s="67">
        <f t="shared" si="109"/>
        <v>0.5</v>
      </c>
      <c r="AF503" s="70">
        <f>IF(C503=Sheet6!$E$3,Sheet6!$E$4,IF('January 2023'!C503=Sheet6!$F$3,Sheet6!$F$4,IF('January 2023'!C503=Sheet6!$G$3,Sheet6!$G$4,IF('January 2023'!C503=Sheet6!$H$3,Sheet6!$H$4,IF('January 2023'!C503=Sheet6!$I$3,Sheet6!$I$4,IF('January 2023'!C503=Sheet6!$J$3,Sheet6!$J$4,IF('January 2023'!C503=Sheet6!$K$3,Sheet6!$K$4,IF('January 2023'!C503=Sheet6!$L$3,Sheet6!$L$4))))))))</f>
        <v>0.11334524387361433</v>
      </c>
      <c r="AG503" s="74">
        <f t="shared" si="110"/>
        <v>0.7298508843491589</v>
      </c>
      <c r="AH503" s="71">
        <v>0.84</v>
      </c>
      <c r="AI503" s="72">
        <f t="shared" si="111"/>
        <v>0</v>
      </c>
      <c r="AJ503" s="73">
        <f t="shared" si="112"/>
        <v>0.5</v>
      </c>
      <c r="AK503" s="73">
        <v>0.68062718848137493</v>
      </c>
      <c r="AL503" s="95">
        <f t="shared" si="113"/>
        <v>0</v>
      </c>
      <c r="AM503" s="107">
        <v>0</v>
      </c>
      <c r="AN503" s="98">
        <f t="shared" si="114"/>
        <v>196.45260000001144</v>
      </c>
      <c r="AO503" s="99" t="e">
        <f>SUMIF([1]Sheet1!$AB:$AB,E503,[1]Sheet1!$AA:$AA)</f>
        <v>#VALUE!</v>
      </c>
      <c r="AP503" s="100" t="str">
        <f t="shared" si="115"/>
        <v/>
      </c>
      <c r="AQ503" s="97">
        <f t="shared" si="116"/>
        <v>1</v>
      </c>
      <c r="AR503" s="100">
        <f t="shared" si="117"/>
        <v>1.1109106470374492</v>
      </c>
      <c r="AS503" s="101">
        <f t="shared" si="118"/>
        <v>0.18920088182682138</v>
      </c>
      <c r="AT503" s="100">
        <v>0.11334524387361433</v>
      </c>
      <c r="AU503" s="108">
        <f t="shared" si="119"/>
        <v>0</v>
      </c>
    </row>
    <row r="504" spans="1:47" hidden="1">
      <c r="A504" s="21">
        <v>44927</v>
      </c>
      <c r="B504" s="22" t="s">
        <v>13</v>
      </c>
      <c r="C504" s="22" t="s">
        <v>274</v>
      </c>
      <c r="D504" s="22" t="s">
        <v>595</v>
      </c>
      <c r="E504" s="22">
        <v>1000282187</v>
      </c>
      <c r="F504" s="22" t="s">
        <v>32</v>
      </c>
      <c r="G504" s="22">
        <v>1070842</v>
      </c>
      <c r="H504" s="36" t="s">
        <v>20</v>
      </c>
      <c r="I504" s="4" t="s">
        <v>3518</v>
      </c>
      <c r="J504" s="4" t="s">
        <v>3556</v>
      </c>
      <c r="K504" s="25">
        <v>1754.6000000000058</v>
      </c>
      <c r="L504" s="25">
        <v>1754.6000000000058</v>
      </c>
      <c r="M504" s="26">
        <v>1</v>
      </c>
      <c r="N504" s="26">
        <v>0</v>
      </c>
      <c r="O504" s="26">
        <v>2</v>
      </c>
      <c r="P504" s="26">
        <v>1200</v>
      </c>
      <c r="Q504" s="26">
        <v>848.5</v>
      </c>
      <c r="R504" s="27">
        <v>75938.55</v>
      </c>
      <c r="S504" s="27">
        <v>54400</v>
      </c>
      <c r="T504" s="28">
        <v>31000</v>
      </c>
      <c r="U504" s="27">
        <v>54400</v>
      </c>
      <c r="V504" s="29">
        <v>1</v>
      </c>
      <c r="W504" s="26">
        <v>2</v>
      </c>
      <c r="X504" s="30">
        <f t="shared" si="105"/>
        <v>3</v>
      </c>
      <c r="Y504" s="31">
        <f t="shared" si="106"/>
        <v>2048.5</v>
      </c>
      <c r="Z504" s="31">
        <f t="shared" si="107"/>
        <v>130338.55</v>
      </c>
      <c r="AA504" s="31">
        <f t="shared" si="108"/>
        <v>85400</v>
      </c>
      <c r="AB504" s="5">
        <v>3</v>
      </c>
      <c r="AC504" s="6">
        <v>111582.53</v>
      </c>
      <c r="AD504" s="30">
        <v>0</v>
      </c>
      <c r="AE504" s="67">
        <f t="shared" si="109"/>
        <v>1</v>
      </c>
      <c r="AF504" s="70">
        <f>IF(C504=Sheet6!$E$3,Sheet6!$E$4,IF('January 2023'!C504=Sheet6!$F$3,Sheet6!$F$4,IF('January 2023'!C504=Sheet6!$G$3,Sheet6!$G$4,IF('January 2023'!C504=Sheet6!$H$3,Sheet6!$H$4,IF('January 2023'!C504=Sheet6!$I$3,Sheet6!$I$4,IF('January 2023'!C504=Sheet6!$J$3,Sheet6!$J$4,IF('January 2023'!C504=Sheet6!$K$3,Sheet6!$K$4,IF('January 2023'!C504=Sheet6!$L$3,Sheet6!$L$4))))))))</f>
        <v>0.11334524387361433</v>
      </c>
      <c r="AG504" s="74">
        <f t="shared" si="110"/>
        <v>1.1675025646871042</v>
      </c>
      <c r="AH504" s="71">
        <v>0.84</v>
      </c>
      <c r="AI504" s="72">
        <f t="shared" si="111"/>
        <v>1</v>
      </c>
      <c r="AJ504" s="73">
        <f t="shared" si="112"/>
        <v>1</v>
      </c>
      <c r="AK504" s="73">
        <v>0.68062718848137493</v>
      </c>
      <c r="AL504" s="95">
        <f t="shared" si="113"/>
        <v>1</v>
      </c>
      <c r="AM504" s="107">
        <v>0</v>
      </c>
      <c r="AN504" s="98">
        <f t="shared" si="114"/>
        <v>0</v>
      </c>
      <c r="AO504" s="99" t="e">
        <f>SUMIF([1]Sheet1!$AB:$AB,E504,[1]Sheet1!$AA:$AA)</f>
        <v>#VALUE!</v>
      </c>
      <c r="AP504" s="100">
        <f t="shared" si="115"/>
        <v>1</v>
      </c>
      <c r="AQ504" s="97">
        <f t="shared" si="116"/>
        <v>0</v>
      </c>
      <c r="AR504" s="100">
        <f t="shared" si="117"/>
        <v>0.65521674132480379</v>
      </c>
      <c r="AS504" s="101">
        <f t="shared" si="118"/>
        <v>0.23503277407736467</v>
      </c>
      <c r="AT504" s="100">
        <v>0.11334524387361433</v>
      </c>
      <c r="AU504" s="108">
        <f t="shared" si="119"/>
        <v>0</v>
      </c>
    </row>
    <row r="505" spans="1:47" hidden="1">
      <c r="A505" s="21">
        <v>44927</v>
      </c>
      <c r="B505" s="22" t="s">
        <v>13</v>
      </c>
      <c r="C505" s="22" t="s">
        <v>274</v>
      </c>
      <c r="D505" s="22" t="s">
        <v>613</v>
      </c>
      <c r="E505" s="22">
        <v>1000262764</v>
      </c>
      <c r="F505" s="22" t="s">
        <v>32</v>
      </c>
      <c r="G505" s="22">
        <v>1070842</v>
      </c>
      <c r="H505" s="36" t="s">
        <v>20</v>
      </c>
      <c r="I505" s="4" t="s">
        <v>3518</v>
      </c>
      <c r="J505" s="4" t="s">
        <v>3556</v>
      </c>
      <c r="K505" s="25">
        <v>1744.1999999999971</v>
      </c>
      <c r="L505" s="25">
        <v>1744.1999999999971</v>
      </c>
      <c r="M505" s="26">
        <v>1</v>
      </c>
      <c r="N505" s="26">
        <v>0</v>
      </c>
      <c r="O505" s="26">
        <v>30</v>
      </c>
      <c r="P505" s="26">
        <v>192</v>
      </c>
      <c r="Q505" s="26">
        <v>2587.0000000000005</v>
      </c>
      <c r="R505" s="27">
        <v>12150.17</v>
      </c>
      <c r="S505" s="27">
        <v>165660.89000000001</v>
      </c>
      <c r="T505" s="28">
        <v>20000</v>
      </c>
      <c r="U505" s="27">
        <v>165300</v>
      </c>
      <c r="V505" s="29">
        <v>1</v>
      </c>
      <c r="W505" s="26">
        <v>21</v>
      </c>
      <c r="X505" s="30">
        <f t="shared" si="105"/>
        <v>31</v>
      </c>
      <c r="Y505" s="31">
        <f t="shared" si="106"/>
        <v>2779.0000000000005</v>
      </c>
      <c r="Z505" s="31">
        <f t="shared" si="107"/>
        <v>177811.06000000003</v>
      </c>
      <c r="AA505" s="31">
        <f t="shared" si="108"/>
        <v>185300</v>
      </c>
      <c r="AB505" s="5">
        <v>22</v>
      </c>
      <c r="AC505" s="6">
        <v>199354.28</v>
      </c>
      <c r="AD505" s="30">
        <v>1</v>
      </c>
      <c r="AE505" s="67">
        <f t="shared" si="109"/>
        <v>0.70967741935483875</v>
      </c>
      <c r="AF505" s="70">
        <f>IF(C505=Sheet6!$E$3,Sheet6!$E$4,IF('January 2023'!C505=Sheet6!$F$3,Sheet6!$F$4,IF('January 2023'!C505=Sheet6!$G$3,Sheet6!$G$4,IF('January 2023'!C505=Sheet6!$H$3,Sheet6!$H$4,IF('January 2023'!C505=Sheet6!$I$3,Sheet6!$I$4,IF('January 2023'!C505=Sheet6!$J$3,Sheet6!$J$4,IF('January 2023'!C505=Sheet6!$K$3,Sheet6!$K$4,IF('January 2023'!C505=Sheet6!$L$3,Sheet6!$L$4))))))))</f>
        <v>0.11334524387361433</v>
      </c>
      <c r="AG505" s="74">
        <f t="shared" si="110"/>
        <v>1.5932805870886395</v>
      </c>
      <c r="AH505" s="71">
        <v>0.84</v>
      </c>
      <c r="AI505" s="72">
        <f t="shared" si="111"/>
        <v>1</v>
      </c>
      <c r="AJ505" s="73">
        <f t="shared" si="112"/>
        <v>0.70967741935483875</v>
      </c>
      <c r="AK505" s="73">
        <v>0.68062718848137493</v>
      </c>
      <c r="AL505" s="95">
        <f t="shared" si="113"/>
        <v>1</v>
      </c>
      <c r="AM505" s="107">
        <v>0</v>
      </c>
      <c r="AN505" s="98">
        <f t="shared" si="114"/>
        <v>0</v>
      </c>
      <c r="AO505" s="99" t="e">
        <f>SUMIF([1]Sheet1!$AB:$AB,E505,[1]Sheet1!$AA:$AA)</f>
        <v>#VALUE!</v>
      </c>
      <c r="AP505" s="100">
        <f t="shared" si="115"/>
        <v>1</v>
      </c>
      <c r="AQ505" s="97">
        <f t="shared" si="116"/>
        <v>0</v>
      </c>
      <c r="AR505" s="100">
        <f t="shared" si="117"/>
        <v>1.0421174025957665</v>
      </c>
      <c r="AS505" s="101">
        <f t="shared" si="118"/>
        <v>-0.6603854270230709</v>
      </c>
      <c r="AT505" s="100">
        <v>0.11334524387361433</v>
      </c>
      <c r="AU505" s="108">
        <f t="shared" si="119"/>
        <v>1</v>
      </c>
    </row>
    <row r="506" spans="1:47" hidden="1">
      <c r="A506" s="21">
        <v>44927</v>
      </c>
      <c r="B506" s="23" t="s">
        <v>13</v>
      </c>
      <c r="C506" s="23" t="s">
        <v>274</v>
      </c>
      <c r="D506" s="23" t="s">
        <v>749</v>
      </c>
      <c r="E506" s="23">
        <v>1000281851</v>
      </c>
      <c r="F506" s="23" t="s">
        <v>32</v>
      </c>
      <c r="G506" s="23">
        <v>1070842</v>
      </c>
      <c r="H506" s="37" t="s">
        <v>20</v>
      </c>
      <c r="I506" s="4" t="s">
        <v>3520</v>
      </c>
      <c r="J506" s="4" t="s">
        <v>3558</v>
      </c>
      <c r="K506" s="24">
        <v>1636.8999999999942</v>
      </c>
      <c r="L506" s="24">
        <v>1636.8999999999942</v>
      </c>
      <c r="M506" s="29">
        <v>2</v>
      </c>
      <c r="N506" s="29">
        <v>0</v>
      </c>
      <c r="O506" s="29">
        <v>13</v>
      </c>
      <c r="P506" s="29">
        <v>936</v>
      </c>
      <c r="Q506" s="29">
        <v>1167.6000000000001</v>
      </c>
      <c r="R506" s="28">
        <v>59232.079999999994</v>
      </c>
      <c r="S506" s="28">
        <v>74730.97</v>
      </c>
      <c r="T506" s="28">
        <v>0</v>
      </c>
      <c r="U506" s="28">
        <v>93300</v>
      </c>
      <c r="V506" s="29">
        <v>0</v>
      </c>
      <c r="W506" s="29">
        <v>9</v>
      </c>
      <c r="X506" s="32">
        <f t="shared" si="105"/>
        <v>15</v>
      </c>
      <c r="Y506" s="33">
        <f t="shared" si="106"/>
        <v>2103.6000000000004</v>
      </c>
      <c r="Z506" s="33">
        <f t="shared" si="107"/>
        <v>133963.04999999999</v>
      </c>
      <c r="AA506" s="33">
        <f t="shared" si="108"/>
        <v>93300</v>
      </c>
      <c r="AB506" s="5">
        <v>9</v>
      </c>
      <c r="AC506" s="6">
        <v>293598.89</v>
      </c>
      <c r="AD506" s="32">
        <v>2</v>
      </c>
      <c r="AE506" s="67">
        <f t="shared" si="109"/>
        <v>0.6</v>
      </c>
      <c r="AF506" s="70">
        <f>IF(C506=Sheet6!$E$3,Sheet6!$E$4,IF('January 2023'!C506=Sheet6!$F$3,Sheet6!$F$4,IF('January 2023'!C506=Sheet6!$G$3,Sheet6!$G$4,IF('January 2023'!C506=Sheet6!$H$3,Sheet6!$H$4,IF('January 2023'!C506=Sheet6!$I$3,Sheet6!$I$4,IF('January 2023'!C506=Sheet6!$J$3,Sheet6!$J$4,IF('January 2023'!C506=Sheet6!$K$3,Sheet6!$K$4,IF('January 2023'!C506=Sheet6!$L$3,Sheet6!$L$4))))))))</f>
        <v>0.11334524387361433</v>
      </c>
      <c r="AG506" s="74">
        <f t="shared" si="110"/>
        <v>1.2851121021443019</v>
      </c>
      <c r="AH506" s="71">
        <v>0.84</v>
      </c>
      <c r="AI506" s="72">
        <f t="shared" si="111"/>
        <v>1</v>
      </c>
      <c r="AJ506" s="73">
        <f t="shared" si="112"/>
        <v>0.6</v>
      </c>
      <c r="AK506" s="73">
        <v>0.68062718848137493</v>
      </c>
      <c r="AL506" s="95">
        <f t="shared" si="113"/>
        <v>0</v>
      </c>
      <c r="AM506" s="107">
        <v>0</v>
      </c>
      <c r="AN506" s="98">
        <f t="shared" si="114"/>
        <v>0</v>
      </c>
      <c r="AO506" s="99" t="e">
        <f>SUMIF([1]Sheet1!$AB:$AB,E506,[1]Sheet1!$AA:$AA)</f>
        <v>#VALUE!</v>
      </c>
      <c r="AP506" s="100">
        <f t="shared" si="115"/>
        <v>1</v>
      </c>
      <c r="AQ506" s="97">
        <f t="shared" si="116"/>
        <v>0</v>
      </c>
      <c r="AR506" s="100">
        <f t="shared" si="117"/>
        <v>0.69646070315657949</v>
      </c>
      <c r="AS506" s="101">
        <f t="shared" si="118"/>
        <v>0.10496992170554942</v>
      </c>
      <c r="AT506" s="100">
        <v>0.11334524387361433</v>
      </c>
      <c r="AU506" s="108">
        <f t="shared" si="119"/>
        <v>1</v>
      </c>
    </row>
    <row r="507" spans="1:47" hidden="1">
      <c r="A507" s="21">
        <v>44927</v>
      </c>
      <c r="B507" s="22" t="s">
        <v>13</v>
      </c>
      <c r="C507" s="22" t="s">
        <v>274</v>
      </c>
      <c r="D507" s="22" t="s">
        <v>646</v>
      </c>
      <c r="E507" s="22">
        <v>1000282109</v>
      </c>
      <c r="F507" s="22" t="s">
        <v>32</v>
      </c>
      <c r="G507" s="22">
        <v>1070842</v>
      </c>
      <c r="H507" s="36" t="s">
        <v>20</v>
      </c>
      <c r="I507" s="4" t="s">
        <v>3520</v>
      </c>
      <c r="J507" s="4" t="s">
        <v>3558</v>
      </c>
      <c r="K507" s="25">
        <v>1611.7999999999884</v>
      </c>
      <c r="L507" s="25">
        <v>1611.7999999999884</v>
      </c>
      <c r="M507" s="26">
        <v>0</v>
      </c>
      <c r="N507" s="26">
        <v>0</v>
      </c>
      <c r="O507" s="26">
        <v>10</v>
      </c>
      <c r="P507" s="26">
        <v>0</v>
      </c>
      <c r="Q507" s="26">
        <v>1596.1</v>
      </c>
      <c r="R507" s="27">
        <v>0</v>
      </c>
      <c r="S507" s="27">
        <v>98200.67</v>
      </c>
      <c r="T507" s="28">
        <v>0</v>
      </c>
      <c r="U507" s="27">
        <v>110600</v>
      </c>
      <c r="V507" s="29">
        <v>0</v>
      </c>
      <c r="W507" s="26">
        <v>8</v>
      </c>
      <c r="X507" s="30">
        <f t="shared" si="105"/>
        <v>10</v>
      </c>
      <c r="Y507" s="31">
        <f t="shared" si="106"/>
        <v>1596.1</v>
      </c>
      <c r="Z507" s="31">
        <f t="shared" si="107"/>
        <v>98200.67</v>
      </c>
      <c r="AA507" s="31">
        <f t="shared" si="108"/>
        <v>110600</v>
      </c>
      <c r="AB507" s="5">
        <v>8</v>
      </c>
      <c r="AC507" s="6">
        <v>298503.65999999997</v>
      </c>
      <c r="AD507" s="30">
        <v>1</v>
      </c>
      <c r="AE507" s="67">
        <f t="shared" si="109"/>
        <v>0.8</v>
      </c>
      <c r="AF507" s="70">
        <f>IF(C507=Sheet6!$E$3,Sheet6!$E$4,IF('January 2023'!C507=Sheet6!$F$3,Sheet6!$F$4,IF('January 2023'!C507=Sheet6!$G$3,Sheet6!$G$4,IF('January 2023'!C507=Sheet6!$H$3,Sheet6!$H$4,IF('January 2023'!C507=Sheet6!$I$3,Sheet6!$I$4,IF('January 2023'!C507=Sheet6!$J$3,Sheet6!$J$4,IF('January 2023'!C507=Sheet6!$K$3,Sheet6!$K$4,IF('January 2023'!C507=Sheet6!$L$3,Sheet6!$L$4))))))))</f>
        <v>0.11334524387361433</v>
      </c>
      <c r="AG507" s="74">
        <f t="shared" si="110"/>
        <v>0.99025933738677963</v>
      </c>
      <c r="AH507" s="71">
        <v>0.84</v>
      </c>
      <c r="AI507" s="72">
        <f t="shared" si="111"/>
        <v>1</v>
      </c>
      <c r="AJ507" s="73">
        <f t="shared" si="112"/>
        <v>0.8</v>
      </c>
      <c r="AK507" s="73">
        <v>0.68062718848137493</v>
      </c>
      <c r="AL507" s="95">
        <f t="shared" si="113"/>
        <v>1</v>
      </c>
      <c r="AM507" s="107">
        <v>0</v>
      </c>
      <c r="AN507" s="98">
        <f t="shared" si="114"/>
        <v>0</v>
      </c>
      <c r="AO507" s="99" t="e">
        <f>SUMIF([1]Sheet1!$AB:$AB,E507,[1]Sheet1!$AA:$AA)</f>
        <v>#VALUE!</v>
      </c>
      <c r="AP507" s="100">
        <f t="shared" si="115"/>
        <v>1</v>
      </c>
      <c r="AQ507" s="97">
        <f t="shared" si="116"/>
        <v>0</v>
      </c>
      <c r="AR507" s="100">
        <f t="shared" si="117"/>
        <v>1.1262652281292989</v>
      </c>
      <c r="AS507" s="101">
        <f t="shared" si="118"/>
        <v>-0.11529465852908971</v>
      </c>
      <c r="AT507" s="100">
        <v>0.11334524387361433</v>
      </c>
      <c r="AU507" s="108">
        <f t="shared" si="119"/>
        <v>1</v>
      </c>
    </row>
    <row r="508" spans="1:47" hidden="1">
      <c r="A508" s="21">
        <v>44927</v>
      </c>
      <c r="B508" s="23" t="s">
        <v>13</v>
      </c>
      <c r="C508" s="23" t="s">
        <v>274</v>
      </c>
      <c r="D508" s="23" t="s">
        <v>614</v>
      </c>
      <c r="E508" s="23">
        <v>1000262387</v>
      </c>
      <c r="F508" s="23" t="s">
        <v>32</v>
      </c>
      <c r="G508" s="23">
        <v>1070842</v>
      </c>
      <c r="H508" s="37" t="s">
        <v>20</v>
      </c>
      <c r="I508" s="4" t="s">
        <v>3518</v>
      </c>
      <c r="J508" s="4" t="s">
        <v>3556</v>
      </c>
      <c r="K508" s="24">
        <v>1609.8999999999942</v>
      </c>
      <c r="L508" s="24">
        <v>1609.8999999999942</v>
      </c>
      <c r="M508" s="29">
        <v>1</v>
      </c>
      <c r="N508" s="29">
        <v>0</v>
      </c>
      <c r="O508" s="29">
        <v>15</v>
      </c>
      <c r="P508" s="29">
        <v>303</v>
      </c>
      <c r="Q508" s="29">
        <v>2178.1999999999998</v>
      </c>
      <c r="R508" s="28">
        <v>19174.489999999998</v>
      </c>
      <c r="S508" s="28">
        <v>141642.41</v>
      </c>
      <c r="T508" s="28">
        <v>0</v>
      </c>
      <c r="U508" s="28">
        <v>141400</v>
      </c>
      <c r="V508" s="29">
        <v>0</v>
      </c>
      <c r="W508" s="29">
        <v>10</v>
      </c>
      <c r="X508" s="32">
        <f t="shared" si="105"/>
        <v>16</v>
      </c>
      <c r="Y508" s="33">
        <f t="shared" si="106"/>
        <v>2481.1999999999998</v>
      </c>
      <c r="Z508" s="33">
        <f t="shared" si="107"/>
        <v>160816.9</v>
      </c>
      <c r="AA508" s="33">
        <f t="shared" si="108"/>
        <v>141400</v>
      </c>
      <c r="AB508" s="5">
        <v>10</v>
      </c>
      <c r="AC508" s="6">
        <v>441200.77</v>
      </c>
      <c r="AD508" s="32">
        <v>1</v>
      </c>
      <c r="AE508" s="67">
        <f t="shared" si="109"/>
        <v>0.625</v>
      </c>
      <c r="AF508" s="70">
        <f>IF(C508=Sheet6!$E$3,Sheet6!$E$4,IF('January 2023'!C508=Sheet6!$F$3,Sheet6!$F$4,IF('January 2023'!C508=Sheet6!$G$3,Sheet6!$G$4,IF('January 2023'!C508=Sheet6!$H$3,Sheet6!$H$4,IF('January 2023'!C508=Sheet6!$I$3,Sheet6!$I$4,IF('January 2023'!C508=Sheet6!$J$3,Sheet6!$J$4,IF('January 2023'!C508=Sheet6!$K$3,Sheet6!$K$4,IF('January 2023'!C508=Sheet6!$L$3,Sheet6!$L$4))))))))</f>
        <v>0.11334524387361433</v>
      </c>
      <c r="AG508" s="74">
        <f t="shared" si="110"/>
        <v>1.5412137399838555</v>
      </c>
      <c r="AH508" s="71">
        <v>0.84</v>
      </c>
      <c r="AI508" s="72">
        <f t="shared" si="111"/>
        <v>1</v>
      </c>
      <c r="AJ508" s="73">
        <f t="shared" si="112"/>
        <v>0.625</v>
      </c>
      <c r="AK508" s="73">
        <v>0.68062718848137493</v>
      </c>
      <c r="AL508" s="95">
        <f t="shared" si="113"/>
        <v>0</v>
      </c>
      <c r="AM508" s="107">
        <v>0</v>
      </c>
      <c r="AN508" s="98">
        <f t="shared" si="114"/>
        <v>0</v>
      </c>
      <c r="AO508" s="99" t="e">
        <f>SUMIF([1]Sheet1!$AB:$AB,E508,[1]Sheet1!$AA:$AA)</f>
        <v>#VALUE!</v>
      </c>
      <c r="AP508" s="100">
        <f t="shared" si="115"/>
        <v>1</v>
      </c>
      <c r="AQ508" s="97">
        <f t="shared" si="116"/>
        <v>0</v>
      </c>
      <c r="AR508" s="100">
        <f t="shared" si="117"/>
        <v>0.87926082395569127</v>
      </c>
      <c r="AS508" s="101">
        <f t="shared" si="118"/>
        <v>-0.35512886291003731</v>
      </c>
      <c r="AT508" s="100">
        <v>0.11334524387361433</v>
      </c>
      <c r="AU508" s="108">
        <f t="shared" si="119"/>
        <v>1</v>
      </c>
    </row>
    <row r="509" spans="1:47" hidden="1">
      <c r="A509" s="21">
        <v>44927</v>
      </c>
      <c r="B509" s="23" t="s">
        <v>13</v>
      </c>
      <c r="C509" s="23" t="s">
        <v>274</v>
      </c>
      <c r="D509" s="23" t="s">
        <v>603</v>
      </c>
      <c r="E509" s="23">
        <v>1000262127</v>
      </c>
      <c r="F509" s="23" t="s">
        <v>32</v>
      </c>
      <c r="G509" s="23">
        <v>1070842</v>
      </c>
      <c r="H509" s="37" t="s">
        <v>20</v>
      </c>
      <c r="I509" s="4" t="s">
        <v>3518</v>
      </c>
      <c r="J509" s="4" t="s">
        <v>3556</v>
      </c>
      <c r="K509" s="24">
        <v>1603.9000000000233</v>
      </c>
      <c r="L509" s="24">
        <v>1603.9000000000233</v>
      </c>
      <c r="M509" s="29">
        <v>0</v>
      </c>
      <c r="N509" s="29">
        <v>0</v>
      </c>
      <c r="O509" s="29">
        <v>6</v>
      </c>
      <c r="P509" s="29">
        <v>0</v>
      </c>
      <c r="Q509" s="29">
        <v>1578.1</v>
      </c>
      <c r="R509" s="28">
        <v>0</v>
      </c>
      <c r="S509" s="28">
        <v>101162.46999999999</v>
      </c>
      <c r="T509" s="28">
        <v>0</v>
      </c>
      <c r="U509" s="28">
        <v>124000</v>
      </c>
      <c r="V509" s="29">
        <v>0</v>
      </c>
      <c r="W509" s="29">
        <v>5</v>
      </c>
      <c r="X509" s="32">
        <f t="shared" si="105"/>
        <v>6</v>
      </c>
      <c r="Y509" s="33">
        <f t="shared" si="106"/>
        <v>1578.1</v>
      </c>
      <c r="Z509" s="33">
        <f t="shared" si="107"/>
        <v>101162.46999999999</v>
      </c>
      <c r="AA509" s="33">
        <f t="shared" si="108"/>
        <v>124000</v>
      </c>
      <c r="AB509" s="5">
        <v>5</v>
      </c>
      <c r="AC509" s="6">
        <v>971449.31</v>
      </c>
      <c r="AD509" s="32">
        <v>3</v>
      </c>
      <c r="AE509" s="67">
        <f t="shared" si="109"/>
        <v>0.83333333333333337</v>
      </c>
      <c r="AF509" s="70">
        <f>IF(C509=Sheet6!$E$3,Sheet6!$E$4,IF('January 2023'!C509=Sheet6!$F$3,Sheet6!$F$4,IF('January 2023'!C509=Sheet6!$G$3,Sheet6!$G$4,IF('January 2023'!C509=Sheet6!$H$3,Sheet6!$H$4,IF('January 2023'!C509=Sheet6!$I$3,Sheet6!$I$4,IF('January 2023'!C509=Sheet6!$J$3,Sheet6!$J$4,IF('January 2023'!C509=Sheet6!$K$3,Sheet6!$K$4,IF('January 2023'!C509=Sheet6!$L$3,Sheet6!$L$4))))))))</f>
        <v>0.11334524387361433</v>
      </c>
      <c r="AG509" s="74">
        <f t="shared" si="110"/>
        <v>0.98391420911526717</v>
      </c>
      <c r="AH509" s="71">
        <v>0.84</v>
      </c>
      <c r="AI509" s="72">
        <f t="shared" si="111"/>
        <v>1</v>
      </c>
      <c r="AJ509" s="73">
        <f t="shared" si="112"/>
        <v>0.83333333333333337</v>
      </c>
      <c r="AK509" s="73">
        <v>0.68062718848137493</v>
      </c>
      <c r="AL509" s="95">
        <f t="shared" si="113"/>
        <v>1</v>
      </c>
      <c r="AM509" s="107">
        <v>0</v>
      </c>
      <c r="AN509" s="98">
        <f t="shared" si="114"/>
        <v>0</v>
      </c>
      <c r="AO509" s="99" t="e">
        <f>SUMIF([1]Sheet1!$AB:$AB,E509,[1]Sheet1!$AA:$AA)</f>
        <v>#VALUE!</v>
      </c>
      <c r="AP509" s="100">
        <f t="shared" si="115"/>
        <v>1</v>
      </c>
      <c r="AQ509" s="97">
        <f t="shared" si="116"/>
        <v>0</v>
      </c>
      <c r="AR509" s="100">
        <f t="shared" si="117"/>
        <v>1.2257510122083815</v>
      </c>
      <c r="AS509" s="101">
        <f t="shared" si="118"/>
        <v>-0.20603383774924788</v>
      </c>
      <c r="AT509" s="100">
        <v>0.11334524387361433</v>
      </c>
      <c r="AU509" s="108">
        <f t="shared" si="119"/>
        <v>1</v>
      </c>
    </row>
    <row r="510" spans="1:47" hidden="1">
      <c r="A510" s="21">
        <v>44927</v>
      </c>
      <c r="B510" s="22" t="s">
        <v>13</v>
      </c>
      <c r="C510" s="22" t="s">
        <v>274</v>
      </c>
      <c r="D510" s="22" t="s">
        <v>686</v>
      </c>
      <c r="E510" s="22">
        <v>1001603954</v>
      </c>
      <c r="F510" s="22" t="s">
        <v>32</v>
      </c>
      <c r="G510" s="22">
        <v>1069281</v>
      </c>
      <c r="H510" s="36" t="s">
        <v>20</v>
      </c>
      <c r="I510" s="4" t="s">
        <v>3519</v>
      </c>
      <c r="J510" s="4" t="s">
        <v>3557</v>
      </c>
      <c r="K510" s="25">
        <v>1600.9399999999987</v>
      </c>
      <c r="L510" s="25">
        <v>1600.9399999999987</v>
      </c>
      <c r="M510" s="26">
        <v>1</v>
      </c>
      <c r="N510" s="26">
        <v>0</v>
      </c>
      <c r="O510" s="26">
        <v>5</v>
      </c>
      <c r="P510" s="26">
        <v>1200</v>
      </c>
      <c r="Q510" s="26">
        <v>102.60000000000001</v>
      </c>
      <c r="R510" s="27">
        <v>75938.55</v>
      </c>
      <c r="S510" s="27">
        <v>6900</v>
      </c>
      <c r="T510" s="28">
        <v>75938.55</v>
      </c>
      <c r="U510" s="27">
        <v>6900</v>
      </c>
      <c r="V510" s="29">
        <v>1</v>
      </c>
      <c r="W510" s="26">
        <v>2</v>
      </c>
      <c r="X510" s="30">
        <f t="shared" si="105"/>
        <v>6</v>
      </c>
      <c r="Y510" s="31">
        <f t="shared" si="106"/>
        <v>1302.5999999999999</v>
      </c>
      <c r="Z510" s="31">
        <f t="shared" si="107"/>
        <v>82838.55</v>
      </c>
      <c r="AA510" s="31">
        <f t="shared" si="108"/>
        <v>82838.55</v>
      </c>
      <c r="AB510" s="5">
        <v>3</v>
      </c>
      <c r="AC510" s="6">
        <v>59509.08</v>
      </c>
      <c r="AD510" s="30">
        <v>0</v>
      </c>
      <c r="AE510" s="67">
        <f t="shared" si="109"/>
        <v>0.5</v>
      </c>
      <c r="AF510" s="70">
        <f>IF(C510=Sheet6!$E$3,Sheet6!$E$4,IF('January 2023'!C510=Sheet6!$F$3,Sheet6!$F$4,IF('January 2023'!C510=Sheet6!$G$3,Sheet6!$G$4,IF('January 2023'!C510=Sheet6!$H$3,Sheet6!$H$4,IF('January 2023'!C510=Sheet6!$I$3,Sheet6!$I$4,IF('January 2023'!C510=Sheet6!$J$3,Sheet6!$J$4,IF('January 2023'!C510=Sheet6!$K$3,Sheet6!$K$4,IF('January 2023'!C510=Sheet6!$L$3,Sheet6!$L$4))))))))</f>
        <v>0.11334524387361433</v>
      </c>
      <c r="AG510" s="74">
        <f t="shared" si="110"/>
        <v>0.81364698239784183</v>
      </c>
      <c r="AH510" s="71">
        <v>0.84</v>
      </c>
      <c r="AI510" s="72">
        <f t="shared" si="111"/>
        <v>0</v>
      </c>
      <c r="AJ510" s="73">
        <f t="shared" si="112"/>
        <v>0.5</v>
      </c>
      <c r="AK510" s="73">
        <v>0.68062718848137493</v>
      </c>
      <c r="AL510" s="95">
        <f t="shared" si="113"/>
        <v>0</v>
      </c>
      <c r="AM510" s="107">
        <v>0</v>
      </c>
      <c r="AN510" s="98">
        <f t="shared" si="114"/>
        <v>42.189599999999018</v>
      </c>
      <c r="AO510" s="99" t="e">
        <f>SUMIF([1]Sheet1!$AB:$AB,E510,[1]Sheet1!$AA:$AA)</f>
        <v>#VALUE!</v>
      </c>
      <c r="AP510" s="100" t="str">
        <f t="shared" si="115"/>
        <v/>
      </c>
      <c r="AQ510" s="97">
        <f t="shared" si="116"/>
        <v>1</v>
      </c>
      <c r="AR510" s="100">
        <f t="shared" si="117"/>
        <v>1</v>
      </c>
      <c r="AS510" s="101">
        <f t="shared" si="118"/>
        <v>0.18635301760215817</v>
      </c>
      <c r="AT510" s="100">
        <v>0.11334524387361433</v>
      </c>
      <c r="AU510" s="108">
        <f t="shared" si="119"/>
        <v>0</v>
      </c>
    </row>
    <row r="511" spans="1:47" hidden="1">
      <c r="A511" s="21">
        <v>44927</v>
      </c>
      <c r="B511" s="23" t="s">
        <v>13</v>
      </c>
      <c r="C511" s="23" t="s">
        <v>274</v>
      </c>
      <c r="D511" s="23" t="s">
        <v>650</v>
      </c>
      <c r="E511" s="23">
        <v>1000262416</v>
      </c>
      <c r="F511" s="23" t="s">
        <v>32</v>
      </c>
      <c r="G511" s="23">
        <v>1070842</v>
      </c>
      <c r="H511" s="37" t="s">
        <v>20</v>
      </c>
      <c r="I511" s="4" t="s">
        <v>3518</v>
      </c>
      <c r="J511" s="4" t="s">
        <v>3556</v>
      </c>
      <c r="K511" s="24">
        <v>1586.6000000000058</v>
      </c>
      <c r="L511" s="24">
        <v>1586.6000000000058</v>
      </c>
      <c r="M511" s="29">
        <v>0</v>
      </c>
      <c r="N511" s="29">
        <v>0</v>
      </c>
      <c r="O511" s="29">
        <v>13</v>
      </c>
      <c r="P511" s="29">
        <v>0</v>
      </c>
      <c r="Q511" s="29">
        <v>3311.5999999999995</v>
      </c>
      <c r="R511" s="28">
        <v>0</v>
      </c>
      <c r="S511" s="28">
        <v>205900</v>
      </c>
      <c r="T511" s="28">
        <v>0</v>
      </c>
      <c r="U511" s="28">
        <v>205900</v>
      </c>
      <c r="V511" s="29">
        <v>0</v>
      </c>
      <c r="W511" s="29">
        <v>12</v>
      </c>
      <c r="X511" s="32">
        <f t="shared" si="105"/>
        <v>13</v>
      </c>
      <c r="Y511" s="33">
        <f t="shared" si="106"/>
        <v>3311.5999999999995</v>
      </c>
      <c r="Z511" s="33">
        <f t="shared" si="107"/>
        <v>205900</v>
      </c>
      <c r="AA511" s="33">
        <f t="shared" si="108"/>
        <v>205900</v>
      </c>
      <c r="AB511" s="5">
        <v>12</v>
      </c>
      <c r="AC511" s="6">
        <v>8813.07</v>
      </c>
      <c r="AD511" s="32">
        <v>2</v>
      </c>
      <c r="AE511" s="67">
        <f t="shared" si="109"/>
        <v>0.92307692307692313</v>
      </c>
      <c r="AF511" s="70">
        <f>IF(C511=Sheet6!$E$3,Sheet6!$E$4,IF('January 2023'!C511=Sheet6!$F$3,Sheet6!$F$4,IF('January 2023'!C511=Sheet6!$G$3,Sheet6!$G$4,IF('January 2023'!C511=Sheet6!$H$3,Sheet6!$H$4,IF('January 2023'!C511=Sheet6!$I$3,Sheet6!$I$4,IF('January 2023'!C511=Sheet6!$J$3,Sheet6!$J$4,IF('January 2023'!C511=Sheet6!$K$3,Sheet6!$K$4,IF('January 2023'!C511=Sheet6!$L$3,Sheet6!$L$4))))))))</f>
        <v>0.11334524387361433</v>
      </c>
      <c r="AG511" s="74">
        <f t="shared" si="110"/>
        <v>2.0872305559057023</v>
      </c>
      <c r="AH511" s="71">
        <v>0.84</v>
      </c>
      <c r="AI511" s="72">
        <f t="shared" si="111"/>
        <v>1</v>
      </c>
      <c r="AJ511" s="73">
        <f t="shared" si="112"/>
        <v>0.92307692307692313</v>
      </c>
      <c r="AK511" s="73">
        <v>0.68062718848137493</v>
      </c>
      <c r="AL511" s="95">
        <f t="shared" si="113"/>
        <v>1</v>
      </c>
      <c r="AM511" s="107">
        <v>0</v>
      </c>
      <c r="AN511" s="98">
        <f t="shared" si="114"/>
        <v>0</v>
      </c>
      <c r="AO511" s="99" t="e">
        <f>SUMIF([1]Sheet1!$AB:$AB,E511,[1]Sheet1!$AA:$AA)</f>
        <v>#VALUE!</v>
      </c>
      <c r="AP511" s="100">
        <f t="shared" si="115"/>
        <v>1</v>
      </c>
      <c r="AQ511" s="97">
        <f t="shared" si="116"/>
        <v>0</v>
      </c>
      <c r="AR511" s="100">
        <f t="shared" si="117"/>
        <v>1</v>
      </c>
      <c r="AS511" s="101">
        <f t="shared" si="118"/>
        <v>-1.0872305559057023</v>
      </c>
      <c r="AT511" s="100">
        <v>0.11334524387361433</v>
      </c>
      <c r="AU511" s="108">
        <f t="shared" si="119"/>
        <v>1</v>
      </c>
    </row>
    <row r="512" spans="1:47" hidden="1">
      <c r="A512" s="21">
        <v>44927</v>
      </c>
      <c r="B512" s="23" t="s">
        <v>13</v>
      </c>
      <c r="C512" s="23" t="s">
        <v>274</v>
      </c>
      <c r="D512" s="23" t="s">
        <v>643</v>
      </c>
      <c r="E512" s="23">
        <v>1000262743</v>
      </c>
      <c r="F512" s="23" t="s">
        <v>32</v>
      </c>
      <c r="G512" s="23">
        <v>1070842</v>
      </c>
      <c r="H512" s="37" t="s">
        <v>20</v>
      </c>
      <c r="I512" s="4" t="s">
        <v>3520</v>
      </c>
      <c r="J512" s="4" t="s">
        <v>3558</v>
      </c>
      <c r="K512" s="24">
        <v>1567.3999999999942</v>
      </c>
      <c r="L512" s="24">
        <v>1567.3999999999942</v>
      </c>
      <c r="M512" s="29">
        <v>1</v>
      </c>
      <c r="N512" s="29">
        <v>0</v>
      </c>
      <c r="O512" s="29">
        <v>0</v>
      </c>
      <c r="P512" s="29">
        <v>1200</v>
      </c>
      <c r="Q512" s="29">
        <v>0</v>
      </c>
      <c r="R512" s="28">
        <v>75938.55</v>
      </c>
      <c r="S512" s="28">
        <v>0</v>
      </c>
      <c r="T512" s="28">
        <v>25000</v>
      </c>
      <c r="U512" s="28">
        <v>0</v>
      </c>
      <c r="V512" s="29">
        <v>1</v>
      </c>
      <c r="W512" s="29">
        <v>0</v>
      </c>
      <c r="X512" s="32">
        <f t="shared" si="105"/>
        <v>1</v>
      </c>
      <c r="Y512" s="33">
        <f t="shared" si="106"/>
        <v>1200</v>
      </c>
      <c r="Z512" s="33">
        <f t="shared" si="107"/>
        <v>75938.55</v>
      </c>
      <c r="AA512" s="33">
        <f t="shared" si="108"/>
        <v>25000</v>
      </c>
      <c r="AB512" s="5">
        <v>1</v>
      </c>
      <c r="AC512" s="6">
        <v>248770.29</v>
      </c>
      <c r="AD512" s="32">
        <v>0</v>
      </c>
      <c r="AE512" s="67">
        <f t="shared" si="109"/>
        <v>1</v>
      </c>
      <c r="AF512" s="70">
        <f>IF(C512=Sheet6!$E$3,Sheet6!$E$4,IF('January 2023'!C512=Sheet6!$F$3,Sheet6!$F$4,IF('January 2023'!C512=Sheet6!$G$3,Sheet6!$G$4,IF('January 2023'!C512=Sheet6!$H$3,Sheet6!$H$4,IF('January 2023'!C512=Sheet6!$I$3,Sheet6!$I$4,IF('January 2023'!C512=Sheet6!$J$3,Sheet6!$J$4,IF('January 2023'!C512=Sheet6!$K$3,Sheet6!$K$4,IF('January 2023'!C512=Sheet6!$L$3,Sheet6!$L$4))))))))</f>
        <v>0.11334524387361433</v>
      </c>
      <c r="AG512" s="74">
        <f t="shared" si="110"/>
        <v>0.76559908128110532</v>
      </c>
      <c r="AH512" s="71">
        <v>0.84</v>
      </c>
      <c r="AI512" s="72">
        <f t="shared" si="111"/>
        <v>0</v>
      </c>
      <c r="AJ512" s="73">
        <f t="shared" si="112"/>
        <v>1</v>
      </c>
      <c r="AK512" s="73">
        <v>0.68062718848137493</v>
      </c>
      <c r="AL512" s="95">
        <f t="shared" si="113"/>
        <v>1</v>
      </c>
      <c r="AM512" s="107">
        <v>0</v>
      </c>
      <c r="AN512" s="98">
        <f t="shared" si="114"/>
        <v>116.61599999999498</v>
      </c>
      <c r="AO512" s="99" t="e">
        <f>SUMIF([1]Sheet1!$AB:$AB,E512,[1]Sheet1!$AA:$AA)</f>
        <v>#VALUE!</v>
      </c>
      <c r="AP512" s="100" t="str">
        <f t="shared" si="115"/>
        <v/>
      </c>
      <c r="AQ512" s="97">
        <f t="shared" si="116"/>
        <v>1</v>
      </c>
      <c r="AR512" s="100">
        <f t="shared" si="117"/>
        <v>0.32921355490722432</v>
      </c>
      <c r="AS512" s="101">
        <f t="shared" si="118"/>
        <v>0.74795440481774234</v>
      </c>
      <c r="AT512" s="100">
        <v>0.11334524387361433</v>
      </c>
      <c r="AU512" s="108">
        <f t="shared" si="119"/>
        <v>0</v>
      </c>
    </row>
    <row r="513" spans="1:47" hidden="1">
      <c r="A513" s="21">
        <v>44927</v>
      </c>
      <c r="B513" s="23" t="s">
        <v>13</v>
      </c>
      <c r="C513" s="23" t="s">
        <v>274</v>
      </c>
      <c r="D513" s="23" t="s">
        <v>648</v>
      </c>
      <c r="E513" s="23">
        <v>1000261319</v>
      </c>
      <c r="F513" s="23" t="s">
        <v>32</v>
      </c>
      <c r="G513" s="23">
        <v>1069281</v>
      </c>
      <c r="H513" s="37" t="s">
        <v>20</v>
      </c>
      <c r="I513" s="4" t="s">
        <v>3519</v>
      </c>
      <c r="J513" s="4" t="s">
        <v>3557</v>
      </c>
      <c r="K513" s="24">
        <v>1557.9677419354837</v>
      </c>
      <c r="L513" s="24">
        <v>1557.9677419354837</v>
      </c>
      <c r="M513" s="29">
        <v>0</v>
      </c>
      <c r="N513" s="29">
        <v>0</v>
      </c>
      <c r="O513" s="29">
        <v>10</v>
      </c>
      <c r="P513" s="29">
        <v>0</v>
      </c>
      <c r="Q513" s="29">
        <v>510.79999999999995</v>
      </c>
      <c r="R513" s="28">
        <v>0</v>
      </c>
      <c r="S513" s="28">
        <v>32848.439999999995</v>
      </c>
      <c r="T513" s="28">
        <v>0</v>
      </c>
      <c r="U513" s="28">
        <v>46800</v>
      </c>
      <c r="V513" s="29">
        <v>0</v>
      </c>
      <c r="W513" s="29">
        <v>3</v>
      </c>
      <c r="X513" s="32">
        <f t="shared" si="105"/>
        <v>10</v>
      </c>
      <c r="Y513" s="33">
        <f t="shared" si="106"/>
        <v>510.79999999999995</v>
      </c>
      <c r="Z513" s="33">
        <f t="shared" si="107"/>
        <v>32848.439999999995</v>
      </c>
      <c r="AA513" s="33">
        <f t="shared" si="108"/>
        <v>46800</v>
      </c>
      <c r="AB513" s="5">
        <v>3</v>
      </c>
      <c r="AC513" s="6">
        <v>766800.16999999993</v>
      </c>
      <c r="AD513" s="32">
        <v>2</v>
      </c>
      <c r="AE513" s="67">
        <f t="shared" si="109"/>
        <v>0.3</v>
      </c>
      <c r="AF513" s="70">
        <f>IF(C513=Sheet6!$E$3,Sheet6!$E$4,IF('January 2023'!C513=Sheet6!$F$3,Sheet6!$F$4,IF('January 2023'!C513=Sheet6!$G$3,Sheet6!$G$4,IF('January 2023'!C513=Sheet6!$H$3,Sheet6!$H$4,IF('January 2023'!C513=Sheet6!$I$3,Sheet6!$I$4,IF('January 2023'!C513=Sheet6!$J$3,Sheet6!$J$4,IF('January 2023'!C513=Sheet6!$K$3,Sheet6!$K$4,IF('January 2023'!C513=Sheet6!$L$3,Sheet6!$L$4))))))))</f>
        <v>0.11334524387361433</v>
      </c>
      <c r="AG513" s="74">
        <f t="shared" si="110"/>
        <v>0.32786301426589642</v>
      </c>
      <c r="AH513" s="71">
        <v>0.84</v>
      </c>
      <c r="AI513" s="72">
        <f t="shared" si="111"/>
        <v>0</v>
      </c>
      <c r="AJ513" s="73">
        <f t="shared" si="112"/>
        <v>0.3</v>
      </c>
      <c r="AK513" s="73">
        <v>0.68062718848137493</v>
      </c>
      <c r="AL513" s="95">
        <f t="shared" si="113"/>
        <v>0</v>
      </c>
      <c r="AM513" s="107">
        <v>0</v>
      </c>
      <c r="AN513" s="98">
        <f t="shared" si="114"/>
        <v>797.89290322580632</v>
      </c>
      <c r="AO513" s="99" t="e">
        <f>SUMIF([1]Sheet1!$AB:$AB,E513,[1]Sheet1!$AA:$AA)</f>
        <v>#VALUE!</v>
      </c>
      <c r="AP513" s="100" t="str">
        <f t="shared" si="115"/>
        <v/>
      </c>
      <c r="AQ513" s="97">
        <f t="shared" si="116"/>
        <v>1</v>
      </c>
      <c r="AR513" s="100">
        <f t="shared" si="117"/>
        <v>1.4247251924292297</v>
      </c>
      <c r="AS513" s="101">
        <f t="shared" si="118"/>
        <v>0.53288530390959343</v>
      </c>
      <c r="AT513" s="100">
        <v>0.11334524387361433</v>
      </c>
      <c r="AU513" s="108">
        <f t="shared" si="119"/>
        <v>0</v>
      </c>
    </row>
    <row r="514" spans="1:47" hidden="1">
      <c r="A514" s="21">
        <v>44927</v>
      </c>
      <c r="B514" s="23" t="s">
        <v>13</v>
      </c>
      <c r="C514" s="23" t="s">
        <v>274</v>
      </c>
      <c r="D514" s="23" t="s">
        <v>607</v>
      </c>
      <c r="E514" s="23">
        <v>1000262752</v>
      </c>
      <c r="F514" s="23" t="s">
        <v>32</v>
      </c>
      <c r="G514" s="23">
        <v>1070842</v>
      </c>
      <c r="H514" s="37" t="s">
        <v>20</v>
      </c>
      <c r="I514" s="4" t="s">
        <v>3520</v>
      </c>
      <c r="J514" s="4" t="s">
        <v>3558</v>
      </c>
      <c r="K514" s="24">
        <v>1550.8000000000029</v>
      </c>
      <c r="L514" s="24">
        <v>1550.8000000000029</v>
      </c>
      <c r="M514" s="29">
        <v>0</v>
      </c>
      <c r="N514" s="29">
        <v>0</v>
      </c>
      <c r="O514" s="29">
        <v>10</v>
      </c>
      <c r="P514" s="29">
        <v>0</v>
      </c>
      <c r="Q514" s="29">
        <v>1202.5000000000002</v>
      </c>
      <c r="R514" s="28">
        <v>0</v>
      </c>
      <c r="S514" s="28">
        <v>77693.11</v>
      </c>
      <c r="T514" s="28">
        <v>0</v>
      </c>
      <c r="U514" s="28">
        <v>79500</v>
      </c>
      <c r="V514" s="29">
        <v>0</v>
      </c>
      <c r="W514" s="29">
        <v>9</v>
      </c>
      <c r="X514" s="32">
        <f t="shared" si="105"/>
        <v>10</v>
      </c>
      <c r="Y514" s="33">
        <f t="shared" si="106"/>
        <v>1202.5000000000002</v>
      </c>
      <c r="Z514" s="33">
        <f t="shared" si="107"/>
        <v>77693.11</v>
      </c>
      <c r="AA514" s="33">
        <f t="shared" si="108"/>
        <v>79500</v>
      </c>
      <c r="AB514" s="5">
        <v>9</v>
      </c>
      <c r="AC514" s="6">
        <v>344005.92</v>
      </c>
      <c r="AD514" s="32">
        <v>1</v>
      </c>
      <c r="AE514" s="67">
        <f t="shared" si="109"/>
        <v>0.9</v>
      </c>
      <c r="AF514" s="70">
        <f>IF(C514=Sheet6!$E$3,Sheet6!$E$4,IF('January 2023'!C514=Sheet6!$F$3,Sheet6!$F$4,IF('January 2023'!C514=Sheet6!$G$3,Sheet6!$G$4,IF('January 2023'!C514=Sheet6!$H$3,Sheet6!$H$4,IF('January 2023'!C514=Sheet6!$I$3,Sheet6!$I$4,IF('January 2023'!C514=Sheet6!$J$3,Sheet6!$J$4,IF('January 2023'!C514=Sheet6!$K$3,Sheet6!$K$4,IF('January 2023'!C514=Sheet6!$L$3,Sheet6!$L$4))))))))</f>
        <v>0.11334524387361433</v>
      </c>
      <c r="AG514" s="74">
        <f t="shared" si="110"/>
        <v>0.77540624193964269</v>
      </c>
      <c r="AH514" s="71">
        <v>0.84</v>
      </c>
      <c r="AI514" s="72">
        <f t="shared" si="111"/>
        <v>0</v>
      </c>
      <c r="AJ514" s="73">
        <f t="shared" si="112"/>
        <v>0.9</v>
      </c>
      <c r="AK514" s="73">
        <v>0.68062718848137493</v>
      </c>
      <c r="AL514" s="95">
        <f t="shared" si="113"/>
        <v>1</v>
      </c>
      <c r="AM514" s="107">
        <v>0</v>
      </c>
      <c r="AN514" s="98">
        <f t="shared" si="114"/>
        <v>100.17200000000207</v>
      </c>
      <c r="AO514" s="99" t="e">
        <f>SUMIF([1]Sheet1!$AB:$AB,E514,[1]Sheet1!$AA:$AA)</f>
        <v>#VALUE!</v>
      </c>
      <c r="AP514" s="100" t="str">
        <f t="shared" si="115"/>
        <v/>
      </c>
      <c r="AQ514" s="97">
        <f t="shared" si="116"/>
        <v>1</v>
      </c>
      <c r="AR514" s="100">
        <f t="shared" si="117"/>
        <v>1.0232567598336584</v>
      </c>
      <c r="AS514" s="101">
        <f t="shared" si="118"/>
        <v>0.20656032131804747</v>
      </c>
      <c r="AT514" s="100">
        <v>0.11334524387361433</v>
      </c>
      <c r="AU514" s="108">
        <f t="shared" si="119"/>
        <v>0</v>
      </c>
    </row>
    <row r="515" spans="1:47" hidden="1">
      <c r="A515" s="21">
        <v>44927</v>
      </c>
      <c r="B515" s="23" t="s">
        <v>13</v>
      </c>
      <c r="C515" s="23" t="s">
        <v>274</v>
      </c>
      <c r="D515" s="23" t="s">
        <v>661</v>
      </c>
      <c r="E515" s="23">
        <v>1000260212</v>
      </c>
      <c r="F515" s="23" t="s">
        <v>32</v>
      </c>
      <c r="G515" s="23">
        <v>1070842</v>
      </c>
      <c r="H515" s="37" t="s">
        <v>20</v>
      </c>
      <c r="I515" s="4" t="s">
        <v>3518</v>
      </c>
      <c r="J515" s="4" t="s">
        <v>3556</v>
      </c>
      <c r="K515" s="24">
        <v>1531.2000000000116</v>
      </c>
      <c r="L515" s="24">
        <v>1531.2000000000116</v>
      </c>
      <c r="M515" s="29">
        <v>1</v>
      </c>
      <c r="N515" s="29">
        <v>0</v>
      </c>
      <c r="O515" s="29">
        <v>4</v>
      </c>
      <c r="P515" s="29">
        <v>980</v>
      </c>
      <c r="Q515" s="29">
        <v>919.30000000000007</v>
      </c>
      <c r="R515" s="28">
        <v>62016.489999999991</v>
      </c>
      <c r="S515" s="28">
        <v>38161.999999999993</v>
      </c>
      <c r="T515" s="28">
        <v>0</v>
      </c>
      <c r="U515" s="28">
        <v>57000</v>
      </c>
      <c r="V515" s="29">
        <v>0</v>
      </c>
      <c r="W515" s="29">
        <v>3</v>
      </c>
      <c r="X515" s="32">
        <f t="shared" si="105"/>
        <v>5</v>
      </c>
      <c r="Y515" s="33">
        <f t="shared" si="106"/>
        <v>1899.3000000000002</v>
      </c>
      <c r="Z515" s="33">
        <f t="shared" si="107"/>
        <v>100178.48999999999</v>
      </c>
      <c r="AA515" s="33">
        <f t="shared" si="108"/>
        <v>57000</v>
      </c>
      <c r="AB515" s="5">
        <v>3</v>
      </c>
      <c r="AC515" s="6">
        <v>0</v>
      </c>
      <c r="AD515" s="32">
        <v>0</v>
      </c>
      <c r="AE515" s="67">
        <f t="shared" si="109"/>
        <v>0.6</v>
      </c>
      <c r="AF515" s="70">
        <f>IF(C515=Sheet6!$E$3,Sheet6!$E$4,IF('January 2023'!C515=Sheet6!$F$3,Sheet6!$F$4,IF('January 2023'!C515=Sheet6!$G$3,Sheet6!$G$4,IF('January 2023'!C515=Sheet6!$H$3,Sheet6!$H$4,IF('January 2023'!C515=Sheet6!$I$3,Sheet6!$I$4,IF('January 2023'!C515=Sheet6!$J$3,Sheet6!$J$4,IF('January 2023'!C515=Sheet6!$K$3,Sheet6!$K$4,IF('January 2023'!C515=Sheet6!$L$3,Sheet6!$L$4))))))))</f>
        <v>0.11334524387361433</v>
      </c>
      <c r="AG515" s="74">
        <f t="shared" si="110"/>
        <v>1.2403996865203668</v>
      </c>
      <c r="AH515" s="71">
        <v>0.84</v>
      </c>
      <c r="AI515" s="72">
        <f t="shared" si="111"/>
        <v>1</v>
      </c>
      <c r="AJ515" s="73">
        <f t="shared" si="112"/>
        <v>0.6</v>
      </c>
      <c r="AK515" s="73">
        <v>0.68062718848137493</v>
      </c>
      <c r="AL515" s="95">
        <f t="shared" si="113"/>
        <v>0</v>
      </c>
      <c r="AM515" s="107">
        <v>0</v>
      </c>
      <c r="AN515" s="98">
        <f t="shared" si="114"/>
        <v>0</v>
      </c>
      <c r="AO515" s="99" t="e">
        <f>SUMIF([1]Sheet1!$AB:$AB,E515,[1]Sheet1!$AA:$AA)</f>
        <v>#VALUE!</v>
      </c>
      <c r="AP515" s="100">
        <f t="shared" si="115"/>
        <v>1</v>
      </c>
      <c r="AQ515" s="97">
        <f t="shared" si="116"/>
        <v>0</v>
      </c>
      <c r="AR515" s="100">
        <f t="shared" si="117"/>
        <v>0.56898441970926095</v>
      </c>
      <c r="AS515" s="101">
        <f t="shared" si="118"/>
        <v>0.29423190415765987</v>
      </c>
      <c r="AT515" s="100">
        <v>0.11334524387361433</v>
      </c>
      <c r="AU515" s="108">
        <f t="shared" si="119"/>
        <v>0</v>
      </c>
    </row>
    <row r="516" spans="1:47" hidden="1">
      <c r="A516" s="21">
        <v>44927</v>
      </c>
      <c r="B516" s="23" t="s">
        <v>13</v>
      </c>
      <c r="C516" s="23" t="s">
        <v>274</v>
      </c>
      <c r="D516" s="23" t="s">
        <v>619</v>
      </c>
      <c r="E516" s="23">
        <v>1000281978</v>
      </c>
      <c r="F516" s="23" t="s">
        <v>32</v>
      </c>
      <c r="G516" s="23">
        <v>1070842</v>
      </c>
      <c r="H516" s="37" t="s">
        <v>20</v>
      </c>
      <c r="I516" s="4" t="s">
        <v>3518</v>
      </c>
      <c r="J516" s="4" t="s">
        <v>3556</v>
      </c>
      <c r="K516" s="24">
        <v>1519.0999999999767</v>
      </c>
      <c r="L516" s="24">
        <v>1519.0999999999767</v>
      </c>
      <c r="M516" s="29">
        <v>0</v>
      </c>
      <c r="N516" s="29">
        <v>0</v>
      </c>
      <c r="O516" s="29">
        <v>10</v>
      </c>
      <c r="P516" s="29">
        <v>0</v>
      </c>
      <c r="Q516" s="29">
        <v>1821.8000000000002</v>
      </c>
      <c r="R516" s="28">
        <v>0</v>
      </c>
      <c r="S516" s="28">
        <v>115595.7</v>
      </c>
      <c r="T516" s="28">
        <v>0</v>
      </c>
      <c r="U516" s="28">
        <v>114400</v>
      </c>
      <c r="V516" s="29">
        <v>0</v>
      </c>
      <c r="W516" s="29">
        <v>9</v>
      </c>
      <c r="X516" s="32">
        <f t="shared" ref="X516:X579" si="120">IFERROR(SUM(M516,O516),"")</f>
        <v>10</v>
      </c>
      <c r="Y516" s="33">
        <f t="shared" ref="Y516:Y579" si="121">IFERROR(SUM(P516:Q516),"")</f>
        <v>1821.8000000000002</v>
      </c>
      <c r="Z516" s="33">
        <f t="shared" ref="Z516:Z579" si="122">IFERROR(SUM(R516:S516),"")</f>
        <v>115595.7</v>
      </c>
      <c r="AA516" s="33">
        <f t="shared" ref="AA516:AA579" si="123">IFERROR(SUM(T516:U516),"")</f>
        <v>114400</v>
      </c>
      <c r="AB516" s="5">
        <v>9</v>
      </c>
      <c r="AC516" s="6">
        <v>305973.49</v>
      </c>
      <c r="AD516" s="32">
        <v>1</v>
      </c>
      <c r="AE516" s="67">
        <f t="shared" si="109"/>
        <v>0.9</v>
      </c>
      <c r="AF516" s="70">
        <f>IF(C516=Sheet6!$E$3,Sheet6!$E$4,IF('January 2023'!C516=Sheet6!$F$3,Sheet6!$F$4,IF('January 2023'!C516=Sheet6!$G$3,Sheet6!$G$4,IF('January 2023'!C516=Sheet6!$H$3,Sheet6!$H$4,IF('January 2023'!C516=Sheet6!$I$3,Sheet6!$I$4,IF('January 2023'!C516=Sheet6!$J$3,Sheet6!$J$4,IF('January 2023'!C516=Sheet6!$K$3,Sheet6!$K$4,IF('January 2023'!C516=Sheet6!$L$3,Sheet6!$L$4))))))))</f>
        <v>0.11334524387361433</v>
      </c>
      <c r="AG516" s="74">
        <f t="shared" si="110"/>
        <v>1.1992627213481852</v>
      </c>
      <c r="AH516" s="71">
        <v>0.84</v>
      </c>
      <c r="AI516" s="72">
        <f t="shared" si="111"/>
        <v>1</v>
      </c>
      <c r="AJ516" s="73">
        <f t="shared" si="112"/>
        <v>0.9</v>
      </c>
      <c r="AK516" s="73">
        <v>0.68062718848137493</v>
      </c>
      <c r="AL516" s="95">
        <f t="shared" si="113"/>
        <v>1</v>
      </c>
      <c r="AM516" s="107">
        <v>0</v>
      </c>
      <c r="AN516" s="98">
        <f t="shared" si="114"/>
        <v>0</v>
      </c>
      <c r="AO516" s="99" t="e">
        <f>SUMIF([1]Sheet1!$AB:$AB,E516,[1]Sheet1!$AA:$AA)</f>
        <v>#VALUE!</v>
      </c>
      <c r="AP516" s="100">
        <f t="shared" si="115"/>
        <v>1</v>
      </c>
      <c r="AQ516" s="97">
        <f t="shared" si="116"/>
        <v>0</v>
      </c>
      <c r="AR516" s="100">
        <f t="shared" si="117"/>
        <v>0.98965618963335145</v>
      </c>
      <c r="AS516" s="101">
        <f t="shared" si="118"/>
        <v>-0.18685777517876878</v>
      </c>
      <c r="AT516" s="100">
        <v>0.11334524387361433</v>
      </c>
      <c r="AU516" s="108">
        <f t="shared" si="119"/>
        <v>1</v>
      </c>
    </row>
    <row r="517" spans="1:47" hidden="1">
      <c r="A517" s="21">
        <v>44927</v>
      </c>
      <c r="B517" s="22" t="s">
        <v>13</v>
      </c>
      <c r="C517" s="22" t="s">
        <v>274</v>
      </c>
      <c r="D517" s="22" t="s">
        <v>651</v>
      </c>
      <c r="E517" s="22">
        <v>1000259967</v>
      </c>
      <c r="F517" s="22" t="s">
        <v>32</v>
      </c>
      <c r="G517" s="22">
        <v>1069281</v>
      </c>
      <c r="H517" s="36" t="s">
        <v>20</v>
      </c>
      <c r="I517" s="4" t="s">
        <v>3519</v>
      </c>
      <c r="J517" s="4" t="s">
        <v>3557</v>
      </c>
      <c r="K517" s="25">
        <v>1494.6000000000058</v>
      </c>
      <c r="L517" s="25">
        <v>1494.6000000000058</v>
      </c>
      <c r="M517" s="26">
        <v>1</v>
      </c>
      <c r="N517" s="26">
        <v>0</v>
      </c>
      <c r="O517" s="26">
        <v>13</v>
      </c>
      <c r="P517" s="26">
        <v>372</v>
      </c>
      <c r="Q517" s="26">
        <v>1870.1999999999998</v>
      </c>
      <c r="R517" s="27">
        <v>23816.880000000001</v>
      </c>
      <c r="S517" s="27">
        <v>117715.5</v>
      </c>
      <c r="T517" s="28">
        <v>25270</v>
      </c>
      <c r="U517" s="27">
        <v>155800</v>
      </c>
      <c r="V517" s="29">
        <v>1</v>
      </c>
      <c r="W517" s="26">
        <v>7</v>
      </c>
      <c r="X517" s="30">
        <f t="shared" si="120"/>
        <v>14</v>
      </c>
      <c r="Y517" s="31">
        <f t="shared" si="121"/>
        <v>2242.1999999999998</v>
      </c>
      <c r="Z517" s="31">
        <f t="shared" si="122"/>
        <v>141532.38</v>
      </c>
      <c r="AA517" s="31">
        <f t="shared" si="123"/>
        <v>181070</v>
      </c>
      <c r="AB517" s="5">
        <v>8</v>
      </c>
      <c r="AC517" s="6">
        <v>210162.85</v>
      </c>
      <c r="AD517" s="30">
        <v>0</v>
      </c>
      <c r="AE517" s="67">
        <f t="shared" ref="AE517:AE580" si="124">IFERROR((AB517/X517),"")</f>
        <v>0.5714285714285714</v>
      </c>
      <c r="AF517" s="70">
        <f>IF(C517=Sheet6!$E$3,Sheet6!$E$4,IF('January 2023'!C517=Sheet6!$F$3,Sheet6!$F$4,IF('January 2023'!C517=Sheet6!$G$3,Sheet6!$G$4,IF('January 2023'!C517=Sheet6!$H$3,Sheet6!$H$4,IF('January 2023'!C517=Sheet6!$I$3,Sheet6!$I$4,IF('January 2023'!C517=Sheet6!$J$3,Sheet6!$J$4,IF('January 2023'!C517=Sheet6!$K$3,Sheet6!$K$4,IF('January 2023'!C517=Sheet6!$L$3,Sheet6!$L$4))))))))</f>
        <v>0.11334524387361433</v>
      </c>
      <c r="AG517" s="74">
        <f t="shared" ref="AG517:AG580" si="125">IFERROR(Y517/L517,0)</f>
        <v>1.5002007226013589</v>
      </c>
      <c r="AH517" s="71">
        <v>0.84</v>
      </c>
      <c r="AI517" s="72">
        <f t="shared" ref="AI517:AI580" si="126">IF(AG517&gt;AH517,1,0)</f>
        <v>1</v>
      </c>
      <c r="AJ517" s="73">
        <f t="shared" ref="AJ517:AJ580" si="127">IFERROR(AB517/X517,0)</f>
        <v>0.5714285714285714</v>
      </c>
      <c r="AK517" s="73">
        <v>0.68062718848137493</v>
      </c>
      <c r="AL517" s="95">
        <f t="shared" ref="AL517:AL580" si="128">IF(AJ517&gt;=AK517,1,0)</f>
        <v>0</v>
      </c>
      <c r="AM517" s="107">
        <v>0</v>
      </c>
      <c r="AN517" s="98">
        <f t="shared" ref="AN517:AN580" si="129">IF(((AH517*L517)-(AG517*L517))&lt;0,0,((AH517*L517)-(AG517*L517)))</f>
        <v>0</v>
      </c>
      <c r="AO517" s="99" t="e">
        <f>SUMIF([1]Sheet1!$AB:$AB,E517,[1]Sheet1!$AA:$AA)</f>
        <v>#VALUE!</v>
      </c>
      <c r="AP517" s="100">
        <f t="shared" ref="AP517:AP580" si="130">IF(AN517=0,100%,IFERROR((AO517/AN517),""))</f>
        <v>1</v>
      </c>
      <c r="AQ517" s="97">
        <f t="shared" ref="AQ517:AQ580" si="131">IF(AND(AN517&gt;0,AP517&gt;=100%),1,0)</f>
        <v>0</v>
      </c>
      <c r="AR517" s="100">
        <f t="shared" ref="AR517:AR580" si="132">IFERROR(AA517/Z517,0)</f>
        <v>1.2793538835424092</v>
      </c>
      <c r="AS517" s="101">
        <f t="shared" ref="AS517:AS580" si="133">1-(AR517*AG517)</f>
        <v>-0.91928762055317703</v>
      </c>
      <c r="AT517" s="100">
        <v>0.11334524387361433</v>
      </c>
      <c r="AU517" s="108">
        <f t="shared" ref="AU517:AU580" si="134">IF(AS517&lt;=AT517,1,0)</f>
        <v>1</v>
      </c>
    </row>
    <row r="518" spans="1:47" hidden="1">
      <c r="A518" s="21">
        <v>44927</v>
      </c>
      <c r="B518" s="23" t="s">
        <v>13</v>
      </c>
      <c r="C518" s="23" t="s">
        <v>274</v>
      </c>
      <c r="D518" s="23" t="s">
        <v>579</v>
      </c>
      <c r="E518" s="23">
        <v>1000281881</v>
      </c>
      <c r="F518" s="23" t="s">
        <v>32</v>
      </c>
      <c r="G518" s="23">
        <v>1070842</v>
      </c>
      <c r="H518" s="37" t="s">
        <v>20</v>
      </c>
      <c r="I518" s="4" t="s">
        <v>3520</v>
      </c>
      <c r="J518" s="4" t="s">
        <v>3558</v>
      </c>
      <c r="K518" s="24">
        <v>1475.3999999999942</v>
      </c>
      <c r="L518" s="24">
        <v>1475.3999999999942</v>
      </c>
      <c r="M518" s="29">
        <v>1</v>
      </c>
      <c r="N518" s="29">
        <v>0</v>
      </c>
      <c r="O518" s="29">
        <v>11</v>
      </c>
      <c r="P518" s="29">
        <v>991</v>
      </c>
      <c r="Q518" s="29">
        <v>806.90000000000009</v>
      </c>
      <c r="R518" s="28">
        <v>62712.59</v>
      </c>
      <c r="S518" s="28">
        <v>53500.000000000007</v>
      </c>
      <c r="T518" s="28">
        <v>52000</v>
      </c>
      <c r="U518" s="28">
        <v>53500</v>
      </c>
      <c r="V518" s="29">
        <v>1</v>
      </c>
      <c r="W518" s="29">
        <v>6</v>
      </c>
      <c r="X518" s="32">
        <f t="shared" si="120"/>
        <v>12</v>
      </c>
      <c r="Y518" s="33">
        <f t="shared" si="121"/>
        <v>1797.9</v>
      </c>
      <c r="Z518" s="33">
        <f t="shared" si="122"/>
        <v>116212.59</v>
      </c>
      <c r="AA518" s="33">
        <f t="shared" si="123"/>
        <v>105500</v>
      </c>
      <c r="AB518" s="5">
        <v>7</v>
      </c>
      <c r="AC518" s="6">
        <v>406615.03</v>
      </c>
      <c r="AD518" s="32">
        <v>1</v>
      </c>
      <c r="AE518" s="67">
        <f t="shared" si="124"/>
        <v>0.58333333333333337</v>
      </c>
      <c r="AF518" s="70">
        <f>IF(C518=Sheet6!$E$3,Sheet6!$E$4,IF('January 2023'!C518=Sheet6!$F$3,Sheet6!$F$4,IF('January 2023'!C518=Sheet6!$G$3,Sheet6!$G$4,IF('January 2023'!C518=Sheet6!$H$3,Sheet6!$H$4,IF('January 2023'!C518=Sheet6!$I$3,Sheet6!$I$4,IF('January 2023'!C518=Sheet6!$J$3,Sheet6!$J$4,IF('January 2023'!C518=Sheet6!$K$3,Sheet6!$K$4,IF('January 2023'!C518=Sheet6!$L$3,Sheet6!$L$4))))))))</f>
        <v>0.11334524387361433</v>
      </c>
      <c r="AG518" s="74">
        <f t="shared" si="125"/>
        <v>1.2185847905652754</v>
      </c>
      <c r="AH518" s="71">
        <v>0.84</v>
      </c>
      <c r="AI518" s="72">
        <f t="shared" si="126"/>
        <v>1</v>
      </c>
      <c r="AJ518" s="73">
        <f t="shared" si="127"/>
        <v>0.58333333333333337</v>
      </c>
      <c r="AK518" s="73">
        <v>0.68062718848137493</v>
      </c>
      <c r="AL518" s="95">
        <f t="shared" si="128"/>
        <v>0</v>
      </c>
      <c r="AM518" s="107">
        <v>0</v>
      </c>
      <c r="AN518" s="98">
        <f t="shared" si="129"/>
        <v>0</v>
      </c>
      <c r="AO518" s="99" t="e">
        <f>SUMIF([1]Sheet1!$AB:$AB,E518,[1]Sheet1!$AA:$AA)</f>
        <v>#VALUE!</v>
      </c>
      <c r="AP518" s="100">
        <f t="shared" si="130"/>
        <v>1</v>
      </c>
      <c r="AQ518" s="97">
        <f t="shared" si="131"/>
        <v>0</v>
      </c>
      <c r="AR518" s="100">
        <f t="shared" si="132"/>
        <v>0.90781902373916634</v>
      </c>
      <c r="AS518" s="101">
        <f t="shared" si="133"/>
        <v>-0.10625445491436469</v>
      </c>
      <c r="AT518" s="100">
        <v>0.11334524387361433</v>
      </c>
      <c r="AU518" s="108">
        <f t="shared" si="134"/>
        <v>1</v>
      </c>
    </row>
    <row r="519" spans="1:47" hidden="1">
      <c r="A519" s="21">
        <v>44927</v>
      </c>
      <c r="B519" s="22" t="s">
        <v>13</v>
      </c>
      <c r="C519" s="22" t="s">
        <v>274</v>
      </c>
      <c r="D519" s="22" t="s">
        <v>3379</v>
      </c>
      <c r="E519" s="22">
        <v>1002113912</v>
      </c>
      <c r="F519" s="22" t="s">
        <v>32</v>
      </c>
      <c r="G519" s="22">
        <v>1069281</v>
      </c>
      <c r="H519" s="36" t="s">
        <v>20</v>
      </c>
      <c r="I519" s="4" t="s">
        <v>3519</v>
      </c>
      <c r="J519" s="4" t="s">
        <v>3557</v>
      </c>
      <c r="K519" s="25">
        <v>1464.6399999999994</v>
      </c>
      <c r="L519" s="25">
        <v>1464.6399999999994</v>
      </c>
      <c r="M519" s="26">
        <v>1</v>
      </c>
      <c r="N519" s="26">
        <v>0</v>
      </c>
      <c r="O519" s="26">
        <v>1</v>
      </c>
      <c r="P519" s="26">
        <v>1200</v>
      </c>
      <c r="Q519" s="26">
        <v>0</v>
      </c>
      <c r="R519" s="27">
        <v>75938.55</v>
      </c>
      <c r="S519" s="27">
        <v>0</v>
      </c>
      <c r="T519" s="28">
        <v>25000</v>
      </c>
      <c r="U519" s="27">
        <v>0</v>
      </c>
      <c r="V519" s="29">
        <v>1</v>
      </c>
      <c r="W519" s="26">
        <v>0</v>
      </c>
      <c r="X519" s="30">
        <f t="shared" si="120"/>
        <v>2</v>
      </c>
      <c r="Y519" s="31">
        <f t="shared" si="121"/>
        <v>1200</v>
      </c>
      <c r="Z519" s="31">
        <f t="shared" si="122"/>
        <v>75938.55</v>
      </c>
      <c r="AA519" s="31">
        <f t="shared" si="123"/>
        <v>25000</v>
      </c>
      <c r="AB519" s="5">
        <v>1</v>
      </c>
      <c r="AC519" s="6">
        <v>1122669.48</v>
      </c>
      <c r="AD519" s="30">
        <v>0</v>
      </c>
      <c r="AE519" s="67">
        <f t="shared" si="124"/>
        <v>0.5</v>
      </c>
      <c r="AF519" s="70">
        <f>IF(C519=Sheet6!$E$3,Sheet6!$E$4,IF('January 2023'!C519=Sheet6!$F$3,Sheet6!$F$4,IF('January 2023'!C519=Sheet6!$G$3,Sheet6!$G$4,IF('January 2023'!C519=Sheet6!$H$3,Sheet6!$H$4,IF('January 2023'!C519=Sheet6!$I$3,Sheet6!$I$4,IF('January 2023'!C519=Sheet6!$J$3,Sheet6!$J$4,IF('January 2023'!C519=Sheet6!$K$3,Sheet6!$K$4,IF('January 2023'!C519=Sheet6!$L$3,Sheet6!$L$4))))))))</f>
        <v>0.11334524387361433</v>
      </c>
      <c r="AG519" s="74">
        <f t="shared" si="125"/>
        <v>0.81931396110989763</v>
      </c>
      <c r="AH519" s="71">
        <v>0.84</v>
      </c>
      <c r="AI519" s="72">
        <f t="shared" si="126"/>
        <v>0</v>
      </c>
      <c r="AJ519" s="73">
        <f t="shared" si="127"/>
        <v>0.5</v>
      </c>
      <c r="AK519" s="73">
        <v>0.68062718848137493</v>
      </c>
      <c r="AL519" s="95">
        <f t="shared" si="128"/>
        <v>0</v>
      </c>
      <c r="AM519" s="107">
        <v>0</v>
      </c>
      <c r="AN519" s="98">
        <f t="shared" si="129"/>
        <v>30.29759999999942</v>
      </c>
      <c r="AO519" s="99" t="e">
        <f>SUMIF([1]Sheet1!$AB:$AB,E519,[1]Sheet1!$AA:$AA)</f>
        <v>#VALUE!</v>
      </c>
      <c r="AP519" s="100" t="str">
        <f t="shared" si="130"/>
        <v/>
      </c>
      <c r="AQ519" s="97">
        <f t="shared" si="131"/>
        <v>1</v>
      </c>
      <c r="AR519" s="100">
        <f t="shared" si="132"/>
        <v>0.32921355490722432</v>
      </c>
      <c r="AS519" s="101">
        <f t="shared" si="133"/>
        <v>0.73027073827789124</v>
      </c>
      <c r="AT519" s="100">
        <v>0.11334524387361433</v>
      </c>
      <c r="AU519" s="108">
        <f t="shared" si="134"/>
        <v>0</v>
      </c>
    </row>
    <row r="520" spans="1:47" hidden="1">
      <c r="A520" s="21">
        <v>44927</v>
      </c>
      <c r="B520" s="22" t="s">
        <v>13</v>
      </c>
      <c r="C520" s="22" t="s">
        <v>274</v>
      </c>
      <c r="D520" s="22" t="s">
        <v>684</v>
      </c>
      <c r="E520" s="22">
        <v>1000261980</v>
      </c>
      <c r="F520" s="22" t="s">
        <v>32</v>
      </c>
      <c r="G520" s="22">
        <v>1070842</v>
      </c>
      <c r="H520" s="36" t="s">
        <v>20</v>
      </c>
      <c r="I520" s="4" t="s">
        <v>3518</v>
      </c>
      <c r="J520" s="4" t="s">
        <v>3556</v>
      </c>
      <c r="K520" s="25">
        <v>1396.3999999999942</v>
      </c>
      <c r="L520" s="25">
        <v>1396.3999999999942</v>
      </c>
      <c r="M520" s="26">
        <v>1</v>
      </c>
      <c r="N520" s="26">
        <v>0</v>
      </c>
      <c r="O520" s="26">
        <v>2</v>
      </c>
      <c r="P520" s="26">
        <v>1017</v>
      </c>
      <c r="Q520" s="26">
        <v>631.9</v>
      </c>
      <c r="R520" s="27">
        <v>65112.279999999992</v>
      </c>
      <c r="S520" s="27">
        <v>38000</v>
      </c>
      <c r="T520" s="28">
        <v>30000</v>
      </c>
      <c r="U520" s="27">
        <v>38000</v>
      </c>
      <c r="V520" s="29">
        <v>1</v>
      </c>
      <c r="W520" s="26">
        <v>1</v>
      </c>
      <c r="X520" s="30">
        <f t="shared" si="120"/>
        <v>3</v>
      </c>
      <c r="Y520" s="31">
        <f t="shared" si="121"/>
        <v>1648.9</v>
      </c>
      <c r="Z520" s="31">
        <f t="shared" si="122"/>
        <v>103112.28</v>
      </c>
      <c r="AA520" s="31">
        <f t="shared" si="123"/>
        <v>68000</v>
      </c>
      <c r="AB520" s="5">
        <v>2</v>
      </c>
      <c r="AC520" s="6">
        <v>104007.63</v>
      </c>
      <c r="AD520" s="30">
        <v>0</v>
      </c>
      <c r="AE520" s="67">
        <f t="shared" si="124"/>
        <v>0.66666666666666663</v>
      </c>
      <c r="AF520" s="70">
        <f>IF(C520=Sheet6!$E$3,Sheet6!$E$4,IF('January 2023'!C520=Sheet6!$F$3,Sheet6!$F$4,IF('January 2023'!C520=Sheet6!$G$3,Sheet6!$G$4,IF('January 2023'!C520=Sheet6!$H$3,Sheet6!$H$4,IF('January 2023'!C520=Sheet6!$I$3,Sheet6!$I$4,IF('January 2023'!C520=Sheet6!$J$3,Sheet6!$J$4,IF('January 2023'!C520=Sheet6!$K$3,Sheet6!$K$4,IF('January 2023'!C520=Sheet6!$L$3,Sheet6!$L$4))))))))</f>
        <v>0.11334524387361433</v>
      </c>
      <c r="AG520" s="74">
        <f t="shared" si="125"/>
        <v>1.1808221140074526</v>
      </c>
      <c r="AH520" s="71">
        <v>0.84</v>
      </c>
      <c r="AI520" s="72">
        <f t="shared" si="126"/>
        <v>1</v>
      </c>
      <c r="AJ520" s="73">
        <f t="shared" si="127"/>
        <v>0.66666666666666663</v>
      </c>
      <c r="AK520" s="73">
        <v>0.68062718848137493</v>
      </c>
      <c r="AL520" s="95">
        <f t="shared" si="128"/>
        <v>0</v>
      </c>
      <c r="AM520" s="107">
        <v>0</v>
      </c>
      <c r="AN520" s="98">
        <f t="shared" si="129"/>
        <v>0</v>
      </c>
      <c r="AO520" s="99" t="e">
        <f>SUMIF([1]Sheet1!$AB:$AB,E520,[1]Sheet1!$AA:$AA)</f>
        <v>#VALUE!</v>
      </c>
      <c r="AP520" s="100">
        <f t="shared" si="130"/>
        <v>1</v>
      </c>
      <c r="AQ520" s="97">
        <f t="shared" si="131"/>
        <v>0</v>
      </c>
      <c r="AR520" s="100">
        <f t="shared" si="132"/>
        <v>0.65947528267244215</v>
      </c>
      <c r="AS520" s="101">
        <f t="shared" si="133"/>
        <v>0.22127700257906446</v>
      </c>
      <c r="AT520" s="100">
        <v>0.11334524387361433</v>
      </c>
      <c r="AU520" s="108">
        <f t="shared" si="134"/>
        <v>0</v>
      </c>
    </row>
    <row r="521" spans="1:47" hidden="1">
      <c r="A521" s="21">
        <v>44927</v>
      </c>
      <c r="B521" s="22" t="s">
        <v>13</v>
      </c>
      <c r="C521" s="22" t="s">
        <v>274</v>
      </c>
      <c r="D521" s="22" t="s">
        <v>726</v>
      </c>
      <c r="E521" s="22">
        <v>1000281486</v>
      </c>
      <c r="F521" s="22" t="s">
        <v>32</v>
      </c>
      <c r="G521" s="22">
        <v>1070842</v>
      </c>
      <c r="H521" s="36" t="s">
        <v>20</v>
      </c>
      <c r="I521" s="4" t="s">
        <v>3520</v>
      </c>
      <c r="J521" s="4" t="s">
        <v>3558</v>
      </c>
      <c r="K521" s="25">
        <v>1380.1999999999971</v>
      </c>
      <c r="L521" s="25">
        <v>1380.1999999999971</v>
      </c>
      <c r="M521" s="26">
        <v>1</v>
      </c>
      <c r="N521" s="26">
        <v>0</v>
      </c>
      <c r="O521" s="26">
        <v>6</v>
      </c>
      <c r="P521" s="26">
        <v>1027</v>
      </c>
      <c r="Q521" s="26">
        <v>589.09999999999991</v>
      </c>
      <c r="R521" s="27">
        <v>64990.74</v>
      </c>
      <c r="S521" s="27">
        <v>37399.999999999993</v>
      </c>
      <c r="T521" s="28">
        <v>40000</v>
      </c>
      <c r="U521" s="27">
        <v>37400</v>
      </c>
      <c r="V521" s="29">
        <v>1</v>
      </c>
      <c r="W521" s="26">
        <v>4</v>
      </c>
      <c r="X521" s="30">
        <f t="shared" si="120"/>
        <v>7</v>
      </c>
      <c r="Y521" s="31">
        <f t="shared" si="121"/>
        <v>1616.1</v>
      </c>
      <c r="Z521" s="31">
        <f t="shared" si="122"/>
        <v>102390.73999999999</v>
      </c>
      <c r="AA521" s="31">
        <f t="shared" si="123"/>
        <v>77400</v>
      </c>
      <c r="AB521" s="5">
        <v>5</v>
      </c>
      <c r="AC521" s="6">
        <v>256207.06</v>
      </c>
      <c r="AD521" s="30">
        <v>0</v>
      </c>
      <c r="AE521" s="67">
        <f t="shared" si="124"/>
        <v>0.7142857142857143</v>
      </c>
      <c r="AF521" s="70">
        <f>IF(C521=Sheet6!$E$3,Sheet6!$E$4,IF('January 2023'!C521=Sheet6!$F$3,Sheet6!$F$4,IF('January 2023'!C521=Sheet6!$G$3,Sheet6!$G$4,IF('January 2023'!C521=Sheet6!$H$3,Sheet6!$H$4,IF('January 2023'!C521=Sheet6!$I$3,Sheet6!$I$4,IF('January 2023'!C521=Sheet6!$J$3,Sheet6!$J$4,IF('January 2023'!C521=Sheet6!$K$3,Sheet6!$K$4,IF('January 2023'!C521=Sheet6!$L$3,Sheet6!$L$4))))))))</f>
        <v>0.11334524387361433</v>
      </c>
      <c r="AG521" s="74">
        <f t="shared" si="125"/>
        <v>1.1709172583683549</v>
      </c>
      <c r="AH521" s="71">
        <v>0.84</v>
      </c>
      <c r="AI521" s="72">
        <f t="shared" si="126"/>
        <v>1</v>
      </c>
      <c r="AJ521" s="73">
        <f t="shared" si="127"/>
        <v>0.7142857142857143</v>
      </c>
      <c r="AK521" s="73">
        <v>0.68062718848137493</v>
      </c>
      <c r="AL521" s="95">
        <f t="shared" si="128"/>
        <v>1</v>
      </c>
      <c r="AM521" s="107">
        <v>0</v>
      </c>
      <c r="AN521" s="98">
        <f t="shared" si="129"/>
        <v>0</v>
      </c>
      <c r="AO521" s="99" t="e">
        <f>SUMIF([1]Sheet1!$AB:$AB,E521,[1]Sheet1!$AA:$AA)</f>
        <v>#VALUE!</v>
      </c>
      <c r="AP521" s="100">
        <f t="shared" si="130"/>
        <v>1</v>
      </c>
      <c r="AQ521" s="97">
        <f t="shared" si="131"/>
        <v>0</v>
      </c>
      <c r="AR521" s="100">
        <f t="shared" si="132"/>
        <v>0.75592773330869578</v>
      </c>
      <c r="AS521" s="101">
        <f t="shared" si="133"/>
        <v>0.114871170989577</v>
      </c>
      <c r="AT521" s="100">
        <v>0.11334524387361433</v>
      </c>
      <c r="AU521" s="108">
        <f t="shared" si="134"/>
        <v>0</v>
      </c>
    </row>
    <row r="522" spans="1:47" hidden="1">
      <c r="A522" s="21">
        <v>44927</v>
      </c>
      <c r="B522" s="22" t="s">
        <v>13</v>
      </c>
      <c r="C522" s="22" t="s">
        <v>274</v>
      </c>
      <c r="D522" s="22" t="s">
        <v>692</v>
      </c>
      <c r="E522" s="22">
        <v>1000255770</v>
      </c>
      <c r="F522" s="22" t="s">
        <v>32</v>
      </c>
      <c r="G522" s="22">
        <v>1070842</v>
      </c>
      <c r="H522" s="36" t="s">
        <v>20</v>
      </c>
      <c r="I522" s="4" t="s">
        <v>3520</v>
      </c>
      <c r="J522" s="4" t="s">
        <v>3558</v>
      </c>
      <c r="K522" s="25">
        <v>1356.8999999999942</v>
      </c>
      <c r="L522" s="25">
        <v>1356.8999999999942</v>
      </c>
      <c r="M522" s="26">
        <v>2</v>
      </c>
      <c r="N522" s="26">
        <v>0</v>
      </c>
      <c r="O522" s="26">
        <v>5</v>
      </c>
      <c r="P522" s="26">
        <v>1168</v>
      </c>
      <c r="Q522" s="26">
        <v>314.5</v>
      </c>
      <c r="R522" s="27">
        <v>73913.52</v>
      </c>
      <c r="S522" s="27">
        <v>20600</v>
      </c>
      <c r="T522" s="28">
        <v>46000</v>
      </c>
      <c r="U522" s="27">
        <v>20600</v>
      </c>
      <c r="V522" s="29">
        <v>1</v>
      </c>
      <c r="W522" s="26">
        <v>2</v>
      </c>
      <c r="X522" s="30">
        <f t="shared" si="120"/>
        <v>7</v>
      </c>
      <c r="Y522" s="31">
        <f t="shared" si="121"/>
        <v>1482.5</v>
      </c>
      <c r="Z522" s="31">
        <f t="shared" si="122"/>
        <v>94513.52</v>
      </c>
      <c r="AA522" s="31">
        <f t="shared" si="123"/>
        <v>66600</v>
      </c>
      <c r="AB522" s="5">
        <v>3</v>
      </c>
      <c r="AC522" s="6">
        <v>3197084.08</v>
      </c>
      <c r="AD522" s="30">
        <v>0</v>
      </c>
      <c r="AE522" s="67">
        <f t="shared" si="124"/>
        <v>0.42857142857142855</v>
      </c>
      <c r="AF522" s="70">
        <f>IF(C522=Sheet6!$E$3,Sheet6!$E$4,IF('January 2023'!C522=Sheet6!$F$3,Sheet6!$F$4,IF('January 2023'!C522=Sheet6!$G$3,Sheet6!$G$4,IF('January 2023'!C522=Sheet6!$H$3,Sheet6!$H$4,IF('January 2023'!C522=Sheet6!$I$3,Sheet6!$I$4,IF('January 2023'!C522=Sheet6!$J$3,Sheet6!$J$4,IF('January 2023'!C522=Sheet6!$K$3,Sheet6!$K$4,IF('January 2023'!C522=Sheet6!$L$3,Sheet6!$L$4))))))))</f>
        <v>0.11334524387361433</v>
      </c>
      <c r="AG522" s="74">
        <f t="shared" si="125"/>
        <v>1.0925639324931877</v>
      </c>
      <c r="AH522" s="71">
        <v>0.84</v>
      </c>
      <c r="AI522" s="72">
        <f t="shared" si="126"/>
        <v>1</v>
      </c>
      <c r="AJ522" s="73">
        <f t="shared" si="127"/>
        <v>0.42857142857142855</v>
      </c>
      <c r="AK522" s="73">
        <v>0.68062718848137493</v>
      </c>
      <c r="AL522" s="95">
        <f t="shared" si="128"/>
        <v>0</v>
      </c>
      <c r="AM522" s="107">
        <v>0</v>
      </c>
      <c r="AN522" s="98">
        <f t="shared" si="129"/>
        <v>0</v>
      </c>
      <c r="AO522" s="99" t="e">
        <f>SUMIF([1]Sheet1!$AB:$AB,E522,[1]Sheet1!$AA:$AA)</f>
        <v>#VALUE!</v>
      </c>
      <c r="AP522" s="100">
        <f t="shared" si="130"/>
        <v>1</v>
      </c>
      <c r="AQ522" s="97">
        <f t="shared" si="131"/>
        <v>0</v>
      </c>
      <c r="AR522" s="100">
        <f t="shared" si="132"/>
        <v>0.70466108975731723</v>
      </c>
      <c r="AS522" s="101">
        <f t="shared" si="133"/>
        <v>0.23011270869981038</v>
      </c>
      <c r="AT522" s="100">
        <v>0.11334524387361433</v>
      </c>
      <c r="AU522" s="108">
        <f t="shared" si="134"/>
        <v>0</v>
      </c>
    </row>
    <row r="523" spans="1:47" hidden="1">
      <c r="A523" s="21">
        <v>44927</v>
      </c>
      <c r="B523" s="22" t="s">
        <v>13</v>
      </c>
      <c r="C523" s="22" t="s">
        <v>274</v>
      </c>
      <c r="D523" s="22" t="s">
        <v>665</v>
      </c>
      <c r="E523" s="22">
        <v>1000262766</v>
      </c>
      <c r="F523" s="22" t="s">
        <v>32</v>
      </c>
      <c r="G523" s="22">
        <v>1070842</v>
      </c>
      <c r="H523" s="36" t="s">
        <v>20</v>
      </c>
      <c r="I523" s="4" t="s">
        <v>3518</v>
      </c>
      <c r="J523" s="4" t="s">
        <v>3556</v>
      </c>
      <c r="K523" s="25">
        <v>1354.7999999999738</v>
      </c>
      <c r="L523" s="25">
        <v>1354.7999999999738</v>
      </c>
      <c r="M523" s="26">
        <v>0</v>
      </c>
      <c r="N523" s="26">
        <v>0</v>
      </c>
      <c r="O523" s="26">
        <v>12</v>
      </c>
      <c r="P523" s="26">
        <v>0</v>
      </c>
      <c r="Q523" s="26">
        <v>1820.8</v>
      </c>
      <c r="R523" s="27">
        <v>0</v>
      </c>
      <c r="S523" s="27">
        <v>116982.59999999999</v>
      </c>
      <c r="T523" s="28">
        <v>0</v>
      </c>
      <c r="U523" s="27">
        <v>127000</v>
      </c>
      <c r="V523" s="29">
        <v>0</v>
      </c>
      <c r="W523" s="26">
        <v>10</v>
      </c>
      <c r="X523" s="30">
        <f t="shared" si="120"/>
        <v>12</v>
      </c>
      <c r="Y523" s="31">
        <f t="shared" si="121"/>
        <v>1820.8</v>
      </c>
      <c r="Z523" s="31">
        <f t="shared" si="122"/>
        <v>116982.59999999999</v>
      </c>
      <c r="AA523" s="31">
        <f t="shared" si="123"/>
        <v>127000</v>
      </c>
      <c r="AB523" s="5">
        <v>10</v>
      </c>
      <c r="AC523" s="6">
        <v>280210.58</v>
      </c>
      <c r="AD523" s="30">
        <v>1</v>
      </c>
      <c r="AE523" s="67">
        <f t="shared" si="124"/>
        <v>0.83333333333333337</v>
      </c>
      <c r="AF523" s="70">
        <f>IF(C523=Sheet6!$E$3,Sheet6!$E$4,IF('January 2023'!C523=Sheet6!$F$3,Sheet6!$F$4,IF('January 2023'!C523=Sheet6!$G$3,Sheet6!$G$4,IF('January 2023'!C523=Sheet6!$H$3,Sheet6!$H$4,IF('January 2023'!C523=Sheet6!$I$3,Sheet6!$I$4,IF('January 2023'!C523=Sheet6!$J$3,Sheet6!$J$4,IF('January 2023'!C523=Sheet6!$K$3,Sheet6!$K$4,IF('January 2023'!C523=Sheet6!$L$3,Sheet6!$L$4))))))))</f>
        <v>0.11334524387361433</v>
      </c>
      <c r="AG523" s="74">
        <f t="shared" si="125"/>
        <v>1.3439622084440768</v>
      </c>
      <c r="AH523" s="71">
        <v>0.84</v>
      </c>
      <c r="AI523" s="72">
        <f t="shared" si="126"/>
        <v>1</v>
      </c>
      <c r="AJ523" s="73">
        <f t="shared" si="127"/>
        <v>0.83333333333333337</v>
      </c>
      <c r="AK523" s="73">
        <v>0.68062718848137493</v>
      </c>
      <c r="AL523" s="95">
        <f t="shared" si="128"/>
        <v>1</v>
      </c>
      <c r="AM523" s="107">
        <v>0</v>
      </c>
      <c r="AN523" s="98">
        <f t="shared" si="129"/>
        <v>0</v>
      </c>
      <c r="AO523" s="99" t="e">
        <f>SUMIF([1]Sheet1!$AB:$AB,E523,[1]Sheet1!$AA:$AA)</f>
        <v>#VALUE!</v>
      </c>
      <c r="AP523" s="100">
        <f t="shared" si="130"/>
        <v>1</v>
      </c>
      <c r="AQ523" s="97">
        <f t="shared" si="131"/>
        <v>0</v>
      </c>
      <c r="AR523" s="100">
        <f t="shared" si="132"/>
        <v>1.0856315383655348</v>
      </c>
      <c r="AS523" s="101">
        <f t="shared" si="133"/>
        <v>-0.45904775985828472</v>
      </c>
      <c r="AT523" s="100">
        <v>0.11334524387361433</v>
      </c>
      <c r="AU523" s="108">
        <f t="shared" si="134"/>
        <v>1</v>
      </c>
    </row>
    <row r="524" spans="1:47" hidden="1">
      <c r="A524" s="21">
        <v>44927</v>
      </c>
      <c r="B524" s="23" t="s">
        <v>13</v>
      </c>
      <c r="C524" s="23" t="s">
        <v>274</v>
      </c>
      <c r="D524" s="23" t="s">
        <v>694</v>
      </c>
      <c r="E524" s="23">
        <v>1000282010</v>
      </c>
      <c r="F524" s="23" t="s">
        <v>32</v>
      </c>
      <c r="G524" s="23">
        <v>1070842</v>
      </c>
      <c r="H524" s="37" t="s">
        <v>20</v>
      </c>
      <c r="I524" s="4" t="s">
        <v>3518</v>
      </c>
      <c r="J524" s="4" t="s">
        <v>3556</v>
      </c>
      <c r="K524" s="24">
        <v>1341.1999999999971</v>
      </c>
      <c r="L524" s="24">
        <v>1341.1999999999971</v>
      </c>
      <c r="M524" s="29">
        <v>0</v>
      </c>
      <c r="N524" s="29">
        <v>0</v>
      </c>
      <c r="O524" s="29">
        <v>6</v>
      </c>
      <c r="P524" s="29">
        <v>0</v>
      </c>
      <c r="Q524" s="29">
        <v>1402.6999999999998</v>
      </c>
      <c r="R524" s="28">
        <v>0</v>
      </c>
      <c r="S524" s="28">
        <v>89505.22</v>
      </c>
      <c r="T524" s="28">
        <v>0</v>
      </c>
      <c r="U524" s="28">
        <v>94500</v>
      </c>
      <c r="V524" s="29">
        <v>0</v>
      </c>
      <c r="W524" s="29">
        <v>3</v>
      </c>
      <c r="X524" s="32">
        <f t="shared" si="120"/>
        <v>6</v>
      </c>
      <c r="Y524" s="33">
        <f t="shared" si="121"/>
        <v>1402.6999999999998</v>
      </c>
      <c r="Z524" s="33">
        <f t="shared" si="122"/>
        <v>89505.22</v>
      </c>
      <c r="AA524" s="33">
        <f t="shared" si="123"/>
        <v>94500</v>
      </c>
      <c r="AB524" s="5">
        <v>3</v>
      </c>
      <c r="AC524" s="6">
        <v>1375624.9700000002</v>
      </c>
      <c r="AD524" s="32">
        <v>3</v>
      </c>
      <c r="AE524" s="67">
        <f t="shared" si="124"/>
        <v>0.5</v>
      </c>
      <c r="AF524" s="70">
        <f>IF(C524=Sheet6!$E$3,Sheet6!$E$4,IF('January 2023'!C524=Sheet6!$F$3,Sheet6!$F$4,IF('January 2023'!C524=Sheet6!$G$3,Sheet6!$G$4,IF('January 2023'!C524=Sheet6!$H$3,Sheet6!$H$4,IF('January 2023'!C524=Sheet6!$I$3,Sheet6!$I$4,IF('January 2023'!C524=Sheet6!$J$3,Sheet6!$J$4,IF('January 2023'!C524=Sheet6!$K$3,Sheet6!$K$4,IF('January 2023'!C524=Sheet6!$L$3,Sheet6!$L$4))))))))</f>
        <v>0.11334524387361433</v>
      </c>
      <c r="AG524" s="74">
        <f t="shared" si="125"/>
        <v>1.0458544586937093</v>
      </c>
      <c r="AH524" s="71">
        <v>0.84</v>
      </c>
      <c r="AI524" s="72">
        <f t="shared" si="126"/>
        <v>1</v>
      </c>
      <c r="AJ524" s="73">
        <f t="shared" si="127"/>
        <v>0.5</v>
      </c>
      <c r="AK524" s="73">
        <v>0.68062718848137493</v>
      </c>
      <c r="AL524" s="95">
        <f t="shared" si="128"/>
        <v>0</v>
      </c>
      <c r="AM524" s="107">
        <v>0</v>
      </c>
      <c r="AN524" s="98">
        <f t="shared" si="129"/>
        <v>0</v>
      </c>
      <c r="AO524" s="99" t="e">
        <f>SUMIF([1]Sheet1!$AB:$AB,E524,[1]Sheet1!$AA:$AA)</f>
        <v>#VALUE!</v>
      </c>
      <c r="AP524" s="100">
        <f t="shared" si="130"/>
        <v>1</v>
      </c>
      <c r="AQ524" s="97">
        <f t="shared" si="131"/>
        <v>0</v>
      </c>
      <c r="AR524" s="100">
        <f t="shared" si="132"/>
        <v>1.0558043430316131</v>
      </c>
      <c r="AS524" s="101">
        <f t="shared" si="133"/>
        <v>-0.10421767966779516</v>
      </c>
      <c r="AT524" s="100">
        <v>0.11334524387361433</v>
      </c>
      <c r="AU524" s="108">
        <f t="shared" si="134"/>
        <v>1</v>
      </c>
    </row>
    <row r="525" spans="1:47" hidden="1">
      <c r="A525" s="21">
        <v>44927</v>
      </c>
      <c r="B525" s="22" t="s">
        <v>13</v>
      </c>
      <c r="C525" s="22" t="s">
        <v>274</v>
      </c>
      <c r="D525" s="22" t="s">
        <v>682</v>
      </c>
      <c r="E525" s="22">
        <v>1000262120</v>
      </c>
      <c r="F525" s="22" t="s">
        <v>32</v>
      </c>
      <c r="G525" s="22">
        <v>1070842</v>
      </c>
      <c r="H525" s="36" t="s">
        <v>20</v>
      </c>
      <c r="I525" s="4" t="s">
        <v>3518</v>
      </c>
      <c r="J525" s="4" t="s">
        <v>3556</v>
      </c>
      <c r="K525" s="25">
        <v>1316.1999999999825</v>
      </c>
      <c r="L525" s="25">
        <v>1316.1999999999825</v>
      </c>
      <c r="M525" s="26">
        <v>2</v>
      </c>
      <c r="N525" s="26">
        <v>0</v>
      </c>
      <c r="O525" s="26">
        <v>8</v>
      </c>
      <c r="P525" s="26">
        <v>520</v>
      </c>
      <c r="Q525" s="26">
        <v>1409.6999999999998</v>
      </c>
      <c r="R525" s="27">
        <v>33218.239999999998</v>
      </c>
      <c r="S525" s="27">
        <v>89700</v>
      </c>
      <c r="T525" s="28">
        <v>30000</v>
      </c>
      <c r="U525" s="27">
        <v>89700</v>
      </c>
      <c r="V525" s="29">
        <v>2</v>
      </c>
      <c r="W525" s="26">
        <v>7</v>
      </c>
      <c r="X525" s="30">
        <f t="shared" si="120"/>
        <v>10</v>
      </c>
      <c r="Y525" s="31">
        <f t="shared" si="121"/>
        <v>1929.6999999999998</v>
      </c>
      <c r="Z525" s="31">
        <f t="shared" si="122"/>
        <v>122918.23999999999</v>
      </c>
      <c r="AA525" s="31">
        <f t="shared" si="123"/>
        <v>119700</v>
      </c>
      <c r="AB525" s="5">
        <v>9</v>
      </c>
      <c r="AC525" s="6">
        <v>33829.51</v>
      </c>
      <c r="AD525" s="30">
        <v>0</v>
      </c>
      <c r="AE525" s="67">
        <f t="shared" si="124"/>
        <v>0.9</v>
      </c>
      <c r="AF525" s="70">
        <f>IF(C525=Sheet6!$E$3,Sheet6!$E$4,IF('January 2023'!C525=Sheet6!$F$3,Sheet6!$F$4,IF('January 2023'!C525=Sheet6!$G$3,Sheet6!$G$4,IF('January 2023'!C525=Sheet6!$H$3,Sheet6!$H$4,IF('January 2023'!C525=Sheet6!$I$3,Sheet6!$I$4,IF('January 2023'!C525=Sheet6!$J$3,Sheet6!$J$4,IF('January 2023'!C525=Sheet6!$K$3,Sheet6!$K$4,IF('January 2023'!C525=Sheet6!$L$3,Sheet6!$L$4))))))))</f>
        <v>0.11334524387361433</v>
      </c>
      <c r="AG525" s="74">
        <f t="shared" si="125"/>
        <v>1.4661145722534763</v>
      </c>
      <c r="AH525" s="71">
        <v>0.84</v>
      </c>
      <c r="AI525" s="72">
        <f t="shared" si="126"/>
        <v>1</v>
      </c>
      <c r="AJ525" s="73">
        <f t="shared" si="127"/>
        <v>0.9</v>
      </c>
      <c r="AK525" s="73">
        <v>0.68062718848137493</v>
      </c>
      <c r="AL525" s="95">
        <f t="shared" si="128"/>
        <v>1</v>
      </c>
      <c r="AM525" s="107">
        <v>0</v>
      </c>
      <c r="AN525" s="98">
        <f t="shared" si="129"/>
        <v>0</v>
      </c>
      <c r="AO525" s="99" t="e">
        <f>SUMIF([1]Sheet1!$AB:$AB,E525,[1]Sheet1!$AA:$AA)</f>
        <v>#VALUE!</v>
      </c>
      <c r="AP525" s="100">
        <f t="shared" si="130"/>
        <v>1</v>
      </c>
      <c r="AQ525" s="97">
        <f t="shared" si="131"/>
        <v>0</v>
      </c>
      <c r="AR525" s="100">
        <f t="shared" si="132"/>
        <v>0.97381804360361823</v>
      </c>
      <c r="AS525" s="101">
        <f t="shared" si="133"/>
        <v>-0.42772882445063587</v>
      </c>
      <c r="AT525" s="100">
        <v>0.11334524387361433</v>
      </c>
      <c r="AU525" s="108">
        <f t="shared" si="134"/>
        <v>1</v>
      </c>
    </row>
    <row r="526" spans="1:47" hidden="1">
      <c r="A526" s="21">
        <v>44927</v>
      </c>
      <c r="B526" s="22" t="s">
        <v>13</v>
      </c>
      <c r="C526" s="22" t="s">
        <v>274</v>
      </c>
      <c r="D526" s="22" t="s">
        <v>674</v>
      </c>
      <c r="E526" s="22">
        <v>1000282016</v>
      </c>
      <c r="F526" s="22" t="s">
        <v>32</v>
      </c>
      <c r="G526" s="22">
        <v>1070842</v>
      </c>
      <c r="H526" s="36" t="s">
        <v>20</v>
      </c>
      <c r="I526" s="4" t="s">
        <v>3518</v>
      </c>
      <c r="J526" s="4" t="s">
        <v>3556</v>
      </c>
      <c r="K526" s="25">
        <v>1308.3999999999942</v>
      </c>
      <c r="L526" s="25">
        <v>1308.3999999999942</v>
      </c>
      <c r="M526" s="26">
        <v>0</v>
      </c>
      <c r="N526" s="26">
        <v>0</v>
      </c>
      <c r="O526" s="26">
        <v>4</v>
      </c>
      <c r="P526" s="26">
        <v>0</v>
      </c>
      <c r="Q526" s="26">
        <v>975.9</v>
      </c>
      <c r="R526" s="27">
        <v>0</v>
      </c>
      <c r="S526" s="27">
        <v>61976.049999999996</v>
      </c>
      <c r="T526" s="28">
        <v>0</v>
      </c>
      <c r="U526" s="27">
        <v>90400</v>
      </c>
      <c r="V526" s="29">
        <v>0</v>
      </c>
      <c r="W526" s="26">
        <v>4</v>
      </c>
      <c r="X526" s="30">
        <f t="shared" si="120"/>
        <v>4</v>
      </c>
      <c r="Y526" s="31">
        <f t="shared" si="121"/>
        <v>975.9</v>
      </c>
      <c r="Z526" s="31">
        <f t="shared" si="122"/>
        <v>61976.049999999996</v>
      </c>
      <c r="AA526" s="31">
        <f t="shared" si="123"/>
        <v>90400</v>
      </c>
      <c r="AB526" s="5">
        <v>4</v>
      </c>
      <c r="AC526" s="6">
        <v>337831.8</v>
      </c>
      <c r="AD526" s="30">
        <v>1</v>
      </c>
      <c r="AE526" s="67">
        <f t="shared" si="124"/>
        <v>1</v>
      </c>
      <c r="AF526" s="70">
        <f>IF(C526=Sheet6!$E$3,Sheet6!$E$4,IF('January 2023'!C526=Sheet6!$F$3,Sheet6!$F$4,IF('January 2023'!C526=Sheet6!$G$3,Sheet6!$G$4,IF('January 2023'!C526=Sheet6!$H$3,Sheet6!$H$4,IF('January 2023'!C526=Sheet6!$I$3,Sheet6!$I$4,IF('January 2023'!C526=Sheet6!$J$3,Sheet6!$J$4,IF('January 2023'!C526=Sheet6!$K$3,Sheet6!$K$4,IF('January 2023'!C526=Sheet6!$L$3,Sheet6!$L$4))))))))</f>
        <v>0.11334524387361433</v>
      </c>
      <c r="AG526" s="74">
        <f t="shared" si="125"/>
        <v>0.74587282176704706</v>
      </c>
      <c r="AH526" s="71">
        <v>0.84</v>
      </c>
      <c r="AI526" s="72">
        <f t="shared" si="126"/>
        <v>0</v>
      </c>
      <c r="AJ526" s="73">
        <f t="shared" si="127"/>
        <v>1</v>
      </c>
      <c r="AK526" s="73">
        <v>0.68062718848137493</v>
      </c>
      <c r="AL526" s="95">
        <f t="shared" si="128"/>
        <v>1</v>
      </c>
      <c r="AM526" s="107">
        <v>0</v>
      </c>
      <c r="AN526" s="98">
        <f t="shared" si="129"/>
        <v>123.15599999999506</v>
      </c>
      <c r="AO526" s="99" t="e">
        <f>SUMIF([1]Sheet1!$AB:$AB,E526,[1]Sheet1!$AA:$AA)</f>
        <v>#VALUE!</v>
      </c>
      <c r="AP526" s="100" t="str">
        <f t="shared" si="130"/>
        <v/>
      </c>
      <c r="AQ526" s="97">
        <f t="shared" si="131"/>
        <v>1</v>
      </c>
      <c r="AR526" s="100">
        <f t="shared" si="132"/>
        <v>1.458627969998088</v>
      </c>
      <c r="AS526" s="101">
        <f t="shared" si="133"/>
        <v>-8.7950959890813474E-2</v>
      </c>
      <c r="AT526" s="100">
        <v>0.11334524387361433</v>
      </c>
      <c r="AU526" s="108">
        <f t="shared" si="134"/>
        <v>1</v>
      </c>
    </row>
    <row r="527" spans="1:47" hidden="1">
      <c r="A527" s="21">
        <v>44927</v>
      </c>
      <c r="B527" s="23" t="s">
        <v>13</v>
      </c>
      <c r="C527" s="23" t="s">
        <v>274</v>
      </c>
      <c r="D527" s="23" t="s">
        <v>657</v>
      </c>
      <c r="E527" s="23">
        <v>1002369406</v>
      </c>
      <c r="F527" s="23" t="s">
        <v>32</v>
      </c>
      <c r="G527" s="23">
        <v>1069281</v>
      </c>
      <c r="H527" s="37" t="s">
        <v>20</v>
      </c>
      <c r="I527" s="4" t="s">
        <v>3519</v>
      </c>
      <c r="J527" s="4" t="s">
        <v>3557</v>
      </c>
      <c r="K527" s="24">
        <v>1263.1499999999942</v>
      </c>
      <c r="L527" s="24">
        <v>1263.1499999999942</v>
      </c>
      <c r="M527" s="29">
        <v>1</v>
      </c>
      <c r="N527" s="29">
        <v>0</v>
      </c>
      <c r="O527" s="29">
        <v>0</v>
      </c>
      <c r="P527" s="29">
        <v>312</v>
      </c>
      <c r="Q527" s="29">
        <v>0</v>
      </c>
      <c r="R527" s="28">
        <v>19744.02</v>
      </c>
      <c r="S527" s="28">
        <v>0</v>
      </c>
      <c r="T527" s="28">
        <v>20000</v>
      </c>
      <c r="U527" s="28">
        <v>0</v>
      </c>
      <c r="V527" s="29">
        <v>1</v>
      </c>
      <c r="W527" s="29">
        <v>0</v>
      </c>
      <c r="X527" s="32">
        <f t="shared" si="120"/>
        <v>1</v>
      </c>
      <c r="Y527" s="33">
        <f t="shared" si="121"/>
        <v>312</v>
      </c>
      <c r="Z527" s="33">
        <f t="shared" si="122"/>
        <v>19744.02</v>
      </c>
      <c r="AA527" s="33">
        <f t="shared" si="123"/>
        <v>20000</v>
      </c>
      <c r="AB527" s="5">
        <v>1</v>
      </c>
      <c r="AC527" s="6">
        <v>20602.55</v>
      </c>
      <c r="AD527" s="32">
        <v>0</v>
      </c>
      <c r="AE527" s="67">
        <f t="shared" si="124"/>
        <v>1</v>
      </c>
      <c r="AF527" s="70">
        <f>IF(C527=Sheet6!$E$3,Sheet6!$E$4,IF('January 2023'!C527=Sheet6!$F$3,Sheet6!$F$4,IF('January 2023'!C527=Sheet6!$G$3,Sheet6!$G$4,IF('January 2023'!C527=Sheet6!$H$3,Sheet6!$H$4,IF('January 2023'!C527=Sheet6!$I$3,Sheet6!$I$4,IF('January 2023'!C527=Sheet6!$J$3,Sheet6!$J$4,IF('January 2023'!C527=Sheet6!$K$3,Sheet6!$K$4,IF('January 2023'!C527=Sheet6!$L$3,Sheet6!$L$4))))))))</f>
        <v>0.11334524387361433</v>
      </c>
      <c r="AG527" s="74">
        <f t="shared" si="125"/>
        <v>0.24700154375964964</v>
      </c>
      <c r="AH527" s="71">
        <v>0.84</v>
      </c>
      <c r="AI527" s="72">
        <f t="shared" si="126"/>
        <v>0</v>
      </c>
      <c r="AJ527" s="73">
        <f t="shared" si="127"/>
        <v>1</v>
      </c>
      <c r="AK527" s="73">
        <v>0.68062718848137493</v>
      </c>
      <c r="AL527" s="95">
        <f t="shared" si="128"/>
        <v>1</v>
      </c>
      <c r="AM527" s="107">
        <v>0</v>
      </c>
      <c r="AN527" s="98">
        <f t="shared" si="129"/>
        <v>749.04599999999505</v>
      </c>
      <c r="AO527" s="99" t="e">
        <f>SUMIF([1]Sheet1!$AB:$AB,E527,[1]Sheet1!$AA:$AA)</f>
        <v>#VALUE!</v>
      </c>
      <c r="AP527" s="100" t="str">
        <f t="shared" si="130"/>
        <v/>
      </c>
      <c r="AQ527" s="97">
        <f t="shared" si="131"/>
        <v>1</v>
      </c>
      <c r="AR527" s="100">
        <f t="shared" si="132"/>
        <v>1.0129649382445924</v>
      </c>
      <c r="AS527" s="101">
        <f t="shared" si="133"/>
        <v>0.74979609647918743</v>
      </c>
      <c r="AT527" s="100">
        <v>0.11334524387361433</v>
      </c>
      <c r="AU527" s="108">
        <f t="shared" si="134"/>
        <v>0</v>
      </c>
    </row>
    <row r="528" spans="1:47" hidden="1">
      <c r="A528" s="21">
        <v>44927</v>
      </c>
      <c r="B528" s="23" t="s">
        <v>13</v>
      </c>
      <c r="C528" s="23" t="s">
        <v>274</v>
      </c>
      <c r="D528" s="23" t="s">
        <v>709</v>
      </c>
      <c r="E528" s="23">
        <v>1000255870</v>
      </c>
      <c r="F528" s="23" t="s">
        <v>32</v>
      </c>
      <c r="G528" s="23">
        <v>1070842</v>
      </c>
      <c r="H528" s="37" t="s">
        <v>20</v>
      </c>
      <c r="I528" s="4" t="s">
        <v>3520</v>
      </c>
      <c r="J528" s="4" t="s">
        <v>3558</v>
      </c>
      <c r="K528" s="24">
        <v>1203.4000000000087</v>
      </c>
      <c r="L528" s="24">
        <v>1203.4000000000087</v>
      </c>
      <c r="M528" s="29">
        <v>0</v>
      </c>
      <c r="N528" s="29">
        <v>0</v>
      </c>
      <c r="O528" s="29">
        <v>5</v>
      </c>
      <c r="P528" s="29">
        <v>0</v>
      </c>
      <c r="Q528" s="29">
        <v>422.70000000000005</v>
      </c>
      <c r="R528" s="28">
        <v>0</v>
      </c>
      <c r="S528" s="28">
        <v>26000</v>
      </c>
      <c r="T528" s="28">
        <v>0</v>
      </c>
      <c r="U528" s="28">
        <v>34500</v>
      </c>
      <c r="V528" s="29">
        <v>0</v>
      </c>
      <c r="W528" s="29">
        <v>3</v>
      </c>
      <c r="X528" s="32">
        <f t="shared" si="120"/>
        <v>5</v>
      </c>
      <c r="Y528" s="33">
        <f t="shared" si="121"/>
        <v>422.70000000000005</v>
      </c>
      <c r="Z528" s="33">
        <f t="shared" si="122"/>
        <v>26000</v>
      </c>
      <c r="AA528" s="33">
        <f t="shared" si="123"/>
        <v>34500</v>
      </c>
      <c r="AB528" s="5">
        <v>3</v>
      </c>
      <c r="AC528" s="6">
        <v>359628.33</v>
      </c>
      <c r="AD528" s="32">
        <v>2</v>
      </c>
      <c r="AE528" s="67">
        <f t="shared" si="124"/>
        <v>0.6</v>
      </c>
      <c r="AF528" s="70">
        <f>IF(C528=Sheet6!$E$3,Sheet6!$E$4,IF('January 2023'!C528=Sheet6!$F$3,Sheet6!$F$4,IF('January 2023'!C528=Sheet6!$G$3,Sheet6!$G$4,IF('January 2023'!C528=Sheet6!$H$3,Sheet6!$H$4,IF('January 2023'!C528=Sheet6!$I$3,Sheet6!$I$4,IF('January 2023'!C528=Sheet6!$J$3,Sheet6!$J$4,IF('January 2023'!C528=Sheet6!$K$3,Sheet6!$K$4,IF('January 2023'!C528=Sheet6!$L$3,Sheet6!$L$4))))))))</f>
        <v>0.11334524387361433</v>
      </c>
      <c r="AG528" s="74">
        <f t="shared" si="125"/>
        <v>0.35125477812863304</v>
      </c>
      <c r="AH528" s="71">
        <v>0.84</v>
      </c>
      <c r="AI528" s="72">
        <f t="shared" si="126"/>
        <v>0</v>
      </c>
      <c r="AJ528" s="73">
        <f t="shared" si="127"/>
        <v>0.6</v>
      </c>
      <c r="AK528" s="73">
        <v>0.68062718848137493</v>
      </c>
      <c r="AL528" s="95">
        <f t="shared" si="128"/>
        <v>0</v>
      </c>
      <c r="AM528" s="107">
        <v>1</v>
      </c>
      <c r="AN528" s="98">
        <f t="shared" si="129"/>
        <v>588.15600000000723</v>
      </c>
      <c r="AO528" s="99" t="e">
        <f>SUMIF([1]Sheet1!$AB:$AB,E528,[1]Sheet1!$AA:$AA)</f>
        <v>#VALUE!</v>
      </c>
      <c r="AP528" s="100" t="str">
        <f t="shared" si="130"/>
        <v/>
      </c>
      <c r="AQ528" s="97">
        <f t="shared" si="131"/>
        <v>1</v>
      </c>
      <c r="AR528" s="100">
        <f t="shared" si="132"/>
        <v>1.3269230769230769</v>
      </c>
      <c r="AS528" s="101">
        <f t="shared" si="133"/>
        <v>0.53391192902162155</v>
      </c>
      <c r="AT528" s="100">
        <v>0.11334524387361433</v>
      </c>
      <c r="AU528" s="108">
        <f t="shared" si="134"/>
        <v>0</v>
      </c>
    </row>
    <row r="529" spans="1:47" hidden="1">
      <c r="A529" s="21">
        <v>44927</v>
      </c>
      <c r="B529" s="22" t="s">
        <v>13</v>
      </c>
      <c r="C529" s="22" t="s">
        <v>274</v>
      </c>
      <c r="D529" s="22" t="s">
        <v>699</v>
      </c>
      <c r="E529" s="22">
        <v>1000262142</v>
      </c>
      <c r="F529" s="22" t="s">
        <v>32</v>
      </c>
      <c r="G529" s="22">
        <v>1070842</v>
      </c>
      <c r="H529" s="36" t="s">
        <v>20</v>
      </c>
      <c r="I529" s="4" t="s">
        <v>3518</v>
      </c>
      <c r="J529" s="4" t="s">
        <v>3556</v>
      </c>
      <c r="K529" s="25">
        <v>1191.8499999999995</v>
      </c>
      <c r="L529" s="25">
        <v>1191.8499999999995</v>
      </c>
      <c r="M529" s="26">
        <v>1</v>
      </c>
      <c r="N529" s="26">
        <v>0</v>
      </c>
      <c r="O529" s="26">
        <v>3</v>
      </c>
      <c r="P529" s="26">
        <v>777</v>
      </c>
      <c r="Q529" s="26">
        <v>690.6</v>
      </c>
      <c r="R529" s="27">
        <v>49170.210000000006</v>
      </c>
      <c r="S529" s="27">
        <v>44942.05</v>
      </c>
      <c r="T529" s="28">
        <v>52000</v>
      </c>
      <c r="U529" s="27">
        <v>52000</v>
      </c>
      <c r="V529" s="29">
        <v>1</v>
      </c>
      <c r="W529" s="26">
        <v>2</v>
      </c>
      <c r="X529" s="30">
        <f t="shared" si="120"/>
        <v>4</v>
      </c>
      <c r="Y529" s="31">
        <f t="shared" si="121"/>
        <v>1467.6</v>
      </c>
      <c r="Z529" s="31">
        <f t="shared" si="122"/>
        <v>94112.260000000009</v>
      </c>
      <c r="AA529" s="31">
        <f t="shared" si="123"/>
        <v>104000</v>
      </c>
      <c r="AB529" s="5">
        <v>3</v>
      </c>
      <c r="AC529" s="6">
        <v>335427.53999999998</v>
      </c>
      <c r="AD529" s="30">
        <v>0</v>
      </c>
      <c r="AE529" s="67">
        <f t="shared" si="124"/>
        <v>0.75</v>
      </c>
      <c r="AF529" s="70">
        <f>IF(C529=Sheet6!$E$3,Sheet6!$E$4,IF('January 2023'!C529=Sheet6!$F$3,Sheet6!$F$4,IF('January 2023'!C529=Sheet6!$G$3,Sheet6!$G$4,IF('January 2023'!C529=Sheet6!$H$3,Sheet6!$H$4,IF('January 2023'!C529=Sheet6!$I$3,Sheet6!$I$4,IF('January 2023'!C529=Sheet6!$J$3,Sheet6!$J$4,IF('January 2023'!C529=Sheet6!$K$3,Sheet6!$K$4,IF('January 2023'!C529=Sheet6!$L$3,Sheet6!$L$4))))))))</f>
        <v>0.11334524387361433</v>
      </c>
      <c r="AG529" s="74">
        <f t="shared" si="125"/>
        <v>1.2313630070898189</v>
      </c>
      <c r="AH529" s="71">
        <v>0.84</v>
      </c>
      <c r="AI529" s="72">
        <f t="shared" si="126"/>
        <v>1</v>
      </c>
      <c r="AJ529" s="73">
        <f t="shared" si="127"/>
        <v>0.75</v>
      </c>
      <c r="AK529" s="73">
        <v>0.68062718848137493</v>
      </c>
      <c r="AL529" s="95">
        <f t="shared" si="128"/>
        <v>1</v>
      </c>
      <c r="AM529" s="107">
        <v>0</v>
      </c>
      <c r="AN529" s="98">
        <f t="shared" si="129"/>
        <v>0</v>
      </c>
      <c r="AO529" s="99" t="e">
        <f>SUMIF([1]Sheet1!$AB:$AB,E529,[1]Sheet1!$AA:$AA)</f>
        <v>#VALUE!</v>
      </c>
      <c r="AP529" s="100">
        <f t="shared" si="130"/>
        <v>1</v>
      </c>
      <c r="AQ529" s="97">
        <f t="shared" si="131"/>
        <v>0</v>
      </c>
      <c r="AR529" s="100">
        <f t="shared" si="132"/>
        <v>1.1050632510578322</v>
      </c>
      <c r="AS529" s="101">
        <f t="shared" si="133"/>
        <v>-0.36073400784702381</v>
      </c>
      <c r="AT529" s="100">
        <v>0.11334524387361433</v>
      </c>
      <c r="AU529" s="108">
        <f t="shared" si="134"/>
        <v>1</v>
      </c>
    </row>
    <row r="530" spans="1:47" hidden="1">
      <c r="A530" s="21">
        <v>44927</v>
      </c>
      <c r="B530" s="22" t="s">
        <v>13</v>
      </c>
      <c r="C530" s="22" t="s">
        <v>274</v>
      </c>
      <c r="D530" s="22" t="s">
        <v>732</v>
      </c>
      <c r="E530" s="22">
        <v>1000262359</v>
      </c>
      <c r="F530" s="22" t="s">
        <v>32</v>
      </c>
      <c r="G530" s="22">
        <v>1070842</v>
      </c>
      <c r="H530" s="36" t="s">
        <v>20</v>
      </c>
      <c r="I530" s="4" t="s">
        <v>3520</v>
      </c>
      <c r="J530" s="4" t="s">
        <v>3558</v>
      </c>
      <c r="K530" s="25">
        <v>1180.2000000000044</v>
      </c>
      <c r="L530" s="25">
        <v>1180.2000000000044</v>
      </c>
      <c r="M530" s="26">
        <v>0</v>
      </c>
      <c r="N530" s="26">
        <v>0</v>
      </c>
      <c r="O530" s="26">
        <v>8</v>
      </c>
      <c r="P530" s="26">
        <v>0</v>
      </c>
      <c r="Q530" s="26">
        <v>818.6</v>
      </c>
      <c r="R530" s="27">
        <v>0</v>
      </c>
      <c r="S530" s="27">
        <v>53700</v>
      </c>
      <c r="T530" s="28">
        <v>0</v>
      </c>
      <c r="U530" s="27">
        <v>53700</v>
      </c>
      <c r="V530" s="29">
        <v>0</v>
      </c>
      <c r="W530" s="26">
        <v>6</v>
      </c>
      <c r="X530" s="30">
        <f t="shared" si="120"/>
        <v>8</v>
      </c>
      <c r="Y530" s="31">
        <f t="shared" si="121"/>
        <v>818.6</v>
      </c>
      <c r="Z530" s="31">
        <f t="shared" si="122"/>
        <v>53700</v>
      </c>
      <c r="AA530" s="31">
        <f t="shared" si="123"/>
        <v>53700</v>
      </c>
      <c r="AB530" s="5">
        <v>6</v>
      </c>
      <c r="AC530" s="6">
        <v>843053.39</v>
      </c>
      <c r="AD530" s="30">
        <v>2</v>
      </c>
      <c r="AE530" s="67">
        <f t="shared" si="124"/>
        <v>0.75</v>
      </c>
      <c r="AF530" s="70">
        <f>IF(C530=Sheet6!$E$3,Sheet6!$E$4,IF('January 2023'!C530=Sheet6!$F$3,Sheet6!$F$4,IF('January 2023'!C530=Sheet6!$G$3,Sheet6!$G$4,IF('January 2023'!C530=Sheet6!$H$3,Sheet6!$H$4,IF('January 2023'!C530=Sheet6!$I$3,Sheet6!$I$4,IF('January 2023'!C530=Sheet6!$J$3,Sheet6!$J$4,IF('January 2023'!C530=Sheet6!$K$3,Sheet6!$K$4,IF('January 2023'!C530=Sheet6!$L$3,Sheet6!$L$4))))))))</f>
        <v>0.11334524387361433</v>
      </c>
      <c r="AG530" s="74">
        <f t="shared" si="125"/>
        <v>0.69361125233011101</v>
      </c>
      <c r="AH530" s="71">
        <v>0.84</v>
      </c>
      <c r="AI530" s="72">
        <f t="shared" si="126"/>
        <v>0</v>
      </c>
      <c r="AJ530" s="73">
        <f t="shared" si="127"/>
        <v>0.75</v>
      </c>
      <c r="AK530" s="73">
        <v>0.68062718848137493</v>
      </c>
      <c r="AL530" s="95">
        <f t="shared" si="128"/>
        <v>1</v>
      </c>
      <c r="AM530" s="107">
        <v>0</v>
      </c>
      <c r="AN530" s="98">
        <f t="shared" si="129"/>
        <v>172.76800000000355</v>
      </c>
      <c r="AO530" s="99" t="e">
        <f>SUMIF([1]Sheet1!$AB:$AB,E530,[1]Sheet1!$AA:$AA)</f>
        <v>#VALUE!</v>
      </c>
      <c r="AP530" s="100" t="str">
        <f t="shared" si="130"/>
        <v/>
      </c>
      <c r="AQ530" s="97">
        <f t="shared" si="131"/>
        <v>1</v>
      </c>
      <c r="AR530" s="100">
        <f t="shared" si="132"/>
        <v>1</v>
      </c>
      <c r="AS530" s="101">
        <f t="shared" si="133"/>
        <v>0.30638874766988899</v>
      </c>
      <c r="AT530" s="100">
        <v>0.11334524387361433</v>
      </c>
      <c r="AU530" s="108">
        <f t="shared" si="134"/>
        <v>0</v>
      </c>
    </row>
    <row r="531" spans="1:47" hidden="1">
      <c r="A531" s="21">
        <v>44927</v>
      </c>
      <c r="B531" s="23" t="s">
        <v>13</v>
      </c>
      <c r="C531" s="23" t="s">
        <v>274</v>
      </c>
      <c r="D531" s="23" t="s">
        <v>669</v>
      </c>
      <c r="E531" s="23">
        <v>1000261959</v>
      </c>
      <c r="F531" s="23" t="s">
        <v>32</v>
      </c>
      <c r="G531" s="23">
        <v>1070842</v>
      </c>
      <c r="H531" s="37" t="s">
        <v>20</v>
      </c>
      <c r="I531" s="4" t="s">
        <v>3520</v>
      </c>
      <c r="J531" s="4" t="s">
        <v>3558</v>
      </c>
      <c r="K531" s="24">
        <v>1165.1999999999971</v>
      </c>
      <c r="L531" s="24">
        <v>1165.1999999999971</v>
      </c>
      <c r="M531" s="29">
        <v>0</v>
      </c>
      <c r="N531" s="29">
        <v>0</v>
      </c>
      <c r="O531" s="29">
        <v>11</v>
      </c>
      <c r="P531" s="29">
        <v>0</v>
      </c>
      <c r="Q531" s="29">
        <v>1742</v>
      </c>
      <c r="R531" s="28">
        <v>0</v>
      </c>
      <c r="S531" s="28">
        <v>76933.59</v>
      </c>
      <c r="T531" s="28">
        <v>0</v>
      </c>
      <c r="U531" s="28">
        <v>98200</v>
      </c>
      <c r="V531" s="29">
        <v>0</v>
      </c>
      <c r="W531" s="29">
        <v>7</v>
      </c>
      <c r="X531" s="32">
        <f t="shared" si="120"/>
        <v>11</v>
      </c>
      <c r="Y531" s="33">
        <f t="shared" si="121"/>
        <v>1742</v>
      </c>
      <c r="Z531" s="33">
        <f t="shared" si="122"/>
        <v>76933.59</v>
      </c>
      <c r="AA531" s="33">
        <f t="shared" si="123"/>
        <v>98200</v>
      </c>
      <c r="AB531" s="5">
        <v>7</v>
      </c>
      <c r="AC531" s="6">
        <v>0</v>
      </c>
      <c r="AD531" s="32">
        <v>1</v>
      </c>
      <c r="AE531" s="67">
        <f t="shared" si="124"/>
        <v>0.63636363636363635</v>
      </c>
      <c r="AF531" s="70">
        <f>IF(C531=Sheet6!$E$3,Sheet6!$E$4,IF('January 2023'!C531=Sheet6!$F$3,Sheet6!$F$4,IF('January 2023'!C531=Sheet6!$G$3,Sheet6!$G$4,IF('January 2023'!C531=Sheet6!$H$3,Sheet6!$H$4,IF('January 2023'!C531=Sheet6!$I$3,Sheet6!$I$4,IF('January 2023'!C531=Sheet6!$J$3,Sheet6!$J$4,IF('January 2023'!C531=Sheet6!$K$3,Sheet6!$K$4,IF('January 2023'!C531=Sheet6!$L$3,Sheet6!$L$4))))))))</f>
        <v>0.11334524387361433</v>
      </c>
      <c r="AG531" s="74">
        <f t="shared" si="125"/>
        <v>1.4950223137658809</v>
      </c>
      <c r="AH531" s="71">
        <v>0.84</v>
      </c>
      <c r="AI531" s="72">
        <f t="shared" si="126"/>
        <v>1</v>
      </c>
      <c r="AJ531" s="73">
        <f t="shared" si="127"/>
        <v>0.63636363636363635</v>
      </c>
      <c r="AK531" s="73">
        <v>0.68062718848137493</v>
      </c>
      <c r="AL531" s="95">
        <f t="shared" si="128"/>
        <v>0</v>
      </c>
      <c r="AM531" s="107">
        <v>0</v>
      </c>
      <c r="AN531" s="98">
        <f t="shared" si="129"/>
        <v>0</v>
      </c>
      <c r="AO531" s="99" t="e">
        <f>SUMIF([1]Sheet1!$AB:$AB,E531,[1]Sheet1!$AA:$AA)</f>
        <v>#VALUE!</v>
      </c>
      <c r="AP531" s="100">
        <f t="shared" si="130"/>
        <v>1</v>
      </c>
      <c r="AQ531" s="97">
        <f t="shared" si="131"/>
        <v>0</v>
      </c>
      <c r="AR531" s="100">
        <f t="shared" si="132"/>
        <v>1.2764255509199558</v>
      </c>
      <c r="AS531" s="101">
        <f t="shared" si="133"/>
        <v>-0.90828468048624145</v>
      </c>
      <c r="AT531" s="100">
        <v>0.11334524387361433</v>
      </c>
      <c r="AU531" s="108">
        <f t="shared" si="134"/>
        <v>1</v>
      </c>
    </row>
    <row r="532" spans="1:47" hidden="1">
      <c r="A532" s="21">
        <v>44927</v>
      </c>
      <c r="B532" s="22" t="s">
        <v>13</v>
      </c>
      <c r="C532" s="22" t="s">
        <v>274</v>
      </c>
      <c r="D532" s="22" t="s">
        <v>664</v>
      </c>
      <c r="E532" s="22">
        <v>1002058909</v>
      </c>
      <c r="F532" s="22" t="s">
        <v>32</v>
      </c>
      <c r="G532" s="22">
        <v>1069288</v>
      </c>
      <c r="H532" s="36" t="s">
        <v>20</v>
      </c>
      <c r="I532" s="4" t="s">
        <v>3518</v>
      </c>
      <c r="J532" s="4" t="s">
        <v>3556</v>
      </c>
      <c r="K532" s="25">
        <v>1164.9000000000015</v>
      </c>
      <c r="L532" s="25">
        <v>1164.9000000000015</v>
      </c>
      <c r="M532" s="26">
        <v>0</v>
      </c>
      <c r="N532" s="26">
        <v>0</v>
      </c>
      <c r="O532" s="26">
        <v>3</v>
      </c>
      <c r="P532" s="26">
        <v>0</v>
      </c>
      <c r="Q532" s="26">
        <v>529</v>
      </c>
      <c r="R532" s="27">
        <v>0</v>
      </c>
      <c r="S532" s="27">
        <v>34700</v>
      </c>
      <c r="T532" s="28">
        <v>0</v>
      </c>
      <c r="U532" s="27">
        <v>34700</v>
      </c>
      <c r="V532" s="29">
        <v>0</v>
      </c>
      <c r="W532" s="26">
        <v>3</v>
      </c>
      <c r="X532" s="30">
        <f t="shared" si="120"/>
        <v>3</v>
      </c>
      <c r="Y532" s="31">
        <f t="shared" si="121"/>
        <v>529</v>
      </c>
      <c r="Z532" s="31">
        <f t="shared" si="122"/>
        <v>34700</v>
      </c>
      <c r="AA532" s="31">
        <f t="shared" si="123"/>
        <v>34700</v>
      </c>
      <c r="AB532" s="5">
        <v>3</v>
      </c>
      <c r="AC532" s="6">
        <v>658229.98</v>
      </c>
      <c r="AD532" s="30">
        <v>1</v>
      </c>
      <c r="AE532" s="67">
        <f t="shared" si="124"/>
        <v>1</v>
      </c>
      <c r="AF532" s="70">
        <f>IF(C532=Sheet6!$E$3,Sheet6!$E$4,IF('January 2023'!C532=Sheet6!$F$3,Sheet6!$F$4,IF('January 2023'!C532=Sheet6!$G$3,Sheet6!$G$4,IF('January 2023'!C532=Sheet6!$H$3,Sheet6!$H$4,IF('January 2023'!C532=Sheet6!$I$3,Sheet6!$I$4,IF('January 2023'!C532=Sheet6!$J$3,Sheet6!$J$4,IF('January 2023'!C532=Sheet6!$K$3,Sheet6!$K$4,IF('January 2023'!C532=Sheet6!$L$3,Sheet6!$L$4))))))))</f>
        <v>0.11334524387361433</v>
      </c>
      <c r="AG532" s="74">
        <f t="shared" si="125"/>
        <v>0.45411623315305977</v>
      </c>
      <c r="AH532" s="71">
        <v>0.84</v>
      </c>
      <c r="AI532" s="72">
        <f t="shared" si="126"/>
        <v>0</v>
      </c>
      <c r="AJ532" s="73">
        <f t="shared" si="127"/>
        <v>1</v>
      </c>
      <c r="AK532" s="73">
        <v>0.68062718848137493</v>
      </c>
      <c r="AL532" s="95">
        <f t="shared" si="128"/>
        <v>1</v>
      </c>
      <c r="AM532" s="107">
        <v>0</v>
      </c>
      <c r="AN532" s="98">
        <f t="shared" si="129"/>
        <v>449.51600000000121</v>
      </c>
      <c r="AO532" s="99" t="e">
        <f>SUMIF([1]Sheet1!$AB:$AB,E532,[1]Sheet1!$AA:$AA)</f>
        <v>#VALUE!</v>
      </c>
      <c r="AP532" s="100" t="str">
        <f t="shared" si="130"/>
        <v/>
      </c>
      <c r="AQ532" s="97">
        <f t="shared" si="131"/>
        <v>1</v>
      </c>
      <c r="AR532" s="100">
        <f t="shared" si="132"/>
        <v>1</v>
      </c>
      <c r="AS532" s="101">
        <f t="shared" si="133"/>
        <v>0.54588376684694029</v>
      </c>
      <c r="AT532" s="100">
        <v>0.11334524387361433</v>
      </c>
      <c r="AU532" s="108">
        <f t="shared" si="134"/>
        <v>0</v>
      </c>
    </row>
    <row r="533" spans="1:47" hidden="1">
      <c r="A533" s="21">
        <v>44927</v>
      </c>
      <c r="B533" s="22" t="s">
        <v>13</v>
      </c>
      <c r="C533" s="22" t="s">
        <v>274</v>
      </c>
      <c r="D533" s="22" t="s">
        <v>687</v>
      </c>
      <c r="E533" s="22">
        <v>1000260742</v>
      </c>
      <c r="F533" s="22" t="s">
        <v>32</v>
      </c>
      <c r="G533" s="22">
        <v>1070842</v>
      </c>
      <c r="H533" s="36" t="s">
        <v>20</v>
      </c>
      <c r="I533" s="4" t="s">
        <v>3520</v>
      </c>
      <c r="J533" s="4" t="s">
        <v>3558</v>
      </c>
      <c r="K533" s="25">
        <v>1103.6000000000058</v>
      </c>
      <c r="L533" s="25">
        <v>1103.6000000000058</v>
      </c>
      <c r="M533" s="26">
        <v>0</v>
      </c>
      <c r="N533" s="26">
        <v>0</v>
      </c>
      <c r="O533" s="26">
        <v>9</v>
      </c>
      <c r="P533" s="26">
        <v>0</v>
      </c>
      <c r="Q533" s="26">
        <v>887.39999999999986</v>
      </c>
      <c r="R533" s="27">
        <v>0</v>
      </c>
      <c r="S533" s="27">
        <v>55999.999999999993</v>
      </c>
      <c r="T533" s="28">
        <v>0</v>
      </c>
      <c r="U533" s="27">
        <v>56000</v>
      </c>
      <c r="V533" s="29">
        <v>0</v>
      </c>
      <c r="W533" s="26">
        <v>6</v>
      </c>
      <c r="X533" s="30">
        <f t="shared" si="120"/>
        <v>9</v>
      </c>
      <c r="Y533" s="31">
        <f t="shared" si="121"/>
        <v>887.39999999999986</v>
      </c>
      <c r="Z533" s="31">
        <f t="shared" si="122"/>
        <v>55999.999999999993</v>
      </c>
      <c r="AA533" s="31">
        <f t="shared" si="123"/>
        <v>56000</v>
      </c>
      <c r="AB533" s="5">
        <v>6</v>
      </c>
      <c r="AC533" s="6">
        <v>362797.79</v>
      </c>
      <c r="AD533" s="30">
        <v>1</v>
      </c>
      <c r="AE533" s="67">
        <f t="shared" si="124"/>
        <v>0.66666666666666663</v>
      </c>
      <c r="AF533" s="70">
        <f>IF(C533=Sheet6!$E$3,Sheet6!$E$4,IF('January 2023'!C533=Sheet6!$F$3,Sheet6!$F$4,IF('January 2023'!C533=Sheet6!$G$3,Sheet6!$G$4,IF('January 2023'!C533=Sheet6!$H$3,Sheet6!$H$4,IF('January 2023'!C533=Sheet6!$I$3,Sheet6!$I$4,IF('January 2023'!C533=Sheet6!$J$3,Sheet6!$J$4,IF('January 2023'!C533=Sheet6!$K$3,Sheet6!$K$4,IF('January 2023'!C533=Sheet6!$L$3,Sheet6!$L$4))))))))</f>
        <v>0.11334524387361433</v>
      </c>
      <c r="AG533" s="74">
        <f t="shared" si="125"/>
        <v>0.80409568684305477</v>
      </c>
      <c r="AH533" s="71">
        <v>0.84</v>
      </c>
      <c r="AI533" s="72">
        <f t="shared" si="126"/>
        <v>0</v>
      </c>
      <c r="AJ533" s="73">
        <f t="shared" si="127"/>
        <v>0.66666666666666663</v>
      </c>
      <c r="AK533" s="73">
        <v>0.68062718848137493</v>
      </c>
      <c r="AL533" s="95">
        <f t="shared" si="128"/>
        <v>0</v>
      </c>
      <c r="AM533" s="107">
        <v>0</v>
      </c>
      <c r="AN533" s="98">
        <f t="shared" si="129"/>
        <v>39.624000000004912</v>
      </c>
      <c r="AO533" s="99" t="e">
        <f>SUMIF([1]Sheet1!$AB:$AB,E533,[1]Sheet1!$AA:$AA)</f>
        <v>#VALUE!</v>
      </c>
      <c r="AP533" s="100" t="str">
        <f t="shared" si="130"/>
        <v/>
      </c>
      <c r="AQ533" s="97">
        <f t="shared" si="131"/>
        <v>1</v>
      </c>
      <c r="AR533" s="100">
        <f t="shared" si="132"/>
        <v>1.0000000000000002</v>
      </c>
      <c r="AS533" s="101">
        <f t="shared" si="133"/>
        <v>0.19590431315694501</v>
      </c>
      <c r="AT533" s="100">
        <v>0.11334524387361433</v>
      </c>
      <c r="AU533" s="108">
        <f t="shared" si="134"/>
        <v>0</v>
      </c>
    </row>
    <row r="534" spans="1:47" hidden="1">
      <c r="A534" s="21">
        <v>44927</v>
      </c>
      <c r="B534" s="23" t="s">
        <v>13</v>
      </c>
      <c r="C534" s="23" t="s">
        <v>274</v>
      </c>
      <c r="D534" s="23" t="s">
        <v>748</v>
      </c>
      <c r="E534" s="23">
        <v>1000260204</v>
      </c>
      <c r="F534" s="23" t="s">
        <v>32</v>
      </c>
      <c r="G534" s="23">
        <v>1070842</v>
      </c>
      <c r="H534" s="37" t="s">
        <v>20</v>
      </c>
      <c r="I534" s="4" t="s">
        <v>3518</v>
      </c>
      <c r="J534" s="4" t="s">
        <v>3556</v>
      </c>
      <c r="K534" s="24">
        <v>1087.7999999999956</v>
      </c>
      <c r="L534" s="24">
        <v>1087.7999999999956</v>
      </c>
      <c r="M534" s="29">
        <v>1</v>
      </c>
      <c r="N534" s="29">
        <v>0</v>
      </c>
      <c r="O534" s="29">
        <v>1</v>
      </c>
      <c r="P534" s="29">
        <v>1088</v>
      </c>
      <c r="Q534" s="29">
        <v>0</v>
      </c>
      <c r="R534" s="28">
        <v>68850.960000000006</v>
      </c>
      <c r="S534" s="28">
        <v>0</v>
      </c>
      <c r="T534" s="28">
        <v>40000</v>
      </c>
      <c r="U534" s="28">
        <v>0</v>
      </c>
      <c r="V534" s="29">
        <v>1</v>
      </c>
      <c r="W534" s="29">
        <v>0</v>
      </c>
      <c r="X534" s="32">
        <f t="shared" si="120"/>
        <v>2</v>
      </c>
      <c r="Y534" s="33">
        <f t="shared" si="121"/>
        <v>1088</v>
      </c>
      <c r="Z534" s="33">
        <f t="shared" si="122"/>
        <v>68850.960000000006</v>
      </c>
      <c r="AA534" s="33">
        <f t="shared" si="123"/>
        <v>40000</v>
      </c>
      <c r="AB534" s="5">
        <v>1</v>
      </c>
      <c r="AC534" s="6">
        <v>95415.17</v>
      </c>
      <c r="AD534" s="32">
        <v>0</v>
      </c>
      <c r="AE534" s="67">
        <f t="shared" si="124"/>
        <v>0.5</v>
      </c>
      <c r="AF534" s="70">
        <f>IF(C534=Sheet6!$E$3,Sheet6!$E$4,IF('January 2023'!C534=Sheet6!$F$3,Sheet6!$F$4,IF('January 2023'!C534=Sheet6!$G$3,Sheet6!$G$4,IF('January 2023'!C534=Sheet6!$H$3,Sheet6!$H$4,IF('January 2023'!C534=Sheet6!$I$3,Sheet6!$I$4,IF('January 2023'!C534=Sheet6!$J$3,Sheet6!$J$4,IF('January 2023'!C534=Sheet6!$K$3,Sheet6!$K$4,IF('January 2023'!C534=Sheet6!$L$3,Sheet6!$L$4))))))))</f>
        <v>0.11334524387361433</v>
      </c>
      <c r="AG534" s="74">
        <f t="shared" si="125"/>
        <v>1.0001838573267186</v>
      </c>
      <c r="AH534" s="71">
        <v>0.84</v>
      </c>
      <c r="AI534" s="72">
        <f t="shared" si="126"/>
        <v>1</v>
      </c>
      <c r="AJ534" s="73">
        <f t="shared" si="127"/>
        <v>0.5</v>
      </c>
      <c r="AK534" s="73">
        <v>0.68062718848137493</v>
      </c>
      <c r="AL534" s="95">
        <f t="shared" si="128"/>
        <v>0</v>
      </c>
      <c r="AM534" s="107">
        <v>0</v>
      </c>
      <c r="AN534" s="98">
        <f t="shared" si="129"/>
        <v>0</v>
      </c>
      <c r="AO534" s="99" t="e">
        <f>SUMIF([1]Sheet1!$AB:$AB,E534,[1]Sheet1!$AA:$AA)</f>
        <v>#VALUE!</v>
      </c>
      <c r="AP534" s="100">
        <f t="shared" si="130"/>
        <v>1</v>
      </c>
      <c r="AQ534" s="97">
        <f t="shared" si="131"/>
        <v>0</v>
      </c>
      <c r="AR534" s="100">
        <f t="shared" si="132"/>
        <v>0.58096502939102079</v>
      </c>
      <c r="AS534" s="101">
        <f t="shared" si="133"/>
        <v>0.41892815593175836</v>
      </c>
      <c r="AT534" s="100">
        <v>0.11334524387361433</v>
      </c>
      <c r="AU534" s="108">
        <f t="shared" si="134"/>
        <v>0</v>
      </c>
    </row>
    <row r="535" spans="1:47" hidden="1">
      <c r="A535" s="21">
        <v>44927</v>
      </c>
      <c r="B535" s="22" t="s">
        <v>13</v>
      </c>
      <c r="C535" s="22" t="s">
        <v>274</v>
      </c>
      <c r="D535" s="22" t="s">
        <v>688</v>
      </c>
      <c r="E535" s="22">
        <v>1000261325</v>
      </c>
      <c r="F535" s="22" t="s">
        <v>32</v>
      </c>
      <c r="G535" s="22">
        <v>1069281</v>
      </c>
      <c r="H535" s="36" t="s">
        <v>20</v>
      </c>
      <c r="I535" s="4" t="s">
        <v>3519</v>
      </c>
      <c r="J535" s="4" t="s">
        <v>3557</v>
      </c>
      <c r="K535" s="25">
        <v>974.39999999996508</v>
      </c>
      <c r="L535" s="25">
        <v>974.39999999996508</v>
      </c>
      <c r="M535" s="26">
        <v>0</v>
      </c>
      <c r="N535" s="26">
        <v>0</v>
      </c>
      <c r="O535" s="26">
        <v>11</v>
      </c>
      <c r="P535" s="26">
        <v>0</v>
      </c>
      <c r="Q535" s="26">
        <v>2935.0999999999995</v>
      </c>
      <c r="R535" s="27">
        <v>0</v>
      </c>
      <c r="S535" s="27">
        <v>186289.16999999995</v>
      </c>
      <c r="T535" s="28">
        <v>0</v>
      </c>
      <c r="U535" s="27">
        <v>196100</v>
      </c>
      <c r="V535" s="29">
        <v>0</v>
      </c>
      <c r="W535" s="26">
        <v>8</v>
      </c>
      <c r="X535" s="30">
        <f t="shared" si="120"/>
        <v>11</v>
      </c>
      <c r="Y535" s="31">
        <f t="shared" si="121"/>
        <v>2935.0999999999995</v>
      </c>
      <c r="Z535" s="31">
        <f t="shared" si="122"/>
        <v>186289.16999999995</v>
      </c>
      <c r="AA535" s="31">
        <f t="shared" si="123"/>
        <v>196100</v>
      </c>
      <c r="AB535" s="5">
        <v>8</v>
      </c>
      <c r="AC535" s="6">
        <v>580387.68999999994</v>
      </c>
      <c r="AD535" s="30">
        <v>1</v>
      </c>
      <c r="AE535" s="67">
        <f t="shared" si="124"/>
        <v>0.72727272727272729</v>
      </c>
      <c r="AF535" s="70">
        <f>IF(C535=Sheet6!$E$3,Sheet6!$E$4,IF('January 2023'!C535=Sheet6!$F$3,Sheet6!$F$4,IF('January 2023'!C535=Sheet6!$G$3,Sheet6!$G$4,IF('January 2023'!C535=Sheet6!$H$3,Sheet6!$H$4,IF('January 2023'!C535=Sheet6!$I$3,Sheet6!$I$4,IF('January 2023'!C535=Sheet6!$J$3,Sheet6!$J$4,IF('January 2023'!C535=Sheet6!$K$3,Sheet6!$K$4,IF('January 2023'!C535=Sheet6!$L$3,Sheet6!$L$4))))))))</f>
        <v>0.11334524387361433</v>
      </c>
      <c r="AG535" s="74">
        <f t="shared" si="125"/>
        <v>3.0122126436782684</v>
      </c>
      <c r="AH535" s="71">
        <v>0.84</v>
      </c>
      <c r="AI535" s="72">
        <f t="shared" si="126"/>
        <v>1</v>
      </c>
      <c r="AJ535" s="73">
        <f t="shared" si="127"/>
        <v>0.72727272727272729</v>
      </c>
      <c r="AK535" s="73">
        <v>0.68062718848137493</v>
      </c>
      <c r="AL535" s="95">
        <f t="shared" si="128"/>
        <v>1</v>
      </c>
      <c r="AM535" s="107">
        <v>0</v>
      </c>
      <c r="AN535" s="98">
        <f t="shared" si="129"/>
        <v>0</v>
      </c>
      <c r="AO535" s="99" t="e">
        <f>SUMIF([1]Sheet1!$AB:$AB,E535,[1]Sheet1!$AA:$AA)</f>
        <v>#VALUE!</v>
      </c>
      <c r="AP535" s="100">
        <f t="shared" si="130"/>
        <v>1</v>
      </c>
      <c r="AQ535" s="97">
        <f t="shared" si="131"/>
        <v>0</v>
      </c>
      <c r="AR535" s="100">
        <f t="shared" si="132"/>
        <v>1.0526645215070745</v>
      </c>
      <c r="AS535" s="101">
        <f t="shared" si="133"/>
        <v>-2.1708493812351439</v>
      </c>
      <c r="AT535" s="100">
        <v>0.11334524387361433</v>
      </c>
      <c r="AU535" s="108">
        <f t="shared" si="134"/>
        <v>1</v>
      </c>
    </row>
    <row r="536" spans="1:47" hidden="1">
      <c r="A536" s="21">
        <v>44927</v>
      </c>
      <c r="B536" s="22" t="s">
        <v>13</v>
      </c>
      <c r="C536" s="22" t="s">
        <v>274</v>
      </c>
      <c r="D536" s="22" t="s">
        <v>719</v>
      </c>
      <c r="E536" s="22">
        <v>1000262003</v>
      </c>
      <c r="F536" s="22" t="s">
        <v>32</v>
      </c>
      <c r="G536" s="22">
        <v>1070842</v>
      </c>
      <c r="H536" s="36" t="s">
        <v>20</v>
      </c>
      <c r="I536" s="4" t="s">
        <v>3518</v>
      </c>
      <c r="J536" s="4" t="s">
        <v>3556</v>
      </c>
      <c r="K536" s="25">
        <v>974</v>
      </c>
      <c r="L536" s="25">
        <v>974</v>
      </c>
      <c r="M536" s="26">
        <v>0</v>
      </c>
      <c r="N536" s="26">
        <v>0</v>
      </c>
      <c r="O536" s="26">
        <v>5</v>
      </c>
      <c r="P536" s="26">
        <v>0</v>
      </c>
      <c r="Q536" s="26">
        <v>1564.7999999999997</v>
      </c>
      <c r="R536" s="27">
        <v>0</v>
      </c>
      <c r="S536" s="27">
        <v>99850</v>
      </c>
      <c r="T536" s="28">
        <v>0</v>
      </c>
      <c r="U536" s="27">
        <v>99850</v>
      </c>
      <c r="V536" s="29">
        <v>0</v>
      </c>
      <c r="W536" s="26">
        <v>4</v>
      </c>
      <c r="X536" s="30">
        <f t="shared" si="120"/>
        <v>5</v>
      </c>
      <c r="Y536" s="31">
        <f t="shared" si="121"/>
        <v>1564.7999999999997</v>
      </c>
      <c r="Z536" s="31">
        <f t="shared" si="122"/>
        <v>99850</v>
      </c>
      <c r="AA536" s="31">
        <f t="shared" si="123"/>
        <v>99850</v>
      </c>
      <c r="AB536" s="5">
        <v>4</v>
      </c>
      <c r="AC536" s="6">
        <v>477040.79</v>
      </c>
      <c r="AD536" s="30">
        <v>1</v>
      </c>
      <c r="AE536" s="67">
        <f t="shared" si="124"/>
        <v>0.8</v>
      </c>
      <c r="AF536" s="70">
        <f>IF(C536=Sheet6!$E$3,Sheet6!$E$4,IF('January 2023'!C536=Sheet6!$F$3,Sheet6!$F$4,IF('January 2023'!C536=Sheet6!$G$3,Sheet6!$G$4,IF('January 2023'!C536=Sheet6!$H$3,Sheet6!$H$4,IF('January 2023'!C536=Sheet6!$I$3,Sheet6!$I$4,IF('January 2023'!C536=Sheet6!$J$3,Sheet6!$J$4,IF('January 2023'!C536=Sheet6!$K$3,Sheet6!$K$4,IF('January 2023'!C536=Sheet6!$L$3,Sheet6!$L$4))))))))</f>
        <v>0.11334524387361433</v>
      </c>
      <c r="AG536" s="74">
        <f t="shared" si="125"/>
        <v>1.6065708418891167</v>
      </c>
      <c r="AH536" s="71">
        <v>0.84</v>
      </c>
      <c r="AI536" s="72">
        <f t="shared" si="126"/>
        <v>1</v>
      </c>
      <c r="AJ536" s="73">
        <f t="shared" si="127"/>
        <v>0.8</v>
      </c>
      <c r="AK536" s="73">
        <v>0.68062718848137493</v>
      </c>
      <c r="AL536" s="95">
        <f t="shared" si="128"/>
        <v>1</v>
      </c>
      <c r="AM536" s="107">
        <v>0</v>
      </c>
      <c r="AN536" s="98">
        <f t="shared" si="129"/>
        <v>0</v>
      </c>
      <c r="AO536" s="99" t="e">
        <f>SUMIF([1]Sheet1!$AB:$AB,E536,[1]Sheet1!$AA:$AA)</f>
        <v>#VALUE!</v>
      </c>
      <c r="AP536" s="100">
        <f t="shared" si="130"/>
        <v>1</v>
      </c>
      <c r="AQ536" s="97">
        <f t="shared" si="131"/>
        <v>0</v>
      </c>
      <c r="AR536" s="100">
        <f t="shared" si="132"/>
        <v>1</v>
      </c>
      <c r="AS536" s="101">
        <f t="shared" si="133"/>
        <v>-0.6065708418891167</v>
      </c>
      <c r="AT536" s="100">
        <v>0.11334524387361433</v>
      </c>
      <c r="AU536" s="108">
        <f t="shared" si="134"/>
        <v>1</v>
      </c>
    </row>
    <row r="537" spans="1:47" hidden="1">
      <c r="A537" s="21">
        <v>44927</v>
      </c>
      <c r="B537" s="22" t="s">
        <v>13</v>
      </c>
      <c r="C537" s="22" t="s">
        <v>274</v>
      </c>
      <c r="D537" s="22" t="s">
        <v>701</v>
      </c>
      <c r="E537" s="22">
        <v>1000260201</v>
      </c>
      <c r="F537" s="22" t="s">
        <v>32</v>
      </c>
      <c r="G537" s="22">
        <v>1070842</v>
      </c>
      <c r="H537" s="36" t="s">
        <v>20</v>
      </c>
      <c r="I537" s="4" t="s">
        <v>3518</v>
      </c>
      <c r="J537" s="4" t="s">
        <v>3556</v>
      </c>
      <c r="K537" s="25">
        <v>965.80000000001746</v>
      </c>
      <c r="L537" s="25">
        <v>965.80000000001746</v>
      </c>
      <c r="M537" s="26">
        <v>0</v>
      </c>
      <c r="N537" s="26">
        <v>0</v>
      </c>
      <c r="O537" s="26">
        <v>6</v>
      </c>
      <c r="P537" s="26">
        <v>0</v>
      </c>
      <c r="Q537" s="26">
        <v>1284.8</v>
      </c>
      <c r="R537" s="27">
        <v>0</v>
      </c>
      <c r="S537" s="27">
        <v>71199.710000000006</v>
      </c>
      <c r="T537" s="28">
        <v>0</v>
      </c>
      <c r="U537" s="27">
        <v>80900</v>
      </c>
      <c r="V537" s="29">
        <v>0</v>
      </c>
      <c r="W537" s="26">
        <v>3</v>
      </c>
      <c r="X537" s="30">
        <f t="shared" si="120"/>
        <v>6</v>
      </c>
      <c r="Y537" s="31">
        <f t="shared" si="121"/>
        <v>1284.8</v>
      </c>
      <c r="Z537" s="31">
        <f t="shared" si="122"/>
        <v>71199.710000000006</v>
      </c>
      <c r="AA537" s="31">
        <f t="shared" si="123"/>
        <v>80900</v>
      </c>
      <c r="AB537" s="5">
        <v>3</v>
      </c>
      <c r="AC537" s="6">
        <v>669379.22</v>
      </c>
      <c r="AD537" s="30">
        <v>4</v>
      </c>
      <c r="AE537" s="67">
        <f t="shared" si="124"/>
        <v>0.5</v>
      </c>
      <c r="AF537" s="70">
        <f>IF(C537=Sheet6!$E$3,Sheet6!$E$4,IF('January 2023'!C537=Sheet6!$F$3,Sheet6!$F$4,IF('January 2023'!C537=Sheet6!$G$3,Sheet6!$G$4,IF('January 2023'!C537=Sheet6!$H$3,Sheet6!$H$4,IF('January 2023'!C537=Sheet6!$I$3,Sheet6!$I$4,IF('January 2023'!C537=Sheet6!$J$3,Sheet6!$J$4,IF('January 2023'!C537=Sheet6!$K$3,Sheet6!$K$4,IF('January 2023'!C537=Sheet6!$L$3,Sheet6!$L$4))))))))</f>
        <v>0.11334524387361433</v>
      </c>
      <c r="AG537" s="74">
        <f t="shared" si="125"/>
        <v>1.3302961275626182</v>
      </c>
      <c r="AH537" s="71">
        <v>0.84</v>
      </c>
      <c r="AI537" s="72">
        <f t="shared" si="126"/>
        <v>1</v>
      </c>
      <c r="AJ537" s="73">
        <f t="shared" si="127"/>
        <v>0.5</v>
      </c>
      <c r="AK537" s="73">
        <v>0.68062718848137493</v>
      </c>
      <c r="AL537" s="95">
        <f t="shared" si="128"/>
        <v>0</v>
      </c>
      <c r="AM537" s="107">
        <v>0</v>
      </c>
      <c r="AN537" s="98">
        <f t="shared" si="129"/>
        <v>0</v>
      </c>
      <c r="AO537" s="99" t="e">
        <f>SUMIF([1]Sheet1!$AB:$AB,E537,[1]Sheet1!$AA:$AA)</f>
        <v>#VALUE!</v>
      </c>
      <c r="AP537" s="100">
        <f t="shared" si="130"/>
        <v>1</v>
      </c>
      <c r="AQ537" s="97">
        <f t="shared" si="131"/>
        <v>0</v>
      </c>
      <c r="AR537" s="100">
        <f t="shared" si="132"/>
        <v>1.1362405830023745</v>
      </c>
      <c r="AS537" s="101">
        <f t="shared" si="133"/>
        <v>-0.51153644754755034</v>
      </c>
      <c r="AT537" s="100">
        <v>0.11334524387361433</v>
      </c>
      <c r="AU537" s="108">
        <f t="shared" si="134"/>
        <v>1</v>
      </c>
    </row>
    <row r="538" spans="1:47" hidden="1">
      <c r="A538" s="21">
        <v>44927</v>
      </c>
      <c r="B538" s="22" t="s">
        <v>13</v>
      </c>
      <c r="C538" s="22" t="s">
        <v>274</v>
      </c>
      <c r="D538" s="22" t="s">
        <v>706</v>
      </c>
      <c r="E538" s="22">
        <v>1000259886</v>
      </c>
      <c r="F538" s="22" t="s">
        <v>32</v>
      </c>
      <c r="G538" s="22">
        <v>1069288</v>
      </c>
      <c r="H538" s="36" t="s">
        <v>20</v>
      </c>
      <c r="I538" s="4" t="s">
        <v>3518</v>
      </c>
      <c r="J538" s="4" t="s">
        <v>3556</v>
      </c>
      <c r="K538" s="25">
        <v>932.79999999998836</v>
      </c>
      <c r="L538" s="25">
        <v>932.79999999998836</v>
      </c>
      <c r="M538" s="26">
        <v>1</v>
      </c>
      <c r="N538" s="26">
        <v>0</v>
      </c>
      <c r="O538" s="26">
        <v>3</v>
      </c>
      <c r="P538" s="26">
        <v>933</v>
      </c>
      <c r="Q538" s="26">
        <v>0</v>
      </c>
      <c r="R538" s="27">
        <v>59042.229999999996</v>
      </c>
      <c r="S538" s="27">
        <v>0</v>
      </c>
      <c r="T538" s="28">
        <v>63000</v>
      </c>
      <c r="U538" s="27">
        <v>0</v>
      </c>
      <c r="V538" s="29">
        <v>1</v>
      </c>
      <c r="W538" s="26">
        <v>0</v>
      </c>
      <c r="X538" s="30">
        <f t="shared" si="120"/>
        <v>4</v>
      </c>
      <c r="Y538" s="31">
        <f t="shared" si="121"/>
        <v>933</v>
      </c>
      <c r="Z538" s="31">
        <f t="shared" si="122"/>
        <v>59042.229999999996</v>
      </c>
      <c r="AA538" s="31">
        <f t="shared" si="123"/>
        <v>63000</v>
      </c>
      <c r="AB538" s="5">
        <v>1</v>
      </c>
      <c r="AC538" s="6">
        <v>114404.87</v>
      </c>
      <c r="AD538" s="30">
        <v>0</v>
      </c>
      <c r="AE538" s="67">
        <f t="shared" si="124"/>
        <v>0.25</v>
      </c>
      <c r="AF538" s="70">
        <f>IF(C538=Sheet6!$E$3,Sheet6!$E$4,IF('January 2023'!C538=Sheet6!$F$3,Sheet6!$F$4,IF('January 2023'!C538=Sheet6!$G$3,Sheet6!$G$4,IF('January 2023'!C538=Sheet6!$H$3,Sheet6!$H$4,IF('January 2023'!C538=Sheet6!$I$3,Sheet6!$I$4,IF('January 2023'!C538=Sheet6!$J$3,Sheet6!$J$4,IF('January 2023'!C538=Sheet6!$K$3,Sheet6!$K$4,IF('January 2023'!C538=Sheet6!$L$3,Sheet6!$L$4))))))))</f>
        <v>0.11334524387361433</v>
      </c>
      <c r="AG538" s="74">
        <f t="shared" si="125"/>
        <v>1.0002144082332887</v>
      </c>
      <c r="AH538" s="71">
        <v>0.84</v>
      </c>
      <c r="AI538" s="72">
        <f t="shared" si="126"/>
        <v>1</v>
      </c>
      <c r="AJ538" s="73">
        <f t="shared" si="127"/>
        <v>0.25</v>
      </c>
      <c r="AK538" s="73">
        <v>0.68062718848137493</v>
      </c>
      <c r="AL538" s="95">
        <f t="shared" si="128"/>
        <v>0</v>
      </c>
      <c r="AM538" s="107">
        <v>0</v>
      </c>
      <c r="AN538" s="98">
        <f t="shared" si="129"/>
        <v>0</v>
      </c>
      <c r="AO538" s="99" t="e">
        <f>SUMIF([1]Sheet1!$AB:$AB,E538,[1]Sheet1!$AA:$AA)</f>
        <v>#VALUE!</v>
      </c>
      <c r="AP538" s="100">
        <f t="shared" si="130"/>
        <v>1</v>
      </c>
      <c r="AQ538" s="97">
        <f t="shared" si="131"/>
        <v>0</v>
      </c>
      <c r="AR538" s="100">
        <f t="shared" si="132"/>
        <v>1.0670328678303649</v>
      </c>
      <c r="AS538" s="101">
        <f t="shared" si="133"/>
        <v>-6.7261648462417334E-2</v>
      </c>
      <c r="AT538" s="100">
        <v>0.11334524387361433</v>
      </c>
      <c r="AU538" s="108">
        <f t="shared" si="134"/>
        <v>1</v>
      </c>
    </row>
    <row r="539" spans="1:47" hidden="1">
      <c r="A539" s="21">
        <v>44927</v>
      </c>
      <c r="B539" s="22" t="s">
        <v>13</v>
      </c>
      <c r="C539" s="22" t="s">
        <v>274</v>
      </c>
      <c r="D539" s="22" t="s">
        <v>712</v>
      </c>
      <c r="E539" s="22">
        <v>1000261349</v>
      </c>
      <c r="F539" s="22" t="s">
        <v>32</v>
      </c>
      <c r="G539" s="22">
        <v>1069281</v>
      </c>
      <c r="H539" s="36" t="s">
        <v>20</v>
      </c>
      <c r="I539" s="4" t="s">
        <v>3519</v>
      </c>
      <c r="J539" s="4" t="s">
        <v>3557</v>
      </c>
      <c r="K539" s="25">
        <v>924.30000000000291</v>
      </c>
      <c r="L539" s="25">
        <v>924.30000000000291</v>
      </c>
      <c r="M539" s="26">
        <v>0</v>
      </c>
      <c r="N539" s="26">
        <v>0</v>
      </c>
      <c r="O539" s="26">
        <v>12</v>
      </c>
      <c r="P539" s="26">
        <v>0</v>
      </c>
      <c r="Q539" s="26">
        <v>785.8</v>
      </c>
      <c r="R539" s="27">
        <v>0</v>
      </c>
      <c r="S539" s="27">
        <v>52385.14</v>
      </c>
      <c r="T539" s="28">
        <v>0</v>
      </c>
      <c r="U539" s="27">
        <v>54300</v>
      </c>
      <c r="V539" s="29">
        <v>0</v>
      </c>
      <c r="W539" s="26">
        <v>7</v>
      </c>
      <c r="X539" s="30">
        <f t="shared" si="120"/>
        <v>12</v>
      </c>
      <c r="Y539" s="31">
        <f t="shared" si="121"/>
        <v>785.8</v>
      </c>
      <c r="Z539" s="31">
        <f t="shared" si="122"/>
        <v>52385.14</v>
      </c>
      <c r="AA539" s="31">
        <f t="shared" si="123"/>
        <v>54300</v>
      </c>
      <c r="AB539" s="5">
        <v>7</v>
      </c>
      <c r="AC539" s="6">
        <v>449816.63</v>
      </c>
      <c r="AD539" s="30">
        <v>1</v>
      </c>
      <c r="AE539" s="67">
        <f t="shared" si="124"/>
        <v>0.58333333333333337</v>
      </c>
      <c r="AF539" s="70">
        <f>IF(C539=Sheet6!$E$3,Sheet6!$E$4,IF('January 2023'!C539=Sheet6!$F$3,Sheet6!$F$4,IF('January 2023'!C539=Sheet6!$G$3,Sheet6!$G$4,IF('January 2023'!C539=Sheet6!$H$3,Sheet6!$H$4,IF('January 2023'!C539=Sheet6!$I$3,Sheet6!$I$4,IF('January 2023'!C539=Sheet6!$J$3,Sheet6!$J$4,IF('January 2023'!C539=Sheet6!$K$3,Sheet6!$K$4,IF('January 2023'!C539=Sheet6!$L$3,Sheet6!$L$4))))))))</f>
        <v>0.11334524387361433</v>
      </c>
      <c r="AG539" s="74">
        <f t="shared" si="125"/>
        <v>0.85015687547332841</v>
      </c>
      <c r="AH539" s="71">
        <v>0.84</v>
      </c>
      <c r="AI539" s="72">
        <f t="shared" si="126"/>
        <v>1</v>
      </c>
      <c r="AJ539" s="73">
        <f t="shared" si="127"/>
        <v>0.58333333333333337</v>
      </c>
      <c r="AK539" s="73">
        <v>0.68062718848137493</v>
      </c>
      <c r="AL539" s="95">
        <f t="shared" si="128"/>
        <v>0</v>
      </c>
      <c r="AM539" s="107">
        <v>0</v>
      </c>
      <c r="AN539" s="98">
        <f t="shared" si="129"/>
        <v>0</v>
      </c>
      <c r="AO539" s="99" t="e">
        <f>SUMIF([1]Sheet1!$AB:$AB,E539,[1]Sheet1!$AA:$AA)</f>
        <v>#VALUE!</v>
      </c>
      <c r="AP539" s="100">
        <f t="shared" si="130"/>
        <v>1</v>
      </c>
      <c r="AQ539" s="97">
        <f t="shared" si="131"/>
        <v>0</v>
      </c>
      <c r="AR539" s="100">
        <f t="shared" si="132"/>
        <v>1.0365534958959735</v>
      </c>
      <c r="AS539" s="101">
        <f t="shared" si="133"/>
        <v>0.11876691866812361</v>
      </c>
      <c r="AT539" s="100">
        <v>0.11334524387361433</v>
      </c>
      <c r="AU539" s="108">
        <f t="shared" si="134"/>
        <v>0</v>
      </c>
    </row>
    <row r="540" spans="1:47" hidden="1">
      <c r="A540" s="21">
        <v>44927</v>
      </c>
      <c r="B540" s="22" t="s">
        <v>13</v>
      </c>
      <c r="C540" s="22" t="s">
        <v>274</v>
      </c>
      <c r="D540" s="22" t="s">
        <v>635</v>
      </c>
      <c r="E540" s="22">
        <v>1000262382</v>
      </c>
      <c r="F540" s="22" t="s">
        <v>32</v>
      </c>
      <c r="G540" s="22">
        <v>1070842</v>
      </c>
      <c r="H540" s="36" t="s">
        <v>20</v>
      </c>
      <c r="I540" s="4" t="s">
        <v>3520</v>
      </c>
      <c r="J540" s="4" t="s">
        <v>3558</v>
      </c>
      <c r="K540" s="25">
        <v>904.60000000000582</v>
      </c>
      <c r="L540" s="25">
        <v>904.60000000000582</v>
      </c>
      <c r="M540" s="26">
        <v>0</v>
      </c>
      <c r="N540" s="26">
        <v>0</v>
      </c>
      <c r="O540" s="26">
        <v>11</v>
      </c>
      <c r="P540" s="26">
        <v>0</v>
      </c>
      <c r="Q540" s="26">
        <v>970.00000000000011</v>
      </c>
      <c r="R540" s="27">
        <v>0</v>
      </c>
      <c r="S540" s="27">
        <v>64313.24</v>
      </c>
      <c r="T540" s="28">
        <v>0</v>
      </c>
      <c r="U540" s="27">
        <v>70000</v>
      </c>
      <c r="V540" s="29">
        <v>0</v>
      </c>
      <c r="W540" s="26">
        <v>8</v>
      </c>
      <c r="X540" s="30">
        <f t="shared" si="120"/>
        <v>11</v>
      </c>
      <c r="Y540" s="31">
        <f t="shared" si="121"/>
        <v>970.00000000000011</v>
      </c>
      <c r="Z540" s="31">
        <f t="shared" si="122"/>
        <v>64313.24</v>
      </c>
      <c r="AA540" s="31">
        <f t="shared" si="123"/>
        <v>70000</v>
      </c>
      <c r="AB540" s="5">
        <v>8</v>
      </c>
      <c r="AC540" s="6">
        <v>500648.96000000002</v>
      </c>
      <c r="AD540" s="30">
        <v>1</v>
      </c>
      <c r="AE540" s="67">
        <f t="shared" si="124"/>
        <v>0.72727272727272729</v>
      </c>
      <c r="AF540" s="70">
        <f>IF(C540=Sheet6!$E$3,Sheet6!$E$4,IF('January 2023'!C540=Sheet6!$F$3,Sheet6!$F$4,IF('January 2023'!C540=Sheet6!$G$3,Sheet6!$G$4,IF('January 2023'!C540=Sheet6!$H$3,Sheet6!$H$4,IF('January 2023'!C540=Sheet6!$I$3,Sheet6!$I$4,IF('January 2023'!C540=Sheet6!$J$3,Sheet6!$J$4,IF('January 2023'!C540=Sheet6!$K$3,Sheet6!$K$4,IF('January 2023'!C540=Sheet6!$L$3,Sheet6!$L$4))))))))</f>
        <v>0.11334524387361433</v>
      </c>
      <c r="AG540" s="74">
        <f t="shared" si="125"/>
        <v>1.072297147910672</v>
      </c>
      <c r="AH540" s="71">
        <v>0.84</v>
      </c>
      <c r="AI540" s="72">
        <f t="shared" si="126"/>
        <v>1</v>
      </c>
      <c r="AJ540" s="73">
        <f t="shared" si="127"/>
        <v>0.72727272727272729</v>
      </c>
      <c r="AK540" s="73">
        <v>0.68062718848137493</v>
      </c>
      <c r="AL540" s="95">
        <f t="shared" si="128"/>
        <v>1</v>
      </c>
      <c r="AM540" s="107">
        <v>0</v>
      </c>
      <c r="AN540" s="98">
        <f t="shared" si="129"/>
        <v>0</v>
      </c>
      <c r="AO540" s="99" t="e">
        <f>SUMIF([1]Sheet1!$AB:$AB,E540,[1]Sheet1!$AA:$AA)</f>
        <v>#VALUE!</v>
      </c>
      <c r="AP540" s="100">
        <f t="shared" si="130"/>
        <v>1</v>
      </c>
      <c r="AQ540" s="97">
        <f t="shared" si="131"/>
        <v>0</v>
      </c>
      <c r="AR540" s="100">
        <f t="shared" si="132"/>
        <v>1.0884228504115172</v>
      </c>
      <c r="AS540" s="101">
        <f t="shared" si="133"/>
        <v>-0.16711271821707396</v>
      </c>
      <c r="AT540" s="100">
        <v>0.11334524387361433</v>
      </c>
      <c r="AU540" s="108">
        <f t="shared" si="134"/>
        <v>1</v>
      </c>
    </row>
    <row r="541" spans="1:47" hidden="1">
      <c r="A541" s="21">
        <v>44927</v>
      </c>
      <c r="B541" s="23" t="s">
        <v>13</v>
      </c>
      <c r="C541" s="23" t="s">
        <v>274</v>
      </c>
      <c r="D541" s="23" t="s">
        <v>731</v>
      </c>
      <c r="E541" s="23">
        <v>1000280612</v>
      </c>
      <c r="F541" s="23" t="s">
        <v>32</v>
      </c>
      <c r="G541" s="23">
        <v>1070842</v>
      </c>
      <c r="H541" s="37" t="s">
        <v>20</v>
      </c>
      <c r="I541" s="4" t="s">
        <v>3520</v>
      </c>
      <c r="J541" s="4" t="s">
        <v>3558</v>
      </c>
      <c r="K541" s="24">
        <v>801</v>
      </c>
      <c r="L541" s="24">
        <v>801</v>
      </c>
      <c r="M541" s="29">
        <v>1</v>
      </c>
      <c r="N541" s="29">
        <v>0</v>
      </c>
      <c r="O541" s="29">
        <v>10</v>
      </c>
      <c r="P541" s="29">
        <v>372</v>
      </c>
      <c r="Q541" s="29">
        <v>715.1</v>
      </c>
      <c r="R541" s="28">
        <v>23540.95</v>
      </c>
      <c r="S541" s="28">
        <v>45950</v>
      </c>
      <c r="T541" s="28">
        <v>15000</v>
      </c>
      <c r="U541" s="28">
        <v>50900</v>
      </c>
      <c r="V541" s="29">
        <v>1</v>
      </c>
      <c r="W541" s="29">
        <v>6</v>
      </c>
      <c r="X541" s="32">
        <f t="shared" si="120"/>
        <v>11</v>
      </c>
      <c r="Y541" s="33">
        <f t="shared" si="121"/>
        <v>1087.0999999999999</v>
      </c>
      <c r="Z541" s="33">
        <f t="shared" si="122"/>
        <v>69490.95</v>
      </c>
      <c r="AA541" s="33">
        <f t="shared" si="123"/>
        <v>65900</v>
      </c>
      <c r="AB541" s="5">
        <v>7</v>
      </c>
      <c r="AC541" s="6">
        <v>37701.86</v>
      </c>
      <c r="AD541" s="32">
        <v>0</v>
      </c>
      <c r="AE541" s="67">
        <f t="shared" si="124"/>
        <v>0.63636363636363635</v>
      </c>
      <c r="AF541" s="70">
        <f>IF(C541=Sheet6!$E$3,Sheet6!$E$4,IF('January 2023'!C541=Sheet6!$F$3,Sheet6!$F$4,IF('January 2023'!C541=Sheet6!$G$3,Sheet6!$G$4,IF('January 2023'!C541=Sheet6!$H$3,Sheet6!$H$4,IF('January 2023'!C541=Sheet6!$I$3,Sheet6!$I$4,IF('January 2023'!C541=Sheet6!$J$3,Sheet6!$J$4,IF('January 2023'!C541=Sheet6!$K$3,Sheet6!$K$4,IF('January 2023'!C541=Sheet6!$L$3,Sheet6!$L$4))))))))</f>
        <v>0.11334524387361433</v>
      </c>
      <c r="AG541" s="74">
        <f t="shared" si="125"/>
        <v>1.357178526841448</v>
      </c>
      <c r="AH541" s="71">
        <v>0.84</v>
      </c>
      <c r="AI541" s="72">
        <f t="shared" si="126"/>
        <v>1</v>
      </c>
      <c r="AJ541" s="73">
        <f t="shared" si="127"/>
        <v>0.63636363636363635</v>
      </c>
      <c r="AK541" s="73">
        <v>0.68062718848137493</v>
      </c>
      <c r="AL541" s="95">
        <f t="shared" si="128"/>
        <v>0</v>
      </c>
      <c r="AM541" s="107">
        <v>0</v>
      </c>
      <c r="AN541" s="98">
        <f t="shared" si="129"/>
        <v>0</v>
      </c>
      <c r="AO541" s="99" t="e">
        <f>SUMIF([1]Sheet1!$AB:$AB,E541,[1]Sheet1!$AA:$AA)</f>
        <v>#VALUE!</v>
      </c>
      <c r="AP541" s="100">
        <f t="shared" si="130"/>
        <v>1</v>
      </c>
      <c r="AQ541" s="97">
        <f t="shared" si="131"/>
        <v>0</v>
      </c>
      <c r="AR541" s="100">
        <f t="shared" si="132"/>
        <v>0.94832492576371463</v>
      </c>
      <c r="AS541" s="101">
        <f t="shared" si="133"/>
        <v>-0.2870462257150237</v>
      </c>
      <c r="AT541" s="100">
        <v>0.11334524387361433</v>
      </c>
      <c r="AU541" s="108">
        <f t="shared" si="134"/>
        <v>1</v>
      </c>
    </row>
    <row r="542" spans="1:47" hidden="1">
      <c r="A542" s="21">
        <v>44927</v>
      </c>
      <c r="B542" s="22" t="s">
        <v>13</v>
      </c>
      <c r="C542" s="22" t="s">
        <v>274</v>
      </c>
      <c r="D542" s="22" t="s">
        <v>695</v>
      </c>
      <c r="E542" s="22">
        <v>1000262508</v>
      </c>
      <c r="F542" s="22" t="s">
        <v>32</v>
      </c>
      <c r="G542" s="22">
        <v>1070842</v>
      </c>
      <c r="H542" s="36" t="s">
        <v>20</v>
      </c>
      <c r="I542" s="4" t="s">
        <v>3518</v>
      </c>
      <c r="J542" s="4" t="s">
        <v>3556</v>
      </c>
      <c r="K542" s="25">
        <v>795.5</v>
      </c>
      <c r="L542" s="25">
        <v>795.5</v>
      </c>
      <c r="M542" s="26">
        <v>0</v>
      </c>
      <c r="N542" s="26">
        <v>0</v>
      </c>
      <c r="O542" s="26">
        <v>20</v>
      </c>
      <c r="P542" s="26">
        <v>0</v>
      </c>
      <c r="Q542" s="26">
        <v>2952.7000000000003</v>
      </c>
      <c r="R542" s="27">
        <v>0</v>
      </c>
      <c r="S542" s="27">
        <v>188324.52999999997</v>
      </c>
      <c r="T542" s="28">
        <v>0</v>
      </c>
      <c r="U542" s="27">
        <v>201700</v>
      </c>
      <c r="V542" s="29">
        <v>0</v>
      </c>
      <c r="W542" s="26">
        <v>15</v>
      </c>
      <c r="X542" s="30">
        <f t="shared" si="120"/>
        <v>20</v>
      </c>
      <c r="Y542" s="31">
        <f t="shared" si="121"/>
        <v>2952.7000000000003</v>
      </c>
      <c r="Z542" s="31">
        <f t="shared" si="122"/>
        <v>188324.52999999997</v>
      </c>
      <c r="AA542" s="31">
        <f t="shared" si="123"/>
        <v>201700</v>
      </c>
      <c r="AB542" s="5">
        <v>15</v>
      </c>
      <c r="AC542" s="6">
        <v>272453.96999999997</v>
      </c>
      <c r="AD542" s="30">
        <v>1</v>
      </c>
      <c r="AE542" s="67">
        <f t="shared" si="124"/>
        <v>0.75</v>
      </c>
      <c r="AF542" s="70">
        <f>IF(C542=Sheet6!$E$3,Sheet6!$E$4,IF('January 2023'!C542=Sheet6!$F$3,Sheet6!$F$4,IF('January 2023'!C542=Sheet6!$G$3,Sheet6!$G$4,IF('January 2023'!C542=Sheet6!$H$3,Sheet6!$H$4,IF('January 2023'!C542=Sheet6!$I$3,Sheet6!$I$4,IF('January 2023'!C542=Sheet6!$J$3,Sheet6!$J$4,IF('January 2023'!C542=Sheet6!$K$3,Sheet6!$K$4,IF('January 2023'!C542=Sheet6!$L$3,Sheet6!$L$4))))))))</f>
        <v>0.11334524387361433</v>
      </c>
      <c r="AG542" s="74">
        <f t="shared" si="125"/>
        <v>3.7117536140791958</v>
      </c>
      <c r="AH542" s="71">
        <v>0.84</v>
      </c>
      <c r="AI542" s="72">
        <f t="shared" si="126"/>
        <v>1</v>
      </c>
      <c r="AJ542" s="73">
        <f t="shared" si="127"/>
        <v>0.75</v>
      </c>
      <c r="AK542" s="73">
        <v>0.68062718848137493</v>
      </c>
      <c r="AL542" s="95">
        <f t="shared" si="128"/>
        <v>1</v>
      </c>
      <c r="AM542" s="107">
        <v>0</v>
      </c>
      <c r="AN542" s="98">
        <f t="shared" si="129"/>
        <v>0</v>
      </c>
      <c r="AO542" s="99" t="e">
        <f>SUMIF([1]Sheet1!$AB:$AB,E542,[1]Sheet1!$AA:$AA)</f>
        <v>#VALUE!</v>
      </c>
      <c r="AP542" s="100">
        <f t="shared" si="130"/>
        <v>1</v>
      </c>
      <c r="AQ542" s="97">
        <f t="shared" si="131"/>
        <v>0</v>
      </c>
      <c r="AR542" s="100">
        <f t="shared" si="132"/>
        <v>1.0710235145681768</v>
      </c>
      <c r="AS542" s="101">
        <f t="shared" si="133"/>
        <v>-2.9753754009622324</v>
      </c>
      <c r="AT542" s="100">
        <v>0.11334524387361433</v>
      </c>
      <c r="AU542" s="108">
        <f t="shared" si="134"/>
        <v>1</v>
      </c>
    </row>
    <row r="543" spans="1:47" hidden="1">
      <c r="A543" s="21">
        <v>44927</v>
      </c>
      <c r="B543" s="23" t="s">
        <v>13</v>
      </c>
      <c r="C543" s="23" t="s">
        <v>274</v>
      </c>
      <c r="D543" s="23" t="s">
        <v>690</v>
      </c>
      <c r="E543" s="23">
        <v>1000260192</v>
      </c>
      <c r="F543" s="23" t="s">
        <v>32</v>
      </c>
      <c r="G543" s="23">
        <v>1069281</v>
      </c>
      <c r="H543" s="37" t="s">
        <v>20</v>
      </c>
      <c r="I543" s="4" t="s">
        <v>3519</v>
      </c>
      <c r="J543" s="4" t="s">
        <v>3557</v>
      </c>
      <c r="K543" s="24">
        <v>780.60000000000582</v>
      </c>
      <c r="L543" s="24">
        <v>780.60000000000582</v>
      </c>
      <c r="M543" s="29">
        <v>1</v>
      </c>
      <c r="N543" s="29">
        <v>0</v>
      </c>
      <c r="O543" s="29">
        <v>5</v>
      </c>
      <c r="P543" s="29">
        <v>100</v>
      </c>
      <c r="Q543" s="29">
        <v>1190.0999999999999</v>
      </c>
      <c r="R543" s="28">
        <v>6328.21</v>
      </c>
      <c r="S543" s="28">
        <v>74684.86</v>
      </c>
      <c r="T543" s="28">
        <v>0</v>
      </c>
      <c r="U543" s="28">
        <v>82200</v>
      </c>
      <c r="V543" s="29">
        <v>0</v>
      </c>
      <c r="W543" s="29">
        <v>2</v>
      </c>
      <c r="X543" s="32">
        <f t="shared" si="120"/>
        <v>6</v>
      </c>
      <c r="Y543" s="33">
        <f t="shared" si="121"/>
        <v>1290.0999999999999</v>
      </c>
      <c r="Z543" s="33">
        <f t="shared" si="122"/>
        <v>81013.070000000007</v>
      </c>
      <c r="AA543" s="33">
        <f t="shared" si="123"/>
        <v>82200</v>
      </c>
      <c r="AB543" s="5">
        <v>2</v>
      </c>
      <c r="AC543" s="6">
        <v>37829.06</v>
      </c>
      <c r="AD543" s="32">
        <v>0</v>
      </c>
      <c r="AE543" s="67">
        <f t="shared" si="124"/>
        <v>0.33333333333333331</v>
      </c>
      <c r="AF543" s="70">
        <f>IF(C543=Sheet6!$E$3,Sheet6!$E$4,IF('January 2023'!C543=Sheet6!$F$3,Sheet6!$F$4,IF('January 2023'!C543=Sheet6!$G$3,Sheet6!$G$4,IF('January 2023'!C543=Sheet6!$H$3,Sheet6!$H$4,IF('January 2023'!C543=Sheet6!$I$3,Sheet6!$I$4,IF('January 2023'!C543=Sheet6!$J$3,Sheet6!$J$4,IF('January 2023'!C543=Sheet6!$K$3,Sheet6!$K$4,IF('January 2023'!C543=Sheet6!$L$3,Sheet6!$L$4))))))))</f>
        <v>0.11334524387361433</v>
      </c>
      <c r="AG543" s="74">
        <f t="shared" si="125"/>
        <v>1.6527030489367029</v>
      </c>
      <c r="AH543" s="71">
        <v>0.84</v>
      </c>
      <c r="AI543" s="72">
        <f t="shared" si="126"/>
        <v>1</v>
      </c>
      <c r="AJ543" s="73">
        <f t="shared" si="127"/>
        <v>0.33333333333333331</v>
      </c>
      <c r="AK543" s="73">
        <v>0.68062718848137493</v>
      </c>
      <c r="AL543" s="95">
        <f t="shared" si="128"/>
        <v>0</v>
      </c>
      <c r="AM543" s="107">
        <v>0</v>
      </c>
      <c r="AN543" s="98">
        <f t="shared" si="129"/>
        <v>0</v>
      </c>
      <c r="AO543" s="99" t="e">
        <f>SUMIF([1]Sheet1!$AB:$AB,E543,[1]Sheet1!$AA:$AA)</f>
        <v>#VALUE!</v>
      </c>
      <c r="AP543" s="100">
        <f t="shared" si="130"/>
        <v>1</v>
      </c>
      <c r="AQ543" s="97">
        <f t="shared" si="131"/>
        <v>0</v>
      </c>
      <c r="AR543" s="100">
        <f t="shared" si="132"/>
        <v>1.0146510927187427</v>
      </c>
      <c r="AS543" s="101">
        <f t="shared" si="133"/>
        <v>-0.6769169545432232</v>
      </c>
      <c r="AT543" s="100">
        <v>0.11334524387361433</v>
      </c>
      <c r="AU543" s="108">
        <f t="shared" si="134"/>
        <v>1</v>
      </c>
    </row>
    <row r="544" spans="1:47" hidden="1">
      <c r="A544" s="21">
        <v>44927</v>
      </c>
      <c r="B544" s="23" t="s">
        <v>13</v>
      </c>
      <c r="C544" s="23" t="s">
        <v>274</v>
      </c>
      <c r="D544" s="23" t="s">
        <v>733</v>
      </c>
      <c r="E544" s="23">
        <v>1000535408</v>
      </c>
      <c r="F544" s="23" t="s">
        <v>32</v>
      </c>
      <c r="G544" s="23">
        <v>1070842</v>
      </c>
      <c r="H544" s="37" t="s">
        <v>20</v>
      </c>
      <c r="I544" s="4" t="s">
        <v>3518</v>
      </c>
      <c r="J544" s="4" t="s">
        <v>3556</v>
      </c>
      <c r="K544" s="24">
        <v>779.90000000000873</v>
      </c>
      <c r="L544" s="24">
        <v>779.90000000000873</v>
      </c>
      <c r="M544" s="29">
        <v>1</v>
      </c>
      <c r="N544" s="29">
        <v>0</v>
      </c>
      <c r="O544" s="29">
        <v>4</v>
      </c>
      <c r="P544" s="29">
        <v>472</v>
      </c>
      <c r="Q544" s="29">
        <v>512.79999999999995</v>
      </c>
      <c r="R544" s="28">
        <v>29869.16</v>
      </c>
      <c r="S544" s="28">
        <v>31144.720000000001</v>
      </c>
      <c r="T544" s="28">
        <v>0</v>
      </c>
      <c r="U544" s="28">
        <v>43100</v>
      </c>
      <c r="V544" s="29">
        <v>0</v>
      </c>
      <c r="W544" s="29">
        <v>3</v>
      </c>
      <c r="X544" s="32">
        <f t="shared" si="120"/>
        <v>5</v>
      </c>
      <c r="Y544" s="33">
        <f t="shared" si="121"/>
        <v>984.8</v>
      </c>
      <c r="Z544" s="33">
        <f t="shared" si="122"/>
        <v>61013.880000000005</v>
      </c>
      <c r="AA544" s="33">
        <f t="shared" si="123"/>
        <v>43100</v>
      </c>
      <c r="AB544" s="5">
        <v>3</v>
      </c>
      <c r="AC544" s="6">
        <v>340354.15</v>
      </c>
      <c r="AD544" s="32">
        <v>0</v>
      </c>
      <c r="AE544" s="67">
        <f t="shared" si="124"/>
        <v>0.6</v>
      </c>
      <c r="AF544" s="70">
        <f>IF(C544=Sheet6!$E$3,Sheet6!$E$4,IF('January 2023'!C544=Sheet6!$F$3,Sheet6!$F$4,IF('January 2023'!C544=Sheet6!$G$3,Sheet6!$G$4,IF('January 2023'!C544=Sheet6!$H$3,Sheet6!$H$4,IF('January 2023'!C544=Sheet6!$I$3,Sheet6!$I$4,IF('January 2023'!C544=Sheet6!$J$3,Sheet6!$J$4,IF('January 2023'!C544=Sheet6!$K$3,Sheet6!$K$4,IF('January 2023'!C544=Sheet6!$L$3,Sheet6!$L$4))))))))</f>
        <v>0.11334524387361433</v>
      </c>
      <c r="AG544" s="74">
        <f t="shared" si="125"/>
        <v>1.26272599051159</v>
      </c>
      <c r="AH544" s="71">
        <v>0.84</v>
      </c>
      <c r="AI544" s="72">
        <f t="shared" si="126"/>
        <v>1</v>
      </c>
      <c r="AJ544" s="73">
        <f t="shared" si="127"/>
        <v>0.6</v>
      </c>
      <c r="AK544" s="73">
        <v>0.68062718848137493</v>
      </c>
      <c r="AL544" s="95">
        <f t="shared" si="128"/>
        <v>0</v>
      </c>
      <c r="AM544" s="107">
        <v>0</v>
      </c>
      <c r="AN544" s="98">
        <f t="shared" si="129"/>
        <v>0</v>
      </c>
      <c r="AO544" s="99" t="e">
        <f>SUMIF([1]Sheet1!$AB:$AB,E544,[1]Sheet1!$AA:$AA)</f>
        <v>#VALUE!</v>
      </c>
      <c r="AP544" s="100">
        <f t="shared" si="130"/>
        <v>1</v>
      </c>
      <c r="AQ544" s="97">
        <f t="shared" si="131"/>
        <v>0</v>
      </c>
      <c r="AR544" s="100">
        <f t="shared" si="132"/>
        <v>0.70639664286224702</v>
      </c>
      <c r="AS544" s="101">
        <f t="shared" si="133"/>
        <v>0.1080145994477073</v>
      </c>
      <c r="AT544" s="100">
        <v>0.11334524387361433</v>
      </c>
      <c r="AU544" s="108">
        <f t="shared" si="134"/>
        <v>1</v>
      </c>
    </row>
    <row r="545" spans="1:47" hidden="1">
      <c r="A545" s="21">
        <v>44927</v>
      </c>
      <c r="B545" s="22" t="s">
        <v>13</v>
      </c>
      <c r="C545" s="22" t="s">
        <v>274</v>
      </c>
      <c r="D545" s="22" t="s">
        <v>715</v>
      </c>
      <c r="E545" s="22">
        <v>1000282116</v>
      </c>
      <c r="F545" s="22" t="s">
        <v>32</v>
      </c>
      <c r="G545" s="22">
        <v>1070842</v>
      </c>
      <c r="H545" s="36" t="s">
        <v>20</v>
      </c>
      <c r="I545" s="4" t="s">
        <v>3518</v>
      </c>
      <c r="J545" s="4" t="s">
        <v>3556</v>
      </c>
      <c r="K545" s="25">
        <v>777.80000000000291</v>
      </c>
      <c r="L545" s="25">
        <v>777.80000000000291</v>
      </c>
      <c r="M545" s="26">
        <v>0</v>
      </c>
      <c r="N545" s="26">
        <v>0</v>
      </c>
      <c r="O545" s="26">
        <v>1</v>
      </c>
      <c r="P545" s="26">
        <v>0</v>
      </c>
      <c r="Q545" s="26">
        <v>74.400000000000006</v>
      </c>
      <c r="R545" s="27">
        <v>0</v>
      </c>
      <c r="S545" s="27">
        <v>5000</v>
      </c>
      <c r="T545" s="28">
        <v>0</v>
      </c>
      <c r="U545" s="27">
        <v>5000</v>
      </c>
      <c r="V545" s="29">
        <v>0</v>
      </c>
      <c r="W545" s="26">
        <v>1</v>
      </c>
      <c r="X545" s="30">
        <f t="shared" si="120"/>
        <v>1</v>
      </c>
      <c r="Y545" s="31">
        <f t="shared" si="121"/>
        <v>74.400000000000006</v>
      </c>
      <c r="Z545" s="31">
        <f t="shared" si="122"/>
        <v>5000</v>
      </c>
      <c r="AA545" s="31">
        <f t="shared" si="123"/>
        <v>5000</v>
      </c>
      <c r="AB545" s="5">
        <v>1</v>
      </c>
      <c r="AC545" s="6">
        <v>-78.03</v>
      </c>
      <c r="AD545" s="30">
        <v>2</v>
      </c>
      <c r="AE545" s="67">
        <f t="shared" si="124"/>
        <v>1</v>
      </c>
      <c r="AF545" s="70">
        <f>IF(C545=Sheet6!$E$3,Sheet6!$E$4,IF('January 2023'!C545=Sheet6!$F$3,Sheet6!$F$4,IF('January 2023'!C545=Sheet6!$G$3,Sheet6!$G$4,IF('January 2023'!C545=Sheet6!$H$3,Sheet6!$H$4,IF('January 2023'!C545=Sheet6!$I$3,Sheet6!$I$4,IF('January 2023'!C545=Sheet6!$J$3,Sheet6!$J$4,IF('January 2023'!C545=Sheet6!$K$3,Sheet6!$K$4,IF('January 2023'!C545=Sheet6!$L$3,Sheet6!$L$4))))))))</f>
        <v>0.11334524387361433</v>
      </c>
      <c r="AG545" s="74">
        <f t="shared" si="125"/>
        <v>9.5654409874003254E-2</v>
      </c>
      <c r="AH545" s="71">
        <v>0.84</v>
      </c>
      <c r="AI545" s="72">
        <f t="shared" si="126"/>
        <v>0</v>
      </c>
      <c r="AJ545" s="73">
        <f t="shared" si="127"/>
        <v>1</v>
      </c>
      <c r="AK545" s="73">
        <v>0.68062718848137493</v>
      </c>
      <c r="AL545" s="95">
        <f t="shared" si="128"/>
        <v>1</v>
      </c>
      <c r="AM545" s="107">
        <v>0</v>
      </c>
      <c r="AN545" s="98">
        <f t="shared" si="129"/>
        <v>578.9520000000025</v>
      </c>
      <c r="AO545" s="99" t="e">
        <f>SUMIF([1]Sheet1!$AB:$AB,E545,[1]Sheet1!$AA:$AA)</f>
        <v>#VALUE!</v>
      </c>
      <c r="AP545" s="100" t="str">
        <f t="shared" si="130"/>
        <v/>
      </c>
      <c r="AQ545" s="97">
        <f t="shared" si="131"/>
        <v>1</v>
      </c>
      <c r="AR545" s="100">
        <f t="shared" si="132"/>
        <v>1</v>
      </c>
      <c r="AS545" s="101">
        <f t="shared" si="133"/>
        <v>0.90434559012599669</v>
      </c>
      <c r="AT545" s="100">
        <v>0.11334524387361433</v>
      </c>
      <c r="AU545" s="108">
        <f t="shared" si="134"/>
        <v>0</v>
      </c>
    </row>
    <row r="546" spans="1:47" hidden="1">
      <c r="A546" s="21">
        <v>44927</v>
      </c>
      <c r="B546" s="23" t="s">
        <v>13</v>
      </c>
      <c r="C546" s="23" t="s">
        <v>274</v>
      </c>
      <c r="D546" s="23" t="s">
        <v>714</v>
      </c>
      <c r="E546" s="23">
        <v>1000262466</v>
      </c>
      <c r="F546" s="23" t="s">
        <v>32</v>
      </c>
      <c r="G546" s="23">
        <v>1070842</v>
      </c>
      <c r="H546" s="37" t="s">
        <v>20</v>
      </c>
      <c r="I546" s="4" t="s">
        <v>3520</v>
      </c>
      <c r="J546" s="4" t="s">
        <v>3558</v>
      </c>
      <c r="K546" s="24">
        <v>761.40000000000873</v>
      </c>
      <c r="L546" s="24">
        <v>761.40000000000873</v>
      </c>
      <c r="M546" s="29">
        <v>0</v>
      </c>
      <c r="N546" s="29">
        <v>0</v>
      </c>
      <c r="O546" s="29">
        <v>7</v>
      </c>
      <c r="P546" s="29">
        <v>0</v>
      </c>
      <c r="Q546" s="29">
        <v>1652.3000000000004</v>
      </c>
      <c r="R546" s="28">
        <v>0</v>
      </c>
      <c r="S546" s="28">
        <v>104704.12</v>
      </c>
      <c r="T546" s="28">
        <v>0</v>
      </c>
      <c r="U546" s="28">
        <v>110700</v>
      </c>
      <c r="V546" s="29">
        <v>0</v>
      </c>
      <c r="W546" s="29">
        <v>7</v>
      </c>
      <c r="X546" s="32">
        <f t="shared" si="120"/>
        <v>7</v>
      </c>
      <c r="Y546" s="33">
        <f t="shared" si="121"/>
        <v>1652.3000000000004</v>
      </c>
      <c r="Z546" s="33">
        <f t="shared" si="122"/>
        <v>104704.12</v>
      </c>
      <c r="AA546" s="33">
        <f t="shared" si="123"/>
        <v>110700</v>
      </c>
      <c r="AB546" s="5">
        <v>7</v>
      </c>
      <c r="AC546" s="6">
        <v>442045.25</v>
      </c>
      <c r="AD546" s="32">
        <v>2</v>
      </c>
      <c r="AE546" s="67">
        <f t="shared" si="124"/>
        <v>1</v>
      </c>
      <c r="AF546" s="70">
        <f>IF(C546=Sheet6!$E$3,Sheet6!$E$4,IF('January 2023'!C546=Sheet6!$F$3,Sheet6!$F$4,IF('January 2023'!C546=Sheet6!$G$3,Sheet6!$G$4,IF('January 2023'!C546=Sheet6!$H$3,Sheet6!$H$4,IF('January 2023'!C546=Sheet6!$I$3,Sheet6!$I$4,IF('January 2023'!C546=Sheet6!$J$3,Sheet6!$J$4,IF('January 2023'!C546=Sheet6!$K$3,Sheet6!$K$4,IF('January 2023'!C546=Sheet6!$L$3,Sheet6!$L$4))))))))</f>
        <v>0.11334524387361433</v>
      </c>
      <c r="AG546" s="74">
        <f t="shared" si="125"/>
        <v>2.170081428946653</v>
      </c>
      <c r="AH546" s="71">
        <v>0.84</v>
      </c>
      <c r="AI546" s="72">
        <f t="shared" si="126"/>
        <v>1</v>
      </c>
      <c r="AJ546" s="73">
        <f t="shared" si="127"/>
        <v>1</v>
      </c>
      <c r="AK546" s="73">
        <v>0.68062718848137493</v>
      </c>
      <c r="AL546" s="95">
        <f t="shared" si="128"/>
        <v>1</v>
      </c>
      <c r="AM546" s="107">
        <v>0</v>
      </c>
      <c r="AN546" s="98">
        <f t="shared" si="129"/>
        <v>0</v>
      </c>
      <c r="AO546" s="99" t="e">
        <f>SUMIF([1]Sheet1!$AB:$AB,E546,[1]Sheet1!$AA:$AA)</f>
        <v>#VALUE!</v>
      </c>
      <c r="AP546" s="100">
        <f t="shared" si="130"/>
        <v>1</v>
      </c>
      <c r="AQ546" s="97">
        <f t="shared" si="131"/>
        <v>0</v>
      </c>
      <c r="AR546" s="100">
        <f t="shared" si="132"/>
        <v>1.0572649863252754</v>
      </c>
      <c r="AS546" s="101">
        <f t="shared" si="133"/>
        <v>-1.2943511123000171</v>
      </c>
      <c r="AT546" s="100">
        <v>0.11334524387361433</v>
      </c>
      <c r="AU546" s="108">
        <f t="shared" si="134"/>
        <v>1</v>
      </c>
    </row>
    <row r="547" spans="1:47" hidden="1">
      <c r="A547" s="21">
        <v>44927</v>
      </c>
      <c r="B547" s="23" t="s">
        <v>13</v>
      </c>
      <c r="C547" s="23" t="s">
        <v>274</v>
      </c>
      <c r="D547" s="23" t="s">
        <v>728</v>
      </c>
      <c r="E547" s="23">
        <v>1000262112</v>
      </c>
      <c r="F547" s="23" t="s">
        <v>32</v>
      </c>
      <c r="G547" s="23">
        <v>1070842</v>
      </c>
      <c r="H547" s="37" t="s">
        <v>20</v>
      </c>
      <c r="I547" s="4" t="s">
        <v>3518</v>
      </c>
      <c r="J547" s="4" t="s">
        <v>3556</v>
      </c>
      <c r="K547" s="24">
        <v>746.40000000000146</v>
      </c>
      <c r="L547" s="24">
        <v>746.40000000000146</v>
      </c>
      <c r="M547" s="29">
        <v>0</v>
      </c>
      <c r="N547" s="29">
        <v>0</v>
      </c>
      <c r="O547" s="29">
        <v>25</v>
      </c>
      <c r="P547" s="29">
        <v>0</v>
      </c>
      <c r="Q547" s="29">
        <v>4350.6000000000004</v>
      </c>
      <c r="R547" s="28">
        <v>0</v>
      </c>
      <c r="S547" s="28">
        <v>273620</v>
      </c>
      <c r="T547" s="28">
        <v>0</v>
      </c>
      <c r="U547" s="28">
        <v>276620</v>
      </c>
      <c r="V547" s="29">
        <v>0</v>
      </c>
      <c r="W547" s="29">
        <v>16</v>
      </c>
      <c r="X547" s="32">
        <f t="shared" si="120"/>
        <v>25</v>
      </c>
      <c r="Y547" s="33">
        <f t="shared" si="121"/>
        <v>4350.6000000000004</v>
      </c>
      <c r="Z547" s="33">
        <f t="shared" si="122"/>
        <v>273620</v>
      </c>
      <c r="AA547" s="33">
        <f t="shared" si="123"/>
        <v>276620</v>
      </c>
      <c r="AB547" s="5">
        <v>16</v>
      </c>
      <c r="AC547" s="6">
        <v>1018279.65</v>
      </c>
      <c r="AD547" s="32">
        <v>2</v>
      </c>
      <c r="AE547" s="67">
        <f t="shared" si="124"/>
        <v>0.64</v>
      </c>
      <c r="AF547" s="70">
        <f>IF(C547=Sheet6!$E$3,Sheet6!$E$4,IF('January 2023'!C547=Sheet6!$F$3,Sheet6!$F$4,IF('January 2023'!C547=Sheet6!$G$3,Sheet6!$G$4,IF('January 2023'!C547=Sheet6!$H$3,Sheet6!$H$4,IF('January 2023'!C547=Sheet6!$I$3,Sheet6!$I$4,IF('January 2023'!C547=Sheet6!$J$3,Sheet6!$J$4,IF('January 2023'!C547=Sheet6!$K$3,Sheet6!$K$4,IF('January 2023'!C547=Sheet6!$L$3,Sheet6!$L$4))))))))</f>
        <v>0.11334524387361433</v>
      </c>
      <c r="AG547" s="74">
        <f t="shared" si="125"/>
        <v>5.8287781350482204</v>
      </c>
      <c r="AH547" s="71">
        <v>0.84</v>
      </c>
      <c r="AI547" s="72">
        <f t="shared" si="126"/>
        <v>1</v>
      </c>
      <c r="AJ547" s="73">
        <f t="shared" si="127"/>
        <v>0.64</v>
      </c>
      <c r="AK547" s="73">
        <v>0.68062718848137493</v>
      </c>
      <c r="AL547" s="95">
        <f t="shared" si="128"/>
        <v>0</v>
      </c>
      <c r="AM547" s="107">
        <v>0</v>
      </c>
      <c r="AN547" s="98">
        <f t="shared" si="129"/>
        <v>0</v>
      </c>
      <c r="AO547" s="99" t="e">
        <f>SUMIF([1]Sheet1!$AB:$AB,E547,[1]Sheet1!$AA:$AA)</f>
        <v>#VALUE!</v>
      </c>
      <c r="AP547" s="100">
        <f t="shared" si="130"/>
        <v>1</v>
      </c>
      <c r="AQ547" s="97">
        <f t="shared" si="131"/>
        <v>0</v>
      </c>
      <c r="AR547" s="100">
        <f t="shared" si="132"/>
        <v>1.0109641108106133</v>
      </c>
      <c r="AS547" s="101">
        <f t="shared" si="133"/>
        <v>-4.8926855044113688</v>
      </c>
      <c r="AT547" s="100">
        <v>0.11334524387361433</v>
      </c>
      <c r="AU547" s="108">
        <f t="shared" si="134"/>
        <v>1</v>
      </c>
    </row>
    <row r="548" spans="1:47" hidden="1">
      <c r="A548" s="21">
        <v>44927</v>
      </c>
      <c r="B548" s="23" t="s">
        <v>13</v>
      </c>
      <c r="C548" s="23" t="s">
        <v>274</v>
      </c>
      <c r="D548" s="23" t="s">
        <v>740</v>
      </c>
      <c r="E548" s="23">
        <v>1000259969</v>
      </c>
      <c r="F548" s="23" t="s">
        <v>32</v>
      </c>
      <c r="G548" s="23">
        <v>1070842</v>
      </c>
      <c r="H548" s="37" t="s">
        <v>20</v>
      </c>
      <c r="I548" s="4" t="s">
        <v>3518</v>
      </c>
      <c r="J548" s="4" t="s">
        <v>3556</v>
      </c>
      <c r="K548" s="24">
        <v>743.79999999998836</v>
      </c>
      <c r="L548" s="24">
        <v>743.79999999998836</v>
      </c>
      <c r="M548" s="29">
        <v>0</v>
      </c>
      <c r="N548" s="29">
        <v>0</v>
      </c>
      <c r="O548" s="29">
        <v>7</v>
      </c>
      <c r="P548" s="29">
        <v>0</v>
      </c>
      <c r="Q548" s="29">
        <v>768.9</v>
      </c>
      <c r="R548" s="28">
        <v>0</v>
      </c>
      <c r="S548" s="28">
        <v>49400</v>
      </c>
      <c r="T548" s="28">
        <v>0</v>
      </c>
      <c r="U548" s="28">
        <v>49400</v>
      </c>
      <c r="V548" s="29">
        <v>0</v>
      </c>
      <c r="W548" s="29">
        <v>4</v>
      </c>
      <c r="X548" s="32">
        <f t="shared" si="120"/>
        <v>7</v>
      </c>
      <c r="Y548" s="33">
        <f t="shared" si="121"/>
        <v>768.9</v>
      </c>
      <c r="Z548" s="33">
        <f t="shared" si="122"/>
        <v>49400</v>
      </c>
      <c r="AA548" s="33">
        <f t="shared" si="123"/>
        <v>49400</v>
      </c>
      <c r="AB548" s="5">
        <v>4</v>
      </c>
      <c r="AC548" s="6">
        <v>13504.35</v>
      </c>
      <c r="AD548" s="32">
        <v>1</v>
      </c>
      <c r="AE548" s="67">
        <f t="shared" si="124"/>
        <v>0.5714285714285714</v>
      </c>
      <c r="AF548" s="70">
        <f>IF(C548=Sheet6!$E$3,Sheet6!$E$4,IF('January 2023'!C548=Sheet6!$F$3,Sheet6!$F$4,IF('January 2023'!C548=Sheet6!$G$3,Sheet6!$G$4,IF('January 2023'!C548=Sheet6!$H$3,Sheet6!$H$4,IF('January 2023'!C548=Sheet6!$I$3,Sheet6!$I$4,IF('January 2023'!C548=Sheet6!$J$3,Sheet6!$J$4,IF('January 2023'!C548=Sheet6!$K$3,Sheet6!$K$4,IF('January 2023'!C548=Sheet6!$L$3,Sheet6!$L$4))))))))</f>
        <v>0.11334524387361433</v>
      </c>
      <c r="AG548" s="74">
        <f t="shared" si="125"/>
        <v>1.0337456305458619</v>
      </c>
      <c r="AH548" s="71">
        <v>0.84</v>
      </c>
      <c r="AI548" s="72">
        <f t="shared" si="126"/>
        <v>1</v>
      </c>
      <c r="AJ548" s="73">
        <f t="shared" si="127"/>
        <v>0.5714285714285714</v>
      </c>
      <c r="AK548" s="73">
        <v>0.68062718848137493</v>
      </c>
      <c r="AL548" s="95">
        <f t="shared" si="128"/>
        <v>0</v>
      </c>
      <c r="AM548" s="107">
        <v>0</v>
      </c>
      <c r="AN548" s="98">
        <f t="shared" si="129"/>
        <v>0</v>
      </c>
      <c r="AO548" s="99" t="e">
        <f>SUMIF([1]Sheet1!$AB:$AB,E548,[1]Sheet1!$AA:$AA)</f>
        <v>#VALUE!</v>
      </c>
      <c r="AP548" s="100">
        <f t="shared" si="130"/>
        <v>1</v>
      </c>
      <c r="AQ548" s="97">
        <f t="shared" si="131"/>
        <v>0</v>
      </c>
      <c r="AR548" s="100">
        <f t="shared" si="132"/>
        <v>1</v>
      </c>
      <c r="AS548" s="101">
        <f t="shared" si="133"/>
        <v>-3.3745630545861882E-2</v>
      </c>
      <c r="AT548" s="100">
        <v>0.11334524387361433</v>
      </c>
      <c r="AU548" s="108">
        <f t="shared" si="134"/>
        <v>1</v>
      </c>
    </row>
    <row r="549" spans="1:47" hidden="1">
      <c r="A549" s="21">
        <v>44927</v>
      </c>
      <c r="B549" s="23" t="s">
        <v>13</v>
      </c>
      <c r="C549" s="23" t="s">
        <v>274</v>
      </c>
      <c r="D549" s="23" t="s">
        <v>768</v>
      </c>
      <c r="E549" s="23">
        <v>1000261340</v>
      </c>
      <c r="F549" s="23" t="s">
        <v>32</v>
      </c>
      <c r="G549" s="23">
        <v>1069281</v>
      </c>
      <c r="H549" s="37" t="s">
        <v>20</v>
      </c>
      <c r="I549" s="4" t="s">
        <v>3519</v>
      </c>
      <c r="J549" s="4" t="s">
        <v>3557</v>
      </c>
      <c r="K549" s="24">
        <v>663.70000000000073</v>
      </c>
      <c r="L549" s="24">
        <v>663.70000000000073</v>
      </c>
      <c r="M549" s="29">
        <v>0</v>
      </c>
      <c r="N549" s="29">
        <v>0</v>
      </c>
      <c r="O549" s="29">
        <v>12</v>
      </c>
      <c r="P549" s="29">
        <v>0</v>
      </c>
      <c r="Q549" s="29">
        <v>857.8</v>
      </c>
      <c r="R549" s="28">
        <v>0</v>
      </c>
      <c r="S549" s="28">
        <v>55000.000000000007</v>
      </c>
      <c r="T549" s="28">
        <v>0</v>
      </c>
      <c r="U549" s="28">
        <v>55000</v>
      </c>
      <c r="V549" s="29">
        <v>0</v>
      </c>
      <c r="W549" s="29">
        <v>4</v>
      </c>
      <c r="X549" s="32">
        <f t="shared" si="120"/>
        <v>12</v>
      </c>
      <c r="Y549" s="33">
        <f t="shared" si="121"/>
        <v>857.8</v>
      </c>
      <c r="Z549" s="33">
        <f t="shared" si="122"/>
        <v>55000.000000000007</v>
      </c>
      <c r="AA549" s="33">
        <f t="shared" si="123"/>
        <v>55000</v>
      </c>
      <c r="AB549" s="5">
        <v>4</v>
      </c>
      <c r="AC549" s="6">
        <v>0</v>
      </c>
      <c r="AD549" s="32">
        <v>1</v>
      </c>
      <c r="AE549" s="67">
        <f t="shared" si="124"/>
        <v>0.33333333333333331</v>
      </c>
      <c r="AF549" s="70">
        <f>IF(C549=Sheet6!$E$3,Sheet6!$E$4,IF('January 2023'!C549=Sheet6!$F$3,Sheet6!$F$4,IF('January 2023'!C549=Sheet6!$G$3,Sheet6!$G$4,IF('January 2023'!C549=Sheet6!$H$3,Sheet6!$H$4,IF('January 2023'!C549=Sheet6!$I$3,Sheet6!$I$4,IF('January 2023'!C549=Sheet6!$J$3,Sheet6!$J$4,IF('January 2023'!C549=Sheet6!$K$3,Sheet6!$K$4,IF('January 2023'!C549=Sheet6!$L$3,Sheet6!$L$4))))))))</f>
        <v>0.11334524387361433</v>
      </c>
      <c r="AG549" s="74">
        <f t="shared" si="125"/>
        <v>1.2924514087690206</v>
      </c>
      <c r="AH549" s="71">
        <v>0.84</v>
      </c>
      <c r="AI549" s="72">
        <f t="shared" si="126"/>
        <v>1</v>
      </c>
      <c r="AJ549" s="73">
        <f t="shared" si="127"/>
        <v>0.33333333333333331</v>
      </c>
      <c r="AK549" s="73">
        <v>0.68062718848137493</v>
      </c>
      <c r="AL549" s="95">
        <f t="shared" si="128"/>
        <v>0</v>
      </c>
      <c r="AM549" s="107">
        <v>0</v>
      </c>
      <c r="AN549" s="98">
        <f t="shared" si="129"/>
        <v>0</v>
      </c>
      <c r="AO549" s="99" t="e">
        <f>SUMIF([1]Sheet1!$AB:$AB,E549,[1]Sheet1!$AA:$AA)</f>
        <v>#VALUE!</v>
      </c>
      <c r="AP549" s="100">
        <f t="shared" si="130"/>
        <v>1</v>
      </c>
      <c r="AQ549" s="97">
        <f t="shared" si="131"/>
        <v>0</v>
      </c>
      <c r="AR549" s="100">
        <f t="shared" si="132"/>
        <v>0.99999999999999989</v>
      </c>
      <c r="AS549" s="101">
        <f t="shared" si="133"/>
        <v>-0.29245140876902043</v>
      </c>
      <c r="AT549" s="100">
        <v>0.11334524387361433</v>
      </c>
      <c r="AU549" s="108">
        <f t="shared" si="134"/>
        <v>1</v>
      </c>
    </row>
    <row r="550" spans="1:47" hidden="1">
      <c r="A550" s="21">
        <v>44927</v>
      </c>
      <c r="B550" s="23" t="s">
        <v>13</v>
      </c>
      <c r="C550" s="23" t="s">
        <v>274</v>
      </c>
      <c r="D550" s="23" t="s">
        <v>738</v>
      </c>
      <c r="E550" s="23">
        <v>1000281915</v>
      </c>
      <c r="F550" s="23" t="s">
        <v>32</v>
      </c>
      <c r="G550" s="23">
        <v>1070842</v>
      </c>
      <c r="H550" s="37" t="s">
        <v>20</v>
      </c>
      <c r="I550" s="4" t="s">
        <v>3518</v>
      </c>
      <c r="J550" s="4" t="s">
        <v>3556</v>
      </c>
      <c r="K550" s="24">
        <v>654.68000000000029</v>
      </c>
      <c r="L550" s="24">
        <v>654.68000000000029</v>
      </c>
      <c r="M550" s="29">
        <v>0</v>
      </c>
      <c r="N550" s="29">
        <v>0</v>
      </c>
      <c r="O550" s="29">
        <v>9</v>
      </c>
      <c r="P550" s="29">
        <v>0</v>
      </c>
      <c r="Q550" s="29">
        <v>228.7</v>
      </c>
      <c r="R550" s="28">
        <v>0</v>
      </c>
      <c r="S550" s="28">
        <v>13400</v>
      </c>
      <c r="T550" s="28">
        <v>0</v>
      </c>
      <c r="U550" s="28">
        <v>13400</v>
      </c>
      <c r="V550" s="29">
        <v>0</v>
      </c>
      <c r="W550" s="29">
        <v>2</v>
      </c>
      <c r="X550" s="32">
        <f t="shared" si="120"/>
        <v>9</v>
      </c>
      <c r="Y550" s="33">
        <f t="shared" si="121"/>
        <v>228.7</v>
      </c>
      <c r="Z550" s="33">
        <f t="shared" si="122"/>
        <v>13400</v>
      </c>
      <c r="AA550" s="33">
        <f t="shared" si="123"/>
        <v>13400</v>
      </c>
      <c r="AB550" s="5">
        <v>2</v>
      </c>
      <c r="AC550" s="6">
        <v>1435259.27</v>
      </c>
      <c r="AD550" s="32">
        <v>2</v>
      </c>
      <c r="AE550" s="67">
        <f t="shared" si="124"/>
        <v>0.22222222222222221</v>
      </c>
      <c r="AF550" s="70">
        <f>IF(C550=Sheet6!$E$3,Sheet6!$E$4,IF('January 2023'!C550=Sheet6!$F$3,Sheet6!$F$4,IF('January 2023'!C550=Sheet6!$G$3,Sheet6!$G$4,IF('January 2023'!C550=Sheet6!$H$3,Sheet6!$H$4,IF('January 2023'!C550=Sheet6!$I$3,Sheet6!$I$4,IF('January 2023'!C550=Sheet6!$J$3,Sheet6!$J$4,IF('January 2023'!C550=Sheet6!$K$3,Sheet6!$K$4,IF('January 2023'!C550=Sheet6!$L$3,Sheet6!$L$4))))))))</f>
        <v>0.11334524387361433</v>
      </c>
      <c r="AG550" s="74">
        <f t="shared" si="125"/>
        <v>0.34933097085599052</v>
      </c>
      <c r="AH550" s="71">
        <v>0.84</v>
      </c>
      <c r="AI550" s="72">
        <f t="shared" si="126"/>
        <v>0</v>
      </c>
      <c r="AJ550" s="73">
        <f t="shared" si="127"/>
        <v>0.22222222222222221</v>
      </c>
      <c r="AK550" s="73">
        <v>0.68062718848137493</v>
      </c>
      <c r="AL550" s="95">
        <f t="shared" si="128"/>
        <v>0</v>
      </c>
      <c r="AM550" s="107">
        <v>0</v>
      </c>
      <c r="AN550" s="98">
        <f t="shared" si="129"/>
        <v>321.23120000000023</v>
      </c>
      <c r="AO550" s="99" t="e">
        <f>SUMIF([1]Sheet1!$AB:$AB,E550,[1]Sheet1!$AA:$AA)</f>
        <v>#VALUE!</v>
      </c>
      <c r="AP550" s="100" t="str">
        <f t="shared" si="130"/>
        <v/>
      </c>
      <c r="AQ550" s="97">
        <f t="shared" si="131"/>
        <v>1</v>
      </c>
      <c r="AR550" s="100">
        <f t="shared" si="132"/>
        <v>1</v>
      </c>
      <c r="AS550" s="101">
        <f t="shared" si="133"/>
        <v>0.65066902914400948</v>
      </c>
      <c r="AT550" s="100">
        <v>0.11334524387361433</v>
      </c>
      <c r="AU550" s="108">
        <f t="shared" si="134"/>
        <v>0</v>
      </c>
    </row>
    <row r="551" spans="1:47" hidden="1">
      <c r="A551" s="21">
        <v>44927</v>
      </c>
      <c r="B551" s="22" t="s">
        <v>13</v>
      </c>
      <c r="C551" s="22" t="s">
        <v>274</v>
      </c>
      <c r="D551" s="22" t="s">
        <v>752</v>
      </c>
      <c r="E551" s="22">
        <v>1000262117</v>
      </c>
      <c r="F551" s="22" t="s">
        <v>32</v>
      </c>
      <c r="G551" s="22">
        <v>1070842</v>
      </c>
      <c r="H551" s="36" t="s">
        <v>20</v>
      </c>
      <c r="I551" s="4" t="s">
        <v>3518</v>
      </c>
      <c r="J551" s="4" t="s">
        <v>3556</v>
      </c>
      <c r="K551" s="25">
        <v>581.40000000000873</v>
      </c>
      <c r="L551" s="25">
        <v>581.40000000000873</v>
      </c>
      <c r="M551" s="26">
        <v>0</v>
      </c>
      <c r="N551" s="26">
        <v>0</v>
      </c>
      <c r="O551" s="26">
        <v>7</v>
      </c>
      <c r="P551" s="26">
        <v>0</v>
      </c>
      <c r="Q551" s="26">
        <v>299.5</v>
      </c>
      <c r="R551" s="27">
        <v>0</v>
      </c>
      <c r="S551" s="27">
        <v>18450</v>
      </c>
      <c r="T551" s="28">
        <v>0</v>
      </c>
      <c r="U551" s="27">
        <v>18450</v>
      </c>
      <c r="V551" s="29">
        <v>0</v>
      </c>
      <c r="W551" s="26">
        <v>2</v>
      </c>
      <c r="X551" s="30">
        <f t="shared" si="120"/>
        <v>7</v>
      </c>
      <c r="Y551" s="31">
        <f t="shared" si="121"/>
        <v>299.5</v>
      </c>
      <c r="Z551" s="31">
        <f t="shared" si="122"/>
        <v>18450</v>
      </c>
      <c r="AA551" s="31">
        <f t="shared" si="123"/>
        <v>18450</v>
      </c>
      <c r="AB551" s="5">
        <v>2</v>
      </c>
      <c r="AC551" s="6">
        <v>272240.75</v>
      </c>
      <c r="AD551" s="30">
        <v>1</v>
      </c>
      <c r="AE551" s="67">
        <f t="shared" si="124"/>
        <v>0.2857142857142857</v>
      </c>
      <c r="AF551" s="70">
        <f>IF(C551=Sheet6!$E$3,Sheet6!$E$4,IF('January 2023'!C551=Sheet6!$F$3,Sheet6!$F$4,IF('January 2023'!C551=Sheet6!$G$3,Sheet6!$G$4,IF('January 2023'!C551=Sheet6!$H$3,Sheet6!$H$4,IF('January 2023'!C551=Sheet6!$I$3,Sheet6!$I$4,IF('January 2023'!C551=Sheet6!$J$3,Sheet6!$J$4,IF('January 2023'!C551=Sheet6!$K$3,Sheet6!$K$4,IF('January 2023'!C551=Sheet6!$L$3,Sheet6!$L$4))))))))</f>
        <v>0.11334524387361433</v>
      </c>
      <c r="AG551" s="74">
        <f t="shared" si="125"/>
        <v>0.51513587891296098</v>
      </c>
      <c r="AH551" s="71">
        <v>0.84</v>
      </c>
      <c r="AI551" s="72">
        <f t="shared" si="126"/>
        <v>0</v>
      </c>
      <c r="AJ551" s="73">
        <f t="shared" si="127"/>
        <v>0.2857142857142857</v>
      </c>
      <c r="AK551" s="73">
        <v>0.68062718848137493</v>
      </c>
      <c r="AL551" s="95">
        <f t="shared" si="128"/>
        <v>0</v>
      </c>
      <c r="AM551" s="107">
        <v>0</v>
      </c>
      <c r="AN551" s="98">
        <f t="shared" si="129"/>
        <v>188.87600000000731</v>
      </c>
      <c r="AO551" s="99" t="e">
        <f>SUMIF([1]Sheet1!$AB:$AB,E551,[1]Sheet1!$AA:$AA)</f>
        <v>#VALUE!</v>
      </c>
      <c r="AP551" s="100" t="str">
        <f t="shared" si="130"/>
        <v/>
      </c>
      <c r="AQ551" s="97">
        <f t="shared" si="131"/>
        <v>1</v>
      </c>
      <c r="AR551" s="100">
        <f t="shared" si="132"/>
        <v>1</v>
      </c>
      <c r="AS551" s="101">
        <f t="shared" si="133"/>
        <v>0.48486412108703902</v>
      </c>
      <c r="AT551" s="100">
        <v>0.11334524387361433</v>
      </c>
      <c r="AU551" s="108">
        <f t="shared" si="134"/>
        <v>0</v>
      </c>
    </row>
    <row r="552" spans="1:47" hidden="1">
      <c r="A552" s="21">
        <v>44927</v>
      </c>
      <c r="B552" s="22" t="s">
        <v>13</v>
      </c>
      <c r="C552" s="22" t="s">
        <v>274</v>
      </c>
      <c r="D552" s="22" t="s">
        <v>758</v>
      </c>
      <c r="E552" s="22">
        <v>1000261985</v>
      </c>
      <c r="F552" s="22" t="s">
        <v>32</v>
      </c>
      <c r="G552" s="22">
        <v>1070842</v>
      </c>
      <c r="H552" s="36" t="s">
        <v>20</v>
      </c>
      <c r="I552" s="4" t="s">
        <v>3518</v>
      </c>
      <c r="J552" s="4" t="s">
        <v>3556</v>
      </c>
      <c r="K552" s="25">
        <v>572.19999999999709</v>
      </c>
      <c r="L552" s="25">
        <v>572.19999999999709</v>
      </c>
      <c r="M552" s="26">
        <v>0</v>
      </c>
      <c r="N552" s="26">
        <v>0</v>
      </c>
      <c r="O552" s="26">
        <v>4</v>
      </c>
      <c r="P552" s="26">
        <v>0</v>
      </c>
      <c r="Q552" s="26">
        <v>799.3</v>
      </c>
      <c r="R552" s="27">
        <v>0</v>
      </c>
      <c r="S552" s="27">
        <v>28777.039999999997</v>
      </c>
      <c r="T552" s="28">
        <v>0</v>
      </c>
      <c r="U552" s="27">
        <v>55000</v>
      </c>
      <c r="V552" s="29">
        <v>0</v>
      </c>
      <c r="W552" s="26">
        <v>3</v>
      </c>
      <c r="X552" s="30">
        <f t="shared" si="120"/>
        <v>4</v>
      </c>
      <c r="Y552" s="31">
        <f t="shared" si="121"/>
        <v>799.3</v>
      </c>
      <c r="Z552" s="31">
        <f t="shared" si="122"/>
        <v>28777.039999999997</v>
      </c>
      <c r="AA552" s="31">
        <f t="shared" si="123"/>
        <v>55000</v>
      </c>
      <c r="AB552" s="5">
        <v>3</v>
      </c>
      <c r="AC552" s="6">
        <v>126687</v>
      </c>
      <c r="AD552" s="30">
        <v>1</v>
      </c>
      <c r="AE552" s="67">
        <f t="shared" si="124"/>
        <v>0.75</v>
      </c>
      <c r="AF552" s="70">
        <f>IF(C552=Sheet6!$E$3,Sheet6!$E$4,IF('January 2023'!C552=Sheet6!$F$3,Sheet6!$F$4,IF('January 2023'!C552=Sheet6!$G$3,Sheet6!$G$4,IF('January 2023'!C552=Sheet6!$H$3,Sheet6!$H$4,IF('January 2023'!C552=Sheet6!$I$3,Sheet6!$I$4,IF('January 2023'!C552=Sheet6!$J$3,Sheet6!$J$4,IF('January 2023'!C552=Sheet6!$K$3,Sheet6!$K$4,IF('January 2023'!C552=Sheet6!$L$3,Sheet6!$L$4))))))))</f>
        <v>0.11334524387361433</v>
      </c>
      <c r="AG552" s="74">
        <f t="shared" si="125"/>
        <v>1.3968891995805732</v>
      </c>
      <c r="AH552" s="71">
        <v>0.84</v>
      </c>
      <c r="AI552" s="72">
        <f t="shared" si="126"/>
        <v>1</v>
      </c>
      <c r="AJ552" s="73">
        <f t="shared" si="127"/>
        <v>0.75</v>
      </c>
      <c r="AK552" s="73">
        <v>0.68062718848137493</v>
      </c>
      <c r="AL552" s="95">
        <f t="shared" si="128"/>
        <v>1</v>
      </c>
      <c r="AM552" s="107">
        <v>0</v>
      </c>
      <c r="AN552" s="98">
        <f t="shared" si="129"/>
        <v>0</v>
      </c>
      <c r="AO552" s="99" t="e">
        <f>SUMIF([1]Sheet1!$AB:$AB,E552,[1]Sheet1!$AA:$AA)</f>
        <v>#VALUE!</v>
      </c>
      <c r="AP552" s="100">
        <f t="shared" si="130"/>
        <v>1</v>
      </c>
      <c r="AQ552" s="97">
        <f t="shared" si="131"/>
        <v>0</v>
      </c>
      <c r="AR552" s="100">
        <f t="shared" si="132"/>
        <v>1.9112459099337529</v>
      </c>
      <c r="AS552" s="101">
        <f t="shared" si="133"/>
        <v>-1.6697987693290046</v>
      </c>
      <c r="AT552" s="100">
        <v>0.11334524387361433</v>
      </c>
      <c r="AU552" s="108">
        <f t="shared" si="134"/>
        <v>1</v>
      </c>
    </row>
    <row r="553" spans="1:47" hidden="1">
      <c r="A553" s="21">
        <v>44927</v>
      </c>
      <c r="B553" s="22" t="s">
        <v>13</v>
      </c>
      <c r="C553" s="22" t="s">
        <v>274</v>
      </c>
      <c r="D553" s="22" t="s">
        <v>713</v>
      </c>
      <c r="E553" s="22">
        <v>1000262778</v>
      </c>
      <c r="F553" s="22" t="s">
        <v>32</v>
      </c>
      <c r="G553" s="22">
        <v>1070842</v>
      </c>
      <c r="H553" s="36" t="s">
        <v>20</v>
      </c>
      <c r="I553" s="4" t="s">
        <v>3518</v>
      </c>
      <c r="J553" s="4" t="s">
        <v>3556</v>
      </c>
      <c r="K553" s="25">
        <v>548.09999999999127</v>
      </c>
      <c r="L553" s="25">
        <v>548.09999999999127</v>
      </c>
      <c r="M553" s="26">
        <v>0</v>
      </c>
      <c r="N553" s="26">
        <v>0</v>
      </c>
      <c r="O553" s="26">
        <v>5</v>
      </c>
      <c r="P553" s="26">
        <v>0</v>
      </c>
      <c r="Q553" s="26">
        <v>822.80000000000007</v>
      </c>
      <c r="R553" s="27">
        <v>0</v>
      </c>
      <c r="S553" s="27">
        <v>52352.740000000005</v>
      </c>
      <c r="T553" s="28">
        <v>0</v>
      </c>
      <c r="U553" s="27">
        <v>58800</v>
      </c>
      <c r="V553" s="29">
        <v>0</v>
      </c>
      <c r="W553" s="26">
        <v>3</v>
      </c>
      <c r="X553" s="30">
        <f t="shared" si="120"/>
        <v>5</v>
      </c>
      <c r="Y553" s="31">
        <f t="shared" si="121"/>
        <v>822.80000000000007</v>
      </c>
      <c r="Z553" s="31">
        <f t="shared" si="122"/>
        <v>52352.740000000005</v>
      </c>
      <c r="AA553" s="31">
        <f t="shared" si="123"/>
        <v>58800</v>
      </c>
      <c r="AB553" s="5">
        <v>3</v>
      </c>
      <c r="AC553" s="6">
        <v>268511.08</v>
      </c>
      <c r="AD553" s="30">
        <v>1</v>
      </c>
      <c r="AE553" s="67">
        <f t="shared" si="124"/>
        <v>0.6</v>
      </c>
      <c r="AF553" s="70">
        <f>IF(C553=Sheet6!$E$3,Sheet6!$E$4,IF('January 2023'!C553=Sheet6!$F$3,Sheet6!$F$4,IF('January 2023'!C553=Sheet6!$G$3,Sheet6!$G$4,IF('January 2023'!C553=Sheet6!$H$3,Sheet6!$H$4,IF('January 2023'!C553=Sheet6!$I$3,Sheet6!$I$4,IF('January 2023'!C553=Sheet6!$J$3,Sheet6!$J$4,IF('January 2023'!C553=Sheet6!$K$3,Sheet6!$K$4,IF('January 2023'!C553=Sheet6!$L$3,Sheet6!$L$4))))))))</f>
        <v>0.11334524387361433</v>
      </c>
      <c r="AG553" s="74">
        <f t="shared" si="125"/>
        <v>1.5011859149790425</v>
      </c>
      <c r="AH553" s="71">
        <v>0.84</v>
      </c>
      <c r="AI553" s="72">
        <f t="shared" si="126"/>
        <v>1</v>
      </c>
      <c r="AJ553" s="73">
        <f t="shared" si="127"/>
        <v>0.6</v>
      </c>
      <c r="AK553" s="73">
        <v>0.68062718848137493</v>
      </c>
      <c r="AL553" s="95">
        <f t="shared" si="128"/>
        <v>0</v>
      </c>
      <c r="AM553" s="107">
        <v>0</v>
      </c>
      <c r="AN553" s="98">
        <f t="shared" si="129"/>
        <v>0</v>
      </c>
      <c r="AO553" s="99" t="e">
        <f>SUMIF([1]Sheet1!$AB:$AB,E553,[1]Sheet1!$AA:$AA)</f>
        <v>#VALUE!</v>
      </c>
      <c r="AP553" s="100">
        <f t="shared" si="130"/>
        <v>1</v>
      </c>
      <c r="AQ553" s="97">
        <f t="shared" si="131"/>
        <v>0</v>
      </c>
      <c r="AR553" s="100">
        <f t="shared" si="132"/>
        <v>1.1231503833419223</v>
      </c>
      <c r="AS553" s="101">
        <f t="shared" si="133"/>
        <v>-0.68605753587620599</v>
      </c>
      <c r="AT553" s="100">
        <v>0.11334524387361433</v>
      </c>
      <c r="AU553" s="108">
        <f t="shared" si="134"/>
        <v>1</v>
      </c>
    </row>
    <row r="554" spans="1:47" hidden="1">
      <c r="A554" s="21">
        <v>44927</v>
      </c>
      <c r="B554" s="23" t="s">
        <v>13</v>
      </c>
      <c r="C554" s="23" t="s">
        <v>274</v>
      </c>
      <c r="D554" s="23" t="s">
        <v>756</v>
      </c>
      <c r="E554" s="23">
        <v>1000280646</v>
      </c>
      <c r="F554" s="23" t="s">
        <v>32</v>
      </c>
      <c r="G554" s="23">
        <v>1070842</v>
      </c>
      <c r="H554" s="37" t="s">
        <v>20</v>
      </c>
      <c r="I554" s="4" t="s">
        <v>3520</v>
      </c>
      <c r="J554" s="4" t="s">
        <v>3558</v>
      </c>
      <c r="K554" s="24">
        <v>534.46</v>
      </c>
      <c r="L554" s="24">
        <v>534.46</v>
      </c>
      <c r="M554" s="29">
        <v>0</v>
      </c>
      <c r="N554" s="29">
        <v>0</v>
      </c>
      <c r="O554" s="29">
        <v>4</v>
      </c>
      <c r="P554" s="29">
        <v>0</v>
      </c>
      <c r="Q554" s="29">
        <v>1329</v>
      </c>
      <c r="R554" s="28">
        <v>0</v>
      </c>
      <c r="S554" s="28">
        <v>84200</v>
      </c>
      <c r="T554" s="28">
        <v>0</v>
      </c>
      <c r="U554" s="28">
        <v>84200</v>
      </c>
      <c r="V554" s="29">
        <v>0</v>
      </c>
      <c r="W554" s="29">
        <v>4</v>
      </c>
      <c r="X554" s="32">
        <f t="shared" si="120"/>
        <v>4</v>
      </c>
      <c r="Y554" s="33">
        <f t="shared" si="121"/>
        <v>1329</v>
      </c>
      <c r="Z554" s="33">
        <f t="shared" si="122"/>
        <v>84200</v>
      </c>
      <c r="AA554" s="33">
        <f t="shared" si="123"/>
        <v>84200</v>
      </c>
      <c r="AB554" s="5">
        <v>4</v>
      </c>
      <c r="AC554" s="6">
        <v>208085.91</v>
      </c>
      <c r="AD554" s="32">
        <v>1</v>
      </c>
      <c r="AE554" s="67">
        <f t="shared" si="124"/>
        <v>1</v>
      </c>
      <c r="AF554" s="70">
        <f>IF(C554=Sheet6!$E$3,Sheet6!$E$4,IF('January 2023'!C554=Sheet6!$F$3,Sheet6!$F$4,IF('January 2023'!C554=Sheet6!$G$3,Sheet6!$G$4,IF('January 2023'!C554=Sheet6!$H$3,Sheet6!$H$4,IF('January 2023'!C554=Sheet6!$I$3,Sheet6!$I$4,IF('January 2023'!C554=Sheet6!$J$3,Sheet6!$J$4,IF('January 2023'!C554=Sheet6!$K$3,Sheet6!$K$4,IF('January 2023'!C554=Sheet6!$L$3,Sheet6!$L$4))))))))</f>
        <v>0.11334524387361433</v>
      </c>
      <c r="AG554" s="74">
        <f t="shared" si="125"/>
        <v>2.4866220110017587</v>
      </c>
      <c r="AH554" s="71">
        <v>0.84</v>
      </c>
      <c r="AI554" s="72">
        <f t="shared" si="126"/>
        <v>1</v>
      </c>
      <c r="AJ554" s="73">
        <f t="shared" si="127"/>
        <v>1</v>
      </c>
      <c r="AK554" s="73">
        <v>0.68062718848137493</v>
      </c>
      <c r="AL554" s="95">
        <f t="shared" si="128"/>
        <v>1</v>
      </c>
      <c r="AM554" s="107">
        <v>0</v>
      </c>
      <c r="AN554" s="98">
        <f t="shared" si="129"/>
        <v>0</v>
      </c>
      <c r="AO554" s="99" t="e">
        <f>SUMIF([1]Sheet1!$AB:$AB,E554,[1]Sheet1!$AA:$AA)</f>
        <v>#VALUE!</v>
      </c>
      <c r="AP554" s="100">
        <f t="shared" si="130"/>
        <v>1</v>
      </c>
      <c r="AQ554" s="97">
        <f t="shared" si="131"/>
        <v>0</v>
      </c>
      <c r="AR554" s="100">
        <f t="shared" si="132"/>
        <v>1</v>
      </c>
      <c r="AS554" s="101">
        <f t="shared" si="133"/>
        <v>-1.4866220110017587</v>
      </c>
      <c r="AT554" s="100">
        <v>0.11334524387361433</v>
      </c>
      <c r="AU554" s="108">
        <f t="shared" si="134"/>
        <v>1</v>
      </c>
    </row>
    <row r="555" spans="1:47" hidden="1">
      <c r="A555" s="21">
        <v>44927</v>
      </c>
      <c r="B555" s="23" t="s">
        <v>13</v>
      </c>
      <c r="C555" s="23" t="s">
        <v>274</v>
      </c>
      <c r="D555" s="23" t="s">
        <v>744</v>
      </c>
      <c r="E555" s="23">
        <v>1000262354</v>
      </c>
      <c r="F555" s="23" t="s">
        <v>32</v>
      </c>
      <c r="G555" s="23">
        <v>1070842</v>
      </c>
      <c r="H555" s="37" t="s">
        <v>20</v>
      </c>
      <c r="I555" s="4" t="s">
        <v>3520</v>
      </c>
      <c r="J555" s="4" t="s">
        <v>3558</v>
      </c>
      <c r="K555" s="24">
        <v>527</v>
      </c>
      <c r="L555" s="24">
        <v>527</v>
      </c>
      <c r="M555" s="29">
        <v>2</v>
      </c>
      <c r="N555" s="29">
        <v>0</v>
      </c>
      <c r="O555" s="29">
        <v>9</v>
      </c>
      <c r="P555" s="29">
        <v>200</v>
      </c>
      <c r="Q555" s="29">
        <v>1048.0999999999999</v>
      </c>
      <c r="R555" s="28">
        <v>12656.42</v>
      </c>
      <c r="S555" s="28">
        <v>67700</v>
      </c>
      <c r="T555" s="28">
        <v>13028</v>
      </c>
      <c r="U555" s="28">
        <v>74000</v>
      </c>
      <c r="V555" s="29">
        <v>2</v>
      </c>
      <c r="W555" s="29">
        <v>5</v>
      </c>
      <c r="X555" s="32">
        <f t="shared" si="120"/>
        <v>11</v>
      </c>
      <c r="Y555" s="33">
        <f t="shared" si="121"/>
        <v>1248.0999999999999</v>
      </c>
      <c r="Z555" s="33">
        <f t="shared" si="122"/>
        <v>80356.42</v>
      </c>
      <c r="AA555" s="33">
        <f t="shared" si="123"/>
        <v>87028</v>
      </c>
      <c r="AB555" s="5">
        <v>7</v>
      </c>
      <c r="AC555" s="6">
        <v>12294.44</v>
      </c>
      <c r="AD555" s="32">
        <v>0</v>
      </c>
      <c r="AE555" s="67">
        <f t="shared" si="124"/>
        <v>0.63636363636363635</v>
      </c>
      <c r="AF555" s="70">
        <f>IF(C555=Sheet6!$E$3,Sheet6!$E$4,IF('January 2023'!C555=Sheet6!$F$3,Sheet6!$F$4,IF('January 2023'!C555=Sheet6!$G$3,Sheet6!$G$4,IF('January 2023'!C555=Sheet6!$H$3,Sheet6!$H$4,IF('January 2023'!C555=Sheet6!$I$3,Sheet6!$I$4,IF('January 2023'!C555=Sheet6!$J$3,Sheet6!$J$4,IF('January 2023'!C555=Sheet6!$K$3,Sheet6!$K$4,IF('January 2023'!C555=Sheet6!$L$3,Sheet6!$L$4))))))))</f>
        <v>0.11334524387361433</v>
      </c>
      <c r="AG555" s="74">
        <f t="shared" si="125"/>
        <v>2.3683111954459202</v>
      </c>
      <c r="AH555" s="71">
        <v>0.84</v>
      </c>
      <c r="AI555" s="72">
        <f t="shared" si="126"/>
        <v>1</v>
      </c>
      <c r="AJ555" s="73">
        <f t="shared" si="127"/>
        <v>0.63636363636363635</v>
      </c>
      <c r="AK555" s="73">
        <v>0.68062718848137493</v>
      </c>
      <c r="AL555" s="95">
        <f t="shared" si="128"/>
        <v>0</v>
      </c>
      <c r="AM555" s="107">
        <v>0</v>
      </c>
      <c r="AN555" s="98">
        <f t="shared" si="129"/>
        <v>0</v>
      </c>
      <c r="AO555" s="99" t="e">
        <f>SUMIF([1]Sheet1!$AB:$AB,E555,[1]Sheet1!$AA:$AA)</f>
        <v>#VALUE!</v>
      </c>
      <c r="AP555" s="100">
        <f t="shared" si="130"/>
        <v>1</v>
      </c>
      <c r="AQ555" s="97">
        <f t="shared" si="131"/>
        <v>0</v>
      </c>
      <c r="AR555" s="100">
        <f t="shared" si="132"/>
        <v>1.0830248535213491</v>
      </c>
      <c r="AS555" s="101">
        <f t="shared" si="133"/>
        <v>-1.564939885540789</v>
      </c>
      <c r="AT555" s="100">
        <v>0.11334524387361433</v>
      </c>
      <c r="AU555" s="108">
        <f t="shared" si="134"/>
        <v>1</v>
      </c>
    </row>
    <row r="556" spans="1:47" hidden="1">
      <c r="A556" s="21">
        <v>44927</v>
      </c>
      <c r="B556" s="23" t="s">
        <v>13</v>
      </c>
      <c r="C556" s="23" t="s">
        <v>274</v>
      </c>
      <c r="D556" s="23" t="s">
        <v>772</v>
      </c>
      <c r="E556" s="23">
        <v>1000281521</v>
      </c>
      <c r="F556" s="23" t="s">
        <v>32</v>
      </c>
      <c r="G556" s="23">
        <v>1070842</v>
      </c>
      <c r="H556" s="37" t="s">
        <v>20</v>
      </c>
      <c r="I556" s="4" t="s">
        <v>3520</v>
      </c>
      <c r="J556" s="4" t="s">
        <v>3558</v>
      </c>
      <c r="K556" s="24">
        <v>511.69999999999709</v>
      </c>
      <c r="L556" s="24">
        <v>511.69999999999709</v>
      </c>
      <c r="M556" s="29">
        <v>0</v>
      </c>
      <c r="N556" s="29">
        <v>0</v>
      </c>
      <c r="O556" s="29">
        <v>7</v>
      </c>
      <c r="P556" s="29">
        <v>0</v>
      </c>
      <c r="Q556" s="29">
        <v>288.79999999999995</v>
      </c>
      <c r="R556" s="28">
        <v>0</v>
      </c>
      <c r="S556" s="28">
        <v>17500</v>
      </c>
      <c r="T556" s="28">
        <v>0</v>
      </c>
      <c r="U556" s="28">
        <v>17500</v>
      </c>
      <c r="V556" s="29">
        <v>0</v>
      </c>
      <c r="W556" s="29">
        <v>2</v>
      </c>
      <c r="X556" s="32">
        <f t="shared" si="120"/>
        <v>7</v>
      </c>
      <c r="Y556" s="33">
        <f t="shared" si="121"/>
        <v>288.79999999999995</v>
      </c>
      <c r="Z556" s="33">
        <f t="shared" si="122"/>
        <v>17500</v>
      </c>
      <c r="AA556" s="33">
        <f t="shared" si="123"/>
        <v>17500</v>
      </c>
      <c r="AB556" s="5">
        <v>2</v>
      </c>
      <c r="AC556" s="6">
        <v>2105532.89</v>
      </c>
      <c r="AD556" s="32">
        <v>7</v>
      </c>
      <c r="AE556" s="67">
        <f t="shared" si="124"/>
        <v>0.2857142857142857</v>
      </c>
      <c r="AF556" s="70">
        <f>IF(C556=Sheet6!$E$3,Sheet6!$E$4,IF('January 2023'!C556=Sheet6!$F$3,Sheet6!$F$4,IF('January 2023'!C556=Sheet6!$G$3,Sheet6!$G$4,IF('January 2023'!C556=Sheet6!$H$3,Sheet6!$H$4,IF('January 2023'!C556=Sheet6!$I$3,Sheet6!$I$4,IF('January 2023'!C556=Sheet6!$J$3,Sheet6!$J$4,IF('January 2023'!C556=Sheet6!$K$3,Sheet6!$K$4,IF('January 2023'!C556=Sheet6!$L$3,Sheet6!$L$4))))))))</f>
        <v>0.11334524387361433</v>
      </c>
      <c r="AG556" s="74">
        <f t="shared" si="125"/>
        <v>0.56439319914012431</v>
      </c>
      <c r="AH556" s="71">
        <v>0.84</v>
      </c>
      <c r="AI556" s="72">
        <f t="shared" si="126"/>
        <v>0</v>
      </c>
      <c r="AJ556" s="73">
        <f t="shared" si="127"/>
        <v>0.2857142857142857</v>
      </c>
      <c r="AK556" s="73">
        <v>0.68062718848137493</v>
      </c>
      <c r="AL556" s="95">
        <f t="shared" si="128"/>
        <v>0</v>
      </c>
      <c r="AM556" s="107">
        <v>0</v>
      </c>
      <c r="AN556" s="98">
        <f t="shared" si="129"/>
        <v>141.02799999999758</v>
      </c>
      <c r="AO556" s="99" t="e">
        <f>SUMIF([1]Sheet1!$AB:$AB,E556,[1]Sheet1!$AA:$AA)</f>
        <v>#VALUE!</v>
      </c>
      <c r="AP556" s="100" t="str">
        <f t="shared" si="130"/>
        <v/>
      </c>
      <c r="AQ556" s="97">
        <f t="shared" si="131"/>
        <v>1</v>
      </c>
      <c r="AR556" s="100">
        <f t="shared" si="132"/>
        <v>1</v>
      </c>
      <c r="AS556" s="101">
        <f t="shared" si="133"/>
        <v>0.43560680085987569</v>
      </c>
      <c r="AT556" s="100">
        <v>0.11334524387361433</v>
      </c>
      <c r="AU556" s="108">
        <f t="shared" si="134"/>
        <v>0</v>
      </c>
    </row>
    <row r="557" spans="1:47" hidden="1">
      <c r="A557" s="21">
        <v>44927</v>
      </c>
      <c r="B557" s="22" t="s">
        <v>13</v>
      </c>
      <c r="C557" s="22" t="s">
        <v>274</v>
      </c>
      <c r="D557" s="22" t="s">
        <v>762</v>
      </c>
      <c r="E557" s="22">
        <v>1000281848</v>
      </c>
      <c r="F557" s="22" t="s">
        <v>32</v>
      </c>
      <c r="G557" s="22">
        <v>1070842</v>
      </c>
      <c r="H557" s="36" t="s">
        <v>20</v>
      </c>
      <c r="I557" s="4" t="s">
        <v>3518</v>
      </c>
      <c r="J557" s="4" t="s">
        <v>3556</v>
      </c>
      <c r="K557" s="25">
        <v>487.79999999998836</v>
      </c>
      <c r="L557" s="25">
        <v>487.79999999998836</v>
      </c>
      <c r="M557" s="26">
        <v>0</v>
      </c>
      <c r="N557" s="26">
        <v>0</v>
      </c>
      <c r="O557" s="26">
        <v>7</v>
      </c>
      <c r="P557" s="26">
        <v>0</v>
      </c>
      <c r="Q557" s="26">
        <v>480.6</v>
      </c>
      <c r="R557" s="27">
        <v>0</v>
      </c>
      <c r="S557" s="27">
        <v>32000.000000000004</v>
      </c>
      <c r="T557" s="28">
        <v>0</v>
      </c>
      <c r="U557" s="27">
        <v>32000</v>
      </c>
      <c r="V557" s="29">
        <v>0</v>
      </c>
      <c r="W557" s="26">
        <v>3</v>
      </c>
      <c r="X557" s="30">
        <f t="shared" si="120"/>
        <v>7</v>
      </c>
      <c r="Y557" s="31">
        <f t="shared" si="121"/>
        <v>480.6</v>
      </c>
      <c r="Z557" s="31">
        <f t="shared" si="122"/>
        <v>32000.000000000004</v>
      </c>
      <c r="AA557" s="31">
        <f t="shared" si="123"/>
        <v>32000</v>
      </c>
      <c r="AB557" s="5">
        <v>3</v>
      </c>
      <c r="AC557" s="6">
        <v>624112.77</v>
      </c>
      <c r="AD557" s="30">
        <v>1</v>
      </c>
      <c r="AE557" s="67">
        <f t="shared" si="124"/>
        <v>0.42857142857142855</v>
      </c>
      <c r="AF557" s="70">
        <f>IF(C557=Sheet6!$E$3,Sheet6!$E$4,IF('January 2023'!C557=Sheet6!$F$3,Sheet6!$F$4,IF('January 2023'!C557=Sheet6!$G$3,Sheet6!$G$4,IF('January 2023'!C557=Sheet6!$H$3,Sheet6!$H$4,IF('January 2023'!C557=Sheet6!$I$3,Sheet6!$I$4,IF('January 2023'!C557=Sheet6!$J$3,Sheet6!$J$4,IF('January 2023'!C557=Sheet6!$K$3,Sheet6!$K$4,IF('January 2023'!C557=Sheet6!$L$3,Sheet6!$L$4))))))))</f>
        <v>0.11334524387361433</v>
      </c>
      <c r="AG557" s="74">
        <f t="shared" si="125"/>
        <v>0.9852398523985475</v>
      </c>
      <c r="AH557" s="71">
        <v>0.84</v>
      </c>
      <c r="AI557" s="72">
        <f t="shared" si="126"/>
        <v>1</v>
      </c>
      <c r="AJ557" s="73">
        <f t="shared" si="127"/>
        <v>0.42857142857142855</v>
      </c>
      <c r="AK557" s="73">
        <v>0.68062718848137493</v>
      </c>
      <c r="AL557" s="95">
        <f t="shared" si="128"/>
        <v>0</v>
      </c>
      <c r="AM557" s="107">
        <v>0</v>
      </c>
      <c r="AN557" s="98">
        <f t="shared" si="129"/>
        <v>0</v>
      </c>
      <c r="AO557" s="99" t="e">
        <f>SUMIF([1]Sheet1!$AB:$AB,E557,[1]Sheet1!$AA:$AA)</f>
        <v>#VALUE!</v>
      </c>
      <c r="AP557" s="100">
        <f t="shared" si="130"/>
        <v>1</v>
      </c>
      <c r="AQ557" s="97">
        <f t="shared" si="131"/>
        <v>0</v>
      </c>
      <c r="AR557" s="100">
        <f t="shared" si="132"/>
        <v>0.99999999999999989</v>
      </c>
      <c r="AS557" s="101">
        <f t="shared" si="133"/>
        <v>1.4760147601452611E-2</v>
      </c>
      <c r="AT557" s="100">
        <v>0.11334524387361433</v>
      </c>
      <c r="AU557" s="108">
        <f t="shared" si="134"/>
        <v>1</v>
      </c>
    </row>
    <row r="558" spans="1:47" hidden="1">
      <c r="A558" s="21">
        <v>44927</v>
      </c>
      <c r="B558" s="23" t="s">
        <v>13</v>
      </c>
      <c r="C558" s="23" t="s">
        <v>274</v>
      </c>
      <c r="D558" s="23" t="s">
        <v>599</v>
      </c>
      <c r="E558" s="23">
        <v>1000281574</v>
      </c>
      <c r="F558" s="23" t="s">
        <v>32</v>
      </c>
      <c r="G558" s="23">
        <v>1070842</v>
      </c>
      <c r="H558" s="37" t="s">
        <v>20</v>
      </c>
      <c r="I558" s="4" t="s">
        <v>3518</v>
      </c>
      <c r="J558" s="4" t="s">
        <v>3556</v>
      </c>
      <c r="K558" s="24">
        <v>435.60000000000582</v>
      </c>
      <c r="L558" s="24">
        <v>435.60000000000582</v>
      </c>
      <c r="M558" s="29">
        <v>0</v>
      </c>
      <c r="N558" s="29">
        <v>0</v>
      </c>
      <c r="O558" s="29">
        <v>7</v>
      </c>
      <c r="P558" s="29">
        <v>0</v>
      </c>
      <c r="Q558" s="29">
        <v>591.9</v>
      </c>
      <c r="R558" s="28">
        <v>0</v>
      </c>
      <c r="S558" s="28">
        <v>37516.559999999998</v>
      </c>
      <c r="T558" s="28">
        <v>0</v>
      </c>
      <c r="U558" s="28">
        <v>323610</v>
      </c>
      <c r="V558" s="29">
        <v>0</v>
      </c>
      <c r="W558" s="29">
        <v>6</v>
      </c>
      <c r="X558" s="32">
        <f t="shared" si="120"/>
        <v>7</v>
      </c>
      <c r="Y558" s="33">
        <f t="shared" si="121"/>
        <v>591.9</v>
      </c>
      <c r="Z558" s="33">
        <f t="shared" si="122"/>
        <v>37516.559999999998</v>
      </c>
      <c r="AA558" s="33">
        <f t="shared" si="123"/>
        <v>323610</v>
      </c>
      <c r="AB558" s="5">
        <v>6</v>
      </c>
      <c r="AC558" s="6">
        <v>317530.39</v>
      </c>
      <c r="AD558" s="32">
        <v>1</v>
      </c>
      <c r="AE558" s="67">
        <f t="shared" si="124"/>
        <v>0.8571428571428571</v>
      </c>
      <c r="AF558" s="70">
        <f>IF(C558=Sheet6!$E$3,Sheet6!$E$4,IF('January 2023'!C558=Sheet6!$F$3,Sheet6!$F$4,IF('January 2023'!C558=Sheet6!$G$3,Sheet6!$G$4,IF('January 2023'!C558=Sheet6!$H$3,Sheet6!$H$4,IF('January 2023'!C558=Sheet6!$I$3,Sheet6!$I$4,IF('January 2023'!C558=Sheet6!$J$3,Sheet6!$J$4,IF('January 2023'!C558=Sheet6!$K$3,Sheet6!$K$4,IF('January 2023'!C558=Sheet6!$L$3,Sheet6!$L$4))))))))</f>
        <v>0.11334524387361433</v>
      </c>
      <c r="AG558" s="74">
        <f t="shared" si="125"/>
        <v>1.358815426997227</v>
      </c>
      <c r="AH558" s="71">
        <v>0.84</v>
      </c>
      <c r="AI558" s="72">
        <f t="shared" si="126"/>
        <v>1</v>
      </c>
      <c r="AJ558" s="73">
        <f t="shared" si="127"/>
        <v>0.8571428571428571</v>
      </c>
      <c r="AK558" s="73">
        <v>0.68062718848137493</v>
      </c>
      <c r="AL558" s="95">
        <f t="shared" si="128"/>
        <v>1</v>
      </c>
      <c r="AM558" s="107">
        <v>0</v>
      </c>
      <c r="AN558" s="98">
        <f t="shared" si="129"/>
        <v>0</v>
      </c>
      <c r="AO558" s="99" t="e">
        <f>SUMIF([1]Sheet1!$AB:$AB,E558,[1]Sheet1!$AA:$AA)</f>
        <v>#VALUE!</v>
      </c>
      <c r="AP558" s="100">
        <f t="shared" si="130"/>
        <v>1</v>
      </c>
      <c r="AQ558" s="97">
        <f t="shared" si="131"/>
        <v>0</v>
      </c>
      <c r="AR558" s="100">
        <f t="shared" si="132"/>
        <v>8.6257908507603052</v>
      </c>
      <c r="AS558" s="101">
        <f t="shared" si="133"/>
        <v>-10.720857678064638</v>
      </c>
      <c r="AT558" s="100">
        <v>0.11334524387361433</v>
      </c>
      <c r="AU558" s="108">
        <f t="shared" si="134"/>
        <v>1</v>
      </c>
    </row>
    <row r="559" spans="1:47" hidden="1">
      <c r="A559" s="21">
        <v>44927</v>
      </c>
      <c r="B559" s="22" t="s">
        <v>13</v>
      </c>
      <c r="C559" s="22" t="s">
        <v>274</v>
      </c>
      <c r="D559" s="22" t="s">
        <v>754</v>
      </c>
      <c r="E559" s="22">
        <v>1001602125</v>
      </c>
      <c r="F559" s="22" t="s">
        <v>32</v>
      </c>
      <c r="G559" s="22">
        <v>1070842</v>
      </c>
      <c r="H559" s="36" t="s">
        <v>20</v>
      </c>
      <c r="I559" s="4" t="s">
        <v>3518</v>
      </c>
      <c r="J559" s="4" t="s">
        <v>3556</v>
      </c>
      <c r="K559" s="25">
        <v>430.19999999998254</v>
      </c>
      <c r="L559" s="25">
        <v>430.19999999998254</v>
      </c>
      <c r="M559" s="26">
        <v>1</v>
      </c>
      <c r="N559" s="26">
        <v>0</v>
      </c>
      <c r="O559" s="26">
        <v>5</v>
      </c>
      <c r="P559" s="26">
        <v>100</v>
      </c>
      <c r="Q559" s="26">
        <v>712.6</v>
      </c>
      <c r="R559" s="27">
        <v>6402.3899999999994</v>
      </c>
      <c r="S559" s="27">
        <v>44299.999999999993</v>
      </c>
      <c r="T559" s="28">
        <v>50500</v>
      </c>
      <c r="U559" s="27">
        <v>44300</v>
      </c>
      <c r="V559" s="29">
        <v>1</v>
      </c>
      <c r="W559" s="26">
        <v>2</v>
      </c>
      <c r="X559" s="30">
        <f t="shared" si="120"/>
        <v>6</v>
      </c>
      <c r="Y559" s="31">
        <f t="shared" si="121"/>
        <v>812.6</v>
      </c>
      <c r="Z559" s="31">
        <f t="shared" si="122"/>
        <v>50702.389999999992</v>
      </c>
      <c r="AA559" s="31">
        <f t="shared" si="123"/>
        <v>94800</v>
      </c>
      <c r="AB559" s="5">
        <v>3</v>
      </c>
      <c r="AC559" s="6">
        <v>93456.56</v>
      </c>
      <c r="AD559" s="30">
        <v>1</v>
      </c>
      <c r="AE559" s="67">
        <f t="shared" si="124"/>
        <v>0.5</v>
      </c>
      <c r="AF559" s="70">
        <f>IF(C559=Sheet6!$E$3,Sheet6!$E$4,IF('January 2023'!C559=Sheet6!$F$3,Sheet6!$F$4,IF('January 2023'!C559=Sheet6!$G$3,Sheet6!$G$4,IF('January 2023'!C559=Sheet6!$H$3,Sheet6!$H$4,IF('January 2023'!C559=Sheet6!$I$3,Sheet6!$I$4,IF('January 2023'!C559=Sheet6!$J$3,Sheet6!$J$4,IF('January 2023'!C559=Sheet6!$K$3,Sheet6!$K$4,IF('January 2023'!C559=Sheet6!$L$3,Sheet6!$L$4))))))))</f>
        <v>0.11334524387361433</v>
      </c>
      <c r="AG559" s="74">
        <f t="shared" si="125"/>
        <v>1.8888888888889657</v>
      </c>
      <c r="AH559" s="71">
        <v>0.84</v>
      </c>
      <c r="AI559" s="72">
        <f t="shared" si="126"/>
        <v>1</v>
      </c>
      <c r="AJ559" s="73">
        <f t="shared" si="127"/>
        <v>0.5</v>
      </c>
      <c r="AK559" s="73">
        <v>0.68062718848137493</v>
      </c>
      <c r="AL559" s="95">
        <f t="shared" si="128"/>
        <v>0</v>
      </c>
      <c r="AM559" s="107">
        <v>0</v>
      </c>
      <c r="AN559" s="98">
        <f t="shared" si="129"/>
        <v>0</v>
      </c>
      <c r="AO559" s="99" t="e">
        <f>SUMIF([1]Sheet1!$AB:$AB,E559,[1]Sheet1!$AA:$AA)</f>
        <v>#VALUE!</v>
      </c>
      <c r="AP559" s="100">
        <f t="shared" si="130"/>
        <v>1</v>
      </c>
      <c r="AQ559" s="97">
        <f t="shared" si="131"/>
        <v>0</v>
      </c>
      <c r="AR559" s="100">
        <f t="shared" si="132"/>
        <v>1.8697343458562805</v>
      </c>
      <c r="AS559" s="101">
        <f t="shared" si="133"/>
        <v>-2.5317204310620069</v>
      </c>
      <c r="AT559" s="100">
        <v>0.11334524387361433</v>
      </c>
      <c r="AU559" s="108">
        <f t="shared" si="134"/>
        <v>1</v>
      </c>
    </row>
    <row r="560" spans="1:47" hidden="1">
      <c r="A560" s="21">
        <v>44927</v>
      </c>
      <c r="B560" s="23" t="s">
        <v>13</v>
      </c>
      <c r="C560" s="23" t="s">
        <v>274</v>
      </c>
      <c r="D560" s="23" t="s">
        <v>737</v>
      </c>
      <c r="E560" s="23">
        <v>1000262145</v>
      </c>
      <c r="F560" s="23" t="s">
        <v>32</v>
      </c>
      <c r="G560" s="23">
        <v>1070842</v>
      </c>
      <c r="H560" s="37" t="s">
        <v>20</v>
      </c>
      <c r="I560" s="4" t="s">
        <v>3518</v>
      </c>
      <c r="J560" s="4" t="s">
        <v>3556</v>
      </c>
      <c r="K560" s="24">
        <v>377.96866605000002</v>
      </c>
      <c r="L560" s="24">
        <v>377.96866605000002</v>
      </c>
      <c r="M560" s="29">
        <v>1</v>
      </c>
      <c r="N560" s="29">
        <v>0</v>
      </c>
      <c r="O560" s="29">
        <v>5</v>
      </c>
      <c r="P560" s="29">
        <v>133</v>
      </c>
      <c r="Q560" s="29">
        <v>408.9</v>
      </c>
      <c r="R560" s="28">
        <v>8515.18</v>
      </c>
      <c r="S560" s="28">
        <v>25500</v>
      </c>
      <c r="T560" s="28">
        <v>22000</v>
      </c>
      <c r="U560" s="28">
        <v>25500</v>
      </c>
      <c r="V560" s="29">
        <v>1</v>
      </c>
      <c r="W560" s="29">
        <v>2</v>
      </c>
      <c r="X560" s="32">
        <f t="shared" si="120"/>
        <v>6</v>
      </c>
      <c r="Y560" s="33">
        <f t="shared" si="121"/>
        <v>541.9</v>
      </c>
      <c r="Z560" s="33">
        <f t="shared" si="122"/>
        <v>34015.18</v>
      </c>
      <c r="AA560" s="33">
        <f t="shared" si="123"/>
        <v>47500</v>
      </c>
      <c r="AB560" s="5">
        <v>3</v>
      </c>
      <c r="AC560" s="6">
        <v>156969.66</v>
      </c>
      <c r="AD560" s="32">
        <v>0</v>
      </c>
      <c r="AE560" s="67">
        <f t="shared" si="124"/>
        <v>0.5</v>
      </c>
      <c r="AF560" s="70">
        <f>IF(C560=Sheet6!$E$3,Sheet6!$E$4,IF('January 2023'!C560=Sheet6!$F$3,Sheet6!$F$4,IF('January 2023'!C560=Sheet6!$G$3,Sheet6!$G$4,IF('January 2023'!C560=Sheet6!$H$3,Sheet6!$H$4,IF('January 2023'!C560=Sheet6!$I$3,Sheet6!$I$4,IF('January 2023'!C560=Sheet6!$J$3,Sheet6!$J$4,IF('January 2023'!C560=Sheet6!$K$3,Sheet6!$K$4,IF('January 2023'!C560=Sheet6!$L$3,Sheet6!$L$4))))))))</f>
        <v>0.11334524387361433</v>
      </c>
      <c r="AG560" s="74">
        <f t="shared" si="125"/>
        <v>1.4337167301807874</v>
      </c>
      <c r="AH560" s="71">
        <v>0.84</v>
      </c>
      <c r="AI560" s="72">
        <f t="shared" si="126"/>
        <v>1</v>
      </c>
      <c r="AJ560" s="73">
        <f t="shared" si="127"/>
        <v>0.5</v>
      </c>
      <c r="AK560" s="73">
        <v>0.68062718848137493</v>
      </c>
      <c r="AL560" s="95">
        <f t="shared" si="128"/>
        <v>0</v>
      </c>
      <c r="AM560" s="107">
        <v>0</v>
      </c>
      <c r="AN560" s="98">
        <f t="shared" si="129"/>
        <v>0</v>
      </c>
      <c r="AO560" s="99" t="e">
        <f>SUMIF([1]Sheet1!$AB:$AB,E560,[1]Sheet1!$AA:$AA)</f>
        <v>#VALUE!</v>
      </c>
      <c r="AP560" s="100">
        <f t="shared" si="130"/>
        <v>1</v>
      </c>
      <c r="AQ560" s="97">
        <f t="shared" si="131"/>
        <v>0</v>
      </c>
      <c r="AR560" s="100">
        <f t="shared" si="132"/>
        <v>1.39643535621449</v>
      </c>
      <c r="AS560" s="101">
        <f t="shared" si="133"/>
        <v>-1.0020927328206817</v>
      </c>
      <c r="AT560" s="100">
        <v>0.11334524387361433</v>
      </c>
      <c r="AU560" s="108">
        <f t="shared" si="134"/>
        <v>1</v>
      </c>
    </row>
    <row r="561" spans="1:47" hidden="1">
      <c r="A561" s="21">
        <v>44927</v>
      </c>
      <c r="B561" s="23" t="s">
        <v>13</v>
      </c>
      <c r="C561" s="23" t="s">
        <v>274</v>
      </c>
      <c r="D561" s="23" t="s">
        <v>766</v>
      </c>
      <c r="E561" s="23">
        <v>1000262138</v>
      </c>
      <c r="F561" s="23" t="s">
        <v>32</v>
      </c>
      <c r="G561" s="23">
        <v>1070842</v>
      </c>
      <c r="H561" s="37" t="s">
        <v>20</v>
      </c>
      <c r="I561" s="4" t="s">
        <v>3518</v>
      </c>
      <c r="J561" s="4" t="s">
        <v>3556</v>
      </c>
      <c r="K561" s="24">
        <v>355.5</v>
      </c>
      <c r="L561" s="24">
        <v>355.5</v>
      </c>
      <c r="M561" s="29">
        <v>0</v>
      </c>
      <c r="N561" s="29">
        <v>0</v>
      </c>
      <c r="O561" s="29">
        <v>1</v>
      </c>
      <c r="P561" s="29">
        <v>0</v>
      </c>
      <c r="Q561" s="29">
        <v>234.1</v>
      </c>
      <c r="R561" s="28">
        <v>0</v>
      </c>
      <c r="S561" s="28">
        <v>15000</v>
      </c>
      <c r="T561" s="28">
        <v>0</v>
      </c>
      <c r="U561" s="28">
        <v>15000</v>
      </c>
      <c r="V561" s="29">
        <v>0</v>
      </c>
      <c r="W561" s="29">
        <v>1</v>
      </c>
      <c r="X561" s="32">
        <f t="shared" si="120"/>
        <v>1</v>
      </c>
      <c r="Y561" s="33">
        <f t="shared" si="121"/>
        <v>234.1</v>
      </c>
      <c r="Z561" s="33">
        <f t="shared" si="122"/>
        <v>15000</v>
      </c>
      <c r="AA561" s="33">
        <f t="shared" si="123"/>
        <v>15000</v>
      </c>
      <c r="AB561" s="5">
        <v>1</v>
      </c>
      <c r="AC561" s="6">
        <v>281595.5</v>
      </c>
      <c r="AD561" s="32">
        <v>1</v>
      </c>
      <c r="AE561" s="67">
        <f t="shared" si="124"/>
        <v>1</v>
      </c>
      <c r="AF561" s="70">
        <f>IF(C561=Sheet6!$E$3,Sheet6!$E$4,IF('January 2023'!C561=Sheet6!$F$3,Sheet6!$F$4,IF('January 2023'!C561=Sheet6!$G$3,Sheet6!$G$4,IF('January 2023'!C561=Sheet6!$H$3,Sheet6!$H$4,IF('January 2023'!C561=Sheet6!$I$3,Sheet6!$I$4,IF('January 2023'!C561=Sheet6!$J$3,Sheet6!$J$4,IF('January 2023'!C561=Sheet6!$K$3,Sheet6!$K$4,IF('January 2023'!C561=Sheet6!$L$3,Sheet6!$L$4))))))))</f>
        <v>0.11334524387361433</v>
      </c>
      <c r="AG561" s="74">
        <f t="shared" si="125"/>
        <v>0.6585091420534458</v>
      </c>
      <c r="AH561" s="71">
        <v>0.84</v>
      </c>
      <c r="AI561" s="72">
        <f t="shared" si="126"/>
        <v>0</v>
      </c>
      <c r="AJ561" s="73">
        <f t="shared" si="127"/>
        <v>1</v>
      </c>
      <c r="AK561" s="73">
        <v>0.68062718848137493</v>
      </c>
      <c r="AL561" s="95">
        <f t="shared" si="128"/>
        <v>1</v>
      </c>
      <c r="AM561" s="107">
        <v>0</v>
      </c>
      <c r="AN561" s="98">
        <f t="shared" si="129"/>
        <v>64.52000000000001</v>
      </c>
      <c r="AO561" s="99" t="e">
        <f>SUMIF([1]Sheet1!$AB:$AB,E561,[1]Sheet1!$AA:$AA)</f>
        <v>#VALUE!</v>
      </c>
      <c r="AP561" s="100" t="str">
        <f t="shared" si="130"/>
        <v/>
      </c>
      <c r="AQ561" s="97">
        <f t="shared" si="131"/>
        <v>1</v>
      </c>
      <c r="AR561" s="100">
        <f t="shared" si="132"/>
        <v>1</v>
      </c>
      <c r="AS561" s="101">
        <f t="shared" si="133"/>
        <v>0.3414908579465542</v>
      </c>
      <c r="AT561" s="100">
        <v>0.11334524387361433</v>
      </c>
      <c r="AU561" s="108">
        <f t="shared" si="134"/>
        <v>0</v>
      </c>
    </row>
    <row r="562" spans="1:47" hidden="1">
      <c r="A562" s="21">
        <v>44927</v>
      </c>
      <c r="B562" s="22" t="s">
        <v>13</v>
      </c>
      <c r="C562" s="22" t="s">
        <v>274</v>
      </c>
      <c r="D562" s="22" t="s">
        <v>760</v>
      </c>
      <c r="E562" s="22">
        <v>1000282112</v>
      </c>
      <c r="F562" s="22" t="s">
        <v>32</v>
      </c>
      <c r="G562" s="22">
        <v>1070842</v>
      </c>
      <c r="H562" s="36" t="s">
        <v>20</v>
      </c>
      <c r="I562" s="4" t="s">
        <v>3518</v>
      </c>
      <c r="J562" s="4" t="s">
        <v>3556</v>
      </c>
      <c r="K562" s="25">
        <v>332.40000000000146</v>
      </c>
      <c r="L562" s="25">
        <v>332.40000000000146</v>
      </c>
      <c r="M562" s="26">
        <v>1</v>
      </c>
      <c r="N562" s="26">
        <v>0</v>
      </c>
      <c r="O562" s="26">
        <v>5</v>
      </c>
      <c r="P562" s="26">
        <v>272</v>
      </c>
      <c r="Q562" s="26">
        <v>101.30000000000001</v>
      </c>
      <c r="R562" s="27">
        <v>17212.740000000002</v>
      </c>
      <c r="S562" s="27">
        <v>6300</v>
      </c>
      <c r="T562" s="28">
        <v>0</v>
      </c>
      <c r="U562" s="27">
        <v>6300</v>
      </c>
      <c r="V562" s="29">
        <v>0</v>
      </c>
      <c r="W562" s="26">
        <v>2</v>
      </c>
      <c r="X562" s="30">
        <f t="shared" si="120"/>
        <v>6</v>
      </c>
      <c r="Y562" s="31">
        <f t="shared" si="121"/>
        <v>373.3</v>
      </c>
      <c r="Z562" s="31">
        <f t="shared" si="122"/>
        <v>23512.74</v>
      </c>
      <c r="AA562" s="31">
        <f t="shared" si="123"/>
        <v>6300</v>
      </c>
      <c r="AB562" s="5">
        <v>2</v>
      </c>
      <c r="AC562" s="6">
        <v>0</v>
      </c>
      <c r="AD562" s="30">
        <v>0</v>
      </c>
      <c r="AE562" s="67">
        <f t="shared" si="124"/>
        <v>0.33333333333333331</v>
      </c>
      <c r="AF562" s="70">
        <f>IF(C562=Sheet6!$E$3,Sheet6!$E$4,IF('January 2023'!C562=Sheet6!$F$3,Sheet6!$F$4,IF('January 2023'!C562=Sheet6!$G$3,Sheet6!$G$4,IF('January 2023'!C562=Sheet6!$H$3,Sheet6!$H$4,IF('January 2023'!C562=Sheet6!$I$3,Sheet6!$I$4,IF('January 2023'!C562=Sheet6!$J$3,Sheet6!$J$4,IF('January 2023'!C562=Sheet6!$K$3,Sheet6!$K$4,IF('January 2023'!C562=Sheet6!$L$3,Sheet6!$L$4))))))))</f>
        <v>0.11334524387361433</v>
      </c>
      <c r="AG562" s="74">
        <f t="shared" si="125"/>
        <v>1.1230445246690686</v>
      </c>
      <c r="AH562" s="71">
        <v>0.84</v>
      </c>
      <c r="AI562" s="72">
        <f t="shared" si="126"/>
        <v>1</v>
      </c>
      <c r="AJ562" s="73">
        <f t="shared" si="127"/>
        <v>0.33333333333333331</v>
      </c>
      <c r="AK562" s="73">
        <v>0.68062718848137493</v>
      </c>
      <c r="AL562" s="95">
        <f t="shared" si="128"/>
        <v>0</v>
      </c>
      <c r="AM562" s="107">
        <v>0</v>
      </c>
      <c r="AN562" s="98">
        <f t="shared" si="129"/>
        <v>0</v>
      </c>
      <c r="AO562" s="99" t="e">
        <f>SUMIF([1]Sheet1!$AB:$AB,E562,[1]Sheet1!$AA:$AA)</f>
        <v>#VALUE!</v>
      </c>
      <c r="AP562" s="100">
        <f t="shared" si="130"/>
        <v>1</v>
      </c>
      <c r="AQ562" s="97">
        <f t="shared" si="131"/>
        <v>0</v>
      </c>
      <c r="AR562" s="100">
        <f t="shared" si="132"/>
        <v>0.26793984877985294</v>
      </c>
      <c r="AS562" s="101">
        <f t="shared" si="133"/>
        <v>0.69909161988712798</v>
      </c>
      <c r="AT562" s="100">
        <v>0.11334524387361433</v>
      </c>
      <c r="AU562" s="108">
        <f t="shared" si="134"/>
        <v>0</v>
      </c>
    </row>
    <row r="563" spans="1:47" hidden="1">
      <c r="A563" s="21">
        <v>44927</v>
      </c>
      <c r="B563" s="23" t="s">
        <v>13</v>
      </c>
      <c r="C563" s="23" t="s">
        <v>274</v>
      </c>
      <c r="D563" s="23" t="s">
        <v>445</v>
      </c>
      <c r="E563" s="23">
        <v>1000261067</v>
      </c>
      <c r="F563" s="23" t="s">
        <v>32</v>
      </c>
      <c r="G563" s="23">
        <v>1069281</v>
      </c>
      <c r="H563" s="37" t="s">
        <v>20</v>
      </c>
      <c r="I563" s="4" t="s">
        <v>3519</v>
      </c>
      <c r="J563" s="4" t="s">
        <v>3557</v>
      </c>
      <c r="K563" s="24">
        <v>261.19500000000698</v>
      </c>
      <c r="L563" s="24">
        <v>261.19500000000698</v>
      </c>
      <c r="M563" s="29">
        <v>0</v>
      </c>
      <c r="N563" s="29">
        <v>0</v>
      </c>
      <c r="O563" s="29">
        <v>18</v>
      </c>
      <c r="P563" s="29">
        <v>0</v>
      </c>
      <c r="Q563" s="29">
        <v>3264.2000000000003</v>
      </c>
      <c r="R563" s="28">
        <v>0</v>
      </c>
      <c r="S563" s="28">
        <v>208880.47</v>
      </c>
      <c r="T563" s="28">
        <v>0</v>
      </c>
      <c r="U563" s="28">
        <v>235100</v>
      </c>
      <c r="V563" s="29">
        <v>0</v>
      </c>
      <c r="W563" s="29">
        <v>13</v>
      </c>
      <c r="X563" s="32">
        <f t="shared" si="120"/>
        <v>18</v>
      </c>
      <c r="Y563" s="33">
        <f t="shared" si="121"/>
        <v>3264.2000000000003</v>
      </c>
      <c r="Z563" s="33">
        <f t="shared" si="122"/>
        <v>208880.47</v>
      </c>
      <c r="AA563" s="33">
        <f t="shared" si="123"/>
        <v>235100</v>
      </c>
      <c r="AB563" s="5">
        <v>13</v>
      </c>
      <c r="AC563" s="6">
        <v>1170571.8500000001</v>
      </c>
      <c r="AD563" s="32">
        <v>3</v>
      </c>
      <c r="AE563" s="67">
        <f t="shared" si="124"/>
        <v>0.72222222222222221</v>
      </c>
      <c r="AF563" s="70">
        <f>IF(C563=Sheet6!$E$3,Sheet6!$E$4,IF('January 2023'!C563=Sheet6!$F$3,Sheet6!$F$4,IF('January 2023'!C563=Sheet6!$G$3,Sheet6!$G$4,IF('January 2023'!C563=Sheet6!$H$3,Sheet6!$H$4,IF('January 2023'!C563=Sheet6!$I$3,Sheet6!$I$4,IF('January 2023'!C563=Sheet6!$J$3,Sheet6!$J$4,IF('January 2023'!C563=Sheet6!$K$3,Sheet6!$K$4,IF('January 2023'!C563=Sheet6!$L$3,Sheet6!$L$4))))))))</f>
        <v>0.11334524387361433</v>
      </c>
      <c r="AG563" s="74">
        <f t="shared" si="125"/>
        <v>12.497176439058608</v>
      </c>
      <c r="AH563" s="71">
        <v>0.84</v>
      </c>
      <c r="AI563" s="72">
        <f t="shared" si="126"/>
        <v>1</v>
      </c>
      <c r="AJ563" s="73">
        <f t="shared" si="127"/>
        <v>0.72222222222222221</v>
      </c>
      <c r="AK563" s="73">
        <v>0.68062718848137493</v>
      </c>
      <c r="AL563" s="95">
        <f t="shared" si="128"/>
        <v>1</v>
      </c>
      <c r="AM563" s="107">
        <v>0</v>
      </c>
      <c r="AN563" s="98">
        <f t="shared" si="129"/>
        <v>0</v>
      </c>
      <c r="AO563" s="99" t="e">
        <f>SUMIF([1]Sheet1!$AB:$AB,E563,[1]Sheet1!$AA:$AA)</f>
        <v>#VALUE!</v>
      </c>
      <c r="AP563" s="100">
        <f t="shared" si="130"/>
        <v>1</v>
      </c>
      <c r="AQ563" s="97">
        <f t="shared" si="131"/>
        <v>0</v>
      </c>
      <c r="AR563" s="100">
        <f t="shared" si="132"/>
        <v>1.1255240856170039</v>
      </c>
      <c r="AS563" s="101">
        <f t="shared" si="133"/>
        <v>-13.065873084365805</v>
      </c>
      <c r="AT563" s="100">
        <v>0.11334524387361433</v>
      </c>
      <c r="AU563" s="108">
        <f t="shared" si="134"/>
        <v>1</v>
      </c>
    </row>
    <row r="564" spans="1:47" hidden="1">
      <c r="A564" s="21">
        <v>44927</v>
      </c>
      <c r="B564" s="23" t="s">
        <v>13</v>
      </c>
      <c r="C564" s="23" t="s">
        <v>274</v>
      </c>
      <c r="D564" s="23" t="s">
        <v>774</v>
      </c>
      <c r="E564" s="23">
        <v>1000255447</v>
      </c>
      <c r="F564" s="23" t="s">
        <v>32</v>
      </c>
      <c r="G564" s="23">
        <v>1070842</v>
      </c>
      <c r="H564" s="37" t="s">
        <v>20</v>
      </c>
      <c r="I564" s="4" t="s">
        <v>3520</v>
      </c>
      <c r="J564" s="4" t="s">
        <v>3558</v>
      </c>
      <c r="K564" s="24">
        <v>238.5</v>
      </c>
      <c r="L564" s="24">
        <v>238.5</v>
      </c>
      <c r="M564" s="29">
        <v>0</v>
      </c>
      <c r="N564" s="29">
        <v>0</v>
      </c>
      <c r="O564" s="29">
        <v>9</v>
      </c>
      <c r="P564" s="29">
        <v>0</v>
      </c>
      <c r="Q564" s="29">
        <v>458.1</v>
      </c>
      <c r="R564" s="28">
        <v>0</v>
      </c>
      <c r="S564" s="28">
        <v>29108.75</v>
      </c>
      <c r="T564" s="28">
        <v>0</v>
      </c>
      <c r="U564" s="28">
        <v>28500</v>
      </c>
      <c r="V564" s="29">
        <v>0</v>
      </c>
      <c r="W564" s="29">
        <v>4</v>
      </c>
      <c r="X564" s="32">
        <f t="shared" si="120"/>
        <v>9</v>
      </c>
      <c r="Y564" s="33">
        <f t="shared" si="121"/>
        <v>458.1</v>
      </c>
      <c r="Z564" s="33">
        <f t="shared" si="122"/>
        <v>29108.75</v>
      </c>
      <c r="AA564" s="33">
        <f t="shared" si="123"/>
        <v>28500</v>
      </c>
      <c r="AB564" s="5">
        <v>4</v>
      </c>
      <c r="AC564" s="6">
        <v>0</v>
      </c>
      <c r="AD564" s="32">
        <v>1</v>
      </c>
      <c r="AE564" s="67">
        <f t="shared" si="124"/>
        <v>0.44444444444444442</v>
      </c>
      <c r="AF564" s="70">
        <f>IF(C564=Sheet6!$E$3,Sheet6!$E$4,IF('January 2023'!C564=Sheet6!$F$3,Sheet6!$F$4,IF('January 2023'!C564=Sheet6!$G$3,Sheet6!$G$4,IF('January 2023'!C564=Sheet6!$H$3,Sheet6!$H$4,IF('January 2023'!C564=Sheet6!$I$3,Sheet6!$I$4,IF('January 2023'!C564=Sheet6!$J$3,Sheet6!$J$4,IF('January 2023'!C564=Sheet6!$K$3,Sheet6!$K$4,IF('January 2023'!C564=Sheet6!$L$3,Sheet6!$L$4))))))))</f>
        <v>0.11334524387361433</v>
      </c>
      <c r="AG564" s="74">
        <f t="shared" si="125"/>
        <v>1.9207547169811321</v>
      </c>
      <c r="AH564" s="71">
        <v>0.84</v>
      </c>
      <c r="AI564" s="72">
        <f t="shared" si="126"/>
        <v>1</v>
      </c>
      <c r="AJ564" s="73">
        <f t="shared" si="127"/>
        <v>0.44444444444444442</v>
      </c>
      <c r="AK564" s="73">
        <v>0.68062718848137493</v>
      </c>
      <c r="AL564" s="95">
        <f t="shared" si="128"/>
        <v>0</v>
      </c>
      <c r="AM564" s="107">
        <v>0</v>
      </c>
      <c r="AN564" s="98">
        <f t="shared" si="129"/>
        <v>0</v>
      </c>
      <c r="AO564" s="99" t="e">
        <f>SUMIF([1]Sheet1!$AB:$AB,E564,[1]Sheet1!$AA:$AA)</f>
        <v>#VALUE!</v>
      </c>
      <c r="AP564" s="100">
        <f t="shared" si="130"/>
        <v>1</v>
      </c>
      <c r="AQ564" s="97">
        <f t="shared" si="131"/>
        <v>0</v>
      </c>
      <c r="AR564" s="100">
        <f t="shared" si="132"/>
        <v>0.97908704427362903</v>
      </c>
      <c r="AS564" s="101">
        <f t="shared" si="133"/>
        <v>-0.88058605862368755</v>
      </c>
      <c r="AT564" s="100">
        <v>0.11334524387361433</v>
      </c>
      <c r="AU564" s="108">
        <f t="shared" si="134"/>
        <v>1</v>
      </c>
    </row>
    <row r="565" spans="1:47" hidden="1">
      <c r="A565" s="21">
        <v>44927</v>
      </c>
      <c r="B565" s="23" t="s">
        <v>13</v>
      </c>
      <c r="C565" s="23" t="s">
        <v>274</v>
      </c>
      <c r="D565" s="23" t="s">
        <v>781</v>
      </c>
      <c r="E565" s="23">
        <v>1000255443</v>
      </c>
      <c r="F565" s="23" t="s">
        <v>32</v>
      </c>
      <c r="G565" s="23">
        <v>1070842</v>
      </c>
      <c r="H565" s="37" t="s">
        <v>20</v>
      </c>
      <c r="I565" s="4" t="s">
        <v>3520</v>
      </c>
      <c r="J565" s="4" t="s">
        <v>3558</v>
      </c>
      <c r="K565" s="24">
        <v>177.44999999998254</v>
      </c>
      <c r="L565" s="24">
        <v>177.44999999998254</v>
      </c>
      <c r="M565" s="29">
        <v>1</v>
      </c>
      <c r="N565" s="29">
        <v>0</v>
      </c>
      <c r="O565" s="29">
        <v>7</v>
      </c>
      <c r="P565" s="29">
        <v>100</v>
      </c>
      <c r="Q565" s="29">
        <v>612.40000000000009</v>
      </c>
      <c r="R565" s="28">
        <v>6328.21</v>
      </c>
      <c r="S565" s="28">
        <v>37499.999999999993</v>
      </c>
      <c r="T565" s="28">
        <v>6300</v>
      </c>
      <c r="U565" s="28">
        <v>37500</v>
      </c>
      <c r="V565" s="29">
        <v>1</v>
      </c>
      <c r="W565" s="29">
        <v>5</v>
      </c>
      <c r="X565" s="32">
        <f t="shared" si="120"/>
        <v>8</v>
      </c>
      <c r="Y565" s="33">
        <f t="shared" si="121"/>
        <v>712.40000000000009</v>
      </c>
      <c r="Z565" s="33">
        <f t="shared" si="122"/>
        <v>43828.209999999992</v>
      </c>
      <c r="AA565" s="33">
        <f t="shared" si="123"/>
        <v>43800</v>
      </c>
      <c r="AB565" s="5">
        <v>6</v>
      </c>
      <c r="AC565" s="6">
        <v>148378.68</v>
      </c>
      <c r="AD565" s="32">
        <v>1</v>
      </c>
      <c r="AE565" s="67">
        <f t="shared" si="124"/>
        <v>0.75</v>
      </c>
      <c r="AF565" s="70">
        <f>IF(C565=Sheet6!$E$3,Sheet6!$E$4,IF('January 2023'!C565=Sheet6!$F$3,Sheet6!$F$4,IF('January 2023'!C565=Sheet6!$G$3,Sheet6!$G$4,IF('January 2023'!C565=Sheet6!$H$3,Sheet6!$H$4,IF('January 2023'!C565=Sheet6!$I$3,Sheet6!$I$4,IF('January 2023'!C565=Sheet6!$J$3,Sheet6!$J$4,IF('January 2023'!C565=Sheet6!$K$3,Sheet6!$K$4,IF('January 2023'!C565=Sheet6!$L$3,Sheet6!$L$4))))))))</f>
        <v>0.11334524387361433</v>
      </c>
      <c r="AG565" s="74">
        <f t="shared" si="125"/>
        <v>4.0146520146524098</v>
      </c>
      <c r="AH565" s="71">
        <v>0.84</v>
      </c>
      <c r="AI565" s="72">
        <f t="shared" si="126"/>
        <v>1</v>
      </c>
      <c r="AJ565" s="73">
        <f t="shared" si="127"/>
        <v>0.75</v>
      </c>
      <c r="AK565" s="73">
        <v>0.68062718848137493</v>
      </c>
      <c r="AL565" s="95">
        <f t="shared" si="128"/>
        <v>1</v>
      </c>
      <c r="AM565" s="107">
        <v>0</v>
      </c>
      <c r="AN565" s="98">
        <f t="shared" si="129"/>
        <v>0</v>
      </c>
      <c r="AO565" s="99" t="e">
        <f>SUMIF([1]Sheet1!$AB:$AB,E565,[1]Sheet1!$AA:$AA)</f>
        <v>#VALUE!</v>
      </c>
      <c r="AP565" s="100">
        <f t="shared" si="130"/>
        <v>1</v>
      </c>
      <c r="AQ565" s="97">
        <f t="shared" si="131"/>
        <v>0</v>
      </c>
      <c r="AR565" s="100">
        <f t="shared" si="132"/>
        <v>0.99935635062440398</v>
      </c>
      <c r="AS565" s="101">
        <f t="shared" si="133"/>
        <v>-3.0120679863899431</v>
      </c>
      <c r="AT565" s="100">
        <v>0.11334524387361433</v>
      </c>
      <c r="AU565" s="108">
        <f t="shared" si="134"/>
        <v>1</v>
      </c>
    </row>
    <row r="566" spans="1:47" hidden="1">
      <c r="A566" s="21">
        <v>44927</v>
      </c>
      <c r="B566" s="22" t="s">
        <v>13</v>
      </c>
      <c r="C566" s="22" t="s">
        <v>274</v>
      </c>
      <c r="D566" s="22" t="s">
        <v>660</v>
      </c>
      <c r="E566" s="22">
        <v>1001601752</v>
      </c>
      <c r="F566" s="22" t="s">
        <v>32</v>
      </c>
      <c r="G566" s="22">
        <v>1069281</v>
      </c>
      <c r="H566" s="36" t="s">
        <v>20</v>
      </c>
      <c r="I566" s="4" t="s">
        <v>3519</v>
      </c>
      <c r="J566" s="4" t="s">
        <v>3557</v>
      </c>
      <c r="K566" s="25">
        <v>5.1600000000034925</v>
      </c>
      <c r="L566" s="25">
        <v>5.1600000000034925</v>
      </c>
      <c r="M566" s="26">
        <v>0</v>
      </c>
      <c r="N566" s="26">
        <v>0</v>
      </c>
      <c r="O566" s="26">
        <v>14</v>
      </c>
      <c r="P566" s="26">
        <v>0</v>
      </c>
      <c r="Q566" s="26">
        <v>2829.3999999999996</v>
      </c>
      <c r="R566" s="27">
        <v>0</v>
      </c>
      <c r="S566" s="27">
        <v>181697.84999999998</v>
      </c>
      <c r="T566" s="28">
        <v>0</v>
      </c>
      <c r="U566" s="27">
        <v>181100</v>
      </c>
      <c r="V566" s="29">
        <v>0</v>
      </c>
      <c r="W566" s="26">
        <v>6</v>
      </c>
      <c r="X566" s="30">
        <f t="shared" si="120"/>
        <v>14</v>
      </c>
      <c r="Y566" s="31">
        <f t="shared" si="121"/>
        <v>2829.3999999999996</v>
      </c>
      <c r="Z566" s="31">
        <f t="shared" si="122"/>
        <v>181697.84999999998</v>
      </c>
      <c r="AA566" s="31">
        <f t="shared" si="123"/>
        <v>181100</v>
      </c>
      <c r="AB566" s="5">
        <v>6</v>
      </c>
      <c r="AC566" s="6">
        <v>0</v>
      </c>
      <c r="AD566" s="30">
        <v>1</v>
      </c>
      <c r="AE566" s="67">
        <f t="shared" si="124"/>
        <v>0.42857142857142855</v>
      </c>
      <c r="AF566" s="70">
        <f>IF(C566=Sheet6!$E$3,Sheet6!$E$4,IF('January 2023'!C566=Sheet6!$F$3,Sheet6!$F$4,IF('January 2023'!C566=Sheet6!$G$3,Sheet6!$G$4,IF('January 2023'!C566=Sheet6!$H$3,Sheet6!$H$4,IF('January 2023'!C566=Sheet6!$I$3,Sheet6!$I$4,IF('January 2023'!C566=Sheet6!$J$3,Sheet6!$J$4,IF('January 2023'!C566=Sheet6!$K$3,Sheet6!$K$4,IF('January 2023'!C566=Sheet6!$L$3,Sheet6!$L$4))))))))</f>
        <v>0.11334524387361433</v>
      </c>
      <c r="AG566" s="74">
        <f t="shared" si="125"/>
        <v>548.33333333296218</v>
      </c>
      <c r="AH566" s="71">
        <v>0.84</v>
      </c>
      <c r="AI566" s="72">
        <f t="shared" si="126"/>
        <v>1</v>
      </c>
      <c r="AJ566" s="73">
        <f t="shared" si="127"/>
        <v>0.42857142857142855</v>
      </c>
      <c r="AK566" s="73">
        <v>0.68062718848137493</v>
      </c>
      <c r="AL566" s="95">
        <f t="shared" si="128"/>
        <v>0</v>
      </c>
      <c r="AM566" s="107">
        <v>0</v>
      </c>
      <c r="AN566" s="98">
        <f t="shared" si="129"/>
        <v>0</v>
      </c>
      <c r="AO566" s="99" t="e">
        <f>SUMIF([1]Sheet1!$AB:$AB,E566,[1]Sheet1!$AA:$AA)</f>
        <v>#VALUE!</v>
      </c>
      <c r="AP566" s="100">
        <f t="shared" si="130"/>
        <v>1</v>
      </c>
      <c r="AQ566" s="97">
        <f t="shared" si="131"/>
        <v>0</v>
      </c>
      <c r="AR566" s="100">
        <f t="shared" si="132"/>
        <v>0.99670964736236578</v>
      </c>
      <c r="AS566" s="101">
        <f t="shared" si="133"/>
        <v>-545.52912330332731</v>
      </c>
      <c r="AT566" s="100">
        <v>0.11334524387361433</v>
      </c>
      <c r="AU566" s="108">
        <f t="shared" si="134"/>
        <v>1</v>
      </c>
    </row>
    <row r="567" spans="1:47" hidden="1">
      <c r="A567" s="21">
        <v>44927</v>
      </c>
      <c r="B567" s="22" t="s">
        <v>13</v>
      </c>
      <c r="C567" s="22" t="s">
        <v>274</v>
      </c>
      <c r="D567" s="22" t="s">
        <v>284</v>
      </c>
      <c r="E567" s="22">
        <v>1002946470</v>
      </c>
      <c r="F567" s="22" t="s">
        <v>32</v>
      </c>
      <c r="G567" s="22">
        <v>1070842</v>
      </c>
      <c r="H567" s="36" t="s">
        <v>20</v>
      </c>
      <c r="I567" s="4" t="s">
        <v>3518</v>
      </c>
      <c r="J567" s="4" t="s">
        <v>3556</v>
      </c>
      <c r="K567" s="25" t="s">
        <v>285</v>
      </c>
      <c r="L567" s="25">
        <v>0</v>
      </c>
      <c r="M567" s="26">
        <v>0</v>
      </c>
      <c r="N567" s="26">
        <v>0</v>
      </c>
      <c r="O567" s="26">
        <v>5</v>
      </c>
      <c r="P567" s="26">
        <v>0</v>
      </c>
      <c r="Q567" s="26">
        <v>751.5</v>
      </c>
      <c r="R567" s="27">
        <v>0</v>
      </c>
      <c r="S567" s="27">
        <v>47510.200000000004</v>
      </c>
      <c r="T567" s="28">
        <v>0</v>
      </c>
      <c r="U567" s="27">
        <v>59000</v>
      </c>
      <c r="V567" s="29">
        <v>0</v>
      </c>
      <c r="W567" s="26">
        <v>5</v>
      </c>
      <c r="X567" s="30">
        <f t="shared" si="120"/>
        <v>5</v>
      </c>
      <c r="Y567" s="31">
        <f t="shared" si="121"/>
        <v>751.5</v>
      </c>
      <c r="Z567" s="31">
        <f t="shared" si="122"/>
        <v>47510.200000000004</v>
      </c>
      <c r="AA567" s="31">
        <f t="shared" si="123"/>
        <v>59000</v>
      </c>
      <c r="AB567" s="5">
        <v>5</v>
      </c>
      <c r="AC567" s="6">
        <v>0</v>
      </c>
      <c r="AD567" s="30">
        <v>0</v>
      </c>
      <c r="AE567" s="67">
        <f t="shared" si="124"/>
        <v>1</v>
      </c>
      <c r="AF567" s="70">
        <f>IF(C567=Sheet6!$E$3,Sheet6!$E$4,IF('January 2023'!C567=Sheet6!$F$3,Sheet6!$F$4,IF('January 2023'!C567=Sheet6!$G$3,Sheet6!$G$4,IF('January 2023'!C567=Sheet6!$H$3,Sheet6!$H$4,IF('January 2023'!C567=Sheet6!$I$3,Sheet6!$I$4,IF('January 2023'!C567=Sheet6!$J$3,Sheet6!$J$4,IF('January 2023'!C567=Sheet6!$K$3,Sheet6!$K$4,IF('January 2023'!C567=Sheet6!$L$3,Sheet6!$L$4))))))))</f>
        <v>0.11334524387361433</v>
      </c>
      <c r="AG567" s="74">
        <f t="shared" si="125"/>
        <v>0</v>
      </c>
      <c r="AH567" s="71">
        <v>0.84</v>
      </c>
      <c r="AI567" s="72">
        <f t="shared" si="126"/>
        <v>0</v>
      </c>
      <c r="AJ567" s="73">
        <f t="shared" si="127"/>
        <v>1</v>
      </c>
      <c r="AK567" s="73">
        <v>0.68062718848137493</v>
      </c>
      <c r="AL567" s="95">
        <f t="shared" si="128"/>
        <v>1</v>
      </c>
      <c r="AM567" s="107">
        <v>0</v>
      </c>
      <c r="AN567" s="98">
        <f t="shared" si="129"/>
        <v>0</v>
      </c>
      <c r="AO567" s="99" t="e">
        <f>SUMIF([1]Sheet1!$AB:$AB,E567,[1]Sheet1!$AA:$AA)</f>
        <v>#VALUE!</v>
      </c>
      <c r="AP567" s="100">
        <f t="shared" si="130"/>
        <v>1</v>
      </c>
      <c r="AQ567" s="97">
        <f t="shared" si="131"/>
        <v>0</v>
      </c>
      <c r="AR567" s="100">
        <f t="shared" si="132"/>
        <v>1.2418385946596731</v>
      </c>
      <c r="AS567" s="101">
        <f t="shared" si="133"/>
        <v>1</v>
      </c>
      <c r="AT567" s="100">
        <v>0.11334524387361433</v>
      </c>
      <c r="AU567" s="108">
        <f t="shared" si="134"/>
        <v>0</v>
      </c>
    </row>
    <row r="568" spans="1:47" hidden="1">
      <c r="A568" s="21">
        <v>44927</v>
      </c>
      <c r="B568" s="23" t="s">
        <v>13</v>
      </c>
      <c r="C568" s="23" t="s">
        <v>274</v>
      </c>
      <c r="D568" s="23" t="s">
        <v>287</v>
      </c>
      <c r="E568" s="23">
        <v>1003021406</v>
      </c>
      <c r="F568" s="23" t="s">
        <v>32</v>
      </c>
      <c r="G568" s="22">
        <v>1069288</v>
      </c>
      <c r="H568" s="36" t="s">
        <v>20</v>
      </c>
      <c r="I568" s="4" t="s">
        <v>3512</v>
      </c>
      <c r="J568" s="4" t="s">
        <v>3512</v>
      </c>
      <c r="K568" s="24" t="s">
        <v>285</v>
      </c>
      <c r="L568" s="25">
        <v>0</v>
      </c>
      <c r="M568" s="29">
        <v>0</v>
      </c>
      <c r="N568" s="29">
        <v>0</v>
      </c>
      <c r="O568" s="29">
        <v>1</v>
      </c>
      <c r="P568" s="29">
        <v>0</v>
      </c>
      <c r="Q568" s="29">
        <v>392.3</v>
      </c>
      <c r="R568" s="28">
        <v>0</v>
      </c>
      <c r="S568" s="28">
        <v>25236.19</v>
      </c>
      <c r="T568" s="28">
        <v>0</v>
      </c>
      <c r="U568" s="28">
        <v>33800</v>
      </c>
      <c r="V568" s="29">
        <v>0</v>
      </c>
      <c r="W568" s="29">
        <v>1</v>
      </c>
      <c r="X568" s="32">
        <f t="shared" si="120"/>
        <v>1</v>
      </c>
      <c r="Y568" s="33">
        <f t="shared" si="121"/>
        <v>392.3</v>
      </c>
      <c r="Z568" s="33">
        <f t="shared" si="122"/>
        <v>25236.19</v>
      </c>
      <c r="AA568" s="33">
        <f t="shared" si="123"/>
        <v>33800</v>
      </c>
      <c r="AB568" s="5">
        <v>1</v>
      </c>
      <c r="AC568" s="6">
        <v>0</v>
      </c>
      <c r="AD568" s="32">
        <v>0</v>
      </c>
      <c r="AE568" s="67">
        <f t="shared" si="124"/>
        <v>1</v>
      </c>
      <c r="AF568" s="70">
        <f>IF(C568=Sheet6!$E$3,Sheet6!$E$4,IF('January 2023'!C568=Sheet6!$F$3,Sheet6!$F$4,IF('January 2023'!C568=Sheet6!$G$3,Sheet6!$G$4,IF('January 2023'!C568=Sheet6!$H$3,Sheet6!$H$4,IF('January 2023'!C568=Sheet6!$I$3,Sheet6!$I$4,IF('January 2023'!C568=Sheet6!$J$3,Sheet6!$J$4,IF('January 2023'!C568=Sheet6!$K$3,Sheet6!$K$4,IF('January 2023'!C568=Sheet6!$L$3,Sheet6!$L$4))))))))</f>
        <v>0.11334524387361433</v>
      </c>
      <c r="AG568" s="74">
        <f t="shared" si="125"/>
        <v>0</v>
      </c>
      <c r="AH568" s="71">
        <v>0.84</v>
      </c>
      <c r="AI568" s="72">
        <f t="shared" si="126"/>
        <v>0</v>
      </c>
      <c r="AJ568" s="73">
        <f t="shared" si="127"/>
        <v>1</v>
      </c>
      <c r="AK568" s="73">
        <v>0.68062718848137493</v>
      </c>
      <c r="AL568" s="95">
        <f t="shared" si="128"/>
        <v>1</v>
      </c>
      <c r="AM568" s="107">
        <v>0</v>
      </c>
      <c r="AN568" s="98">
        <f t="shared" si="129"/>
        <v>0</v>
      </c>
      <c r="AO568" s="99" t="e">
        <f>SUMIF([1]Sheet1!$AB:$AB,E568,[1]Sheet1!$AA:$AA)</f>
        <v>#VALUE!</v>
      </c>
      <c r="AP568" s="100">
        <f t="shared" si="130"/>
        <v>1</v>
      </c>
      <c r="AQ568" s="97">
        <f t="shared" si="131"/>
        <v>0</v>
      </c>
      <c r="AR568" s="100">
        <f t="shared" si="132"/>
        <v>1.3393463910360479</v>
      </c>
      <c r="AS568" s="101">
        <f t="shared" si="133"/>
        <v>1</v>
      </c>
      <c r="AT568" s="100">
        <v>0.11334524387361433</v>
      </c>
      <c r="AU568" s="108">
        <f t="shared" si="134"/>
        <v>0</v>
      </c>
    </row>
    <row r="569" spans="1:47" hidden="1">
      <c r="A569" s="21">
        <v>44927</v>
      </c>
      <c r="B569" s="22" t="s">
        <v>13</v>
      </c>
      <c r="C569" s="22" t="s">
        <v>274</v>
      </c>
      <c r="D569" s="22" t="s">
        <v>295</v>
      </c>
      <c r="E569" s="22">
        <v>1000255852</v>
      </c>
      <c r="F569" s="22" t="s">
        <v>32</v>
      </c>
      <c r="G569" s="22">
        <v>1070842</v>
      </c>
      <c r="H569" s="36" t="s">
        <v>20</v>
      </c>
      <c r="I569" s="4" t="s">
        <v>3512</v>
      </c>
      <c r="J569" s="4" t="s">
        <v>3512</v>
      </c>
      <c r="K569" s="25" t="s">
        <v>296</v>
      </c>
      <c r="L569" s="25">
        <v>0</v>
      </c>
      <c r="M569" s="26">
        <v>0</v>
      </c>
      <c r="N569" s="26">
        <v>0</v>
      </c>
      <c r="O569" s="26">
        <v>4</v>
      </c>
      <c r="P569" s="26">
        <v>0</v>
      </c>
      <c r="Q569" s="26">
        <v>617</v>
      </c>
      <c r="R569" s="27">
        <v>0</v>
      </c>
      <c r="S569" s="27">
        <v>39980.92</v>
      </c>
      <c r="T569" s="28">
        <v>0</v>
      </c>
      <c r="U569" s="27">
        <v>45000</v>
      </c>
      <c r="V569" s="29">
        <v>0</v>
      </c>
      <c r="W569" s="26">
        <v>2</v>
      </c>
      <c r="X569" s="30">
        <f t="shared" si="120"/>
        <v>4</v>
      </c>
      <c r="Y569" s="31">
        <f t="shared" si="121"/>
        <v>617</v>
      </c>
      <c r="Z569" s="31">
        <f t="shared" si="122"/>
        <v>39980.92</v>
      </c>
      <c r="AA569" s="31">
        <f t="shared" si="123"/>
        <v>45000</v>
      </c>
      <c r="AB569" s="5">
        <v>2</v>
      </c>
      <c r="AC569" s="6">
        <v>0</v>
      </c>
      <c r="AD569" s="30">
        <v>0</v>
      </c>
      <c r="AE569" s="67">
        <f t="shared" si="124"/>
        <v>0.5</v>
      </c>
      <c r="AF569" s="70">
        <f>IF(C569=Sheet6!$E$3,Sheet6!$E$4,IF('January 2023'!C569=Sheet6!$F$3,Sheet6!$F$4,IF('January 2023'!C569=Sheet6!$G$3,Sheet6!$G$4,IF('January 2023'!C569=Sheet6!$H$3,Sheet6!$H$4,IF('January 2023'!C569=Sheet6!$I$3,Sheet6!$I$4,IF('January 2023'!C569=Sheet6!$J$3,Sheet6!$J$4,IF('January 2023'!C569=Sheet6!$K$3,Sheet6!$K$4,IF('January 2023'!C569=Sheet6!$L$3,Sheet6!$L$4))))))))</f>
        <v>0.11334524387361433</v>
      </c>
      <c r="AG569" s="74">
        <f t="shared" si="125"/>
        <v>0</v>
      </c>
      <c r="AH569" s="71">
        <v>0.84</v>
      </c>
      <c r="AI569" s="72">
        <f t="shared" si="126"/>
        <v>0</v>
      </c>
      <c r="AJ569" s="73">
        <f t="shared" si="127"/>
        <v>0.5</v>
      </c>
      <c r="AK569" s="73">
        <v>0.68062718848137493</v>
      </c>
      <c r="AL569" s="95">
        <f t="shared" si="128"/>
        <v>0</v>
      </c>
      <c r="AM569" s="107">
        <v>0</v>
      </c>
      <c r="AN569" s="98">
        <f t="shared" si="129"/>
        <v>0</v>
      </c>
      <c r="AO569" s="99" t="e">
        <f>SUMIF([1]Sheet1!$AB:$AB,E569,[1]Sheet1!$AA:$AA)</f>
        <v>#VALUE!</v>
      </c>
      <c r="AP569" s="100">
        <f t="shared" si="130"/>
        <v>1</v>
      </c>
      <c r="AQ569" s="97">
        <f t="shared" si="131"/>
        <v>0</v>
      </c>
      <c r="AR569" s="100">
        <f t="shared" si="132"/>
        <v>1.125536881092281</v>
      </c>
      <c r="AS569" s="101">
        <f t="shared" si="133"/>
        <v>1</v>
      </c>
      <c r="AT569" s="100">
        <v>0.11334524387361433</v>
      </c>
      <c r="AU569" s="108">
        <f t="shared" si="134"/>
        <v>0</v>
      </c>
    </row>
    <row r="570" spans="1:47" hidden="1">
      <c r="A570" s="21">
        <v>44927</v>
      </c>
      <c r="B570" s="22" t="s">
        <v>13</v>
      </c>
      <c r="C570" s="22" t="s">
        <v>274</v>
      </c>
      <c r="D570" s="22" t="s">
        <v>3380</v>
      </c>
      <c r="E570" s="22">
        <v>1000280729</v>
      </c>
      <c r="F570" s="22" t="s">
        <v>32</v>
      </c>
      <c r="G570" s="22">
        <v>1070842</v>
      </c>
      <c r="H570" s="36" t="s">
        <v>20</v>
      </c>
      <c r="I570" s="4" t="s">
        <v>3520</v>
      </c>
      <c r="J570" s="4" t="s">
        <v>3558</v>
      </c>
      <c r="K570" s="25" t="s">
        <v>296</v>
      </c>
      <c r="L570" s="25">
        <v>0</v>
      </c>
      <c r="M570" s="26">
        <v>0</v>
      </c>
      <c r="N570" s="26">
        <v>0</v>
      </c>
      <c r="O570" s="26">
        <v>1</v>
      </c>
      <c r="P570" s="26">
        <v>0</v>
      </c>
      <c r="Q570" s="26">
        <v>0</v>
      </c>
      <c r="R570" s="27">
        <v>0</v>
      </c>
      <c r="S570" s="27">
        <v>0</v>
      </c>
      <c r="T570" s="28">
        <v>0</v>
      </c>
      <c r="U570" s="27">
        <v>0</v>
      </c>
      <c r="V570" s="29">
        <v>0</v>
      </c>
      <c r="W570" s="26">
        <v>0</v>
      </c>
      <c r="X570" s="30">
        <f t="shared" si="120"/>
        <v>1</v>
      </c>
      <c r="Y570" s="31">
        <f t="shared" si="121"/>
        <v>0</v>
      </c>
      <c r="Z570" s="31">
        <f t="shared" si="122"/>
        <v>0</v>
      </c>
      <c r="AA570" s="31">
        <f t="shared" si="123"/>
        <v>0</v>
      </c>
      <c r="AB570" s="5">
        <v>0</v>
      </c>
      <c r="AC570" s="6">
        <v>0</v>
      </c>
      <c r="AD570" s="30">
        <v>0</v>
      </c>
      <c r="AE570" s="67">
        <f t="shared" si="124"/>
        <v>0</v>
      </c>
      <c r="AF570" s="70">
        <f>IF(C570=Sheet6!$E$3,Sheet6!$E$4,IF('January 2023'!C570=Sheet6!$F$3,Sheet6!$F$4,IF('January 2023'!C570=Sheet6!$G$3,Sheet6!$G$4,IF('January 2023'!C570=Sheet6!$H$3,Sheet6!$H$4,IF('January 2023'!C570=Sheet6!$I$3,Sheet6!$I$4,IF('January 2023'!C570=Sheet6!$J$3,Sheet6!$J$4,IF('January 2023'!C570=Sheet6!$K$3,Sheet6!$K$4,IF('January 2023'!C570=Sheet6!$L$3,Sheet6!$L$4))))))))</f>
        <v>0.11334524387361433</v>
      </c>
      <c r="AG570" s="74">
        <f t="shared" si="125"/>
        <v>0</v>
      </c>
      <c r="AH570" s="71">
        <v>0.84</v>
      </c>
      <c r="AI570" s="72">
        <f t="shared" si="126"/>
        <v>0</v>
      </c>
      <c r="AJ570" s="73">
        <f t="shared" si="127"/>
        <v>0</v>
      </c>
      <c r="AK570" s="73">
        <v>0.68062718848137493</v>
      </c>
      <c r="AL570" s="95">
        <f t="shared" si="128"/>
        <v>0</v>
      </c>
      <c r="AM570" s="107">
        <v>0</v>
      </c>
      <c r="AN570" s="98">
        <f t="shared" si="129"/>
        <v>0</v>
      </c>
      <c r="AO570" s="99" t="e">
        <f>SUMIF([1]Sheet1!$AB:$AB,E570,[1]Sheet1!$AA:$AA)</f>
        <v>#VALUE!</v>
      </c>
      <c r="AP570" s="100">
        <f t="shared" si="130"/>
        <v>1</v>
      </c>
      <c r="AQ570" s="97">
        <f t="shared" si="131"/>
        <v>0</v>
      </c>
      <c r="AR570" s="100">
        <f t="shared" si="132"/>
        <v>0</v>
      </c>
      <c r="AS570" s="101">
        <f t="shared" si="133"/>
        <v>1</v>
      </c>
      <c r="AT570" s="100">
        <v>0.11334524387361433</v>
      </c>
      <c r="AU570" s="108">
        <f t="shared" si="134"/>
        <v>0</v>
      </c>
    </row>
    <row r="571" spans="1:47" hidden="1">
      <c r="A571" s="21">
        <v>44927</v>
      </c>
      <c r="B571" s="22" t="s">
        <v>13</v>
      </c>
      <c r="C571" s="22" t="s">
        <v>274</v>
      </c>
      <c r="D571" s="22" t="s">
        <v>3381</v>
      </c>
      <c r="E571" s="22">
        <v>1000281961</v>
      </c>
      <c r="F571" s="22" t="s">
        <v>32</v>
      </c>
      <c r="G571" s="22">
        <v>1070842</v>
      </c>
      <c r="H571" s="36" t="s">
        <v>20</v>
      </c>
      <c r="I571" s="4" t="s">
        <v>3520</v>
      </c>
      <c r="J571" s="4" t="s">
        <v>3558</v>
      </c>
      <c r="K571" s="25" t="s">
        <v>296</v>
      </c>
      <c r="L571" s="25">
        <v>0</v>
      </c>
      <c r="M571" s="26">
        <v>0</v>
      </c>
      <c r="N571" s="26">
        <v>0</v>
      </c>
      <c r="O571" s="26">
        <v>1</v>
      </c>
      <c r="P571" s="26">
        <v>0</v>
      </c>
      <c r="Q571" s="26">
        <v>0</v>
      </c>
      <c r="R571" s="27">
        <v>0</v>
      </c>
      <c r="S571" s="27">
        <v>0</v>
      </c>
      <c r="T571" s="28">
        <v>0</v>
      </c>
      <c r="U571" s="27">
        <v>0</v>
      </c>
      <c r="V571" s="29">
        <v>0</v>
      </c>
      <c r="W571" s="26">
        <v>0</v>
      </c>
      <c r="X571" s="30">
        <f t="shared" si="120"/>
        <v>1</v>
      </c>
      <c r="Y571" s="31">
        <f t="shared" si="121"/>
        <v>0</v>
      </c>
      <c r="Z571" s="31">
        <f t="shared" si="122"/>
        <v>0</v>
      </c>
      <c r="AA571" s="31">
        <f t="shared" si="123"/>
        <v>0</v>
      </c>
      <c r="AB571" s="5">
        <v>0</v>
      </c>
      <c r="AC571" s="6">
        <v>0</v>
      </c>
      <c r="AD571" s="30">
        <v>0</v>
      </c>
      <c r="AE571" s="67">
        <f t="shared" si="124"/>
        <v>0</v>
      </c>
      <c r="AF571" s="70">
        <f>IF(C571=Sheet6!$E$3,Sheet6!$E$4,IF('January 2023'!C571=Sheet6!$F$3,Sheet6!$F$4,IF('January 2023'!C571=Sheet6!$G$3,Sheet6!$G$4,IF('January 2023'!C571=Sheet6!$H$3,Sheet6!$H$4,IF('January 2023'!C571=Sheet6!$I$3,Sheet6!$I$4,IF('January 2023'!C571=Sheet6!$J$3,Sheet6!$J$4,IF('January 2023'!C571=Sheet6!$K$3,Sheet6!$K$4,IF('January 2023'!C571=Sheet6!$L$3,Sheet6!$L$4))))))))</f>
        <v>0.11334524387361433</v>
      </c>
      <c r="AG571" s="74">
        <f t="shared" si="125"/>
        <v>0</v>
      </c>
      <c r="AH571" s="71">
        <v>0.84</v>
      </c>
      <c r="AI571" s="72">
        <f t="shared" si="126"/>
        <v>0</v>
      </c>
      <c r="AJ571" s="73">
        <f t="shared" si="127"/>
        <v>0</v>
      </c>
      <c r="AK571" s="73">
        <v>0.68062718848137493</v>
      </c>
      <c r="AL571" s="95">
        <f t="shared" si="128"/>
        <v>0</v>
      </c>
      <c r="AM571" s="107">
        <v>0</v>
      </c>
      <c r="AN571" s="98">
        <f t="shared" si="129"/>
        <v>0</v>
      </c>
      <c r="AO571" s="99" t="e">
        <f>SUMIF([1]Sheet1!$AB:$AB,E571,[1]Sheet1!$AA:$AA)</f>
        <v>#VALUE!</v>
      </c>
      <c r="AP571" s="100">
        <f t="shared" si="130"/>
        <v>1</v>
      </c>
      <c r="AQ571" s="97">
        <f t="shared" si="131"/>
        <v>0</v>
      </c>
      <c r="AR571" s="100">
        <f t="shared" si="132"/>
        <v>0</v>
      </c>
      <c r="AS571" s="101">
        <f t="shared" si="133"/>
        <v>1</v>
      </c>
      <c r="AT571" s="100">
        <v>0.11334524387361433</v>
      </c>
      <c r="AU571" s="108">
        <f t="shared" si="134"/>
        <v>0</v>
      </c>
    </row>
    <row r="572" spans="1:47" hidden="1">
      <c r="A572" s="21">
        <v>44927</v>
      </c>
      <c r="B572" s="23" t="s">
        <v>13</v>
      </c>
      <c r="C572" s="23" t="s">
        <v>274</v>
      </c>
      <c r="D572" s="23" t="s">
        <v>3382</v>
      </c>
      <c r="E572" s="23">
        <v>1001604462</v>
      </c>
      <c r="F572" s="23" t="s">
        <v>32</v>
      </c>
      <c r="G572" s="22">
        <v>1069288</v>
      </c>
      <c r="H572" s="36" t="s">
        <v>20</v>
      </c>
      <c r="I572" s="4" t="s">
        <v>3512</v>
      </c>
      <c r="J572" s="4" t="s">
        <v>3512</v>
      </c>
      <c r="K572" s="24" t="s">
        <v>296</v>
      </c>
      <c r="L572" s="25">
        <v>0</v>
      </c>
      <c r="M572" s="29">
        <v>0</v>
      </c>
      <c r="N572" s="29">
        <v>0</v>
      </c>
      <c r="O572" s="29">
        <v>1</v>
      </c>
      <c r="P572" s="29">
        <v>0</v>
      </c>
      <c r="Q572" s="29">
        <v>0</v>
      </c>
      <c r="R572" s="28">
        <v>0</v>
      </c>
      <c r="S572" s="28">
        <v>0</v>
      </c>
      <c r="T572" s="28">
        <v>0</v>
      </c>
      <c r="U572" s="28">
        <v>0</v>
      </c>
      <c r="V572" s="29">
        <v>0</v>
      </c>
      <c r="W572" s="29">
        <v>0</v>
      </c>
      <c r="X572" s="32">
        <f t="shared" si="120"/>
        <v>1</v>
      </c>
      <c r="Y572" s="33">
        <f t="shared" si="121"/>
        <v>0</v>
      </c>
      <c r="Z572" s="33">
        <f t="shared" si="122"/>
        <v>0</v>
      </c>
      <c r="AA572" s="33">
        <f t="shared" si="123"/>
        <v>0</v>
      </c>
      <c r="AB572" s="5">
        <v>0</v>
      </c>
      <c r="AC572" s="6">
        <v>0</v>
      </c>
      <c r="AD572" s="32">
        <v>0</v>
      </c>
      <c r="AE572" s="67">
        <f t="shared" si="124"/>
        <v>0</v>
      </c>
      <c r="AF572" s="70">
        <f>IF(C572=Sheet6!$E$3,Sheet6!$E$4,IF('January 2023'!C572=Sheet6!$F$3,Sheet6!$F$4,IF('January 2023'!C572=Sheet6!$G$3,Sheet6!$G$4,IF('January 2023'!C572=Sheet6!$H$3,Sheet6!$H$4,IF('January 2023'!C572=Sheet6!$I$3,Sheet6!$I$4,IF('January 2023'!C572=Sheet6!$J$3,Sheet6!$J$4,IF('January 2023'!C572=Sheet6!$K$3,Sheet6!$K$4,IF('January 2023'!C572=Sheet6!$L$3,Sheet6!$L$4))))))))</f>
        <v>0.11334524387361433</v>
      </c>
      <c r="AG572" s="74">
        <f t="shared" si="125"/>
        <v>0</v>
      </c>
      <c r="AH572" s="71">
        <v>0.84</v>
      </c>
      <c r="AI572" s="72">
        <f t="shared" si="126"/>
        <v>0</v>
      </c>
      <c r="AJ572" s="73">
        <f t="shared" si="127"/>
        <v>0</v>
      </c>
      <c r="AK572" s="73">
        <v>0.68062718848137493</v>
      </c>
      <c r="AL572" s="95">
        <f t="shared" si="128"/>
        <v>0</v>
      </c>
      <c r="AM572" s="107">
        <v>0</v>
      </c>
      <c r="AN572" s="98">
        <f t="shared" si="129"/>
        <v>0</v>
      </c>
      <c r="AO572" s="99" t="e">
        <f>SUMIF([1]Sheet1!$AB:$AB,E572,[1]Sheet1!$AA:$AA)</f>
        <v>#VALUE!</v>
      </c>
      <c r="AP572" s="100">
        <f t="shared" si="130"/>
        <v>1</v>
      </c>
      <c r="AQ572" s="97">
        <f t="shared" si="131"/>
        <v>0</v>
      </c>
      <c r="AR572" s="100">
        <f t="shared" si="132"/>
        <v>0</v>
      </c>
      <c r="AS572" s="101">
        <f t="shared" si="133"/>
        <v>1</v>
      </c>
      <c r="AT572" s="100">
        <v>0.11334524387361433</v>
      </c>
      <c r="AU572" s="108">
        <f t="shared" si="134"/>
        <v>0</v>
      </c>
    </row>
    <row r="573" spans="1:47" hidden="1">
      <c r="A573" s="21">
        <v>44927</v>
      </c>
      <c r="B573" s="23" t="s">
        <v>13</v>
      </c>
      <c r="C573" s="23" t="s">
        <v>274</v>
      </c>
      <c r="D573" s="23" t="s">
        <v>297</v>
      </c>
      <c r="E573" s="23">
        <v>1002485929</v>
      </c>
      <c r="F573" s="23" t="s">
        <v>32</v>
      </c>
      <c r="G573" s="22">
        <v>1069281</v>
      </c>
      <c r="H573" s="36" t="s">
        <v>20</v>
      </c>
      <c r="I573" s="4" t="s">
        <v>3519</v>
      </c>
      <c r="J573" s="4" t="s">
        <v>3557</v>
      </c>
      <c r="K573" s="24" t="s">
        <v>296</v>
      </c>
      <c r="L573" s="25">
        <v>0</v>
      </c>
      <c r="M573" s="29">
        <v>0</v>
      </c>
      <c r="N573" s="29">
        <v>0</v>
      </c>
      <c r="O573" s="29">
        <v>4</v>
      </c>
      <c r="P573" s="29">
        <v>0</v>
      </c>
      <c r="Q573" s="29">
        <v>805.3</v>
      </c>
      <c r="R573" s="28">
        <v>0</v>
      </c>
      <c r="S573" s="28">
        <v>52500</v>
      </c>
      <c r="T573" s="28">
        <v>0</v>
      </c>
      <c r="U573" s="28">
        <v>52500</v>
      </c>
      <c r="V573" s="29">
        <v>0</v>
      </c>
      <c r="W573" s="29">
        <v>4</v>
      </c>
      <c r="X573" s="32">
        <f t="shared" si="120"/>
        <v>4</v>
      </c>
      <c r="Y573" s="33">
        <f t="shared" si="121"/>
        <v>805.3</v>
      </c>
      <c r="Z573" s="33">
        <f t="shared" si="122"/>
        <v>52500</v>
      </c>
      <c r="AA573" s="33">
        <f t="shared" si="123"/>
        <v>52500</v>
      </c>
      <c r="AB573" s="5">
        <v>4</v>
      </c>
      <c r="AC573" s="6">
        <v>0</v>
      </c>
      <c r="AD573" s="32">
        <v>0</v>
      </c>
      <c r="AE573" s="67">
        <f t="shared" si="124"/>
        <v>1</v>
      </c>
      <c r="AF573" s="70">
        <f>IF(C573=Sheet6!$E$3,Sheet6!$E$4,IF('January 2023'!C573=Sheet6!$F$3,Sheet6!$F$4,IF('January 2023'!C573=Sheet6!$G$3,Sheet6!$G$4,IF('January 2023'!C573=Sheet6!$H$3,Sheet6!$H$4,IF('January 2023'!C573=Sheet6!$I$3,Sheet6!$I$4,IF('January 2023'!C573=Sheet6!$J$3,Sheet6!$J$4,IF('January 2023'!C573=Sheet6!$K$3,Sheet6!$K$4,IF('January 2023'!C573=Sheet6!$L$3,Sheet6!$L$4))))))))</f>
        <v>0.11334524387361433</v>
      </c>
      <c r="AG573" s="74">
        <f t="shared" si="125"/>
        <v>0</v>
      </c>
      <c r="AH573" s="71">
        <v>0.84</v>
      </c>
      <c r="AI573" s="72">
        <f t="shared" si="126"/>
        <v>0</v>
      </c>
      <c r="AJ573" s="73">
        <f t="shared" si="127"/>
        <v>1</v>
      </c>
      <c r="AK573" s="73">
        <v>0.68062718848137493</v>
      </c>
      <c r="AL573" s="95">
        <f t="shared" si="128"/>
        <v>1</v>
      </c>
      <c r="AM573" s="107">
        <v>0</v>
      </c>
      <c r="AN573" s="98">
        <f t="shared" si="129"/>
        <v>0</v>
      </c>
      <c r="AO573" s="99" t="e">
        <f>SUMIF([1]Sheet1!$AB:$AB,E573,[1]Sheet1!$AA:$AA)</f>
        <v>#VALUE!</v>
      </c>
      <c r="AP573" s="100">
        <f t="shared" si="130"/>
        <v>1</v>
      </c>
      <c r="AQ573" s="97">
        <f t="shared" si="131"/>
        <v>0</v>
      </c>
      <c r="AR573" s="100">
        <f t="shared" si="132"/>
        <v>1</v>
      </c>
      <c r="AS573" s="101">
        <f t="shared" si="133"/>
        <v>1</v>
      </c>
      <c r="AT573" s="100">
        <v>0.11334524387361433</v>
      </c>
      <c r="AU573" s="108">
        <f t="shared" si="134"/>
        <v>0</v>
      </c>
    </row>
    <row r="574" spans="1:47" hidden="1">
      <c r="A574" s="21">
        <v>44927</v>
      </c>
      <c r="B574" s="23" t="s">
        <v>13</v>
      </c>
      <c r="C574" s="23" t="s">
        <v>274</v>
      </c>
      <c r="D574" s="23" t="s">
        <v>3383</v>
      </c>
      <c r="E574" s="23">
        <v>1003026446</v>
      </c>
      <c r="F574" s="23" t="s">
        <v>32</v>
      </c>
      <c r="G574" s="22">
        <v>1069281</v>
      </c>
      <c r="H574" s="36" t="s">
        <v>20</v>
      </c>
      <c r="I574" s="4" t="s">
        <v>3512</v>
      </c>
      <c r="J574" s="4" t="s">
        <v>3512</v>
      </c>
      <c r="K574" s="24" t="s">
        <v>296</v>
      </c>
      <c r="L574" s="25">
        <v>0</v>
      </c>
      <c r="M574" s="29">
        <v>0</v>
      </c>
      <c r="N574" s="29">
        <v>0</v>
      </c>
      <c r="O574" s="29">
        <v>1</v>
      </c>
      <c r="P574" s="29">
        <v>0</v>
      </c>
      <c r="Q574" s="29">
        <v>0</v>
      </c>
      <c r="R574" s="28">
        <v>0</v>
      </c>
      <c r="S574" s="28">
        <v>0</v>
      </c>
      <c r="T574" s="28">
        <v>0</v>
      </c>
      <c r="U574" s="28">
        <v>0</v>
      </c>
      <c r="V574" s="29">
        <v>0</v>
      </c>
      <c r="W574" s="29">
        <v>0</v>
      </c>
      <c r="X574" s="32">
        <f t="shared" si="120"/>
        <v>1</v>
      </c>
      <c r="Y574" s="33">
        <f t="shared" si="121"/>
        <v>0</v>
      </c>
      <c r="Z574" s="33">
        <f t="shared" si="122"/>
        <v>0</v>
      </c>
      <c r="AA574" s="33">
        <f t="shared" si="123"/>
        <v>0</v>
      </c>
      <c r="AB574" s="5">
        <v>0</v>
      </c>
      <c r="AC574" s="6">
        <v>0</v>
      </c>
      <c r="AD574" s="32">
        <v>0</v>
      </c>
      <c r="AE574" s="67">
        <f t="shared" si="124"/>
        <v>0</v>
      </c>
      <c r="AF574" s="70">
        <f>IF(C574=Sheet6!$E$3,Sheet6!$E$4,IF('January 2023'!C574=Sheet6!$F$3,Sheet6!$F$4,IF('January 2023'!C574=Sheet6!$G$3,Sheet6!$G$4,IF('January 2023'!C574=Sheet6!$H$3,Sheet6!$H$4,IF('January 2023'!C574=Sheet6!$I$3,Sheet6!$I$4,IF('January 2023'!C574=Sheet6!$J$3,Sheet6!$J$4,IF('January 2023'!C574=Sheet6!$K$3,Sheet6!$K$4,IF('January 2023'!C574=Sheet6!$L$3,Sheet6!$L$4))))))))</f>
        <v>0.11334524387361433</v>
      </c>
      <c r="AG574" s="74">
        <f t="shared" si="125"/>
        <v>0</v>
      </c>
      <c r="AH574" s="71">
        <v>0.84</v>
      </c>
      <c r="AI574" s="72">
        <f t="shared" si="126"/>
        <v>0</v>
      </c>
      <c r="AJ574" s="73">
        <f t="shared" si="127"/>
        <v>0</v>
      </c>
      <c r="AK574" s="73">
        <v>0.68062718848137493</v>
      </c>
      <c r="AL574" s="95">
        <f t="shared" si="128"/>
        <v>0</v>
      </c>
      <c r="AM574" s="107">
        <v>0</v>
      </c>
      <c r="AN574" s="98">
        <f t="shared" si="129"/>
        <v>0</v>
      </c>
      <c r="AO574" s="99" t="e">
        <f>SUMIF([1]Sheet1!$AB:$AB,E574,[1]Sheet1!$AA:$AA)</f>
        <v>#VALUE!</v>
      </c>
      <c r="AP574" s="100">
        <f t="shared" si="130"/>
        <v>1</v>
      </c>
      <c r="AQ574" s="97">
        <f t="shared" si="131"/>
        <v>0</v>
      </c>
      <c r="AR574" s="100">
        <f t="shared" si="132"/>
        <v>0</v>
      </c>
      <c r="AS574" s="101">
        <f t="shared" si="133"/>
        <v>1</v>
      </c>
      <c r="AT574" s="100">
        <v>0.11334524387361433</v>
      </c>
      <c r="AU574" s="108">
        <f t="shared" si="134"/>
        <v>0</v>
      </c>
    </row>
    <row r="575" spans="1:47" hidden="1">
      <c r="A575" s="21">
        <v>44927</v>
      </c>
      <c r="B575" s="22" t="s">
        <v>13</v>
      </c>
      <c r="C575" s="22" t="s">
        <v>274</v>
      </c>
      <c r="D575" s="22" t="s">
        <v>299</v>
      </c>
      <c r="E575" s="22">
        <v>1002368935</v>
      </c>
      <c r="F575" s="22" t="s">
        <v>32</v>
      </c>
      <c r="G575" s="22">
        <v>1069281</v>
      </c>
      <c r="H575" s="36" t="s">
        <v>20</v>
      </c>
      <c r="I575" s="4" t="s">
        <v>3519</v>
      </c>
      <c r="J575" s="4" t="s">
        <v>3557</v>
      </c>
      <c r="K575" s="25" t="s">
        <v>300</v>
      </c>
      <c r="L575" s="25">
        <v>0</v>
      </c>
      <c r="M575" s="26">
        <v>0</v>
      </c>
      <c r="N575" s="26">
        <v>0</v>
      </c>
      <c r="O575" s="26">
        <v>4</v>
      </c>
      <c r="P575" s="26">
        <v>0</v>
      </c>
      <c r="Q575" s="26">
        <v>0</v>
      </c>
      <c r="R575" s="27">
        <v>0</v>
      </c>
      <c r="S575" s="27">
        <v>0</v>
      </c>
      <c r="T575" s="28">
        <v>0</v>
      </c>
      <c r="U575" s="27">
        <v>0</v>
      </c>
      <c r="V575" s="29">
        <v>0</v>
      </c>
      <c r="W575" s="26">
        <v>0</v>
      </c>
      <c r="X575" s="30">
        <f t="shared" si="120"/>
        <v>4</v>
      </c>
      <c r="Y575" s="31">
        <f t="shared" si="121"/>
        <v>0</v>
      </c>
      <c r="Z575" s="31">
        <f t="shared" si="122"/>
        <v>0</v>
      </c>
      <c r="AA575" s="31">
        <f t="shared" si="123"/>
        <v>0</v>
      </c>
      <c r="AB575" s="5">
        <v>0</v>
      </c>
      <c r="AC575" s="6">
        <v>0</v>
      </c>
      <c r="AD575" s="30">
        <v>0</v>
      </c>
      <c r="AE575" s="67">
        <f t="shared" si="124"/>
        <v>0</v>
      </c>
      <c r="AF575" s="70">
        <f>IF(C575=Sheet6!$E$3,Sheet6!$E$4,IF('January 2023'!C575=Sheet6!$F$3,Sheet6!$F$4,IF('January 2023'!C575=Sheet6!$G$3,Sheet6!$G$4,IF('January 2023'!C575=Sheet6!$H$3,Sheet6!$H$4,IF('January 2023'!C575=Sheet6!$I$3,Sheet6!$I$4,IF('January 2023'!C575=Sheet6!$J$3,Sheet6!$J$4,IF('January 2023'!C575=Sheet6!$K$3,Sheet6!$K$4,IF('January 2023'!C575=Sheet6!$L$3,Sheet6!$L$4))))))))</f>
        <v>0.11334524387361433</v>
      </c>
      <c r="AG575" s="74">
        <f t="shared" si="125"/>
        <v>0</v>
      </c>
      <c r="AH575" s="71">
        <v>0.84</v>
      </c>
      <c r="AI575" s="72">
        <f t="shared" si="126"/>
        <v>0</v>
      </c>
      <c r="AJ575" s="73">
        <f t="shared" si="127"/>
        <v>0</v>
      </c>
      <c r="AK575" s="73">
        <v>0.68062718848137493</v>
      </c>
      <c r="AL575" s="95">
        <f t="shared" si="128"/>
        <v>0</v>
      </c>
      <c r="AM575" s="107">
        <v>0</v>
      </c>
      <c r="AN575" s="98">
        <f t="shared" si="129"/>
        <v>0</v>
      </c>
      <c r="AO575" s="99" t="e">
        <f>SUMIF([1]Sheet1!$AB:$AB,E575,[1]Sheet1!$AA:$AA)</f>
        <v>#VALUE!</v>
      </c>
      <c r="AP575" s="100">
        <f t="shared" si="130"/>
        <v>1</v>
      </c>
      <c r="AQ575" s="97">
        <f t="shared" si="131"/>
        <v>0</v>
      </c>
      <c r="AR575" s="100">
        <f t="shared" si="132"/>
        <v>0</v>
      </c>
      <c r="AS575" s="101">
        <f t="shared" si="133"/>
        <v>1</v>
      </c>
      <c r="AT575" s="100">
        <v>0.11334524387361433</v>
      </c>
      <c r="AU575" s="108">
        <f t="shared" si="134"/>
        <v>0</v>
      </c>
    </row>
    <row r="576" spans="1:47" hidden="1">
      <c r="A576" s="21">
        <v>44927</v>
      </c>
      <c r="B576" s="22" t="s">
        <v>13</v>
      </c>
      <c r="C576" s="22" t="s">
        <v>274</v>
      </c>
      <c r="D576" s="22" t="s">
        <v>301</v>
      </c>
      <c r="E576" s="22">
        <v>1002748941</v>
      </c>
      <c r="F576" s="22" t="s">
        <v>32</v>
      </c>
      <c r="G576" s="22">
        <v>1069281</v>
      </c>
      <c r="H576" s="36" t="s">
        <v>20</v>
      </c>
      <c r="I576" s="4" t="s">
        <v>3519</v>
      </c>
      <c r="J576" s="4" t="s">
        <v>3557</v>
      </c>
      <c r="K576" s="25" t="s">
        <v>300</v>
      </c>
      <c r="L576" s="25">
        <v>0</v>
      </c>
      <c r="M576" s="26">
        <v>0</v>
      </c>
      <c r="N576" s="26">
        <v>0</v>
      </c>
      <c r="O576" s="26">
        <v>1</v>
      </c>
      <c r="P576" s="26">
        <v>0</v>
      </c>
      <c r="Q576" s="26">
        <v>0</v>
      </c>
      <c r="R576" s="27">
        <v>0</v>
      </c>
      <c r="S576" s="27">
        <v>0</v>
      </c>
      <c r="T576" s="28">
        <v>0</v>
      </c>
      <c r="U576" s="27">
        <v>0</v>
      </c>
      <c r="V576" s="29">
        <v>0</v>
      </c>
      <c r="W576" s="26">
        <v>0</v>
      </c>
      <c r="X576" s="30">
        <f t="shared" si="120"/>
        <v>1</v>
      </c>
      <c r="Y576" s="31">
        <f t="shared" si="121"/>
        <v>0</v>
      </c>
      <c r="Z576" s="31">
        <f t="shared" si="122"/>
        <v>0</v>
      </c>
      <c r="AA576" s="31">
        <f t="shared" si="123"/>
        <v>0</v>
      </c>
      <c r="AB576" s="5">
        <v>0</v>
      </c>
      <c r="AC576" s="6">
        <v>0</v>
      </c>
      <c r="AD576" s="30">
        <v>0</v>
      </c>
      <c r="AE576" s="67">
        <f t="shared" si="124"/>
        <v>0</v>
      </c>
      <c r="AF576" s="70">
        <f>IF(C576=Sheet6!$E$3,Sheet6!$E$4,IF('January 2023'!C576=Sheet6!$F$3,Sheet6!$F$4,IF('January 2023'!C576=Sheet6!$G$3,Sheet6!$G$4,IF('January 2023'!C576=Sheet6!$H$3,Sheet6!$H$4,IF('January 2023'!C576=Sheet6!$I$3,Sheet6!$I$4,IF('January 2023'!C576=Sheet6!$J$3,Sheet6!$J$4,IF('January 2023'!C576=Sheet6!$K$3,Sheet6!$K$4,IF('January 2023'!C576=Sheet6!$L$3,Sheet6!$L$4))))))))</f>
        <v>0.11334524387361433</v>
      </c>
      <c r="AG576" s="74">
        <f t="shared" si="125"/>
        <v>0</v>
      </c>
      <c r="AH576" s="71">
        <v>0.84</v>
      </c>
      <c r="AI576" s="72">
        <f t="shared" si="126"/>
        <v>0</v>
      </c>
      <c r="AJ576" s="73">
        <f t="shared" si="127"/>
        <v>0</v>
      </c>
      <c r="AK576" s="73">
        <v>0.68062718848137493</v>
      </c>
      <c r="AL576" s="95">
        <f t="shared" si="128"/>
        <v>0</v>
      </c>
      <c r="AM576" s="107">
        <v>0</v>
      </c>
      <c r="AN576" s="98">
        <f t="shared" si="129"/>
        <v>0</v>
      </c>
      <c r="AO576" s="99" t="e">
        <f>SUMIF([1]Sheet1!$AB:$AB,E576,[1]Sheet1!$AA:$AA)</f>
        <v>#VALUE!</v>
      </c>
      <c r="AP576" s="100">
        <f t="shared" si="130"/>
        <v>1</v>
      </c>
      <c r="AQ576" s="97">
        <f t="shared" si="131"/>
        <v>0</v>
      </c>
      <c r="AR576" s="100">
        <f t="shared" si="132"/>
        <v>0</v>
      </c>
      <c r="AS576" s="101">
        <f t="shared" si="133"/>
        <v>1</v>
      </c>
      <c r="AT576" s="100">
        <v>0.11334524387361433</v>
      </c>
      <c r="AU576" s="108">
        <f t="shared" si="134"/>
        <v>0</v>
      </c>
    </row>
    <row r="577" spans="1:47" hidden="1">
      <c r="A577" s="21">
        <v>44927</v>
      </c>
      <c r="B577" s="23" t="s">
        <v>13</v>
      </c>
      <c r="C577" s="23" t="s">
        <v>274</v>
      </c>
      <c r="D577" s="23" t="s">
        <v>720</v>
      </c>
      <c r="E577" s="23">
        <v>1000255789</v>
      </c>
      <c r="F577" s="23" t="s">
        <v>32</v>
      </c>
      <c r="G577" s="22">
        <v>1070842</v>
      </c>
      <c r="H577" s="36" t="s">
        <v>20</v>
      </c>
      <c r="I577" s="4" t="s">
        <v>3520</v>
      </c>
      <c r="J577" s="4" t="s">
        <v>3558</v>
      </c>
      <c r="K577" s="24">
        <v>11139.329999999958</v>
      </c>
      <c r="L577" s="24">
        <v>11139.329999999958</v>
      </c>
      <c r="M577" s="29">
        <v>0</v>
      </c>
      <c r="N577" s="29">
        <v>0</v>
      </c>
      <c r="O577" s="29">
        <v>7</v>
      </c>
      <c r="P577" s="29">
        <v>0</v>
      </c>
      <c r="Q577" s="29">
        <v>940.8</v>
      </c>
      <c r="R577" s="28">
        <v>0</v>
      </c>
      <c r="S577" s="28">
        <v>59249.999999999985</v>
      </c>
      <c r="T577" s="28">
        <v>0</v>
      </c>
      <c r="U577" s="28">
        <v>59250</v>
      </c>
      <c r="V577" s="29">
        <v>0</v>
      </c>
      <c r="W577" s="29">
        <v>5</v>
      </c>
      <c r="X577" s="32">
        <f t="shared" si="120"/>
        <v>7</v>
      </c>
      <c r="Y577" s="33">
        <f t="shared" si="121"/>
        <v>940.8</v>
      </c>
      <c r="Z577" s="33">
        <f t="shared" si="122"/>
        <v>59249.999999999985</v>
      </c>
      <c r="AA577" s="33">
        <f t="shared" si="123"/>
        <v>59250</v>
      </c>
      <c r="AB577" s="5">
        <v>5</v>
      </c>
      <c r="AC577" s="6">
        <v>0</v>
      </c>
      <c r="AD577" s="32">
        <v>0</v>
      </c>
      <c r="AE577" s="67">
        <f t="shared" si="124"/>
        <v>0.7142857142857143</v>
      </c>
      <c r="AF577" s="70">
        <f>IF(C577=Sheet6!$E$3,Sheet6!$E$4,IF('January 2023'!C577=Sheet6!$F$3,Sheet6!$F$4,IF('January 2023'!C577=Sheet6!$G$3,Sheet6!$G$4,IF('January 2023'!C577=Sheet6!$H$3,Sheet6!$H$4,IF('January 2023'!C577=Sheet6!$I$3,Sheet6!$I$4,IF('January 2023'!C577=Sheet6!$J$3,Sheet6!$J$4,IF('January 2023'!C577=Sheet6!$K$3,Sheet6!$K$4,IF('January 2023'!C577=Sheet6!$L$3,Sheet6!$L$4))))))))</f>
        <v>0.11334524387361433</v>
      </c>
      <c r="AG577" s="74">
        <f t="shared" si="125"/>
        <v>8.4457503278922832E-2</v>
      </c>
      <c r="AH577" s="71">
        <v>0.84</v>
      </c>
      <c r="AI577" s="72">
        <f t="shared" si="126"/>
        <v>0</v>
      </c>
      <c r="AJ577" s="73">
        <f t="shared" si="127"/>
        <v>0.7142857142857143</v>
      </c>
      <c r="AK577" s="73">
        <v>0.68062718848137493</v>
      </c>
      <c r="AL577" s="95">
        <f t="shared" si="128"/>
        <v>1</v>
      </c>
      <c r="AM577" s="107">
        <v>0</v>
      </c>
      <c r="AN577" s="98">
        <f t="shared" si="129"/>
        <v>8416.237199999965</v>
      </c>
      <c r="AO577" s="99" t="e">
        <f>SUMIF([1]Sheet1!$AB:$AB,E577,[1]Sheet1!$AA:$AA)</f>
        <v>#VALUE!</v>
      </c>
      <c r="AP577" s="100" t="str">
        <f t="shared" si="130"/>
        <v/>
      </c>
      <c r="AQ577" s="97">
        <f t="shared" si="131"/>
        <v>1</v>
      </c>
      <c r="AR577" s="100">
        <f t="shared" si="132"/>
        <v>1.0000000000000002</v>
      </c>
      <c r="AS577" s="101">
        <f t="shared" si="133"/>
        <v>0.91554249672107713</v>
      </c>
      <c r="AT577" s="100">
        <v>0.11334524387361433</v>
      </c>
      <c r="AU577" s="108">
        <f t="shared" si="134"/>
        <v>0</v>
      </c>
    </row>
    <row r="578" spans="1:47" hidden="1">
      <c r="A578" s="21">
        <v>44927</v>
      </c>
      <c r="B578" s="23" t="s">
        <v>13</v>
      </c>
      <c r="C578" s="23" t="s">
        <v>274</v>
      </c>
      <c r="D578" s="23" t="s">
        <v>362</v>
      </c>
      <c r="E578" s="23">
        <v>1000259860</v>
      </c>
      <c r="F578" s="23" t="s">
        <v>32</v>
      </c>
      <c r="G578" s="22">
        <v>1069288</v>
      </c>
      <c r="H578" s="36" t="s">
        <v>20</v>
      </c>
      <c r="I578" s="4" t="s">
        <v>3518</v>
      </c>
      <c r="J578" s="4" t="s">
        <v>3556</v>
      </c>
      <c r="K578" s="24">
        <v>6735</v>
      </c>
      <c r="L578" s="24">
        <v>6735</v>
      </c>
      <c r="M578" s="29">
        <v>0</v>
      </c>
      <c r="N578" s="29">
        <v>0</v>
      </c>
      <c r="O578" s="29">
        <v>7</v>
      </c>
      <c r="P578" s="29">
        <v>0</v>
      </c>
      <c r="Q578" s="29">
        <v>980.20000000000016</v>
      </c>
      <c r="R578" s="28">
        <v>0</v>
      </c>
      <c r="S578" s="28">
        <v>62400</v>
      </c>
      <c r="T578" s="28">
        <v>0</v>
      </c>
      <c r="U578" s="28">
        <v>62400</v>
      </c>
      <c r="V578" s="29">
        <v>0</v>
      </c>
      <c r="W578" s="29">
        <v>6</v>
      </c>
      <c r="X578" s="32">
        <f t="shared" si="120"/>
        <v>7</v>
      </c>
      <c r="Y578" s="33">
        <f t="shared" si="121"/>
        <v>980.20000000000016</v>
      </c>
      <c r="Z578" s="33">
        <f t="shared" si="122"/>
        <v>62400</v>
      </c>
      <c r="AA578" s="33">
        <f t="shared" si="123"/>
        <v>62400</v>
      </c>
      <c r="AB578" s="5">
        <v>6</v>
      </c>
      <c r="AC578" s="6">
        <v>0</v>
      </c>
      <c r="AD578" s="32">
        <v>0</v>
      </c>
      <c r="AE578" s="67">
        <f t="shared" si="124"/>
        <v>0.8571428571428571</v>
      </c>
      <c r="AF578" s="70">
        <f>IF(C578=Sheet6!$E$3,Sheet6!$E$4,IF('January 2023'!C578=Sheet6!$F$3,Sheet6!$F$4,IF('January 2023'!C578=Sheet6!$G$3,Sheet6!$G$4,IF('January 2023'!C578=Sheet6!$H$3,Sheet6!$H$4,IF('January 2023'!C578=Sheet6!$I$3,Sheet6!$I$4,IF('January 2023'!C578=Sheet6!$J$3,Sheet6!$J$4,IF('January 2023'!C578=Sheet6!$K$3,Sheet6!$K$4,IF('January 2023'!C578=Sheet6!$L$3,Sheet6!$L$4))))))))</f>
        <v>0.11334524387361433</v>
      </c>
      <c r="AG578" s="74">
        <f t="shared" si="125"/>
        <v>0.1455382331106162</v>
      </c>
      <c r="AH578" s="71">
        <v>0.84</v>
      </c>
      <c r="AI578" s="72">
        <f t="shared" si="126"/>
        <v>0</v>
      </c>
      <c r="AJ578" s="73">
        <f t="shared" si="127"/>
        <v>0.8571428571428571</v>
      </c>
      <c r="AK578" s="73">
        <v>0.68062718848137493</v>
      </c>
      <c r="AL578" s="95">
        <f t="shared" si="128"/>
        <v>1</v>
      </c>
      <c r="AM578" s="107">
        <v>0</v>
      </c>
      <c r="AN578" s="98">
        <f t="shared" si="129"/>
        <v>4677.2</v>
      </c>
      <c r="AO578" s="99" t="e">
        <f>SUMIF([1]Sheet1!$AB:$AB,E578,[1]Sheet1!$AA:$AA)</f>
        <v>#VALUE!</v>
      </c>
      <c r="AP578" s="100" t="str">
        <f t="shared" si="130"/>
        <v/>
      </c>
      <c r="AQ578" s="97">
        <f t="shared" si="131"/>
        <v>1</v>
      </c>
      <c r="AR578" s="100">
        <f t="shared" si="132"/>
        <v>1</v>
      </c>
      <c r="AS578" s="101">
        <f t="shared" si="133"/>
        <v>0.8544617668893838</v>
      </c>
      <c r="AT578" s="100">
        <v>0.11334524387361433</v>
      </c>
      <c r="AU578" s="108">
        <f t="shared" si="134"/>
        <v>0</v>
      </c>
    </row>
    <row r="579" spans="1:47" hidden="1">
      <c r="A579" s="21">
        <v>44927</v>
      </c>
      <c r="B579" s="23" t="s">
        <v>13</v>
      </c>
      <c r="C579" s="23" t="s">
        <v>274</v>
      </c>
      <c r="D579" s="23" t="s">
        <v>389</v>
      </c>
      <c r="E579" s="23">
        <v>1001601812</v>
      </c>
      <c r="F579" s="23" t="s">
        <v>32</v>
      </c>
      <c r="G579" s="22">
        <v>1069288</v>
      </c>
      <c r="H579" s="36" t="s">
        <v>20</v>
      </c>
      <c r="I579" s="4" t="s">
        <v>3518</v>
      </c>
      <c r="J579" s="4" t="s">
        <v>3556</v>
      </c>
      <c r="K579" s="24">
        <v>6216.6000000000349</v>
      </c>
      <c r="L579" s="24">
        <v>6216.6000000000349</v>
      </c>
      <c r="M579" s="29">
        <v>0</v>
      </c>
      <c r="N579" s="29">
        <v>0</v>
      </c>
      <c r="O579" s="29">
        <v>6</v>
      </c>
      <c r="P579" s="29">
        <v>0</v>
      </c>
      <c r="Q579" s="29">
        <v>929.5</v>
      </c>
      <c r="R579" s="28">
        <v>0</v>
      </c>
      <c r="S579" s="28">
        <v>58011.31</v>
      </c>
      <c r="T579" s="28">
        <v>0</v>
      </c>
      <c r="U579" s="28">
        <v>68000</v>
      </c>
      <c r="V579" s="29">
        <v>0</v>
      </c>
      <c r="W579" s="29">
        <v>4</v>
      </c>
      <c r="X579" s="32">
        <f t="shared" si="120"/>
        <v>6</v>
      </c>
      <c r="Y579" s="33">
        <f t="shared" si="121"/>
        <v>929.5</v>
      </c>
      <c r="Z579" s="33">
        <f t="shared" si="122"/>
        <v>58011.31</v>
      </c>
      <c r="AA579" s="33">
        <f t="shared" si="123"/>
        <v>68000</v>
      </c>
      <c r="AB579" s="5">
        <v>4</v>
      </c>
      <c r="AC579" s="6">
        <v>0</v>
      </c>
      <c r="AD579" s="32">
        <v>0</v>
      </c>
      <c r="AE579" s="67">
        <f t="shared" si="124"/>
        <v>0.66666666666666663</v>
      </c>
      <c r="AF579" s="70">
        <f>IF(C579=Sheet6!$E$3,Sheet6!$E$4,IF('January 2023'!C579=Sheet6!$F$3,Sheet6!$F$4,IF('January 2023'!C579=Sheet6!$G$3,Sheet6!$G$4,IF('January 2023'!C579=Sheet6!$H$3,Sheet6!$H$4,IF('January 2023'!C579=Sheet6!$I$3,Sheet6!$I$4,IF('January 2023'!C579=Sheet6!$J$3,Sheet6!$J$4,IF('January 2023'!C579=Sheet6!$K$3,Sheet6!$K$4,IF('January 2023'!C579=Sheet6!$L$3,Sheet6!$L$4))))))))</f>
        <v>0.11334524387361433</v>
      </c>
      <c r="AG579" s="74">
        <f t="shared" si="125"/>
        <v>0.14951902969468758</v>
      </c>
      <c r="AH579" s="71">
        <v>0.84</v>
      </c>
      <c r="AI579" s="72">
        <f t="shared" si="126"/>
        <v>0</v>
      </c>
      <c r="AJ579" s="73">
        <f t="shared" si="127"/>
        <v>0.66666666666666663</v>
      </c>
      <c r="AK579" s="73">
        <v>0.68062718848137493</v>
      </c>
      <c r="AL579" s="95">
        <f t="shared" si="128"/>
        <v>0</v>
      </c>
      <c r="AM579" s="107">
        <v>0</v>
      </c>
      <c r="AN579" s="98">
        <f t="shared" si="129"/>
        <v>4292.4440000000295</v>
      </c>
      <c r="AO579" s="99" t="e">
        <f>SUMIF([1]Sheet1!$AB:$AB,E579,[1]Sheet1!$AA:$AA)</f>
        <v>#VALUE!</v>
      </c>
      <c r="AP579" s="100" t="str">
        <f t="shared" si="130"/>
        <v/>
      </c>
      <c r="AQ579" s="97">
        <f t="shared" si="131"/>
        <v>1</v>
      </c>
      <c r="AR579" s="100">
        <f t="shared" si="132"/>
        <v>1.172185216986136</v>
      </c>
      <c r="AS579" s="101">
        <f t="shared" si="133"/>
        <v>0.82473600373377609</v>
      </c>
      <c r="AT579" s="100">
        <v>0.11334524387361433</v>
      </c>
      <c r="AU579" s="108">
        <f t="shared" si="134"/>
        <v>0</v>
      </c>
    </row>
    <row r="580" spans="1:47" hidden="1">
      <c r="A580" s="21">
        <v>44927</v>
      </c>
      <c r="B580" s="23" t="s">
        <v>13</v>
      </c>
      <c r="C580" s="23" t="s">
        <v>274</v>
      </c>
      <c r="D580" s="23" t="s">
        <v>398</v>
      </c>
      <c r="E580" s="23">
        <v>1000255637</v>
      </c>
      <c r="F580" s="23" t="s">
        <v>32</v>
      </c>
      <c r="G580" s="22">
        <v>1069281</v>
      </c>
      <c r="H580" s="36" t="s">
        <v>20</v>
      </c>
      <c r="I580" s="4" t="s">
        <v>3519</v>
      </c>
      <c r="J580" s="4" t="s">
        <v>3557</v>
      </c>
      <c r="K580" s="24">
        <v>6017.1900000000023</v>
      </c>
      <c r="L580" s="24">
        <v>6017.1900000000023</v>
      </c>
      <c r="M580" s="29">
        <v>0</v>
      </c>
      <c r="N580" s="29">
        <v>0</v>
      </c>
      <c r="O580" s="29">
        <v>17</v>
      </c>
      <c r="P580" s="29">
        <v>0</v>
      </c>
      <c r="Q580" s="29">
        <v>2078</v>
      </c>
      <c r="R580" s="28">
        <v>0</v>
      </c>
      <c r="S580" s="28">
        <v>132746.17000000001</v>
      </c>
      <c r="T580" s="28">
        <v>0</v>
      </c>
      <c r="U580" s="28">
        <v>155900</v>
      </c>
      <c r="V580" s="29">
        <v>0</v>
      </c>
      <c r="W580" s="29">
        <v>7</v>
      </c>
      <c r="X580" s="32">
        <f t="shared" ref="X580:X643" si="135">IFERROR(SUM(M580,O580),"")</f>
        <v>17</v>
      </c>
      <c r="Y580" s="33">
        <f t="shared" ref="Y580:Y643" si="136">IFERROR(SUM(P580:Q580),"")</f>
        <v>2078</v>
      </c>
      <c r="Z580" s="33">
        <f t="shared" ref="Z580:Z643" si="137">IFERROR(SUM(R580:S580),"")</f>
        <v>132746.17000000001</v>
      </c>
      <c r="AA580" s="33">
        <f t="shared" ref="AA580:AA643" si="138">IFERROR(SUM(T580:U580),"")</f>
        <v>155900</v>
      </c>
      <c r="AB580" s="5">
        <v>7</v>
      </c>
      <c r="AC580" s="6">
        <v>0</v>
      </c>
      <c r="AD580" s="32">
        <v>0</v>
      </c>
      <c r="AE580" s="67">
        <f t="shared" si="124"/>
        <v>0.41176470588235292</v>
      </c>
      <c r="AF580" s="70">
        <f>IF(C580=Sheet6!$E$3,Sheet6!$E$4,IF('January 2023'!C580=Sheet6!$F$3,Sheet6!$F$4,IF('January 2023'!C580=Sheet6!$G$3,Sheet6!$G$4,IF('January 2023'!C580=Sheet6!$H$3,Sheet6!$H$4,IF('January 2023'!C580=Sheet6!$I$3,Sheet6!$I$4,IF('January 2023'!C580=Sheet6!$J$3,Sheet6!$J$4,IF('January 2023'!C580=Sheet6!$K$3,Sheet6!$K$4,IF('January 2023'!C580=Sheet6!$L$3,Sheet6!$L$4))))))))</f>
        <v>0.11334524387361433</v>
      </c>
      <c r="AG580" s="74">
        <f t="shared" si="125"/>
        <v>0.3453439229939555</v>
      </c>
      <c r="AH580" s="71">
        <v>0.84</v>
      </c>
      <c r="AI580" s="72">
        <f t="shared" si="126"/>
        <v>0</v>
      </c>
      <c r="AJ580" s="73">
        <f t="shared" si="127"/>
        <v>0.41176470588235292</v>
      </c>
      <c r="AK580" s="73">
        <v>0.68062718848137493</v>
      </c>
      <c r="AL580" s="95">
        <f t="shared" si="128"/>
        <v>0</v>
      </c>
      <c r="AM580" s="107">
        <v>0</v>
      </c>
      <c r="AN580" s="98">
        <f t="shared" si="129"/>
        <v>2976.4396000000015</v>
      </c>
      <c r="AO580" s="99" t="e">
        <f>SUMIF([1]Sheet1!$AB:$AB,E580,[1]Sheet1!$AA:$AA)</f>
        <v>#VALUE!</v>
      </c>
      <c r="AP580" s="100" t="str">
        <f t="shared" si="130"/>
        <v/>
      </c>
      <c r="AQ580" s="97">
        <f t="shared" si="131"/>
        <v>1</v>
      </c>
      <c r="AR580" s="100">
        <f t="shared" si="132"/>
        <v>1.1744218307767371</v>
      </c>
      <c r="AS580" s="101">
        <f t="shared" si="133"/>
        <v>0.59442055770981828</v>
      </c>
      <c r="AT580" s="100">
        <v>0.11334524387361433</v>
      </c>
      <c r="AU580" s="108">
        <f t="shared" si="134"/>
        <v>0</v>
      </c>
    </row>
    <row r="581" spans="1:47" hidden="1">
      <c r="A581" s="21">
        <v>44927</v>
      </c>
      <c r="B581" s="22" t="s">
        <v>13</v>
      </c>
      <c r="C581" s="22" t="s">
        <v>274</v>
      </c>
      <c r="D581" s="22" t="s">
        <v>366</v>
      </c>
      <c r="E581" s="22">
        <v>1001604480</v>
      </c>
      <c r="F581" s="22" t="s">
        <v>32</v>
      </c>
      <c r="G581" s="22">
        <v>1069288</v>
      </c>
      <c r="H581" s="36" t="s">
        <v>20</v>
      </c>
      <c r="I581" s="4" t="s">
        <v>3518</v>
      </c>
      <c r="J581" s="4" t="s">
        <v>3556</v>
      </c>
      <c r="K581" s="25">
        <v>5860.6199999999953</v>
      </c>
      <c r="L581" s="25">
        <v>5860.6199999999953</v>
      </c>
      <c r="M581" s="26">
        <v>0</v>
      </c>
      <c r="N581" s="26">
        <v>0</v>
      </c>
      <c r="O581" s="26">
        <v>15</v>
      </c>
      <c r="P581" s="26">
        <v>0</v>
      </c>
      <c r="Q581" s="26">
        <v>3370.5</v>
      </c>
      <c r="R581" s="27">
        <v>0</v>
      </c>
      <c r="S581" s="27">
        <v>214261.06999999998</v>
      </c>
      <c r="T581" s="28">
        <v>0</v>
      </c>
      <c r="U581" s="27">
        <v>266010</v>
      </c>
      <c r="V581" s="29">
        <v>0</v>
      </c>
      <c r="W581" s="26">
        <v>11</v>
      </c>
      <c r="X581" s="30">
        <f t="shared" si="135"/>
        <v>15</v>
      </c>
      <c r="Y581" s="31">
        <f t="shared" si="136"/>
        <v>3370.5</v>
      </c>
      <c r="Z581" s="31">
        <f t="shared" si="137"/>
        <v>214261.06999999998</v>
      </c>
      <c r="AA581" s="31">
        <f t="shared" si="138"/>
        <v>266010</v>
      </c>
      <c r="AB581" s="5">
        <v>11</v>
      </c>
      <c r="AC581" s="6">
        <v>0</v>
      </c>
      <c r="AD581" s="30">
        <v>0</v>
      </c>
      <c r="AE581" s="67">
        <f t="shared" ref="AE581:AE644" si="139">IFERROR((AB581/X581),"")</f>
        <v>0.73333333333333328</v>
      </c>
      <c r="AF581" s="70">
        <f>IF(C581=Sheet6!$E$3,Sheet6!$E$4,IF('January 2023'!C581=Sheet6!$F$3,Sheet6!$F$4,IF('January 2023'!C581=Sheet6!$G$3,Sheet6!$G$4,IF('January 2023'!C581=Sheet6!$H$3,Sheet6!$H$4,IF('January 2023'!C581=Sheet6!$I$3,Sheet6!$I$4,IF('January 2023'!C581=Sheet6!$J$3,Sheet6!$J$4,IF('January 2023'!C581=Sheet6!$K$3,Sheet6!$K$4,IF('January 2023'!C581=Sheet6!$L$3,Sheet6!$L$4))))))))</f>
        <v>0.11334524387361433</v>
      </c>
      <c r="AG581" s="74">
        <f t="shared" ref="AG581:AG644" si="140">IFERROR(Y581/L581,0)</f>
        <v>0.57510980066955419</v>
      </c>
      <c r="AH581" s="71">
        <v>0.84</v>
      </c>
      <c r="AI581" s="72">
        <f t="shared" ref="AI581:AI644" si="141">IF(AG581&gt;AH581,1,0)</f>
        <v>0</v>
      </c>
      <c r="AJ581" s="73">
        <f t="shared" ref="AJ581:AJ644" si="142">IFERROR(AB581/X581,0)</f>
        <v>0.73333333333333328</v>
      </c>
      <c r="AK581" s="73">
        <v>0.68062718848137493</v>
      </c>
      <c r="AL581" s="95">
        <f t="shared" ref="AL581:AL644" si="143">IF(AJ581&gt;=AK581,1,0)</f>
        <v>1</v>
      </c>
      <c r="AM581" s="107">
        <v>0</v>
      </c>
      <c r="AN581" s="98">
        <f t="shared" ref="AN581:AN644" si="144">IF(((AH581*L581)-(AG581*L581))&lt;0,0,((AH581*L581)-(AG581*L581)))</f>
        <v>1552.4207999999962</v>
      </c>
      <c r="AO581" s="99" t="e">
        <f>SUMIF([1]Sheet1!$AB:$AB,E581,[1]Sheet1!$AA:$AA)</f>
        <v>#VALUE!</v>
      </c>
      <c r="AP581" s="100" t="str">
        <f t="shared" ref="AP581:AP644" si="145">IF(AN581=0,100%,IFERROR((AO581/AN581),""))</f>
        <v/>
      </c>
      <c r="AQ581" s="97">
        <f t="shared" ref="AQ581:AQ644" si="146">IF(AND(AN581&gt;0,AP581&gt;=100%),1,0)</f>
        <v>1</v>
      </c>
      <c r="AR581" s="100">
        <f t="shared" ref="AR581:AR644" si="147">IFERROR(AA581/Z581,0)</f>
        <v>1.2415227833969094</v>
      </c>
      <c r="AS581" s="101">
        <f t="shared" ref="AS581:AS644" si="148">1-(AR581*AG581)</f>
        <v>0.28598807951389338</v>
      </c>
      <c r="AT581" s="100">
        <v>0.11334524387361433</v>
      </c>
      <c r="AU581" s="108">
        <f t="shared" ref="AU581:AU644" si="149">IF(AS581&lt;=AT581,1,0)</f>
        <v>0</v>
      </c>
    </row>
    <row r="582" spans="1:47" hidden="1">
      <c r="A582" s="21">
        <v>44927</v>
      </c>
      <c r="B582" s="22" t="s">
        <v>13</v>
      </c>
      <c r="C582" s="22" t="s">
        <v>274</v>
      </c>
      <c r="D582" s="22" t="s">
        <v>360</v>
      </c>
      <c r="E582" s="22">
        <v>1000261295</v>
      </c>
      <c r="F582" s="22" t="s">
        <v>32</v>
      </c>
      <c r="G582" s="22">
        <v>1069281</v>
      </c>
      <c r="H582" s="36" t="s">
        <v>20</v>
      </c>
      <c r="I582" s="4" t="s">
        <v>3519</v>
      </c>
      <c r="J582" s="4" t="s">
        <v>3557</v>
      </c>
      <c r="K582" s="25">
        <v>5305.7999999999884</v>
      </c>
      <c r="L582" s="25">
        <v>5305.7999999999884</v>
      </c>
      <c r="M582" s="26">
        <v>0</v>
      </c>
      <c r="N582" s="26">
        <v>0</v>
      </c>
      <c r="O582" s="26">
        <v>43</v>
      </c>
      <c r="P582" s="26">
        <v>0</v>
      </c>
      <c r="Q582" s="26">
        <v>3154.5999999999995</v>
      </c>
      <c r="R582" s="27">
        <v>0</v>
      </c>
      <c r="S582" s="27">
        <v>202113.12</v>
      </c>
      <c r="T582" s="28">
        <v>0</v>
      </c>
      <c r="U582" s="27">
        <v>231100</v>
      </c>
      <c r="V582" s="29">
        <v>0</v>
      </c>
      <c r="W582" s="26">
        <v>21</v>
      </c>
      <c r="X582" s="30">
        <f t="shared" si="135"/>
        <v>43</v>
      </c>
      <c r="Y582" s="31">
        <f t="shared" si="136"/>
        <v>3154.5999999999995</v>
      </c>
      <c r="Z582" s="31">
        <f t="shared" si="137"/>
        <v>202113.12</v>
      </c>
      <c r="AA582" s="31">
        <f t="shared" si="138"/>
        <v>231100</v>
      </c>
      <c r="AB582" s="5">
        <v>21</v>
      </c>
      <c r="AC582" s="6">
        <v>87315.8</v>
      </c>
      <c r="AD582" s="30">
        <v>0</v>
      </c>
      <c r="AE582" s="67">
        <f t="shared" si="139"/>
        <v>0.48837209302325579</v>
      </c>
      <c r="AF582" s="70">
        <f>IF(C582=Sheet6!$E$3,Sheet6!$E$4,IF('January 2023'!C582=Sheet6!$F$3,Sheet6!$F$4,IF('January 2023'!C582=Sheet6!$G$3,Sheet6!$G$4,IF('January 2023'!C582=Sheet6!$H$3,Sheet6!$H$4,IF('January 2023'!C582=Sheet6!$I$3,Sheet6!$I$4,IF('January 2023'!C582=Sheet6!$J$3,Sheet6!$J$4,IF('January 2023'!C582=Sheet6!$K$3,Sheet6!$K$4,IF('January 2023'!C582=Sheet6!$L$3,Sheet6!$L$4))))))))</f>
        <v>0.11334524387361433</v>
      </c>
      <c r="AG582" s="74">
        <f t="shared" si="140"/>
        <v>0.59455689999623174</v>
      </c>
      <c r="AH582" s="71">
        <v>0.84</v>
      </c>
      <c r="AI582" s="72">
        <f t="shared" si="141"/>
        <v>0</v>
      </c>
      <c r="AJ582" s="73">
        <f t="shared" si="142"/>
        <v>0.48837209302325579</v>
      </c>
      <c r="AK582" s="73">
        <v>0.68062718848137493</v>
      </c>
      <c r="AL582" s="95">
        <f t="shared" si="143"/>
        <v>0</v>
      </c>
      <c r="AM582" s="107">
        <v>0</v>
      </c>
      <c r="AN582" s="98">
        <f t="shared" si="144"/>
        <v>1302.2719999999908</v>
      </c>
      <c r="AO582" s="99" t="e">
        <f>SUMIF([1]Sheet1!$AB:$AB,E582,[1]Sheet1!$AA:$AA)</f>
        <v>#VALUE!</v>
      </c>
      <c r="AP582" s="100" t="str">
        <f t="shared" si="145"/>
        <v/>
      </c>
      <c r="AQ582" s="97">
        <f t="shared" si="146"/>
        <v>1</v>
      </c>
      <c r="AR582" s="100">
        <f t="shared" si="147"/>
        <v>1.1434190912494944</v>
      </c>
      <c r="AS582" s="101">
        <f t="shared" si="148"/>
        <v>0.32017228971019218</v>
      </c>
      <c r="AT582" s="100">
        <v>0.11334524387361433</v>
      </c>
      <c r="AU582" s="108">
        <f t="shared" si="149"/>
        <v>0</v>
      </c>
    </row>
    <row r="583" spans="1:47" hidden="1">
      <c r="A583" s="21">
        <v>44927</v>
      </c>
      <c r="B583" s="23" t="s">
        <v>13</v>
      </c>
      <c r="C583" s="23" t="s">
        <v>274</v>
      </c>
      <c r="D583" s="23" t="s">
        <v>388</v>
      </c>
      <c r="E583" s="23">
        <v>1002057053</v>
      </c>
      <c r="F583" s="23" t="s">
        <v>32</v>
      </c>
      <c r="G583" s="22">
        <v>1070842</v>
      </c>
      <c r="H583" s="36" t="s">
        <v>20</v>
      </c>
      <c r="I583" s="4" t="s">
        <v>3520</v>
      </c>
      <c r="J583" s="4" t="s">
        <v>3558</v>
      </c>
      <c r="K583" s="24">
        <v>5146.4499999999825</v>
      </c>
      <c r="L583" s="24">
        <v>5146.4499999999825</v>
      </c>
      <c r="M583" s="29">
        <v>0</v>
      </c>
      <c r="N583" s="29">
        <v>0</v>
      </c>
      <c r="O583" s="29">
        <v>2</v>
      </c>
      <c r="P583" s="29">
        <v>0</v>
      </c>
      <c r="Q583" s="29">
        <v>4806.5</v>
      </c>
      <c r="R583" s="28">
        <v>0</v>
      </c>
      <c r="S583" s="28">
        <v>198511.54</v>
      </c>
      <c r="T583" s="28">
        <v>0</v>
      </c>
      <c r="U583" s="28">
        <v>240000</v>
      </c>
      <c r="V583" s="29">
        <v>0</v>
      </c>
      <c r="W583" s="29">
        <v>2</v>
      </c>
      <c r="X583" s="32">
        <f t="shared" si="135"/>
        <v>2</v>
      </c>
      <c r="Y583" s="33">
        <f t="shared" si="136"/>
        <v>4806.5</v>
      </c>
      <c r="Z583" s="33">
        <f t="shared" si="137"/>
        <v>198511.54</v>
      </c>
      <c r="AA583" s="33">
        <f t="shared" si="138"/>
        <v>240000</v>
      </c>
      <c r="AB583" s="5">
        <v>2</v>
      </c>
      <c r="AC583" s="6">
        <v>0</v>
      </c>
      <c r="AD583" s="32">
        <v>0</v>
      </c>
      <c r="AE583" s="67">
        <f t="shared" si="139"/>
        <v>1</v>
      </c>
      <c r="AF583" s="70">
        <f>IF(C583=Sheet6!$E$3,Sheet6!$E$4,IF('January 2023'!C583=Sheet6!$F$3,Sheet6!$F$4,IF('January 2023'!C583=Sheet6!$G$3,Sheet6!$G$4,IF('January 2023'!C583=Sheet6!$H$3,Sheet6!$H$4,IF('January 2023'!C583=Sheet6!$I$3,Sheet6!$I$4,IF('January 2023'!C583=Sheet6!$J$3,Sheet6!$J$4,IF('January 2023'!C583=Sheet6!$K$3,Sheet6!$K$4,IF('January 2023'!C583=Sheet6!$L$3,Sheet6!$L$4))))))))</f>
        <v>0.11334524387361433</v>
      </c>
      <c r="AG583" s="74">
        <f t="shared" si="140"/>
        <v>0.93394475803709665</v>
      </c>
      <c r="AH583" s="71">
        <v>0.84</v>
      </c>
      <c r="AI583" s="72">
        <f t="shared" si="141"/>
        <v>1</v>
      </c>
      <c r="AJ583" s="73">
        <f t="shared" si="142"/>
        <v>1</v>
      </c>
      <c r="AK583" s="73">
        <v>0.68062718848137493</v>
      </c>
      <c r="AL583" s="95">
        <f t="shared" si="143"/>
        <v>1</v>
      </c>
      <c r="AM583" s="107">
        <v>0</v>
      </c>
      <c r="AN583" s="98">
        <f t="shared" si="144"/>
        <v>0</v>
      </c>
      <c r="AO583" s="99" t="e">
        <f>SUMIF([1]Sheet1!$AB:$AB,E583,[1]Sheet1!$AA:$AA)</f>
        <v>#VALUE!</v>
      </c>
      <c r="AP583" s="100">
        <f t="shared" si="145"/>
        <v>1</v>
      </c>
      <c r="AQ583" s="97">
        <f t="shared" si="146"/>
        <v>0</v>
      </c>
      <c r="AR583" s="100">
        <f t="shared" si="147"/>
        <v>1.2089977237595355</v>
      </c>
      <c r="AS583" s="101">
        <f t="shared" si="148"/>
        <v>-0.12913708658400003</v>
      </c>
      <c r="AT583" s="100">
        <v>0.11334524387361433</v>
      </c>
      <c r="AU583" s="108">
        <f t="shared" si="149"/>
        <v>1</v>
      </c>
    </row>
    <row r="584" spans="1:47" hidden="1">
      <c r="A584" s="21">
        <v>44927</v>
      </c>
      <c r="B584" s="22" t="s">
        <v>13</v>
      </c>
      <c r="C584" s="22" t="s">
        <v>274</v>
      </c>
      <c r="D584" s="22" t="s">
        <v>409</v>
      </c>
      <c r="E584" s="22">
        <v>1000255329</v>
      </c>
      <c r="F584" s="22" t="s">
        <v>32</v>
      </c>
      <c r="G584" s="22">
        <v>1069281</v>
      </c>
      <c r="H584" s="36" t="s">
        <v>20</v>
      </c>
      <c r="I584" s="4" t="s">
        <v>3519</v>
      </c>
      <c r="J584" s="4" t="s">
        <v>3557</v>
      </c>
      <c r="K584" s="25">
        <v>5010.9425806451718</v>
      </c>
      <c r="L584" s="25">
        <v>5010.9425806451718</v>
      </c>
      <c r="M584" s="26">
        <v>0</v>
      </c>
      <c r="N584" s="26">
        <v>0</v>
      </c>
      <c r="O584" s="26">
        <v>11</v>
      </c>
      <c r="P584" s="26">
        <v>0</v>
      </c>
      <c r="Q584" s="26">
        <v>1533.1</v>
      </c>
      <c r="R584" s="27">
        <v>0</v>
      </c>
      <c r="S584" s="27">
        <v>97800</v>
      </c>
      <c r="T584" s="28">
        <v>0</v>
      </c>
      <c r="U584" s="27">
        <v>113800</v>
      </c>
      <c r="V584" s="29">
        <v>0</v>
      </c>
      <c r="W584" s="26">
        <v>7</v>
      </c>
      <c r="X584" s="30">
        <f t="shared" si="135"/>
        <v>11</v>
      </c>
      <c r="Y584" s="31">
        <f t="shared" si="136"/>
        <v>1533.1</v>
      </c>
      <c r="Z584" s="31">
        <f t="shared" si="137"/>
        <v>97800</v>
      </c>
      <c r="AA584" s="31">
        <f t="shared" si="138"/>
        <v>113800</v>
      </c>
      <c r="AB584" s="5">
        <v>7</v>
      </c>
      <c r="AC584" s="6">
        <v>0</v>
      </c>
      <c r="AD584" s="30">
        <v>0</v>
      </c>
      <c r="AE584" s="67">
        <f t="shared" si="139"/>
        <v>0.63636363636363635</v>
      </c>
      <c r="AF584" s="70">
        <f>IF(C584=Sheet6!$E$3,Sheet6!$E$4,IF('January 2023'!C584=Sheet6!$F$3,Sheet6!$F$4,IF('January 2023'!C584=Sheet6!$G$3,Sheet6!$G$4,IF('January 2023'!C584=Sheet6!$H$3,Sheet6!$H$4,IF('January 2023'!C584=Sheet6!$I$3,Sheet6!$I$4,IF('January 2023'!C584=Sheet6!$J$3,Sheet6!$J$4,IF('January 2023'!C584=Sheet6!$K$3,Sheet6!$K$4,IF('January 2023'!C584=Sheet6!$L$3,Sheet6!$L$4))))))))</f>
        <v>0.11334524387361433</v>
      </c>
      <c r="AG584" s="74">
        <f t="shared" si="140"/>
        <v>0.30595042256553046</v>
      </c>
      <c r="AH584" s="71">
        <v>0.84</v>
      </c>
      <c r="AI584" s="72">
        <f t="shared" si="141"/>
        <v>0</v>
      </c>
      <c r="AJ584" s="73">
        <f t="shared" si="142"/>
        <v>0.63636363636363635</v>
      </c>
      <c r="AK584" s="73">
        <v>0.68062718848137493</v>
      </c>
      <c r="AL584" s="95">
        <f t="shared" si="143"/>
        <v>0</v>
      </c>
      <c r="AM584" s="107">
        <v>0</v>
      </c>
      <c r="AN584" s="98">
        <f t="shared" si="144"/>
        <v>2676.0917677419443</v>
      </c>
      <c r="AO584" s="99" t="e">
        <f>SUMIF([1]Sheet1!$AB:$AB,E584,[1]Sheet1!$AA:$AA)</f>
        <v>#VALUE!</v>
      </c>
      <c r="AP584" s="100" t="str">
        <f t="shared" si="145"/>
        <v/>
      </c>
      <c r="AQ584" s="97">
        <f t="shared" si="146"/>
        <v>1</v>
      </c>
      <c r="AR584" s="100">
        <f t="shared" si="147"/>
        <v>1.1635991820040901</v>
      </c>
      <c r="AS584" s="101">
        <f t="shared" si="148"/>
        <v>0.64399633856894312</v>
      </c>
      <c r="AT584" s="100">
        <v>0.11334524387361433</v>
      </c>
      <c r="AU584" s="108">
        <f t="shared" si="149"/>
        <v>0</v>
      </c>
    </row>
    <row r="585" spans="1:47" hidden="1">
      <c r="A585" s="21">
        <v>44927</v>
      </c>
      <c r="B585" s="23" t="s">
        <v>13</v>
      </c>
      <c r="C585" s="23" t="s">
        <v>274</v>
      </c>
      <c r="D585" s="23" t="s">
        <v>407</v>
      </c>
      <c r="E585" s="23">
        <v>1000259815</v>
      </c>
      <c r="F585" s="23" t="s">
        <v>32</v>
      </c>
      <c r="G585" s="22">
        <v>1069288</v>
      </c>
      <c r="H585" s="36" t="s">
        <v>20</v>
      </c>
      <c r="I585" s="4" t="s">
        <v>3518</v>
      </c>
      <c r="J585" s="4" t="s">
        <v>3556</v>
      </c>
      <c r="K585" s="24">
        <v>4968.6000000000349</v>
      </c>
      <c r="L585" s="24">
        <v>4968.6000000000349</v>
      </c>
      <c r="M585" s="29">
        <v>0</v>
      </c>
      <c r="N585" s="29">
        <v>0</v>
      </c>
      <c r="O585" s="29">
        <v>7</v>
      </c>
      <c r="P585" s="29">
        <v>0</v>
      </c>
      <c r="Q585" s="29">
        <v>2574.9</v>
      </c>
      <c r="R585" s="28">
        <v>0</v>
      </c>
      <c r="S585" s="28">
        <v>164478</v>
      </c>
      <c r="T585" s="28">
        <v>0</v>
      </c>
      <c r="U585" s="28">
        <v>186250</v>
      </c>
      <c r="V585" s="29">
        <v>0</v>
      </c>
      <c r="W585" s="29">
        <v>5</v>
      </c>
      <c r="X585" s="32">
        <f t="shared" si="135"/>
        <v>7</v>
      </c>
      <c r="Y585" s="33">
        <f t="shared" si="136"/>
        <v>2574.9</v>
      </c>
      <c r="Z585" s="33">
        <f t="shared" si="137"/>
        <v>164478</v>
      </c>
      <c r="AA585" s="33">
        <f t="shared" si="138"/>
        <v>186250</v>
      </c>
      <c r="AB585" s="5">
        <v>5</v>
      </c>
      <c r="AC585" s="6">
        <v>0</v>
      </c>
      <c r="AD585" s="32">
        <v>0</v>
      </c>
      <c r="AE585" s="67">
        <f t="shared" si="139"/>
        <v>0.7142857142857143</v>
      </c>
      <c r="AF585" s="70">
        <f>IF(C585=Sheet6!$E$3,Sheet6!$E$4,IF('January 2023'!C585=Sheet6!$F$3,Sheet6!$F$4,IF('January 2023'!C585=Sheet6!$G$3,Sheet6!$G$4,IF('January 2023'!C585=Sheet6!$H$3,Sheet6!$H$4,IF('January 2023'!C585=Sheet6!$I$3,Sheet6!$I$4,IF('January 2023'!C585=Sheet6!$J$3,Sheet6!$J$4,IF('January 2023'!C585=Sheet6!$K$3,Sheet6!$K$4,IF('January 2023'!C585=Sheet6!$L$3,Sheet6!$L$4))))))))</f>
        <v>0.11334524387361433</v>
      </c>
      <c r="AG585" s="74">
        <f t="shared" si="140"/>
        <v>0.51823451274000365</v>
      </c>
      <c r="AH585" s="71">
        <v>0.84</v>
      </c>
      <c r="AI585" s="72">
        <f t="shared" si="141"/>
        <v>0</v>
      </c>
      <c r="AJ585" s="73">
        <f t="shared" si="142"/>
        <v>0.7142857142857143</v>
      </c>
      <c r="AK585" s="73">
        <v>0.68062718848137493</v>
      </c>
      <c r="AL585" s="95">
        <f t="shared" si="143"/>
        <v>1</v>
      </c>
      <c r="AM585" s="107">
        <v>0</v>
      </c>
      <c r="AN585" s="98">
        <f t="shared" si="144"/>
        <v>1598.7240000000288</v>
      </c>
      <c r="AO585" s="99" t="e">
        <f>SUMIF([1]Sheet1!$AB:$AB,E585,[1]Sheet1!$AA:$AA)</f>
        <v>#VALUE!</v>
      </c>
      <c r="AP585" s="100" t="str">
        <f t="shared" si="145"/>
        <v/>
      </c>
      <c r="AQ585" s="97">
        <f t="shared" si="146"/>
        <v>1</v>
      </c>
      <c r="AR585" s="100">
        <f t="shared" si="147"/>
        <v>1.1323702866036796</v>
      </c>
      <c r="AS585" s="101">
        <f t="shared" si="148"/>
        <v>0.41316663628068384</v>
      </c>
      <c r="AT585" s="100">
        <v>0.11334524387361433</v>
      </c>
      <c r="AU585" s="108">
        <f t="shared" si="149"/>
        <v>0</v>
      </c>
    </row>
    <row r="586" spans="1:47" hidden="1">
      <c r="A586" s="21">
        <v>44927</v>
      </c>
      <c r="B586" s="22" t="s">
        <v>13</v>
      </c>
      <c r="C586" s="22" t="s">
        <v>274</v>
      </c>
      <c r="D586" s="22" t="s">
        <v>402</v>
      </c>
      <c r="E586" s="22">
        <v>1000261327</v>
      </c>
      <c r="F586" s="22" t="s">
        <v>32</v>
      </c>
      <c r="G586" s="22">
        <v>1069281</v>
      </c>
      <c r="H586" s="36" t="s">
        <v>20</v>
      </c>
      <c r="I586" s="4" t="s">
        <v>3519</v>
      </c>
      <c r="J586" s="4" t="s">
        <v>3557</v>
      </c>
      <c r="K586" s="25">
        <v>4959.5945786500015</v>
      </c>
      <c r="L586" s="25">
        <v>4959.5945786500015</v>
      </c>
      <c r="M586" s="26">
        <v>0</v>
      </c>
      <c r="N586" s="26">
        <v>0</v>
      </c>
      <c r="O586" s="26">
        <v>12</v>
      </c>
      <c r="P586" s="26">
        <v>0</v>
      </c>
      <c r="Q586" s="26">
        <v>2391.1000000000004</v>
      </c>
      <c r="R586" s="27">
        <v>0</v>
      </c>
      <c r="S586" s="27">
        <v>152148.08999999997</v>
      </c>
      <c r="T586" s="28">
        <v>0</v>
      </c>
      <c r="U586" s="27">
        <v>168200</v>
      </c>
      <c r="V586" s="29">
        <v>0</v>
      </c>
      <c r="W586" s="26">
        <v>11</v>
      </c>
      <c r="X586" s="30">
        <f t="shared" si="135"/>
        <v>12</v>
      </c>
      <c r="Y586" s="31">
        <f t="shared" si="136"/>
        <v>2391.1000000000004</v>
      </c>
      <c r="Z586" s="31">
        <f t="shared" si="137"/>
        <v>152148.08999999997</v>
      </c>
      <c r="AA586" s="31">
        <f t="shared" si="138"/>
        <v>168200</v>
      </c>
      <c r="AB586" s="5">
        <v>11</v>
      </c>
      <c r="AC586" s="6">
        <v>0</v>
      </c>
      <c r="AD586" s="30">
        <v>0</v>
      </c>
      <c r="AE586" s="67">
        <f t="shared" si="139"/>
        <v>0.91666666666666663</v>
      </c>
      <c r="AF586" s="70">
        <f>IF(C586=Sheet6!$E$3,Sheet6!$E$4,IF('January 2023'!C586=Sheet6!$F$3,Sheet6!$F$4,IF('January 2023'!C586=Sheet6!$G$3,Sheet6!$G$4,IF('January 2023'!C586=Sheet6!$H$3,Sheet6!$H$4,IF('January 2023'!C586=Sheet6!$I$3,Sheet6!$I$4,IF('January 2023'!C586=Sheet6!$J$3,Sheet6!$J$4,IF('January 2023'!C586=Sheet6!$K$3,Sheet6!$K$4,IF('January 2023'!C586=Sheet6!$L$3,Sheet6!$L$4))))))))</f>
        <v>0.11334524387361433</v>
      </c>
      <c r="AG586" s="74">
        <f t="shared" si="140"/>
        <v>0.48211602018704847</v>
      </c>
      <c r="AH586" s="71">
        <v>0.84</v>
      </c>
      <c r="AI586" s="72">
        <f t="shared" si="141"/>
        <v>0</v>
      </c>
      <c r="AJ586" s="73">
        <f t="shared" si="142"/>
        <v>0.91666666666666663</v>
      </c>
      <c r="AK586" s="73">
        <v>0.68062718848137493</v>
      </c>
      <c r="AL586" s="95">
        <f t="shared" si="143"/>
        <v>1</v>
      </c>
      <c r="AM586" s="107">
        <v>0</v>
      </c>
      <c r="AN586" s="98">
        <f t="shared" si="144"/>
        <v>1774.959446066001</v>
      </c>
      <c r="AO586" s="99" t="e">
        <f>SUMIF([1]Sheet1!$AB:$AB,E586,[1]Sheet1!$AA:$AA)</f>
        <v>#VALUE!</v>
      </c>
      <c r="AP586" s="100" t="str">
        <f t="shared" si="145"/>
        <v/>
      </c>
      <c r="AQ586" s="97">
        <f t="shared" si="146"/>
        <v>1</v>
      </c>
      <c r="AR586" s="100">
        <f t="shared" si="147"/>
        <v>1.1055018830666887</v>
      </c>
      <c r="AS586" s="101">
        <f t="shared" si="148"/>
        <v>0.46701983182660023</v>
      </c>
      <c r="AT586" s="100">
        <v>0.11334524387361433</v>
      </c>
      <c r="AU586" s="108">
        <f t="shared" si="149"/>
        <v>0</v>
      </c>
    </row>
    <row r="587" spans="1:47" hidden="1">
      <c r="A587" s="21">
        <v>44927</v>
      </c>
      <c r="B587" s="23" t="s">
        <v>13</v>
      </c>
      <c r="C587" s="23" t="s">
        <v>274</v>
      </c>
      <c r="D587" s="23" t="s">
        <v>417</v>
      </c>
      <c r="E587" s="23">
        <v>1000262739</v>
      </c>
      <c r="F587" s="23" t="s">
        <v>32</v>
      </c>
      <c r="G587" s="22">
        <v>1070842</v>
      </c>
      <c r="H587" s="36" t="s">
        <v>20</v>
      </c>
      <c r="I587" s="4" t="s">
        <v>3520</v>
      </c>
      <c r="J587" s="4" t="s">
        <v>3558</v>
      </c>
      <c r="K587" s="24">
        <v>4314.4000000000233</v>
      </c>
      <c r="L587" s="24">
        <v>4314.4000000000233</v>
      </c>
      <c r="M587" s="29">
        <v>0</v>
      </c>
      <c r="N587" s="29">
        <v>0</v>
      </c>
      <c r="O587" s="29">
        <v>6</v>
      </c>
      <c r="P587" s="29">
        <v>0</v>
      </c>
      <c r="Q587" s="29">
        <v>1876.2</v>
      </c>
      <c r="R587" s="28">
        <v>0</v>
      </c>
      <c r="S587" s="28">
        <v>120913</v>
      </c>
      <c r="T587" s="28">
        <v>0</v>
      </c>
      <c r="U587" s="28">
        <v>137050</v>
      </c>
      <c r="V587" s="29">
        <v>0</v>
      </c>
      <c r="W587" s="29">
        <v>4</v>
      </c>
      <c r="X587" s="32">
        <f t="shared" si="135"/>
        <v>6</v>
      </c>
      <c r="Y587" s="33">
        <f t="shared" si="136"/>
        <v>1876.2</v>
      </c>
      <c r="Z587" s="33">
        <f t="shared" si="137"/>
        <v>120913</v>
      </c>
      <c r="AA587" s="33">
        <f t="shared" si="138"/>
        <v>137050</v>
      </c>
      <c r="AB587" s="5">
        <v>4</v>
      </c>
      <c r="AC587" s="6">
        <v>0</v>
      </c>
      <c r="AD587" s="32">
        <v>0</v>
      </c>
      <c r="AE587" s="67">
        <f t="shared" si="139"/>
        <v>0.66666666666666663</v>
      </c>
      <c r="AF587" s="70">
        <f>IF(C587=Sheet6!$E$3,Sheet6!$E$4,IF('January 2023'!C587=Sheet6!$F$3,Sheet6!$F$4,IF('January 2023'!C587=Sheet6!$G$3,Sheet6!$G$4,IF('January 2023'!C587=Sheet6!$H$3,Sheet6!$H$4,IF('January 2023'!C587=Sheet6!$I$3,Sheet6!$I$4,IF('January 2023'!C587=Sheet6!$J$3,Sheet6!$J$4,IF('January 2023'!C587=Sheet6!$K$3,Sheet6!$K$4,IF('January 2023'!C587=Sheet6!$L$3,Sheet6!$L$4))))))))</f>
        <v>0.11334524387361433</v>
      </c>
      <c r="AG587" s="74">
        <f t="shared" si="140"/>
        <v>0.43486927498609074</v>
      </c>
      <c r="AH587" s="71">
        <v>0.84</v>
      </c>
      <c r="AI587" s="72">
        <f t="shared" si="141"/>
        <v>0</v>
      </c>
      <c r="AJ587" s="73">
        <f t="shared" si="142"/>
        <v>0.66666666666666663</v>
      </c>
      <c r="AK587" s="73">
        <v>0.68062718848137493</v>
      </c>
      <c r="AL587" s="95">
        <f t="shared" si="143"/>
        <v>0</v>
      </c>
      <c r="AM587" s="107">
        <v>0</v>
      </c>
      <c r="AN587" s="98">
        <f t="shared" si="144"/>
        <v>1747.8960000000195</v>
      </c>
      <c r="AO587" s="99" t="e">
        <f>SUMIF([1]Sheet1!$AB:$AB,E587,[1]Sheet1!$AA:$AA)</f>
        <v>#VALUE!</v>
      </c>
      <c r="AP587" s="100" t="str">
        <f t="shared" si="145"/>
        <v/>
      </c>
      <c r="AQ587" s="97">
        <f t="shared" si="146"/>
        <v>1</v>
      </c>
      <c r="AR587" s="100">
        <f t="shared" si="147"/>
        <v>1.1334595949153523</v>
      </c>
      <c r="AS587" s="101">
        <f t="shared" si="148"/>
        <v>0.50709324773313269</v>
      </c>
      <c r="AT587" s="100">
        <v>0.11334524387361433</v>
      </c>
      <c r="AU587" s="108">
        <f t="shared" si="149"/>
        <v>0</v>
      </c>
    </row>
    <row r="588" spans="1:47" hidden="1">
      <c r="A588" s="21">
        <v>44927</v>
      </c>
      <c r="B588" s="22" t="s">
        <v>13</v>
      </c>
      <c r="C588" s="22" t="s">
        <v>274</v>
      </c>
      <c r="D588" s="22" t="s">
        <v>401</v>
      </c>
      <c r="E588" s="22">
        <v>1000281999</v>
      </c>
      <c r="F588" s="22" t="s">
        <v>32</v>
      </c>
      <c r="G588" s="22">
        <v>1069281</v>
      </c>
      <c r="H588" s="36" t="s">
        <v>20</v>
      </c>
      <c r="I588" s="4" t="s">
        <v>3519</v>
      </c>
      <c r="J588" s="4" t="s">
        <v>3557</v>
      </c>
      <c r="K588" s="25">
        <v>4267.0299999999988</v>
      </c>
      <c r="L588" s="25">
        <v>4267.0299999999988</v>
      </c>
      <c r="M588" s="26">
        <v>0</v>
      </c>
      <c r="N588" s="26">
        <v>0</v>
      </c>
      <c r="O588" s="26">
        <v>5</v>
      </c>
      <c r="P588" s="26">
        <v>0</v>
      </c>
      <c r="Q588" s="26">
        <v>3226.3</v>
      </c>
      <c r="R588" s="27">
        <v>0</v>
      </c>
      <c r="S588" s="27">
        <v>205000</v>
      </c>
      <c r="T588" s="28">
        <v>0</v>
      </c>
      <c r="U588" s="27">
        <v>205000</v>
      </c>
      <c r="V588" s="29">
        <v>0</v>
      </c>
      <c r="W588" s="26">
        <v>3</v>
      </c>
      <c r="X588" s="30">
        <f t="shared" si="135"/>
        <v>5</v>
      </c>
      <c r="Y588" s="31">
        <f t="shared" si="136"/>
        <v>3226.3</v>
      </c>
      <c r="Z588" s="31">
        <f t="shared" si="137"/>
        <v>205000</v>
      </c>
      <c r="AA588" s="31">
        <f t="shared" si="138"/>
        <v>205000</v>
      </c>
      <c r="AB588" s="5">
        <v>3</v>
      </c>
      <c r="AC588" s="6">
        <v>0</v>
      </c>
      <c r="AD588" s="30">
        <v>0</v>
      </c>
      <c r="AE588" s="67">
        <f t="shared" si="139"/>
        <v>0.6</v>
      </c>
      <c r="AF588" s="70">
        <f>IF(C588=Sheet6!$E$3,Sheet6!$E$4,IF('January 2023'!C588=Sheet6!$F$3,Sheet6!$F$4,IF('January 2023'!C588=Sheet6!$G$3,Sheet6!$G$4,IF('January 2023'!C588=Sheet6!$H$3,Sheet6!$H$4,IF('January 2023'!C588=Sheet6!$I$3,Sheet6!$I$4,IF('January 2023'!C588=Sheet6!$J$3,Sheet6!$J$4,IF('January 2023'!C588=Sheet6!$K$3,Sheet6!$K$4,IF('January 2023'!C588=Sheet6!$L$3,Sheet6!$L$4))))))))</f>
        <v>0.11334524387361433</v>
      </c>
      <c r="AG588" s="74">
        <f t="shared" si="140"/>
        <v>0.75609967588697546</v>
      </c>
      <c r="AH588" s="71">
        <v>0.84</v>
      </c>
      <c r="AI588" s="72">
        <f t="shared" si="141"/>
        <v>0</v>
      </c>
      <c r="AJ588" s="73">
        <f t="shared" si="142"/>
        <v>0.6</v>
      </c>
      <c r="AK588" s="73">
        <v>0.68062718848137493</v>
      </c>
      <c r="AL588" s="95">
        <f t="shared" si="143"/>
        <v>0</v>
      </c>
      <c r="AM588" s="107">
        <v>0</v>
      </c>
      <c r="AN588" s="98">
        <f t="shared" si="144"/>
        <v>358.00519999999869</v>
      </c>
      <c r="AO588" s="99" t="e">
        <f>SUMIF([1]Sheet1!$AB:$AB,E588,[1]Sheet1!$AA:$AA)</f>
        <v>#VALUE!</v>
      </c>
      <c r="AP588" s="100" t="str">
        <f t="shared" si="145"/>
        <v/>
      </c>
      <c r="AQ588" s="97">
        <f t="shared" si="146"/>
        <v>1</v>
      </c>
      <c r="AR588" s="100">
        <f t="shared" si="147"/>
        <v>1</v>
      </c>
      <c r="AS588" s="101">
        <f t="shared" si="148"/>
        <v>0.24390032411302454</v>
      </c>
      <c r="AT588" s="100">
        <v>0.11334524387361433</v>
      </c>
      <c r="AU588" s="108">
        <f t="shared" si="149"/>
        <v>0</v>
      </c>
    </row>
    <row r="589" spans="1:47" hidden="1">
      <c r="A589" s="21">
        <v>44927</v>
      </c>
      <c r="B589" s="23" t="s">
        <v>13</v>
      </c>
      <c r="C589" s="23" t="s">
        <v>274</v>
      </c>
      <c r="D589" s="23" t="s">
        <v>439</v>
      </c>
      <c r="E589" s="23">
        <v>1000280653</v>
      </c>
      <c r="F589" s="23" t="s">
        <v>32</v>
      </c>
      <c r="G589" s="22">
        <v>1070842</v>
      </c>
      <c r="H589" s="36" t="s">
        <v>20</v>
      </c>
      <c r="I589" s="4" t="s">
        <v>3520</v>
      </c>
      <c r="J589" s="4" t="s">
        <v>3558</v>
      </c>
      <c r="K589" s="24">
        <v>4192.1999999999825</v>
      </c>
      <c r="L589" s="24">
        <v>4192.1999999999825</v>
      </c>
      <c r="M589" s="29">
        <v>0</v>
      </c>
      <c r="N589" s="29">
        <v>0</v>
      </c>
      <c r="O589" s="29">
        <v>13</v>
      </c>
      <c r="P589" s="29">
        <v>0</v>
      </c>
      <c r="Q589" s="29">
        <v>2185.3999999999996</v>
      </c>
      <c r="R589" s="28">
        <v>0</v>
      </c>
      <c r="S589" s="28">
        <v>136798.47</v>
      </c>
      <c r="T589" s="28">
        <v>0</v>
      </c>
      <c r="U589" s="28">
        <v>156500</v>
      </c>
      <c r="V589" s="29">
        <v>0</v>
      </c>
      <c r="W589" s="29">
        <v>10</v>
      </c>
      <c r="X589" s="32">
        <f t="shared" si="135"/>
        <v>13</v>
      </c>
      <c r="Y589" s="33">
        <f t="shared" si="136"/>
        <v>2185.3999999999996</v>
      </c>
      <c r="Z589" s="33">
        <f t="shared" si="137"/>
        <v>136798.47</v>
      </c>
      <c r="AA589" s="33">
        <f t="shared" si="138"/>
        <v>156500</v>
      </c>
      <c r="AB589" s="5">
        <v>10</v>
      </c>
      <c r="AC589" s="6">
        <v>0</v>
      </c>
      <c r="AD589" s="32">
        <v>0</v>
      </c>
      <c r="AE589" s="67">
        <f t="shared" si="139"/>
        <v>0.76923076923076927</v>
      </c>
      <c r="AF589" s="70">
        <f>IF(C589=Sheet6!$E$3,Sheet6!$E$4,IF('January 2023'!C589=Sheet6!$F$3,Sheet6!$F$4,IF('January 2023'!C589=Sheet6!$G$3,Sheet6!$G$4,IF('January 2023'!C589=Sheet6!$H$3,Sheet6!$H$4,IF('January 2023'!C589=Sheet6!$I$3,Sheet6!$I$4,IF('January 2023'!C589=Sheet6!$J$3,Sheet6!$J$4,IF('January 2023'!C589=Sheet6!$K$3,Sheet6!$K$4,IF('January 2023'!C589=Sheet6!$L$3,Sheet6!$L$4))))))))</f>
        <v>0.11334524387361433</v>
      </c>
      <c r="AG589" s="74">
        <f t="shared" si="140"/>
        <v>0.52130146462478144</v>
      </c>
      <c r="AH589" s="71">
        <v>0.84</v>
      </c>
      <c r="AI589" s="72">
        <f t="shared" si="141"/>
        <v>0</v>
      </c>
      <c r="AJ589" s="73">
        <f t="shared" si="142"/>
        <v>0.76923076923076927</v>
      </c>
      <c r="AK589" s="73">
        <v>0.68062718848137493</v>
      </c>
      <c r="AL589" s="95">
        <f t="shared" si="143"/>
        <v>1</v>
      </c>
      <c r="AM589" s="107">
        <v>0</v>
      </c>
      <c r="AN589" s="98">
        <f t="shared" si="144"/>
        <v>1336.0479999999857</v>
      </c>
      <c r="AO589" s="99" t="e">
        <f>SUMIF([1]Sheet1!$AB:$AB,E589,[1]Sheet1!$AA:$AA)</f>
        <v>#VALUE!</v>
      </c>
      <c r="AP589" s="100" t="str">
        <f t="shared" si="145"/>
        <v/>
      </c>
      <c r="AQ589" s="97">
        <f t="shared" si="146"/>
        <v>1</v>
      </c>
      <c r="AR589" s="100">
        <f t="shared" si="147"/>
        <v>1.1440186428985646</v>
      </c>
      <c r="AS589" s="101">
        <f t="shared" si="148"/>
        <v>0.40362140589892348</v>
      </c>
      <c r="AT589" s="100">
        <v>0.11334524387361433</v>
      </c>
      <c r="AU589" s="108">
        <f t="shared" si="149"/>
        <v>0</v>
      </c>
    </row>
    <row r="590" spans="1:47" hidden="1">
      <c r="A590" s="21">
        <v>44927</v>
      </c>
      <c r="B590" s="23" t="s">
        <v>13</v>
      </c>
      <c r="C590" s="23" t="s">
        <v>274</v>
      </c>
      <c r="D590" s="23" t="s">
        <v>437</v>
      </c>
      <c r="E590" s="23">
        <v>1000261969</v>
      </c>
      <c r="F590" s="23" t="s">
        <v>32</v>
      </c>
      <c r="G590" s="22">
        <v>1070842</v>
      </c>
      <c r="H590" s="36" t="s">
        <v>20</v>
      </c>
      <c r="I590" s="4" t="s">
        <v>3518</v>
      </c>
      <c r="J590" s="4" t="s">
        <v>3556</v>
      </c>
      <c r="K590" s="24">
        <v>4074</v>
      </c>
      <c r="L590" s="24">
        <v>4074</v>
      </c>
      <c r="M590" s="29">
        <v>0</v>
      </c>
      <c r="N590" s="29">
        <v>0</v>
      </c>
      <c r="O590" s="29">
        <v>1</v>
      </c>
      <c r="P590" s="29">
        <v>0</v>
      </c>
      <c r="Q590" s="29">
        <v>3821.2</v>
      </c>
      <c r="R590" s="28">
        <v>0</v>
      </c>
      <c r="S590" s="28">
        <v>249349.99999999997</v>
      </c>
      <c r="T590" s="28">
        <v>0</v>
      </c>
      <c r="U590" s="28">
        <v>249350</v>
      </c>
      <c r="V590" s="29">
        <v>0</v>
      </c>
      <c r="W590" s="29">
        <v>1</v>
      </c>
      <c r="X590" s="32">
        <f t="shared" si="135"/>
        <v>1</v>
      </c>
      <c r="Y590" s="33">
        <f t="shared" si="136"/>
        <v>3821.2</v>
      </c>
      <c r="Z590" s="33">
        <f t="shared" si="137"/>
        <v>249349.99999999997</v>
      </c>
      <c r="AA590" s="33">
        <f t="shared" si="138"/>
        <v>249350</v>
      </c>
      <c r="AB590" s="5">
        <v>1</v>
      </c>
      <c r="AC590" s="6">
        <v>0</v>
      </c>
      <c r="AD590" s="32">
        <v>0</v>
      </c>
      <c r="AE590" s="67">
        <f t="shared" si="139"/>
        <v>1</v>
      </c>
      <c r="AF590" s="70">
        <f>IF(C590=Sheet6!$E$3,Sheet6!$E$4,IF('January 2023'!C590=Sheet6!$F$3,Sheet6!$F$4,IF('January 2023'!C590=Sheet6!$G$3,Sheet6!$G$4,IF('January 2023'!C590=Sheet6!$H$3,Sheet6!$H$4,IF('January 2023'!C590=Sheet6!$I$3,Sheet6!$I$4,IF('January 2023'!C590=Sheet6!$J$3,Sheet6!$J$4,IF('January 2023'!C590=Sheet6!$K$3,Sheet6!$K$4,IF('January 2023'!C590=Sheet6!$L$3,Sheet6!$L$4))))))))</f>
        <v>0.11334524387361433</v>
      </c>
      <c r="AG590" s="74">
        <f t="shared" si="140"/>
        <v>0.93794796269023073</v>
      </c>
      <c r="AH590" s="71">
        <v>0.84</v>
      </c>
      <c r="AI590" s="72">
        <f t="shared" si="141"/>
        <v>1</v>
      </c>
      <c r="AJ590" s="73">
        <f t="shared" si="142"/>
        <v>1</v>
      </c>
      <c r="AK590" s="73">
        <v>0.68062718848137493</v>
      </c>
      <c r="AL590" s="95">
        <f t="shared" si="143"/>
        <v>1</v>
      </c>
      <c r="AM590" s="107">
        <v>0</v>
      </c>
      <c r="AN590" s="98">
        <f t="shared" si="144"/>
        <v>0</v>
      </c>
      <c r="AO590" s="99" t="e">
        <f>SUMIF([1]Sheet1!$AB:$AB,E590,[1]Sheet1!$AA:$AA)</f>
        <v>#VALUE!</v>
      </c>
      <c r="AP590" s="100">
        <f t="shared" si="145"/>
        <v>1</v>
      </c>
      <c r="AQ590" s="97">
        <f t="shared" si="146"/>
        <v>0</v>
      </c>
      <c r="AR590" s="100">
        <f t="shared" si="147"/>
        <v>1.0000000000000002</v>
      </c>
      <c r="AS590" s="101">
        <f t="shared" si="148"/>
        <v>6.2052037309769048E-2</v>
      </c>
      <c r="AT590" s="100">
        <v>0.11334524387361433</v>
      </c>
      <c r="AU590" s="108">
        <f t="shared" si="149"/>
        <v>1</v>
      </c>
    </row>
    <row r="591" spans="1:47" hidden="1">
      <c r="A591" s="21">
        <v>44927</v>
      </c>
      <c r="B591" s="22" t="s">
        <v>13</v>
      </c>
      <c r="C591" s="22" t="s">
        <v>274</v>
      </c>
      <c r="D591" s="22" t="s">
        <v>421</v>
      </c>
      <c r="E591" s="22">
        <v>1000261061</v>
      </c>
      <c r="F591" s="22" t="s">
        <v>32</v>
      </c>
      <c r="G591" s="22">
        <v>1069281</v>
      </c>
      <c r="H591" s="36" t="s">
        <v>20</v>
      </c>
      <c r="I591" s="4" t="s">
        <v>3519</v>
      </c>
      <c r="J591" s="4" t="s">
        <v>3557</v>
      </c>
      <c r="K591" s="25">
        <v>3996.5999999999767</v>
      </c>
      <c r="L591" s="25">
        <v>3996.5999999999767</v>
      </c>
      <c r="M591" s="26">
        <v>0</v>
      </c>
      <c r="N591" s="26">
        <v>0</v>
      </c>
      <c r="O591" s="26">
        <v>13</v>
      </c>
      <c r="P591" s="26">
        <v>0</v>
      </c>
      <c r="Q591" s="26">
        <v>2831.2</v>
      </c>
      <c r="R591" s="27">
        <v>0</v>
      </c>
      <c r="S591" s="27">
        <v>182919</v>
      </c>
      <c r="T591" s="28">
        <v>0</v>
      </c>
      <c r="U591" s="27">
        <v>182919</v>
      </c>
      <c r="V591" s="29">
        <v>0</v>
      </c>
      <c r="W591" s="26">
        <v>10</v>
      </c>
      <c r="X591" s="30">
        <f t="shared" si="135"/>
        <v>13</v>
      </c>
      <c r="Y591" s="31">
        <f t="shared" si="136"/>
        <v>2831.2</v>
      </c>
      <c r="Z591" s="31">
        <f t="shared" si="137"/>
        <v>182919</v>
      </c>
      <c r="AA591" s="31">
        <f t="shared" si="138"/>
        <v>182919</v>
      </c>
      <c r="AB591" s="5">
        <v>10</v>
      </c>
      <c r="AC591" s="6">
        <v>0</v>
      </c>
      <c r="AD591" s="30">
        <v>0</v>
      </c>
      <c r="AE591" s="67">
        <f t="shared" si="139"/>
        <v>0.76923076923076927</v>
      </c>
      <c r="AF591" s="70">
        <f>IF(C591=Sheet6!$E$3,Sheet6!$E$4,IF('January 2023'!C591=Sheet6!$F$3,Sheet6!$F$4,IF('January 2023'!C591=Sheet6!$G$3,Sheet6!$G$4,IF('January 2023'!C591=Sheet6!$H$3,Sheet6!$H$4,IF('January 2023'!C591=Sheet6!$I$3,Sheet6!$I$4,IF('January 2023'!C591=Sheet6!$J$3,Sheet6!$J$4,IF('January 2023'!C591=Sheet6!$K$3,Sheet6!$K$4,IF('January 2023'!C591=Sheet6!$L$3,Sheet6!$L$4))))))))</f>
        <v>0.11334524387361433</v>
      </c>
      <c r="AG591" s="74">
        <f t="shared" si="140"/>
        <v>0.7084021418205515</v>
      </c>
      <c r="AH591" s="71">
        <v>0.84</v>
      </c>
      <c r="AI591" s="72">
        <f t="shared" si="141"/>
        <v>0</v>
      </c>
      <c r="AJ591" s="73">
        <f t="shared" si="142"/>
        <v>0.76923076923076927</v>
      </c>
      <c r="AK591" s="73">
        <v>0.68062718848137493</v>
      </c>
      <c r="AL591" s="95">
        <f t="shared" si="143"/>
        <v>1</v>
      </c>
      <c r="AM591" s="107">
        <v>0</v>
      </c>
      <c r="AN591" s="98">
        <f t="shared" si="144"/>
        <v>525.94399999998041</v>
      </c>
      <c r="AO591" s="99" t="e">
        <f>SUMIF([1]Sheet1!$AB:$AB,E591,[1]Sheet1!$AA:$AA)</f>
        <v>#VALUE!</v>
      </c>
      <c r="AP591" s="100" t="str">
        <f t="shared" si="145"/>
        <v/>
      </c>
      <c r="AQ591" s="97">
        <f t="shared" si="146"/>
        <v>1</v>
      </c>
      <c r="AR591" s="100">
        <f t="shared" si="147"/>
        <v>1</v>
      </c>
      <c r="AS591" s="101">
        <f t="shared" si="148"/>
        <v>0.2915978581794485</v>
      </c>
      <c r="AT591" s="100">
        <v>0.11334524387361433</v>
      </c>
      <c r="AU591" s="108">
        <f t="shared" si="149"/>
        <v>0</v>
      </c>
    </row>
    <row r="592" spans="1:47" hidden="1">
      <c r="A592" s="21">
        <v>44927</v>
      </c>
      <c r="B592" s="22" t="s">
        <v>13</v>
      </c>
      <c r="C592" s="22" t="s">
        <v>274</v>
      </c>
      <c r="D592" s="22" t="s">
        <v>485</v>
      </c>
      <c r="E592" s="22">
        <v>1000282122</v>
      </c>
      <c r="F592" s="22" t="s">
        <v>32</v>
      </c>
      <c r="G592" s="22">
        <v>1070842</v>
      </c>
      <c r="H592" s="36" t="s">
        <v>20</v>
      </c>
      <c r="I592" s="4" t="s">
        <v>3518</v>
      </c>
      <c r="J592" s="4" t="s">
        <v>3556</v>
      </c>
      <c r="K592" s="25">
        <v>3991.7419354838416</v>
      </c>
      <c r="L592" s="25">
        <v>3991.7419354838416</v>
      </c>
      <c r="M592" s="26">
        <v>0</v>
      </c>
      <c r="N592" s="26">
        <v>0</v>
      </c>
      <c r="O592" s="26">
        <v>3</v>
      </c>
      <c r="P592" s="26">
        <v>0</v>
      </c>
      <c r="Q592" s="26">
        <v>918.3</v>
      </c>
      <c r="R592" s="27">
        <v>0</v>
      </c>
      <c r="S592" s="27">
        <v>58503.409999999996</v>
      </c>
      <c r="T592" s="28">
        <v>0</v>
      </c>
      <c r="U592" s="27">
        <v>69300</v>
      </c>
      <c r="V592" s="29">
        <v>0</v>
      </c>
      <c r="W592" s="26">
        <v>2</v>
      </c>
      <c r="X592" s="30">
        <f t="shared" si="135"/>
        <v>3</v>
      </c>
      <c r="Y592" s="31">
        <f t="shared" si="136"/>
        <v>918.3</v>
      </c>
      <c r="Z592" s="31">
        <f t="shared" si="137"/>
        <v>58503.409999999996</v>
      </c>
      <c r="AA592" s="31">
        <f t="shared" si="138"/>
        <v>69300</v>
      </c>
      <c r="AB592" s="5">
        <v>2</v>
      </c>
      <c r="AC592" s="6">
        <v>0</v>
      </c>
      <c r="AD592" s="30">
        <v>0</v>
      </c>
      <c r="AE592" s="67">
        <f t="shared" si="139"/>
        <v>0.66666666666666663</v>
      </c>
      <c r="AF592" s="70">
        <f>IF(C592=Sheet6!$E$3,Sheet6!$E$4,IF('January 2023'!C592=Sheet6!$F$3,Sheet6!$F$4,IF('January 2023'!C592=Sheet6!$G$3,Sheet6!$G$4,IF('January 2023'!C592=Sheet6!$H$3,Sheet6!$H$4,IF('January 2023'!C592=Sheet6!$I$3,Sheet6!$I$4,IF('January 2023'!C592=Sheet6!$J$3,Sheet6!$J$4,IF('January 2023'!C592=Sheet6!$K$3,Sheet6!$K$4,IF('January 2023'!C592=Sheet6!$L$3,Sheet6!$L$4))))))))</f>
        <v>0.11334524387361433</v>
      </c>
      <c r="AG592" s="74">
        <f t="shared" si="140"/>
        <v>0.23004994181536242</v>
      </c>
      <c r="AH592" s="71">
        <v>0.84</v>
      </c>
      <c r="AI592" s="72">
        <f t="shared" si="141"/>
        <v>0</v>
      </c>
      <c r="AJ592" s="73">
        <f t="shared" si="142"/>
        <v>0.66666666666666663</v>
      </c>
      <c r="AK592" s="73">
        <v>0.68062718848137493</v>
      </c>
      <c r="AL592" s="95">
        <f t="shared" si="143"/>
        <v>0</v>
      </c>
      <c r="AM592" s="107">
        <v>0</v>
      </c>
      <c r="AN592" s="98">
        <f t="shared" si="144"/>
        <v>2434.7632258064268</v>
      </c>
      <c r="AO592" s="99" t="e">
        <f>SUMIF([1]Sheet1!$AB:$AB,E592,[1]Sheet1!$AA:$AA)</f>
        <v>#VALUE!</v>
      </c>
      <c r="AP592" s="100" t="str">
        <f t="shared" si="145"/>
        <v/>
      </c>
      <c r="AQ592" s="97">
        <f t="shared" si="146"/>
        <v>1</v>
      </c>
      <c r="AR592" s="100">
        <f t="shared" si="147"/>
        <v>1.1845463367007154</v>
      </c>
      <c r="AS592" s="101">
        <f t="shared" si="148"/>
        <v>0.72749518416439973</v>
      </c>
      <c r="AT592" s="100">
        <v>0.11334524387361433</v>
      </c>
      <c r="AU592" s="108">
        <f t="shared" si="149"/>
        <v>0</v>
      </c>
    </row>
    <row r="593" spans="1:47" hidden="1">
      <c r="A593" s="21">
        <v>44927</v>
      </c>
      <c r="B593" s="22" t="s">
        <v>13</v>
      </c>
      <c r="C593" s="22" t="s">
        <v>274</v>
      </c>
      <c r="D593" s="22" t="s">
        <v>424</v>
      </c>
      <c r="E593" s="22">
        <v>1002058927</v>
      </c>
      <c r="F593" s="22" t="s">
        <v>32</v>
      </c>
      <c r="G593" s="22">
        <v>1069281</v>
      </c>
      <c r="H593" s="36" t="s">
        <v>20</v>
      </c>
      <c r="I593" s="4" t="s">
        <v>3521</v>
      </c>
      <c r="J593" s="4" t="s">
        <v>3559</v>
      </c>
      <c r="K593" s="25">
        <v>3784.8800000000047</v>
      </c>
      <c r="L593" s="25">
        <v>3784.8800000000047</v>
      </c>
      <c r="M593" s="26">
        <v>0</v>
      </c>
      <c r="N593" s="26">
        <v>0</v>
      </c>
      <c r="O593" s="26">
        <v>7</v>
      </c>
      <c r="P593" s="26">
        <v>0</v>
      </c>
      <c r="Q593" s="26">
        <v>1625.3999999999999</v>
      </c>
      <c r="R593" s="27">
        <v>0</v>
      </c>
      <c r="S593" s="27">
        <v>104283.66</v>
      </c>
      <c r="T593" s="28">
        <v>0</v>
      </c>
      <c r="U593" s="27">
        <v>115700</v>
      </c>
      <c r="V593" s="29">
        <v>0</v>
      </c>
      <c r="W593" s="26">
        <v>6</v>
      </c>
      <c r="X593" s="30">
        <f t="shared" si="135"/>
        <v>7</v>
      </c>
      <c r="Y593" s="31">
        <f t="shared" si="136"/>
        <v>1625.3999999999999</v>
      </c>
      <c r="Z593" s="31">
        <f t="shared" si="137"/>
        <v>104283.66</v>
      </c>
      <c r="AA593" s="31">
        <f t="shared" si="138"/>
        <v>115700</v>
      </c>
      <c r="AB593" s="5">
        <v>6</v>
      </c>
      <c r="AC593" s="6">
        <v>0</v>
      </c>
      <c r="AD593" s="30">
        <v>0</v>
      </c>
      <c r="AE593" s="67">
        <f t="shared" si="139"/>
        <v>0.8571428571428571</v>
      </c>
      <c r="AF593" s="70">
        <f>IF(C593=Sheet6!$E$3,Sheet6!$E$4,IF('January 2023'!C593=Sheet6!$F$3,Sheet6!$F$4,IF('January 2023'!C593=Sheet6!$G$3,Sheet6!$G$4,IF('January 2023'!C593=Sheet6!$H$3,Sheet6!$H$4,IF('January 2023'!C593=Sheet6!$I$3,Sheet6!$I$4,IF('January 2023'!C593=Sheet6!$J$3,Sheet6!$J$4,IF('January 2023'!C593=Sheet6!$K$3,Sheet6!$K$4,IF('January 2023'!C593=Sheet6!$L$3,Sheet6!$L$4))))))))</f>
        <v>0.11334524387361433</v>
      </c>
      <c r="AG593" s="74">
        <f t="shared" si="140"/>
        <v>0.42944558347952849</v>
      </c>
      <c r="AH593" s="71">
        <v>0.84</v>
      </c>
      <c r="AI593" s="72">
        <f t="shared" si="141"/>
        <v>0</v>
      </c>
      <c r="AJ593" s="73">
        <f t="shared" si="142"/>
        <v>0.8571428571428571</v>
      </c>
      <c r="AK593" s="73">
        <v>0.68062718848137493</v>
      </c>
      <c r="AL593" s="95">
        <f t="shared" si="143"/>
        <v>1</v>
      </c>
      <c r="AM593" s="107">
        <v>0</v>
      </c>
      <c r="AN593" s="98">
        <f t="shared" si="144"/>
        <v>1553.8992000000042</v>
      </c>
      <c r="AO593" s="99" t="e">
        <f>SUMIF([1]Sheet1!$AB:$AB,E593,[1]Sheet1!$AA:$AA)</f>
        <v>#VALUE!</v>
      </c>
      <c r="AP593" s="100" t="str">
        <f t="shared" si="145"/>
        <v/>
      </c>
      <c r="AQ593" s="97">
        <f t="shared" si="146"/>
        <v>1</v>
      </c>
      <c r="AR593" s="100">
        <f t="shared" si="147"/>
        <v>1.1094739099107185</v>
      </c>
      <c r="AS593" s="101">
        <f t="shared" si="148"/>
        <v>0.52354132940307774</v>
      </c>
      <c r="AT593" s="100">
        <v>0.11334524387361433</v>
      </c>
      <c r="AU593" s="108">
        <f t="shared" si="149"/>
        <v>0</v>
      </c>
    </row>
    <row r="594" spans="1:47" hidden="1">
      <c r="A594" s="21">
        <v>44927</v>
      </c>
      <c r="B594" s="23" t="s">
        <v>13</v>
      </c>
      <c r="C594" s="23" t="s">
        <v>274</v>
      </c>
      <c r="D594" s="23" t="s">
        <v>430</v>
      </c>
      <c r="E594" s="23">
        <v>1000260446</v>
      </c>
      <c r="F594" s="23" t="s">
        <v>32</v>
      </c>
      <c r="G594" s="22">
        <v>1070842</v>
      </c>
      <c r="H594" s="36" t="s">
        <v>20</v>
      </c>
      <c r="I594" s="4" t="s">
        <v>3520</v>
      </c>
      <c r="J594" s="4" t="s">
        <v>3558</v>
      </c>
      <c r="K594" s="24">
        <v>3771.2873568099999</v>
      </c>
      <c r="L594" s="24">
        <v>3771.2873568099999</v>
      </c>
      <c r="M594" s="29">
        <v>0</v>
      </c>
      <c r="N594" s="29">
        <v>0</v>
      </c>
      <c r="O594" s="29">
        <v>12</v>
      </c>
      <c r="P594" s="29">
        <v>0</v>
      </c>
      <c r="Q594" s="29">
        <v>858.00000000000011</v>
      </c>
      <c r="R594" s="28">
        <v>0</v>
      </c>
      <c r="S594" s="28">
        <v>54000</v>
      </c>
      <c r="T594" s="28">
        <v>0</v>
      </c>
      <c r="U594" s="28">
        <v>63600</v>
      </c>
      <c r="V594" s="29">
        <v>0</v>
      </c>
      <c r="W594" s="29">
        <v>8</v>
      </c>
      <c r="X594" s="32">
        <f t="shared" si="135"/>
        <v>12</v>
      </c>
      <c r="Y594" s="33">
        <f t="shared" si="136"/>
        <v>858.00000000000011</v>
      </c>
      <c r="Z594" s="33">
        <f t="shared" si="137"/>
        <v>54000</v>
      </c>
      <c r="AA594" s="33">
        <f t="shared" si="138"/>
        <v>63600</v>
      </c>
      <c r="AB594" s="5">
        <v>8</v>
      </c>
      <c r="AC594" s="6">
        <v>0</v>
      </c>
      <c r="AD594" s="32">
        <v>0</v>
      </c>
      <c r="AE594" s="67">
        <f t="shared" si="139"/>
        <v>0.66666666666666663</v>
      </c>
      <c r="AF594" s="70">
        <f>IF(C594=Sheet6!$E$3,Sheet6!$E$4,IF('January 2023'!C594=Sheet6!$F$3,Sheet6!$F$4,IF('January 2023'!C594=Sheet6!$G$3,Sheet6!$G$4,IF('January 2023'!C594=Sheet6!$H$3,Sheet6!$H$4,IF('January 2023'!C594=Sheet6!$I$3,Sheet6!$I$4,IF('January 2023'!C594=Sheet6!$J$3,Sheet6!$J$4,IF('January 2023'!C594=Sheet6!$K$3,Sheet6!$K$4,IF('January 2023'!C594=Sheet6!$L$3,Sheet6!$L$4))))))))</f>
        <v>0.11334524387361433</v>
      </c>
      <c r="AG594" s="74">
        <f t="shared" si="140"/>
        <v>0.22750851866290886</v>
      </c>
      <c r="AH594" s="71">
        <v>0.84</v>
      </c>
      <c r="AI594" s="72">
        <f t="shared" si="141"/>
        <v>0</v>
      </c>
      <c r="AJ594" s="73">
        <f t="shared" si="142"/>
        <v>0.66666666666666663</v>
      </c>
      <c r="AK594" s="73">
        <v>0.68062718848137493</v>
      </c>
      <c r="AL594" s="95">
        <f t="shared" si="143"/>
        <v>0</v>
      </c>
      <c r="AM594" s="107">
        <v>0</v>
      </c>
      <c r="AN594" s="98">
        <f t="shared" si="144"/>
        <v>2309.8813797203998</v>
      </c>
      <c r="AO594" s="99" t="e">
        <f>SUMIF([1]Sheet1!$AB:$AB,E594,[1]Sheet1!$AA:$AA)</f>
        <v>#VALUE!</v>
      </c>
      <c r="AP594" s="100" t="str">
        <f t="shared" si="145"/>
        <v/>
      </c>
      <c r="AQ594" s="97">
        <f t="shared" si="146"/>
        <v>1</v>
      </c>
      <c r="AR594" s="100">
        <f t="shared" si="147"/>
        <v>1.1777777777777778</v>
      </c>
      <c r="AS594" s="101">
        <f t="shared" si="148"/>
        <v>0.73204552246368504</v>
      </c>
      <c r="AT594" s="100">
        <v>0.11334524387361433</v>
      </c>
      <c r="AU594" s="108">
        <f t="shared" si="149"/>
        <v>0</v>
      </c>
    </row>
    <row r="595" spans="1:47" hidden="1">
      <c r="A595" s="21">
        <v>44927</v>
      </c>
      <c r="B595" s="22" t="s">
        <v>13</v>
      </c>
      <c r="C595" s="22" t="s">
        <v>274</v>
      </c>
      <c r="D595" s="22" t="s">
        <v>461</v>
      </c>
      <c r="E595" s="22">
        <v>1000261982</v>
      </c>
      <c r="F595" s="22" t="s">
        <v>32</v>
      </c>
      <c r="G595" s="22">
        <v>1070842</v>
      </c>
      <c r="H595" s="36" t="s">
        <v>20</v>
      </c>
      <c r="I595" s="4" t="s">
        <v>3518</v>
      </c>
      <c r="J595" s="4" t="s">
        <v>3556</v>
      </c>
      <c r="K595" s="25">
        <v>3764.2000000000116</v>
      </c>
      <c r="L595" s="25">
        <v>3764.2000000000116</v>
      </c>
      <c r="M595" s="26">
        <v>0</v>
      </c>
      <c r="N595" s="26">
        <v>0</v>
      </c>
      <c r="O595" s="26">
        <v>7</v>
      </c>
      <c r="P595" s="26">
        <v>0</v>
      </c>
      <c r="Q595" s="26">
        <v>1801</v>
      </c>
      <c r="R595" s="27">
        <v>0</v>
      </c>
      <c r="S595" s="27">
        <v>114296.94</v>
      </c>
      <c r="T595" s="28">
        <v>0</v>
      </c>
      <c r="U595" s="27">
        <v>141900</v>
      </c>
      <c r="V595" s="29">
        <v>0</v>
      </c>
      <c r="W595" s="26">
        <v>6</v>
      </c>
      <c r="X595" s="30">
        <f t="shared" si="135"/>
        <v>7</v>
      </c>
      <c r="Y595" s="31">
        <f t="shared" si="136"/>
        <v>1801</v>
      </c>
      <c r="Z595" s="31">
        <f t="shared" si="137"/>
        <v>114296.94</v>
      </c>
      <c r="AA595" s="31">
        <f t="shared" si="138"/>
        <v>141900</v>
      </c>
      <c r="AB595" s="5">
        <v>6</v>
      </c>
      <c r="AC595" s="6">
        <v>0</v>
      </c>
      <c r="AD595" s="30">
        <v>0</v>
      </c>
      <c r="AE595" s="67">
        <f t="shared" si="139"/>
        <v>0.8571428571428571</v>
      </c>
      <c r="AF595" s="70">
        <f>IF(C595=Sheet6!$E$3,Sheet6!$E$4,IF('January 2023'!C595=Sheet6!$F$3,Sheet6!$F$4,IF('January 2023'!C595=Sheet6!$G$3,Sheet6!$G$4,IF('January 2023'!C595=Sheet6!$H$3,Sheet6!$H$4,IF('January 2023'!C595=Sheet6!$I$3,Sheet6!$I$4,IF('January 2023'!C595=Sheet6!$J$3,Sheet6!$J$4,IF('January 2023'!C595=Sheet6!$K$3,Sheet6!$K$4,IF('January 2023'!C595=Sheet6!$L$3,Sheet6!$L$4))))))))</f>
        <v>0.11334524387361433</v>
      </c>
      <c r="AG595" s="74">
        <f t="shared" si="140"/>
        <v>0.47845491737952139</v>
      </c>
      <c r="AH595" s="71">
        <v>0.84</v>
      </c>
      <c r="AI595" s="72">
        <f t="shared" si="141"/>
        <v>0</v>
      </c>
      <c r="AJ595" s="73">
        <f t="shared" si="142"/>
        <v>0.8571428571428571</v>
      </c>
      <c r="AK595" s="73">
        <v>0.68062718848137493</v>
      </c>
      <c r="AL595" s="95">
        <f t="shared" si="143"/>
        <v>1</v>
      </c>
      <c r="AM595" s="107">
        <v>0</v>
      </c>
      <c r="AN595" s="98">
        <f t="shared" si="144"/>
        <v>1360.9280000000099</v>
      </c>
      <c r="AO595" s="99" t="e">
        <f>SUMIF([1]Sheet1!$AB:$AB,E595,[1]Sheet1!$AA:$AA)</f>
        <v>#VALUE!</v>
      </c>
      <c r="AP595" s="100" t="str">
        <f t="shared" si="145"/>
        <v/>
      </c>
      <c r="AQ595" s="97">
        <f t="shared" si="146"/>
        <v>1</v>
      </c>
      <c r="AR595" s="100">
        <f t="shared" si="147"/>
        <v>1.2415030533625835</v>
      </c>
      <c r="AS595" s="101">
        <f t="shared" si="148"/>
        <v>0.40599675917698153</v>
      </c>
      <c r="AT595" s="100">
        <v>0.11334524387361433</v>
      </c>
      <c r="AU595" s="108">
        <f t="shared" si="149"/>
        <v>0</v>
      </c>
    </row>
    <row r="596" spans="1:47" hidden="1">
      <c r="A596" s="21">
        <v>44927</v>
      </c>
      <c r="B596" s="23" t="s">
        <v>13</v>
      </c>
      <c r="C596" s="23" t="s">
        <v>274</v>
      </c>
      <c r="D596" s="23" t="s">
        <v>496</v>
      </c>
      <c r="E596" s="23">
        <v>1000262320</v>
      </c>
      <c r="F596" s="23" t="s">
        <v>32</v>
      </c>
      <c r="G596" s="22">
        <v>1070842</v>
      </c>
      <c r="H596" s="36" t="s">
        <v>20</v>
      </c>
      <c r="I596" s="4" t="s">
        <v>3520</v>
      </c>
      <c r="J596" s="4" t="s">
        <v>3558</v>
      </c>
      <c r="K596" s="24">
        <v>3586</v>
      </c>
      <c r="L596" s="24">
        <v>3586</v>
      </c>
      <c r="M596" s="29">
        <v>0</v>
      </c>
      <c r="N596" s="29">
        <v>0</v>
      </c>
      <c r="O596" s="29">
        <v>4</v>
      </c>
      <c r="P596" s="29">
        <v>0</v>
      </c>
      <c r="Q596" s="29">
        <v>512.4</v>
      </c>
      <c r="R596" s="28">
        <v>0</v>
      </c>
      <c r="S596" s="28">
        <v>32850.25</v>
      </c>
      <c r="T596" s="28">
        <v>0</v>
      </c>
      <c r="U596" s="28">
        <v>40500</v>
      </c>
      <c r="V596" s="29">
        <v>0</v>
      </c>
      <c r="W596" s="29">
        <v>2</v>
      </c>
      <c r="X596" s="32">
        <f t="shared" si="135"/>
        <v>4</v>
      </c>
      <c r="Y596" s="33">
        <f t="shared" si="136"/>
        <v>512.4</v>
      </c>
      <c r="Z596" s="33">
        <f t="shared" si="137"/>
        <v>32850.25</v>
      </c>
      <c r="AA596" s="33">
        <f t="shared" si="138"/>
        <v>40500</v>
      </c>
      <c r="AB596" s="5">
        <v>2</v>
      </c>
      <c r="AC596" s="6">
        <v>0</v>
      </c>
      <c r="AD596" s="32">
        <v>0</v>
      </c>
      <c r="AE596" s="67">
        <f t="shared" si="139"/>
        <v>0.5</v>
      </c>
      <c r="AF596" s="70">
        <f>IF(C596=Sheet6!$E$3,Sheet6!$E$4,IF('January 2023'!C596=Sheet6!$F$3,Sheet6!$F$4,IF('January 2023'!C596=Sheet6!$G$3,Sheet6!$G$4,IF('January 2023'!C596=Sheet6!$H$3,Sheet6!$H$4,IF('January 2023'!C596=Sheet6!$I$3,Sheet6!$I$4,IF('January 2023'!C596=Sheet6!$J$3,Sheet6!$J$4,IF('January 2023'!C596=Sheet6!$K$3,Sheet6!$K$4,IF('January 2023'!C596=Sheet6!$L$3,Sheet6!$L$4))))))))</f>
        <v>0.11334524387361433</v>
      </c>
      <c r="AG596" s="74">
        <f t="shared" si="140"/>
        <v>0.14288901282766311</v>
      </c>
      <c r="AH596" s="71">
        <v>0.84</v>
      </c>
      <c r="AI596" s="72">
        <f t="shared" si="141"/>
        <v>0</v>
      </c>
      <c r="AJ596" s="73">
        <f t="shared" si="142"/>
        <v>0.5</v>
      </c>
      <c r="AK596" s="73">
        <v>0.68062718848137493</v>
      </c>
      <c r="AL596" s="95">
        <f t="shared" si="143"/>
        <v>0</v>
      </c>
      <c r="AM596" s="107">
        <v>0</v>
      </c>
      <c r="AN596" s="98">
        <f t="shared" si="144"/>
        <v>2499.8399999999997</v>
      </c>
      <c r="AO596" s="99" t="e">
        <f>SUMIF([1]Sheet1!$AB:$AB,E596,[1]Sheet1!$AA:$AA)</f>
        <v>#VALUE!</v>
      </c>
      <c r="AP596" s="100" t="str">
        <f t="shared" si="145"/>
        <v/>
      </c>
      <c r="AQ596" s="97">
        <f t="shared" si="146"/>
        <v>1</v>
      </c>
      <c r="AR596" s="100">
        <f t="shared" si="147"/>
        <v>1.23286732977679</v>
      </c>
      <c r="AS596" s="101">
        <f t="shared" si="148"/>
        <v>0.82383680430071748</v>
      </c>
      <c r="AT596" s="100">
        <v>0.11334524387361433</v>
      </c>
      <c r="AU596" s="108">
        <f t="shared" si="149"/>
        <v>0</v>
      </c>
    </row>
    <row r="597" spans="1:47" hidden="1">
      <c r="A597" s="21">
        <v>44927</v>
      </c>
      <c r="B597" s="23" t="s">
        <v>13</v>
      </c>
      <c r="C597" s="23" t="s">
        <v>274</v>
      </c>
      <c r="D597" s="23" t="s">
        <v>475</v>
      </c>
      <c r="E597" s="23">
        <v>1000255384</v>
      </c>
      <c r="F597" s="23" t="s">
        <v>32</v>
      </c>
      <c r="G597" s="22">
        <v>1069281</v>
      </c>
      <c r="H597" s="36" t="s">
        <v>20</v>
      </c>
      <c r="I597" s="4" t="s">
        <v>3519</v>
      </c>
      <c r="J597" s="4" t="s">
        <v>3557</v>
      </c>
      <c r="K597" s="24">
        <v>3512.7099999999991</v>
      </c>
      <c r="L597" s="24">
        <v>3512.7099999999991</v>
      </c>
      <c r="M597" s="29">
        <v>0</v>
      </c>
      <c r="N597" s="29">
        <v>0</v>
      </c>
      <c r="O597" s="29">
        <v>14</v>
      </c>
      <c r="P597" s="29">
        <v>0</v>
      </c>
      <c r="Q597" s="29">
        <v>1350.1999999999998</v>
      </c>
      <c r="R597" s="28">
        <v>0</v>
      </c>
      <c r="S597" s="28">
        <v>85755.91</v>
      </c>
      <c r="T597" s="28">
        <v>0</v>
      </c>
      <c r="U597" s="28">
        <v>127100</v>
      </c>
      <c r="V597" s="29">
        <v>0</v>
      </c>
      <c r="W597" s="29">
        <v>8</v>
      </c>
      <c r="X597" s="32">
        <f t="shared" si="135"/>
        <v>14</v>
      </c>
      <c r="Y597" s="33">
        <f t="shared" si="136"/>
        <v>1350.1999999999998</v>
      </c>
      <c r="Z597" s="33">
        <f t="shared" si="137"/>
        <v>85755.91</v>
      </c>
      <c r="AA597" s="33">
        <f t="shared" si="138"/>
        <v>127100</v>
      </c>
      <c r="AB597" s="5">
        <v>8</v>
      </c>
      <c r="AC597" s="6">
        <v>0</v>
      </c>
      <c r="AD597" s="32">
        <v>0</v>
      </c>
      <c r="AE597" s="67">
        <f t="shared" si="139"/>
        <v>0.5714285714285714</v>
      </c>
      <c r="AF597" s="70">
        <f>IF(C597=Sheet6!$E$3,Sheet6!$E$4,IF('January 2023'!C597=Sheet6!$F$3,Sheet6!$F$4,IF('January 2023'!C597=Sheet6!$G$3,Sheet6!$G$4,IF('January 2023'!C597=Sheet6!$H$3,Sheet6!$H$4,IF('January 2023'!C597=Sheet6!$I$3,Sheet6!$I$4,IF('January 2023'!C597=Sheet6!$J$3,Sheet6!$J$4,IF('January 2023'!C597=Sheet6!$K$3,Sheet6!$K$4,IF('January 2023'!C597=Sheet6!$L$3,Sheet6!$L$4))))))))</f>
        <v>0.11334524387361433</v>
      </c>
      <c r="AG597" s="74">
        <f t="shared" si="140"/>
        <v>0.38437559604977356</v>
      </c>
      <c r="AH597" s="71">
        <v>0.84</v>
      </c>
      <c r="AI597" s="72">
        <f t="shared" si="141"/>
        <v>0</v>
      </c>
      <c r="AJ597" s="73">
        <f t="shared" si="142"/>
        <v>0.5714285714285714</v>
      </c>
      <c r="AK597" s="73">
        <v>0.68062718848137493</v>
      </c>
      <c r="AL597" s="95">
        <f t="shared" si="143"/>
        <v>0</v>
      </c>
      <c r="AM597" s="107">
        <v>0</v>
      </c>
      <c r="AN597" s="98">
        <f t="shared" si="144"/>
        <v>1600.4763999999996</v>
      </c>
      <c r="AO597" s="99" t="e">
        <f>SUMIF([1]Sheet1!$AB:$AB,E597,[1]Sheet1!$AA:$AA)</f>
        <v>#VALUE!</v>
      </c>
      <c r="AP597" s="100" t="str">
        <f t="shared" si="145"/>
        <v/>
      </c>
      <c r="AQ597" s="97">
        <f t="shared" si="146"/>
        <v>1</v>
      </c>
      <c r="AR597" s="100">
        <f t="shared" si="147"/>
        <v>1.4821135942700625</v>
      </c>
      <c r="AS597" s="101">
        <f t="shared" si="148"/>
        <v>0.43031170378897243</v>
      </c>
      <c r="AT597" s="100">
        <v>0.11334524387361433</v>
      </c>
      <c r="AU597" s="108">
        <f t="shared" si="149"/>
        <v>0</v>
      </c>
    </row>
    <row r="598" spans="1:47" hidden="1">
      <c r="A598" s="21">
        <v>44927</v>
      </c>
      <c r="B598" s="23" t="s">
        <v>13</v>
      </c>
      <c r="C598" s="23" t="s">
        <v>274</v>
      </c>
      <c r="D598" s="23" t="s">
        <v>420</v>
      </c>
      <c r="E598" s="23">
        <v>1001604450</v>
      </c>
      <c r="F598" s="23" t="s">
        <v>32</v>
      </c>
      <c r="G598" s="22">
        <v>1069288</v>
      </c>
      <c r="H598" s="36" t="s">
        <v>20</v>
      </c>
      <c r="I598" s="4" t="s">
        <v>3518</v>
      </c>
      <c r="J598" s="4" t="s">
        <v>3556</v>
      </c>
      <c r="K598" s="24">
        <v>3379.179999999993</v>
      </c>
      <c r="L598" s="24">
        <v>3379.179999999993</v>
      </c>
      <c r="M598" s="29">
        <v>0</v>
      </c>
      <c r="N598" s="29">
        <v>0</v>
      </c>
      <c r="O598" s="29">
        <v>4</v>
      </c>
      <c r="P598" s="29">
        <v>0</v>
      </c>
      <c r="Q598" s="29">
        <v>631.6</v>
      </c>
      <c r="R598" s="28">
        <v>0</v>
      </c>
      <c r="S598" s="28">
        <v>41023.93</v>
      </c>
      <c r="T598" s="28">
        <v>0</v>
      </c>
      <c r="U598" s="28">
        <v>40900</v>
      </c>
      <c r="V598" s="29">
        <v>0</v>
      </c>
      <c r="W598" s="29">
        <v>4</v>
      </c>
      <c r="X598" s="32">
        <f t="shared" si="135"/>
        <v>4</v>
      </c>
      <c r="Y598" s="33">
        <f t="shared" si="136"/>
        <v>631.6</v>
      </c>
      <c r="Z598" s="33">
        <f t="shared" si="137"/>
        <v>41023.93</v>
      </c>
      <c r="AA598" s="33">
        <f t="shared" si="138"/>
        <v>40900</v>
      </c>
      <c r="AB598" s="5">
        <v>4</v>
      </c>
      <c r="AC598" s="6">
        <v>0</v>
      </c>
      <c r="AD598" s="32">
        <v>0</v>
      </c>
      <c r="AE598" s="67">
        <f t="shared" si="139"/>
        <v>1</v>
      </c>
      <c r="AF598" s="70">
        <f>IF(C598=Sheet6!$E$3,Sheet6!$E$4,IF('January 2023'!C598=Sheet6!$F$3,Sheet6!$F$4,IF('January 2023'!C598=Sheet6!$G$3,Sheet6!$G$4,IF('January 2023'!C598=Sheet6!$H$3,Sheet6!$H$4,IF('January 2023'!C598=Sheet6!$I$3,Sheet6!$I$4,IF('January 2023'!C598=Sheet6!$J$3,Sheet6!$J$4,IF('January 2023'!C598=Sheet6!$K$3,Sheet6!$K$4,IF('January 2023'!C598=Sheet6!$L$3,Sheet6!$L$4))))))))</f>
        <v>0.11334524387361433</v>
      </c>
      <c r="AG598" s="74">
        <f t="shared" si="140"/>
        <v>0.18690925017311932</v>
      </c>
      <c r="AH598" s="71">
        <v>0.84</v>
      </c>
      <c r="AI598" s="72">
        <f t="shared" si="141"/>
        <v>0</v>
      </c>
      <c r="AJ598" s="73">
        <f t="shared" si="142"/>
        <v>1</v>
      </c>
      <c r="AK598" s="73">
        <v>0.68062718848137493</v>
      </c>
      <c r="AL598" s="95">
        <f t="shared" si="143"/>
        <v>1</v>
      </c>
      <c r="AM598" s="107">
        <v>0</v>
      </c>
      <c r="AN598" s="98">
        <f t="shared" si="144"/>
        <v>2206.9111999999941</v>
      </c>
      <c r="AO598" s="99" t="e">
        <f>SUMIF([1]Sheet1!$AB:$AB,E598,[1]Sheet1!$AA:$AA)</f>
        <v>#VALUE!</v>
      </c>
      <c r="AP598" s="100" t="str">
        <f t="shared" si="145"/>
        <v/>
      </c>
      <c r="AQ598" s="97">
        <f t="shared" si="146"/>
        <v>1</v>
      </c>
      <c r="AR598" s="100">
        <f t="shared" si="147"/>
        <v>0.99697908025876603</v>
      </c>
      <c r="AS598" s="101">
        <f t="shared" si="148"/>
        <v>0.8136553876705479</v>
      </c>
      <c r="AT598" s="100">
        <v>0.11334524387361433</v>
      </c>
      <c r="AU598" s="108">
        <f t="shared" si="149"/>
        <v>0</v>
      </c>
    </row>
    <row r="599" spans="1:47" hidden="1">
      <c r="A599" s="21">
        <v>44927</v>
      </c>
      <c r="B599" s="23" t="s">
        <v>13</v>
      </c>
      <c r="C599" s="23" t="s">
        <v>274</v>
      </c>
      <c r="D599" s="23" t="s">
        <v>498</v>
      </c>
      <c r="E599" s="23">
        <v>1000255687</v>
      </c>
      <c r="F599" s="23" t="s">
        <v>32</v>
      </c>
      <c r="G599" s="22">
        <v>1069281</v>
      </c>
      <c r="H599" s="36" t="s">
        <v>20</v>
      </c>
      <c r="I599" s="4" t="s">
        <v>3519</v>
      </c>
      <c r="J599" s="4" t="s">
        <v>3557</v>
      </c>
      <c r="K599" s="24">
        <v>3365.1999999999971</v>
      </c>
      <c r="L599" s="24">
        <v>3365.1999999999971</v>
      </c>
      <c r="M599" s="29">
        <v>0</v>
      </c>
      <c r="N599" s="29">
        <v>0</v>
      </c>
      <c r="O599" s="29">
        <v>8</v>
      </c>
      <c r="P599" s="29">
        <v>0</v>
      </c>
      <c r="Q599" s="29">
        <v>4894.5999999999995</v>
      </c>
      <c r="R599" s="28">
        <v>0</v>
      </c>
      <c r="S599" s="28">
        <v>314346.55</v>
      </c>
      <c r="T599" s="28">
        <v>0</v>
      </c>
      <c r="U599" s="28">
        <v>337000</v>
      </c>
      <c r="V599" s="29">
        <v>0</v>
      </c>
      <c r="W599" s="29">
        <v>7</v>
      </c>
      <c r="X599" s="32">
        <f t="shared" si="135"/>
        <v>8</v>
      </c>
      <c r="Y599" s="33">
        <f t="shared" si="136"/>
        <v>4894.5999999999995</v>
      </c>
      <c r="Z599" s="33">
        <f t="shared" si="137"/>
        <v>314346.55</v>
      </c>
      <c r="AA599" s="33">
        <f t="shared" si="138"/>
        <v>337000</v>
      </c>
      <c r="AB599" s="5">
        <v>7</v>
      </c>
      <c r="AC599" s="6">
        <v>0</v>
      </c>
      <c r="AD599" s="32">
        <v>0</v>
      </c>
      <c r="AE599" s="67">
        <f t="shared" si="139"/>
        <v>0.875</v>
      </c>
      <c r="AF599" s="70">
        <f>IF(C599=Sheet6!$E$3,Sheet6!$E$4,IF('January 2023'!C599=Sheet6!$F$3,Sheet6!$F$4,IF('January 2023'!C599=Sheet6!$G$3,Sheet6!$G$4,IF('January 2023'!C599=Sheet6!$H$3,Sheet6!$H$4,IF('January 2023'!C599=Sheet6!$I$3,Sheet6!$I$4,IF('January 2023'!C599=Sheet6!$J$3,Sheet6!$J$4,IF('January 2023'!C599=Sheet6!$K$3,Sheet6!$K$4,IF('January 2023'!C599=Sheet6!$L$3,Sheet6!$L$4))))))))</f>
        <v>0.11334524387361433</v>
      </c>
      <c r="AG599" s="74">
        <f t="shared" si="140"/>
        <v>1.4544752169261868</v>
      </c>
      <c r="AH599" s="71">
        <v>0.84</v>
      </c>
      <c r="AI599" s="72">
        <f t="shared" si="141"/>
        <v>1</v>
      </c>
      <c r="AJ599" s="73">
        <f t="shared" si="142"/>
        <v>0.875</v>
      </c>
      <c r="AK599" s="73">
        <v>0.68062718848137493</v>
      </c>
      <c r="AL599" s="95">
        <f t="shared" si="143"/>
        <v>1</v>
      </c>
      <c r="AM599" s="107">
        <v>0</v>
      </c>
      <c r="AN599" s="98">
        <f t="shared" si="144"/>
        <v>0</v>
      </c>
      <c r="AO599" s="99" t="e">
        <f>SUMIF([1]Sheet1!$AB:$AB,E599,[1]Sheet1!$AA:$AA)</f>
        <v>#VALUE!</v>
      </c>
      <c r="AP599" s="100">
        <f t="shared" si="145"/>
        <v>1</v>
      </c>
      <c r="AQ599" s="97">
        <f t="shared" si="146"/>
        <v>0</v>
      </c>
      <c r="AR599" s="100">
        <f t="shared" si="147"/>
        <v>1.0720652095593224</v>
      </c>
      <c r="AS599" s="101">
        <f t="shared" si="148"/>
        <v>-0.55929227823281336</v>
      </c>
      <c r="AT599" s="100">
        <v>0.11334524387361433</v>
      </c>
      <c r="AU599" s="108">
        <f t="shared" si="149"/>
        <v>1</v>
      </c>
    </row>
    <row r="600" spans="1:47" hidden="1">
      <c r="A600" s="21">
        <v>44927</v>
      </c>
      <c r="B600" s="22" t="s">
        <v>13</v>
      </c>
      <c r="C600" s="22" t="s">
        <v>274</v>
      </c>
      <c r="D600" s="22" t="s">
        <v>507</v>
      </c>
      <c r="E600" s="22">
        <v>1002058923</v>
      </c>
      <c r="F600" s="22" t="s">
        <v>32</v>
      </c>
      <c r="G600" s="22">
        <v>1069281</v>
      </c>
      <c r="H600" s="36" t="s">
        <v>20</v>
      </c>
      <c r="I600" s="4" t="s">
        <v>3521</v>
      </c>
      <c r="J600" s="4" t="s">
        <v>3559</v>
      </c>
      <c r="K600" s="25">
        <v>3345.6150000000052</v>
      </c>
      <c r="L600" s="25">
        <v>3345.6150000000052</v>
      </c>
      <c r="M600" s="26">
        <v>0</v>
      </c>
      <c r="N600" s="26">
        <v>0</v>
      </c>
      <c r="O600" s="26">
        <v>3</v>
      </c>
      <c r="P600" s="26">
        <v>0</v>
      </c>
      <c r="Q600" s="26">
        <v>974.59999999999991</v>
      </c>
      <c r="R600" s="27">
        <v>0</v>
      </c>
      <c r="S600" s="27">
        <v>60900</v>
      </c>
      <c r="T600" s="28">
        <v>0</v>
      </c>
      <c r="U600" s="27">
        <v>60900</v>
      </c>
      <c r="V600" s="29">
        <v>0</v>
      </c>
      <c r="W600" s="26">
        <v>2</v>
      </c>
      <c r="X600" s="30">
        <f t="shared" si="135"/>
        <v>3</v>
      </c>
      <c r="Y600" s="31">
        <f t="shared" si="136"/>
        <v>974.59999999999991</v>
      </c>
      <c r="Z600" s="31">
        <f t="shared" si="137"/>
        <v>60900</v>
      </c>
      <c r="AA600" s="31">
        <f t="shared" si="138"/>
        <v>60900</v>
      </c>
      <c r="AB600" s="5">
        <v>2</v>
      </c>
      <c r="AC600" s="6">
        <v>0</v>
      </c>
      <c r="AD600" s="30">
        <v>0</v>
      </c>
      <c r="AE600" s="67">
        <f t="shared" si="139"/>
        <v>0.66666666666666663</v>
      </c>
      <c r="AF600" s="70">
        <f>IF(C600=Sheet6!$E$3,Sheet6!$E$4,IF('January 2023'!C600=Sheet6!$F$3,Sheet6!$F$4,IF('January 2023'!C600=Sheet6!$G$3,Sheet6!$G$4,IF('January 2023'!C600=Sheet6!$H$3,Sheet6!$H$4,IF('January 2023'!C600=Sheet6!$I$3,Sheet6!$I$4,IF('January 2023'!C600=Sheet6!$J$3,Sheet6!$J$4,IF('January 2023'!C600=Sheet6!$K$3,Sheet6!$K$4,IF('January 2023'!C600=Sheet6!$L$3,Sheet6!$L$4))))))))</f>
        <v>0.11334524387361433</v>
      </c>
      <c r="AG600" s="74">
        <f t="shared" si="140"/>
        <v>0.29130668053556624</v>
      </c>
      <c r="AH600" s="71">
        <v>0.84</v>
      </c>
      <c r="AI600" s="72">
        <f t="shared" si="141"/>
        <v>0</v>
      </c>
      <c r="AJ600" s="73">
        <f t="shared" si="142"/>
        <v>0.66666666666666663</v>
      </c>
      <c r="AK600" s="73">
        <v>0.68062718848137493</v>
      </c>
      <c r="AL600" s="95">
        <f t="shared" si="143"/>
        <v>0</v>
      </c>
      <c r="AM600" s="107">
        <v>0</v>
      </c>
      <c r="AN600" s="98">
        <f t="shared" si="144"/>
        <v>1835.7166000000043</v>
      </c>
      <c r="AO600" s="99" t="e">
        <f>SUMIF([1]Sheet1!$AB:$AB,E600,[1]Sheet1!$AA:$AA)</f>
        <v>#VALUE!</v>
      </c>
      <c r="AP600" s="100" t="str">
        <f t="shared" si="145"/>
        <v/>
      </c>
      <c r="AQ600" s="97">
        <f t="shared" si="146"/>
        <v>1</v>
      </c>
      <c r="AR600" s="100">
        <f t="shared" si="147"/>
        <v>1</v>
      </c>
      <c r="AS600" s="101">
        <f t="shared" si="148"/>
        <v>0.70869331946443381</v>
      </c>
      <c r="AT600" s="100">
        <v>0.11334524387361433</v>
      </c>
      <c r="AU600" s="108">
        <f t="shared" si="149"/>
        <v>0</v>
      </c>
    </row>
    <row r="601" spans="1:47" hidden="1">
      <c r="A601" s="21">
        <v>44927</v>
      </c>
      <c r="B601" s="23" t="s">
        <v>13</v>
      </c>
      <c r="C601" s="23" t="s">
        <v>274</v>
      </c>
      <c r="D601" s="23" t="s">
        <v>469</v>
      </c>
      <c r="E601" s="23">
        <v>1002058907</v>
      </c>
      <c r="F601" s="23" t="s">
        <v>32</v>
      </c>
      <c r="G601" s="22">
        <v>1069288</v>
      </c>
      <c r="H601" s="36" t="s">
        <v>20</v>
      </c>
      <c r="I601" s="4" t="s">
        <v>3518</v>
      </c>
      <c r="J601" s="4" t="s">
        <v>3556</v>
      </c>
      <c r="K601" s="24">
        <v>3332.9700000000012</v>
      </c>
      <c r="L601" s="24">
        <v>3332.9700000000012</v>
      </c>
      <c r="M601" s="29">
        <v>0</v>
      </c>
      <c r="N601" s="29">
        <v>0</v>
      </c>
      <c r="O601" s="29">
        <v>6</v>
      </c>
      <c r="P601" s="29">
        <v>0</v>
      </c>
      <c r="Q601" s="29">
        <v>1396.7</v>
      </c>
      <c r="R601" s="28">
        <v>0</v>
      </c>
      <c r="S601" s="28">
        <v>88090.000000000015</v>
      </c>
      <c r="T601" s="28">
        <v>0</v>
      </c>
      <c r="U601" s="28">
        <v>93430</v>
      </c>
      <c r="V601" s="29">
        <v>0</v>
      </c>
      <c r="W601" s="29">
        <v>6</v>
      </c>
      <c r="X601" s="32">
        <f t="shared" si="135"/>
        <v>6</v>
      </c>
      <c r="Y601" s="33">
        <f t="shared" si="136"/>
        <v>1396.7</v>
      </c>
      <c r="Z601" s="33">
        <f t="shared" si="137"/>
        <v>88090.000000000015</v>
      </c>
      <c r="AA601" s="33">
        <f t="shared" si="138"/>
        <v>93430</v>
      </c>
      <c r="AB601" s="5">
        <v>6</v>
      </c>
      <c r="AC601" s="6">
        <v>0</v>
      </c>
      <c r="AD601" s="32">
        <v>0</v>
      </c>
      <c r="AE601" s="67">
        <f t="shared" si="139"/>
        <v>1</v>
      </c>
      <c r="AF601" s="70">
        <f>IF(C601=Sheet6!$E$3,Sheet6!$E$4,IF('January 2023'!C601=Sheet6!$F$3,Sheet6!$F$4,IF('January 2023'!C601=Sheet6!$G$3,Sheet6!$G$4,IF('January 2023'!C601=Sheet6!$H$3,Sheet6!$H$4,IF('January 2023'!C601=Sheet6!$I$3,Sheet6!$I$4,IF('January 2023'!C601=Sheet6!$J$3,Sheet6!$J$4,IF('January 2023'!C601=Sheet6!$K$3,Sheet6!$K$4,IF('January 2023'!C601=Sheet6!$L$3,Sheet6!$L$4))))))))</f>
        <v>0.11334524387361433</v>
      </c>
      <c r="AG601" s="74">
        <f t="shared" si="140"/>
        <v>0.41905567706880037</v>
      </c>
      <c r="AH601" s="71">
        <v>0.84</v>
      </c>
      <c r="AI601" s="72">
        <f t="shared" si="141"/>
        <v>0</v>
      </c>
      <c r="AJ601" s="73">
        <f t="shared" si="142"/>
        <v>1</v>
      </c>
      <c r="AK601" s="73">
        <v>0.68062718848137493</v>
      </c>
      <c r="AL601" s="95">
        <f t="shared" si="143"/>
        <v>1</v>
      </c>
      <c r="AM601" s="107">
        <v>0</v>
      </c>
      <c r="AN601" s="98">
        <f t="shared" si="144"/>
        <v>1402.9948000000006</v>
      </c>
      <c r="AO601" s="99" t="e">
        <f>SUMIF([1]Sheet1!$AB:$AB,E601,[1]Sheet1!$AA:$AA)</f>
        <v>#VALUE!</v>
      </c>
      <c r="AP601" s="100" t="str">
        <f t="shared" si="145"/>
        <v/>
      </c>
      <c r="AQ601" s="97">
        <f t="shared" si="146"/>
        <v>1</v>
      </c>
      <c r="AR601" s="100">
        <f t="shared" si="147"/>
        <v>1.0606198206379838</v>
      </c>
      <c r="AS601" s="101">
        <f t="shared" si="148"/>
        <v>0.5555412429499601</v>
      </c>
      <c r="AT601" s="100">
        <v>0.11334524387361433</v>
      </c>
      <c r="AU601" s="108">
        <f t="shared" si="149"/>
        <v>0</v>
      </c>
    </row>
    <row r="602" spans="1:47" hidden="1">
      <c r="A602" s="21">
        <v>44927</v>
      </c>
      <c r="B602" s="23" t="s">
        <v>13</v>
      </c>
      <c r="C602" s="23" t="s">
        <v>274</v>
      </c>
      <c r="D602" s="23" t="s">
        <v>455</v>
      </c>
      <c r="E602" s="23">
        <v>1000255663</v>
      </c>
      <c r="F602" s="23" t="s">
        <v>32</v>
      </c>
      <c r="G602" s="22">
        <v>1069281</v>
      </c>
      <c r="H602" s="36" t="s">
        <v>20</v>
      </c>
      <c r="I602" s="4" t="s">
        <v>3519</v>
      </c>
      <c r="J602" s="4" t="s">
        <v>3557</v>
      </c>
      <c r="K602" s="24">
        <v>3291.9000000000233</v>
      </c>
      <c r="L602" s="24">
        <v>3291.9000000000233</v>
      </c>
      <c r="M602" s="29">
        <v>0</v>
      </c>
      <c r="N602" s="29">
        <v>0</v>
      </c>
      <c r="O602" s="29">
        <v>11</v>
      </c>
      <c r="P602" s="29">
        <v>0</v>
      </c>
      <c r="Q602" s="29">
        <v>2149.9</v>
      </c>
      <c r="R602" s="28">
        <v>0</v>
      </c>
      <c r="S602" s="28">
        <v>140871.4</v>
      </c>
      <c r="T602" s="28">
        <v>0</v>
      </c>
      <c r="U602" s="28">
        <v>147500</v>
      </c>
      <c r="V602" s="29">
        <v>0</v>
      </c>
      <c r="W602" s="29">
        <v>7</v>
      </c>
      <c r="X602" s="32">
        <f t="shared" si="135"/>
        <v>11</v>
      </c>
      <c r="Y602" s="33">
        <f t="shared" si="136"/>
        <v>2149.9</v>
      </c>
      <c r="Z602" s="33">
        <f t="shared" si="137"/>
        <v>140871.4</v>
      </c>
      <c r="AA602" s="33">
        <f t="shared" si="138"/>
        <v>147500</v>
      </c>
      <c r="AB602" s="5">
        <v>7</v>
      </c>
      <c r="AC602" s="6">
        <v>0</v>
      </c>
      <c r="AD602" s="32">
        <v>0</v>
      </c>
      <c r="AE602" s="67">
        <f t="shared" si="139"/>
        <v>0.63636363636363635</v>
      </c>
      <c r="AF602" s="70">
        <f>IF(C602=Sheet6!$E$3,Sheet6!$E$4,IF('January 2023'!C602=Sheet6!$F$3,Sheet6!$F$4,IF('January 2023'!C602=Sheet6!$G$3,Sheet6!$G$4,IF('January 2023'!C602=Sheet6!$H$3,Sheet6!$H$4,IF('January 2023'!C602=Sheet6!$I$3,Sheet6!$I$4,IF('January 2023'!C602=Sheet6!$J$3,Sheet6!$J$4,IF('January 2023'!C602=Sheet6!$K$3,Sheet6!$K$4,IF('January 2023'!C602=Sheet6!$L$3,Sheet6!$L$4))))))))</f>
        <v>0.11334524387361433</v>
      </c>
      <c r="AG602" s="74">
        <f t="shared" si="140"/>
        <v>0.65308788237795345</v>
      </c>
      <c r="AH602" s="71">
        <v>0.84</v>
      </c>
      <c r="AI602" s="72">
        <f t="shared" si="141"/>
        <v>0</v>
      </c>
      <c r="AJ602" s="73">
        <f t="shared" si="142"/>
        <v>0.63636363636363635</v>
      </c>
      <c r="AK602" s="73">
        <v>0.68062718848137493</v>
      </c>
      <c r="AL602" s="95">
        <f t="shared" si="143"/>
        <v>0</v>
      </c>
      <c r="AM602" s="107">
        <v>0</v>
      </c>
      <c r="AN602" s="98">
        <f t="shared" si="144"/>
        <v>615.29600000001938</v>
      </c>
      <c r="AO602" s="99" t="e">
        <f>SUMIF([1]Sheet1!$AB:$AB,E602,[1]Sheet1!$AA:$AA)</f>
        <v>#VALUE!</v>
      </c>
      <c r="AP602" s="100" t="str">
        <f t="shared" si="145"/>
        <v/>
      </c>
      <c r="AQ602" s="97">
        <f t="shared" si="146"/>
        <v>1</v>
      </c>
      <c r="AR602" s="100">
        <f t="shared" si="147"/>
        <v>1.0470542636759486</v>
      </c>
      <c r="AS602" s="101">
        <f t="shared" si="148"/>
        <v>0.31618154820106747</v>
      </c>
      <c r="AT602" s="100">
        <v>0.11334524387361433</v>
      </c>
      <c r="AU602" s="108">
        <f t="shared" si="149"/>
        <v>0</v>
      </c>
    </row>
    <row r="603" spans="1:47" hidden="1">
      <c r="A603" s="21">
        <v>44927</v>
      </c>
      <c r="B603" s="23" t="s">
        <v>13</v>
      </c>
      <c r="C603" s="23" t="s">
        <v>274</v>
      </c>
      <c r="D603" s="23" t="s">
        <v>376</v>
      </c>
      <c r="E603" s="23">
        <v>1000261312</v>
      </c>
      <c r="F603" s="23" t="s">
        <v>32</v>
      </c>
      <c r="G603" s="22">
        <v>1069281</v>
      </c>
      <c r="H603" s="36" t="s">
        <v>20</v>
      </c>
      <c r="I603" s="4" t="s">
        <v>3519</v>
      </c>
      <c r="J603" s="4" t="s">
        <v>3557</v>
      </c>
      <c r="K603" s="24">
        <v>3274.7999999999884</v>
      </c>
      <c r="L603" s="24">
        <v>3274.7999999999884</v>
      </c>
      <c r="M603" s="29">
        <v>0</v>
      </c>
      <c r="N603" s="29">
        <v>0</v>
      </c>
      <c r="O603" s="29">
        <v>18</v>
      </c>
      <c r="P603" s="29">
        <v>0</v>
      </c>
      <c r="Q603" s="29">
        <v>1858.2</v>
      </c>
      <c r="R603" s="28">
        <v>0</v>
      </c>
      <c r="S603" s="28">
        <v>116620</v>
      </c>
      <c r="T603" s="28">
        <v>0</v>
      </c>
      <c r="U603" s="28">
        <v>152800</v>
      </c>
      <c r="V603" s="29">
        <v>0</v>
      </c>
      <c r="W603" s="29">
        <v>13</v>
      </c>
      <c r="X603" s="32">
        <f t="shared" si="135"/>
        <v>18</v>
      </c>
      <c r="Y603" s="33">
        <f t="shared" si="136"/>
        <v>1858.2</v>
      </c>
      <c r="Z603" s="33">
        <f t="shared" si="137"/>
        <v>116620</v>
      </c>
      <c r="AA603" s="33">
        <f t="shared" si="138"/>
        <v>152800</v>
      </c>
      <c r="AB603" s="5">
        <v>13</v>
      </c>
      <c r="AC603" s="6">
        <v>0</v>
      </c>
      <c r="AD603" s="32">
        <v>0</v>
      </c>
      <c r="AE603" s="67">
        <f t="shared" si="139"/>
        <v>0.72222222222222221</v>
      </c>
      <c r="AF603" s="70">
        <f>IF(C603=Sheet6!$E$3,Sheet6!$E$4,IF('January 2023'!C603=Sheet6!$F$3,Sheet6!$F$4,IF('January 2023'!C603=Sheet6!$G$3,Sheet6!$G$4,IF('January 2023'!C603=Sheet6!$H$3,Sheet6!$H$4,IF('January 2023'!C603=Sheet6!$I$3,Sheet6!$I$4,IF('January 2023'!C603=Sheet6!$J$3,Sheet6!$J$4,IF('January 2023'!C603=Sheet6!$K$3,Sheet6!$K$4,IF('January 2023'!C603=Sheet6!$L$3,Sheet6!$L$4))))))))</f>
        <v>0.11334524387361433</v>
      </c>
      <c r="AG603" s="74">
        <f t="shared" si="140"/>
        <v>0.5674239648222813</v>
      </c>
      <c r="AH603" s="71">
        <v>0.84</v>
      </c>
      <c r="AI603" s="72">
        <f t="shared" si="141"/>
        <v>0</v>
      </c>
      <c r="AJ603" s="73">
        <f t="shared" si="142"/>
        <v>0.72222222222222221</v>
      </c>
      <c r="AK603" s="73">
        <v>0.68062718848137493</v>
      </c>
      <c r="AL603" s="95">
        <f t="shared" si="143"/>
        <v>1</v>
      </c>
      <c r="AM603" s="107">
        <v>0</v>
      </c>
      <c r="AN603" s="98">
        <f t="shared" si="144"/>
        <v>892.63199999999006</v>
      </c>
      <c r="AO603" s="99" t="e">
        <f>SUMIF([1]Sheet1!$AB:$AB,E603,[1]Sheet1!$AA:$AA)</f>
        <v>#VALUE!</v>
      </c>
      <c r="AP603" s="100" t="str">
        <f t="shared" si="145"/>
        <v/>
      </c>
      <c r="AQ603" s="97">
        <f t="shared" si="146"/>
        <v>1</v>
      </c>
      <c r="AR603" s="100">
        <f t="shared" si="147"/>
        <v>1.3102383810667124</v>
      </c>
      <c r="AS603" s="101">
        <f t="shared" si="148"/>
        <v>0.25653934295279901</v>
      </c>
      <c r="AT603" s="100">
        <v>0.11334524387361433</v>
      </c>
      <c r="AU603" s="108">
        <f t="shared" si="149"/>
        <v>0</v>
      </c>
    </row>
    <row r="604" spans="1:47" hidden="1">
      <c r="A604" s="21">
        <v>44927</v>
      </c>
      <c r="B604" s="23" t="s">
        <v>13</v>
      </c>
      <c r="C604" s="23" t="s">
        <v>274</v>
      </c>
      <c r="D604" s="23" t="s">
        <v>444</v>
      </c>
      <c r="E604" s="23">
        <v>1002369410</v>
      </c>
      <c r="F604" s="23" t="s">
        <v>32</v>
      </c>
      <c r="G604" s="22">
        <v>1070842</v>
      </c>
      <c r="H604" s="36" t="s">
        <v>20</v>
      </c>
      <c r="I604" s="4" t="s">
        <v>3518</v>
      </c>
      <c r="J604" s="4" t="s">
        <v>3556</v>
      </c>
      <c r="K604" s="24">
        <v>3266.8699999999953</v>
      </c>
      <c r="L604" s="24">
        <v>3266.8699999999953</v>
      </c>
      <c r="M604" s="29">
        <v>0</v>
      </c>
      <c r="N604" s="29">
        <v>0</v>
      </c>
      <c r="O604" s="29">
        <v>1</v>
      </c>
      <c r="P604" s="29">
        <v>0</v>
      </c>
      <c r="Q604" s="29">
        <v>3539.9</v>
      </c>
      <c r="R604" s="28">
        <v>0</v>
      </c>
      <c r="S604" s="28">
        <v>226788.11000000002</v>
      </c>
      <c r="T604" s="28">
        <v>0</v>
      </c>
      <c r="U604" s="28">
        <v>225000</v>
      </c>
      <c r="V604" s="29">
        <v>0</v>
      </c>
      <c r="W604" s="29">
        <v>1</v>
      </c>
      <c r="X604" s="32">
        <f t="shared" si="135"/>
        <v>1</v>
      </c>
      <c r="Y604" s="33">
        <f t="shared" si="136"/>
        <v>3539.9</v>
      </c>
      <c r="Z604" s="33">
        <f t="shared" si="137"/>
        <v>226788.11000000002</v>
      </c>
      <c r="AA604" s="33">
        <f t="shared" si="138"/>
        <v>225000</v>
      </c>
      <c r="AB604" s="5">
        <v>1</v>
      </c>
      <c r="AC604" s="6">
        <v>0</v>
      </c>
      <c r="AD604" s="32">
        <v>0</v>
      </c>
      <c r="AE604" s="67">
        <f t="shared" si="139"/>
        <v>1</v>
      </c>
      <c r="AF604" s="70">
        <f>IF(C604=Sheet6!$E$3,Sheet6!$E$4,IF('January 2023'!C604=Sheet6!$F$3,Sheet6!$F$4,IF('January 2023'!C604=Sheet6!$G$3,Sheet6!$G$4,IF('January 2023'!C604=Sheet6!$H$3,Sheet6!$H$4,IF('January 2023'!C604=Sheet6!$I$3,Sheet6!$I$4,IF('January 2023'!C604=Sheet6!$J$3,Sheet6!$J$4,IF('January 2023'!C604=Sheet6!$K$3,Sheet6!$K$4,IF('January 2023'!C604=Sheet6!$L$3,Sheet6!$L$4))))))))</f>
        <v>0.11334524387361433</v>
      </c>
      <c r="AG604" s="74">
        <f t="shared" si="140"/>
        <v>1.0835754101020258</v>
      </c>
      <c r="AH604" s="71">
        <v>0.84</v>
      </c>
      <c r="AI604" s="72">
        <f t="shared" si="141"/>
        <v>1</v>
      </c>
      <c r="AJ604" s="73">
        <f t="shared" si="142"/>
        <v>1</v>
      </c>
      <c r="AK604" s="73">
        <v>0.68062718848137493</v>
      </c>
      <c r="AL604" s="95">
        <f t="shared" si="143"/>
        <v>1</v>
      </c>
      <c r="AM604" s="107">
        <v>0</v>
      </c>
      <c r="AN604" s="98">
        <f t="shared" si="144"/>
        <v>0</v>
      </c>
      <c r="AO604" s="99" t="e">
        <f>SUMIF([1]Sheet1!$AB:$AB,E604,[1]Sheet1!$AA:$AA)</f>
        <v>#VALUE!</v>
      </c>
      <c r="AP604" s="100">
        <f t="shared" si="145"/>
        <v>1</v>
      </c>
      <c r="AQ604" s="97">
        <f t="shared" si="146"/>
        <v>0</v>
      </c>
      <c r="AR604" s="100">
        <f t="shared" si="147"/>
        <v>0.99211550376252078</v>
      </c>
      <c r="AS604" s="101">
        <f t="shared" si="148"/>
        <v>-7.5031963858051443E-2</v>
      </c>
      <c r="AT604" s="100">
        <v>0.11334524387361433</v>
      </c>
      <c r="AU604" s="108">
        <f t="shared" si="149"/>
        <v>1</v>
      </c>
    </row>
    <row r="605" spans="1:47" hidden="1">
      <c r="A605" s="21">
        <v>44927</v>
      </c>
      <c r="B605" s="23" t="s">
        <v>13</v>
      </c>
      <c r="C605" s="23" t="s">
        <v>274</v>
      </c>
      <c r="D605" s="23" t="s">
        <v>486</v>
      </c>
      <c r="E605" s="23">
        <v>1002113910</v>
      </c>
      <c r="F605" s="23" t="s">
        <v>32</v>
      </c>
      <c r="G605" s="22">
        <v>1069281</v>
      </c>
      <c r="H605" s="36" t="s">
        <v>20</v>
      </c>
      <c r="I605" s="4" t="s">
        <v>3521</v>
      </c>
      <c r="J605" s="4" t="s">
        <v>3559</v>
      </c>
      <c r="K605" s="24">
        <v>3260.2399999999907</v>
      </c>
      <c r="L605" s="24">
        <v>3260.2399999999907</v>
      </c>
      <c r="M605" s="29">
        <v>0</v>
      </c>
      <c r="N605" s="29">
        <v>0</v>
      </c>
      <c r="O605" s="29">
        <v>11</v>
      </c>
      <c r="P605" s="29">
        <v>0</v>
      </c>
      <c r="Q605" s="29">
        <v>1408.9000000000003</v>
      </c>
      <c r="R605" s="28">
        <v>0</v>
      </c>
      <c r="S605" s="28">
        <v>89647.01</v>
      </c>
      <c r="T605" s="28">
        <v>0</v>
      </c>
      <c r="U605" s="28">
        <v>90405</v>
      </c>
      <c r="V605" s="29">
        <v>0</v>
      </c>
      <c r="W605" s="29">
        <v>9</v>
      </c>
      <c r="X605" s="32">
        <f t="shared" si="135"/>
        <v>11</v>
      </c>
      <c r="Y605" s="33">
        <f t="shared" si="136"/>
        <v>1408.9000000000003</v>
      </c>
      <c r="Z605" s="33">
        <f t="shared" si="137"/>
        <v>89647.01</v>
      </c>
      <c r="AA605" s="33">
        <f t="shared" si="138"/>
        <v>90405</v>
      </c>
      <c r="AB605" s="5">
        <v>9</v>
      </c>
      <c r="AC605" s="6">
        <v>0</v>
      </c>
      <c r="AD605" s="32">
        <v>0</v>
      </c>
      <c r="AE605" s="67">
        <f t="shared" si="139"/>
        <v>0.81818181818181823</v>
      </c>
      <c r="AF605" s="70">
        <f>IF(C605=Sheet6!$E$3,Sheet6!$E$4,IF('January 2023'!C605=Sheet6!$F$3,Sheet6!$F$4,IF('January 2023'!C605=Sheet6!$G$3,Sheet6!$G$4,IF('January 2023'!C605=Sheet6!$H$3,Sheet6!$H$4,IF('January 2023'!C605=Sheet6!$I$3,Sheet6!$I$4,IF('January 2023'!C605=Sheet6!$J$3,Sheet6!$J$4,IF('January 2023'!C605=Sheet6!$K$3,Sheet6!$K$4,IF('January 2023'!C605=Sheet6!$L$3,Sheet6!$L$4))))))))</f>
        <v>0.11334524387361433</v>
      </c>
      <c r="AG605" s="74">
        <f t="shared" si="140"/>
        <v>0.43214609967364498</v>
      </c>
      <c r="AH605" s="71">
        <v>0.84</v>
      </c>
      <c r="AI605" s="72">
        <f t="shared" si="141"/>
        <v>0</v>
      </c>
      <c r="AJ605" s="73">
        <f t="shared" si="142"/>
        <v>0.81818181818181823</v>
      </c>
      <c r="AK605" s="73">
        <v>0.68062718848137493</v>
      </c>
      <c r="AL605" s="95">
        <f t="shared" si="143"/>
        <v>1</v>
      </c>
      <c r="AM605" s="107">
        <v>0</v>
      </c>
      <c r="AN605" s="98">
        <f t="shared" si="144"/>
        <v>1329.7015999999919</v>
      </c>
      <c r="AO605" s="99" t="e">
        <f>SUMIF([1]Sheet1!$AB:$AB,E605,[1]Sheet1!$AA:$AA)</f>
        <v>#VALUE!</v>
      </c>
      <c r="AP605" s="100" t="str">
        <f t="shared" si="145"/>
        <v/>
      </c>
      <c r="AQ605" s="97">
        <f t="shared" si="146"/>
        <v>1</v>
      </c>
      <c r="AR605" s="100">
        <f t="shared" si="147"/>
        <v>1.0084552736337777</v>
      </c>
      <c r="AS605" s="101">
        <f t="shared" si="148"/>
        <v>0.56419998680384453</v>
      </c>
      <c r="AT605" s="100">
        <v>0.11334524387361433</v>
      </c>
      <c r="AU605" s="108">
        <f t="shared" si="149"/>
        <v>0</v>
      </c>
    </row>
    <row r="606" spans="1:47" hidden="1">
      <c r="A606" s="21">
        <v>44927</v>
      </c>
      <c r="B606" s="23" t="s">
        <v>13</v>
      </c>
      <c r="C606" s="23" t="s">
        <v>274</v>
      </c>
      <c r="D606" s="23" t="s">
        <v>443</v>
      </c>
      <c r="E606" s="23">
        <v>1000260209</v>
      </c>
      <c r="F606" s="23" t="s">
        <v>32</v>
      </c>
      <c r="G606" s="22">
        <v>1070842</v>
      </c>
      <c r="H606" s="36" t="s">
        <v>20</v>
      </c>
      <c r="I606" s="4" t="s">
        <v>3518</v>
      </c>
      <c r="J606" s="4" t="s">
        <v>3556</v>
      </c>
      <c r="K606" s="24">
        <v>3252.2000000000116</v>
      </c>
      <c r="L606" s="24">
        <v>3252.2000000000116</v>
      </c>
      <c r="M606" s="29">
        <v>0</v>
      </c>
      <c r="N606" s="29">
        <v>0</v>
      </c>
      <c r="O606" s="29">
        <v>5</v>
      </c>
      <c r="P606" s="29">
        <v>0</v>
      </c>
      <c r="Q606" s="29">
        <v>1580.2999999999997</v>
      </c>
      <c r="R606" s="28">
        <v>0</v>
      </c>
      <c r="S606" s="28">
        <v>98348.890000000014</v>
      </c>
      <c r="T606" s="28">
        <v>0</v>
      </c>
      <c r="U606" s="28">
        <v>103200</v>
      </c>
      <c r="V606" s="29">
        <v>0</v>
      </c>
      <c r="W606" s="29">
        <v>5</v>
      </c>
      <c r="X606" s="32">
        <f t="shared" si="135"/>
        <v>5</v>
      </c>
      <c r="Y606" s="33">
        <f t="shared" si="136"/>
        <v>1580.2999999999997</v>
      </c>
      <c r="Z606" s="33">
        <f t="shared" si="137"/>
        <v>98348.890000000014</v>
      </c>
      <c r="AA606" s="33">
        <f t="shared" si="138"/>
        <v>103200</v>
      </c>
      <c r="AB606" s="5">
        <v>5</v>
      </c>
      <c r="AC606" s="6">
        <v>0</v>
      </c>
      <c r="AD606" s="32">
        <v>0</v>
      </c>
      <c r="AE606" s="67">
        <f t="shared" si="139"/>
        <v>1</v>
      </c>
      <c r="AF606" s="70">
        <f>IF(C606=Sheet6!$E$3,Sheet6!$E$4,IF('January 2023'!C606=Sheet6!$F$3,Sheet6!$F$4,IF('January 2023'!C606=Sheet6!$G$3,Sheet6!$G$4,IF('January 2023'!C606=Sheet6!$H$3,Sheet6!$H$4,IF('January 2023'!C606=Sheet6!$I$3,Sheet6!$I$4,IF('January 2023'!C606=Sheet6!$J$3,Sheet6!$J$4,IF('January 2023'!C606=Sheet6!$K$3,Sheet6!$K$4,IF('January 2023'!C606=Sheet6!$L$3,Sheet6!$L$4))))))))</f>
        <v>0.11334524387361433</v>
      </c>
      <c r="AG606" s="74">
        <f t="shared" si="140"/>
        <v>0.48591722526289716</v>
      </c>
      <c r="AH606" s="71">
        <v>0.84</v>
      </c>
      <c r="AI606" s="72">
        <f t="shared" si="141"/>
        <v>0</v>
      </c>
      <c r="AJ606" s="73">
        <f t="shared" si="142"/>
        <v>1</v>
      </c>
      <c r="AK606" s="73">
        <v>0.68062718848137493</v>
      </c>
      <c r="AL606" s="95">
        <f t="shared" si="143"/>
        <v>1</v>
      </c>
      <c r="AM606" s="107">
        <v>0</v>
      </c>
      <c r="AN606" s="98">
        <f t="shared" si="144"/>
        <v>1151.5480000000098</v>
      </c>
      <c r="AO606" s="99" t="e">
        <f>SUMIF([1]Sheet1!$AB:$AB,E606,[1]Sheet1!$AA:$AA)</f>
        <v>#VALUE!</v>
      </c>
      <c r="AP606" s="100" t="str">
        <f t="shared" si="145"/>
        <v/>
      </c>
      <c r="AQ606" s="97">
        <f t="shared" si="146"/>
        <v>1</v>
      </c>
      <c r="AR606" s="100">
        <f t="shared" si="147"/>
        <v>1.0493255185696553</v>
      </c>
      <c r="AS606" s="101">
        <f t="shared" si="148"/>
        <v>0.49011465561908241</v>
      </c>
      <c r="AT606" s="100">
        <v>0.11334524387361433</v>
      </c>
      <c r="AU606" s="108">
        <f t="shared" si="149"/>
        <v>0</v>
      </c>
    </row>
    <row r="607" spans="1:47" hidden="1">
      <c r="A607" s="21">
        <v>44927</v>
      </c>
      <c r="B607" s="23" t="s">
        <v>13</v>
      </c>
      <c r="C607" s="23" t="s">
        <v>274</v>
      </c>
      <c r="D607" s="23" t="s">
        <v>442</v>
      </c>
      <c r="E607" s="23">
        <v>1000254020</v>
      </c>
      <c r="F607" s="23" t="s">
        <v>32</v>
      </c>
      <c r="G607" s="22">
        <v>1070842</v>
      </c>
      <c r="H607" s="36" t="s">
        <v>20</v>
      </c>
      <c r="I607" s="4" t="s">
        <v>3520</v>
      </c>
      <c r="J607" s="4" t="s">
        <v>3558</v>
      </c>
      <c r="K607" s="24">
        <v>3203.1999999999534</v>
      </c>
      <c r="L607" s="24">
        <v>3203.1999999999534</v>
      </c>
      <c r="M607" s="29">
        <v>0</v>
      </c>
      <c r="N607" s="29">
        <v>0</v>
      </c>
      <c r="O607" s="29">
        <v>20</v>
      </c>
      <c r="P607" s="29">
        <v>0</v>
      </c>
      <c r="Q607" s="29">
        <v>1807.6000000000001</v>
      </c>
      <c r="R607" s="28">
        <v>0</v>
      </c>
      <c r="S607" s="28">
        <v>115597.85</v>
      </c>
      <c r="T607" s="28">
        <v>0</v>
      </c>
      <c r="U607" s="28">
        <v>115000</v>
      </c>
      <c r="V607" s="29">
        <v>0</v>
      </c>
      <c r="W607" s="29">
        <v>7</v>
      </c>
      <c r="X607" s="32">
        <f t="shared" si="135"/>
        <v>20</v>
      </c>
      <c r="Y607" s="33">
        <f t="shared" si="136"/>
        <v>1807.6000000000001</v>
      </c>
      <c r="Z607" s="33">
        <f t="shared" si="137"/>
        <v>115597.85</v>
      </c>
      <c r="AA607" s="33">
        <f t="shared" si="138"/>
        <v>115000</v>
      </c>
      <c r="AB607" s="5">
        <v>7</v>
      </c>
      <c r="AC607" s="6">
        <v>0</v>
      </c>
      <c r="AD607" s="32">
        <v>0</v>
      </c>
      <c r="AE607" s="67">
        <f t="shared" si="139"/>
        <v>0.35</v>
      </c>
      <c r="AF607" s="70">
        <f>IF(C607=Sheet6!$E$3,Sheet6!$E$4,IF('January 2023'!C607=Sheet6!$F$3,Sheet6!$F$4,IF('January 2023'!C607=Sheet6!$G$3,Sheet6!$G$4,IF('January 2023'!C607=Sheet6!$H$3,Sheet6!$H$4,IF('January 2023'!C607=Sheet6!$I$3,Sheet6!$I$4,IF('January 2023'!C607=Sheet6!$J$3,Sheet6!$J$4,IF('January 2023'!C607=Sheet6!$K$3,Sheet6!$K$4,IF('January 2023'!C607=Sheet6!$L$3,Sheet6!$L$4))))))))</f>
        <v>0.11334524387361433</v>
      </c>
      <c r="AG607" s="74">
        <f t="shared" si="140"/>
        <v>0.56431068931069761</v>
      </c>
      <c r="AH607" s="71">
        <v>0.84</v>
      </c>
      <c r="AI607" s="72">
        <f t="shared" si="141"/>
        <v>0</v>
      </c>
      <c r="AJ607" s="73">
        <f t="shared" si="142"/>
        <v>0.35</v>
      </c>
      <c r="AK607" s="73">
        <v>0.68062718848137493</v>
      </c>
      <c r="AL607" s="95">
        <f t="shared" si="143"/>
        <v>0</v>
      </c>
      <c r="AM607" s="107">
        <v>0</v>
      </c>
      <c r="AN607" s="98">
        <f t="shared" si="144"/>
        <v>883.08799999996063</v>
      </c>
      <c r="AO607" s="99" t="e">
        <f>SUMIF([1]Sheet1!$AB:$AB,E607,[1]Sheet1!$AA:$AA)</f>
        <v>#VALUE!</v>
      </c>
      <c r="AP607" s="100" t="str">
        <f t="shared" si="145"/>
        <v/>
      </c>
      <c r="AQ607" s="97">
        <f t="shared" si="146"/>
        <v>1</v>
      </c>
      <c r="AR607" s="100">
        <f t="shared" si="147"/>
        <v>0.99482819100874276</v>
      </c>
      <c r="AS607" s="101">
        <f t="shared" si="148"/>
        <v>0.438607817786142</v>
      </c>
      <c r="AT607" s="100">
        <v>0.11334524387361433</v>
      </c>
      <c r="AU607" s="108">
        <f t="shared" si="149"/>
        <v>0</v>
      </c>
    </row>
    <row r="608" spans="1:47" hidden="1">
      <c r="A608" s="21">
        <v>44927</v>
      </c>
      <c r="B608" s="23" t="s">
        <v>13</v>
      </c>
      <c r="C608" s="23" t="s">
        <v>274</v>
      </c>
      <c r="D608" s="23" t="s">
        <v>516</v>
      </c>
      <c r="E608" s="23">
        <v>1000260195</v>
      </c>
      <c r="F608" s="23" t="s">
        <v>32</v>
      </c>
      <c r="G608" s="22">
        <v>1069281</v>
      </c>
      <c r="H608" s="36" t="s">
        <v>20</v>
      </c>
      <c r="I608" s="4" t="s">
        <v>3519</v>
      </c>
      <c r="J608" s="4" t="s">
        <v>3557</v>
      </c>
      <c r="K608" s="24">
        <v>3188</v>
      </c>
      <c r="L608" s="24">
        <v>3188</v>
      </c>
      <c r="M608" s="29">
        <v>0</v>
      </c>
      <c r="N608" s="29">
        <v>0</v>
      </c>
      <c r="O608" s="29">
        <v>15</v>
      </c>
      <c r="P608" s="29">
        <v>0</v>
      </c>
      <c r="Q608" s="29">
        <v>1426.4</v>
      </c>
      <c r="R608" s="28">
        <v>0</v>
      </c>
      <c r="S608" s="28">
        <v>92400</v>
      </c>
      <c r="T608" s="28">
        <v>0</v>
      </c>
      <c r="U608" s="28">
        <v>92400</v>
      </c>
      <c r="V608" s="29">
        <v>0</v>
      </c>
      <c r="W608" s="29">
        <v>11</v>
      </c>
      <c r="X608" s="32">
        <f t="shared" si="135"/>
        <v>15</v>
      </c>
      <c r="Y608" s="33">
        <f t="shared" si="136"/>
        <v>1426.4</v>
      </c>
      <c r="Z608" s="33">
        <f t="shared" si="137"/>
        <v>92400</v>
      </c>
      <c r="AA608" s="33">
        <f t="shared" si="138"/>
        <v>92400</v>
      </c>
      <c r="AB608" s="5">
        <v>11</v>
      </c>
      <c r="AC608" s="6">
        <v>0</v>
      </c>
      <c r="AD608" s="32">
        <v>0</v>
      </c>
      <c r="AE608" s="67">
        <f t="shared" si="139"/>
        <v>0.73333333333333328</v>
      </c>
      <c r="AF608" s="70">
        <f>IF(C608=Sheet6!$E$3,Sheet6!$E$4,IF('January 2023'!C608=Sheet6!$F$3,Sheet6!$F$4,IF('January 2023'!C608=Sheet6!$G$3,Sheet6!$G$4,IF('January 2023'!C608=Sheet6!$H$3,Sheet6!$H$4,IF('January 2023'!C608=Sheet6!$I$3,Sheet6!$I$4,IF('January 2023'!C608=Sheet6!$J$3,Sheet6!$J$4,IF('January 2023'!C608=Sheet6!$K$3,Sheet6!$K$4,IF('January 2023'!C608=Sheet6!$L$3,Sheet6!$L$4))))))))</f>
        <v>0.11334524387361433</v>
      </c>
      <c r="AG608" s="74">
        <f t="shared" si="140"/>
        <v>0.4474278544542033</v>
      </c>
      <c r="AH608" s="71">
        <v>0.84</v>
      </c>
      <c r="AI608" s="72">
        <f t="shared" si="141"/>
        <v>0</v>
      </c>
      <c r="AJ608" s="73">
        <f t="shared" si="142"/>
        <v>0.73333333333333328</v>
      </c>
      <c r="AK608" s="73">
        <v>0.68062718848137493</v>
      </c>
      <c r="AL608" s="95">
        <f t="shared" si="143"/>
        <v>1</v>
      </c>
      <c r="AM608" s="107">
        <v>0</v>
      </c>
      <c r="AN608" s="98">
        <f t="shared" si="144"/>
        <v>1251.52</v>
      </c>
      <c r="AO608" s="99" t="e">
        <f>SUMIF([1]Sheet1!$AB:$AB,E608,[1]Sheet1!$AA:$AA)</f>
        <v>#VALUE!</v>
      </c>
      <c r="AP608" s="100" t="str">
        <f t="shared" si="145"/>
        <v/>
      </c>
      <c r="AQ608" s="97">
        <f t="shared" si="146"/>
        <v>1</v>
      </c>
      <c r="AR608" s="100">
        <f t="shared" si="147"/>
        <v>1</v>
      </c>
      <c r="AS608" s="101">
        <f t="shared" si="148"/>
        <v>0.5525721455457967</v>
      </c>
      <c r="AT608" s="100">
        <v>0.11334524387361433</v>
      </c>
      <c r="AU608" s="108">
        <f t="shared" si="149"/>
        <v>0</v>
      </c>
    </row>
    <row r="609" spans="1:47" hidden="1">
      <c r="A609" s="21">
        <v>44927</v>
      </c>
      <c r="B609" s="23" t="s">
        <v>13</v>
      </c>
      <c r="C609" s="23" t="s">
        <v>274</v>
      </c>
      <c r="D609" s="23" t="s">
        <v>473</v>
      </c>
      <c r="E609" s="23">
        <v>1000259506</v>
      </c>
      <c r="F609" s="23" t="s">
        <v>32</v>
      </c>
      <c r="G609" s="22">
        <v>1069288</v>
      </c>
      <c r="H609" s="36" t="s">
        <v>20</v>
      </c>
      <c r="I609" s="4" t="s">
        <v>3518</v>
      </c>
      <c r="J609" s="4" t="s">
        <v>3556</v>
      </c>
      <c r="K609" s="24">
        <v>3163.3680307200002</v>
      </c>
      <c r="L609" s="24">
        <v>3163.3680307200002</v>
      </c>
      <c r="M609" s="29">
        <v>0</v>
      </c>
      <c r="N609" s="29">
        <v>0</v>
      </c>
      <c r="O609" s="29">
        <v>4</v>
      </c>
      <c r="P609" s="29">
        <v>0</v>
      </c>
      <c r="Q609" s="29">
        <v>63.1</v>
      </c>
      <c r="R609" s="28">
        <v>0</v>
      </c>
      <c r="S609" s="28">
        <v>4123.93</v>
      </c>
      <c r="T609" s="28">
        <v>0</v>
      </c>
      <c r="U609" s="28">
        <v>4000</v>
      </c>
      <c r="V609" s="29">
        <v>0</v>
      </c>
      <c r="W609" s="29">
        <v>2</v>
      </c>
      <c r="X609" s="32">
        <f t="shared" si="135"/>
        <v>4</v>
      </c>
      <c r="Y609" s="33">
        <f t="shared" si="136"/>
        <v>63.1</v>
      </c>
      <c r="Z609" s="33">
        <f t="shared" si="137"/>
        <v>4123.93</v>
      </c>
      <c r="AA609" s="33">
        <f t="shared" si="138"/>
        <v>4000</v>
      </c>
      <c r="AB609" s="5">
        <v>2</v>
      </c>
      <c r="AC609" s="6">
        <v>0</v>
      </c>
      <c r="AD609" s="32">
        <v>0</v>
      </c>
      <c r="AE609" s="67">
        <f t="shared" si="139"/>
        <v>0.5</v>
      </c>
      <c r="AF609" s="70">
        <f>IF(C609=Sheet6!$E$3,Sheet6!$E$4,IF('January 2023'!C609=Sheet6!$F$3,Sheet6!$F$4,IF('January 2023'!C609=Sheet6!$G$3,Sheet6!$G$4,IF('January 2023'!C609=Sheet6!$H$3,Sheet6!$H$4,IF('January 2023'!C609=Sheet6!$I$3,Sheet6!$I$4,IF('January 2023'!C609=Sheet6!$J$3,Sheet6!$J$4,IF('January 2023'!C609=Sheet6!$K$3,Sheet6!$K$4,IF('January 2023'!C609=Sheet6!$L$3,Sheet6!$L$4))))))))</f>
        <v>0.11334524387361433</v>
      </c>
      <c r="AG609" s="74">
        <f t="shared" si="140"/>
        <v>1.9947094169007609E-2</v>
      </c>
      <c r="AH609" s="71">
        <v>0.84</v>
      </c>
      <c r="AI609" s="72">
        <f t="shared" si="141"/>
        <v>0</v>
      </c>
      <c r="AJ609" s="73">
        <f t="shared" si="142"/>
        <v>0.5</v>
      </c>
      <c r="AK609" s="73">
        <v>0.68062718848137493</v>
      </c>
      <c r="AL609" s="95">
        <f t="shared" si="143"/>
        <v>0</v>
      </c>
      <c r="AM609" s="107">
        <v>0</v>
      </c>
      <c r="AN609" s="98">
        <f t="shared" si="144"/>
        <v>2594.1291458048004</v>
      </c>
      <c r="AO609" s="99" t="e">
        <f>SUMIF([1]Sheet1!$AB:$AB,E609,[1]Sheet1!$AA:$AA)</f>
        <v>#VALUE!</v>
      </c>
      <c r="AP609" s="100" t="str">
        <f t="shared" si="145"/>
        <v/>
      </c>
      <c r="AQ609" s="97">
        <f t="shared" si="146"/>
        <v>1</v>
      </c>
      <c r="AR609" s="100">
        <f t="shared" si="147"/>
        <v>0.96994856847715638</v>
      </c>
      <c r="AS609" s="101">
        <f t="shared" si="148"/>
        <v>0.980652344565492</v>
      </c>
      <c r="AT609" s="100">
        <v>0.11334524387361433</v>
      </c>
      <c r="AU609" s="108">
        <f t="shared" si="149"/>
        <v>0</v>
      </c>
    </row>
    <row r="610" spans="1:47" hidden="1">
      <c r="A610" s="21">
        <v>44927</v>
      </c>
      <c r="B610" s="23" t="s">
        <v>13</v>
      </c>
      <c r="C610" s="23" t="s">
        <v>274</v>
      </c>
      <c r="D610" s="23" t="s">
        <v>587</v>
      </c>
      <c r="E610" s="23">
        <v>1001603920</v>
      </c>
      <c r="F610" s="23" t="s">
        <v>32</v>
      </c>
      <c r="G610" s="22">
        <v>1069281</v>
      </c>
      <c r="H610" s="36" t="s">
        <v>20</v>
      </c>
      <c r="I610" s="4" t="s">
        <v>3519</v>
      </c>
      <c r="J610" s="4" t="s">
        <v>3557</v>
      </c>
      <c r="K610" s="24">
        <v>3066.8000000000175</v>
      </c>
      <c r="L610" s="24">
        <v>3066.8000000000175</v>
      </c>
      <c r="M610" s="29">
        <v>0</v>
      </c>
      <c r="N610" s="29">
        <v>0</v>
      </c>
      <c r="O610" s="29">
        <v>7</v>
      </c>
      <c r="P610" s="29">
        <v>0</v>
      </c>
      <c r="Q610" s="29">
        <v>2909.7</v>
      </c>
      <c r="R610" s="28">
        <v>0</v>
      </c>
      <c r="S610" s="28">
        <v>186416.34000000003</v>
      </c>
      <c r="T610" s="28">
        <v>0</v>
      </c>
      <c r="U610" s="28">
        <v>185700</v>
      </c>
      <c r="V610" s="29">
        <v>0</v>
      </c>
      <c r="W610" s="29">
        <v>6</v>
      </c>
      <c r="X610" s="32">
        <f t="shared" si="135"/>
        <v>7</v>
      </c>
      <c r="Y610" s="33">
        <f t="shared" si="136"/>
        <v>2909.7</v>
      </c>
      <c r="Z610" s="33">
        <f t="shared" si="137"/>
        <v>186416.34000000003</v>
      </c>
      <c r="AA610" s="33">
        <f t="shared" si="138"/>
        <v>185700</v>
      </c>
      <c r="AB610" s="5">
        <v>6</v>
      </c>
      <c r="AC610" s="6">
        <v>0</v>
      </c>
      <c r="AD610" s="32">
        <v>0</v>
      </c>
      <c r="AE610" s="67">
        <f t="shared" si="139"/>
        <v>0.8571428571428571</v>
      </c>
      <c r="AF610" s="70">
        <f>IF(C610=Sheet6!$E$3,Sheet6!$E$4,IF('January 2023'!C610=Sheet6!$F$3,Sheet6!$F$4,IF('January 2023'!C610=Sheet6!$G$3,Sheet6!$G$4,IF('January 2023'!C610=Sheet6!$H$3,Sheet6!$H$4,IF('January 2023'!C610=Sheet6!$I$3,Sheet6!$I$4,IF('January 2023'!C610=Sheet6!$J$3,Sheet6!$J$4,IF('January 2023'!C610=Sheet6!$K$3,Sheet6!$K$4,IF('January 2023'!C610=Sheet6!$L$3,Sheet6!$L$4))))))))</f>
        <v>0.11334524387361433</v>
      </c>
      <c r="AG610" s="74">
        <f t="shared" si="140"/>
        <v>0.94877396634928368</v>
      </c>
      <c r="AH610" s="71">
        <v>0.84</v>
      </c>
      <c r="AI610" s="72">
        <f t="shared" si="141"/>
        <v>1</v>
      </c>
      <c r="AJ610" s="73">
        <f t="shared" si="142"/>
        <v>0.8571428571428571</v>
      </c>
      <c r="AK610" s="73">
        <v>0.68062718848137493</v>
      </c>
      <c r="AL610" s="95">
        <f t="shared" si="143"/>
        <v>1</v>
      </c>
      <c r="AM610" s="107">
        <v>0</v>
      </c>
      <c r="AN610" s="98">
        <f t="shared" si="144"/>
        <v>0</v>
      </c>
      <c r="AO610" s="99" t="e">
        <f>SUMIF([1]Sheet1!$AB:$AB,E610,[1]Sheet1!$AA:$AA)</f>
        <v>#VALUE!</v>
      </c>
      <c r="AP610" s="100">
        <f t="shared" si="145"/>
        <v>1</v>
      </c>
      <c r="AQ610" s="97">
        <f t="shared" si="146"/>
        <v>0</v>
      </c>
      <c r="AR610" s="100">
        <f t="shared" si="147"/>
        <v>0.99615731110266392</v>
      </c>
      <c r="AS610" s="101">
        <f t="shared" si="148"/>
        <v>5.4871876837288225E-2</v>
      </c>
      <c r="AT610" s="100">
        <v>0.11334524387361433</v>
      </c>
      <c r="AU610" s="108">
        <f t="shared" si="149"/>
        <v>1</v>
      </c>
    </row>
    <row r="611" spans="1:47" hidden="1">
      <c r="A611" s="21">
        <v>44927</v>
      </c>
      <c r="B611" s="22" t="s">
        <v>13</v>
      </c>
      <c r="C611" s="22" t="s">
        <v>274</v>
      </c>
      <c r="D611" s="22" t="s">
        <v>460</v>
      </c>
      <c r="E611" s="22">
        <v>1001601493</v>
      </c>
      <c r="F611" s="22" t="s">
        <v>32</v>
      </c>
      <c r="G611" s="22">
        <v>1070842</v>
      </c>
      <c r="H611" s="36" t="s">
        <v>20</v>
      </c>
      <c r="I611" s="4" t="s">
        <v>3520</v>
      </c>
      <c r="J611" s="4" t="s">
        <v>3558</v>
      </c>
      <c r="K611" s="25">
        <v>3062.1700000000128</v>
      </c>
      <c r="L611" s="25">
        <v>3062.1700000000128</v>
      </c>
      <c r="M611" s="26">
        <v>0</v>
      </c>
      <c r="N611" s="26">
        <v>0</v>
      </c>
      <c r="O611" s="26">
        <v>10</v>
      </c>
      <c r="P611" s="26">
        <v>0</v>
      </c>
      <c r="Q611" s="26">
        <v>2801.6</v>
      </c>
      <c r="R611" s="27">
        <v>0</v>
      </c>
      <c r="S611" s="27">
        <v>137986.91</v>
      </c>
      <c r="T611" s="28">
        <v>0</v>
      </c>
      <c r="U611" s="27">
        <v>167900</v>
      </c>
      <c r="V611" s="29">
        <v>0</v>
      </c>
      <c r="W611" s="26">
        <v>8</v>
      </c>
      <c r="X611" s="30">
        <f t="shared" si="135"/>
        <v>10</v>
      </c>
      <c r="Y611" s="31">
        <f t="shared" si="136"/>
        <v>2801.6</v>
      </c>
      <c r="Z611" s="31">
        <f t="shared" si="137"/>
        <v>137986.91</v>
      </c>
      <c r="AA611" s="31">
        <f t="shared" si="138"/>
        <v>167900</v>
      </c>
      <c r="AB611" s="5">
        <v>8</v>
      </c>
      <c r="AC611" s="6">
        <v>0</v>
      </c>
      <c r="AD611" s="30">
        <v>0</v>
      </c>
      <c r="AE611" s="67">
        <f t="shared" si="139"/>
        <v>0.8</v>
      </c>
      <c r="AF611" s="70">
        <f>IF(C611=Sheet6!$E$3,Sheet6!$E$4,IF('January 2023'!C611=Sheet6!$F$3,Sheet6!$F$4,IF('January 2023'!C611=Sheet6!$G$3,Sheet6!$G$4,IF('January 2023'!C611=Sheet6!$H$3,Sheet6!$H$4,IF('January 2023'!C611=Sheet6!$I$3,Sheet6!$I$4,IF('January 2023'!C611=Sheet6!$J$3,Sheet6!$J$4,IF('January 2023'!C611=Sheet6!$K$3,Sheet6!$K$4,IF('January 2023'!C611=Sheet6!$L$3,Sheet6!$L$4))))))))</f>
        <v>0.11334524387361433</v>
      </c>
      <c r="AG611" s="74">
        <f t="shared" si="140"/>
        <v>0.91490674913541314</v>
      </c>
      <c r="AH611" s="71">
        <v>0.84</v>
      </c>
      <c r="AI611" s="72">
        <f t="shared" si="141"/>
        <v>1</v>
      </c>
      <c r="AJ611" s="73">
        <f t="shared" si="142"/>
        <v>0.8</v>
      </c>
      <c r="AK611" s="73">
        <v>0.68062718848137493</v>
      </c>
      <c r="AL611" s="95">
        <f t="shared" si="143"/>
        <v>1</v>
      </c>
      <c r="AM611" s="107">
        <v>0</v>
      </c>
      <c r="AN611" s="98">
        <f t="shared" si="144"/>
        <v>0</v>
      </c>
      <c r="AO611" s="99" t="e">
        <f>SUMIF([1]Sheet1!$AB:$AB,E611,[1]Sheet1!$AA:$AA)</f>
        <v>#VALUE!</v>
      </c>
      <c r="AP611" s="100">
        <f t="shared" si="145"/>
        <v>1</v>
      </c>
      <c r="AQ611" s="97">
        <f t="shared" si="146"/>
        <v>0</v>
      </c>
      <c r="AR611" s="100">
        <f t="shared" si="147"/>
        <v>1.2167820846194759</v>
      </c>
      <c r="AS611" s="101">
        <f t="shared" si="148"/>
        <v>-0.11324214144541589</v>
      </c>
      <c r="AT611" s="100">
        <v>0.11334524387361433</v>
      </c>
      <c r="AU611" s="108">
        <f t="shared" si="149"/>
        <v>1</v>
      </c>
    </row>
    <row r="612" spans="1:47" hidden="1">
      <c r="A612" s="21">
        <v>44927</v>
      </c>
      <c r="B612" s="23" t="s">
        <v>13</v>
      </c>
      <c r="C612" s="23" t="s">
        <v>274</v>
      </c>
      <c r="D612" s="23" t="s">
        <v>575</v>
      </c>
      <c r="E612" s="23">
        <v>1000254268</v>
      </c>
      <c r="F612" s="23" t="s">
        <v>32</v>
      </c>
      <c r="G612" s="22">
        <v>1070842</v>
      </c>
      <c r="H612" s="36" t="s">
        <v>20</v>
      </c>
      <c r="I612" s="4" t="s">
        <v>3520</v>
      </c>
      <c r="J612" s="4" t="s">
        <v>3558</v>
      </c>
      <c r="K612" s="24">
        <v>2957.8199999999997</v>
      </c>
      <c r="L612" s="24">
        <v>2957.8199999999997</v>
      </c>
      <c r="M612" s="29">
        <v>0</v>
      </c>
      <c r="N612" s="29">
        <v>0</v>
      </c>
      <c r="O612" s="29">
        <v>12</v>
      </c>
      <c r="P612" s="29">
        <v>0</v>
      </c>
      <c r="Q612" s="29">
        <v>2740.5000000000005</v>
      </c>
      <c r="R612" s="28">
        <v>0</v>
      </c>
      <c r="S612" s="28">
        <v>179365.31999999998</v>
      </c>
      <c r="T612" s="28">
        <v>0</v>
      </c>
      <c r="U612" s="28">
        <v>176500</v>
      </c>
      <c r="V612" s="29">
        <v>0</v>
      </c>
      <c r="W612" s="29">
        <v>7</v>
      </c>
      <c r="X612" s="32">
        <f t="shared" si="135"/>
        <v>12</v>
      </c>
      <c r="Y612" s="33">
        <f t="shared" si="136"/>
        <v>2740.5000000000005</v>
      </c>
      <c r="Z612" s="33">
        <f t="shared" si="137"/>
        <v>179365.31999999998</v>
      </c>
      <c r="AA612" s="33">
        <f t="shared" si="138"/>
        <v>176500</v>
      </c>
      <c r="AB612" s="5">
        <v>7</v>
      </c>
      <c r="AC612" s="6">
        <v>0</v>
      </c>
      <c r="AD612" s="32">
        <v>0</v>
      </c>
      <c r="AE612" s="67">
        <f t="shared" si="139"/>
        <v>0.58333333333333337</v>
      </c>
      <c r="AF612" s="70">
        <f>IF(C612=Sheet6!$E$3,Sheet6!$E$4,IF('January 2023'!C612=Sheet6!$F$3,Sheet6!$F$4,IF('January 2023'!C612=Sheet6!$G$3,Sheet6!$G$4,IF('January 2023'!C612=Sheet6!$H$3,Sheet6!$H$4,IF('January 2023'!C612=Sheet6!$I$3,Sheet6!$I$4,IF('January 2023'!C612=Sheet6!$J$3,Sheet6!$J$4,IF('January 2023'!C612=Sheet6!$K$3,Sheet6!$K$4,IF('January 2023'!C612=Sheet6!$L$3,Sheet6!$L$4))))))))</f>
        <v>0.11334524387361433</v>
      </c>
      <c r="AG612" s="74">
        <f t="shared" si="140"/>
        <v>0.92652696918676614</v>
      </c>
      <c r="AH612" s="71">
        <v>0.84</v>
      </c>
      <c r="AI612" s="72">
        <f t="shared" si="141"/>
        <v>1</v>
      </c>
      <c r="AJ612" s="73">
        <f t="shared" si="142"/>
        <v>0.58333333333333337</v>
      </c>
      <c r="AK612" s="73">
        <v>0.68062718848137493</v>
      </c>
      <c r="AL612" s="95">
        <f t="shared" si="143"/>
        <v>0</v>
      </c>
      <c r="AM612" s="107">
        <v>0</v>
      </c>
      <c r="AN612" s="98">
        <f t="shared" si="144"/>
        <v>0</v>
      </c>
      <c r="AO612" s="99" t="e">
        <f>SUMIF([1]Sheet1!$AB:$AB,E612,[1]Sheet1!$AA:$AA)</f>
        <v>#VALUE!</v>
      </c>
      <c r="AP612" s="100">
        <f t="shared" si="145"/>
        <v>1</v>
      </c>
      <c r="AQ612" s="97">
        <f t="shared" si="146"/>
        <v>0</v>
      </c>
      <c r="AR612" s="100">
        <f t="shared" si="147"/>
        <v>0.98402522851128649</v>
      </c>
      <c r="AS612" s="101">
        <f t="shared" si="148"/>
        <v>8.8274087424122794E-2</v>
      </c>
      <c r="AT612" s="100">
        <v>0.11334524387361433</v>
      </c>
      <c r="AU612" s="108">
        <f t="shared" si="149"/>
        <v>1</v>
      </c>
    </row>
    <row r="613" spans="1:47" hidden="1">
      <c r="A613" s="21">
        <v>44927</v>
      </c>
      <c r="B613" s="23" t="s">
        <v>13</v>
      </c>
      <c r="C613" s="23" t="s">
        <v>274</v>
      </c>
      <c r="D613" s="23" t="s">
        <v>477</v>
      </c>
      <c r="E613" s="23">
        <v>1001601774</v>
      </c>
      <c r="F613" s="23" t="s">
        <v>32</v>
      </c>
      <c r="G613" s="22">
        <v>1069281</v>
      </c>
      <c r="H613" s="36" t="s">
        <v>20</v>
      </c>
      <c r="I613" s="4" t="s">
        <v>3519</v>
      </c>
      <c r="J613" s="4" t="s">
        <v>3557</v>
      </c>
      <c r="K613" s="24">
        <v>2911.4800000000105</v>
      </c>
      <c r="L613" s="24">
        <v>2911.4800000000105</v>
      </c>
      <c r="M613" s="29">
        <v>0</v>
      </c>
      <c r="N613" s="29">
        <v>0</v>
      </c>
      <c r="O613" s="29">
        <v>9</v>
      </c>
      <c r="P613" s="29">
        <v>0</v>
      </c>
      <c r="Q613" s="29">
        <v>915</v>
      </c>
      <c r="R613" s="28">
        <v>0</v>
      </c>
      <c r="S613" s="28">
        <v>59286.799999999988</v>
      </c>
      <c r="T613" s="28">
        <v>0</v>
      </c>
      <c r="U613" s="28">
        <v>88300</v>
      </c>
      <c r="V613" s="29">
        <v>0</v>
      </c>
      <c r="W613" s="29">
        <v>6</v>
      </c>
      <c r="X613" s="32">
        <f t="shared" si="135"/>
        <v>9</v>
      </c>
      <c r="Y613" s="33">
        <f t="shared" si="136"/>
        <v>915</v>
      </c>
      <c r="Z613" s="33">
        <f t="shared" si="137"/>
        <v>59286.799999999988</v>
      </c>
      <c r="AA613" s="33">
        <f t="shared" si="138"/>
        <v>88300</v>
      </c>
      <c r="AB613" s="5">
        <v>6</v>
      </c>
      <c r="AC613" s="6">
        <v>0</v>
      </c>
      <c r="AD613" s="32">
        <v>0</v>
      </c>
      <c r="AE613" s="67">
        <f t="shared" si="139"/>
        <v>0.66666666666666663</v>
      </c>
      <c r="AF613" s="70">
        <f>IF(C613=Sheet6!$E$3,Sheet6!$E$4,IF('January 2023'!C613=Sheet6!$F$3,Sheet6!$F$4,IF('January 2023'!C613=Sheet6!$G$3,Sheet6!$G$4,IF('January 2023'!C613=Sheet6!$H$3,Sheet6!$H$4,IF('January 2023'!C613=Sheet6!$I$3,Sheet6!$I$4,IF('January 2023'!C613=Sheet6!$J$3,Sheet6!$J$4,IF('January 2023'!C613=Sheet6!$K$3,Sheet6!$K$4,IF('January 2023'!C613=Sheet6!$L$3,Sheet6!$L$4))))))))</f>
        <v>0.11334524387361433</v>
      </c>
      <c r="AG613" s="74">
        <f t="shared" si="140"/>
        <v>0.31427315317295557</v>
      </c>
      <c r="AH613" s="71">
        <v>0.84</v>
      </c>
      <c r="AI613" s="72">
        <f t="shared" si="141"/>
        <v>0</v>
      </c>
      <c r="AJ613" s="73">
        <f t="shared" si="142"/>
        <v>0.66666666666666663</v>
      </c>
      <c r="AK613" s="73">
        <v>0.68062718848137493</v>
      </c>
      <c r="AL613" s="95">
        <f t="shared" si="143"/>
        <v>0</v>
      </c>
      <c r="AM613" s="107">
        <v>0</v>
      </c>
      <c r="AN613" s="98">
        <f t="shared" si="144"/>
        <v>1530.6432000000086</v>
      </c>
      <c r="AO613" s="99" t="e">
        <f>SUMIF([1]Sheet1!$AB:$AB,E613,[1]Sheet1!$AA:$AA)</f>
        <v>#VALUE!</v>
      </c>
      <c r="AP613" s="100" t="str">
        <f t="shared" si="145"/>
        <v/>
      </c>
      <c r="AQ613" s="97">
        <f t="shared" si="146"/>
        <v>1</v>
      </c>
      <c r="AR613" s="100">
        <f t="shared" si="147"/>
        <v>1.4893703151460362</v>
      </c>
      <c r="AS613" s="101">
        <f t="shared" si="148"/>
        <v>0.53193089481685663</v>
      </c>
      <c r="AT613" s="100">
        <v>0.11334524387361433</v>
      </c>
      <c r="AU613" s="108">
        <f t="shared" si="149"/>
        <v>0</v>
      </c>
    </row>
    <row r="614" spans="1:47" hidden="1">
      <c r="A614" s="21">
        <v>44927</v>
      </c>
      <c r="B614" s="23" t="s">
        <v>13</v>
      </c>
      <c r="C614" s="23" t="s">
        <v>274</v>
      </c>
      <c r="D614" s="23" t="s">
        <v>456</v>
      </c>
      <c r="E614" s="23">
        <v>1000259483</v>
      </c>
      <c r="F614" s="23" t="s">
        <v>32</v>
      </c>
      <c r="G614" s="22">
        <v>1069288</v>
      </c>
      <c r="H614" s="36" t="s">
        <v>20</v>
      </c>
      <c r="I614" s="4" t="s">
        <v>3518</v>
      </c>
      <c r="J614" s="4" t="s">
        <v>3556</v>
      </c>
      <c r="K614" s="24">
        <v>2861.2285714286018</v>
      </c>
      <c r="L614" s="24">
        <v>2861.2285714286018</v>
      </c>
      <c r="M614" s="29">
        <v>0</v>
      </c>
      <c r="N614" s="29">
        <v>0</v>
      </c>
      <c r="O614" s="29">
        <v>4</v>
      </c>
      <c r="P614" s="29">
        <v>0</v>
      </c>
      <c r="Q614" s="29">
        <v>2190</v>
      </c>
      <c r="R614" s="28">
        <v>0</v>
      </c>
      <c r="S614" s="28">
        <v>143700</v>
      </c>
      <c r="T614" s="28">
        <v>0</v>
      </c>
      <c r="U614" s="28">
        <v>143700</v>
      </c>
      <c r="V614" s="29">
        <v>0</v>
      </c>
      <c r="W614" s="29">
        <v>2</v>
      </c>
      <c r="X614" s="32">
        <f t="shared" si="135"/>
        <v>4</v>
      </c>
      <c r="Y614" s="33">
        <f t="shared" si="136"/>
        <v>2190</v>
      </c>
      <c r="Z614" s="33">
        <f t="shared" si="137"/>
        <v>143700</v>
      </c>
      <c r="AA614" s="33">
        <f t="shared" si="138"/>
        <v>143700</v>
      </c>
      <c r="AB614" s="5">
        <v>2</v>
      </c>
      <c r="AC614" s="6">
        <v>0</v>
      </c>
      <c r="AD614" s="32">
        <v>0</v>
      </c>
      <c r="AE614" s="67">
        <f t="shared" si="139"/>
        <v>0.5</v>
      </c>
      <c r="AF614" s="70">
        <f>IF(C614=Sheet6!$E$3,Sheet6!$E$4,IF('January 2023'!C614=Sheet6!$F$3,Sheet6!$F$4,IF('January 2023'!C614=Sheet6!$G$3,Sheet6!$G$4,IF('January 2023'!C614=Sheet6!$H$3,Sheet6!$H$4,IF('January 2023'!C614=Sheet6!$I$3,Sheet6!$I$4,IF('January 2023'!C614=Sheet6!$J$3,Sheet6!$J$4,IF('January 2023'!C614=Sheet6!$K$3,Sheet6!$K$4,IF('January 2023'!C614=Sheet6!$L$3,Sheet6!$L$4))))))))</f>
        <v>0.11334524387361433</v>
      </c>
      <c r="AG614" s="74">
        <f t="shared" si="140"/>
        <v>0.76540547017763783</v>
      </c>
      <c r="AH614" s="71">
        <v>0.84</v>
      </c>
      <c r="AI614" s="72">
        <f t="shared" si="141"/>
        <v>0</v>
      </c>
      <c r="AJ614" s="73">
        <f t="shared" si="142"/>
        <v>0.5</v>
      </c>
      <c r="AK614" s="73">
        <v>0.68062718848137493</v>
      </c>
      <c r="AL614" s="95">
        <f t="shared" si="143"/>
        <v>0</v>
      </c>
      <c r="AM614" s="107">
        <v>0</v>
      </c>
      <c r="AN614" s="98">
        <f t="shared" si="144"/>
        <v>213.43200000002525</v>
      </c>
      <c r="AO614" s="99" t="e">
        <f>SUMIF([1]Sheet1!$AB:$AB,E614,[1]Sheet1!$AA:$AA)</f>
        <v>#VALUE!</v>
      </c>
      <c r="AP614" s="100" t="str">
        <f t="shared" si="145"/>
        <v/>
      </c>
      <c r="AQ614" s="97">
        <f t="shared" si="146"/>
        <v>1</v>
      </c>
      <c r="AR614" s="100">
        <f t="shared" si="147"/>
        <v>1</v>
      </c>
      <c r="AS614" s="101">
        <f t="shared" si="148"/>
        <v>0.23459452982236217</v>
      </c>
      <c r="AT614" s="100">
        <v>0.11334524387361433</v>
      </c>
      <c r="AU614" s="108">
        <f t="shared" si="149"/>
        <v>0</v>
      </c>
    </row>
    <row r="615" spans="1:47" hidden="1">
      <c r="A615" s="21">
        <v>44927</v>
      </c>
      <c r="B615" s="22" t="s">
        <v>13</v>
      </c>
      <c r="C615" s="22" t="s">
        <v>274</v>
      </c>
      <c r="D615" s="22" t="s">
        <v>499</v>
      </c>
      <c r="E615" s="22">
        <v>1000260197</v>
      </c>
      <c r="F615" s="22" t="s">
        <v>32</v>
      </c>
      <c r="G615" s="22">
        <v>1070842</v>
      </c>
      <c r="H615" s="36" t="s">
        <v>20</v>
      </c>
      <c r="I615" s="4" t="s">
        <v>3518</v>
      </c>
      <c r="J615" s="4" t="s">
        <v>3556</v>
      </c>
      <c r="K615" s="25">
        <v>2792.7999999999884</v>
      </c>
      <c r="L615" s="25">
        <v>2792.7999999999884</v>
      </c>
      <c r="M615" s="26">
        <v>0</v>
      </c>
      <c r="N615" s="26">
        <v>0</v>
      </c>
      <c r="O615" s="26">
        <v>14</v>
      </c>
      <c r="P615" s="26">
        <v>0</v>
      </c>
      <c r="Q615" s="26">
        <v>2378.6000000000004</v>
      </c>
      <c r="R615" s="27">
        <v>0</v>
      </c>
      <c r="S615" s="27">
        <v>132504.55000000002</v>
      </c>
      <c r="T615" s="28">
        <v>0</v>
      </c>
      <c r="U615" s="27">
        <v>163100</v>
      </c>
      <c r="V615" s="29">
        <v>0</v>
      </c>
      <c r="W615" s="26">
        <v>10</v>
      </c>
      <c r="X615" s="30">
        <f t="shared" si="135"/>
        <v>14</v>
      </c>
      <c r="Y615" s="31">
        <f t="shared" si="136"/>
        <v>2378.6000000000004</v>
      </c>
      <c r="Z615" s="31">
        <f t="shared" si="137"/>
        <v>132504.55000000002</v>
      </c>
      <c r="AA615" s="31">
        <f t="shared" si="138"/>
        <v>163100</v>
      </c>
      <c r="AB615" s="5">
        <v>10</v>
      </c>
      <c r="AC615" s="6">
        <v>0</v>
      </c>
      <c r="AD615" s="30">
        <v>0</v>
      </c>
      <c r="AE615" s="67">
        <f t="shared" si="139"/>
        <v>0.7142857142857143</v>
      </c>
      <c r="AF615" s="70">
        <f>IF(C615=Sheet6!$E$3,Sheet6!$E$4,IF('January 2023'!C615=Sheet6!$F$3,Sheet6!$F$4,IF('January 2023'!C615=Sheet6!$G$3,Sheet6!$G$4,IF('January 2023'!C615=Sheet6!$H$3,Sheet6!$H$4,IF('January 2023'!C615=Sheet6!$I$3,Sheet6!$I$4,IF('January 2023'!C615=Sheet6!$J$3,Sheet6!$J$4,IF('January 2023'!C615=Sheet6!$K$3,Sheet6!$K$4,IF('January 2023'!C615=Sheet6!$L$3,Sheet6!$L$4))))))))</f>
        <v>0.11334524387361433</v>
      </c>
      <c r="AG615" s="74">
        <f t="shared" si="140"/>
        <v>0.85169006015468718</v>
      </c>
      <c r="AH615" s="71">
        <v>0.84</v>
      </c>
      <c r="AI615" s="72">
        <f t="shared" si="141"/>
        <v>1</v>
      </c>
      <c r="AJ615" s="73">
        <f t="shared" si="142"/>
        <v>0.7142857142857143</v>
      </c>
      <c r="AK615" s="73">
        <v>0.68062718848137493</v>
      </c>
      <c r="AL615" s="95">
        <f t="shared" si="143"/>
        <v>1</v>
      </c>
      <c r="AM615" s="107">
        <v>0</v>
      </c>
      <c r="AN615" s="98">
        <f t="shared" si="144"/>
        <v>0</v>
      </c>
      <c r="AO615" s="99" t="e">
        <f>SUMIF([1]Sheet1!$AB:$AB,E615,[1]Sheet1!$AA:$AA)</f>
        <v>#VALUE!</v>
      </c>
      <c r="AP615" s="100">
        <f t="shared" si="145"/>
        <v>1</v>
      </c>
      <c r="AQ615" s="97">
        <f t="shared" si="146"/>
        <v>0</v>
      </c>
      <c r="AR615" s="100">
        <f t="shared" si="147"/>
        <v>1.2309011275461861</v>
      </c>
      <c r="AS615" s="101">
        <f t="shared" si="148"/>
        <v>-4.8346255364283497E-2</v>
      </c>
      <c r="AT615" s="100">
        <v>0.11334524387361433</v>
      </c>
      <c r="AU615" s="108">
        <f t="shared" si="149"/>
        <v>1</v>
      </c>
    </row>
    <row r="616" spans="1:47" hidden="1">
      <c r="A616" s="21">
        <v>44927</v>
      </c>
      <c r="B616" s="22" t="s">
        <v>13</v>
      </c>
      <c r="C616" s="22" t="s">
        <v>274</v>
      </c>
      <c r="D616" s="22" t="s">
        <v>427</v>
      </c>
      <c r="E616" s="22">
        <v>1000254265</v>
      </c>
      <c r="F616" s="22" t="s">
        <v>32</v>
      </c>
      <c r="G616" s="22">
        <v>1070842</v>
      </c>
      <c r="H616" s="36" t="s">
        <v>20</v>
      </c>
      <c r="I616" s="4" t="s">
        <v>3520</v>
      </c>
      <c r="J616" s="4" t="s">
        <v>3558</v>
      </c>
      <c r="K616" s="25">
        <v>2783.9099999999962</v>
      </c>
      <c r="L616" s="25">
        <v>2783.9099999999962</v>
      </c>
      <c r="M616" s="26">
        <v>0</v>
      </c>
      <c r="N616" s="26">
        <v>0</v>
      </c>
      <c r="O616" s="26">
        <v>12</v>
      </c>
      <c r="P616" s="26">
        <v>0</v>
      </c>
      <c r="Q616" s="26">
        <v>1461.1000000000001</v>
      </c>
      <c r="R616" s="27">
        <v>0</v>
      </c>
      <c r="S616" s="27">
        <v>94340.26</v>
      </c>
      <c r="T616" s="28">
        <v>0</v>
      </c>
      <c r="U616" s="27">
        <v>93500</v>
      </c>
      <c r="V616" s="29">
        <v>0</v>
      </c>
      <c r="W616" s="26">
        <v>9</v>
      </c>
      <c r="X616" s="30">
        <f t="shared" si="135"/>
        <v>12</v>
      </c>
      <c r="Y616" s="31">
        <f t="shared" si="136"/>
        <v>1461.1000000000001</v>
      </c>
      <c r="Z616" s="31">
        <f t="shared" si="137"/>
        <v>94340.26</v>
      </c>
      <c r="AA616" s="31">
        <f t="shared" si="138"/>
        <v>93500</v>
      </c>
      <c r="AB616" s="5">
        <v>9</v>
      </c>
      <c r="AC616" s="6">
        <v>0</v>
      </c>
      <c r="AD616" s="30">
        <v>0</v>
      </c>
      <c r="AE616" s="67">
        <f t="shared" si="139"/>
        <v>0.75</v>
      </c>
      <c r="AF616" s="70">
        <f>IF(C616=Sheet6!$E$3,Sheet6!$E$4,IF('January 2023'!C616=Sheet6!$F$3,Sheet6!$F$4,IF('January 2023'!C616=Sheet6!$G$3,Sheet6!$G$4,IF('January 2023'!C616=Sheet6!$H$3,Sheet6!$H$4,IF('January 2023'!C616=Sheet6!$I$3,Sheet6!$I$4,IF('January 2023'!C616=Sheet6!$J$3,Sheet6!$J$4,IF('January 2023'!C616=Sheet6!$K$3,Sheet6!$K$4,IF('January 2023'!C616=Sheet6!$L$3,Sheet6!$L$4))))))))</f>
        <v>0.11334524387361433</v>
      </c>
      <c r="AG616" s="74">
        <f t="shared" si="140"/>
        <v>0.52483736902414302</v>
      </c>
      <c r="AH616" s="71">
        <v>0.84</v>
      </c>
      <c r="AI616" s="72">
        <f t="shared" si="141"/>
        <v>0</v>
      </c>
      <c r="AJ616" s="73">
        <f t="shared" si="142"/>
        <v>0.75</v>
      </c>
      <c r="AK616" s="73">
        <v>0.68062718848137493</v>
      </c>
      <c r="AL616" s="95">
        <f t="shared" si="143"/>
        <v>1</v>
      </c>
      <c r="AM616" s="107">
        <v>0</v>
      </c>
      <c r="AN616" s="98">
        <f t="shared" si="144"/>
        <v>877.38439999999673</v>
      </c>
      <c r="AO616" s="99" t="e">
        <f>SUMIF([1]Sheet1!$AB:$AB,E616,[1]Sheet1!$AA:$AA)</f>
        <v>#VALUE!</v>
      </c>
      <c r="AP616" s="100" t="str">
        <f t="shared" si="145"/>
        <v/>
      </c>
      <c r="AQ616" s="97">
        <f t="shared" si="146"/>
        <v>1</v>
      </c>
      <c r="AR616" s="100">
        <f t="shared" si="147"/>
        <v>0.99109330417363706</v>
      </c>
      <c r="AS616" s="101">
        <f t="shared" si="148"/>
        <v>0.47983719778006362</v>
      </c>
      <c r="AT616" s="100">
        <v>0.11334524387361433</v>
      </c>
      <c r="AU616" s="108">
        <f t="shared" si="149"/>
        <v>0</v>
      </c>
    </row>
    <row r="617" spans="1:47" hidden="1">
      <c r="A617" s="21">
        <v>44927</v>
      </c>
      <c r="B617" s="23" t="s">
        <v>13</v>
      </c>
      <c r="C617" s="23" t="s">
        <v>274</v>
      </c>
      <c r="D617" s="23" t="s">
        <v>534</v>
      </c>
      <c r="E617" s="23">
        <v>1000259481</v>
      </c>
      <c r="F617" s="23" t="s">
        <v>32</v>
      </c>
      <c r="G617" s="22">
        <v>1069288</v>
      </c>
      <c r="H617" s="36" t="s">
        <v>20</v>
      </c>
      <c r="I617" s="4" t="s">
        <v>3518</v>
      </c>
      <c r="J617" s="4" t="s">
        <v>3556</v>
      </c>
      <c r="K617" s="24">
        <v>2743.3999999999651</v>
      </c>
      <c r="L617" s="24">
        <v>2743.3999999999651</v>
      </c>
      <c r="M617" s="29">
        <v>0</v>
      </c>
      <c r="N617" s="29">
        <v>0</v>
      </c>
      <c r="O617" s="29">
        <v>3</v>
      </c>
      <c r="P617" s="29">
        <v>0</v>
      </c>
      <c r="Q617" s="29">
        <v>589.5</v>
      </c>
      <c r="R617" s="28">
        <v>0</v>
      </c>
      <c r="S617" s="28">
        <v>38000</v>
      </c>
      <c r="T617" s="28">
        <v>0</v>
      </c>
      <c r="U617" s="28">
        <v>38000</v>
      </c>
      <c r="V617" s="29">
        <v>0</v>
      </c>
      <c r="W617" s="29">
        <v>3</v>
      </c>
      <c r="X617" s="32">
        <f t="shared" si="135"/>
        <v>3</v>
      </c>
      <c r="Y617" s="33">
        <f t="shared" si="136"/>
        <v>589.5</v>
      </c>
      <c r="Z617" s="33">
        <f t="shared" si="137"/>
        <v>38000</v>
      </c>
      <c r="AA617" s="33">
        <f t="shared" si="138"/>
        <v>38000</v>
      </c>
      <c r="AB617" s="5">
        <v>3</v>
      </c>
      <c r="AC617" s="6">
        <v>0</v>
      </c>
      <c r="AD617" s="32">
        <v>0</v>
      </c>
      <c r="AE617" s="67">
        <f t="shared" si="139"/>
        <v>1</v>
      </c>
      <c r="AF617" s="70">
        <f>IF(C617=Sheet6!$E$3,Sheet6!$E$4,IF('January 2023'!C617=Sheet6!$F$3,Sheet6!$F$4,IF('January 2023'!C617=Sheet6!$G$3,Sheet6!$G$4,IF('January 2023'!C617=Sheet6!$H$3,Sheet6!$H$4,IF('January 2023'!C617=Sheet6!$I$3,Sheet6!$I$4,IF('January 2023'!C617=Sheet6!$J$3,Sheet6!$J$4,IF('January 2023'!C617=Sheet6!$K$3,Sheet6!$K$4,IF('January 2023'!C617=Sheet6!$L$3,Sheet6!$L$4))))))))</f>
        <v>0.11334524387361433</v>
      </c>
      <c r="AG617" s="74">
        <f t="shared" si="140"/>
        <v>0.21487934679594936</v>
      </c>
      <c r="AH617" s="71">
        <v>0.84</v>
      </c>
      <c r="AI617" s="72">
        <f t="shared" si="141"/>
        <v>0</v>
      </c>
      <c r="AJ617" s="73">
        <f t="shared" si="142"/>
        <v>1</v>
      </c>
      <c r="AK617" s="73">
        <v>0.68062718848137493</v>
      </c>
      <c r="AL617" s="95">
        <f t="shared" si="143"/>
        <v>1</v>
      </c>
      <c r="AM617" s="107">
        <v>0</v>
      </c>
      <c r="AN617" s="98">
        <f t="shared" si="144"/>
        <v>1714.9559999999706</v>
      </c>
      <c r="AO617" s="99" t="e">
        <f>SUMIF([1]Sheet1!$AB:$AB,E617,[1]Sheet1!$AA:$AA)</f>
        <v>#VALUE!</v>
      </c>
      <c r="AP617" s="100" t="str">
        <f t="shared" si="145"/>
        <v/>
      </c>
      <c r="AQ617" s="97">
        <f t="shared" si="146"/>
        <v>1</v>
      </c>
      <c r="AR617" s="100">
        <f t="shared" si="147"/>
        <v>1</v>
      </c>
      <c r="AS617" s="101">
        <f t="shared" si="148"/>
        <v>0.78512065320405067</v>
      </c>
      <c r="AT617" s="100">
        <v>0.11334524387361433</v>
      </c>
      <c r="AU617" s="108">
        <f t="shared" si="149"/>
        <v>0</v>
      </c>
    </row>
    <row r="618" spans="1:47" hidden="1">
      <c r="A618" s="21">
        <v>44927</v>
      </c>
      <c r="B618" s="23" t="s">
        <v>13</v>
      </c>
      <c r="C618" s="23" t="s">
        <v>274</v>
      </c>
      <c r="D618" s="23" t="s">
        <v>451</v>
      </c>
      <c r="E618" s="23">
        <v>1000262378</v>
      </c>
      <c r="F618" s="23" t="s">
        <v>32</v>
      </c>
      <c r="G618" s="22">
        <v>1070842</v>
      </c>
      <c r="H618" s="36" t="s">
        <v>20</v>
      </c>
      <c r="I618" s="4" t="s">
        <v>3520</v>
      </c>
      <c r="J618" s="4" t="s">
        <v>3558</v>
      </c>
      <c r="K618" s="24">
        <v>2726.2000000000116</v>
      </c>
      <c r="L618" s="24">
        <v>2726.2000000000116</v>
      </c>
      <c r="M618" s="29">
        <v>0</v>
      </c>
      <c r="N618" s="29">
        <v>0</v>
      </c>
      <c r="O618" s="29">
        <v>26</v>
      </c>
      <c r="P618" s="29">
        <v>0</v>
      </c>
      <c r="Q618" s="29">
        <v>3098.8999999999996</v>
      </c>
      <c r="R618" s="28">
        <v>0</v>
      </c>
      <c r="S618" s="28">
        <v>186104</v>
      </c>
      <c r="T618" s="28">
        <v>0</v>
      </c>
      <c r="U618" s="28">
        <v>204600</v>
      </c>
      <c r="V618" s="29">
        <v>0</v>
      </c>
      <c r="W618" s="29">
        <v>21</v>
      </c>
      <c r="X618" s="32">
        <f t="shared" si="135"/>
        <v>26</v>
      </c>
      <c r="Y618" s="33">
        <f t="shared" si="136"/>
        <v>3098.8999999999996</v>
      </c>
      <c r="Z618" s="33">
        <f t="shared" si="137"/>
        <v>186104</v>
      </c>
      <c r="AA618" s="33">
        <f t="shared" si="138"/>
        <v>204600</v>
      </c>
      <c r="AB618" s="5">
        <v>21</v>
      </c>
      <c r="AC618" s="6">
        <v>0</v>
      </c>
      <c r="AD618" s="32">
        <v>0</v>
      </c>
      <c r="AE618" s="67">
        <f t="shared" si="139"/>
        <v>0.80769230769230771</v>
      </c>
      <c r="AF618" s="70">
        <f>IF(C618=Sheet6!$E$3,Sheet6!$E$4,IF('January 2023'!C618=Sheet6!$F$3,Sheet6!$F$4,IF('January 2023'!C618=Sheet6!$G$3,Sheet6!$G$4,IF('January 2023'!C618=Sheet6!$H$3,Sheet6!$H$4,IF('January 2023'!C618=Sheet6!$I$3,Sheet6!$I$4,IF('January 2023'!C618=Sheet6!$J$3,Sheet6!$J$4,IF('January 2023'!C618=Sheet6!$K$3,Sheet6!$K$4,IF('January 2023'!C618=Sheet6!$L$3,Sheet6!$L$4))))))))</f>
        <v>0.11334524387361433</v>
      </c>
      <c r="AG618" s="74">
        <f t="shared" si="140"/>
        <v>1.1367104394395078</v>
      </c>
      <c r="AH618" s="71">
        <v>0.84</v>
      </c>
      <c r="AI618" s="72">
        <f t="shared" si="141"/>
        <v>1</v>
      </c>
      <c r="AJ618" s="73">
        <f t="shared" si="142"/>
        <v>0.80769230769230771</v>
      </c>
      <c r="AK618" s="73">
        <v>0.68062718848137493</v>
      </c>
      <c r="AL618" s="95">
        <f t="shared" si="143"/>
        <v>1</v>
      </c>
      <c r="AM618" s="107">
        <v>0</v>
      </c>
      <c r="AN618" s="98">
        <f t="shared" si="144"/>
        <v>0</v>
      </c>
      <c r="AO618" s="99" t="e">
        <f>SUMIF([1]Sheet1!$AB:$AB,E618,[1]Sheet1!$AA:$AA)</f>
        <v>#VALUE!</v>
      </c>
      <c r="AP618" s="100">
        <f t="shared" si="145"/>
        <v>1</v>
      </c>
      <c r="AQ618" s="97">
        <f t="shared" si="146"/>
        <v>0</v>
      </c>
      <c r="AR618" s="100">
        <f t="shared" si="147"/>
        <v>1.0993852899454069</v>
      </c>
      <c r="AS618" s="101">
        <f t="shared" si="148"/>
        <v>-0.24968273604717406</v>
      </c>
      <c r="AT618" s="100">
        <v>0.11334524387361433</v>
      </c>
      <c r="AU618" s="108">
        <f t="shared" si="149"/>
        <v>1</v>
      </c>
    </row>
    <row r="619" spans="1:47" hidden="1">
      <c r="A619" s="21">
        <v>44927</v>
      </c>
      <c r="B619" s="23" t="s">
        <v>13</v>
      </c>
      <c r="C619" s="23" t="s">
        <v>274</v>
      </c>
      <c r="D619" s="23" t="s">
        <v>676</v>
      </c>
      <c r="E619" s="34">
        <v>1001601874</v>
      </c>
      <c r="F619" s="23" t="s">
        <v>32</v>
      </c>
      <c r="G619" s="22">
        <v>1069288</v>
      </c>
      <c r="H619" s="36" t="s">
        <v>20</v>
      </c>
      <c r="I619" s="4" t="s">
        <v>3518</v>
      </c>
      <c r="J619" s="4" t="s">
        <v>3556</v>
      </c>
      <c r="K619" s="24">
        <v>2648.7799999999988</v>
      </c>
      <c r="L619" s="24">
        <v>2648.7799999999988</v>
      </c>
      <c r="M619" s="29">
        <v>0</v>
      </c>
      <c r="N619" s="29">
        <v>0</v>
      </c>
      <c r="O619" s="29">
        <v>17</v>
      </c>
      <c r="P619" s="29">
        <v>0</v>
      </c>
      <c r="Q619" s="29">
        <v>2005.7000000000003</v>
      </c>
      <c r="R619" s="28">
        <v>0</v>
      </c>
      <c r="S619" s="28">
        <v>128352.26000000001</v>
      </c>
      <c r="T619" s="28">
        <v>0</v>
      </c>
      <c r="U619" s="28">
        <v>145800</v>
      </c>
      <c r="V619" s="29">
        <v>0</v>
      </c>
      <c r="W619" s="29">
        <v>11</v>
      </c>
      <c r="X619" s="32">
        <f t="shared" si="135"/>
        <v>17</v>
      </c>
      <c r="Y619" s="33">
        <f t="shared" si="136"/>
        <v>2005.7000000000003</v>
      </c>
      <c r="Z619" s="33">
        <f t="shared" si="137"/>
        <v>128352.26000000001</v>
      </c>
      <c r="AA619" s="33">
        <f t="shared" si="138"/>
        <v>145800</v>
      </c>
      <c r="AB619" s="5">
        <v>11</v>
      </c>
      <c r="AC619" s="6">
        <v>0</v>
      </c>
      <c r="AD619" s="32">
        <v>0</v>
      </c>
      <c r="AE619" s="67">
        <f t="shared" si="139"/>
        <v>0.6470588235294118</v>
      </c>
      <c r="AF619" s="70">
        <f>IF(C619=Sheet6!$E$3,Sheet6!$E$4,IF('January 2023'!C619=Sheet6!$F$3,Sheet6!$F$4,IF('January 2023'!C619=Sheet6!$G$3,Sheet6!$G$4,IF('January 2023'!C619=Sheet6!$H$3,Sheet6!$H$4,IF('January 2023'!C619=Sheet6!$I$3,Sheet6!$I$4,IF('January 2023'!C619=Sheet6!$J$3,Sheet6!$J$4,IF('January 2023'!C619=Sheet6!$K$3,Sheet6!$K$4,IF('January 2023'!C619=Sheet6!$L$3,Sheet6!$L$4))))))))</f>
        <v>0.11334524387361433</v>
      </c>
      <c r="AG619" s="74">
        <f t="shared" si="140"/>
        <v>0.75721652987413113</v>
      </c>
      <c r="AH619" s="71">
        <v>0.84</v>
      </c>
      <c r="AI619" s="72">
        <f t="shared" si="141"/>
        <v>0</v>
      </c>
      <c r="AJ619" s="73">
        <f t="shared" si="142"/>
        <v>0.6470588235294118</v>
      </c>
      <c r="AK619" s="73">
        <v>0.68062718848137493</v>
      </c>
      <c r="AL619" s="95">
        <f t="shared" si="143"/>
        <v>0</v>
      </c>
      <c r="AM619" s="107">
        <v>0</v>
      </c>
      <c r="AN619" s="98">
        <f t="shared" si="144"/>
        <v>219.27519999999868</v>
      </c>
      <c r="AO619" s="99" t="e">
        <f>SUMIF([1]Sheet1!$AB:$AB,E619,[1]Sheet1!$AA:$AA)</f>
        <v>#VALUE!</v>
      </c>
      <c r="AP619" s="100" t="str">
        <f t="shared" si="145"/>
        <v/>
      </c>
      <c r="AQ619" s="97">
        <f t="shared" si="146"/>
        <v>1</v>
      </c>
      <c r="AR619" s="100">
        <f t="shared" si="147"/>
        <v>1.135936367618303</v>
      </c>
      <c r="AS619" s="101">
        <f t="shared" si="148"/>
        <v>0.13985020555424332</v>
      </c>
      <c r="AT619" s="100">
        <v>0.11334524387361433</v>
      </c>
      <c r="AU619" s="108">
        <f t="shared" si="149"/>
        <v>0</v>
      </c>
    </row>
    <row r="620" spans="1:47" hidden="1">
      <c r="A620" s="21">
        <v>44927</v>
      </c>
      <c r="B620" s="22" t="s">
        <v>13</v>
      </c>
      <c r="C620" s="22" t="s">
        <v>274</v>
      </c>
      <c r="D620" s="22" t="s">
        <v>490</v>
      </c>
      <c r="E620" s="22">
        <v>1000280860</v>
      </c>
      <c r="F620" s="22" t="s">
        <v>32</v>
      </c>
      <c r="G620" s="22">
        <v>1070842</v>
      </c>
      <c r="H620" s="36" t="s">
        <v>20</v>
      </c>
      <c r="I620" s="4" t="s">
        <v>3520</v>
      </c>
      <c r="J620" s="4" t="s">
        <v>3558</v>
      </c>
      <c r="K620" s="25">
        <v>2644.4000000000233</v>
      </c>
      <c r="L620" s="25">
        <v>2644.4000000000233</v>
      </c>
      <c r="M620" s="26">
        <v>0</v>
      </c>
      <c r="N620" s="26">
        <v>0</v>
      </c>
      <c r="O620" s="26">
        <v>17</v>
      </c>
      <c r="P620" s="26">
        <v>0</v>
      </c>
      <c r="Q620" s="26">
        <v>2107.8000000000002</v>
      </c>
      <c r="R620" s="27">
        <v>0</v>
      </c>
      <c r="S620" s="27">
        <v>134000</v>
      </c>
      <c r="T620" s="28">
        <v>0</v>
      </c>
      <c r="U620" s="27">
        <v>134000</v>
      </c>
      <c r="V620" s="29">
        <v>0</v>
      </c>
      <c r="W620" s="26">
        <v>10</v>
      </c>
      <c r="X620" s="30">
        <f t="shared" si="135"/>
        <v>17</v>
      </c>
      <c r="Y620" s="31">
        <f t="shared" si="136"/>
        <v>2107.8000000000002</v>
      </c>
      <c r="Z620" s="31">
        <f t="shared" si="137"/>
        <v>134000</v>
      </c>
      <c r="AA620" s="31">
        <f t="shared" si="138"/>
        <v>134000</v>
      </c>
      <c r="AB620" s="5">
        <v>10</v>
      </c>
      <c r="AC620" s="6">
        <v>0</v>
      </c>
      <c r="AD620" s="30">
        <v>0</v>
      </c>
      <c r="AE620" s="67">
        <f t="shared" si="139"/>
        <v>0.58823529411764708</v>
      </c>
      <c r="AF620" s="70">
        <f>IF(C620=Sheet6!$E$3,Sheet6!$E$4,IF('January 2023'!C620=Sheet6!$F$3,Sheet6!$F$4,IF('January 2023'!C620=Sheet6!$G$3,Sheet6!$G$4,IF('January 2023'!C620=Sheet6!$H$3,Sheet6!$H$4,IF('January 2023'!C620=Sheet6!$I$3,Sheet6!$I$4,IF('January 2023'!C620=Sheet6!$J$3,Sheet6!$J$4,IF('January 2023'!C620=Sheet6!$K$3,Sheet6!$K$4,IF('January 2023'!C620=Sheet6!$L$3,Sheet6!$L$4))))))))</f>
        <v>0.11334524387361433</v>
      </c>
      <c r="AG620" s="74">
        <f t="shared" si="140"/>
        <v>0.7970806232037444</v>
      </c>
      <c r="AH620" s="71">
        <v>0.84</v>
      </c>
      <c r="AI620" s="72">
        <f t="shared" si="141"/>
        <v>0</v>
      </c>
      <c r="AJ620" s="73">
        <f t="shared" si="142"/>
        <v>0.58823529411764708</v>
      </c>
      <c r="AK620" s="73">
        <v>0.68062718848137493</v>
      </c>
      <c r="AL620" s="95">
        <f t="shared" si="143"/>
        <v>0</v>
      </c>
      <c r="AM620" s="107">
        <v>0</v>
      </c>
      <c r="AN620" s="98">
        <f t="shared" si="144"/>
        <v>113.49600000001919</v>
      </c>
      <c r="AO620" s="99" t="e">
        <f>SUMIF([1]Sheet1!$AB:$AB,E620,[1]Sheet1!$AA:$AA)</f>
        <v>#VALUE!</v>
      </c>
      <c r="AP620" s="100" t="str">
        <f t="shared" si="145"/>
        <v/>
      </c>
      <c r="AQ620" s="97">
        <f t="shared" si="146"/>
        <v>1</v>
      </c>
      <c r="AR620" s="100">
        <f t="shared" si="147"/>
        <v>1</v>
      </c>
      <c r="AS620" s="101">
        <f t="shared" si="148"/>
        <v>0.2029193767962556</v>
      </c>
      <c r="AT620" s="100">
        <v>0.11334524387361433</v>
      </c>
      <c r="AU620" s="108">
        <f t="shared" si="149"/>
        <v>0</v>
      </c>
    </row>
    <row r="621" spans="1:47" hidden="1">
      <c r="A621" s="21">
        <v>44927</v>
      </c>
      <c r="B621" s="23" t="s">
        <v>13</v>
      </c>
      <c r="C621" s="23" t="s">
        <v>274</v>
      </c>
      <c r="D621" s="23" t="s">
        <v>514</v>
      </c>
      <c r="E621" s="23">
        <v>1000259870</v>
      </c>
      <c r="F621" s="23" t="s">
        <v>32</v>
      </c>
      <c r="G621" s="22">
        <v>1069288</v>
      </c>
      <c r="H621" s="36" t="s">
        <v>20</v>
      </c>
      <c r="I621" s="4" t="s">
        <v>3518</v>
      </c>
      <c r="J621" s="4" t="s">
        <v>3556</v>
      </c>
      <c r="K621" s="24">
        <v>2618.8000000000175</v>
      </c>
      <c r="L621" s="24">
        <v>2618.8000000000175</v>
      </c>
      <c r="M621" s="29">
        <v>0</v>
      </c>
      <c r="N621" s="29">
        <v>0</v>
      </c>
      <c r="O621" s="29">
        <v>4</v>
      </c>
      <c r="P621" s="29">
        <v>0</v>
      </c>
      <c r="Q621" s="29">
        <v>241.60000000000002</v>
      </c>
      <c r="R621" s="28">
        <v>0</v>
      </c>
      <c r="S621" s="28">
        <v>15400.000000000002</v>
      </c>
      <c r="T621" s="28">
        <v>0</v>
      </c>
      <c r="U621" s="28">
        <v>38500</v>
      </c>
      <c r="V621" s="29">
        <v>0</v>
      </c>
      <c r="W621" s="29">
        <v>1</v>
      </c>
      <c r="X621" s="32">
        <f t="shared" si="135"/>
        <v>4</v>
      </c>
      <c r="Y621" s="33">
        <f t="shared" si="136"/>
        <v>241.60000000000002</v>
      </c>
      <c r="Z621" s="33">
        <f t="shared" si="137"/>
        <v>15400.000000000002</v>
      </c>
      <c r="AA621" s="33">
        <f t="shared" si="138"/>
        <v>38500</v>
      </c>
      <c r="AB621" s="5">
        <v>1</v>
      </c>
      <c r="AC621" s="6">
        <v>0</v>
      </c>
      <c r="AD621" s="32">
        <v>0</v>
      </c>
      <c r="AE621" s="67">
        <f t="shared" si="139"/>
        <v>0.25</v>
      </c>
      <c r="AF621" s="70">
        <f>IF(C621=Sheet6!$E$3,Sheet6!$E$4,IF('January 2023'!C621=Sheet6!$F$3,Sheet6!$F$4,IF('January 2023'!C621=Sheet6!$G$3,Sheet6!$G$4,IF('January 2023'!C621=Sheet6!$H$3,Sheet6!$H$4,IF('January 2023'!C621=Sheet6!$I$3,Sheet6!$I$4,IF('January 2023'!C621=Sheet6!$J$3,Sheet6!$J$4,IF('January 2023'!C621=Sheet6!$K$3,Sheet6!$K$4,IF('January 2023'!C621=Sheet6!$L$3,Sheet6!$L$4))))))))</f>
        <v>0.11334524387361433</v>
      </c>
      <c r="AG621" s="74">
        <f t="shared" si="140"/>
        <v>9.2255995112264552E-2</v>
      </c>
      <c r="AH621" s="71">
        <v>0.84</v>
      </c>
      <c r="AI621" s="72">
        <f t="shared" si="141"/>
        <v>0</v>
      </c>
      <c r="AJ621" s="73">
        <f t="shared" si="142"/>
        <v>0.25</v>
      </c>
      <c r="AK621" s="73">
        <v>0.68062718848137493</v>
      </c>
      <c r="AL621" s="95">
        <f t="shared" si="143"/>
        <v>0</v>
      </c>
      <c r="AM621" s="107">
        <v>0</v>
      </c>
      <c r="AN621" s="98">
        <f t="shared" si="144"/>
        <v>1958.1920000000146</v>
      </c>
      <c r="AO621" s="99" t="e">
        <f>SUMIF([1]Sheet1!$AB:$AB,E621,[1]Sheet1!$AA:$AA)</f>
        <v>#VALUE!</v>
      </c>
      <c r="AP621" s="100" t="str">
        <f t="shared" si="145"/>
        <v/>
      </c>
      <c r="AQ621" s="97">
        <f t="shared" si="146"/>
        <v>1</v>
      </c>
      <c r="AR621" s="100">
        <f t="shared" si="147"/>
        <v>2.4999999999999996</v>
      </c>
      <c r="AS621" s="101">
        <f t="shared" si="148"/>
        <v>0.7693600122193387</v>
      </c>
      <c r="AT621" s="100">
        <v>0.11334524387361433</v>
      </c>
      <c r="AU621" s="108">
        <f t="shared" si="149"/>
        <v>0</v>
      </c>
    </row>
    <row r="622" spans="1:47" hidden="1">
      <c r="A622" s="21">
        <v>44927</v>
      </c>
      <c r="B622" s="22" t="s">
        <v>13</v>
      </c>
      <c r="C622" s="22" t="s">
        <v>274</v>
      </c>
      <c r="D622" s="22" t="s">
        <v>558</v>
      </c>
      <c r="E622" s="22">
        <v>1002089908</v>
      </c>
      <c r="F622" s="22" t="s">
        <v>32</v>
      </c>
      <c r="G622" s="22">
        <v>1069288</v>
      </c>
      <c r="H622" s="36" t="s">
        <v>20</v>
      </c>
      <c r="I622" s="4" t="s">
        <v>3518</v>
      </c>
      <c r="J622" s="4" t="s">
        <v>3556</v>
      </c>
      <c r="K622" s="25">
        <v>2596.804999999993</v>
      </c>
      <c r="L622" s="25">
        <v>2596.804999999993</v>
      </c>
      <c r="M622" s="26">
        <v>0</v>
      </c>
      <c r="N622" s="26">
        <v>0</v>
      </c>
      <c r="O622" s="26">
        <v>4</v>
      </c>
      <c r="P622" s="26">
        <v>0</v>
      </c>
      <c r="Q622" s="26">
        <v>783.40000000000009</v>
      </c>
      <c r="R622" s="27">
        <v>0</v>
      </c>
      <c r="S622" s="27">
        <v>48965.22</v>
      </c>
      <c r="T622" s="28">
        <v>0</v>
      </c>
      <c r="U622" s="27">
        <v>54900</v>
      </c>
      <c r="V622" s="29">
        <v>0</v>
      </c>
      <c r="W622" s="26">
        <v>4</v>
      </c>
      <c r="X622" s="30">
        <f t="shared" si="135"/>
        <v>4</v>
      </c>
      <c r="Y622" s="31">
        <f t="shared" si="136"/>
        <v>783.40000000000009</v>
      </c>
      <c r="Z622" s="31">
        <f t="shared" si="137"/>
        <v>48965.22</v>
      </c>
      <c r="AA622" s="31">
        <f t="shared" si="138"/>
        <v>54900</v>
      </c>
      <c r="AB622" s="5">
        <v>4</v>
      </c>
      <c r="AC622" s="6">
        <v>0</v>
      </c>
      <c r="AD622" s="30">
        <v>0</v>
      </c>
      <c r="AE622" s="67">
        <f t="shared" si="139"/>
        <v>1</v>
      </c>
      <c r="AF622" s="70">
        <f>IF(C622=Sheet6!$E$3,Sheet6!$E$4,IF('January 2023'!C622=Sheet6!$F$3,Sheet6!$F$4,IF('January 2023'!C622=Sheet6!$G$3,Sheet6!$G$4,IF('January 2023'!C622=Sheet6!$H$3,Sheet6!$H$4,IF('January 2023'!C622=Sheet6!$I$3,Sheet6!$I$4,IF('January 2023'!C622=Sheet6!$J$3,Sheet6!$J$4,IF('January 2023'!C622=Sheet6!$K$3,Sheet6!$K$4,IF('January 2023'!C622=Sheet6!$L$3,Sheet6!$L$4))))))))</f>
        <v>0.11334524387361433</v>
      </c>
      <c r="AG622" s="74">
        <f t="shared" si="140"/>
        <v>0.30167840865987328</v>
      </c>
      <c r="AH622" s="71">
        <v>0.84</v>
      </c>
      <c r="AI622" s="72">
        <f t="shared" si="141"/>
        <v>0</v>
      </c>
      <c r="AJ622" s="73">
        <f t="shared" si="142"/>
        <v>1</v>
      </c>
      <c r="AK622" s="73">
        <v>0.68062718848137493</v>
      </c>
      <c r="AL622" s="95">
        <f t="shared" si="143"/>
        <v>1</v>
      </c>
      <c r="AM622" s="107">
        <v>0</v>
      </c>
      <c r="AN622" s="98">
        <f t="shared" si="144"/>
        <v>1397.9161999999938</v>
      </c>
      <c r="AO622" s="99" t="e">
        <f>SUMIF([1]Sheet1!$AB:$AB,E622,[1]Sheet1!$AA:$AA)</f>
        <v>#VALUE!</v>
      </c>
      <c r="AP622" s="100" t="str">
        <f t="shared" si="145"/>
        <v/>
      </c>
      <c r="AQ622" s="97">
        <f t="shared" si="146"/>
        <v>1</v>
      </c>
      <c r="AR622" s="100">
        <f t="shared" si="147"/>
        <v>1.1212039892805545</v>
      </c>
      <c r="AS622" s="101">
        <f t="shared" si="148"/>
        <v>0.66175696473074064</v>
      </c>
      <c r="AT622" s="100">
        <v>0.11334524387361433</v>
      </c>
      <c r="AU622" s="108">
        <f t="shared" si="149"/>
        <v>0</v>
      </c>
    </row>
    <row r="623" spans="1:47" hidden="1">
      <c r="A623" s="21">
        <v>44927</v>
      </c>
      <c r="B623" s="22" t="s">
        <v>13</v>
      </c>
      <c r="C623" s="22" t="s">
        <v>274</v>
      </c>
      <c r="D623" s="22" t="s">
        <v>769</v>
      </c>
      <c r="E623" s="22">
        <v>1000281564</v>
      </c>
      <c r="F623" s="22" t="s">
        <v>32</v>
      </c>
      <c r="G623" s="22">
        <v>1070842</v>
      </c>
      <c r="H623" s="36" t="s">
        <v>20</v>
      </c>
      <c r="I623" s="4" t="s">
        <v>3518</v>
      </c>
      <c r="J623" s="4" t="s">
        <v>3556</v>
      </c>
      <c r="K623" s="25">
        <v>2592.7999999999884</v>
      </c>
      <c r="L623" s="25">
        <v>2592.7999999999884</v>
      </c>
      <c r="M623" s="26">
        <v>0</v>
      </c>
      <c r="N623" s="26">
        <v>0</v>
      </c>
      <c r="O623" s="26">
        <v>9</v>
      </c>
      <c r="P623" s="26">
        <v>0</v>
      </c>
      <c r="Q623" s="26">
        <v>1604.0000000000002</v>
      </c>
      <c r="R623" s="27">
        <v>0</v>
      </c>
      <c r="S623" s="27">
        <v>106000</v>
      </c>
      <c r="T623" s="28">
        <v>0</v>
      </c>
      <c r="U623" s="27">
        <v>106000</v>
      </c>
      <c r="V623" s="29">
        <v>0</v>
      </c>
      <c r="W623" s="26">
        <v>6</v>
      </c>
      <c r="X623" s="30">
        <f t="shared" si="135"/>
        <v>9</v>
      </c>
      <c r="Y623" s="31">
        <f t="shared" si="136"/>
        <v>1604.0000000000002</v>
      </c>
      <c r="Z623" s="31">
        <f t="shared" si="137"/>
        <v>106000</v>
      </c>
      <c r="AA623" s="31">
        <f t="shared" si="138"/>
        <v>106000</v>
      </c>
      <c r="AB623" s="5">
        <v>6</v>
      </c>
      <c r="AC623" s="6">
        <v>0</v>
      </c>
      <c r="AD623" s="30">
        <v>0</v>
      </c>
      <c r="AE623" s="67">
        <f t="shared" si="139"/>
        <v>0.66666666666666663</v>
      </c>
      <c r="AF623" s="70">
        <f>IF(C623=Sheet6!$E$3,Sheet6!$E$4,IF('January 2023'!C623=Sheet6!$F$3,Sheet6!$F$4,IF('January 2023'!C623=Sheet6!$G$3,Sheet6!$G$4,IF('January 2023'!C623=Sheet6!$H$3,Sheet6!$H$4,IF('January 2023'!C623=Sheet6!$I$3,Sheet6!$I$4,IF('January 2023'!C623=Sheet6!$J$3,Sheet6!$J$4,IF('January 2023'!C623=Sheet6!$K$3,Sheet6!$K$4,IF('January 2023'!C623=Sheet6!$L$3,Sheet6!$L$4))))))))</f>
        <v>0.11334524387361433</v>
      </c>
      <c r="AG623" s="74">
        <f t="shared" si="140"/>
        <v>0.61863622338784607</v>
      </c>
      <c r="AH623" s="71">
        <v>0.84</v>
      </c>
      <c r="AI623" s="72">
        <f t="shared" si="141"/>
        <v>0</v>
      </c>
      <c r="AJ623" s="73">
        <f t="shared" si="142"/>
        <v>0.66666666666666663</v>
      </c>
      <c r="AK623" s="73">
        <v>0.68062718848137493</v>
      </c>
      <c r="AL623" s="95">
        <f t="shared" si="143"/>
        <v>0</v>
      </c>
      <c r="AM623" s="107">
        <v>0</v>
      </c>
      <c r="AN623" s="98">
        <f t="shared" si="144"/>
        <v>573.95199999999022</v>
      </c>
      <c r="AO623" s="99" t="e">
        <f>SUMIF([1]Sheet1!$AB:$AB,E623,[1]Sheet1!$AA:$AA)</f>
        <v>#VALUE!</v>
      </c>
      <c r="AP623" s="100" t="str">
        <f t="shared" si="145"/>
        <v/>
      </c>
      <c r="AQ623" s="97">
        <f t="shared" si="146"/>
        <v>1</v>
      </c>
      <c r="AR623" s="100">
        <f t="shared" si="147"/>
        <v>1</v>
      </c>
      <c r="AS623" s="101">
        <f t="shared" si="148"/>
        <v>0.38136377661215393</v>
      </c>
      <c r="AT623" s="100">
        <v>0.11334524387361433</v>
      </c>
      <c r="AU623" s="108">
        <f t="shared" si="149"/>
        <v>0</v>
      </c>
    </row>
    <row r="624" spans="1:47" hidden="1">
      <c r="A624" s="21">
        <v>44927</v>
      </c>
      <c r="B624" s="22" t="s">
        <v>13</v>
      </c>
      <c r="C624" s="22" t="s">
        <v>274</v>
      </c>
      <c r="D624" s="22" t="s">
        <v>563</v>
      </c>
      <c r="E624" s="22">
        <v>1002041426</v>
      </c>
      <c r="F624" s="22" t="s">
        <v>32</v>
      </c>
      <c r="G624" s="22">
        <v>1069281</v>
      </c>
      <c r="H624" s="36" t="s">
        <v>20</v>
      </c>
      <c r="I624" s="4" t="s">
        <v>3519</v>
      </c>
      <c r="J624" s="4" t="s">
        <v>3557</v>
      </c>
      <c r="K624" s="25">
        <v>2591.429999999993</v>
      </c>
      <c r="L624" s="25">
        <v>2591.429999999993</v>
      </c>
      <c r="M624" s="26">
        <v>0</v>
      </c>
      <c r="N624" s="26">
        <v>0</v>
      </c>
      <c r="O624" s="26">
        <v>5</v>
      </c>
      <c r="P624" s="26">
        <v>0</v>
      </c>
      <c r="Q624" s="26">
        <v>993.1</v>
      </c>
      <c r="R624" s="27">
        <v>0</v>
      </c>
      <c r="S624" s="27">
        <v>41008</v>
      </c>
      <c r="T624" s="28">
        <v>0</v>
      </c>
      <c r="U624" s="27">
        <v>66000</v>
      </c>
      <c r="V624" s="29">
        <v>0</v>
      </c>
      <c r="W624" s="26">
        <v>5</v>
      </c>
      <c r="X624" s="30">
        <f t="shared" si="135"/>
        <v>5</v>
      </c>
      <c r="Y624" s="31">
        <f t="shared" si="136"/>
        <v>993.1</v>
      </c>
      <c r="Z624" s="31">
        <f t="shared" si="137"/>
        <v>41008</v>
      </c>
      <c r="AA624" s="31">
        <f t="shared" si="138"/>
        <v>66000</v>
      </c>
      <c r="AB624" s="5">
        <v>5</v>
      </c>
      <c r="AC624" s="6">
        <v>0</v>
      </c>
      <c r="AD624" s="30">
        <v>0</v>
      </c>
      <c r="AE624" s="67">
        <f t="shared" si="139"/>
        <v>1</v>
      </c>
      <c r="AF624" s="70">
        <f>IF(C624=Sheet6!$E$3,Sheet6!$E$4,IF('January 2023'!C624=Sheet6!$F$3,Sheet6!$F$4,IF('January 2023'!C624=Sheet6!$G$3,Sheet6!$G$4,IF('January 2023'!C624=Sheet6!$H$3,Sheet6!$H$4,IF('January 2023'!C624=Sheet6!$I$3,Sheet6!$I$4,IF('January 2023'!C624=Sheet6!$J$3,Sheet6!$J$4,IF('January 2023'!C624=Sheet6!$K$3,Sheet6!$K$4,IF('January 2023'!C624=Sheet6!$L$3,Sheet6!$L$4))))))))</f>
        <v>0.11334524387361433</v>
      </c>
      <c r="AG624" s="74">
        <f t="shared" si="140"/>
        <v>0.38322470605032849</v>
      </c>
      <c r="AH624" s="71">
        <v>0.84</v>
      </c>
      <c r="AI624" s="72">
        <f t="shared" si="141"/>
        <v>0</v>
      </c>
      <c r="AJ624" s="73">
        <f t="shared" si="142"/>
        <v>1</v>
      </c>
      <c r="AK624" s="73">
        <v>0.68062718848137493</v>
      </c>
      <c r="AL624" s="95">
        <f t="shared" si="143"/>
        <v>1</v>
      </c>
      <c r="AM624" s="107">
        <v>0</v>
      </c>
      <c r="AN624" s="98">
        <f t="shared" si="144"/>
        <v>1183.7011999999938</v>
      </c>
      <c r="AO624" s="99" t="e">
        <f>SUMIF([1]Sheet1!$AB:$AB,E624,[1]Sheet1!$AA:$AA)</f>
        <v>#VALUE!</v>
      </c>
      <c r="AP624" s="100" t="str">
        <f t="shared" si="145"/>
        <v/>
      </c>
      <c r="AQ624" s="97">
        <f t="shared" si="146"/>
        <v>1</v>
      </c>
      <c r="AR624" s="100">
        <f t="shared" si="147"/>
        <v>1.609442060085837</v>
      </c>
      <c r="AS624" s="101">
        <f t="shared" si="148"/>
        <v>0.38322203961857004</v>
      </c>
      <c r="AT624" s="100">
        <v>0.11334524387361433</v>
      </c>
      <c r="AU624" s="108">
        <f t="shared" si="149"/>
        <v>0</v>
      </c>
    </row>
    <row r="625" spans="1:47" hidden="1">
      <c r="A625" s="21">
        <v>44927</v>
      </c>
      <c r="B625" s="22" t="s">
        <v>13</v>
      </c>
      <c r="C625" s="22" t="s">
        <v>274</v>
      </c>
      <c r="D625" s="22" t="s">
        <v>290</v>
      </c>
      <c r="E625" s="22">
        <v>1002058921</v>
      </c>
      <c r="F625" s="22" t="s">
        <v>32</v>
      </c>
      <c r="G625" s="22">
        <v>1069281</v>
      </c>
      <c r="H625" s="36" t="s">
        <v>20</v>
      </c>
      <c r="I625" s="4" t="s">
        <v>3521</v>
      </c>
      <c r="J625" s="4" t="s">
        <v>3559</v>
      </c>
      <c r="K625" s="25">
        <v>2582.0015160000007</v>
      </c>
      <c r="L625" s="25">
        <v>2582.0015160000007</v>
      </c>
      <c r="M625" s="26">
        <v>0</v>
      </c>
      <c r="N625" s="26">
        <v>0</v>
      </c>
      <c r="O625" s="26">
        <v>4</v>
      </c>
      <c r="P625" s="26">
        <v>0</v>
      </c>
      <c r="Q625" s="26">
        <v>438.00000000000006</v>
      </c>
      <c r="R625" s="27">
        <v>0</v>
      </c>
      <c r="S625" s="27">
        <v>29000</v>
      </c>
      <c r="T625" s="28">
        <v>0</v>
      </c>
      <c r="U625" s="27">
        <v>29000</v>
      </c>
      <c r="V625" s="29">
        <v>0</v>
      </c>
      <c r="W625" s="26">
        <v>3</v>
      </c>
      <c r="X625" s="30">
        <f t="shared" si="135"/>
        <v>4</v>
      </c>
      <c r="Y625" s="31">
        <f t="shared" si="136"/>
        <v>438.00000000000006</v>
      </c>
      <c r="Z625" s="31">
        <f t="shared" si="137"/>
        <v>29000</v>
      </c>
      <c r="AA625" s="31">
        <f t="shared" si="138"/>
        <v>29000</v>
      </c>
      <c r="AB625" s="5">
        <v>3</v>
      </c>
      <c r="AC625" s="6">
        <v>0</v>
      </c>
      <c r="AD625" s="30">
        <v>0</v>
      </c>
      <c r="AE625" s="67">
        <f t="shared" si="139"/>
        <v>0.75</v>
      </c>
      <c r="AF625" s="70">
        <f>IF(C625=Sheet6!$E$3,Sheet6!$E$4,IF('January 2023'!C625=Sheet6!$F$3,Sheet6!$F$4,IF('January 2023'!C625=Sheet6!$G$3,Sheet6!$G$4,IF('January 2023'!C625=Sheet6!$H$3,Sheet6!$H$4,IF('January 2023'!C625=Sheet6!$I$3,Sheet6!$I$4,IF('January 2023'!C625=Sheet6!$J$3,Sheet6!$J$4,IF('January 2023'!C625=Sheet6!$K$3,Sheet6!$K$4,IF('January 2023'!C625=Sheet6!$L$3,Sheet6!$L$4))))))))</f>
        <v>0.11334524387361433</v>
      </c>
      <c r="AG625" s="74">
        <f t="shared" si="140"/>
        <v>0.16963584153062128</v>
      </c>
      <c r="AH625" s="71">
        <v>0.84</v>
      </c>
      <c r="AI625" s="72">
        <f t="shared" si="141"/>
        <v>0</v>
      </c>
      <c r="AJ625" s="73">
        <f t="shared" si="142"/>
        <v>0.75</v>
      </c>
      <c r="AK625" s="73">
        <v>0.68062718848137493</v>
      </c>
      <c r="AL625" s="95">
        <f t="shared" si="143"/>
        <v>1</v>
      </c>
      <c r="AM625" s="107">
        <v>0</v>
      </c>
      <c r="AN625" s="98">
        <f t="shared" si="144"/>
        <v>1730.8812734400003</v>
      </c>
      <c r="AO625" s="99" t="e">
        <f>SUMIF([1]Sheet1!$AB:$AB,E625,[1]Sheet1!$AA:$AA)</f>
        <v>#VALUE!</v>
      </c>
      <c r="AP625" s="100" t="str">
        <f t="shared" si="145"/>
        <v/>
      </c>
      <c r="AQ625" s="97">
        <f t="shared" si="146"/>
        <v>1</v>
      </c>
      <c r="AR625" s="100">
        <f t="shared" si="147"/>
        <v>1</v>
      </c>
      <c r="AS625" s="101">
        <f t="shared" si="148"/>
        <v>0.83036415846937872</v>
      </c>
      <c r="AT625" s="100">
        <v>0.11334524387361433</v>
      </c>
      <c r="AU625" s="108">
        <f t="shared" si="149"/>
        <v>0</v>
      </c>
    </row>
    <row r="626" spans="1:47" hidden="1">
      <c r="A626" s="21">
        <v>44927</v>
      </c>
      <c r="B626" s="23" t="s">
        <v>13</v>
      </c>
      <c r="C626" s="23" t="s">
        <v>274</v>
      </c>
      <c r="D626" s="23" t="s">
        <v>513</v>
      </c>
      <c r="E626" s="23">
        <v>1000255411</v>
      </c>
      <c r="F626" s="23" t="s">
        <v>32</v>
      </c>
      <c r="G626" s="22">
        <v>1070842</v>
      </c>
      <c r="H626" s="36" t="s">
        <v>20</v>
      </c>
      <c r="I626" s="4" t="s">
        <v>3520</v>
      </c>
      <c r="J626" s="4" t="s">
        <v>3558</v>
      </c>
      <c r="K626" s="24">
        <v>2568.8499999999985</v>
      </c>
      <c r="L626" s="24">
        <v>2568.8499999999985</v>
      </c>
      <c r="M626" s="29">
        <v>0</v>
      </c>
      <c r="N626" s="29">
        <v>0</v>
      </c>
      <c r="O626" s="29">
        <v>8</v>
      </c>
      <c r="P626" s="29">
        <v>0</v>
      </c>
      <c r="Q626" s="29">
        <v>583.70000000000005</v>
      </c>
      <c r="R626" s="28">
        <v>0</v>
      </c>
      <c r="S626" s="28">
        <v>38500</v>
      </c>
      <c r="T626" s="28">
        <v>0</v>
      </c>
      <c r="U626" s="28">
        <v>38500</v>
      </c>
      <c r="V626" s="29">
        <v>0</v>
      </c>
      <c r="W626" s="29">
        <v>5</v>
      </c>
      <c r="X626" s="32">
        <f t="shared" si="135"/>
        <v>8</v>
      </c>
      <c r="Y626" s="33">
        <f t="shared" si="136"/>
        <v>583.70000000000005</v>
      </c>
      <c r="Z626" s="33">
        <f t="shared" si="137"/>
        <v>38500</v>
      </c>
      <c r="AA626" s="33">
        <f t="shared" si="138"/>
        <v>38500</v>
      </c>
      <c r="AB626" s="5">
        <v>5</v>
      </c>
      <c r="AC626" s="6">
        <v>0</v>
      </c>
      <c r="AD626" s="32">
        <v>0</v>
      </c>
      <c r="AE626" s="67">
        <f t="shared" si="139"/>
        <v>0.625</v>
      </c>
      <c r="AF626" s="70">
        <f>IF(C626=Sheet6!$E$3,Sheet6!$E$4,IF('January 2023'!C626=Sheet6!$F$3,Sheet6!$F$4,IF('January 2023'!C626=Sheet6!$G$3,Sheet6!$G$4,IF('January 2023'!C626=Sheet6!$H$3,Sheet6!$H$4,IF('January 2023'!C626=Sheet6!$I$3,Sheet6!$I$4,IF('January 2023'!C626=Sheet6!$J$3,Sheet6!$J$4,IF('January 2023'!C626=Sheet6!$K$3,Sheet6!$K$4,IF('January 2023'!C626=Sheet6!$L$3,Sheet6!$L$4))))))))</f>
        <v>0.11334524387361433</v>
      </c>
      <c r="AG626" s="74">
        <f t="shared" si="140"/>
        <v>0.22722229791540977</v>
      </c>
      <c r="AH626" s="71">
        <v>0.84</v>
      </c>
      <c r="AI626" s="72">
        <f t="shared" si="141"/>
        <v>0</v>
      </c>
      <c r="AJ626" s="73">
        <f t="shared" si="142"/>
        <v>0.625</v>
      </c>
      <c r="AK626" s="73">
        <v>0.68062718848137493</v>
      </c>
      <c r="AL626" s="95">
        <f t="shared" si="143"/>
        <v>0</v>
      </c>
      <c r="AM626" s="107">
        <v>0</v>
      </c>
      <c r="AN626" s="98">
        <f t="shared" si="144"/>
        <v>1574.1339999999989</v>
      </c>
      <c r="AO626" s="99" t="e">
        <f>SUMIF([1]Sheet1!$AB:$AB,E626,[1]Sheet1!$AA:$AA)</f>
        <v>#VALUE!</v>
      </c>
      <c r="AP626" s="100" t="str">
        <f t="shared" si="145"/>
        <v/>
      </c>
      <c r="AQ626" s="97">
        <f t="shared" si="146"/>
        <v>1</v>
      </c>
      <c r="AR626" s="100">
        <f t="shared" si="147"/>
        <v>1</v>
      </c>
      <c r="AS626" s="101">
        <f t="shared" si="148"/>
        <v>0.77277770208459029</v>
      </c>
      <c r="AT626" s="100">
        <v>0.11334524387361433</v>
      </c>
      <c r="AU626" s="108">
        <f t="shared" si="149"/>
        <v>0</v>
      </c>
    </row>
    <row r="627" spans="1:47" hidden="1">
      <c r="A627" s="21">
        <v>44927</v>
      </c>
      <c r="B627" s="23" t="s">
        <v>13</v>
      </c>
      <c r="C627" s="23" t="s">
        <v>274</v>
      </c>
      <c r="D627" s="23" t="s">
        <v>504</v>
      </c>
      <c r="E627" s="23">
        <v>1002041420</v>
      </c>
      <c r="F627" s="23" t="s">
        <v>32</v>
      </c>
      <c r="G627" s="22">
        <v>1069281</v>
      </c>
      <c r="H627" s="36" t="s">
        <v>20</v>
      </c>
      <c r="I627" s="4" t="s">
        <v>3519</v>
      </c>
      <c r="J627" s="4" t="s">
        <v>3557</v>
      </c>
      <c r="K627" s="24">
        <v>2528.5900000000256</v>
      </c>
      <c r="L627" s="24">
        <v>2528.5900000000256</v>
      </c>
      <c r="M627" s="29">
        <v>0</v>
      </c>
      <c r="N627" s="29">
        <v>0</v>
      </c>
      <c r="O627" s="29">
        <v>10</v>
      </c>
      <c r="P627" s="29">
        <v>0</v>
      </c>
      <c r="Q627" s="29">
        <v>2782.4000000000005</v>
      </c>
      <c r="R627" s="28">
        <v>0</v>
      </c>
      <c r="S627" s="28">
        <v>153946.05000000002</v>
      </c>
      <c r="T627" s="28">
        <v>0</v>
      </c>
      <c r="U627" s="28">
        <v>196900</v>
      </c>
      <c r="V627" s="29">
        <v>0</v>
      </c>
      <c r="W627" s="29">
        <v>9</v>
      </c>
      <c r="X627" s="32">
        <f t="shared" si="135"/>
        <v>10</v>
      </c>
      <c r="Y627" s="33">
        <f t="shared" si="136"/>
        <v>2782.4000000000005</v>
      </c>
      <c r="Z627" s="33">
        <f t="shared" si="137"/>
        <v>153946.05000000002</v>
      </c>
      <c r="AA627" s="33">
        <f t="shared" si="138"/>
        <v>196900</v>
      </c>
      <c r="AB627" s="5">
        <v>9</v>
      </c>
      <c r="AC627" s="6">
        <v>0</v>
      </c>
      <c r="AD627" s="32">
        <v>0</v>
      </c>
      <c r="AE627" s="67">
        <f t="shared" si="139"/>
        <v>0.9</v>
      </c>
      <c r="AF627" s="70">
        <f>IF(C627=Sheet6!$E$3,Sheet6!$E$4,IF('January 2023'!C627=Sheet6!$F$3,Sheet6!$F$4,IF('January 2023'!C627=Sheet6!$G$3,Sheet6!$G$4,IF('January 2023'!C627=Sheet6!$H$3,Sheet6!$H$4,IF('January 2023'!C627=Sheet6!$I$3,Sheet6!$I$4,IF('January 2023'!C627=Sheet6!$J$3,Sheet6!$J$4,IF('January 2023'!C627=Sheet6!$K$3,Sheet6!$K$4,IF('January 2023'!C627=Sheet6!$L$3,Sheet6!$L$4))))))))</f>
        <v>0.11334524387361433</v>
      </c>
      <c r="AG627" s="74">
        <f t="shared" si="140"/>
        <v>1.1003760989325957</v>
      </c>
      <c r="AH627" s="71">
        <v>0.84</v>
      </c>
      <c r="AI627" s="72">
        <f t="shared" si="141"/>
        <v>1</v>
      </c>
      <c r="AJ627" s="73">
        <f t="shared" si="142"/>
        <v>0.9</v>
      </c>
      <c r="AK627" s="73">
        <v>0.68062718848137493</v>
      </c>
      <c r="AL627" s="95">
        <f t="shared" si="143"/>
        <v>1</v>
      </c>
      <c r="AM627" s="107">
        <v>0</v>
      </c>
      <c r="AN627" s="98">
        <f t="shared" si="144"/>
        <v>0</v>
      </c>
      <c r="AO627" s="99" t="e">
        <f>SUMIF([1]Sheet1!$AB:$AB,E627,[1]Sheet1!$AA:$AA)</f>
        <v>#VALUE!</v>
      </c>
      <c r="AP627" s="100">
        <f t="shared" si="145"/>
        <v>1</v>
      </c>
      <c r="AQ627" s="97">
        <f t="shared" si="146"/>
        <v>0</v>
      </c>
      <c r="AR627" s="100">
        <f t="shared" si="147"/>
        <v>1.2790195006627321</v>
      </c>
      <c r="AS627" s="101">
        <f t="shared" si="148"/>
        <v>-0.40740248859797368</v>
      </c>
      <c r="AT627" s="100">
        <v>0.11334524387361433</v>
      </c>
      <c r="AU627" s="108">
        <f t="shared" si="149"/>
        <v>1</v>
      </c>
    </row>
    <row r="628" spans="1:47" hidden="1">
      <c r="A628" s="21">
        <v>44927</v>
      </c>
      <c r="B628" s="23" t="s">
        <v>13</v>
      </c>
      <c r="C628" s="23" t="s">
        <v>274</v>
      </c>
      <c r="D628" s="23" t="s">
        <v>522</v>
      </c>
      <c r="E628" s="23">
        <v>1000255451</v>
      </c>
      <c r="F628" s="23" t="s">
        <v>32</v>
      </c>
      <c r="G628" s="22">
        <v>1070842</v>
      </c>
      <c r="H628" s="36" t="s">
        <v>20</v>
      </c>
      <c r="I628" s="4" t="s">
        <v>3520</v>
      </c>
      <c r="J628" s="4" t="s">
        <v>3558</v>
      </c>
      <c r="K628" s="24">
        <v>2528.1904106900001</v>
      </c>
      <c r="L628" s="24">
        <v>2528.1904106900001</v>
      </c>
      <c r="M628" s="29">
        <v>0</v>
      </c>
      <c r="N628" s="29">
        <v>0</v>
      </c>
      <c r="O628" s="29">
        <v>2</v>
      </c>
      <c r="P628" s="29">
        <v>0</v>
      </c>
      <c r="Q628" s="29">
        <v>813.09999999999991</v>
      </c>
      <c r="R628" s="28">
        <v>0</v>
      </c>
      <c r="S628" s="28">
        <v>50200</v>
      </c>
      <c r="T628" s="28">
        <v>0</v>
      </c>
      <c r="U628" s="28">
        <v>50200</v>
      </c>
      <c r="V628" s="29">
        <v>0</v>
      </c>
      <c r="W628" s="29">
        <v>2</v>
      </c>
      <c r="X628" s="32">
        <f t="shared" si="135"/>
        <v>2</v>
      </c>
      <c r="Y628" s="33">
        <f t="shared" si="136"/>
        <v>813.09999999999991</v>
      </c>
      <c r="Z628" s="33">
        <f t="shared" si="137"/>
        <v>50200</v>
      </c>
      <c r="AA628" s="33">
        <f t="shared" si="138"/>
        <v>50200</v>
      </c>
      <c r="AB628" s="5">
        <v>2</v>
      </c>
      <c r="AC628" s="6">
        <v>0</v>
      </c>
      <c r="AD628" s="32">
        <v>0</v>
      </c>
      <c r="AE628" s="67">
        <f t="shared" si="139"/>
        <v>1</v>
      </c>
      <c r="AF628" s="70">
        <f>IF(C628=Sheet6!$E$3,Sheet6!$E$4,IF('January 2023'!C628=Sheet6!$F$3,Sheet6!$F$4,IF('January 2023'!C628=Sheet6!$G$3,Sheet6!$G$4,IF('January 2023'!C628=Sheet6!$H$3,Sheet6!$H$4,IF('January 2023'!C628=Sheet6!$I$3,Sheet6!$I$4,IF('January 2023'!C628=Sheet6!$J$3,Sheet6!$J$4,IF('January 2023'!C628=Sheet6!$K$3,Sheet6!$K$4,IF('January 2023'!C628=Sheet6!$L$3,Sheet6!$L$4))))))))</f>
        <v>0.11334524387361433</v>
      </c>
      <c r="AG628" s="74">
        <f t="shared" si="140"/>
        <v>0.32161343408390136</v>
      </c>
      <c r="AH628" s="71">
        <v>0.84</v>
      </c>
      <c r="AI628" s="72">
        <f t="shared" si="141"/>
        <v>0</v>
      </c>
      <c r="AJ628" s="73">
        <f t="shared" si="142"/>
        <v>1</v>
      </c>
      <c r="AK628" s="73">
        <v>0.68062718848137493</v>
      </c>
      <c r="AL628" s="95">
        <f t="shared" si="143"/>
        <v>1</v>
      </c>
      <c r="AM628" s="107">
        <v>0</v>
      </c>
      <c r="AN628" s="98">
        <f t="shared" si="144"/>
        <v>1310.5799449796</v>
      </c>
      <c r="AO628" s="99" t="e">
        <f>SUMIF([1]Sheet1!$AB:$AB,E628,[1]Sheet1!$AA:$AA)</f>
        <v>#VALUE!</v>
      </c>
      <c r="AP628" s="100" t="str">
        <f t="shared" si="145"/>
        <v/>
      </c>
      <c r="AQ628" s="97">
        <f t="shared" si="146"/>
        <v>1</v>
      </c>
      <c r="AR628" s="100">
        <f t="shared" si="147"/>
        <v>1</v>
      </c>
      <c r="AS628" s="101">
        <f t="shared" si="148"/>
        <v>0.67838656591609858</v>
      </c>
      <c r="AT628" s="100">
        <v>0.11334524387361433</v>
      </c>
      <c r="AU628" s="108">
        <f t="shared" si="149"/>
        <v>0</v>
      </c>
    </row>
    <row r="629" spans="1:47" hidden="1">
      <c r="A629" s="21">
        <v>44927</v>
      </c>
      <c r="B629" s="22" t="s">
        <v>13</v>
      </c>
      <c r="C629" s="22" t="s">
        <v>274</v>
      </c>
      <c r="D629" s="22" t="s">
        <v>523</v>
      </c>
      <c r="E629" s="22">
        <v>1000254261</v>
      </c>
      <c r="F629" s="22" t="s">
        <v>32</v>
      </c>
      <c r="G629" s="22">
        <v>1070842</v>
      </c>
      <c r="H629" s="36" t="s">
        <v>20</v>
      </c>
      <c r="I629" s="4" t="s">
        <v>3520</v>
      </c>
      <c r="J629" s="4" t="s">
        <v>3558</v>
      </c>
      <c r="K629" s="25">
        <v>2528.1904106900001</v>
      </c>
      <c r="L629" s="25">
        <v>2528.1904106900001</v>
      </c>
      <c r="M629" s="26">
        <v>0</v>
      </c>
      <c r="N629" s="26">
        <v>0</v>
      </c>
      <c r="O629" s="26">
        <v>15</v>
      </c>
      <c r="P629" s="26">
        <v>0</v>
      </c>
      <c r="Q629" s="26">
        <v>2259.9</v>
      </c>
      <c r="R629" s="27">
        <v>0</v>
      </c>
      <c r="S629" s="27">
        <v>143000</v>
      </c>
      <c r="T629" s="28">
        <v>0</v>
      </c>
      <c r="U629" s="27">
        <v>143000</v>
      </c>
      <c r="V629" s="29">
        <v>0</v>
      </c>
      <c r="W629" s="26">
        <v>13</v>
      </c>
      <c r="X629" s="30">
        <f t="shared" si="135"/>
        <v>15</v>
      </c>
      <c r="Y629" s="31">
        <f t="shared" si="136"/>
        <v>2259.9</v>
      </c>
      <c r="Z629" s="31">
        <f t="shared" si="137"/>
        <v>143000</v>
      </c>
      <c r="AA629" s="31">
        <f t="shared" si="138"/>
        <v>143000</v>
      </c>
      <c r="AB629" s="5">
        <v>13</v>
      </c>
      <c r="AC629" s="6">
        <v>0</v>
      </c>
      <c r="AD629" s="30">
        <v>0</v>
      </c>
      <c r="AE629" s="67">
        <f t="shared" si="139"/>
        <v>0.8666666666666667</v>
      </c>
      <c r="AF629" s="70">
        <f>IF(C629=Sheet6!$E$3,Sheet6!$E$4,IF('January 2023'!C629=Sheet6!$F$3,Sheet6!$F$4,IF('January 2023'!C629=Sheet6!$G$3,Sheet6!$G$4,IF('January 2023'!C629=Sheet6!$H$3,Sheet6!$H$4,IF('January 2023'!C629=Sheet6!$I$3,Sheet6!$I$4,IF('January 2023'!C629=Sheet6!$J$3,Sheet6!$J$4,IF('January 2023'!C629=Sheet6!$K$3,Sheet6!$K$4,IF('January 2023'!C629=Sheet6!$L$3,Sheet6!$L$4))))))))</f>
        <v>0.11334524387361433</v>
      </c>
      <c r="AG629" s="74">
        <f t="shared" si="140"/>
        <v>0.89388045712238207</v>
      </c>
      <c r="AH629" s="71">
        <v>0.84</v>
      </c>
      <c r="AI629" s="72">
        <f t="shared" si="141"/>
        <v>1</v>
      </c>
      <c r="AJ629" s="73">
        <f t="shared" si="142"/>
        <v>0.8666666666666667</v>
      </c>
      <c r="AK629" s="73">
        <v>0.68062718848137493</v>
      </c>
      <c r="AL629" s="95">
        <f t="shared" si="143"/>
        <v>1</v>
      </c>
      <c r="AM629" s="107">
        <v>0</v>
      </c>
      <c r="AN629" s="98">
        <f t="shared" si="144"/>
        <v>0</v>
      </c>
      <c r="AO629" s="99" t="e">
        <f>SUMIF([1]Sheet1!$AB:$AB,E629,[1]Sheet1!$AA:$AA)</f>
        <v>#VALUE!</v>
      </c>
      <c r="AP629" s="100">
        <f t="shared" si="145"/>
        <v>1</v>
      </c>
      <c r="AQ629" s="97">
        <f t="shared" si="146"/>
        <v>0</v>
      </c>
      <c r="AR629" s="100">
        <f t="shared" si="147"/>
        <v>1</v>
      </c>
      <c r="AS629" s="101">
        <f t="shared" si="148"/>
        <v>0.10611954287761793</v>
      </c>
      <c r="AT629" s="100">
        <v>0.11334524387361433</v>
      </c>
      <c r="AU629" s="108">
        <f t="shared" si="149"/>
        <v>1</v>
      </c>
    </row>
    <row r="630" spans="1:47" hidden="1">
      <c r="A630" s="21">
        <v>44927</v>
      </c>
      <c r="B630" s="23" t="s">
        <v>13</v>
      </c>
      <c r="C630" s="23" t="s">
        <v>274</v>
      </c>
      <c r="D630" s="23" t="s">
        <v>525</v>
      </c>
      <c r="E630" s="23">
        <v>1000262309</v>
      </c>
      <c r="F630" s="23" t="s">
        <v>32</v>
      </c>
      <c r="G630" s="22">
        <v>1070842</v>
      </c>
      <c r="H630" s="36" t="s">
        <v>20</v>
      </c>
      <c r="I630" s="4" t="s">
        <v>3520</v>
      </c>
      <c r="J630" s="4" t="s">
        <v>3558</v>
      </c>
      <c r="K630" s="24">
        <v>2519.7911070000005</v>
      </c>
      <c r="L630" s="24">
        <v>2519.7911070000005</v>
      </c>
      <c r="M630" s="29">
        <v>0</v>
      </c>
      <c r="N630" s="29">
        <v>0</v>
      </c>
      <c r="O630" s="29">
        <v>8</v>
      </c>
      <c r="P630" s="29">
        <v>0</v>
      </c>
      <c r="Q630" s="29">
        <v>1828.5</v>
      </c>
      <c r="R630" s="28">
        <v>0</v>
      </c>
      <c r="S630" s="28">
        <v>120294.19</v>
      </c>
      <c r="T630" s="28">
        <v>0</v>
      </c>
      <c r="U630" s="28">
        <v>145400</v>
      </c>
      <c r="V630" s="29">
        <v>0</v>
      </c>
      <c r="W630" s="29">
        <v>8</v>
      </c>
      <c r="X630" s="32">
        <f t="shared" si="135"/>
        <v>8</v>
      </c>
      <c r="Y630" s="33">
        <f t="shared" si="136"/>
        <v>1828.5</v>
      </c>
      <c r="Z630" s="33">
        <f t="shared" si="137"/>
        <v>120294.19</v>
      </c>
      <c r="AA630" s="33">
        <f t="shared" si="138"/>
        <v>145400</v>
      </c>
      <c r="AB630" s="5">
        <v>8</v>
      </c>
      <c r="AC630" s="6">
        <v>0</v>
      </c>
      <c r="AD630" s="32">
        <v>0</v>
      </c>
      <c r="AE630" s="67">
        <f t="shared" si="139"/>
        <v>1</v>
      </c>
      <c r="AF630" s="70">
        <f>IF(C630=Sheet6!$E$3,Sheet6!$E$4,IF('January 2023'!C630=Sheet6!$F$3,Sheet6!$F$4,IF('January 2023'!C630=Sheet6!$G$3,Sheet6!$G$4,IF('January 2023'!C630=Sheet6!$H$3,Sheet6!$H$4,IF('January 2023'!C630=Sheet6!$I$3,Sheet6!$I$4,IF('January 2023'!C630=Sheet6!$J$3,Sheet6!$J$4,IF('January 2023'!C630=Sheet6!$K$3,Sheet6!$K$4,IF('January 2023'!C630=Sheet6!$L$3,Sheet6!$L$4))))))))</f>
        <v>0.11334524387361433</v>
      </c>
      <c r="AG630" s="74">
        <f t="shared" si="140"/>
        <v>0.72565539060774198</v>
      </c>
      <c r="AH630" s="71">
        <v>0.84</v>
      </c>
      <c r="AI630" s="72">
        <f t="shared" si="141"/>
        <v>0</v>
      </c>
      <c r="AJ630" s="73">
        <f t="shared" si="142"/>
        <v>1</v>
      </c>
      <c r="AK630" s="73">
        <v>0.68062718848137493</v>
      </c>
      <c r="AL630" s="95">
        <f t="shared" si="143"/>
        <v>1</v>
      </c>
      <c r="AM630" s="107">
        <v>0</v>
      </c>
      <c r="AN630" s="98">
        <f t="shared" si="144"/>
        <v>288.12452988000041</v>
      </c>
      <c r="AO630" s="99" t="e">
        <f>SUMIF([1]Sheet1!$AB:$AB,E630,[1]Sheet1!$AA:$AA)</f>
        <v>#VALUE!</v>
      </c>
      <c r="AP630" s="100" t="str">
        <f t="shared" si="145"/>
        <v/>
      </c>
      <c r="AQ630" s="97">
        <f t="shared" si="146"/>
        <v>1</v>
      </c>
      <c r="AR630" s="100">
        <f t="shared" si="147"/>
        <v>1.2087034294840009</v>
      </c>
      <c r="AS630" s="101">
        <f t="shared" si="148"/>
        <v>0.12289784074887</v>
      </c>
      <c r="AT630" s="100">
        <v>0.11334524387361433</v>
      </c>
      <c r="AU630" s="108">
        <f t="shared" si="149"/>
        <v>0</v>
      </c>
    </row>
    <row r="631" spans="1:47" hidden="1">
      <c r="A631" s="21">
        <v>44927</v>
      </c>
      <c r="B631" s="22" t="s">
        <v>13</v>
      </c>
      <c r="C631" s="22" t="s">
        <v>274</v>
      </c>
      <c r="D631" s="22" t="s">
        <v>584</v>
      </c>
      <c r="E631" s="22">
        <v>1000261281</v>
      </c>
      <c r="F631" s="22" t="s">
        <v>32</v>
      </c>
      <c r="G631" s="22">
        <v>1069281</v>
      </c>
      <c r="H631" s="36" t="s">
        <v>20</v>
      </c>
      <c r="I631" s="4" t="s">
        <v>3519</v>
      </c>
      <c r="J631" s="4" t="s">
        <v>3557</v>
      </c>
      <c r="K631" s="25">
        <v>2487.2177419354912</v>
      </c>
      <c r="L631" s="25">
        <v>2487.2177419354912</v>
      </c>
      <c r="M631" s="26">
        <v>0</v>
      </c>
      <c r="N631" s="26">
        <v>0</v>
      </c>
      <c r="O631" s="26">
        <v>8</v>
      </c>
      <c r="P631" s="26">
        <v>0</v>
      </c>
      <c r="Q631" s="26">
        <v>1231.7999999999997</v>
      </c>
      <c r="R631" s="27">
        <v>0</v>
      </c>
      <c r="S631" s="27">
        <v>77984.989999999991</v>
      </c>
      <c r="T631" s="28">
        <v>0</v>
      </c>
      <c r="U631" s="27">
        <v>83636</v>
      </c>
      <c r="V631" s="29">
        <v>0</v>
      </c>
      <c r="W631" s="26">
        <v>4</v>
      </c>
      <c r="X631" s="30">
        <f t="shared" si="135"/>
        <v>8</v>
      </c>
      <c r="Y631" s="31">
        <f t="shared" si="136"/>
        <v>1231.7999999999997</v>
      </c>
      <c r="Z631" s="31">
        <f t="shared" si="137"/>
        <v>77984.989999999991</v>
      </c>
      <c r="AA631" s="31">
        <f t="shared" si="138"/>
        <v>83636</v>
      </c>
      <c r="AB631" s="5">
        <v>4</v>
      </c>
      <c r="AC631" s="6">
        <v>0</v>
      </c>
      <c r="AD631" s="30">
        <v>0</v>
      </c>
      <c r="AE631" s="67">
        <f t="shared" si="139"/>
        <v>0.5</v>
      </c>
      <c r="AF631" s="70">
        <f>IF(C631=Sheet6!$E$3,Sheet6!$E$4,IF('January 2023'!C631=Sheet6!$F$3,Sheet6!$F$4,IF('January 2023'!C631=Sheet6!$G$3,Sheet6!$G$4,IF('January 2023'!C631=Sheet6!$H$3,Sheet6!$H$4,IF('January 2023'!C631=Sheet6!$I$3,Sheet6!$I$4,IF('January 2023'!C631=Sheet6!$J$3,Sheet6!$J$4,IF('January 2023'!C631=Sheet6!$K$3,Sheet6!$K$4,IF('January 2023'!C631=Sheet6!$L$3,Sheet6!$L$4))))))))</f>
        <v>0.11334524387361433</v>
      </c>
      <c r="AG631" s="74">
        <f t="shared" si="140"/>
        <v>0.49525217645056019</v>
      </c>
      <c r="AH631" s="71">
        <v>0.84</v>
      </c>
      <c r="AI631" s="72">
        <f t="shared" si="141"/>
        <v>0</v>
      </c>
      <c r="AJ631" s="73">
        <f t="shared" si="142"/>
        <v>0.5</v>
      </c>
      <c r="AK631" s="73">
        <v>0.68062718848137493</v>
      </c>
      <c r="AL631" s="95">
        <f t="shared" si="143"/>
        <v>0</v>
      </c>
      <c r="AM631" s="107">
        <v>0</v>
      </c>
      <c r="AN631" s="98">
        <f t="shared" si="144"/>
        <v>857.46290322581262</v>
      </c>
      <c r="AO631" s="99" t="e">
        <f>SUMIF([1]Sheet1!$AB:$AB,E631,[1]Sheet1!$AA:$AA)</f>
        <v>#VALUE!</v>
      </c>
      <c r="AP631" s="100" t="str">
        <f t="shared" si="145"/>
        <v/>
      </c>
      <c r="AQ631" s="97">
        <f t="shared" si="146"/>
        <v>1</v>
      </c>
      <c r="AR631" s="100">
        <f t="shared" si="147"/>
        <v>1.0724627905959854</v>
      </c>
      <c r="AS631" s="101">
        <f t="shared" si="148"/>
        <v>0.46886046879509691</v>
      </c>
      <c r="AT631" s="100">
        <v>0.11334524387361433</v>
      </c>
      <c r="AU631" s="108">
        <f t="shared" si="149"/>
        <v>0</v>
      </c>
    </row>
    <row r="632" spans="1:47" hidden="1">
      <c r="A632" s="21">
        <v>44927</v>
      </c>
      <c r="B632" s="23" t="s">
        <v>13</v>
      </c>
      <c r="C632" s="23" t="s">
        <v>274</v>
      </c>
      <c r="D632" s="23" t="s">
        <v>509</v>
      </c>
      <c r="E632" s="23">
        <v>1000280621</v>
      </c>
      <c r="F632" s="23" t="s">
        <v>32</v>
      </c>
      <c r="G632" s="22">
        <v>1070842</v>
      </c>
      <c r="H632" s="36" t="s">
        <v>20</v>
      </c>
      <c r="I632" s="4" t="s">
        <v>3520</v>
      </c>
      <c r="J632" s="4" t="s">
        <v>3558</v>
      </c>
      <c r="K632" s="24">
        <v>2478.1999999999825</v>
      </c>
      <c r="L632" s="24">
        <v>2478.1999999999825</v>
      </c>
      <c r="M632" s="29">
        <v>0</v>
      </c>
      <c r="N632" s="29">
        <v>0</v>
      </c>
      <c r="O632" s="29">
        <v>11</v>
      </c>
      <c r="P632" s="29">
        <v>0</v>
      </c>
      <c r="Q632" s="29">
        <v>1910.3999999999996</v>
      </c>
      <c r="R632" s="28">
        <v>0</v>
      </c>
      <c r="S632" s="28">
        <v>122242.41000000002</v>
      </c>
      <c r="T632" s="28">
        <v>0</v>
      </c>
      <c r="U632" s="28">
        <v>128000</v>
      </c>
      <c r="V632" s="29">
        <v>0</v>
      </c>
      <c r="W632" s="29">
        <v>7</v>
      </c>
      <c r="X632" s="32">
        <f t="shared" si="135"/>
        <v>11</v>
      </c>
      <c r="Y632" s="33">
        <f t="shared" si="136"/>
        <v>1910.3999999999996</v>
      </c>
      <c r="Z632" s="33">
        <f t="shared" si="137"/>
        <v>122242.41000000002</v>
      </c>
      <c r="AA632" s="33">
        <f t="shared" si="138"/>
        <v>128000</v>
      </c>
      <c r="AB632" s="5">
        <v>7</v>
      </c>
      <c r="AC632" s="6">
        <v>0</v>
      </c>
      <c r="AD632" s="32">
        <v>0</v>
      </c>
      <c r="AE632" s="67">
        <f t="shared" si="139"/>
        <v>0.63636363636363635</v>
      </c>
      <c r="AF632" s="70">
        <f>IF(C632=Sheet6!$E$3,Sheet6!$E$4,IF('January 2023'!C632=Sheet6!$F$3,Sheet6!$F$4,IF('January 2023'!C632=Sheet6!$G$3,Sheet6!$G$4,IF('January 2023'!C632=Sheet6!$H$3,Sheet6!$H$4,IF('January 2023'!C632=Sheet6!$I$3,Sheet6!$I$4,IF('January 2023'!C632=Sheet6!$J$3,Sheet6!$J$4,IF('January 2023'!C632=Sheet6!$K$3,Sheet6!$K$4,IF('January 2023'!C632=Sheet6!$L$3,Sheet6!$L$4))))))))</f>
        <v>0.11334524387361433</v>
      </c>
      <c r="AG632" s="74">
        <f t="shared" si="140"/>
        <v>0.77088209184085754</v>
      </c>
      <c r="AH632" s="71">
        <v>0.84</v>
      </c>
      <c r="AI632" s="72">
        <f t="shared" si="141"/>
        <v>0</v>
      </c>
      <c r="AJ632" s="73">
        <f t="shared" si="142"/>
        <v>0.63636363636363635</v>
      </c>
      <c r="AK632" s="73">
        <v>0.68062718848137493</v>
      </c>
      <c r="AL632" s="95">
        <f t="shared" si="143"/>
        <v>0</v>
      </c>
      <c r="AM632" s="107">
        <v>0</v>
      </c>
      <c r="AN632" s="98">
        <f t="shared" si="144"/>
        <v>171.28799999998546</v>
      </c>
      <c r="AO632" s="99" t="e">
        <f>SUMIF([1]Sheet1!$AB:$AB,E632,[1]Sheet1!$AA:$AA)</f>
        <v>#VALUE!</v>
      </c>
      <c r="AP632" s="100" t="str">
        <f t="shared" si="145"/>
        <v/>
      </c>
      <c r="AQ632" s="97">
        <f t="shared" si="146"/>
        <v>1</v>
      </c>
      <c r="AR632" s="100">
        <f t="shared" si="147"/>
        <v>1.0470997749471724</v>
      </c>
      <c r="AS632" s="101">
        <f t="shared" si="148"/>
        <v>0.19280953512263255</v>
      </c>
      <c r="AT632" s="100">
        <v>0.11334524387361433</v>
      </c>
      <c r="AU632" s="108">
        <f t="shared" si="149"/>
        <v>0</v>
      </c>
    </row>
    <row r="633" spans="1:47" hidden="1">
      <c r="A633" s="21">
        <v>44927</v>
      </c>
      <c r="B633" s="23" t="s">
        <v>13</v>
      </c>
      <c r="C633" s="23" t="s">
        <v>274</v>
      </c>
      <c r="D633" s="23" t="s">
        <v>394</v>
      </c>
      <c r="E633" s="23">
        <v>1000279982</v>
      </c>
      <c r="F633" s="23" t="s">
        <v>32</v>
      </c>
      <c r="G633" s="22">
        <v>1070842</v>
      </c>
      <c r="H633" s="36" t="s">
        <v>20</v>
      </c>
      <c r="I633" s="4" t="s">
        <v>3520</v>
      </c>
      <c r="J633" s="4" t="s">
        <v>3558</v>
      </c>
      <c r="K633" s="24">
        <v>2465.7999999999884</v>
      </c>
      <c r="L633" s="24">
        <v>2465.7999999999884</v>
      </c>
      <c r="M633" s="29">
        <v>0</v>
      </c>
      <c r="N633" s="29">
        <v>0</v>
      </c>
      <c r="O633" s="29">
        <v>3</v>
      </c>
      <c r="P633" s="29">
        <v>0</v>
      </c>
      <c r="Q633" s="29">
        <v>319.5</v>
      </c>
      <c r="R633" s="28">
        <v>0</v>
      </c>
      <c r="S633" s="28">
        <v>20000</v>
      </c>
      <c r="T633" s="28">
        <v>0</v>
      </c>
      <c r="U633" s="28">
        <v>20000</v>
      </c>
      <c r="V633" s="29">
        <v>0</v>
      </c>
      <c r="W633" s="29">
        <v>1</v>
      </c>
      <c r="X633" s="32">
        <f t="shared" si="135"/>
        <v>3</v>
      </c>
      <c r="Y633" s="33">
        <f t="shared" si="136"/>
        <v>319.5</v>
      </c>
      <c r="Z633" s="33">
        <f t="shared" si="137"/>
        <v>20000</v>
      </c>
      <c r="AA633" s="33">
        <f t="shared" si="138"/>
        <v>20000</v>
      </c>
      <c r="AB633" s="5">
        <v>1</v>
      </c>
      <c r="AC633" s="6">
        <v>0</v>
      </c>
      <c r="AD633" s="32">
        <v>0</v>
      </c>
      <c r="AE633" s="67">
        <f t="shared" si="139"/>
        <v>0.33333333333333331</v>
      </c>
      <c r="AF633" s="70">
        <f>IF(C633=Sheet6!$E$3,Sheet6!$E$4,IF('January 2023'!C633=Sheet6!$F$3,Sheet6!$F$4,IF('January 2023'!C633=Sheet6!$G$3,Sheet6!$G$4,IF('January 2023'!C633=Sheet6!$H$3,Sheet6!$H$4,IF('January 2023'!C633=Sheet6!$I$3,Sheet6!$I$4,IF('January 2023'!C633=Sheet6!$J$3,Sheet6!$J$4,IF('January 2023'!C633=Sheet6!$K$3,Sheet6!$K$4,IF('January 2023'!C633=Sheet6!$L$3,Sheet6!$L$4))))))))</f>
        <v>0.11334524387361433</v>
      </c>
      <c r="AG633" s="74">
        <f t="shared" si="140"/>
        <v>0.12957255251845304</v>
      </c>
      <c r="AH633" s="71">
        <v>0.84</v>
      </c>
      <c r="AI633" s="72">
        <f t="shared" si="141"/>
        <v>0</v>
      </c>
      <c r="AJ633" s="73">
        <f t="shared" si="142"/>
        <v>0.33333333333333331</v>
      </c>
      <c r="AK633" s="73">
        <v>0.68062718848137493</v>
      </c>
      <c r="AL633" s="95">
        <f t="shared" si="143"/>
        <v>0</v>
      </c>
      <c r="AM633" s="107">
        <v>0</v>
      </c>
      <c r="AN633" s="98">
        <f t="shared" si="144"/>
        <v>1751.7719999999899</v>
      </c>
      <c r="AO633" s="99" t="e">
        <f>SUMIF([1]Sheet1!$AB:$AB,E633,[1]Sheet1!$AA:$AA)</f>
        <v>#VALUE!</v>
      </c>
      <c r="AP633" s="100" t="str">
        <f t="shared" si="145"/>
        <v/>
      </c>
      <c r="AQ633" s="97">
        <f t="shared" si="146"/>
        <v>1</v>
      </c>
      <c r="AR633" s="100">
        <f t="shared" si="147"/>
        <v>1</v>
      </c>
      <c r="AS633" s="101">
        <f t="shared" si="148"/>
        <v>0.87042744748154699</v>
      </c>
      <c r="AT633" s="100">
        <v>0.11334524387361433</v>
      </c>
      <c r="AU633" s="108">
        <f t="shared" si="149"/>
        <v>0</v>
      </c>
    </row>
    <row r="634" spans="1:47" hidden="1">
      <c r="A634" s="21">
        <v>44927</v>
      </c>
      <c r="B634" s="22" t="s">
        <v>13</v>
      </c>
      <c r="C634" s="22" t="s">
        <v>274</v>
      </c>
      <c r="D634" s="22" t="s">
        <v>673</v>
      </c>
      <c r="E634" s="22">
        <v>1000262654</v>
      </c>
      <c r="F634" s="22" t="s">
        <v>32</v>
      </c>
      <c r="G634" s="22">
        <v>1070842</v>
      </c>
      <c r="H634" s="36" t="s">
        <v>20</v>
      </c>
      <c r="I634" s="4" t="s">
        <v>3520</v>
      </c>
      <c r="J634" s="4" t="s">
        <v>3558</v>
      </c>
      <c r="K634" s="25">
        <v>2442.4100000000035</v>
      </c>
      <c r="L634" s="25">
        <v>2442.4100000000035</v>
      </c>
      <c r="M634" s="26">
        <v>0</v>
      </c>
      <c r="N634" s="26">
        <v>0</v>
      </c>
      <c r="O634" s="26">
        <v>8</v>
      </c>
      <c r="P634" s="26">
        <v>0</v>
      </c>
      <c r="Q634" s="26">
        <v>2448.7999999999997</v>
      </c>
      <c r="R634" s="27">
        <v>0</v>
      </c>
      <c r="S634" s="27">
        <v>155139.94999999998</v>
      </c>
      <c r="T634" s="28">
        <v>0</v>
      </c>
      <c r="U634" s="27">
        <v>201300</v>
      </c>
      <c r="V634" s="29">
        <v>0</v>
      </c>
      <c r="W634" s="26">
        <v>7</v>
      </c>
      <c r="X634" s="30">
        <f t="shared" si="135"/>
        <v>8</v>
      </c>
      <c r="Y634" s="31">
        <f t="shared" si="136"/>
        <v>2448.7999999999997</v>
      </c>
      <c r="Z634" s="31">
        <f t="shared" si="137"/>
        <v>155139.94999999998</v>
      </c>
      <c r="AA634" s="31">
        <f t="shared" si="138"/>
        <v>201300</v>
      </c>
      <c r="AB634" s="5">
        <v>7</v>
      </c>
      <c r="AC634" s="6">
        <v>59441.91</v>
      </c>
      <c r="AD634" s="30">
        <v>0</v>
      </c>
      <c r="AE634" s="67">
        <f t="shared" si="139"/>
        <v>0.875</v>
      </c>
      <c r="AF634" s="70">
        <f>IF(C634=Sheet6!$E$3,Sheet6!$E$4,IF('January 2023'!C634=Sheet6!$F$3,Sheet6!$F$4,IF('January 2023'!C634=Sheet6!$G$3,Sheet6!$G$4,IF('January 2023'!C634=Sheet6!$H$3,Sheet6!$H$4,IF('January 2023'!C634=Sheet6!$I$3,Sheet6!$I$4,IF('January 2023'!C634=Sheet6!$J$3,Sheet6!$J$4,IF('January 2023'!C634=Sheet6!$K$3,Sheet6!$K$4,IF('January 2023'!C634=Sheet6!$L$3,Sheet6!$L$4))))))))</f>
        <v>0.11334524387361433</v>
      </c>
      <c r="AG634" s="74">
        <f t="shared" si="140"/>
        <v>1.002616268357891</v>
      </c>
      <c r="AH634" s="71">
        <v>0.84</v>
      </c>
      <c r="AI634" s="72">
        <f t="shared" si="141"/>
        <v>1</v>
      </c>
      <c r="AJ634" s="73">
        <f t="shared" si="142"/>
        <v>0.875</v>
      </c>
      <c r="AK634" s="73">
        <v>0.68062718848137493</v>
      </c>
      <c r="AL634" s="95">
        <f t="shared" si="143"/>
        <v>1</v>
      </c>
      <c r="AM634" s="107">
        <v>0</v>
      </c>
      <c r="AN634" s="98">
        <f t="shared" si="144"/>
        <v>0</v>
      </c>
      <c r="AO634" s="99" t="e">
        <f>SUMIF([1]Sheet1!$AB:$AB,E634,[1]Sheet1!$AA:$AA)</f>
        <v>#VALUE!</v>
      </c>
      <c r="AP634" s="100">
        <f t="shared" si="145"/>
        <v>1</v>
      </c>
      <c r="AQ634" s="97">
        <f t="shared" si="146"/>
        <v>0</v>
      </c>
      <c r="AR634" s="100">
        <f t="shared" si="147"/>
        <v>1.2975381260597287</v>
      </c>
      <c r="AS634" s="101">
        <f t="shared" si="148"/>
        <v>-0.30093283400209603</v>
      </c>
      <c r="AT634" s="100">
        <v>0.11334524387361433</v>
      </c>
      <c r="AU634" s="108">
        <f t="shared" si="149"/>
        <v>1</v>
      </c>
    </row>
    <row r="635" spans="1:47" hidden="1">
      <c r="A635" s="21">
        <v>44927</v>
      </c>
      <c r="B635" s="23" t="s">
        <v>13</v>
      </c>
      <c r="C635" s="23" t="s">
        <v>274</v>
      </c>
      <c r="D635" s="23" t="s">
        <v>566</v>
      </c>
      <c r="E635" s="23">
        <v>1001604444</v>
      </c>
      <c r="F635" s="23" t="s">
        <v>32</v>
      </c>
      <c r="G635" s="22">
        <v>1069288</v>
      </c>
      <c r="H635" s="36" t="s">
        <v>20</v>
      </c>
      <c r="I635" s="4" t="s">
        <v>3518</v>
      </c>
      <c r="J635" s="4" t="s">
        <v>3556</v>
      </c>
      <c r="K635" s="24">
        <v>2417.8609152000004</v>
      </c>
      <c r="L635" s="24">
        <v>2417.8609152000004</v>
      </c>
      <c r="M635" s="29">
        <v>0</v>
      </c>
      <c r="N635" s="29">
        <v>0</v>
      </c>
      <c r="O635" s="29">
        <v>12</v>
      </c>
      <c r="P635" s="29">
        <v>0</v>
      </c>
      <c r="Q635" s="29">
        <v>465.8</v>
      </c>
      <c r="R635" s="28">
        <v>0</v>
      </c>
      <c r="S635" s="28">
        <v>28700</v>
      </c>
      <c r="T635" s="28">
        <v>0</v>
      </c>
      <c r="U635" s="28">
        <v>28700</v>
      </c>
      <c r="V635" s="29">
        <v>0</v>
      </c>
      <c r="W635" s="29">
        <v>5</v>
      </c>
      <c r="X635" s="32">
        <f t="shared" si="135"/>
        <v>12</v>
      </c>
      <c r="Y635" s="33">
        <f t="shared" si="136"/>
        <v>465.8</v>
      </c>
      <c r="Z635" s="33">
        <f t="shared" si="137"/>
        <v>28700</v>
      </c>
      <c r="AA635" s="33">
        <f t="shared" si="138"/>
        <v>28700</v>
      </c>
      <c r="AB635" s="5">
        <v>5</v>
      </c>
      <c r="AC635" s="6">
        <v>0</v>
      </c>
      <c r="AD635" s="32">
        <v>0</v>
      </c>
      <c r="AE635" s="67">
        <f t="shared" si="139"/>
        <v>0.41666666666666669</v>
      </c>
      <c r="AF635" s="70">
        <f>IF(C635=Sheet6!$E$3,Sheet6!$E$4,IF('January 2023'!C635=Sheet6!$F$3,Sheet6!$F$4,IF('January 2023'!C635=Sheet6!$G$3,Sheet6!$G$4,IF('January 2023'!C635=Sheet6!$H$3,Sheet6!$H$4,IF('January 2023'!C635=Sheet6!$I$3,Sheet6!$I$4,IF('January 2023'!C635=Sheet6!$J$3,Sheet6!$J$4,IF('January 2023'!C635=Sheet6!$K$3,Sheet6!$K$4,IF('January 2023'!C635=Sheet6!$L$3,Sheet6!$L$4))))))))</f>
        <v>0.11334524387361433</v>
      </c>
      <c r="AG635" s="74">
        <f t="shared" si="140"/>
        <v>0.1926496255726397</v>
      </c>
      <c r="AH635" s="71">
        <v>0.84</v>
      </c>
      <c r="AI635" s="72">
        <f t="shared" si="141"/>
        <v>0</v>
      </c>
      <c r="AJ635" s="73">
        <f t="shared" si="142"/>
        <v>0.41666666666666669</v>
      </c>
      <c r="AK635" s="73">
        <v>0.68062718848137493</v>
      </c>
      <c r="AL635" s="95">
        <f t="shared" si="143"/>
        <v>0</v>
      </c>
      <c r="AM635" s="107">
        <v>0</v>
      </c>
      <c r="AN635" s="98">
        <f t="shared" si="144"/>
        <v>1565.2031687680003</v>
      </c>
      <c r="AO635" s="99" t="e">
        <f>SUMIF([1]Sheet1!$AB:$AB,E635,[1]Sheet1!$AA:$AA)</f>
        <v>#VALUE!</v>
      </c>
      <c r="AP635" s="100" t="str">
        <f t="shared" si="145"/>
        <v/>
      </c>
      <c r="AQ635" s="97">
        <f t="shared" si="146"/>
        <v>1</v>
      </c>
      <c r="AR635" s="100">
        <f t="shared" si="147"/>
        <v>1</v>
      </c>
      <c r="AS635" s="101">
        <f t="shared" si="148"/>
        <v>0.80735037442736024</v>
      </c>
      <c r="AT635" s="100">
        <v>0.11334524387361433</v>
      </c>
      <c r="AU635" s="108">
        <f t="shared" si="149"/>
        <v>0</v>
      </c>
    </row>
    <row r="636" spans="1:47" hidden="1">
      <c r="A636" s="21">
        <v>44927</v>
      </c>
      <c r="B636" s="22" t="s">
        <v>13</v>
      </c>
      <c r="C636" s="22" t="s">
        <v>274</v>
      </c>
      <c r="D636" s="22" t="s">
        <v>537</v>
      </c>
      <c r="E636" s="22">
        <v>1000280388</v>
      </c>
      <c r="F636" s="22" t="s">
        <v>32</v>
      </c>
      <c r="G636" s="22">
        <v>1070842</v>
      </c>
      <c r="H636" s="36" t="s">
        <v>20</v>
      </c>
      <c r="I636" s="4" t="s">
        <v>3520</v>
      </c>
      <c r="J636" s="4" t="s">
        <v>3558</v>
      </c>
      <c r="K636" s="25">
        <v>2402.2008553400001</v>
      </c>
      <c r="L636" s="25">
        <v>2402.2008553400001</v>
      </c>
      <c r="M636" s="26">
        <v>0</v>
      </c>
      <c r="N636" s="26">
        <v>0</v>
      </c>
      <c r="O636" s="26">
        <v>9</v>
      </c>
      <c r="P636" s="26">
        <v>0</v>
      </c>
      <c r="Q636" s="26">
        <v>1865.4</v>
      </c>
      <c r="R636" s="27">
        <v>0</v>
      </c>
      <c r="S636" s="27">
        <v>119242.40999999997</v>
      </c>
      <c r="T636" s="28">
        <v>40000</v>
      </c>
      <c r="U636" s="27">
        <v>119000</v>
      </c>
      <c r="V636" s="29">
        <v>1</v>
      </c>
      <c r="W636" s="26">
        <v>6</v>
      </c>
      <c r="X636" s="30">
        <f t="shared" si="135"/>
        <v>9</v>
      </c>
      <c r="Y636" s="31">
        <f t="shared" si="136"/>
        <v>1865.4</v>
      </c>
      <c r="Z636" s="31">
        <f t="shared" si="137"/>
        <v>119242.40999999997</v>
      </c>
      <c r="AA636" s="31">
        <f t="shared" si="138"/>
        <v>159000</v>
      </c>
      <c r="AB636" s="5">
        <v>7</v>
      </c>
      <c r="AC636" s="6">
        <v>273778.28999999998</v>
      </c>
      <c r="AD636" s="30">
        <v>0</v>
      </c>
      <c r="AE636" s="67">
        <f t="shared" si="139"/>
        <v>0.77777777777777779</v>
      </c>
      <c r="AF636" s="70">
        <f>IF(C636=Sheet6!$E$3,Sheet6!$E$4,IF('January 2023'!C636=Sheet6!$F$3,Sheet6!$F$4,IF('January 2023'!C636=Sheet6!$G$3,Sheet6!$G$4,IF('January 2023'!C636=Sheet6!$H$3,Sheet6!$H$4,IF('January 2023'!C636=Sheet6!$I$3,Sheet6!$I$4,IF('January 2023'!C636=Sheet6!$J$3,Sheet6!$J$4,IF('January 2023'!C636=Sheet6!$K$3,Sheet6!$K$4,IF('January 2023'!C636=Sheet6!$L$3,Sheet6!$L$4))))))))</f>
        <v>0.11334524387361433</v>
      </c>
      <c r="AG636" s="74">
        <f t="shared" si="140"/>
        <v>0.7765378968429254</v>
      </c>
      <c r="AH636" s="71">
        <v>0.84</v>
      </c>
      <c r="AI636" s="72">
        <f t="shared" si="141"/>
        <v>0</v>
      </c>
      <c r="AJ636" s="73">
        <f t="shared" si="142"/>
        <v>0.77777777777777779</v>
      </c>
      <c r="AK636" s="73">
        <v>0.68062718848137493</v>
      </c>
      <c r="AL636" s="95">
        <f t="shared" si="143"/>
        <v>1</v>
      </c>
      <c r="AM636" s="107">
        <v>0</v>
      </c>
      <c r="AN636" s="98">
        <f t="shared" si="144"/>
        <v>152.44871848560001</v>
      </c>
      <c r="AO636" s="99" t="e">
        <f>SUMIF([1]Sheet1!$AB:$AB,E636,[1]Sheet1!$AA:$AA)</f>
        <v>#VALUE!</v>
      </c>
      <c r="AP636" s="100" t="str">
        <f t="shared" si="145"/>
        <v/>
      </c>
      <c r="AQ636" s="97">
        <f t="shared" si="146"/>
        <v>1</v>
      </c>
      <c r="AR636" s="100">
        <f t="shared" si="147"/>
        <v>1.3334182024667234</v>
      </c>
      <c r="AS636" s="101">
        <f t="shared" si="148"/>
        <v>-3.5449766555583517E-2</v>
      </c>
      <c r="AT636" s="100">
        <v>0.11334524387361433</v>
      </c>
      <c r="AU636" s="108">
        <f t="shared" si="149"/>
        <v>1</v>
      </c>
    </row>
    <row r="637" spans="1:47" hidden="1">
      <c r="A637" s="21">
        <v>44927</v>
      </c>
      <c r="B637" s="23" t="s">
        <v>13</v>
      </c>
      <c r="C637" s="23" t="s">
        <v>274</v>
      </c>
      <c r="D637" s="23" t="s">
        <v>533</v>
      </c>
      <c r="E637" s="23">
        <v>1000262759</v>
      </c>
      <c r="F637" s="23" t="s">
        <v>32</v>
      </c>
      <c r="G637" s="22">
        <v>1070842</v>
      </c>
      <c r="H637" s="36" t="s">
        <v>20</v>
      </c>
      <c r="I637" s="4" t="s">
        <v>3518</v>
      </c>
      <c r="J637" s="4" t="s">
        <v>3556</v>
      </c>
      <c r="K637" s="24">
        <v>2397.7000000000116</v>
      </c>
      <c r="L637" s="24">
        <v>2397.7000000000116</v>
      </c>
      <c r="M637" s="29">
        <v>0</v>
      </c>
      <c r="N637" s="29">
        <v>0</v>
      </c>
      <c r="O637" s="29">
        <v>7</v>
      </c>
      <c r="P637" s="29">
        <v>0</v>
      </c>
      <c r="Q637" s="29">
        <v>1175.3</v>
      </c>
      <c r="R637" s="28">
        <v>0</v>
      </c>
      <c r="S637" s="28">
        <v>71997.849999999991</v>
      </c>
      <c r="T637" s="28">
        <v>0</v>
      </c>
      <c r="U637" s="28">
        <v>77400</v>
      </c>
      <c r="V637" s="29">
        <v>0</v>
      </c>
      <c r="W637" s="29">
        <v>6</v>
      </c>
      <c r="X637" s="32">
        <f t="shared" si="135"/>
        <v>7</v>
      </c>
      <c r="Y637" s="33">
        <f t="shared" si="136"/>
        <v>1175.3</v>
      </c>
      <c r="Z637" s="33">
        <f t="shared" si="137"/>
        <v>71997.849999999991</v>
      </c>
      <c r="AA637" s="33">
        <f t="shared" si="138"/>
        <v>77400</v>
      </c>
      <c r="AB637" s="5">
        <v>6</v>
      </c>
      <c r="AC637" s="6">
        <v>7925.59</v>
      </c>
      <c r="AD637" s="32">
        <v>0</v>
      </c>
      <c r="AE637" s="67">
        <f t="shared" si="139"/>
        <v>0.8571428571428571</v>
      </c>
      <c r="AF637" s="70">
        <f>IF(C637=Sheet6!$E$3,Sheet6!$E$4,IF('January 2023'!C637=Sheet6!$F$3,Sheet6!$F$4,IF('January 2023'!C637=Sheet6!$G$3,Sheet6!$G$4,IF('January 2023'!C637=Sheet6!$H$3,Sheet6!$H$4,IF('January 2023'!C637=Sheet6!$I$3,Sheet6!$I$4,IF('January 2023'!C637=Sheet6!$J$3,Sheet6!$J$4,IF('January 2023'!C637=Sheet6!$K$3,Sheet6!$K$4,IF('January 2023'!C637=Sheet6!$L$3,Sheet6!$L$4))))))))</f>
        <v>0.11334524387361433</v>
      </c>
      <c r="AG637" s="74">
        <f t="shared" si="140"/>
        <v>0.49017808733369239</v>
      </c>
      <c r="AH637" s="71">
        <v>0.84</v>
      </c>
      <c r="AI637" s="72">
        <f t="shared" si="141"/>
        <v>0</v>
      </c>
      <c r="AJ637" s="73">
        <f t="shared" si="142"/>
        <v>0.8571428571428571</v>
      </c>
      <c r="AK637" s="73">
        <v>0.68062718848137493</v>
      </c>
      <c r="AL637" s="95">
        <f t="shared" si="143"/>
        <v>1</v>
      </c>
      <c r="AM637" s="107">
        <v>0</v>
      </c>
      <c r="AN637" s="98">
        <f t="shared" si="144"/>
        <v>838.76800000000981</v>
      </c>
      <c r="AO637" s="99" t="e">
        <f>SUMIF([1]Sheet1!$AB:$AB,E637,[1]Sheet1!$AA:$AA)</f>
        <v>#VALUE!</v>
      </c>
      <c r="AP637" s="100" t="str">
        <f t="shared" si="145"/>
        <v/>
      </c>
      <c r="AQ637" s="97">
        <f t="shared" si="146"/>
        <v>1</v>
      </c>
      <c r="AR637" s="100">
        <f t="shared" si="147"/>
        <v>1.0750321016530355</v>
      </c>
      <c r="AS637" s="101">
        <f t="shared" si="148"/>
        <v>0.47304282058939551</v>
      </c>
      <c r="AT637" s="100">
        <v>0.11334524387361433</v>
      </c>
      <c r="AU637" s="108">
        <f t="shared" si="149"/>
        <v>0</v>
      </c>
    </row>
    <row r="638" spans="1:47" hidden="1">
      <c r="A638" s="21">
        <v>44927</v>
      </c>
      <c r="B638" s="22" t="s">
        <v>13</v>
      </c>
      <c r="C638" s="22" t="s">
        <v>274</v>
      </c>
      <c r="D638" s="22" t="s">
        <v>592</v>
      </c>
      <c r="E638" s="22">
        <v>1000255749</v>
      </c>
      <c r="F638" s="22" t="s">
        <v>32</v>
      </c>
      <c r="G638" s="22">
        <v>1070842</v>
      </c>
      <c r="H638" s="36" t="s">
        <v>20</v>
      </c>
      <c r="I638" s="4" t="s">
        <v>3520</v>
      </c>
      <c r="J638" s="4" t="s">
        <v>3558</v>
      </c>
      <c r="K638" s="25">
        <v>2395.4499999999971</v>
      </c>
      <c r="L638" s="25">
        <v>2395.4499999999971</v>
      </c>
      <c r="M638" s="26">
        <v>0</v>
      </c>
      <c r="N638" s="26">
        <v>0</v>
      </c>
      <c r="O638" s="26">
        <v>12</v>
      </c>
      <c r="P638" s="26">
        <v>0</v>
      </c>
      <c r="Q638" s="26">
        <v>1708.1</v>
      </c>
      <c r="R638" s="27">
        <v>0</v>
      </c>
      <c r="S638" s="27">
        <v>105460.97000000002</v>
      </c>
      <c r="T638" s="28">
        <v>0</v>
      </c>
      <c r="U638" s="27">
        <v>119400</v>
      </c>
      <c r="V638" s="29">
        <v>0</v>
      </c>
      <c r="W638" s="26">
        <v>7</v>
      </c>
      <c r="X638" s="30">
        <f t="shared" si="135"/>
        <v>12</v>
      </c>
      <c r="Y638" s="31">
        <f t="shared" si="136"/>
        <v>1708.1</v>
      </c>
      <c r="Z638" s="31">
        <f t="shared" si="137"/>
        <v>105460.97000000002</v>
      </c>
      <c r="AA638" s="31">
        <f t="shared" si="138"/>
        <v>119400</v>
      </c>
      <c r="AB638" s="5">
        <v>7</v>
      </c>
      <c r="AC638" s="6">
        <v>0</v>
      </c>
      <c r="AD638" s="30">
        <v>0</v>
      </c>
      <c r="AE638" s="67">
        <f t="shared" si="139"/>
        <v>0.58333333333333337</v>
      </c>
      <c r="AF638" s="70">
        <f>IF(C638=Sheet6!$E$3,Sheet6!$E$4,IF('January 2023'!C638=Sheet6!$F$3,Sheet6!$F$4,IF('January 2023'!C638=Sheet6!$G$3,Sheet6!$G$4,IF('January 2023'!C638=Sheet6!$H$3,Sheet6!$H$4,IF('January 2023'!C638=Sheet6!$I$3,Sheet6!$I$4,IF('January 2023'!C638=Sheet6!$J$3,Sheet6!$J$4,IF('January 2023'!C638=Sheet6!$K$3,Sheet6!$K$4,IF('January 2023'!C638=Sheet6!$L$3,Sheet6!$L$4))))))))</f>
        <v>0.11334524387361433</v>
      </c>
      <c r="AG638" s="74">
        <f t="shared" si="140"/>
        <v>0.71306017658477616</v>
      </c>
      <c r="AH638" s="71">
        <v>0.84</v>
      </c>
      <c r="AI638" s="72">
        <f t="shared" si="141"/>
        <v>0</v>
      </c>
      <c r="AJ638" s="73">
        <f t="shared" si="142"/>
        <v>0.58333333333333337</v>
      </c>
      <c r="AK638" s="73">
        <v>0.68062718848137493</v>
      </c>
      <c r="AL638" s="95">
        <f t="shared" si="143"/>
        <v>0</v>
      </c>
      <c r="AM638" s="107">
        <v>0</v>
      </c>
      <c r="AN638" s="98">
        <f t="shared" si="144"/>
        <v>304.07799999999747</v>
      </c>
      <c r="AO638" s="99" t="e">
        <f>SUMIF([1]Sheet1!$AB:$AB,E638,[1]Sheet1!$AA:$AA)</f>
        <v>#VALUE!</v>
      </c>
      <c r="AP638" s="100" t="str">
        <f t="shared" si="145"/>
        <v/>
      </c>
      <c r="AQ638" s="97">
        <f t="shared" si="146"/>
        <v>1</v>
      </c>
      <c r="AR638" s="100">
        <f t="shared" si="147"/>
        <v>1.1321724046346244</v>
      </c>
      <c r="AS638" s="101">
        <f t="shared" si="148"/>
        <v>0.19269294522682401</v>
      </c>
      <c r="AT638" s="100">
        <v>0.11334524387361433</v>
      </c>
      <c r="AU638" s="108">
        <f t="shared" si="149"/>
        <v>0</v>
      </c>
    </row>
    <row r="639" spans="1:47" hidden="1">
      <c r="A639" s="21">
        <v>44927</v>
      </c>
      <c r="B639" s="22" t="s">
        <v>13</v>
      </c>
      <c r="C639" s="22" t="s">
        <v>274</v>
      </c>
      <c r="D639" s="22" t="s">
        <v>510</v>
      </c>
      <c r="E639" s="22">
        <v>1002642422</v>
      </c>
      <c r="F639" s="22" t="s">
        <v>32</v>
      </c>
      <c r="G639" s="22">
        <v>1069281</v>
      </c>
      <c r="H639" s="36" t="s">
        <v>20</v>
      </c>
      <c r="I639" s="4" t="s">
        <v>3519</v>
      </c>
      <c r="J639" s="4" t="s">
        <v>3557</v>
      </c>
      <c r="K639" s="25">
        <v>2389.8800000000047</v>
      </c>
      <c r="L639" s="25">
        <v>2389.8800000000047</v>
      </c>
      <c r="M639" s="26">
        <v>0</v>
      </c>
      <c r="N639" s="26">
        <v>0</v>
      </c>
      <c r="O639" s="26">
        <v>2</v>
      </c>
      <c r="P639" s="26">
        <v>0</v>
      </c>
      <c r="Q639" s="26">
        <v>895.3</v>
      </c>
      <c r="R639" s="27">
        <v>0</v>
      </c>
      <c r="S639" s="27">
        <v>55900</v>
      </c>
      <c r="T639" s="28">
        <v>0</v>
      </c>
      <c r="U639" s="27">
        <v>55900</v>
      </c>
      <c r="V639" s="29">
        <v>0</v>
      </c>
      <c r="W639" s="26">
        <v>2</v>
      </c>
      <c r="X639" s="30">
        <f t="shared" si="135"/>
        <v>2</v>
      </c>
      <c r="Y639" s="31">
        <f t="shared" si="136"/>
        <v>895.3</v>
      </c>
      <c r="Z639" s="31">
        <f t="shared" si="137"/>
        <v>55900</v>
      </c>
      <c r="AA639" s="31">
        <f t="shared" si="138"/>
        <v>55900</v>
      </c>
      <c r="AB639" s="5">
        <v>2</v>
      </c>
      <c r="AC639" s="6">
        <v>0</v>
      </c>
      <c r="AD639" s="30">
        <v>0</v>
      </c>
      <c r="AE639" s="67">
        <f t="shared" si="139"/>
        <v>1</v>
      </c>
      <c r="AF639" s="70">
        <f>IF(C639=Sheet6!$E$3,Sheet6!$E$4,IF('January 2023'!C639=Sheet6!$F$3,Sheet6!$F$4,IF('January 2023'!C639=Sheet6!$G$3,Sheet6!$G$4,IF('January 2023'!C639=Sheet6!$H$3,Sheet6!$H$4,IF('January 2023'!C639=Sheet6!$I$3,Sheet6!$I$4,IF('January 2023'!C639=Sheet6!$J$3,Sheet6!$J$4,IF('January 2023'!C639=Sheet6!$K$3,Sheet6!$K$4,IF('January 2023'!C639=Sheet6!$L$3,Sheet6!$L$4))))))))</f>
        <v>0.11334524387361433</v>
      </c>
      <c r="AG639" s="74">
        <f t="shared" si="140"/>
        <v>0.37462131989890629</v>
      </c>
      <c r="AH639" s="71">
        <v>0.84</v>
      </c>
      <c r="AI639" s="72">
        <f t="shared" si="141"/>
        <v>0</v>
      </c>
      <c r="AJ639" s="73">
        <f t="shared" si="142"/>
        <v>1</v>
      </c>
      <c r="AK639" s="73">
        <v>0.68062718848137493</v>
      </c>
      <c r="AL639" s="95">
        <f t="shared" si="143"/>
        <v>1</v>
      </c>
      <c r="AM639" s="107">
        <v>0</v>
      </c>
      <c r="AN639" s="98">
        <f t="shared" si="144"/>
        <v>1112.1992000000039</v>
      </c>
      <c r="AO639" s="99" t="e">
        <f>SUMIF([1]Sheet1!$AB:$AB,E639,[1]Sheet1!$AA:$AA)</f>
        <v>#VALUE!</v>
      </c>
      <c r="AP639" s="100" t="str">
        <f t="shared" si="145"/>
        <v/>
      </c>
      <c r="AQ639" s="97">
        <f t="shared" si="146"/>
        <v>1</v>
      </c>
      <c r="AR639" s="100">
        <f t="shared" si="147"/>
        <v>1</v>
      </c>
      <c r="AS639" s="101">
        <f t="shared" si="148"/>
        <v>0.62537868010109365</v>
      </c>
      <c r="AT639" s="100">
        <v>0.11334524387361433</v>
      </c>
      <c r="AU639" s="108">
        <f t="shared" si="149"/>
        <v>0</v>
      </c>
    </row>
    <row r="640" spans="1:47" hidden="1">
      <c r="A640" s="21">
        <v>44927</v>
      </c>
      <c r="B640" s="23" t="s">
        <v>13</v>
      </c>
      <c r="C640" s="23" t="s">
        <v>274</v>
      </c>
      <c r="D640" s="23" t="s">
        <v>542</v>
      </c>
      <c r="E640" s="23">
        <v>1000255429</v>
      </c>
      <c r="F640" s="23" t="s">
        <v>32</v>
      </c>
      <c r="G640" s="22">
        <v>1070842</v>
      </c>
      <c r="H640" s="36" t="s">
        <v>20</v>
      </c>
      <c r="I640" s="4" t="s">
        <v>3520</v>
      </c>
      <c r="J640" s="4" t="s">
        <v>3558</v>
      </c>
      <c r="K640" s="24">
        <v>2380.8999999999942</v>
      </c>
      <c r="L640" s="24">
        <v>2380.8999999999942</v>
      </c>
      <c r="M640" s="29">
        <v>0</v>
      </c>
      <c r="N640" s="29">
        <v>0</v>
      </c>
      <c r="O640" s="29">
        <v>6</v>
      </c>
      <c r="P640" s="29">
        <v>0</v>
      </c>
      <c r="Q640" s="29">
        <v>760.40000000000009</v>
      </c>
      <c r="R640" s="28">
        <v>0</v>
      </c>
      <c r="S640" s="28">
        <v>49500</v>
      </c>
      <c r="T640" s="28">
        <v>0</v>
      </c>
      <c r="U640" s="28">
        <v>49500</v>
      </c>
      <c r="V640" s="29">
        <v>0</v>
      </c>
      <c r="W640" s="29">
        <v>4</v>
      </c>
      <c r="X640" s="32">
        <f t="shared" si="135"/>
        <v>6</v>
      </c>
      <c r="Y640" s="33">
        <f t="shared" si="136"/>
        <v>760.40000000000009</v>
      </c>
      <c r="Z640" s="33">
        <f t="shared" si="137"/>
        <v>49500</v>
      </c>
      <c r="AA640" s="33">
        <f t="shared" si="138"/>
        <v>49500</v>
      </c>
      <c r="AB640" s="5">
        <v>4</v>
      </c>
      <c r="AC640" s="6">
        <v>0</v>
      </c>
      <c r="AD640" s="32">
        <v>0</v>
      </c>
      <c r="AE640" s="67">
        <f t="shared" si="139"/>
        <v>0.66666666666666663</v>
      </c>
      <c r="AF640" s="70">
        <f>IF(C640=Sheet6!$E$3,Sheet6!$E$4,IF('January 2023'!C640=Sheet6!$F$3,Sheet6!$F$4,IF('January 2023'!C640=Sheet6!$G$3,Sheet6!$G$4,IF('January 2023'!C640=Sheet6!$H$3,Sheet6!$H$4,IF('January 2023'!C640=Sheet6!$I$3,Sheet6!$I$4,IF('January 2023'!C640=Sheet6!$J$3,Sheet6!$J$4,IF('January 2023'!C640=Sheet6!$K$3,Sheet6!$K$4,IF('January 2023'!C640=Sheet6!$L$3,Sheet6!$L$4))))))))</f>
        <v>0.11334524387361433</v>
      </c>
      <c r="AG640" s="74">
        <f t="shared" si="140"/>
        <v>0.31937502625057834</v>
      </c>
      <c r="AH640" s="71">
        <v>0.84</v>
      </c>
      <c r="AI640" s="72">
        <f t="shared" si="141"/>
        <v>0</v>
      </c>
      <c r="AJ640" s="73">
        <f t="shared" si="142"/>
        <v>0.66666666666666663</v>
      </c>
      <c r="AK640" s="73">
        <v>0.68062718848137493</v>
      </c>
      <c r="AL640" s="95">
        <f t="shared" si="143"/>
        <v>0</v>
      </c>
      <c r="AM640" s="107">
        <v>0</v>
      </c>
      <c r="AN640" s="98">
        <f t="shared" si="144"/>
        <v>1239.555999999995</v>
      </c>
      <c r="AO640" s="99" t="e">
        <f>SUMIF([1]Sheet1!$AB:$AB,E640,[1]Sheet1!$AA:$AA)</f>
        <v>#VALUE!</v>
      </c>
      <c r="AP640" s="100" t="str">
        <f t="shared" si="145"/>
        <v/>
      </c>
      <c r="AQ640" s="97">
        <f t="shared" si="146"/>
        <v>1</v>
      </c>
      <c r="AR640" s="100">
        <f t="shared" si="147"/>
        <v>1</v>
      </c>
      <c r="AS640" s="101">
        <f t="shared" si="148"/>
        <v>0.68062497374942166</v>
      </c>
      <c r="AT640" s="100">
        <v>0.11334524387361433</v>
      </c>
      <c r="AU640" s="108">
        <f t="shared" si="149"/>
        <v>0</v>
      </c>
    </row>
    <row r="641" spans="1:47" hidden="1">
      <c r="A641" s="21">
        <v>44927</v>
      </c>
      <c r="B641" s="23" t="s">
        <v>13</v>
      </c>
      <c r="C641" s="23" t="s">
        <v>274</v>
      </c>
      <c r="D641" s="23" t="s">
        <v>622</v>
      </c>
      <c r="E641" s="23">
        <v>1000280372</v>
      </c>
      <c r="F641" s="23" t="s">
        <v>32</v>
      </c>
      <c r="G641" s="22">
        <v>1070842</v>
      </c>
      <c r="H641" s="36" t="s">
        <v>20</v>
      </c>
      <c r="I641" s="4" t="s">
        <v>3520</v>
      </c>
      <c r="J641" s="4" t="s">
        <v>3558</v>
      </c>
      <c r="K641" s="24">
        <v>2364.5999999999767</v>
      </c>
      <c r="L641" s="24">
        <v>2364.5999999999767</v>
      </c>
      <c r="M641" s="29">
        <v>0</v>
      </c>
      <c r="N641" s="29">
        <v>0</v>
      </c>
      <c r="O641" s="29">
        <v>16</v>
      </c>
      <c r="P641" s="29">
        <v>0</v>
      </c>
      <c r="Q641" s="29">
        <v>3161.8</v>
      </c>
      <c r="R641" s="28">
        <v>0</v>
      </c>
      <c r="S641" s="28">
        <v>197000</v>
      </c>
      <c r="T641" s="28">
        <v>0</v>
      </c>
      <c r="U641" s="28">
        <v>197000</v>
      </c>
      <c r="V641" s="29">
        <v>0</v>
      </c>
      <c r="W641" s="29">
        <v>8</v>
      </c>
      <c r="X641" s="32">
        <f t="shared" si="135"/>
        <v>16</v>
      </c>
      <c r="Y641" s="33">
        <f t="shared" si="136"/>
        <v>3161.8</v>
      </c>
      <c r="Z641" s="33">
        <f t="shared" si="137"/>
        <v>197000</v>
      </c>
      <c r="AA641" s="33">
        <f t="shared" si="138"/>
        <v>197000</v>
      </c>
      <c r="AB641" s="5">
        <v>8</v>
      </c>
      <c r="AC641" s="6">
        <v>0</v>
      </c>
      <c r="AD641" s="32">
        <v>0</v>
      </c>
      <c r="AE641" s="67">
        <f t="shared" si="139"/>
        <v>0.5</v>
      </c>
      <c r="AF641" s="70">
        <f>IF(C641=Sheet6!$E$3,Sheet6!$E$4,IF('January 2023'!C641=Sheet6!$F$3,Sheet6!$F$4,IF('January 2023'!C641=Sheet6!$G$3,Sheet6!$G$4,IF('January 2023'!C641=Sheet6!$H$3,Sheet6!$H$4,IF('January 2023'!C641=Sheet6!$I$3,Sheet6!$I$4,IF('January 2023'!C641=Sheet6!$J$3,Sheet6!$J$4,IF('January 2023'!C641=Sheet6!$K$3,Sheet6!$K$4,IF('January 2023'!C641=Sheet6!$L$3,Sheet6!$L$4))))))))</f>
        <v>0.11334524387361433</v>
      </c>
      <c r="AG641" s="74">
        <f t="shared" si="140"/>
        <v>1.337139473906805</v>
      </c>
      <c r="AH641" s="71">
        <v>0.84</v>
      </c>
      <c r="AI641" s="72">
        <f t="shared" si="141"/>
        <v>1</v>
      </c>
      <c r="AJ641" s="73">
        <f t="shared" si="142"/>
        <v>0.5</v>
      </c>
      <c r="AK641" s="73">
        <v>0.68062718848137493</v>
      </c>
      <c r="AL641" s="95">
        <f t="shared" si="143"/>
        <v>0</v>
      </c>
      <c r="AM641" s="107">
        <v>0</v>
      </c>
      <c r="AN641" s="98">
        <f t="shared" si="144"/>
        <v>0</v>
      </c>
      <c r="AO641" s="99" t="e">
        <f>SUMIF([1]Sheet1!$AB:$AB,E641,[1]Sheet1!$AA:$AA)</f>
        <v>#VALUE!</v>
      </c>
      <c r="AP641" s="100">
        <f t="shared" si="145"/>
        <v>1</v>
      </c>
      <c r="AQ641" s="97">
        <f t="shared" si="146"/>
        <v>0</v>
      </c>
      <c r="AR641" s="100">
        <f t="shared" si="147"/>
        <v>1</v>
      </c>
      <c r="AS641" s="101">
        <f t="shared" si="148"/>
        <v>-0.33713947390680499</v>
      </c>
      <c r="AT641" s="100">
        <v>0.11334524387361433</v>
      </c>
      <c r="AU641" s="108">
        <f t="shared" si="149"/>
        <v>1</v>
      </c>
    </row>
    <row r="642" spans="1:47" hidden="1">
      <c r="A642" s="21">
        <v>44927</v>
      </c>
      <c r="B642" s="22" t="s">
        <v>13</v>
      </c>
      <c r="C642" s="22" t="s">
        <v>274</v>
      </c>
      <c r="D642" s="22" t="s">
        <v>521</v>
      </c>
      <c r="E642" s="22">
        <v>1000262737</v>
      </c>
      <c r="F642" s="22" t="s">
        <v>32</v>
      </c>
      <c r="G642" s="22">
        <v>1070842</v>
      </c>
      <c r="H642" s="36" t="s">
        <v>20</v>
      </c>
      <c r="I642" s="4" t="s">
        <v>3518</v>
      </c>
      <c r="J642" s="4" t="s">
        <v>3556</v>
      </c>
      <c r="K642" s="25">
        <v>2356.5</v>
      </c>
      <c r="L642" s="25">
        <v>2356.5</v>
      </c>
      <c r="M642" s="26">
        <v>0</v>
      </c>
      <c r="N642" s="26">
        <v>0</v>
      </c>
      <c r="O642" s="26">
        <v>9</v>
      </c>
      <c r="P642" s="26">
        <v>0</v>
      </c>
      <c r="Q642" s="26">
        <v>2826.2000000000003</v>
      </c>
      <c r="R642" s="27">
        <v>0</v>
      </c>
      <c r="S642" s="27">
        <v>183092.51</v>
      </c>
      <c r="T642" s="28">
        <v>0</v>
      </c>
      <c r="U642" s="27">
        <v>188800</v>
      </c>
      <c r="V642" s="29">
        <v>0</v>
      </c>
      <c r="W642" s="26">
        <v>8</v>
      </c>
      <c r="X642" s="30">
        <f t="shared" si="135"/>
        <v>9</v>
      </c>
      <c r="Y642" s="31">
        <f t="shared" si="136"/>
        <v>2826.2000000000003</v>
      </c>
      <c r="Z642" s="31">
        <f t="shared" si="137"/>
        <v>183092.51</v>
      </c>
      <c r="AA642" s="31">
        <f t="shared" si="138"/>
        <v>188800</v>
      </c>
      <c r="AB642" s="5">
        <v>8</v>
      </c>
      <c r="AC642" s="6">
        <v>0</v>
      </c>
      <c r="AD642" s="30">
        <v>0</v>
      </c>
      <c r="AE642" s="67">
        <f t="shared" si="139"/>
        <v>0.88888888888888884</v>
      </c>
      <c r="AF642" s="70">
        <f>IF(C642=Sheet6!$E$3,Sheet6!$E$4,IF('January 2023'!C642=Sheet6!$F$3,Sheet6!$F$4,IF('January 2023'!C642=Sheet6!$G$3,Sheet6!$G$4,IF('January 2023'!C642=Sheet6!$H$3,Sheet6!$H$4,IF('January 2023'!C642=Sheet6!$I$3,Sheet6!$I$4,IF('January 2023'!C642=Sheet6!$J$3,Sheet6!$J$4,IF('January 2023'!C642=Sheet6!$K$3,Sheet6!$K$4,IF('January 2023'!C642=Sheet6!$L$3,Sheet6!$L$4))))))))</f>
        <v>0.11334524387361433</v>
      </c>
      <c r="AG642" s="74">
        <f t="shared" si="140"/>
        <v>1.1993210269467431</v>
      </c>
      <c r="AH642" s="71">
        <v>0.84</v>
      </c>
      <c r="AI642" s="72">
        <f t="shared" si="141"/>
        <v>1</v>
      </c>
      <c r="AJ642" s="73">
        <f t="shared" si="142"/>
        <v>0.88888888888888884</v>
      </c>
      <c r="AK642" s="73">
        <v>0.68062718848137493</v>
      </c>
      <c r="AL642" s="95">
        <f t="shared" si="143"/>
        <v>1</v>
      </c>
      <c r="AM642" s="107">
        <v>0</v>
      </c>
      <c r="AN642" s="98">
        <f t="shared" si="144"/>
        <v>0</v>
      </c>
      <c r="AO642" s="99" t="e">
        <f>SUMIF([1]Sheet1!$AB:$AB,E642,[1]Sheet1!$AA:$AA)</f>
        <v>#VALUE!</v>
      </c>
      <c r="AP642" s="100">
        <f t="shared" si="145"/>
        <v>1</v>
      </c>
      <c r="AQ642" s="97">
        <f t="shared" si="146"/>
        <v>0</v>
      </c>
      <c r="AR642" s="100">
        <f t="shared" si="147"/>
        <v>1.0311727115434706</v>
      </c>
      <c r="AS642" s="101">
        <f t="shared" si="148"/>
        <v>-0.23670711536777289</v>
      </c>
      <c r="AT642" s="100">
        <v>0.11334524387361433</v>
      </c>
      <c r="AU642" s="108">
        <f t="shared" si="149"/>
        <v>1</v>
      </c>
    </row>
    <row r="643" spans="1:47" hidden="1">
      <c r="A643" s="21">
        <v>44927</v>
      </c>
      <c r="B643" s="23" t="s">
        <v>13</v>
      </c>
      <c r="C643" s="23" t="s">
        <v>274</v>
      </c>
      <c r="D643" s="23" t="s">
        <v>543</v>
      </c>
      <c r="E643" s="23">
        <v>1001602044</v>
      </c>
      <c r="F643" s="23" t="s">
        <v>32</v>
      </c>
      <c r="G643" s="22">
        <v>1070842</v>
      </c>
      <c r="H643" s="36" t="s">
        <v>20</v>
      </c>
      <c r="I643" s="4" t="s">
        <v>3520</v>
      </c>
      <c r="J643" s="4" t="s">
        <v>3558</v>
      </c>
      <c r="K643" s="24">
        <v>2343.4057295099997</v>
      </c>
      <c r="L643" s="24">
        <v>2343.4057295099997</v>
      </c>
      <c r="M643" s="29">
        <v>0</v>
      </c>
      <c r="N643" s="29">
        <v>0</v>
      </c>
      <c r="O643" s="29">
        <v>8</v>
      </c>
      <c r="P643" s="29">
        <v>0</v>
      </c>
      <c r="Q643" s="29">
        <v>1412</v>
      </c>
      <c r="R643" s="28">
        <v>0</v>
      </c>
      <c r="S643" s="28">
        <v>89782.76</v>
      </c>
      <c r="T643" s="28">
        <v>0</v>
      </c>
      <c r="U643" s="28">
        <v>108500</v>
      </c>
      <c r="V643" s="29">
        <v>0</v>
      </c>
      <c r="W643" s="29">
        <v>6</v>
      </c>
      <c r="X643" s="32">
        <f t="shared" si="135"/>
        <v>8</v>
      </c>
      <c r="Y643" s="33">
        <f t="shared" si="136"/>
        <v>1412</v>
      </c>
      <c r="Z643" s="33">
        <f t="shared" si="137"/>
        <v>89782.76</v>
      </c>
      <c r="AA643" s="33">
        <f t="shared" si="138"/>
        <v>108500</v>
      </c>
      <c r="AB643" s="5">
        <v>6</v>
      </c>
      <c r="AC643" s="6">
        <v>0</v>
      </c>
      <c r="AD643" s="32">
        <v>0</v>
      </c>
      <c r="AE643" s="67">
        <f t="shared" si="139"/>
        <v>0.75</v>
      </c>
      <c r="AF643" s="70">
        <f>IF(C643=Sheet6!$E$3,Sheet6!$E$4,IF('January 2023'!C643=Sheet6!$F$3,Sheet6!$F$4,IF('January 2023'!C643=Sheet6!$G$3,Sheet6!$G$4,IF('January 2023'!C643=Sheet6!$H$3,Sheet6!$H$4,IF('January 2023'!C643=Sheet6!$I$3,Sheet6!$I$4,IF('January 2023'!C643=Sheet6!$J$3,Sheet6!$J$4,IF('January 2023'!C643=Sheet6!$K$3,Sheet6!$K$4,IF('January 2023'!C643=Sheet6!$L$3,Sheet6!$L$4))))))))</f>
        <v>0.11334524387361433</v>
      </c>
      <c r="AG643" s="74">
        <f t="shared" si="140"/>
        <v>0.6025418399464465</v>
      </c>
      <c r="AH643" s="71">
        <v>0.84</v>
      </c>
      <c r="AI643" s="72">
        <f t="shared" si="141"/>
        <v>0</v>
      </c>
      <c r="AJ643" s="73">
        <f t="shared" si="142"/>
        <v>0.75</v>
      </c>
      <c r="AK643" s="73">
        <v>0.68062718848137493</v>
      </c>
      <c r="AL643" s="95">
        <f t="shared" si="143"/>
        <v>1</v>
      </c>
      <c r="AM643" s="107">
        <v>0</v>
      </c>
      <c r="AN643" s="98">
        <f t="shared" si="144"/>
        <v>556.46081278839961</v>
      </c>
      <c r="AO643" s="99" t="e">
        <f>SUMIF([1]Sheet1!$AB:$AB,E643,[1]Sheet1!$AA:$AA)</f>
        <v>#VALUE!</v>
      </c>
      <c r="AP643" s="100" t="str">
        <f t="shared" si="145"/>
        <v/>
      </c>
      <c r="AQ643" s="97">
        <f t="shared" si="146"/>
        <v>1</v>
      </c>
      <c r="AR643" s="100">
        <f t="shared" si="147"/>
        <v>1.2084725397169791</v>
      </c>
      <c r="AS643" s="101">
        <f t="shared" si="148"/>
        <v>0.27184473239417628</v>
      </c>
      <c r="AT643" s="100">
        <v>0.11334524387361433</v>
      </c>
      <c r="AU643" s="108">
        <f t="shared" si="149"/>
        <v>0</v>
      </c>
    </row>
    <row r="644" spans="1:47" hidden="1">
      <c r="A644" s="21">
        <v>44927</v>
      </c>
      <c r="B644" s="22" t="s">
        <v>13</v>
      </c>
      <c r="C644" s="22" t="s">
        <v>274</v>
      </c>
      <c r="D644" s="22" t="s">
        <v>452</v>
      </c>
      <c r="E644" s="22">
        <v>1000261962</v>
      </c>
      <c r="F644" s="22" t="s">
        <v>32</v>
      </c>
      <c r="G644" s="22">
        <v>1070842</v>
      </c>
      <c r="H644" s="36" t="s">
        <v>20</v>
      </c>
      <c r="I644" s="4" t="s">
        <v>3518</v>
      </c>
      <c r="J644" s="4" t="s">
        <v>3556</v>
      </c>
      <c r="K644" s="25">
        <v>2337.7999999999884</v>
      </c>
      <c r="L644" s="25">
        <v>2337.7999999999884</v>
      </c>
      <c r="M644" s="26">
        <v>0</v>
      </c>
      <c r="N644" s="26">
        <v>0</v>
      </c>
      <c r="O644" s="26">
        <v>19</v>
      </c>
      <c r="P644" s="26">
        <v>0</v>
      </c>
      <c r="Q644" s="26">
        <v>2573.3000000000006</v>
      </c>
      <c r="R644" s="27">
        <v>0</v>
      </c>
      <c r="S644" s="27">
        <v>163032.6</v>
      </c>
      <c r="T644" s="28">
        <v>0</v>
      </c>
      <c r="U644" s="27">
        <v>730100</v>
      </c>
      <c r="V644" s="29">
        <v>0</v>
      </c>
      <c r="W644" s="26">
        <v>15</v>
      </c>
      <c r="X644" s="30">
        <f t="shared" ref="X644:X707" si="150">IFERROR(SUM(M644,O644),"")</f>
        <v>19</v>
      </c>
      <c r="Y644" s="31">
        <f t="shared" ref="Y644:Y707" si="151">IFERROR(SUM(P644:Q644),"")</f>
        <v>2573.3000000000006</v>
      </c>
      <c r="Z644" s="31">
        <f t="shared" ref="Z644:Z707" si="152">IFERROR(SUM(R644:S644),"")</f>
        <v>163032.6</v>
      </c>
      <c r="AA644" s="31">
        <f t="shared" ref="AA644:AA707" si="153">IFERROR(SUM(T644:U644),"")</f>
        <v>730100</v>
      </c>
      <c r="AB644" s="5">
        <v>15</v>
      </c>
      <c r="AC644" s="6">
        <v>0</v>
      </c>
      <c r="AD644" s="30">
        <v>0</v>
      </c>
      <c r="AE644" s="67">
        <f t="shared" si="139"/>
        <v>0.78947368421052633</v>
      </c>
      <c r="AF644" s="70">
        <f>IF(C644=Sheet6!$E$3,Sheet6!$E$4,IF('January 2023'!C644=Sheet6!$F$3,Sheet6!$F$4,IF('January 2023'!C644=Sheet6!$G$3,Sheet6!$G$4,IF('January 2023'!C644=Sheet6!$H$3,Sheet6!$H$4,IF('January 2023'!C644=Sheet6!$I$3,Sheet6!$I$4,IF('January 2023'!C644=Sheet6!$J$3,Sheet6!$J$4,IF('January 2023'!C644=Sheet6!$K$3,Sheet6!$K$4,IF('January 2023'!C644=Sheet6!$L$3,Sheet6!$L$4))))))))</f>
        <v>0.11334524387361433</v>
      </c>
      <c r="AG644" s="74">
        <f t="shared" si="140"/>
        <v>1.1007357344511992</v>
      </c>
      <c r="AH644" s="71">
        <v>0.84</v>
      </c>
      <c r="AI644" s="72">
        <f t="shared" si="141"/>
        <v>1</v>
      </c>
      <c r="AJ644" s="73">
        <f t="shared" si="142"/>
        <v>0.78947368421052633</v>
      </c>
      <c r="AK644" s="73">
        <v>0.68062718848137493</v>
      </c>
      <c r="AL644" s="95">
        <f t="shared" si="143"/>
        <v>1</v>
      </c>
      <c r="AM644" s="107">
        <v>0</v>
      </c>
      <c r="AN644" s="98">
        <f t="shared" si="144"/>
        <v>0</v>
      </c>
      <c r="AO644" s="99" t="e">
        <f>SUMIF([1]Sheet1!$AB:$AB,E644,[1]Sheet1!$AA:$AA)</f>
        <v>#VALUE!</v>
      </c>
      <c r="AP644" s="100">
        <f t="shared" si="145"/>
        <v>1</v>
      </c>
      <c r="AQ644" s="97">
        <f t="shared" si="146"/>
        <v>0</v>
      </c>
      <c r="AR644" s="100">
        <f t="shared" si="147"/>
        <v>4.4782454552034379</v>
      </c>
      <c r="AS644" s="101">
        <f t="shared" si="148"/>
        <v>-3.929364800186101</v>
      </c>
      <c r="AT644" s="100">
        <v>0.11334524387361433</v>
      </c>
      <c r="AU644" s="108">
        <f t="shared" si="149"/>
        <v>1</v>
      </c>
    </row>
    <row r="645" spans="1:47" hidden="1">
      <c r="A645" s="21">
        <v>44927</v>
      </c>
      <c r="B645" s="22" t="s">
        <v>13</v>
      </c>
      <c r="C645" s="22" t="s">
        <v>274</v>
      </c>
      <c r="D645" s="22" t="s">
        <v>546</v>
      </c>
      <c r="E645" s="22">
        <v>1002057163</v>
      </c>
      <c r="F645" s="22" t="s">
        <v>32</v>
      </c>
      <c r="G645" s="22">
        <v>1069281</v>
      </c>
      <c r="H645" s="36" t="s">
        <v>20</v>
      </c>
      <c r="I645" s="4" t="s">
        <v>3519</v>
      </c>
      <c r="J645" s="4" t="s">
        <v>3557</v>
      </c>
      <c r="K645" s="25">
        <v>2336.3264516129275</v>
      </c>
      <c r="L645" s="25">
        <v>2336.3264516129275</v>
      </c>
      <c r="M645" s="26">
        <v>0</v>
      </c>
      <c r="N645" s="26">
        <v>0</v>
      </c>
      <c r="O645" s="26">
        <v>8</v>
      </c>
      <c r="P645" s="26">
        <v>0</v>
      </c>
      <c r="Q645" s="26">
        <v>1658.5000000000002</v>
      </c>
      <c r="R645" s="27">
        <v>0</v>
      </c>
      <c r="S645" s="27">
        <v>108530.47999999998</v>
      </c>
      <c r="T645" s="28">
        <v>0</v>
      </c>
      <c r="U645" s="27">
        <v>155500</v>
      </c>
      <c r="V645" s="29">
        <v>0</v>
      </c>
      <c r="W645" s="26">
        <v>7</v>
      </c>
      <c r="X645" s="30">
        <f t="shared" si="150"/>
        <v>8</v>
      </c>
      <c r="Y645" s="31">
        <f t="shared" si="151"/>
        <v>1658.5000000000002</v>
      </c>
      <c r="Z645" s="31">
        <f t="shared" si="152"/>
        <v>108530.47999999998</v>
      </c>
      <c r="AA645" s="31">
        <f t="shared" si="153"/>
        <v>155500</v>
      </c>
      <c r="AB645" s="5">
        <v>7</v>
      </c>
      <c r="AC645" s="6">
        <v>0</v>
      </c>
      <c r="AD645" s="30">
        <v>0</v>
      </c>
      <c r="AE645" s="67">
        <f t="shared" ref="AE645:AE708" si="154">IFERROR((AB645/X645),"")</f>
        <v>0.875</v>
      </c>
      <c r="AF645" s="70">
        <f>IF(C645=Sheet6!$E$3,Sheet6!$E$4,IF('January 2023'!C645=Sheet6!$F$3,Sheet6!$F$4,IF('January 2023'!C645=Sheet6!$G$3,Sheet6!$G$4,IF('January 2023'!C645=Sheet6!$H$3,Sheet6!$H$4,IF('January 2023'!C645=Sheet6!$I$3,Sheet6!$I$4,IF('January 2023'!C645=Sheet6!$J$3,Sheet6!$J$4,IF('January 2023'!C645=Sheet6!$K$3,Sheet6!$K$4,IF('January 2023'!C645=Sheet6!$L$3,Sheet6!$L$4))))))))</f>
        <v>0.11334524387361433</v>
      </c>
      <c r="AG645" s="74">
        <f t="shared" ref="AG645:AG708" si="155">IFERROR(Y645/L645,0)</f>
        <v>0.70987511135484649</v>
      </c>
      <c r="AH645" s="71">
        <v>0.84</v>
      </c>
      <c r="AI645" s="72">
        <f t="shared" ref="AI645:AI708" si="156">IF(AG645&gt;AH645,1,0)</f>
        <v>0</v>
      </c>
      <c r="AJ645" s="73">
        <f t="shared" ref="AJ645:AJ708" si="157">IFERROR(AB645/X645,0)</f>
        <v>0.875</v>
      </c>
      <c r="AK645" s="73">
        <v>0.68062718848137493</v>
      </c>
      <c r="AL645" s="95">
        <f t="shared" ref="AL645:AL708" si="158">IF(AJ645&gt;=AK645,1,0)</f>
        <v>1</v>
      </c>
      <c r="AM645" s="107">
        <v>0</v>
      </c>
      <c r="AN645" s="98">
        <f t="shared" ref="AN645:AN708" si="159">IF(((AH645*L645)-(AG645*L645))&lt;0,0,((AH645*L645)-(AG645*L645)))</f>
        <v>304.01421935485882</v>
      </c>
      <c r="AO645" s="99" t="e">
        <f>SUMIF([1]Sheet1!$AB:$AB,E645,[1]Sheet1!$AA:$AA)</f>
        <v>#VALUE!</v>
      </c>
      <c r="AP645" s="100" t="str">
        <f t="shared" ref="AP645:AP708" si="160">IF(AN645=0,100%,IFERROR((AO645/AN645),""))</f>
        <v/>
      </c>
      <c r="AQ645" s="97">
        <f t="shared" ref="AQ645:AQ708" si="161">IF(AND(AN645&gt;0,AP645&gt;=100%),1,0)</f>
        <v>1</v>
      </c>
      <c r="AR645" s="100">
        <f t="shared" ref="AR645:AR708" si="162">IFERROR(AA645/Z645,0)</f>
        <v>1.4327772253472022</v>
      </c>
      <c r="AS645" s="101">
        <f t="shared" ref="AS645:AS708" si="163">1-(AR645*AG645)</f>
        <v>-1.7092892390033088E-2</v>
      </c>
      <c r="AT645" s="100">
        <v>0.11334524387361433</v>
      </c>
      <c r="AU645" s="108">
        <f t="shared" ref="AU645:AU708" si="164">IF(AS645&lt;=AT645,1,0)</f>
        <v>1</v>
      </c>
    </row>
    <row r="646" spans="1:47" hidden="1">
      <c r="A646" s="21">
        <v>44927</v>
      </c>
      <c r="B646" s="22" t="s">
        <v>13</v>
      </c>
      <c r="C646" s="22" t="s">
        <v>274</v>
      </c>
      <c r="D646" s="22" t="s">
        <v>548</v>
      </c>
      <c r="E646" s="22">
        <v>1000262756</v>
      </c>
      <c r="F646" s="22" t="s">
        <v>32</v>
      </c>
      <c r="G646" s="22">
        <v>1070842</v>
      </c>
      <c r="H646" s="36" t="s">
        <v>20</v>
      </c>
      <c r="I646" s="4" t="s">
        <v>3518</v>
      </c>
      <c r="J646" s="4" t="s">
        <v>3556</v>
      </c>
      <c r="K646" s="25">
        <v>2335.0064258199995</v>
      </c>
      <c r="L646" s="25">
        <v>2335.0064258199995</v>
      </c>
      <c r="M646" s="26">
        <v>0</v>
      </c>
      <c r="N646" s="26">
        <v>0</v>
      </c>
      <c r="O646" s="26">
        <v>13</v>
      </c>
      <c r="P646" s="26">
        <v>0</v>
      </c>
      <c r="Q646" s="26">
        <v>3303.2000000000003</v>
      </c>
      <c r="R646" s="27">
        <v>0</v>
      </c>
      <c r="S646" s="27">
        <v>212441.16999999998</v>
      </c>
      <c r="T646" s="28">
        <v>0</v>
      </c>
      <c r="U646" s="27">
        <v>216000</v>
      </c>
      <c r="V646" s="29">
        <v>0</v>
      </c>
      <c r="W646" s="26">
        <v>13</v>
      </c>
      <c r="X646" s="30">
        <f t="shared" si="150"/>
        <v>13</v>
      </c>
      <c r="Y646" s="31">
        <f t="shared" si="151"/>
        <v>3303.2000000000003</v>
      </c>
      <c r="Z646" s="31">
        <f t="shared" si="152"/>
        <v>212441.16999999998</v>
      </c>
      <c r="AA646" s="31">
        <f t="shared" si="153"/>
        <v>216000</v>
      </c>
      <c r="AB646" s="5">
        <v>13</v>
      </c>
      <c r="AC646" s="6">
        <v>0</v>
      </c>
      <c r="AD646" s="30">
        <v>0</v>
      </c>
      <c r="AE646" s="67">
        <f t="shared" si="154"/>
        <v>1</v>
      </c>
      <c r="AF646" s="70">
        <f>IF(C646=Sheet6!$E$3,Sheet6!$E$4,IF('January 2023'!C646=Sheet6!$F$3,Sheet6!$F$4,IF('January 2023'!C646=Sheet6!$G$3,Sheet6!$G$4,IF('January 2023'!C646=Sheet6!$H$3,Sheet6!$H$4,IF('January 2023'!C646=Sheet6!$I$3,Sheet6!$I$4,IF('January 2023'!C646=Sheet6!$J$3,Sheet6!$J$4,IF('January 2023'!C646=Sheet6!$K$3,Sheet6!$K$4,IF('January 2023'!C646=Sheet6!$L$3,Sheet6!$L$4))))))))</f>
        <v>0.11334524387361433</v>
      </c>
      <c r="AG646" s="74">
        <f t="shared" si="155"/>
        <v>1.4146427879058165</v>
      </c>
      <c r="AH646" s="71">
        <v>0.84</v>
      </c>
      <c r="AI646" s="72">
        <f t="shared" si="156"/>
        <v>1</v>
      </c>
      <c r="AJ646" s="73">
        <f t="shared" si="157"/>
        <v>1</v>
      </c>
      <c r="AK646" s="73">
        <v>0.68062718848137493</v>
      </c>
      <c r="AL646" s="95">
        <f t="shared" si="158"/>
        <v>1</v>
      </c>
      <c r="AM646" s="107">
        <v>0</v>
      </c>
      <c r="AN646" s="98">
        <f t="shared" si="159"/>
        <v>0</v>
      </c>
      <c r="AO646" s="99" t="e">
        <f>SUMIF([1]Sheet1!$AB:$AB,E646,[1]Sheet1!$AA:$AA)</f>
        <v>#VALUE!</v>
      </c>
      <c r="AP646" s="100">
        <f t="shared" si="160"/>
        <v>1</v>
      </c>
      <c r="AQ646" s="97">
        <f t="shared" si="161"/>
        <v>0</v>
      </c>
      <c r="AR646" s="100">
        <f t="shared" si="162"/>
        <v>1.0167520730562725</v>
      </c>
      <c r="AS646" s="101">
        <f t="shared" si="163"/>
        <v>-0.43834098723734383</v>
      </c>
      <c r="AT646" s="100">
        <v>0.11334524387361433</v>
      </c>
      <c r="AU646" s="108">
        <f t="shared" si="164"/>
        <v>1</v>
      </c>
    </row>
    <row r="647" spans="1:47" hidden="1">
      <c r="A647" s="21">
        <v>44927</v>
      </c>
      <c r="B647" s="23" t="s">
        <v>13</v>
      </c>
      <c r="C647" s="23" t="s">
        <v>274</v>
      </c>
      <c r="D647" s="23" t="s">
        <v>609</v>
      </c>
      <c r="E647" s="23">
        <v>1001604402</v>
      </c>
      <c r="F647" s="23" t="s">
        <v>32</v>
      </c>
      <c r="G647" s="22">
        <v>1069281</v>
      </c>
      <c r="H647" s="36" t="s">
        <v>20</v>
      </c>
      <c r="I647" s="4" t="s">
        <v>3519</v>
      </c>
      <c r="J647" s="4" t="s">
        <v>3557</v>
      </c>
      <c r="K647" s="24">
        <v>2306.4000000000087</v>
      </c>
      <c r="L647" s="24">
        <v>2306.4000000000087</v>
      </c>
      <c r="M647" s="29">
        <v>0</v>
      </c>
      <c r="N647" s="29">
        <v>0</v>
      </c>
      <c r="O647" s="29">
        <v>6</v>
      </c>
      <c r="P647" s="29">
        <v>0</v>
      </c>
      <c r="Q647" s="29">
        <v>3125.2</v>
      </c>
      <c r="R647" s="28">
        <v>0</v>
      </c>
      <c r="S647" s="28">
        <v>203520.97000000003</v>
      </c>
      <c r="T647" s="28">
        <v>0</v>
      </c>
      <c r="U647" s="28">
        <v>230900</v>
      </c>
      <c r="V647" s="29">
        <v>0</v>
      </c>
      <c r="W647" s="29">
        <v>5</v>
      </c>
      <c r="X647" s="32">
        <f t="shared" si="150"/>
        <v>6</v>
      </c>
      <c r="Y647" s="33">
        <f t="shared" si="151"/>
        <v>3125.2</v>
      </c>
      <c r="Z647" s="33">
        <f t="shared" si="152"/>
        <v>203520.97000000003</v>
      </c>
      <c r="AA647" s="33">
        <f t="shared" si="153"/>
        <v>230900</v>
      </c>
      <c r="AB647" s="5">
        <v>5</v>
      </c>
      <c r="AC647" s="6">
        <v>0</v>
      </c>
      <c r="AD647" s="32">
        <v>0</v>
      </c>
      <c r="AE647" s="67">
        <f t="shared" si="154"/>
        <v>0.83333333333333337</v>
      </c>
      <c r="AF647" s="70">
        <f>IF(C647=Sheet6!$E$3,Sheet6!$E$4,IF('January 2023'!C647=Sheet6!$F$3,Sheet6!$F$4,IF('January 2023'!C647=Sheet6!$G$3,Sheet6!$G$4,IF('January 2023'!C647=Sheet6!$H$3,Sheet6!$H$4,IF('January 2023'!C647=Sheet6!$I$3,Sheet6!$I$4,IF('January 2023'!C647=Sheet6!$J$3,Sheet6!$J$4,IF('January 2023'!C647=Sheet6!$K$3,Sheet6!$K$4,IF('January 2023'!C647=Sheet6!$L$3,Sheet6!$L$4))))))))</f>
        <v>0.11334524387361433</v>
      </c>
      <c r="AG647" s="74">
        <f t="shared" si="155"/>
        <v>1.355012140131802</v>
      </c>
      <c r="AH647" s="71">
        <v>0.84</v>
      </c>
      <c r="AI647" s="72">
        <f t="shared" si="156"/>
        <v>1</v>
      </c>
      <c r="AJ647" s="73">
        <f t="shared" si="157"/>
        <v>0.83333333333333337</v>
      </c>
      <c r="AK647" s="73">
        <v>0.68062718848137493</v>
      </c>
      <c r="AL647" s="95">
        <f t="shared" si="158"/>
        <v>1</v>
      </c>
      <c r="AM647" s="107">
        <v>0</v>
      </c>
      <c r="AN647" s="98">
        <f t="shared" si="159"/>
        <v>0</v>
      </c>
      <c r="AO647" s="99" t="e">
        <f>SUMIF([1]Sheet1!$AB:$AB,E647,[1]Sheet1!$AA:$AA)</f>
        <v>#VALUE!</v>
      </c>
      <c r="AP647" s="100">
        <f t="shared" si="160"/>
        <v>1</v>
      </c>
      <c r="AQ647" s="97">
        <f t="shared" si="161"/>
        <v>0</v>
      </c>
      <c r="AR647" s="100">
        <f t="shared" si="162"/>
        <v>1.1345268254175478</v>
      </c>
      <c r="AS647" s="101">
        <f t="shared" si="163"/>
        <v>-0.53729762174597084</v>
      </c>
      <c r="AT647" s="100">
        <v>0.11334524387361433</v>
      </c>
      <c r="AU647" s="108">
        <f t="shared" si="164"/>
        <v>1</v>
      </c>
    </row>
    <row r="648" spans="1:47" hidden="1">
      <c r="A648" s="21">
        <v>44927</v>
      </c>
      <c r="B648" s="23" t="s">
        <v>13</v>
      </c>
      <c r="C648" s="23" t="s">
        <v>274</v>
      </c>
      <c r="D648" s="23" t="s">
        <v>565</v>
      </c>
      <c r="E648" s="23">
        <v>1000262348</v>
      </c>
      <c r="F648" s="23" t="s">
        <v>32</v>
      </c>
      <c r="G648" s="22">
        <v>1070842</v>
      </c>
      <c r="H648" s="36" t="s">
        <v>20</v>
      </c>
      <c r="I648" s="4" t="s">
        <v>3520</v>
      </c>
      <c r="J648" s="4" t="s">
        <v>3558</v>
      </c>
      <c r="K648" s="24">
        <v>2295.33</v>
      </c>
      <c r="L648" s="24">
        <v>2295.33</v>
      </c>
      <c r="M648" s="29">
        <v>0</v>
      </c>
      <c r="N648" s="29">
        <v>0</v>
      </c>
      <c r="O648" s="29">
        <v>5</v>
      </c>
      <c r="P648" s="29">
        <v>0</v>
      </c>
      <c r="Q648" s="29">
        <v>940.6</v>
      </c>
      <c r="R648" s="28">
        <v>0</v>
      </c>
      <c r="S648" s="28">
        <v>60626.37999999999</v>
      </c>
      <c r="T648" s="28">
        <v>0</v>
      </c>
      <c r="U648" s="28">
        <v>72700</v>
      </c>
      <c r="V648" s="29">
        <v>0</v>
      </c>
      <c r="W648" s="29">
        <v>3</v>
      </c>
      <c r="X648" s="32">
        <f t="shared" si="150"/>
        <v>5</v>
      </c>
      <c r="Y648" s="33">
        <f t="shared" si="151"/>
        <v>940.6</v>
      </c>
      <c r="Z648" s="33">
        <f t="shared" si="152"/>
        <v>60626.37999999999</v>
      </c>
      <c r="AA648" s="33">
        <f t="shared" si="153"/>
        <v>72700</v>
      </c>
      <c r="AB648" s="5">
        <v>3</v>
      </c>
      <c r="AC648" s="6">
        <v>0</v>
      </c>
      <c r="AD648" s="32">
        <v>0</v>
      </c>
      <c r="AE648" s="67">
        <f t="shared" si="154"/>
        <v>0.6</v>
      </c>
      <c r="AF648" s="70">
        <f>IF(C648=Sheet6!$E$3,Sheet6!$E$4,IF('January 2023'!C648=Sheet6!$F$3,Sheet6!$F$4,IF('January 2023'!C648=Sheet6!$G$3,Sheet6!$G$4,IF('January 2023'!C648=Sheet6!$H$3,Sheet6!$H$4,IF('January 2023'!C648=Sheet6!$I$3,Sheet6!$I$4,IF('January 2023'!C648=Sheet6!$J$3,Sheet6!$J$4,IF('January 2023'!C648=Sheet6!$K$3,Sheet6!$K$4,IF('January 2023'!C648=Sheet6!$L$3,Sheet6!$L$4))))))))</f>
        <v>0.11334524387361433</v>
      </c>
      <c r="AG648" s="74">
        <f t="shared" si="155"/>
        <v>0.40978857070660868</v>
      </c>
      <c r="AH648" s="71">
        <v>0.84</v>
      </c>
      <c r="AI648" s="72">
        <f t="shared" si="156"/>
        <v>0</v>
      </c>
      <c r="AJ648" s="73">
        <f t="shared" si="157"/>
        <v>0.6</v>
      </c>
      <c r="AK648" s="73">
        <v>0.68062718848137493</v>
      </c>
      <c r="AL648" s="95">
        <f t="shared" si="158"/>
        <v>0</v>
      </c>
      <c r="AM648" s="107">
        <v>0</v>
      </c>
      <c r="AN648" s="98">
        <f t="shared" si="159"/>
        <v>987.47719999999993</v>
      </c>
      <c r="AO648" s="99" t="e">
        <f>SUMIF([1]Sheet1!$AB:$AB,E648,[1]Sheet1!$AA:$AA)</f>
        <v>#VALUE!</v>
      </c>
      <c r="AP648" s="100" t="str">
        <f t="shared" si="160"/>
        <v/>
      </c>
      <c r="AQ648" s="97">
        <f t="shared" si="161"/>
        <v>1</v>
      </c>
      <c r="AR648" s="100">
        <f t="shared" si="162"/>
        <v>1.1991479616628935</v>
      </c>
      <c r="AS648" s="101">
        <f t="shared" si="163"/>
        <v>0.50860287072441968</v>
      </c>
      <c r="AT648" s="100">
        <v>0.11334524387361433</v>
      </c>
      <c r="AU648" s="108">
        <f t="shared" si="164"/>
        <v>0</v>
      </c>
    </row>
    <row r="649" spans="1:47" hidden="1">
      <c r="A649" s="21">
        <v>44927</v>
      </c>
      <c r="B649" s="23" t="s">
        <v>13</v>
      </c>
      <c r="C649" s="23" t="s">
        <v>274</v>
      </c>
      <c r="D649" s="23" t="s">
        <v>588</v>
      </c>
      <c r="E649" s="23">
        <v>1002414419</v>
      </c>
      <c r="F649" s="23" t="s">
        <v>32</v>
      </c>
      <c r="G649" s="22">
        <v>1069281</v>
      </c>
      <c r="H649" s="36" t="s">
        <v>20</v>
      </c>
      <c r="I649" s="4" t="s">
        <v>3519</v>
      </c>
      <c r="J649" s="4" t="s">
        <v>3557</v>
      </c>
      <c r="K649" s="24">
        <v>2287.7399999999907</v>
      </c>
      <c r="L649" s="24">
        <v>2287.7399999999907</v>
      </c>
      <c r="M649" s="29">
        <v>0</v>
      </c>
      <c r="N649" s="29">
        <v>0</v>
      </c>
      <c r="O649" s="29">
        <v>4</v>
      </c>
      <c r="P649" s="29">
        <v>0</v>
      </c>
      <c r="Q649" s="29">
        <v>2507.3000000000002</v>
      </c>
      <c r="R649" s="28">
        <v>0</v>
      </c>
      <c r="S649" s="28">
        <v>159800</v>
      </c>
      <c r="T649" s="28">
        <v>0</v>
      </c>
      <c r="U649" s="28">
        <v>159800</v>
      </c>
      <c r="V649" s="29">
        <v>0</v>
      </c>
      <c r="W649" s="29">
        <v>4</v>
      </c>
      <c r="X649" s="32">
        <f t="shared" si="150"/>
        <v>4</v>
      </c>
      <c r="Y649" s="33">
        <f t="shared" si="151"/>
        <v>2507.3000000000002</v>
      </c>
      <c r="Z649" s="33">
        <f t="shared" si="152"/>
        <v>159800</v>
      </c>
      <c r="AA649" s="33">
        <f t="shared" si="153"/>
        <v>159800</v>
      </c>
      <c r="AB649" s="5">
        <v>4</v>
      </c>
      <c r="AC649" s="6">
        <v>0</v>
      </c>
      <c r="AD649" s="32">
        <v>0</v>
      </c>
      <c r="AE649" s="67">
        <f t="shared" si="154"/>
        <v>1</v>
      </c>
      <c r="AF649" s="70">
        <f>IF(C649=Sheet6!$E$3,Sheet6!$E$4,IF('January 2023'!C649=Sheet6!$F$3,Sheet6!$F$4,IF('January 2023'!C649=Sheet6!$G$3,Sheet6!$G$4,IF('January 2023'!C649=Sheet6!$H$3,Sheet6!$H$4,IF('January 2023'!C649=Sheet6!$I$3,Sheet6!$I$4,IF('January 2023'!C649=Sheet6!$J$3,Sheet6!$J$4,IF('January 2023'!C649=Sheet6!$K$3,Sheet6!$K$4,IF('January 2023'!C649=Sheet6!$L$3,Sheet6!$L$4))))))))</f>
        <v>0.11334524387361433</v>
      </c>
      <c r="AG649" s="74">
        <f t="shared" si="155"/>
        <v>1.0959724444211363</v>
      </c>
      <c r="AH649" s="71">
        <v>0.84</v>
      </c>
      <c r="AI649" s="72">
        <f t="shared" si="156"/>
        <v>1</v>
      </c>
      <c r="AJ649" s="73">
        <f t="shared" si="157"/>
        <v>1</v>
      </c>
      <c r="AK649" s="73">
        <v>0.68062718848137493</v>
      </c>
      <c r="AL649" s="95">
        <f t="shared" si="158"/>
        <v>1</v>
      </c>
      <c r="AM649" s="107">
        <v>0</v>
      </c>
      <c r="AN649" s="98">
        <f t="shared" si="159"/>
        <v>0</v>
      </c>
      <c r="AO649" s="99" t="e">
        <f>SUMIF([1]Sheet1!$AB:$AB,E649,[1]Sheet1!$AA:$AA)</f>
        <v>#VALUE!</v>
      </c>
      <c r="AP649" s="100">
        <f t="shared" si="160"/>
        <v>1</v>
      </c>
      <c r="AQ649" s="97">
        <f t="shared" si="161"/>
        <v>0</v>
      </c>
      <c r="AR649" s="100">
        <f t="shared" si="162"/>
        <v>1</v>
      </c>
      <c r="AS649" s="101">
        <f t="shared" si="163"/>
        <v>-9.5972444421136283E-2</v>
      </c>
      <c r="AT649" s="100">
        <v>0.11334524387361433</v>
      </c>
      <c r="AU649" s="108">
        <f t="shared" si="164"/>
        <v>1</v>
      </c>
    </row>
    <row r="650" spans="1:47" hidden="1">
      <c r="A650" s="21">
        <v>44927</v>
      </c>
      <c r="B650" s="23" t="s">
        <v>13</v>
      </c>
      <c r="C650" s="23" t="s">
        <v>274</v>
      </c>
      <c r="D650" s="23" t="s">
        <v>583</v>
      </c>
      <c r="E650" s="23">
        <v>1000255414</v>
      </c>
      <c r="F650" s="23" t="s">
        <v>32</v>
      </c>
      <c r="G650" s="22">
        <v>1070842</v>
      </c>
      <c r="H650" s="36" t="s">
        <v>20</v>
      </c>
      <c r="I650" s="4" t="s">
        <v>3520</v>
      </c>
      <c r="J650" s="4" t="s">
        <v>3558</v>
      </c>
      <c r="K650" s="24">
        <v>2285.5</v>
      </c>
      <c r="L650" s="24">
        <v>2285.5</v>
      </c>
      <c r="M650" s="29">
        <v>0</v>
      </c>
      <c r="N650" s="29">
        <v>0</v>
      </c>
      <c r="O650" s="29">
        <v>5</v>
      </c>
      <c r="P650" s="29">
        <v>0</v>
      </c>
      <c r="Q650" s="29">
        <v>2013.9</v>
      </c>
      <c r="R650" s="28">
        <v>0</v>
      </c>
      <c r="S650" s="28">
        <v>118161.01999999999</v>
      </c>
      <c r="T650" s="28">
        <v>0</v>
      </c>
      <c r="U650" s="28">
        <v>196500</v>
      </c>
      <c r="V650" s="29">
        <v>0</v>
      </c>
      <c r="W650" s="29">
        <v>5</v>
      </c>
      <c r="X650" s="32">
        <f t="shared" si="150"/>
        <v>5</v>
      </c>
      <c r="Y650" s="33">
        <f t="shared" si="151"/>
        <v>2013.9</v>
      </c>
      <c r="Z650" s="33">
        <f t="shared" si="152"/>
        <v>118161.01999999999</v>
      </c>
      <c r="AA650" s="33">
        <f t="shared" si="153"/>
        <v>196500</v>
      </c>
      <c r="AB650" s="5">
        <v>5</v>
      </c>
      <c r="AC650" s="6">
        <v>0</v>
      </c>
      <c r="AD650" s="32">
        <v>0</v>
      </c>
      <c r="AE650" s="67">
        <f t="shared" si="154"/>
        <v>1</v>
      </c>
      <c r="AF650" s="70">
        <f>IF(C650=Sheet6!$E$3,Sheet6!$E$4,IF('January 2023'!C650=Sheet6!$F$3,Sheet6!$F$4,IF('January 2023'!C650=Sheet6!$G$3,Sheet6!$G$4,IF('January 2023'!C650=Sheet6!$H$3,Sheet6!$H$4,IF('January 2023'!C650=Sheet6!$I$3,Sheet6!$I$4,IF('January 2023'!C650=Sheet6!$J$3,Sheet6!$J$4,IF('January 2023'!C650=Sheet6!$K$3,Sheet6!$K$4,IF('January 2023'!C650=Sheet6!$L$3,Sheet6!$L$4))))))))</f>
        <v>0.11334524387361433</v>
      </c>
      <c r="AG650" s="74">
        <f t="shared" si="155"/>
        <v>0.88116385911179174</v>
      </c>
      <c r="AH650" s="71">
        <v>0.84</v>
      </c>
      <c r="AI650" s="72">
        <f t="shared" si="156"/>
        <v>1</v>
      </c>
      <c r="AJ650" s="73">
        <f t="shared" si="157"/>
        <v>1</v>
      </c>
      <c r="AK650" s="73">
        <v>0.68062718848137493</v>
      </c>
      <c r="AL650" s="95">
        <f t="shared" si="158"/>
        <v>1</v>
      </c>
      <c r="AM650" s="107">
        <v>0</v>
      </c>
      <c r="AN650" s="98">
        <f t="shared" si="159"/>
        <v>0</v>
      </c>
      <c r="AO650" s="99" t="e">
        <f>SUMIF([1]Sheet1!$AB:$AB,E650,[1]Sheet1!$AA:$AA)</f>
        <v>#VALUE!</v>
      </c>
      <c r="AP650" s="100">
        <f t="shared" si="160"/>
        <v>1</v>
      </c>
      <c r="AQ650" s="97">
        <f t="shared" si="161"/>
        <v>0</v>
      </c>
      <c r="AR650" s="100">
        <f t="shared" si="162"/>
        <v>1.662984967462197</v>
      </c>
      <c r="AS650" s="101">
        <f t="shared" si="163"/>
        <v>-0.46536225157388689</v>
      </c>
      <c r="AT650" s="100">
        <v>0.11334524387361433</v>
      </c>
      <c r="AU650" s="108">
        <f t="shared" si="164"/>
        <v>1</v>
      </c>
    </row>
    <row r="651" spans="1:47" hidden="1">
      <c r="A651" s="21">
        <v>44927</v>
      </c>
      <c r="B651" s="23" t="s">
        <v>13</v>
      </c>
      <c r="C651" s="23" t="s">
        <v>274</v>
      </c>
      <c r="D651" s="23" t="s">
        <v>586</v>
      </c>
      <c r="E651" s="23">
        <v>1002413918</v>
      </c>
      <c r="F651" s="23" t="s">
        <v>32</v>
      </c>
      <c r="G651" s="22">
        <v>1069281</v>
      </c>
      <c r="H651" s="36" t="s">
        <v>20</v>
      </c>
      <c r="I651" s="4" t="s">
        <v>3519</v>
      </c>
      <c r="J651" s="4" t="s">
        <v>3557</v>
      </c>
      <c r="K651" s="24">
        <v>2280.6399999999994</v>
      </c>
      <c r="L651" s="24">
        <v>2280.6399999999994</v>
      </c>
      <c r="M651" s="29">
        <v>0</v>
      </c>
      <c r="N651" s="29">
        <v>0</v>
      </c>
      <c r="O651" s="29">
        <v>2</v>
      </c>
      <c r="P651" s="29">
        <v>0</v>
      </c>
      <c r="Q651" s="29">
        <v>89.3</v>
      </c>
      <c r="R651" s="28">
        <v>0</v>
      </c>
      <c r="S651" s="28">
        <v>6000</v>
      </c>
      <c r="T651" s="28">
        <v>0</v>
      </c>
      <c r="U651" s="28">
        <v>6000</v>
      </c>
      <c r="V651" s="29">
        <v>0</v>
      </c>
      <c r="W651" s="29">
        <v>1</v>
      </c>
      <c r="X651" s="32">
        <f t="shared" si="150"/>
        <v>2</v>
      </c>
      <c r="Y651" s="33">
        <f t="shared" si="151"/>
        <v>89.3</v>
      </c>
      <c r="Z651" s="33">
        <f t="shared" si="152"/>
        <v>6000</v>
      </c>
      <c r="AA651" s="33">
        <f t="shared" si="153"/>
        <v>6000</v>
      </c>
      <c r="AB651" s="5">
        <v>1</v>
      </c>
      <c r="AC651" s="6">
        <v>0</v>
      </c>
      <c r="AD651" s="32">
        <v>0</v>
      </c>
      <c r="AE651" s="67">
        <f t="shared" si="154"/>
        <v>0.5</v>
      </c>
      <c r="AF651" s="70">
        <f>IF(C651=Sheet6!$E$3,Sheet6!$E$4,IF('January 2023'!C651=Sheet6!$F$3,Sheet6!$F$4,IF('January 2023'!C651=Sheet6!$G$3,Sheet6!$G$4,IF('January 2023'!C651=Sheet6!$H$3,Sheet6!$H$4,IF('January 2023'!C651=Sheet6!$I$3,Sheet6!$I$4,IF('January 2023'!C651=Sheet6!$J$3,Sheet6!$J$4,IF('January 2023'!C651=Sheet6!$K$3,Sheet6!$K$4,IF('January 2023'!C651=Sheet6!$L$3,Sheet6!$L$4))))))))</f>
        <v>0.11334524387361433</v>
      </c>
      <c r="AG651" s="74">
        <f t="shared" si="155"/>
        <v>3.9155675599831637E-2</v>
      </c>
      <c r="AH651" s="71">
        <v>0.84</v>
      </c>
      <c r="AI651" s="72">
        <f t="shared" si="156"/>
        <v>0</v>
      </c>
      <c r="AJ651" s="73">
        <f t="shared" si="157"/>
        <v>0.5</v>
      </c>
      <c r="AK651" s="73">
        <v>0.68062718848137493</v>
      </c>
      <c r="AL651" s="95">
        <f t="shared" si="158"/>
        <v>0</v>
      </c>
      <c r="AM651" s="107">
        <v>0</v>
      </c>
      <c r="AN651" s="98">
        <f t="shared" si="159"/>
        <v>1826.4375999999995</v>
      </c>
      <c r="AO651" s="99" t="e">
        <f>SUMIF([1]Sheet1!$AB:$AB,E651,[1]Sheet1!$AA:$AA)</f>
        <v>#VALUE!</v>
      </c>
      <c r="AP651" s="100" t="str">
        <f t="shared" si="160"/>
        <v/>
      </c>
      <c r="AQ651" s="97">
        <f t="shared" si="161"/>
        <v>1</v>
      </c>
      <c r="AR651" s="100">
        <f t="shared" si="162"/>
        <v>1</v>
      </c>
      <c r="AS651" s="101">
        <f t="shared" si="163"/>
        <v>0.96084432440016831</v>
      </c>
      <c r="AT651" s="100">
        <v>0.11334524387361433</v>
      </c>
      <c r="AU651" s="108">
        <f t="shared" si="164"/>
        <v>0</v>
      </c>
    </row>
    <row r="652" spans="1:47" hidden="1">
      <c r="A652" s="21">
        <v>44927</v>
      </c>
      <c r="B652" s="22" t="s">
        <v>13</v>
      </c>
      <c r="C652" s="22" t="s">
        <v>274</v>
      </c>
      <c r="D652" s="22" t="s">
        <v>594</v>
      </c>
      <c r="E652" s="22">
        <v>1000262356</v>
      </c>
      <c r="F652" s="22" t="s">
        <v>32</v>
      </c>
      <c r="G652" s="22">
        <v>1070842</v>
      </c>
      <c r="H652" s="36" t="s">
        <v>20</v>
      </c>
      <c r="I652" s="4" t="s">
        <v>3520</v>
      </c>
      <c r="J652" s="4" t="s">
        <v>3558</v>
      </c>
      <c r="K652" s="25">
        <v>2274.760000000002</v>
      </c>
      <c r="L652" s="25">
        <v>2274.760000000002</v>
      </c>
      <c r="M652" s="26">
        <v>0</v>
      </c>
      <c r="N652" s="26">
        <v>0</v>
      </c>
      <c r="O652" s="26">
        <v>5</v>
      </c>
      <c r="P652" s="26">
        <v>0</v>
      </c>
      <c r="Q652" s="26">
        <v>1577.1999999999998</v>
      </c>
      <c r="R652" s="27">
        <v>0</v>
      </c>
      <c r="S652" s="27">
        <v>100635.04</v>
      </c>
      <c r="T652" s="28">
        <v>0</v>
      </c>
      <c r="U652" s="27">
        <v>113900</v>
      </c>
      <c r="V652" s="29">
        <v>0</v>
      </c>
      <c r="W652" s="26">
        <v>3</v>
      </c>
      <c r="X652" s="30">
        <f t="shared" si="150"/>
        <v>5</v>
      </c>
      <c r="Y652" s="31">
        <f t="shared" si="151"/>
        <v>1577.1999999999998</v>
      </c>
      <c r="Z652" s="31">
        <f t="shared" si="152"/>
        <v>100635.04</v>
      </c>
      <c r="AA652" s="31">
        <f t="shared" si="153"/>
        <v>113900</v>
      </c>
      <c r="AB652" s="5">
        <v>3</v>
      </c>
      <c r="AC652" s="6">
        <v>0</v>
      </c>
      <c r="AD652" s="30">
        <v>0</v>
      </c>
      <c r="AE652" s="67">
        <f t="shared" si="154"/>
        <v>0.6</v>
      </c>
      <c r="AF652" s="70">
        <f>IF(C652=Sheet6!$E$3,Sheet6!$E$4,IF('January 2023'!C652=Sheet6!$F$3,Sheet6!$F$4,IF('January 2023'!C652=Sheet6!$G$3,Sheet6!$G$4,IF('January 2023'!C652=Sheet6!$H$3,Sheet6!$H$4,IF('January 2023'!C652=Sheet6!$I$3,Sheet6!$I$4,IF('January 2023'!C652=Sheet6!$J$3,Sheet6!$J$4,IF('January 2023'!C652=Sheet6!$K$3,Sheet6!$K$4,IF('January 2023'!C652=Sheet6!$L$3,Sheet6!$L$4))))))))</f>
        <v>0.11334524387361433</v>
      </c>
      <c r="AG652" s="74">
        <f t="shared" si="155"/>
        <v>0.69334786966537054</v>
      </c>
      <c r="AH652" s="71">
        <v>0.84</v>
      </c>
      <c r="AI652" s="72">
        <f t="shared" si="156"/>
        <v>0</v>
      </c>
      <c r="AJ652" s="73">
        <f t="shared" si="157"/>
        <v>0.6</v>
      </c>
      <c r="AK652" s="73">
        <v>0.68062718848137493</v>
      </c>
      <c r="AL652" s="95">
        <f t="shared" si="158"/>
        <v>0</v>
      </c>
      <c r="AM652" s="107">
        <v>0</v>
      </c>
      <c r="AN652" s="98">
        <f t="shared" si="159"/>
        <v>333.5984000000019</v>
      </c>
      <c r="AO652" s="99" t="e">
        <f>SUMIF([1]Sheet1!$AB:$AB,E652,[1]Sheet1!$AA:$AA)</f>
        <v>#VALUE!</v>
      </c>
      <c r="AP652" s="100" t="str">
        <f t="shared" si="160"/>
        <v/>
      </c>
      <c r="AQ652" s="97">
        <f t="shared" si="161"/>
        <v>1</v>
      </c>
      <c r="AR652" s="100">
        <f t="shared" si="162"/>
        <v>1.1318125376608388</v>
      </c>
      <c r="AS652" s="101">
        <f t="shared" si="163"/>
        <v>0.21526018815230041</v>
      </c>
      <c r="AT652" s="100">
        <v>0.11334524387361433</v>
      </c>
      <c r="AU652" s="108">
        <f t="shared" si="164"/>
        <v>0</v>
      </c>
    </row>
    <row r="653" spans="1:47" hidden="1">
      <c r="A653" s="21">
        <v>44927</v>
      </c>
      <c r="B653" s="22" t="s">
        <v>13</v>
      </c>
      <c r="C653" s="22" t="s">
        <v>274</v>
      </c>
      <c r="D653" s="22" t="s">
        <v>541</v>
      </c>
      <c r="E653" s="22">
        <v>1001604404</v>
      </c>
      <c r="F653" s="22" t="s">
        <v>32</v>
      </c>
      <c r="G653" s="22">
        <v>1069281</v>
      </c>
      <c r="H653" s="36" t="s">
        <v>20</v>
      </c>
      <c r="I653" s="4" t="s">
        <v>3519</v>
      </c>
      <c r="J653" s="4" t="s">
        <v>3557</v>
      </c>
      <c r="K653" s="25">
        <v>2271.2200000000157</v>
      </c>
      <c r="L653" s="25">
        <v>2271.2200000000157</v>
      </c>
      <c r="M653" s="26">
        <v>0</v>
      </c>
      <c r="N653" s="26">
        <v>0</v>
      </c>
      <c r="O653" s="26">
        <v>7</v>
      </c>
      <c r="P653" s="26">
        <v>0</v>
      </c>
      <c r="Q653" s="26">
        <v>1548.2</v>
      </c>
      <c r="R653" s="27">
        <v>0</v>
      </c>
      <c r="S653" s="27">
        <v>93000</v>
      </c>
      <c r="T653" s="28">
        <v>0</v>
      </c>
      <c r="U653" s="27">
        <v>93000</v>
      </c>
      <c r="V653" s="29">
        <v>0</v>
      </c>
      <c r="W653" s="26">
        <v>4</v>
      </c>
      <c r="X653" s="30">
        <f t="shared" si="150"/>
        <v>7</v>
      </c>
      <c r="Y653" s="31">
        <f t="shared" si="151"/>
        <v>1548.2</v>
      </c>
      <c r="Z653" s="31">
        <f t="shared" si="152"/>
        <v>93000</v>
      </c>
      <c r="AA653" s="31">
        <f t="shared" si="153"/>
        <v>93000</v>
      </c>
      <c r="AB653" s="5">
        <v>4</v>
      </c>
      <c r="AC653" s="6">
        <v>0</v>
      </c>
      <c r="AD653" s="30">
        <v>0</v>
      </c>
      <c r="AE653" s="67">
        <f t="shared" si="154"/>
        <v>0.5714285714285714</v>
      </c>
      <c r="AF653" s="70">
        <f>IF(C653=Sheet6!$E$3,Sheet6!$E$4,IF('January 2023'!C653=Sheet6!$F$3,Sheet6!$F$4,IF('January 2023'!C653=Sheet6!$G$3,Sheet6!$G$4,IF('January 2023'!C653=Sheet6!$H$3,Sheet6!$H$4,IF('January 2023'!C653=Sheet6!$I$3,Sheet6!$I$4,IF('January 2023'!C653=Sheet6!$J$3,Sheet6!$J$4,IF('January 2023'!C653=Sheet6!$K$3,Sheet6!$K$4,IF('January 2023'!C653=Sheet6!$L$3,Sheet6!$L$4))))))))</f>
        <v>0.11334524387361433</v>
      </c>
      <c r="AG653" s="74">
        <f t="shared" si="155"/>
        <v>0.68166007696303721</v>
      </c>
      <c r="AH653" s="71">
        <v>0.84</v>
      </c>
      <c r="AI653" s="72">
        <f t="shared" si="156"/>
        <v>0</v>
      </c>
      <c r="AJ653" s="73">
        <f t="shared" si="157"/>
        <v>0.5714285714285714</v>
      </c>
      <c r="AK653" s="73">
        <v>0.68062718848137493</v>
      </c>
      <c r="AL653" s="95">
        <f t="shared" si="158"/>
        <v>0</v>
      </c>
      <c r="AM653" s="107">
        <v>0</v>
      </c>
      <c r="AN653" s="98">
        <f t="shared" si="159"/>
        <v>359.62480000001301</v>
      </c>
      <c r="AO653" s="99" t="e">
        <f>SUMIF([1]Sheet1!$AB:$AB,E653,[1]Sheet1!$AA:$AA)</f>
        <v>#VALUE!</v>
      </c>
      <c r="AP653" s="100" t="str">
        <f t="shared" si="160"/>
        <v/>
      </c>
      <c r="AQ653" s="97">
        <f t="shared" si="161"/>
        <v>1</v>
      </c>
      <c r="AR653" s="100">
        <f t="shared" si="162"/>
        <v>1</v>
      </c>
      <c r="AS653" s="101">
        <f t="shared" si="163"/>
        <v>0.31833992303696279</v>
      </c>
      <c r="AT653" s="100">
        <v>0.11334524387361433</v>
      </c>
      <c r="AU653" s="108">
        <f t="shared" si="164"/>
        <v>0</v>
      </c>
    </row>
    <row r="654" spans="1:47" hidden="1">
      <c r="A654" s="21">
        <v>44927</v>
      </c>
      <c r="B654" s="23" t="s">
        <v>13</v>
      </c>
      <c r="C654" s="23" t="s">
        <v>274</v>
      </c>
      <c r="D654" s="23" t="s">
        <v>511</v>
      </c>
      <c r="E654" s="23">
        <v>1002041430</v>
      </c>
      <c r="F654" s="23" t="s">
        <v>32</v>
      </c>
      <c r="G654" s="22">
        <v>1069281</v>
      </c>
      <c r="H654" s="36" t="s">
        <v>20</v>
      </c>
      <c r="I654" s="4" t="s">
        <v>3519</v>
      </c>
      <c r="J654" s="4" t="s">
        <v>3557</v>
      </c>
      <c r="K654" s="24">
        <v>2267</v>
      </c>
      <c r="L654" s="24">
        <v>2267</v>
      </c>
      <c r="M654" s="29">
        <v>0</v>
      </c>
      <c r="N654" s="29">
        <v>0</v>
      </c>
      <c r="O654" s="29">
        <v>5</v>
      </c>
      <c r="P654" s="29">
        <v>0</v>
      </c>
      <c r="Q654" s="29">
        <v>1565.9</v>
      </c>
      <c r="R654" s="28">
        <v>0</v>
      </c>
      <c r="S654" s="28">
        <v>100695.29999999999</v>
      </c>
      <c r="T654" s="28">
        <v>0</v>
      </c>
      <c r="U654" s="28">
        <v>148500</v>
      </c>
      <c r="V654" s="29">
        <v>0</v>
      </c>
      <c r="W654" s="29">
        <v>5</v>
      </c>
      <c r="X654" s="32">
        <f t="shared" si="150"/>
        <v>5</v>
      </c>
      <c r="Y654" s="33">
        <f t="shared" si="151"/>
        <v>1565.9</v>
      </c>
      <c r="Z654" s="33">
        <f t="shared" si="152"/>
        <v>100695.29999999999</v>
      </c>
      <c r="AA654" s="33">
        <f t="shared" si="153"/>
        <v>148500</v>
      </c>
      <c r="AB654" s="5">
        <v>5</v>
      </c>
      <c r="AC654" s="6">
        <v>0</v>
      </c>
      <c r="AD654" s="32">
        <v>0</v>
      </c>
      <c r="AE654" s="67">
        <f t="shared" si="154"/>
        <v>1</v>
      </c>
      <c r="AF654" s="70">
        <f>IF(C654=Sheet6!$E$3,Sheet6!$E$4,IF('January 2023'!C654=Sheet6!$F$3,Sheet6!$F$4,IF('January 2023'!C654=Sheet6!$G$3,Sheet6!$G$4,IF('January 2023'!C654=Sheet6!$H$3,Sheet6!$H$4,IF('January 2023'!C654=Sheet6!$I$3,Sheet6!$I$4,IF('January 2023'!C654=Sheet6!$J$3,Sheet6!$J$4,IF('January 2023'!C654=Sheet6!$K$3,Sheet6!$K$4,IF('January 2023'!C654=Sheet6!$L$3,Sheet6!$L$4))))))))</f>
        <v>0.11334524387361433</v>
      </c>
      <c r="AG654" s="74">
        <f t="shared" si="155"/>
        <v>0.69073665637406267</v>
      </c>
      <c r="AH654" s="71">
        <v>0.84</v>
      </c>
      <c r="AI654" s="72">
        <f t="shared" si="156"/>
        <v>0</v>
      </c>
      <c r="AJ654" s="73">
        <f t="shared" si="157"/>
        <v>1</v>
      </c>
      <c r="AK654" s="73">
        <v>0.68062718848137493</v>
      </c>
      <c r="AL654" s="95">
        <f t="shared" si="158"/>
        <v>1</v>
      </c>
      <c r="AM654" s="107">
        <v>0</v>
      </c>
      <c r="AN654" s="98">
        <f t="shared" si="159"/>
        <v>338.37999999999988</v>
      </c>
      <c r="AO654" s="99" t="e">
        <f>SUMIF([1]Sheet1!$AB:$AB,E654,[1]Sheet1!$AA:$AA)</f>
        <v>#VALUE!</v>
      </c>
      <c r="AP654" s="100" t="str">
        <f t="shared" si="160"/>
        <v/>
      </c>
      <c r="AQ654" s="97">
        <f t="shared" si="161"/>
        <v>1</v>
      </c>
      <c r="AR654" s="100">
        <f t="shared" si="162"/>
        <v>1.4747460904332179</v>
      </c>
      <c r="AS654" s="101">
        <f t="shared" si="163"/>
        <v>-1.8661183506561985E-2</v>
      </c>
      <c r="AT654" s="100">
        <v>0.11334524387361433</v>
      </c>
      <c r="AU654" s="108">
        <f t="shared" si="164"/>
        <v>1</v>
      </c>
    </row>
    <row r="655" spans="1:47" hidden="1">
      <c r="A655" s="21">
        <v>44927</v>
      </c>
      <c r="B655" s="23" t="s">
        <v>13</v>
      </c>
      <c r="C655" s="23" t="s">
        <v>274</v>
      </c>
      <c r="D655" s="23" t="s">
        <v>515</v>
      </c>
      <c r="E655" s="23">
        <v>1000262726</v>
      </c>
      <c r="F655" s="23" t="s">
        <v>32</v>
      </c>
      <c r="G655" s="22">
        <v>1070842</v>
      </c>
      <c r="H655" s="36" t="s">
        <v>20</v>
      </c>
      <c r="I655" s="4" t="s">
        <v>3520</v>
      </c>
      <c r="J655" s="4" t="s">
        <v>3558</v>
      </c>
      <c r="K655" s="24">
        <v>2215.5500000000029</v>
      </c>
      <c r="L655" s="24">
        <v>2215.5500000000029</v>
      </c>
      <c r="M655" s="29">
        <v>0</v>
      </c>
      <c r="N655" s="29">
        <v>0</v>
      </c>
      <c r="O655" s="29">
        <v>13</v>
      </c>
      <c r="P655" s="29">
        <v>0</v>
      </c>
      <c r="Q655" s="29">
        <v>1645.3999999999996</v>
      </c>
      <c r="R655" s="28">
        <v>0</v>
      </c>
      <c r="S655" s="28">
        <v>103606</v>
      </c>
      <c r="T655" s="28">
        <v>0</v>
      </c>
      <c r="U655" s="28">
        <v>117500</v>
      </c>
      <c r="V655" s="29">
        <v>0</v>
      </c>
      <c r="W655" s="29">
        <v>10</v>
      </c>
      <c r="X655" s="32">
        <f t="shared" si="150"/>
        <v>13</v>
      </c>
      <c r="Y655" s="33">
        <f t="shared" si="151"/>
        <v>1645.3999999999996</v>
      </c>
      <c r="Z655" s="33">
        <f t="shared" si="152"/>
        <v>103606</v>
      </c>
      <c r="AA655" s="33">
        <f t="shared" si="153"/>
        <v>117500</v>
      </c>
      <c r="AB655" s="5">
        <v>10</v>
      </c>
      <c r="AC655" s="6">
        <v>0</v>
      </c>
      <c r="AD655" s="32">
        <v>0</v>
      </c>
      <c r="AE655" s="67">
        <f t="shared" si="154"/>
        <v>0.76923076923076927</v>
      </c>
      <c r="AF655" s="70">
        <f>IF(C655=Sheet6!$E$3,Sheet6!$E$4,IF('January 2023'!C655=Sheet6!$F$3,Sheet6!$F$4,IF('January 2023'!C655=Sheet6!$G$3,Sheet6!$G$4,IF('January 2023'!C655=Sheet6!$H$3,Sheet6!$H$4,IF('January 2023'!C655=Sheet6!$I$3,Sheet6!$I$4,IF('January 2023'!C655=Sheet6!$J$3,Sheet6!$J$4,IF('January 2023'!C655=Sheet6!$K$3,Sheet6!$K$4,IF('January 2023'!C655=Sheet6!$L$3,Sheet6!$L$4))))))))</f>
        <v>0.11334524387361433</v>
      </c>
      <c r="AG655" s="74">
        <f t="shared" si="155"/>
        <v>0.74265983615806341</v>
      </c>
      <c r="AH655" s="71">
        <v>0.84</v>
      </c>
      <c r="AI655" s="72">
        <f t="shared" si="156"/>
        <v>0</v>
      </c>
      <c r="AJ655" s="73">
        <f t="shared" si="157"/>
        <v>0.76923076923076927</v>
      </c>
      <c r="AK655" s="73">
        <v>0.68062718848137493</v>
      </c>
      <c r="AL655" s="95">
        <f t="shared" si="158"/>
        <v>1</v>
      </c>
      <c r="AM655" s="107">
        <v>0</v>
      </c>
      <c r="AN655" s="98">
        <f t="shared" si="159"/>
        <v>215.66200000000276</v>
      </c>
      <c r="AO655" s="99" t="e">
        <f>SUMIF([1]Sheet1!$AB:$AB,E655,[1]Sheet1!$AA:$AA)</f>
        <v>#VALUE!</v>
      </c>
      <c r="AP655" s="100" t="str">
        <f t="shared" si="160"/>
        <v/>
      </c>
      <c r="AQ655" s="97">
        <f t="shared" si="161"/>
        <v>1</v>
      </c>
      <c r="AR655" s="100">
        <f t="shared" si="162"/>
        <v>1.1341042024593171</v>
      </c>
      <c r="AS655" s="101">
        <f t="shared" si="163"/>
        <v>0.15774635881539234</v>
      </c>
      <c r="AT655" s="100">
        <v>0.11334524387361433</v>
      </c>
      <c r="AU655" s="108">
        <f t="shared" si="164"/>
        <v>0</v>
      </c>
    </row>
    <row r="656" spans="1:47" hidden="1">
      <c r="A656" s="21">
        <v>44927</v>
      </c>
      <c r="B656" s="23" t="s">
        <v>13</v>
      </c>
      <c r="C656" s="23" t="s">
        <v>274</v>
      </c>
      <c r="D656" s="23" t="s">
        <v>531</v>
      </c>
      <c r="E656" s="23">
        <v>1002057067</v>
      </c>
      <c r="F656" s="23" t="s">
        <v>32</v>
      </c>
      <c r="G656" s="22">
        <v>1069288</v>
      </c>
      <c r="H656" s="36" t="s">
        <v>20</v>
      </c>
      <c r="I656" s="4" t="s">
        <v>3518</v>
      </c>
      <c r="J656" s="4" t="s">
        <v>3556</v>
      </c>
      <c r="K656" s="24">
        <v>2211.1600000000035</v>
      </c>
      <c r="L656" s="24">
        <v>2211.1600000000035</v>
      </c>
      <c r="M656" s="29">
        <v>0</v>
      </c>
      <c r="N656" s="29">
        <v>0</v>
      </c>
      <c r="O656" s="29">
        <v>5</v>
      </c>
      <c r="P656" s="29">
        <v>0</v>
      </c>
      <c r="Q656" s="29">
        <v>574</v>
      </c>
      <c r="R656" s="28">
        <v>0</v>
      </c>
      <c r="S656" s="28">
        <v>37423.600000000006</v>
      </c>
      <c r="T656" s="28">
        <v>0</v>
      </c>
      <c r="U656" s="28">
        <v>48400</v>
      </c>
      <c r="V656" s="29">
        <v>0</v>
      </c>
      <c r="W656" s="29">
        <v>4</v>
      </c>
      <c r="X656" s="32">
        <f t="shared" si="150"/>
        <v>5</v>
      </c>
      <c r="Y656" s="33">
        <f t="shared" si="151"/>
        <v>574</v>
      </c>
      <c r="Z656" s="33">
        <f t="shared" si="152"/>
        <v>37423.600000000006</v>
      </c>
      <c r="AA656" s="33">
        <f t="shared" si="153"/>
        <v>48400</v>
      </c>
      <c r="AB656" s="5">
        <v>4</v>
      </c>
      <c r="AC656" s="6">
        <v>0</v>
      </c>
      <c r="AD656" s="32">
        <v>0</v>
      </c>
      <c r="AE656" s="67">
        <f t="shared" si="154"/>
        <v>0.8</v>
      </c>
      <c r="AF656" s="70">
        <f>IF(C656=Sheet6!$E$3,Sheet6!$E$4,IF('January 2023'!C656=Sheet6!$F$3,Sheet6!$F$4,IF('January 2023'!C656=Sheet6!$G$3,Sheet6!$G$4,IF('January 2023'!C656=Sheet6!$H$3,Sheet6!$H$4,IF('January 2023'!C656=Sheet6!$I$3,Sheet6!$I$4,IF('January 2023'!C656=Sheet6!$J$3,Sheet6!$J$4,IF('January 2023'!C656=Sheet6!$K$3,Sheet6!$K$4,IF('January 2023'!C656=Sheet6!$L$3,Sheet6!$L$4))))))))</f>
        <v>0.11334524387361433</v>
      </c>
      <c r="AG656" s="74">
        <f t="shared" si="155"/>
        <v>0.25959225022160271</v>
      </c>
      <c r="AH656" s="71">
        <v>0.84</v>
      </c>
      <c r="AI656" s="72">
        <f t="shared" si="156"/>
        <v>0</v>
      </c>
      <c r="AJ656" s="73">
        <f t="shared" si="157"/>
        <v>0.8</v>
      </c>
      <c r="AK656" s="73">
        <v>0.68062718848137493</v>
      </c>
      <c r="AL656" s="95">
        <f t="shared" si="158"/>
        <v>1</v>
      </c>
      <c r="AM656" s="107">
        <v>0</v>
      </c>
      <c r="AN656" s="98">
        <f t="shared" si="159"/>
        <v>1283.3744000000029</v>
      </c>
      <c r="AO656" s="99" t="e">
        <f>SUMIF([1]Sheet1!$AB:$AB,E656,[1]Sheet1!$AA:$AA)</f>
        <v>#VALUE!</v>
      </c>
      <c r="AP656" s="100" t="str">
        <f t="shared" si="160"/>
        <v/>
      </c>
      <c r="AQ656" s="97">
        <f t="shared" si="161"/>
        <v>1</v>
      </c>
      <c r="AR656" s="100">
        <f t="shared" si="162"/>
        <v>1.2933015530307077</v>
      </c>
      <c r="AS656" s="101">
        <f t="shared" si="163"/>
        <v>0.66426893963366518</v>
      </c>
      <c r="AT656" s="100">
        <v>0.11334524387361433</v>
      </c>
      <c r="AU656" s="108">
        <f t="shared" si="164"/>
        <v>0</v>
      </c>
    </row>
    <row r="657" spans="1:47" hidden="1">
      <c r="A657" s="21">
        <v>44927</v>
      </c>
      <c r="B657" s="23" t="s">
        <v>13</v>
      </c>
      <c r="C657" s="23" t="s">
        <v>274</v>
      </c>
      <c r="D657" s="23" t="s">
        <v>561</v>
      </c>
      <c r="E657" s="23">
        <v>1000975599</v>
      </c>
      <c r="F657" s="23" t="s">
        <v>32</v>
      </c>
      <c r="G657" s="22">
        <v>1070842</v>
      </c>
      <c r="H657" s="36" t="s">
        <v>20</v>
      </c>
      <c r="I657" s="4" t="s">
        <v>3520</v>
      </c>
      <c r="J657" s="4" t="s">
        <v>3558</v>
      </c>
      <c r="K657" s="24">
        <v>2158.6210483299997</v>
      </c>
      <c r="L657" s="24">
        <v>2158.6210483299997</v>
      </c>
      <c r="M657" s="29">
        <v>0</v>
      </c>
      <c r="N657" s="29">
        <v>0</v>
      </c>
      <c r="O657" s="29">
        <v>7</v>
      </c>
      <c r="P657" s="29">
        <v>0</v>
      </c>
      <c r="Q657" s="29">
        <v>2822.1</v>
      </c>
      <c r="R657" s="28">
        <v>0</v>
      </c>
      <c r="S657" s="28">
        <v>164810.45000000001</v>
      </c>
      <c r="T657" s="28">
        <v>0</v>
      </c>
      <c r="U657" s="28">
        <v>199400</v>
      </c>
      <c r="V657" s="29">
        <v>0</v>
      </c>
      <c r="W657" s="29">
        <v>7</v>
      </c>
      <c r="X657" s="32">
        <f t="shared" si="150"/>
        <v>7</v>
      </c>
      <c r="Y657" s="33">
        <f t="shared" si="151"/>
        <v>2822.1</v>
      </c>
      <c r="Z657" s="33">
        <f t="shared" si="152"/>
        <v>164810.45000000001</v>
      </c>
      <c r="AA657" s="33">
        <f t="shared" si="153"/>
        <v>199400</v>
      </c>
      <c r="AB657" s="5">
        <v>7</v>
      </c>
      <c r="AC657" s="6">
        <v>0</v>
      </c>
      <c r="AD657" s="32">
        <v>0</v>
      </c>
      <c r="AE657" s="67">
        <f t="shared" si="154"/>
        <v>1</v>
      </c>
      <c r="AF657" s="70">
        <f>IF(C657=Sheet6!$E$3,Sheet6!$E$4,IF('January 2023'!C657=Sheet6!$F$3,Sheet6!$F$4,IF('January 2023'!C657=Sheet6!$G$3,Sheet6!$G$4,IF('January 2023'!C657=Sheet6!$H$3,Sheet6!$H$4,IF('January 2023'!C657=Sheet6!$I$3,Sheet6!$I$4,IF('January 2023'!C657=Sheet6!$J$3,Sheet6!$J$4,IF('January 2023'!C657=Sheet6!$K$3,Sheet6!$K$4,IF('January 2023'!C657=Sheet6!$L$3,Sheet6!$L$4))))))))</f>
        <v>0.11334524387361433</v>
      </c>
      <c r="AG657" s="74">
        <f t="shared" si="155"/>
        <v>1.3073624025779307</v>
      </c>
      <c r="AH657" s="71">
        <v>0.84</v>
      </c>
      <c r="AI657" s="72">
        <f t="shared" si="156"/>
        <v>1</v>
      </c>
      <c r="AJ657" s="73">
        <f t="shared" si="157"/>
        <v>1</v>
      </c>
      <c r="AK657" s="73">
        <v>0.68062718848137493</v>
      </c>
      <c r="AL657" s="95">
        <f t="shared" si="158"/>
        <v>1</v>
      </c>
      <c r="AM657" s="107">
        <v>0</v>
      </c>
      <c r="AN657" s="98">
        <f t="shared" si="159"/>
        <v>0</v>
      </c>
      <c r="AO657" s="99" t="e">
        <f>SUMIF([1]Sheet1!$AB:$AB,E657,[1]Sheet1!$AA:$AA)</f>
        <v>#VALUE!</v>
      </c>
      <c r="AP657" s="100">
        <f t="shared" si="160"/>
        <v>1</v>
      </c>
      <c r="AQ657" s="97">
        <f t="shared" si="161"/>
        <v>0</v>
      </c>
      <c r="AR657" s="100">
        <f t="shared" si="162"/>
        <v>1.209874737918621</v>
      </c>
      <c r="AS657" s="101">
        <f t="shared" si="163"/>
        <v>-0.58174474418363253</v>
      </c>
      <c r="AT657" s="100">
        <v>0.11334524387361433</v>
      </c>
      <c r="AU657" s="108">
        <f t="shared" si="164"/>
        <v>1</v>
      </c>
    </row>
    <row r="658" spans="1:47" hidden="1">
      <c r="A658" s="21">
        <v>44927</v>
      </c>
      <c r="B658" s="23" t="s">
        <v>13</v>
      </c>
      <c r="C658" s="23" t="s">
        <v>274</v>
      </c>
      <c r="D658" s="23" t="s">
        <v>464</v>
      </c>
      <c r="E658" s="23">
        <v>1001601507</v>
      </c>
      <c r="F658" s="23" t="s">
        <v>32</v>
      </c>
      <c r="G658" s="22">
        <v>1070842</v>
      </c>
      <c r="H658" s="36" t="s">
        <v>20</v>
      </c>
      <c r="I658" s="4" t="s">
        <v>3520</v>
      </c>
      <c r="J658" s="4" t="s">
        <v>3558</v>
      </c>
      <c r="K658" s="24">
        <v>2155</v>
      </c>
      <c r="L658" s="24">
        <v>2155</v>
      </c>
      <c r="M658" s="29">
        <v>0</v>
      </c>
      <c r="N658" s="29">
        <v>0</v>
      </c>
      <c r="O658" s="29">
        <v>10</v>
      </c>
      <c r="P658" s="29">
        <v>0</v>
      </c>
      <c r="Q658" s="29">
        <v>1715.5000000000002</v>
      </c>
      <c r="R658" s="28">
        <v>0</v>
      </c>
      <c r="S658" s="28">
        <v>110223.93</v>
      </c>
      <c r="T658" s="28">
        <v>0</v>
      </c>
      <c r="U658" s="28">
        <v>110100</v>
      </c>
      <c r="V658" s="29">
        <v>0</v>
      </c>
      <c r="W658" s="29">
        <v>7</v>
      </c>
      <c r="X658" s="32">
        <f t="shared" si="150"/>
        <v>10</v>
      </c>
      <c r="Y658" s="33">
        <f t="shared" si="151"/>
        <v>1715.5000000000002</v>
      </c>
      <c r="Z658" s="33">
        <f t="shared" si="152"/>
        <v>110223.93</v>
      </c>
      <c r="AA658" s="33">
        <f t="shared" si="153"/>
        <v>110100</v>
      </c>
      <c r="AB658" s="5">
        <v>7</v>
      </c>
      <c r="AC658" s="6">
        <v>0</v>
      </c>
      <c r="AD658" s="32">
        <v>0</v>
      </c>
      <c r="AE658" s="67">
        <f t="shared" si="154"/>
        <v>0.7</v>
      </c>
      <c r="AF658" s="70">
        <f>IF(C658=Sheet6!$E$3,Sheet6!$E$4,IF('January 2023'!C658=Sheet6!$F$3,Sheet6!$F$4,IF('January 2023'!C658=Sheet6!$G$3,Sheet6!$G$4,IF('January 2023'!C658=Sheet6!$H$3,Sheet6!$H$4,IF('January 2023'!C658=Sheet6!$I$3,Sheet6!$I$4,IF('January 2023'!C658=Sheet6!$J$3,Sheet6!$J$4,IF('January 2023'!C658=Sheet6!$K$3,Sheet6!$K$4,IF('January 2023'!C658=Sheet6!$L$3,Sheet6!$L$4))))))))</f>
        <v>0.11334524387361433</v>
      </c>
      <c r="AG658" s="74">
        <f t="shared" si="155"/>
        <v>0.7960556844547565</v>
      </c>
      <c r="AH658" s="71">
        <v>0.84</v>
      </c>
      <c r="AI658" s="72">
        <f t="shared" si="156"/>
        <v>0</v>
      </c>
      <c r="AJ658" s="73">
        <f t="shared" si="157"/>
        <v>0.7</v>
      </c>
      <c r="AK658" s="73">
        <v>0.68062718848137493</v>
      </c>
      <c r="AL658" s="95">
        <f t="shared" si="158"/>
        <v>1</v>
      </c>
      <c r="AM658" s="107">
        <v>0</v>
      </c>
      <c r="AN658" s="98">
        <f t="shared" si="159"/>
        <v>94.699999999999818</v>
      </c>
      <c r="AO658" s="99" t="e">
        <f>SUMIF([1]Sheet1!$AB:$AB,E658,[1]Sheet1!$AA:$AA)</f>
        <v>#VALUE!</v>
      </c>
      <c r="AP658" s="100" t="str">
        <f t="shared" si="160"/>
        <v/>
      </c>
      <c r="AQ658" s="97">
        <f t="shared" si="161"/>
        <v>1</v>
      </c>
      <c r="AR658" s="100">
        <f t="shared" si="162"/>
        <v>0.998875652501231</v>
      </c>
      <c r="AS658" s="101">
        <f t="shared" si="163"/>
        <v>0.20483935876294102</v>
      </c>
      <c r="AT658" s="100">
        <v>0.11334524387361433</v>
      </c>
      <c r="AU658" s="108">
        <f t="shared" si="164"/>
        <v>0</v>
      </c>
    </row>
    <row r="659" spans="1:47" hidden="1">
      <c r="A659" s="21">
        <v>44927</v>
      </c>
      <c r="B659" s="23" t="s">
        <v>13</v>
      </c>
      <c r="C659" s="23" t="s">
        <v>274</v>
      </c>
      <c r="D659" s="23" t="s">
        <v>529</v>
      </c>
      <c r="E659" s="23">
        <v>1000255639</v>
      </c>
      <c r="F659" s="23" t="s">
        <v>32</v>
      </c>
      <c r="G659" s="22">
        <v>1069281</v>
      </c>
      <c r="H659" s="36" t="s">
        <v>20</v>
      </c>
      <c r="I659" s="4" t="s">
        <v>3519</v>
      </c>
      <c r="J659" s="4" t="s">
        <v>3557</v>
      </c>
      <c r="K659" s="24">
        <v>2152.369999999999</v>
      </c>
      <c r="L659" s="24">
        <v>2152.369999999999</v>
      </c>
      <c r="M659" s="29">
        <v>0</v>
      </c>
      <c r="N659" s="29">
        <v>0</v>
      </c>
      <c r="O659" s="29">
        <v>8</v>
      </c>
      <c r="P659" s="29">
        <v>0</v>
      </c>
      <c r="Q659" s="29">
        <v>900.6</v>
      </c>
      <c r="R659" s="28">
        <v>0</v>
      </c>
      <c r="S659" s="28">
        <v>58059.17</v>
      </c>
      <c r="T659" s="28">
        <v>0</v>
      </c>
      <c r="U659" s="28">
        <v>57800</v>
      </c>
      <c r="V659" s="29">
        <v>0</v>
      </c>
      <c r="W659" s="29">
        <v>7</v>
      </c>
      <c r="X659" s="32">
        <f t="shared" si="150"/>
        <v>8</v>
      </c>
      <c r="Y659" s="33">
        <f t="shared" si="151"/>
        <v>900.6</v>
      </c>
      <c r="Z659" s="33">
        <f t="shared" si="152"/>
        <v>58059.17</v>
      </c>
      <c r="AA659" s="33">
        <f t="shared" si="153"/>
        <v>57800</v>
      </c>
      <c r="AB659" s="5">
        <v>7</v>
      </c>
      <c r="AC659" s="6">
        <v>0</v>
      </c>
      <c r="AD659" s="32">
        <v>0</v>
      </c>
      <c r="AE659" s="67">
        <f t="shared" si="154"/>
        <v>0.875</v>
      </c>
      <c r="AF659" s="70">
        <f>IF(C659=Sheet6!$E$3,Sheet6!$E$4,IF('January 2023'!C659=Sheet6!$F$3,Sheet6!$F$4,IF('January 2023'!C659=Sheet6!$G$3,Sheet6!$G$4,IF('January 2023'!C659=Sheet6!$H$3,Sheet6!$H$4,IF('January 2023'!C659=Sheet6!$I$3,Sheet6!$I$4,IF('January 2023'!C659=Sheet6!$J$3,Sheet6!$J$4,IF('January 2023'!C659=Sheet6!$K$3,Sheet6!$K$4,IF('January 2023'!C659=Sheet6!$L$3,Sheet6!$L$4))))))))</f>
        <v>0.11334524387361433</v>
      </c>
      <c r="AG659" s="74">
        <f t="shared" si="155"/>
        <v>0.41842248312325503</v>
      </c>
      <c r="AH659" s="71">
        <v>0.84</v>
      </c>
      <c r="AI659" s="72">
        <f t="shared" si="156"/>
        <v>0</v>
      </c>
      <c r="AJ659" s="73">
        <f t="shared" si="157"/>
        <v>0.875</v>
      </c>
      <c r="AK659" s="73">
        <v>0.68062718848137493</v>
      </c>
      <c r="AL659" s="95">
        <f t="shared" si="158"/>
        <v>1</v>
      </c>
      <c r="AM659" s="107">
        <v>0</v>
      </c>
      <c r="AN659" s="98">
        <f t="shared" si="159"/>
        <v>907.3907999999991</v>
      </c>
      <c r="AO659" s="99" t="e">
        <f>SUMIF([1]Sheet1!$AB:$AB,E659,[1]Sheet1!$AA:$AA)</f>
        <v>#VALUE!</v>
      </c>
      <c r="AP659" s="100" t="str">
        <f t="shared" si="160"/>
        <v/>
      </c>
      <c r="AQ659" s="97">
        <f t="shared" si="161"/>
        <v>1</v>
      </c>
      <c r="AR659" s="100">
        <f t="shared" si="162"/>
        <v>0.9955361056659956</v>
      </c>
      <c r="AS659" s="101">
        <f t="shared" si="163"/>
        <v>0.5834453106283789</v>
      </c>
      <c r="AT659" s="100">
        <v>0.11334524387361433</v>
      </c>
      <c r="AU659" s="108">
        <f t="shared" si="164"/>
        <v>0</v>
      </c>
    </row>
    <row r="660" spans="1:47" hidden="1">
      <c r="A660" s="21">
        <v>44927</v>
      </c>
      <c r="B660" s="23" t="s">
        <v>13</v>
      </c>
      <c r="C660" s="23" t="s">
        <v>274</v>
      </c>
      <c r="D660" s="23" t="s">
        <v>564</v>
      </c>
      <c r="E660" s="23">
        <v>1001601860</v>
      </c>
      <c r="F660" s="23" t="s">
        <v>32</v>
      </c>
      <c r="G660" s="22">
        <v>1069288</v>
      </c>
      <c r="H660" s="36" t="s">
        <v>20</v>
      </c>
      <c r="I660" s="4" t="s">
        <v>3518</v>
      </c>
      <c r="J660" s="4" t="s">
        <v>3556</v>
      </c>
      <c r="K660" s="24">
        <v>2138.2400000000052</v>
      </c>
      <c r="L660" s="24">
        <v>2138.2400000000052</v>
      </c>
      <c r="M660" s="29">
        <v>0</v>
      </c>
      <c r="N660" s="29">
        <v>0</v>
      </c>
      <c r="O660" s="29">
        <v>6</v>
      </c>
      <c r="P660" s="29">
        <v>0</v>
      </c>
      <c r="Q660" s="29">
        <v>3326.7000000000003</v>
      </c>
      <c r="R660" s="28">
        <v>0</v>
      </c>
      <c r="S660" s="28">
        <v>202380.71</v>
      </c>
      <c r="T660" s="28">
        <v>0</v>
      </c>
      <c r="U660" s="28">
        <v>222300</v>
      </c>
      <c r="V660" s="29">
        <v>0</v>
      </c>
      <c r="W660" s="29">
        <v>6</v>
      </c>
      <c r="X660" s="32">
        <f t="shared" si="150"/>
        <v>6</v>
      </c>
      <c r="Y660" s="33">
        <f t="shared" si="151"/>
        <v>3326.7000000000003</v>
      </c>
      <c r="Z660" s="33">
        <f t="shared" si="152"/>
        <v>202380.71</v>
      </c>
      <c r="AA660" s="33">
        <f t="shared" si="153"/>
        <v>222300</v>
      </c>
      <c r="AB660" s="5">
        <v>6</v>
      </c>
      <c r="AC660" s="6">
        <v>0</v>
      </c>
      <c r="AD660" s="32">
        <v>0</v>
      </c>
      <c r="AE660" s="67">
        <f t="shared" si="154"/>
        <v>1</v>
      </c>
      <c r="AF660" s="70">
        <f>IF(C660=Sheet6!$E$3,Sheet6!$E$4,IF('January 2023'!C660=Sheet6!$F$3,Sheet6!$F$4,IF('January 2023'!C660=Sheet6!$G$3,Sheet6!$G$4,IF('January 2023'!C660=Sheet6!$H$3,Sheet6!$H$4,IF('January 2023'!C660=Sheet6!$I$3,Sheet6!$I$4,IF('January 2023'!C660=Sheet6!$J$3,Sheet6!$J$4,IF('January 2023'!C660=Sheet6!$K$3,Sheet6!$K$4,IF('January 2023'!C660=Sheet6!$L$3,Sheet6!$L$4))))))))</f>
        <v>0.11334524387361433</v>
      </c>
      <c r="AG660" s="74">
        <f t="shared" si="155"/>
        <v>1.5558122568093349</v>
      </c>
      <c r="AH660" s="71">
        <v>0.84</v>
      </c>
      <c r="AI660" s="72">
        <f t="shared" si="156"/>
        <v>1</v>
      </c>
      <c r="AJ660" s="73">
        <f t="shared" si="157"/>
        <v>1</v>
      </c>
      <c r="AK660" s="73">
        <v>0.68062718848137493</v>
      </c>
      <c r="AL660" s="95">
        <f t="shared" si="158"/>
        <v>1</v>
      </c>
      <c r="AM660" s="107">
        <v>0</v>
      </c>
      <c r="AN660" s="98">
        <f t="shared" si="159"/>
        <v>0</v>
      </c>
      <c r="AO660" s="99" t="e">
        <f>SUMIF([1]Sheet1!$AB:$AB,E660,[1]Sheet1!$AA:$AA)</f>
        <v>#VALUE!</v>
      </c>
      <c r="AP660" s="100">
        <f t="shared" si="160"/>
        <v>1</v>
      </c>
      <c r="AQ660" s="97">
        <f t="shared" si="161"/>
        <v>0</v>
      </c>
      <c r="AR660" s="100">
        <f t="shared" si="162"/>
        <v>1.0984248449370497</v>
      </c>
      <c r="AS660" s="101">
        <f t="shared" si="163"/>
        <v>-0.70894283693695503</v>
      </c>
      <c r="AT660" s="100">
        <v>0.11334524387361433</v>
      </c>
      <c r="AU660" s="108">
        <f t="shared" si="164"/>
        <v>1</v>
      </c>
    </row>
    <row r="661" spans="1:47" hidden="1">
      <c r="A661" s="21">
        <v>44927</v>
      </c>
      <c r="B661" s="23" t="s">
        <v>13</v>
      </c>
      <c r="C661" s="23" t="s">
        <v>274</v>
      </c>
      <c r="D661" s="23" t="s">
        <v>562</v>
      </c>
      <c r="E661" s="23">
        <v>1000262754</v>
      </c>
      <c r="F661" s="23" t="s">
        <v>32</v>
      </c>
      <c r="G661" s="22">
        <v>1070842</v>
      </c>
      <c r="H661" s="36" t="s">
        <v>20</v>
      </c>
      <c r="I661" s="4" t="s">
        <v>3518</v>
      </c>
      <c r="J661" s="4" t="s">
        <v>3556</v>
      </c>
      <c r="K661" s="24">
        <v>2119.3999999999942</v>
      </c>
      <c r="L661" s="24">
        <v>2119.3999999999942</v>
      </c>
      <c r="M661" s="29">
        <v>0</v>
      </c>
      <c r="N661" s="29">
        <v>0</v>
      </c>
      <c r="O661" s="29">
        <v>2</v>
      </c>
      <c r="P661" s="29">
        <v>0</v>
      </c>
      <c r="Q661" s="29">
        <v>2355.8999999999996</v>
      </c>
      <c r="R661" s="28">
        <v>0</v>
      </c>
      <c r="S661" s="28">
        <v>150743.9</v>
      </c>
      <c r="T661" s="28">
        <v>0</v>
      </c>
      <c r="U661" s="28">
        <v>158100</v>
      </c>
      <c r="V661" s="29">
        <v>0</v>
      </c>
      <c r="W661" s="29">
        <v>2</v>
      </c>
      <c r="X661" s="32">
        <f t="shared" si="150"/>
        <v>2</v>
      </c>
      <c r="Y661" s="33">
        <f t="shared" si="151"/>
        <v>2355.8999999999996</v>
      </c>
      <c r="Z661" s="33">
        <f t="shared" si="152"/>
        <v>150743.9</v>
      </c>
      <c r="AA661" s="33">
        <f t="shared" si="153"/>
        <v>158100</v>
      </c>
      <c r="AB661" s="5">
        <v>2</v>
      </c>
      <c r="AC661" s="6">
        <v>0</v>
      </c>
      <c r="AD661" s="32">
        <v>0</v>
      </c>
      <c r="AE661" s="67">
        <f t="shared" si="154"/>
        <v>1</v>
      </c>
      <c r="AF661" s="70">
        <f>IF(C661=Sheet6!$E$3,Sheet6!$E$4,IF('January 2023'!C661=Sheet6!$F$3,Sheet6!$F$4,IF('January 2023'!C661=Sheet6!$G$3,Sheet6!$G$4,IF('January 2023'!C661=Sheet6!$H$3,Sheet6!$H$4,IF('January 2023'!C661=Sheet6!$I$3,Sheet6!$I$4,IF('January 2023'!C661=Sheet6!$J$3,Sheet6!$J$4,IF('January 2023'!C661=Sheet6!$K$3,Sheet6!$K$4,IF('January 2023'!C661=Sheet6!$L$3,Sheet6!$L$4))))))))</f>
        <v>0.11334524387361433</v>
      </c>
      <c r="AG661" s="74">
        <f t="shared" si="155"/>
        <v>1.1115881853354752</v>
      </c>
      <c r="AH661" s="71">
        <v>0.84</v>
      </c>
      <c r="AI661" s="72">
        <f t="shared" si="156"/>
        <v>1</v>
      </c>
      <c r="AJ661" s="73">
        <f t="shared" si="157"/>
        <v>1</v>
      </c>
      <c r="AK661" s="73">
        <v>0.68062718848137493</v>
      </c>
      <c r="AL661" s="95">
        <f t="shared" si="158"/>
        <v>1</v>
      </c>
      <c r="AM661" s="107">
        <v>0</v>
      </c>
      <c r="AN661" s="98">
        <f t="shared" si="159"/>
        <v>0</v>
      </c>
      <c r="AO661" s="99" t="e">
        <f>SUMIF([1]Sheet1!$AB:$AB,E661,[1]Sheet1!$AA:$AA)</f>
        <v>#VALUE!</v>
      </c>
      <c r="AP661" s="100">
        <f t="shared" si="160"/>
        <v>1</v>
      </c>
      <c r="AQ661" s="97">
        <f t="shared" si="161"/>
        <v>0</v>
      </c>
      <c r="AR661" s="100">
        <f t="shared" si="162"/>
        <v>1.0487986578561388</v>
      </c>
      <c r="AS661" s="101">
        <f t="shared" si="163"/>
        <v>-0.16583219686858719</v>
      </c>
      <c r="AT661" s="100">
        <v>0.11334524387361433</v>
      </c>
      <c r="AU661" s="108">
        <f t="shared" si="164"/>
        <v>1</v>
      </c>
    </row>
    <row r="662" spans="1:47" hidden="1">
      <c r="A662" s="21">
        <v>44927</v>
      </c>
      <c r="B662" s="22" t="s">
        <v>13</v>
      </c>
      <c r="C662" s="22" t="s">
        <v>274</v>
      </c>
      <c r="D662" s="22" t="s">
        <v>602</v>
      </c>
      <c r="E662" s="22">
        <v>1000255682</v>
      </c>
      <c r="F662" s="22" t="s">
        <v>32</v>
      </c>
      <c r="G662" s="22">
        <v>1069281</v>
      </c>
      <c r="H662" s="36" t="s">
        <v>20</v>
      </c>
      <c r="I662" s="4" t="s">
        <v>3519</v>
      </c>
      <c r="J662" s="4" t="s">
        <v>3557</v>
      </c>
      <c r="K662" s="25">
        <v>2110.3349999999991</v>
      </c>
      <c r="L662" s="25">
        <v>2110.3349999999991</v>
      </c>
      <c r="M662" s="26">
        <v>0</v>
      </c>
      <c r="N662" s="26">
        <v>0</v>
      </c>
      <c r="O662" s="26">
        <v>4</v>
      </c>
      <c r="P662" s="26">
        <v>0</v>
      </c>
      <c r="Q662" s="26">
        <v>750.7</v>
      </c>
      <c r="R662" s="27">
        <v>0</v>
      </c>
      <c r="S662" s="27">
        <v>47000</v>
      </c>
      <c r="T662" s="28">
        <v>0</v>
      </c>
      <c r="U662" s="27">
        <v>47000</v>
      </c>
      <c r="V662" s="29">
        <v>0</v>
      </c>
      <c r="W662" s="26">
        <v>4</v>
      </c>
      <c r="X662" s="30">
        <f t="shared" si="150"/>
        <v>4</v>
      </c>
      <c r="Y662" s="31">
        <f t="shared" si="151"/>
        <v>750.7</v>
      </c>
      <c r="Z662" s="31">
        <f t="shared" si="152"/>
        <v>47000</v>
      </c>
      <c r="AA662" s="31">
        <f t="shared" si="153"/>
        <v>47000</v>
      </c>
      <c r="AB662" s="5">
        <v>4</v>
      </c>
      <c r="AC662" s="6">
        <v>0</v>
      </c>
      <c r="AD662" s="30">
        <v>0</v>
      </c>
      <c r="AE662" s="67">
        <f t="shared" si="154"/>
        <v>1</v>
      </c>
      <c r="AF662" s="70">
        <f>IF(C662=Sheet6!$E$3,Sheet6!$E$4,IF('January 2023'!C662=Sheet6!$F$3,Sheet6!$F$4,IF('January 2023'!C662=Sheet6!$G$3,Sheet6!$G$4,IF('January 2023'!C662=Sheet6!$H$3,Sheet6!$H$4,IF('January 2023'!C662=Sheet6!$I$3,Sheet6!$I$4,IF('January 2023'!C662=Sheet6!$J$3,Sheet6!$J$4,IF('January 2023'!C662=Sheet6!$K$3,Sheet6!$K$4,IF('January 2023'!C662=Sheet6!$L$3,Sheet6!$L$4))))))))</f>
        <v>0.11334524387361433</v>
      </c>
      <c r="AG662" s="74">
        <f t="shared" si="155"/>
        <v>0.35572551277403841</v>
      </c>
      <c r="AH662" s="71">
        <v>0.84</v>
      </c>
      <c r="AI662" s="72">
        <f t="shared" si="156"/>
        <v>0</v>
      </c>
      <c r="AJ662" s="73">
        <f t="shared" si="157"/>
        <v>1</v>
      </c>
      <c r="AK662" s="73">
        <v>0.68062718848137493</v>
      </c>
      <c r="AL662" s="95">
        <f t="shared" si="158"/>
        <v>1</v>
      </c>
      <c r="AM662" s="107">
        <v>0</v>
      </c>
      <c r="AN662" s="98">
        <f t="shared" si="159"/>
        <v>1021.9813999999992</v>
      </c>
      <c r="AO662" s="99" t="e">
        <f>SUMIF([1]Sheet1!$AB:$AB,E662,[1]Sheet1!$AA:$AA)</f>
        <v>#VALUE!</v>
      </c>
      <c r="AP662" s="100" t="str">
        <f t="shared" si="160"/>
        <v/>
      </c>
      <c r="AQ662" s="97">
        <f t="shared" si="161"/>
        <v>1</v>
      </c>
      <c r="AR662" s="100">
        <f t="shared" si="162"/>
        <v>1</v>
      </c>
      <c r="AS662" s="101">
        <f t="shared" si="163"/>
        <v>0.64427448722596159</v>
      </c>
      <c r="AT662" s="100">
        <v>0.11334524387361433</v>
      </c>
      <c r="AU662" s="108">
        <f t="shared" si="164"/>
        <v>0</v>
      </c>
    </row>
    <row r="663" spans="1:47" hidden="1">
      <c r="A663" s="21">
        <v>44927</v>
      </c>
      <c r="B663" s="23" t="s">
        <v>13</v>
      </c>
      <c r="C663" s="23" t="s">
        <v>274</v>
      </c>
      <c r="D663" s="23" t="s">
        <v>600</v>
      </c>
      <c r="E663" s="23">
        <v>1000255692</v>
      </c>
      <c r="F663" s="23" t="s">
        <v>32</v>
      </c>
      <c r="G663" s="22">
        <v>1069281</v>
      </c>
      <c r="H663" s="36" t="s">
        <v>20</v>
      </c>
      <c r="I663" s="4" t="s">
        <v>3519</v>
      </c>
      <c r="J663" s="4" t="s">
        <v>3557</v>
      </c>
      <c r="K663" s="24">
        <v>2069.5</v>
      </c>
      <c r="L663" s="24">
        <v>2069.5</v>
      </c>
      <c r="M663" s="29">
        <v>0</v>
      </c>
      <c r="N663" s="29">
        <v>0</v>
      </c>
      <c r="O663" s="29">
        <v>32</v>
      </c>
      <c r="P663" s="29">
        <v>0</v>
      </c>
      <c r="Q663" s="29">
        <v>3377.5999999999995</v>
      </c>
      <c r="R663" s="28">
        <v>0</v>
      </c>
      <c r="S663" s="28">
        <v>214302.15000000002</v>
      </c>
      <c r="T663" s="28">
        <v>0</v>
      </c>
      <c r="U663" s="28">
        <v>221000</v>
      </c>
      <c r="V663" s="29">
        <v>0</v>
      </c>
      <c r="W663" s="29">
        <v>17</v>
      </c>
      <c r="X663" s="32">
        <f t="shared" si="150"/>
        <v>32</v>
      </c>
      <c r="Y663" s="33">
        <f t="shared" si="151"/>
        <v>3377.5999999999995</v>
      </c>
      <c r="Z663" s="33">
        <f t="shared" si="152"/>
        <v>214302.15000000002</v>
      </c>
      <c r="AA663" s="33">
        <f t="shared" si="153"/>
        <v>221000</v>
      </c>
      <c r="AB663" s="5">
        <v>17</v>
      </c>
      <c r="AC663" s="6">
        <v>0</v>
      </c>
      <c r="AD663" s="32">
        <v>0</v>
      </c>
      <c r="AE663" s="67">
        <f t="shared" si="154"/>
        <v>0.53125</v>
      </c>
      <c r="AF663" s="70">
        <f>IF(C663=Sheet6!$E$3,Sheet6!$E$4,IF('January 2023'!C663=Sheet6!$F$3,Sheet6!$F$4,IF('January 2023'!C663=Sheet6!$G$3,Sheet6!$G$4,IF('January 2023'!C663=Sheet6!$H$3,Sheet6!$H$4,IF('January 2023'!C663=Sheet6!$I$3,Sheet6!$I$4,IF('January 2023'!C663=Sheet6!$J$3,Sheet6!$J$4,IF('January 2023'!C663=Sheet6!$K$3,Sheet6!$K$4,IF('January 2023'!C663=Sheet6!$L$3,Sheet6!$L$4))))))))</f>
        <v>0.11334524387361433</v>
      </c>
      <c r="AG663" s="74">
        <f t="shared" si="155"/>
        <v>1.6320850446967865</v>
      </c>
      <c r="AH663" s="71">
        <v>0.84</v>
      </c>
      <c r="AI663" s="72">
        <f t="shared" si="156"/>
        <v>1</v>
      </c>
      <c r="AJ663" s="73">
        <f t="shared" si="157"/>
        <v>0.53125</v>
      </c>
      <c r="AK663" s="73">
        <v>0.68062718848137493</v>
      </c>
      <c r="AL663" s="95">
        <f t="shared" si="158"/>
        <v>0</v>
      </c>
      <c r="AM663" s="107">
        <v>0</v>
      </c>
      <c r="AN663" s="98">
        <f t="shared" si="159"/>
        <v>0</v>
      </c>
      <c r="AO663" s="99" t="e">
        <f>SUMIF([1]Sheet1!$AB:$AB,E663,[1]Sheet1!$AA:$AA)</f>
        <v>#VALUE!</v>
      </c>
      <c r="AP663" s="100">
        <f t="shared" si="160"/>
        <v>1</v>
      </c>
      <c r="AQ663" s="97">
        <f t="shared" si="161"/>
        <v>0</v>
      </c>
      <c r="AR663" s="100">
        <f t="shared" si="162"/>
        <v>1.0312542361334218</v>
      </c>
      <c r="AS663" s="101">
        <f t="shared" si="163"/>
        <v>-0.68309461607356625</v>
      </c>
      <c r="AT663" s="100">
        <v>0.11334524387361433</v>
      </c>
      <c r="AU663" s="108">
        <f t="shared" si="164"/>
        <v>1</v>
      </c>
    </row>
    <row r="664" spans="1:47" hidden="1">
      <c r="A664" s="21">
        <v>44927</v>
      </c>
      <c r="B664" s="22" t="s">
        <v>13</v>
      </c>
      <c r="C664" s="22" t="s">
        <v>274</v>
      </c>
      <c r="D664" s="22" t="s">
        <v>551</v>
      </c>
      <c r="E664" s="22">
        <v>1000262390</v>
      </c>
      <c r="F664" s="22" t="s">
        <v>32</v>
      </c>
      <c r="G664" s="22">
        <v>1070842</v>
      </c>
      <c r="H664" s="36" t="s">
        <v>20</v>
      </c>
      <c r="I664" s="4" t="s">
        <v>3518</v>
      </c>
      <c r="J664" s="4" t="s">
        <v>3556</v>
      </c>
      <c r="K664" s="25">
        <v>2049.8999999999942</v>
      </c>
      <c r="L664" s="25">
        <v>2049.8999999999942</v>
      </c>
      <c r="M664" s="26">
        <v>0</v>
      </c>
      <c r="N664" s="26">
        <v>0</v>
      </c>
      <c r="O664" s="26">
        <v>5</v>
      </c>
      <c r="P664" s="26">
        <v>0</v>
      </c>
      <c r="Q664" s="26">
        <v>374.79999999999995</v>
      </c>
      <c r="R664" s="27">
        <v>0</v>
      </c>
      <c r="S664" s="27">
        <v>23600</v>
      </c>
      <c r="T664" s="28">
        <v>0</v>
      </c>
      <c r="U664" s="27">
        <v>23600</v>
      </c>
      <c r="V664" s="29">
        <v>0</v>
      </c>
      <c r="W664" s="26">
        <v>4</v>
      </c>
      <c r="X664" s="30">
        <f t="shared" si="150"/>
        <v>5</v>
      </c>
      <c r="Y664" s="31">
        <f t="shared" si="151"/>
        <v>374.79999999999995</v>
      </c>
      <c r="Z664" s="31">
        <f t="shared" si="152"/>
        <v>23600</v>
      </c>
      <c r="AA664" s="31">
        <f t="shared" si="153"/>
        <v>23600</v>
      </c>
      <c r="AB664" s="5">
        <v>4</v>
      </c>
      <c r="AC664" s="6">
        <v>0</v>
      </c>
      <c r="AD664" s="30">
        <v>0</v>
      </c>
      <c r="AE664" s="67">
        <f t="shared" si="154"/>
        <v>0.8</v>
      </c>
      <c r="AF664" s="70">
        <f>IF(C664=Sheet6!$E$3,Sheet6!$E$4,IF('January 2023'!C664=Sheet6!$F$3,Sheet6!$F$4,IF('January 2023'!C664=Sheet6!$G$3,Sheet6!$G$4,IF('January 2023'!C664=Sheet6!$H$3,Sheet6!$H$4,IF('January 2023'!C664=Sheet6!$I$3,Sheet6!$I$4,IF('January 2023'!C664=Sheet6!$J$3,Sheet6!$J$4,IF('January 2023'!C664=Sheet6!$K$3,Sheet6!$K$4,IF('January 2023'!C664=Sheet6!$L$3,Sheet6!$L$4))))))))</f>
        <v>0.11334524387361433</v>
      </c>
      <c r="AG664" s="74">
        <f t="shared" si="155"/>
        <v>0.18283818722864581</v>
      </c>
      <c r="AH664" s="71">
        <v>0.84</v>
      </c>
      <c r="AI664" s="72">
        <f t="shared" si="156"/>
        <v>0</v>
      </c>
      <c r="AJ664" s="73">
        <f t="shared" si="157"/>
        <v>0.8</v>
      </c>
      <c r="AK664" s="73">
        <v>0.68062718848137493</v>
      </c>
      <c r="AL664" s="95">
        <f t="shared" si="158"/>
        <v>1</v>
      </c>
      <c r="AM664" s="107">
        <v>0</v>
      </c>
      <c r="AN664" s="98">
        <f t="shared" si="159"/>
        <v>1347.115999999995</v>
      </c>
      <c r="AO664" s="99" t="e">
        <f>SUMIF([1]Sheet1!$AB:$AB,E664,[1]Sheet1!$AA:$AA)</f>
        <v>#VALUE!</v>
      </c>
      <c r="AP664" s="100" t="str">
        <f t="shared" si="160"/>
        <v/>
      </c>
      <c r="AQ664" s="97">
        <f t="shared" si="161"/>
        <v>1</v>
      </c>
      <c r="AR664" s="100">
        <f t="shared" si="162"/>
        <v>1</v>
      </c>
      <c r="AS664" s="101">
        <f t="shared" si="163"/>
        <v>0.81716181277135425</v>
      </c>
      <c r="AT664" s="100">
        <v>0.11334524387361433</v>
      </c>
      <c r="AU664" s="108">
        <f t="shared" si="164"/>
        <v>0</v>
      </c>
    </row>
    <row r="665" spans="1:47" hidden="1">
      <c r="A665" s="21">
        <v>44927</v>
      </c>
      <c r="B665" s="23" t="s">
        <v>13</v>
      </c>
      <c r="C665" s="23" t="s">
        <v>274</v>
      </c>
      <c r="D665" s="23" t="s">
        <v>585</v>
      </c>
      <c r="E665" s="23">
        <v>1001859404</v>
      </c>
      <c r="F665" s="23" t="s">
        <v>32</v>
      </c>
      <c r="G665" s="22">
        <v>1069281</v>
      </c>
      <c r="H665" s="36" t="s">
        <v>20</v>
      </c>
      <c r="I665" s="4" t="s">
        <v>3519</v>
      </c>
      <c r="J665" s="4" t="s">
        <v>3557</v>
      </c>
      <c r="K665" s="24">
        <v>2048.1199999999953</v>
      </c>
      <c r="L665" s="24">
        <v>2048.1199999999953</v>
      </c>
      <c r="M665" s="29">
        <v>0</v>
      </c>
      <c r="N665" s="29">
        <v>0</v>
      </c>
      <c r="O665" s="29">
        <v>12</v>
      </c>
      <c r="P665" s="29">
        <v>0</v>
      </c>
      <c r="Q665" s="29">
        <v>2228.7000000000003</v>
      </c>
      <c r="R665" s="28">
        <v>0</v>
      </c>
      <c r="S665" s="28">
        <v>140514.76</v>
      </c>
      <c r="T665" s="28">
        <v>0</v>
      </c>
      <c r="U665" s="28">
        <v>149300</v>
      </c>
      <c r="V665" s="29">
        <v>0</v>
      </c>
      <c r="W665" s="29">
        <v>9</v>
      </c>
      <c r="X665" s="32">
        <f t="shared" si="150"/>
        <v>12</v>
      </c>
      <c r="Y665" s="33">
        <f t="shared" si="151"/>
        <v>2228.7000000000003</v>
      </c>
      <c r="Z665" s="33">
        <f t="shared" si="152"/>
        <v>140514.76</v>
      </c>
      <c r="AA665" s="33">
        <f t="shared" si="153"/>
        <v>149300</v>
      </c>
      <c r="AB665" s="5">
        <v>9</v>
      </c>
      <c r="AC665" s="6">
        <v>0</v>
      </c>
      <c r="AD665" s="32">
        <v>0</v>
      </c>
      <c r="AE665" s="67">
        <f t="shared" si="154"/>
        <v>0.75</v>
      </c>
      <c r="AF665" s="70">
        <f>IF(C665=Sheet6!$E$3,Sheet6!$E$4,IF('January 2023'!C665=Sheet6!$F$3,Sheet6!$F$4,IF('January 2023'!C665=Sheet6!$G$3,Sheet6!$G$4,IF('January 2023'!C665=Sheet6!$H$3,Sheet6!$H$4,IF('January 2023'!C665=Sheet6!$I$3,Sheet6!$I$4,IF('January 2023'!C665=Sheet6!$J$3,Sheet6!$J$4,IF('January 2023'!C665=Sheet6!$K$3,Sheet6!$K$4,IF('January 2023'!C665=Sheet6!$L$3,Sheet6!$L$4))))))))</f>
        <v>0.11334524387361433</v>
      </c>
      <c r="AG665" s="74">
        <f t="shared" si="155"/>
        <v>1.088168661992464</v>
      </c>
      <c r="AH665" s="71">
        <v>0.84</v>
      </c>
      <c r="AI665" s="72">
        <f t="shared" si="156"/>
        <v>1</v>
      </c>
      <c r="AJ665" s="73">
        <f t="shared" si="157"/>
        <v>0.75</v>
      </c>
      <c r="AK665" s="73">
        <v>0.68062718848137493</v>
      </c>
      <c r="AL665" s="95">
        <f t="shared" si="158"/>
        <v>1</v>
      </c>
      <c r="AM665" s="107">
        <v>0</v>
      </c>
      <c r="AN665" s="98">
        <f t="shared" si="159"/>
        <v>0</v>
      </c>
      <c r="AO665" s="99" t="e">
        <f>SUMIF([1]Sheet1!$AB:$AB,E665,[1]Sheet1!$AA:$AA)</f>
        <v>#VALUE!</v>
      </c>
      <c r="AP665" s="100">
        <f t="shared" si="160"/>
        <v>1</v>
      </c>
      <c r="AQ665" s="97">
        <f t="shared" si="161"/>
        <v>0</v>
      </c>
      <c r="AR665" s="100">
        <f t="shared" si="162"/>
        <v>1.0625218304468511</v>
      </c>
      <c r="AS665" s="101">
        <f t="shared" si="163"/>
        <v>-0.15620295857513367</v>
      </c>
      <c r="AT665" s="100">
        <v>0.11334524387361433</v>
      </c>
      <c r="AU665" s="108">
        <f t="shared" si="164"/>
        <v>1</v>
      </c>
    </row>
    <row r="666" spans="1:47" hidden="1">
      <c r="A666" s="21">
        <v>44927</v>
      </c>
      <c r="B666" s="23" t="s">
        <v>13</v>
      </c>
      <c r="C666" s="23" t="s">
        <v>274</v>
      </c>
      <c r="D666" s="23" t="s">
        <v>528</v>
      </c>
      <c r="E666" s="23">
        <v>1000281459</v>
      </c>
      <c r="F666" s="23" t="s">
        <v>32</v>
      </c>
      <c r="G666" s="22">
        <v>1070842</v>
      </c>
      <c r="H666" s="36" t="s">
        <v>20</v>
      </c>
      <c r="I666" s="4" t="s">
        <v>3520</v>
      </c>
      <c r="J666" s="4" t="s">
        <v>3558</v>
      </c>
      <c r="K666" s="24">
        <v>2029</v>
      </c>
      <c r="L666" s="24">
        <v>2029</v>
      </c>
      <c r="M666" s="29">
        <v>0</v>
      </c>
      <c r="N666" s="29">
        <v>0</v>
      </c>
      <c r="O666" s="29">
        <v>9</v>
      </c>
      <c r="P666" s="29">
        <v>0</v>
      </c>
      <c r="Q666" s="29">
        <v>1780.7</v>
      </c>
      <c r="R666" s="28">
        <v>0</v>
      </c>
      <c r="S666" s="28">
        <v>111500</v>
      </c>
      <c r="T666" s="28">
        <v>0</v>
      </c>
      <c r="U666" s="28">
        <v>111500</v>
      </c>
      <c r="V666" s="29">
        <v>0</v>
      </c>
      <c r="W666" s="29">
        <v>6</v>
      </c>
      <c r="X666" s="32">
        <f t="shared" si="150"/>
        <v>9</v>
      </c>
      <c r="Y666" s="33">
        <f t="shared" si="151"/>
        <v>1780.7</v>
      </c>
      <c r="Z666" s="33">
        <f t="shared" si="152"/>
        <v>111500</v>
      </c>
      <c r="AA666" s="33">
        <f t="shared" si="153"/>
        <v>111500</v>
      </c>
      <c r="AB666" s="5">
        <v>6</v>
      </c>
      <c r="AC666" s="6">
        <v>0</v>
      </c>
      <c r="AD666" s="32">
        <v>0</v>
      </c>
      <c r="AE666" s="67">
        <f t="shared" si="154"/>
        <v>0.66666666666666663</v>
      </c>
      <c r="AF666" s="70">
        <f>IF(C666=Sheet6!$E$3,Sheet6!$E$4,IF('January 2023'!C666=Sheet6!$F$3,Sheet6!$F$4,IF('January 2023'!C666=Sheet6!$G$3,Sheet6!$G$4,IF('January 2023'!C666=Sheet6!$H$3,Sheet6!$H$4,IF('January 2023'!C666=Sheet6!$I$3,Sheet6!$I$4,IF('January 2023'!C666=Sheet6!$J$3,Sheet6!$J$4,IF('January 2023'!C666=Sheet6!$K$3,Sheet6!$K$4,IF('January 2023'!C666=Sheet6!$L$3,Sheet6!$L$4))))))))</f>
        <v>0.11334524387361433</v>
      </c>
      <c r="AG666" s="74">
        <f t="shared" si="155"/>
        <v>0.87762444553967478</v>
      </c>
      <c r="AH666" s="71">
        <v>0.84</v>
      </c>
      <c r="AI666" s="72">
        <f t="shared" si="156"/>
        <v>1</v>
      </c>
      <c r="AJ666" s="73">
        <f t="shared" si="157"/>
        <v>0.66666666666666663</v>
      </c>
      <c r="AK666" s="73">
        <v>0.68062718848137493</v>
      </c>
      <c r="AL666" s="95">
        <f t="shared" si="158"/>
        <v>0</v>
      </c>
      <c r="AM666" s="107">
        <v>0</v>
      </c>
      <c r="AN666" s="98">
        <f t="shared" si="159"/>
        <v>0</v>
      </c>
      <c r="AO666" s="99" t="e">
        <f>SUMIF([1]Sheet1!$AB:$AB,E666,[1]Sheet1!$AA:$AA)</f>
        <v>#VALUE!</v>
      </c>
      <c r="AP666" s="100">
        <f t="shared" si="160"/>
        <v>1</v>
      </c>
      <c r="AQ666" s="97">
        <f t="shared" si="161"/>
        <v>0</v>
      </c>
      <c r="AR666" s="100">
        <f t="shared" si="162"/>
        <v>1</v>
      </c>
      <c r="AS666" s="101">
        <f t="shared" si="163"/>
        <v>0.12237555446032522</v>
      </c>
      <c r="AT666" s="100">
        <v>0.11334524387361433</v>
      </c>
      <c r="AU666" s="108">
        <f t="shared" si="164"/>
        <v>0</v>
      </c>
    </row>
    <row r="667" spans="1:47" hidden="1">
      <c r="A667" s="21">
        <v>44927</v>
      </c>
      <c r="B667" s="23" t="s">
        <v>13</v>
      </c>
      <c r="C667" s="23" t="s">
        <v>274</v>
      </c>
      <c r="D667" s="23" t="s">
        <v>589</v>
      </c>
      <c r="E667" s="23">
        <v>1000261953</v>
      </c>
      <c r="F667" s="23" t="s">
        <v>32</v>
      </c>
      <c r="G667" s="22">
        <v>1070842</v>
      </c>
      <c r="H667" s="36" t="s">
        <v>20</v>
      </c>
      <c r="I667" s="4" t="s">
        <v>3518</v>
      </c>
      <c r="J667" s="4" t="s">
        <v>3556</v>
      </c>
      <c r="K667" s="24">
        <v>1934.4000000000087</v>
      </c>
      <c r="L667" s="24">
        <v>1934.4000000000087</v>
      </c>
      <c r="M667" s="29">
        <v>0</v>
      </c>
      <c r="N667" s="29">
        <v>0</v>
      </c>
      <c r="O667" s="29">
        <v>9</v>
      </c>
      <c r="P667" s="29">
        <v>0</v>
      </c>
      <c r="Q667" s="29">
        <v>1339.6</v>
      </c>
      <c r="R667" s="28">
        <v>0</v>
      </c>
      <c r="S667" s="28">
        <v>84324.989999999991</v>
      </c>
      <c r="T667" s="28">
        <v>0</v>
      </c>
      <c r="U667" s="28">
        <v>104500</v>
      </c>
      <c r="V667" s="29">
        <v>0</v>
      </c>
      <c r="W667" s="29">
        <v>8</v>
      </c>
      <c r="X667" s="32">
        <f t="shared" si="150"/>
        <v>9</v>
      </c>
      <c r="Y667" s="33">
        <f t="shared" si="151"/>
        <v>1339.6</v>
      </c>
      <c r="Z667" s="33">
        <f t="shared" si="152"/>
        <v>84324.989999999991</v>
      </c>
      <c r="AA667" s="33">
        <f t="shared" si="153"/>
        <v>104500</v>
      </c>
      <c r="AB667" s="5">
        <v>8</v>
      </c>
      <c r="AC667" s="6">
        <v>0</v>
      </c>
      <c r="AD667" s="32">
        <v>0</v>
      </c>
      <c r="AE667" s="67">
        <f t="shared" si="154"/>
        <v>0.88888888888888884</v>
      </c>
      <c r="AF667" s="70">
        <f>IF(C667=Sheet6!$E$3,Sheet6!$E$4,IF('January 2023'!C667=Sheet6!$F$3,Sheet6!$F$4,IF('January 2023'!C667=Sheet6!$G$3,Sheet6!$G$4,IF('January 2023'!C667=Sheet6!$H$3,Sheet6!$H$4,IF('January 2023'!C667=Sheet6!$I$3,Sheet6!$I$4,IF('January 2023'!C667=Sheet6!$J$3,Sheet6!$J$4,IF('January 2023'!C667=Sheet6!$K$3,Sheet6!$K$4,IF('January 2023'!C667=Sheet6!$L$3,Sheet6!$L$4))))))))</f>
        <v>0.11334524387361433</v>
      </c>
      <c r="AG667" s="74">
        <f t="shared" si="155"/>
        <v>0.69251447477253614</v>
      </c>
      <c r="AH667" s="71">
        <v>0.84</v>
      </c>
      <c r="AI667" s="72">
        <f t="shared" si="156"/>
        <v>0</v>
      </c>
      <c r="AJ667" s="73">
        <f t="shared" si="157"/>
        <v>0.88888888888888884</v>
      </c>
      <c r="AK667" s="73">
        <v>0.68062718848137493</v>
      </c>
      <c r="AL667" s="95">
        <f t="shared" si="158"/>
        <v>1</v>
      </c>
      <c r="AM667" s="107">
        <v>0</v>
      </c>
      <c r="AN667" s="98">
        <f t="shared" si="159"/>
        <v>285.29600000000733</v>
      </c>
      <c r="AO667" s="99" t="e">
        <f>SUMIF([1]Sheet1!$AB:$AB,E667,[1]Sheet1!$AA:$AA)</f>
        <v>#VALUE!</v>
      </c>
      <c r="AP667" s="100" t="str">
        <f t="shared" si="160"/>
        <v/>
      </c>
      <c r="AQ667" s="97">
        <f t="shared" si="161"/>
        <v>1</v>
      </c>
      <c r="AR667" s="100">
        <f t="shared" si="162"/>
        <v>1.2392530375633606</v>
      </c>
      <c r="AS667" s="101">
        <f t="shared" si="163"/>
        <v>0.1417993335815394</v>
      </c>
      <c r="AT667" s="100">
        <v>0.11334524387361433</v>
      </c>
      <c r="AU667" s="108">
        <f t="shared" si="164"/>
        <v>0</v>
      </c>
    </row>
    <row r="668" spans="1:47" hidden="1">
      <c r="A668" s="21">
        <v>44927</v>
      </c>
      <c r="B668" s="22" t="s">
        <v>13</v>
      </c>
      <c r="C668" s="22" t="s">
        <v>274</v>
      </c>
      <c r="D668" s="22" t="s">
        <v>620</v>
      </c>
      <c r="E668" s="22">
        <v>1000255892</v>
      </c>
      <c r="F668" s="22" t="s">
        <v>32</v>
      </c>
      <c r="G668" s="22">
        <v>1070842</v>
      </c>
      <c r="H668" s="36" t="s">
        <v>20</v>
      </c>
      <c r="I668" s="4" t="s">
        <v>3520</v>
      </c>
      <c r="J668" s="4" t="s">
        <v>3558</v>
      </c>
      <c r="K668" s="25">
        <v>1931.1999999999971</v>
      </c>
      <c r="L668" s="25">
        <v>1931.1999999999971</v>
      </c>
      <c r="M668" s="26">
        <v>0</v>
      </c>
      <c r="N668" s="26">
        <v>0</v>
      </c>
      <c r="O668" s="26">
        <v>2</v>
      </c>
      <c r="P668" s="26">
        <v>0</v>
      </c>
      <c r="Q668" s="26">
        <v>376.79999999999995</v>
      </c>
      <c r="R668" s="27">
        <v>0</v>
      </c>
      <c r="S668" s="27">
        <v>23999.999999999996</v>
      </c>
      <c r="T668" s="28">
        <v>0</v>
      </c>
      <c r="U668" s="27">
        <v>24000</v>
      </c>
      <c r="V668" s="29">
        <v>0</v>
      </c>
      <c r="W668" s="26">
        <v>2</v>
      </c>
      <c r="X668" s="30">
        <f t="shared" si="150"/>
        <v>2</v>
      </c>
      <c r="Y668" s="31">
        <f t="shared" si="151"/>
        <v>376.79999999999995</v>
      </c>
      <c r="Z668" s="31">
        <f t="shared" si="152"/>
        <v>23999.999999999996</v>
      </c>
      <c r="AA668" s="31">
        <f t="shared" si="153"/>
        <v>24000</v>
      </c>
      <c r="AB668" s="5">
        <v>2</v>
      </c>
      <c r="AC668" s="6">
        <v>0</v>
      </c>
      <c r="AD668" s="30">
        <v>0</v>
      </c>
      <c r="AE668" s="67">
        <f t="shared" si="154"/>
        <v>1</v>
      </c>
      <c r="AF668" s="70">
        <f>IF(C668=Sheet6!$E$3,Sheet6!$E$4,IF('January 2023'!C668=Sheet6!$F$3,Sheet6!$F$4,IF('January 2023'!C668=Sheet6!$G$3,Sheet6!$G$4,IF('January 2023'!C668=Sheet6!$H$3,Sheet6!$H$4,IF('January 2023'!C668=Sheet6!$I$3,Sheet6!$I$4,IF('January 2023'!C668=Sheet6!$J$3,Sheet6!$J$4,IF('January 2023'!C668=Sheet6!$K$3,Sheet6!$K$4,IF('January 2023'!C668=Sheet6!$L$3,Sheet6!$L$4))))))))</f>
        <v>0.11334524387361433</v>
      </c>
      <c r="AG668" s="74">
        <f t="shared" si="155"/>
        <v>0.19511184755592406</v>
      </c>
      <c r="AH668" s="71">
        <v>0.84</v>
      </c>
      <c r="AI668" s="72">
        <f t="shared" si="156"/>
        <v>0</v>
      </c>
      <c r="AJ668" s="73">
        <f t="shared" si="157"/>
        <v>1</v>
      </c>
      <c r="AK668" s="73">
        <v>0.68062718848137493</v>
      </c>
      <c r="AL668" s="95">
        <f t="shared" si="158"/>
        <v>1</v>
      </c>
      <c r="AM668" s="107">
        <v>0</v>
      </c>
      <c r="AN668" s="98">
        <f t="shared" si="159"/>
        <v>1245.4079999999976</v>
      </c>
      <c r="AO668" s="99" t="e">
        <f>SUMIF([1]Sheet1!$AB:$AB,E668,[1]Sheet1!$AA:$AA)</f>
        <v>#VALUE!</v>
      </c>
      <c r="AP668" s="100" t="str">
        <f t="shared" si="160"/>
        <v/>
      </c>
      <c r="AQ668" s="97">
        <f t="shared" si="161"/>
        <v>1</v>
      </c>
      <c r="AR668" s="100">
        <f t="shared" si="162"/>
        <v>1.0000000000000002</v>
      </c>
      <c r="AS668" s="101">
        <f t="shared" si="163"/>
        <v>0.80488815244407586</v>
      </c>
      <c r="AT668" s="100">
        <v>0.11334524387361433</v>
      </c>
      <c r="AU668" s="108">
        <f t="shared" si="164"/>
        <v>0</v>
      </c>
    </row>
    <row r="669" spans="1:47" hidden="1">
      <c r="A669" s="21">
        <v>44927</v>
      </c>
      <c r="B669" s="23" t="s">
        <v>13</v>
      </c>
      <c r="C669" s="23" t="s">
        <v>274</v>
      </c>
      <c r="D669" s="23" t="s">
        <v>647</v>
      </c>
      <c r="E669" s="23">
        <v>1000255387</v>
      </c>
      <c r="F669" s="23" t="s">
        <v>32</v>
      </c>
      <c r="G669" s="22">
        <v>1069281</v>
      </c>
      <c r="H669" s="36" t="s">
        <v>20</v>
      </c>
      <c r="I669" s="4" t="s">
        <v>3519</v>
      </c>
      <c r="J669" s="4" t="s">
        <v>3557</v>
      </c>
      <c r="K669" s="24">
        <v>1925.5645161290324</v>
      </c>
      <c r="L669" s="24">
        <v>1925.5645161290324</v>
      </c>
      <c r="M669" s="29">
        <v>0</v>
      </c>
      <c r="N669" s="29">
        <v>0</v>
      </c>
      <c r="O669" s="29">
        <v>10</v>
      </c>
      <c r="P669" s="29">
        <v>0</v>
      </c>
      <c r="Q669" s="29">
        <v>313.40000000000003</v>
      </c>
      <c r="R669" s="28">
        <v>0</v>
      </c>
      <c r="S669" s="28">
        <v>20200</v>
      </c>
      <c r="T669" s="28">
        <v>0</v>
      </c>
      <c r="U669" s="28">
        <v>20200</v>
      </c>
      <c r="V669" s="29">
        <v>0</v>
      </c>
      <c r="W669" s="29">
        <v>2</v>
      </c>
      <c r="X669" s="32">
        <f t="shared" si="150"/>
        <v>10</v>
      </c>
      <c r="Y669" s="33">
        <f t="shared" si="151"/>
        <v>313.40000000000003</v>
      </c>
      <c r="Z669" s="33">
        <f t="shared" si="152"/>
        <v>20200</v>
      </c>
      <c r="AA669" s="33">
        <f t="shared" si="153"/>
        <v>20200</v>
      </c>
      <c r="AB669" s="5">
        <v>2</v>
      </c>
      <c r="AC669" s="6">
        <v>0</v>
      </c>
      <c r="AD669" s="32">
        <v>0</v>
      </c>
      <c r="AE669" s="67">
        <f t="shared" si="154"/>
        <v>0.2</v>
      </c>
      <c r="AF669" s="70">
        <f>IF(C669=Sheet6!$E$3,Sheet6!$E$4,IF('January 2023'!C669=Sheet6!$F$3,Sheet6!$F$4,IF('January 2023'!C669=Sheet6!$G$3,Sheet6!$G$4,IF('January 2023'!C669=Sheet6!$H$3,Sheet6!$H$4,IF('January 2023'!C669=Sheet6!$I$3,Sheet6!$I$4,IF('January 2023'!C669=Sheet6!$J$3,Sheet6!$J$4,IF('January 2023'!C669=Sheet6!$K$3,Sheet6!$K$4,IF('January 2023'!C669=Sheet6!$L$3,Sheet6!$L$4))))))))</f>
        <v>0.11334524387361433</v>
      </c>
      <c r="AG669" s="74">
        <f t="shared" si="155"/>
        <v>0.16275746534321733</v>
      </c>
      <c r="AH669" s="71">
        <v>0.84</v>
      </c>
      <c r="AI669" s="72">
        <f t="shared" si="156"/>
        <v>0</v>
      </c>
      <c r="AJ669" s="73">
        <f t="shared" si="157"/>
        <v>0.2</v>
      </c>
      <c r="AK669" s="73">
        <v>0.68062718848137493</v>
      </c>
      <c r="AL669" s="95">
        <f t="shared" si="158"/>
        <v>0</v>
      </c>
      <c r="AM669" s="107">
        <v>0</v>
      </c>
      <c r="AN669" s="98">
        <f t="shared" si="159"/>
        <v>1304.074193548387</v>
      </c>
      <c r="AO669" s="99" t="e">
        <f>SUMIF([1]Sheet1!$AB:$AB,E669,[1]Sheet1!$AA:$AA)</f>
        <v>#VALUE!</v>
      </c>
      <c r="AP669" s="100" t="str">
        <f t="shared" si="160"/>
        <v/>
      </c>
      <c r="AQ669" s="97">
        <f t="shared" si="161"/>
        <v>1</v>
      </c>
      <c r="AR669" s="100">
        <f t="shared" si="162"/>
        <v>1</v>
      </c>
      <c r="AS669" s="101">
        <f t="shared" si="163"/>
        <v>0.83724253465678267</v>
      </c>
      <c r="AT669" s="100">
        <v>0.11334524387361433</v>
      </c>
      <c r="AU669" s="108">
        <f t="shared" si="164"/>
        <v>0</v>
      </c>
    </row>
    <row r="670" spans="1:47" hidden="1">
      <c r="A670" s="21">
        <v>44927</v>
      </c>
      <c r="B670" s="23" t="s">
        <v>13</v>
      </c>
      <c r="C670" s="23" t="s">
        <v>274</v>
      </c>
      <c r="D670" s="23" t="s">
        <v>601</v>
      </c>
      <c r="E670" s="23">
        <v>1002748905</v>
      </c>
      <c r="F670" s="23" t="s">
        <v>32</v>
      </c>
      <c r="G670" s="22">
        <v>1069281</v>
      </c>
      <c r="H670" s="36" t="s">
        <v>20</v>
      </c>
      <c r="I670" s="4" t="s">
        <v>3519</v>
      </c>
      <c r="J670" s="4" t="s">
        <v>3557</v>
      </c>
      <c r="K670" s="24">
        <v>1905.5299999999988</v>
      </c>
      <c r="L670" s="24">
        <v>1905.5299999999988</v>
      </c>
      <c r="M670" s="29">
        <v>0</v>
      </c>
      <c r="N670" s="29">
        <v>0</v>
      </c>
      <c r="O670" s="29">
        <v>6</v>
      </c>
      <c r="P670" s="29">
        <v>0</v>
      </c>
      <c r="Q670" s="29">
        <v>1956.4</v>
      </c>
      <c r="R670" s="28">
        <v>0</v>
      </c>
      <c r="S670" s="28">
        <v>124584.4</v>
      </c>
      <c r="T670" s="28">
        <v>0</v>
      </c>
      <c r="U670" s="28">
        <v>125400</v>
      </c>
      <c r="V670" s="29">
        <v>0</v>
      </c>
      <c r="W670" s="29">
        <v>5</v>
      </c>
      <c r="X670" s="32">
        <f t="shared" si="150"/>
        <v>6</v>
      </c>
      <c r="Y670" s="33">
        <f t="shared" si="151"/>
        <v>1956.4</v>
      </c>
      <c r="Z670" s="33">
        <f t="shared" si="152"/>
        <v>124584.4</v>
      </c>
      <c r="AA670" s="33">
        <f t="shared" si="153"/>
        <v>125400</v>
      </c>
      <c r="AB670" s="5">
        <v>5</v>
      </c>
      <c r="AC670" s="6">
        <v>0</v>
      </c>
      <c r="AD670" s="32">
        <v>0</v>
      </c>
      <c r="AE670" s="67">
        <f t="shared" si="154"/>
        <v>0.83333333333333337</v>
      </c>
      <c r="AF670" s="70">
        <f>IF(C670=Sheet6!$E$3,Sheet6!$E$4,IF('January 2023'!C670=Sheet6!$F$3,Sheet6!$F$4,IF('January 2023'!C670=Sheet6!$G$3,Sheet6!$G$4,IF('January 2023'!C670=Sheet6!$H$3,Sheet6!$H$4,IF('January 2023'!C670=Sheet6!$I$3,Sheet6!$I$4,IF('January 2023'!C670=Sheet6!$J$3,Sheet6!$J$4,IF('January 2023'!C670=Sheet6!$K$3,Sheet6!$K$4,IF('January 2023'!C670=Sheet6!$L$3,Sheet6!$L$4))))))))</f>
        <v>0.11334524387361433</v>
      </c>
      <c r="AG670" s="74">
        <f t="shared" si="155"/>
        <v>1.0266959848441124</v>
      </c>
      <c r="AH670" s="71">
        <v>0.84</v>
      </c>
      <c r="AI670" s="72">
        <f t="shared" si="156"/>
        <v>1</v>
      </c>
      <c r="AJ670" s="73">
        <f t="shared" si="157"/>
        <v>0.83333333333333337</v>
      </c>
      <c r="AK670" s="73">
        <v>0.68062718848137493</v>
      </c>
      <c r="AL670" s="95">
        <f t="shared" si="158"/>
        <v>1</v>
      </c>
      <c r="AM670" s="107">
        <v>0</v>
      </c>
      <c r="AN670" s="98">
        <f t="shared" si="159"/>
        <v>0</v>
      </c>
      <c r="AO670" s="99" t="e">
        <f>SUMIF([1]Sheet1!$AB:$AB,E670,[1]Sheet1!$AA:$AA)</f>
        <v>#VALUE!</v>
      </c>
      <c r="AP670" s="100">
        <f t="shared" si="160"/>
        <v>1</v>
      </c>
      <c r="AQ670" s="97">
        <f t="shared" si="161"/>
        <v>0</v>
      </c>
      <c r="AR670" s="100">
        <f t="shared" si="162"/>
        <v>1.0065465660227124</v>
      </c>
      <c r="AS670" s="101">
        <f t="shared" si="163"/>
        <v>-3.3417317894148146E-2</v>
      </c>
      <c r="AT670" s="100">
        <v>0.11334524387361433</v>
      </c>
      <c r="AU670" s="108">
        <f t="shared" si="164"/>
        <v>1</v>
      </c>
    </row>
    <row r="671" spans="1:47" hidden="1">
      <c r="A671" s="21">
        <v>44927</v>
      </c>
      <c r="B671" s="22" t="s">
        <v>13</v>
      </c>
      <c r="C671" s="22" t="s">
        <v>274</v>
      </c>
      <c r="D671" s="22" t="s">
        <v>605</v>
      </c>
      <c r="E671" s="22">
        <v>1000260729</v>
      </c>
      <c r="F671" s="22" t="s">
        <v>32</v>
      </c>
      <c r="G671" s="22">
        <v>1070842</v>
      </c>
      <c r="H671" s="36" t="s">
        <v>20</v>
      </c>
      <c r="I671" s="4" t="s">
        <v>3520</v>
      </c>
      <c r="J671" s="4" t="s">
        <v>3558</v>
      </c>
      <c r="K671" s="25">
        <v>1886.5699999999997</v>
      </c>
      <c r="L671" s="25">
        <v>1886.5699999999997</v>
      </c>
      <c r="M671" s="26">
        <v>0</v>
      </c>
      <c r="N671" s="26">
        <v>0</v>
      </c>
      <c r="O671" s="26">
        <v>5</v>
      </c>
      <c r="P671" s="26">
        <v>0</v>
      </c>
      <c r="Q671" s="26">
        <v>980.4</v>
      </c>
      <c r="R671" s="27">
        <v>0</v>
      </c>
      <c r="S671" s="27">
        <v>60000.000000000007</v>
      </c>
      <c r="T671" s="28">
        <v>0</v>
      </c>
      <c r="U671" s="27">
        <v>60000</v>
      </c>
      <c r="V671" s="29">
        <v>0</v>
      </c>
      <c r="W671" s="26">
        <v>4</v>
      </c>
      <c r="X671" s="30">
        <f t="shared" si="150"/>
        <v>5</v>
      </c>
      <c r="Y671" s="31">
        <f t="shared" si="151"/>
        <v>980.4</v>
      </c>
      <c r="Z671" s="31">
        <f t="shared" si="152"/>
        <v>60000.000000000007</v>
      </c>
      <c r="AA671" s="31">
        <f t="shared" si="153"/>
        <v>60000</v>
      </c>
      <c r="AB671" s="5">
        <v>4</v>
      </c>
      <c r="AC671" s="6">
        <v>0</v>
      </c>
      <c r="AD671" s="30">
        <v>0</v>
      </c>
      <c r="AE671" s="67">
        <f t="shared" si="154"/>
        <v>0.8</v>
      </c>
      <c r="AF671" s="70">
        <f>IF(C671=Sheet6!$E$3,Sheet6!$E$4,IF('January 2023'!C671=Sheet6!$F$3,Sheet6!$F$4,IF('January 2023'!C671=Sheet6!$G$3,Sheet6!$G$4,IF('January 2023'!C671=Sheet6!$H$3,Sheet6!$H$4,IF('January 2023'!C671=Sheet6!$I$3,Sheet6!$I$4,IF('January 2023'!C671=Sheet6!$J$3,Sheet6!$J$4,IF('January 2023'!C671=Sheet6!$K$3,Sheet6!$K$4,IF('January 2023'!C671=Sheet6!$L$3,Sheet6!$L$4))))))))</f>
        <v>0.11334524387361433</v>
      </c>
      <c r="AG671" s="74">
        <f t="shared" si="155"/>
        <v>0.51967326947847159</v>
      </c>
      <c r="AH671" s="71">
        <v>0.84</v>
      </c>
      <c r="AI671" s="72">
        <f t="shared" si="156"/>
        <v>0</v>
      </c>
      <c r="AJ671" s="73">
        <f t="shared" si="157"/>
        <v>0.8</v>
      </c>
      <c r="AK671" s="73">
        <v>0.68062718848137493</v>
      </c>
      <c r="AL671" s="95">
        <f t="shared" si="158"/>
        <v>1</v>
      </c>
      <c r="AM671" s="107">
        <v>0</v>
      </c>
      <c r="AN671" s="98">
        <f t="shared" si="159"/>
        <v>604.31879999999967</v>
      </c>
      <c r="AO671" s="99" t="e">
        <f>SUMIF([1]Sheet1!$AB:$AB,E671,[1]Sheet1!$AA:$AA)</f>
        <v>#VALUE!</v>
      </c>
      <c r="AP671" s="100" t="str">
        <f t="shared" si="160"/>
        <v/>
      </c>
      <c r="AQ671" s="97">
        <f t="shared" si="161"/>
        <v>1</v>
      </c>
      <c r="AR671" s="100">
        <f t="shared" si="162"/>
        <v>0.99999999999999989</v>
      </c>
      <c r="AS671" s="101">
        <f t="shared" si="163"/>
        <v>0.48032673052152852</v>
      </c>
      <c r="AT671" s="100">
        <v>0.11334524387361433</v>
      </c>
      <c r="AU671" s="108">
        <f t="shared" si="164"/>
        <v>0</v>
      </c>
    </row>
    <row r="672" spans="1:47" hidden="1">
      <c r="A672" s="21">
        <v>44927</v>
      </c>
      <c r="B672" s="23" t="s">
        <v>13</v>
      </c>
      <c r="C672" s="23" t="s">
        <v>274</v>
      </c>
      <c r="D672" s="23" t="s">
        <v>438</v>
      </c>
      <c r="E672" s="23">
        <v>1002041434</v>
      </c>
      <c r="F672" s="23" t="s">
        <v>32</v>
      </c>
      <c r="G672" s="22">
        <v>1069281</v>
      </c>
      <c r="H672" s="36" t="s">
        <v>20</v>
      </c>
      <c r="I672" s="4" t="s">
        <v>3519</v>
      </c>
      <c r="J672" s="4" t="s">
        <v>3557</v>
      </c>
      <c r="K672" s="24">
        <v>1860.6399999999849</v>
      </c>
      <c r="L672" s="24">
        <v>1860.6399999999849</v>
      </c>
      <c r="M672" s="29">
        <v>0</v>
      </c>
      <c r="N672" s="29">
        <v>0</v>
      </c>
      <c r="O672" s="29">
        <v>7</v>
      </c>
      <c r="P672" s="29">
        <v>0</v>
      </c>
      <c r="Q672" s="29">
        <v>869.2</v>
      </c>
      <c r="R672" s="28">
        <v>0</v>
      </c>
      <c r="S672" s="28">
        <v>33408</v>
      </c>
      <c r="T672" s="28">
        <v>0</v>
      </c>
      <c r="U672" s="28">
        <v>58400</v>
      </c>
      <c r="V672" s="29">
        <v>0</v>
      </c>
      <c r="W672" s="29">
        <v>5</v>
      </c>
      <c r="X672" s="32">
        <f t="shared" si="150"/>
        <v>7</v>
      </c>
      <c r="Y672" s="33">
        <f t="shared" si="151"/>
        <v>869.2</v>
      </c>
      <c r="Z672" s="33">
        <f t="shared" si="152"/>
        <v>33408</v>
      </c>
      <c r="AA672" s="33">
        <f t="shared" si="153"/>
        <v>58400</v>
      </c>
      <c r="AB672" s="5">
        <v>5</v>
      </c>
      <c r="AC672" s="6">
        <v>0</v>
      </c>
      <c r="AD672" s="32">
        <v>0</v>
      </c>
      <c r="AE672" s="67">
        <f t="shared" si="154"/>
        <v>0.7142857142857143</v>
      </c>
      <c r="AF672" s="70">
        <f>IF(C672=Sheet6!$E$3,Sheet6!$E$4,IF('January 2023'!C672=Sheet6!$F$3,Sheet6!$F$4,IF('January 2023'!C672=Sheet6!$G$3,Sheet6!$G$4,IF('January 2023'!C672=Sheet6!$H$3,Sheet6!$H$4,IF('January 2023'!C672=Sheet6!$I$3,Sheet6!$I$4,IF('January 2023'!C672=Sheet6!$J$3,Sheet6!$J$4,IF('January 2023'!C672=Sheet6!$K$3,Sheet6!$K$4,IF('January 2023'!C672=Sheet6!$L$3,Sheet6!$L$4))))))))</f>
        <v>0.11334524387361433</v>
      </c>
      <c r="AG672" s="74">
        <f t="shared" si="155"/>
        <v>0.46715108779775083</v>
      </c>
      <c r="AH672" s="71">
        <v>0.84</v>
      </c>
      <c r="AI672" s="72">
        <f t="shared" si="156"/>
        <v>0</v>
      </c>
      <c r="AJ672" s="73">
        <f t="shared" si="157"/>
        <v>0.7142857142857143</v>
      </c>
      <c r="AK672" s="73">
        <v>0.68062718848137493</v>
      </c>
      <c r="AL672" s="95">
        <f t="shared" si="158"/>
        <v>1</v>
      </c>
      <c r="AM672" s="107">
        <v>0</v>
      </c>
      <c r="AN672" s="98">
        <f t="shared" si="159"/>
        <v>693.7375999999872</v>
      </c>
      <c r="AO672" s="99" t="e">
        <f>SUMIF([1]Sheet1!$AB:$AB,E672,[1]Sheet1!$AA:$AA)</f>
        <v>#VALUE!</v>
      </c>
      <c r="AP672" s="100" t="str">
        <f t="shared" si="160"/>
        <v/>
      </c>
      <c r="AQ672" s="97">
        <f t="shared" si="161"/>
        <v>1</v>
      </c>
      <c r="AR672" s="100">
        <f t="shared" si="162"/>
        <v>1.7480842911877394</v>
      </c>
      <c r="AS672" s="101">
        <f t="shared" si="163"/>
        <v>0.18338052180948727</v>
      </c>
      <c r="AT672" s="100">
        <v>0.11334524387361433</v>
      </c>
      <c r="AU672" s="108">
        <f t="shared" si="164"/>
        <v>0</v>
      </c>
    </row>
    <row r="673" spans="1:47" hidden="1">
      <c r="A673" s="21">
        <v>44927</v>
      </c>
      <c r="B673" s="23" t="s">
        <v>13</v>
      </c>
      <c r="C673" s="23" t="s">
        <v>274</v>
      </c>
      <c r="D673" s="23" t="s">
        <v>560</v>
      </c>
      <c r="E673" s="23">
        <v>1000262776</v>
      </c>
      <c r="F673" s="23" t="s">
        <v>32</v>
      </c>
      <c r="G673" s="22">
        <v>1070842</v>
      </c>
      <c r="H673" s="36" t="s">
        <v>20</v>
      </c>
      <c r="I673" s="4" t="s">
        <v>3518</v>
      </c>
      <c r="J673" s="4" t="s">
        <v>3556</v>
      </c>
      <c r="K673" s="24">
        <v>1829.3599999999969</v>
      </c>
      <c r="L673" s="24">
        <v>1829.3599999999969</v>
      </c>
      <c r="M673" s="29">
        <v>0</v>
      </c>
      <c r="N673" s="29">
        <v>0</v>
      </c>
      <c r="O673" s="29">
        <v>7</v>
      </c>
      <c r="P673" s="29">
        <v>0</v>
      </c>
      <c r="Q673" s="29">
        <v>1630.1</v>
      </c>
      <c r="R673" s="28">
        <v>0</v>
      </c>
      <c r="S673" s="28">
        <v>101058.83</v>
      </c>
      <c r="T673" s="28">
        <v>0</v>
      </c>
      <c r="U673" s="28">
        <v>134900</v>
      </c>
      <c r="V673" s="29">
        <v>0</v>
      </c>
      <c r="W673" s="29">
        <v>7</v>
      </c>
      <c r="X673" s="32">
        <f t="shared" si="150"/>
        <v>7</v>
      </c>
      <c r="Y673" s="33">
        <f t="shared" si="151"/>
        <v>1630.1</v>
      </c>
      <c r="Z673" s="33">
        <f t="shared" si="152"/>
        <v>101058.83</v>
      </c>
      <c r="AA673" s="33">
        <f t="shared" si="153"/>
        <v>134900</v>
      </c>
      <c r="AB673" s="5">
        <v>7</v>
      </c>
      <c r="AC673" s="6">
        <v>0</v>
      </c>
      <c r="AD673" s="32">
        <v>0</v>
      </c>
      <c r="AE673" s="67">
        <f t="shared" si="154"/>
        <v>1</v>
      </c>
      <c r="AF673" s="70">
        <f>IF(C673=Sheet6!$E$3,Sheet6!$E$4,IF('January 2023'!C673=Sheet6!$F$3,Sheet6!$F$4,IF('January 2023'!C673=Sheet6!$G$3,Sheet6!$G$4,IF('January 2023'!C673=Sheet6!$H$3,Sheet6!$H$4,IF('January 2023'!C673=Sheet6!$I$3,Sheet6!$I$4,IF('January 2023'!C673=Sheet6!$J$3,Sheet6!$J$4,IF('January 2023'!C673=Sheet6!$K$3,Sheet6!$K$4,IF('January 2023'!C673=Sheet6!$L$3,Sheet6!$L$4))))))))</f>
        <v>0.11334524387361433</v>
      </c>
      <c r="AG673" s="74">
        <f t="shared" si="155"/>
        <v>0.89107666069007885</v>
      </c>
      <c r="AH673" s="71">
        <v>0.84</v>
      </c>
      <c r="AI673" s="72">
        <f t="shared" si="156"/>
        <v>1</v>
      </c>
      <c r="AJ673" s="73">
        <f t="shared" si="157"/>
        <v>1</v>
      </c>
      <c r="AK673" s="73">
        <v>0.68062718848137493</v>
      </c>
      <c r="AL673" s="95">
        <f t="shared" si="158"/>
        <v>1</v>
      </c>
      <c r="AM673" s="107">
        <v>0</v>
      </c>
      <c r="AN673" s="98">
        <f t="shared" si="159"/>
        <v>0</v>
      </c>
      <c r="AO673" s="99" t="e">
        <f>SUMIF([1]Sheet1!$AB:$AB,E673,[1]Sheet1!$AA:$AA)</f>
        <v>#VALUE!</v>
      </c>
      <c r="AP673" s="100">
        <f t="shared" si="160"/>
        <v>1</v>
      </c>
      <c r="AQ673" s="97">
        <f t="shared" si="161"/>
        <v>0</v>
      </c>
      <c r="AR673" s="100">
        <f t="shared" si="162"/>
        <v>1.3348660379305797</v>
      </c>
      <c r="AS673" s="101">
        <f t="shared" si="163"/>
        <v>-0.18946797154777717</v>
      </c>
      <c r="AT673" s="100">
        <v>0.11334524387361433</v>
      </c>
      <c r="AU673" s="108">
        <f t="shared" si="164"/>
        <v>1</v>
      </c>
    </row>
    <row r="674" spans="1:47" hidden="1">
      <c r="A674" s="21">
        <v>44927</v>
      </c>
      <c r="B674" s="22" t="s">
        <v>13</v>
      </c>
      <c r="C674" s="22" t="s">
        <v>274</v>
      </c>
      <c r="D674" s="22" t="s">
        <v>471</v>
      </c>
      <c r="E674" s="22">
        <v>1000255882</v>
      </c>
      <c r="F674" s="22" t="s">
        <v>32</v>
      </c>
      <c r="G674" s="22">
        <v>1070842</v>
      </c>
      <c r="H674" s="36" t="s">
        <v>20</v>
      </c>
      <c r="I674" s="4" t="s">
        <v>3520</v>
      </c>
      <c r="J674" s="4" t="s">
        <v>3558</v>
      </c>
      <c r="K674" s="25">
        <v>1803.3999999999942</v>
      </c>
      <c r="L674" s="25">
        <v>1803.3999999999942</v>
      </c>
      <c r="M674" s="26">
        <v>0</v>
      </c>
      <c r="N674" s="26">
        <v>0</v>
      </c>
      <c r="O674" s="26">
        <v>5</v>
      </c>
      <c r="P674" s="26">
        <v>0</v>
      </c>
      <c r="Q674" s="26">
        <v>0</v>
      </c>
      <c r="R674" s="27">
        <v>0</v>
      </c>
      <c r="S674" s="27">
        <v>0</v>
      </c>
      <c r="T674" s="28">
        <v>0</v>
      </c>
      <c r="U674" s="27">
        <v>0</v>
      </c>
      <c r="V674" s="29">
        <v>0</v>
      </c>
      <c r="W674" s="26">
        <v>0</v>
      </c>
      <c r="X674" s="30">
        <f t="shared" si="150"/>
        <v>5</v>
      </c>
      <c r="Y674" s="31">
        <f t="shared" si="151"/>
        <v>0</v>
      </c>
      <c r="Z674" s="31">
        <f t="shared" si="152"/>
        <v>0</v>
      </c>
      <c r="AA674" s="31">
        <f t="shared" si="153"/>
        <v>0</v>
      </c>
      <c r="AB674" s="5">
        <v>0</v>
      </c>
      <c r="AC674" s="6">
        <v>80599.199999999997</v>
      </c>
      <c r="AD674" s="30">
        <v>0</v>
      </c>
      <c r="AE674" s="67">
        <f t="shared" si="154"/>
        <v>0</v>
      </c>
      <c r="AF674" s="70">
        <f>IF(C674=Sheet6!$E$3,Sheet6!$E$4,IF('January 2023'!C674=Sheet6!$F$3,Sheet6!$F$4,IF('January 2023'!C674=Sheet6!$G$3,Sheet6!$G$4,IF('January 2023'!C674=Sheet6!$H$3,Sheet6!$H$4,IF('January 2023'!C674=Sheet6!$I$3,Sheet6!$I$4,IF('January 2023'!C674=Sheet6!$J$3,Sheet6!$J$4,IF('January 2023'!C674=Sheet6!$K$3,Sheet6!$K$4,IF('January 2023'!C674=Sheet6!$L$3,Sheet6!$L$4))))))))</f>
        <v>0.11334524387361433</v>
      </c>
      <c r="AG674" s="74">
        <f t="shared" si="155"/>
        <v>0</v>
      </c>
      <c r="AH674" s="71">
        <v>0.84</v>
      </c>
      <c r="AI674" s="72">
        <f t="shared" si="156"/>
        <v>0</v>
      </c>
      <c r="AJ674" s="73">
        <f t="shared" si="157"/>
        <v>0</v>
      </c>
      <c r="AK674" s="73">
        <v>0.68062718848137493</v>
      </c>
      <c r="AL674" s="95">
        <f t="shared" si="158"/>
        <v>0</v>
      </c>
      <c r="AM674" s="107">
        <v>0</v>
      </c>
      <c r="AN674" s="98">
        <f t="shared" si="159"/>
        <v>1514.855999999995</v>
      </c>
      <c r="AO674" s="99" t="e">
        <f>SUMIF([1]Sheet1!$AB:$AB,E674,[1]Sheet1!$AA:$AA)</f>
        <v>#VALUE!</v>
      </c>
      <c r="AP674" s="100" t="str">
        <f t="shared" si="160"/>
        <v/>
      </c>
      <c r="AQ674" s="97">
        <f t="shared" si="161"/>
        <v>1</v>
      </c>
      <c r="AR674" s="100">
        <f t="shared" si="162"/>
        <v>0</v>
      </c>
      <c r="AS674" s="101">
        <f t="shared" si="163"/>
        <v>1</v>
      </c>
      <c r="AT674" s="100">
        <v>0.11334524387361433</v>
      </c>
      <c r="AU674" s="108">
        <f t="shared" si="164"/>
        <v>0</v>
      </c>
    </row>
    <row r="675" spans="1:47" hidden="1">
      <c r="A675" s="21">
        <v>44927</v>
      </c>
      <c r="B675" s="23" t="s">
        <v>13</v>
      </c>
      <c r="C675" s="23" t="s">
        <v>274</v>
      </c>
      <c r="D675" s="23" t="s">
        <v>593</v>
      </c>
      <c r="E675" s="23">
        <v>1000260724</v>
      </c>
      <c r="F675" s="23" t="s">
        <v>32</v>
      </c>
      <c r="G675" s="22">
        <v>1070842</v>
      </c>
      <c r="H675" s="36" t="s">
        <v>20</v>
      </c>
      <c r="I675" s="4" t="s">
        <v>3520</v>
      </c>
      <c r="J675" s="4" t="s">
        <v>3558</v>
      </c>
      <c r="K675" s="24">
        <v>1786.0800000000017</v>
      </c>
      <c r="L675" s="24">
        <v>1786.0800000000017</v>
      </c>
      <c r="M675" s="29">
        <v>0</v>
      </c>
      <c r="N675" s="29">
        <v>0</v>
      </c>
      <c r="O675" s="29">
        <v>7</v>
      </c>
      <c r="P675" s="29">
        <v>0</v>
      </c>
      <c r="Q675" s="29">
        <v>1565.1</v>
      </c>
      <c r="R675" s="28">
        <v>0</v>
      </c>
      <c r="S675" s="28">
        <v>100025.40999999999</v>
      </c>
      <c r="T675" s="28">
        <v>0</v>
      </c>
      <c r="U675" s="28">
        <v>99783</v>
      </c>
      <c r="V675" s="29">
        <v>0</v>
      </c>
      <c r="W675" s="29">
        <v>5</v>
      </c>
      <c r="X675" s="32">
        <f t="shared" si="150"/>
        <v>7</v>
      </c>
      <c r="Y675" s="33">
        <f t="shared" si="151"/>
        <v>1565.1</v>
      </c>
      <c r="Z675" s="33">
        <f t="shared" si="152"/>
        <v>100025.40999999999</v>
      </c>
      <c r="AA675" s="33">
        <f t="shared" si="153"/>
        <v>99783</v>
      </c>
      <c r="AB675" s="5">
        <v>5</v>
      </c>
      <c r="AC675" s="6">
        <v>0</v>
      </c>
      <c r="AD675" s="32">
        <v>0</v>
      </c>
      <c r="AE675" s="67">
        <f t="shared" si="154"/>
        <v>0.7142857142857143</v>
      </c>
      <c r="AF675" s="70">
        <f>IF(C675=Sheet6!$E$3,Sheet6!$E$4,IF('January 2023'!C675=Sheet6!$F$3,Sheet6!$F$4,IF('January 2023'!C675=Sheet6!$G$3,Sheet6!$G$4,IF('January 2023'!C675=Sheet6!$H$3,Sheet6!$H$4,IF('January 2023'!C675=Sheet6!$I$3,Sheet6!$I$4,IF('January 2023'!C675=Sheet6!$J$3,Sheet6!$J$4,IF('January 2023'!C675=Sheet6!$K$3,Sheet6!$K$4,IF('January 2023'!C675=Sheet6!$L$3,Sheet6!$L$4))))))))</f>
        <v>0.11334524387361433</v>
      </c>
      <c r="AG675" s="74">
        <f t="shared" si="155"/>
        <v>0.87627653856490095</v>
      </c>
      <c r="AH675" s="71">
        <v>0.84</v>
      </c>
      <c r="AI675" s="72">
        <f t="shared" si="156"/>
        <v>1</v>
      </c>
      <c r="AJ675" s="73">
        <f t="shared" si="157"/>
        <v>0.7142857142857143</v>
      </c>
      <c r="AK675" s="73">
        <v>0.68062718848137493</v>
      </c>
      <c r="AL675" s="95">
        <f t="shared" si="158"/>
        <v>1</v>
      </c>
      <c r="AM675" s="107">
        <v>0</v>
      </c>
      <c r="AN675" s="98">
        <f t="shared" si="159"/>
        <v>0</v>
      </c>
      <c r="AO675" s="99" t="e">
        <f>SUMIF([1]Sheet1!$AB:$AB,E675,[1]Sheet1!$AA:$AA)</f>
        <v>#VALUE!</v>
      </c>
      <c r="AP675" s="100">
        <f t="shared" si="160"/>
        <v>1</v>
      </c>
      <c r="AQ675" s="97">
        <f t="shared" si="161"/>
        <v>0</v>
      </c>
      <c r="AR675" s="100">
        <f t="shared" si="162"/>
        <v>0.99757651580733342</v>
      </c>
      <c r="AS675" s="101">
        <f t="shared" si="163"/>
        <v>0.12584710377471564</v>
      </c>
      <c r="AT675" s="100">
        <v>0.11334524387361433</v>
      </c>
      <c r="AU675" s="108">
        <f t="shared" si="164"/>
        <v>0</v>
      </c>
    </row>
    <row r="676" spans="1:47" hidden="1">
      <c r="A676" s="21">
        <v>44927</v>
      </c>
      <c r="B676" s="23" t="s">
        <v>13</v>
      </c>
      <c r="C676" s="23" t="s">
        <v>274</v>
      </c>
      <c r="D676" s="23" t="s">
        <v>624</v>
      </c>
      <c r="E676" s="23">
        <v>1000255333</v>
      </c>
      <c r="F676" s="23" t="s">
        <v>32</v>
      </c>
      <c r="G676" s="22">
        <v>1069281</v>
      </c>
      <c r="H676" s="36" t="s">
        <v>20</v>
      </c>
      <c r="I676" s="4" t="s">
        <v>3519</v>
      </c>
      <c r="J676" s="4" t="s">
        <v>3557</v>
      </c>
      <c r="K676" s="24">
        <v>1776.0999999999767</v>
      </c>
      <c r="L676" s="24">
        <v>1776.0999999999767</v>
      </c>
      <c r="M676" s="29">
        <v>0</v>
      </c>
      <c r="N676" s="29">
        <v>0</v>
      </c>
      <c r="O676" s="29">
        <v>5</v>
      </c>
      <c r="P676" s="29">
        <v>0</v>
      </c>
      <c r="Q676" s="29">
        <v>2899.8</v>
      </c>
      <c r="R676" s="28">
        <v>0</v>
      </c>
      <c r="S676" s="28">
        <v>181000</v>
      </c>
      <c r="T676" s="28">
        <v>0</v>
      </c>
      <c r="U676" s="28">
        <v>181000</v>
      </c>
      <c r="V676" s="29">
        <v>0</v>
      </c>
      <c r="W676" s="29">
        <v>3</v>
      </c>
      <c r="X676" s="32">
        <f t="shared" si="150"/>
        <v>5</v>
      </c>
      <c r="Y676" s="33">
        <f t="shared" si="151"/>
        <v>2899.8</v>
      </c>
      <c r="Z676" s="33">
        <f t="shared" si="152"/>
        <v>181000</v>
      </c>
      <c r="AA676" s="33">
        <f t="shared" si="153"/>
        <v>181000</v>
      </c>
      <c r="AB676" s="5">
        <v>3</v>
      </c>
      <c r="AC676" s="6">
        <v>0</v>
      </c>
      <c r="AD676" s="32">
        <v>0</v>
      </c>
      <c r="AE676" s="67">
        <f t="shared" si="154"/>
        <v>0.6</v>
      </c>
      <c r="AF676" s="70">
        <f>IF(C676=Sheet6!$E$3,Sheet6!$E$4,IF('January 2023'!C676=Sheet6!$F$3,Sheet6!$F$4,IF('January 2023'!C676=Sheet6!$G$3,Sheet6!$G$4,IF('January 2023'!C676=Sheet6!$H$3,Sheet6!$H$4,IF('January 2023'!C676=Sheet6!$I$3,Sheet6!$I$4,IF('January 2023'!C676=Sheet6!$J$3,Sheet6!$J$4,IF('January 2023'!C676=Sheet6!$K$3,Sheet6!$K$4,IF('January 2023'!C676=Sheet6!$L$3,Sheet6!$L$4))))))))</f>
        <v>0.11334524387361433</v>
      </c>
      <c r="AG676" s="74">
        <f t="shared" si="155"/>
        <v>1.6326783401835698</v>
      </c>
      <c r="AH676" s="71">
        <v>0.84</v>
      </c>
      <c r="AI676" s="72">
        <f t="shared" si="156"/>
        <v>1</v>
      </c>
      <c r="AJ676" s="73">
        <f t="shared" si="157"/>
        <v>0.6</v>
      </c>
      <c r="AK676" s="73">
        <v>0.68062718848137493</v>
      </c>
      <c r="AL676" s="95">
        <f t="shared" si="158"/>
        <v>0</v>
      </c>
      <c r="AM676" s="107">
        <v>0</v>
      </c>
      <c r="AN676" s="98">
        <f t="shared" si="159"/>
        <v>0</v>
      </c>
      <c r="AO676" s="99" t="e">
        <f>SUMIF([1]Sheet1!$AB:$AB,E676,[1]Sheet1!$AA:$AA)</f>
        <v>#VALUE!</v>
      </c>
      <c r="AP676" s="100">
        <f t="shared" si="160"/>
        <v>1</v>
      </c>
      <c r="AQ676" s="97">
        <f t="shared" si="161"/>
        <v>0</v>
      </c>
      <c r="AR676" s="100">
        <f t="shared" si="162"/>
        <v>1</v>
      </c>
      <c r="AS676" s="101">
        <f t="shared" si="163"/>
        <v>-0.63267834018356983</v>
      </c>
      <c r="AT676" s="100">
        <v>0.11334524387361433</v>
      </c>
      <c r="AU676" s="108">
        <f t="shared" si="164"/>
        <v>1</v>
      </c>
    </row>
    <row r="677" spans="1:47" hidden="1">
      <c r="A677" s="21">
        <v>44927</v>
      </c>
      <c r="B677" s="23" t="s">
        <v>13</v>
      </c>
      <c r="C677" s="23" t="s">
        <v>274</v>
      </c>
      <c r="D677" s="23" t="s">
        <v>634</v>
      </c>
      <c r="E677" s="23">
        <v>1000282140</v>
      </c>
      <c r="F677" s="23" t="s">
        <v>32</v>
      </c>
      <c r="G677" s="22">
        <v>1070842</v>
      </c>
      <c r="H677" s="36" t="s">
        <v>20</v>
      </c>
      <c r="I677" s="4" t="s">
        <v>3518</v>
      </c>
      <c r="J677" s="4" t="s">
        <v>3556</v>
      </c>
      <c r="K677" s="24">
        <v>1765.5200000000004</v>
      </c>
      <c r="L677" s="24">
        <v>1765.5200000000004</v>
      </c>
      <c r="M677" s="29">
        <v>0</v>
      </c>
      <c r="N677" s="29">
        <v>0</v>
      </c>
      <c r="O677" s="29">
        <v>9</v>
      </c>
      <c r="P677" s="29">
        <v>0</v>
      </c>
      <c r="Q677" s="29">
        <v>1658.3999999999999</v>
      </c>
      <c r="R677" s="28">
        <v>0</v>
      </c>
      <c r="S677" s="28">
        <v>94141.900000000009</v>
      </c>
      <c r="T677" s="28">
        <v>0</v>
      </c>
      <c r="U677" s="28">
        <v>104677</v>
      </c>
      <c r="V677" s="29">
        <v>0</v>
      </c>
      <c r="W677" s="29">
        <v>7</v>
      </c>
      <c r="X677" s="32">
        <f t="shared" si="150"/>
        <v>9</v>
      </c>
      <c r="Y677" s="33">
        <f t="shared" si="151"/>
        <v>1658.3999999999999</v>
      </c>
      <c r="Z677" s="33">
        <f t="shared" si="152"/>
        <v>94141.900000000009</v>
      </c>
      <c r="AA677" s="33">
        <f t="shared" si="153"/>
        <v>104677</v>
      </c>
      <c r="AB677" s="5">
        <v>7</v>
      </c>
      <c r="AC677" s="6">
        <v>0</v>
      </c>
      <c r="AD677" s="32">
        <v>0</v>
      </c>
      <c r="AE677" s="67">
        <f t="shared" si="154"/>
        <v>0.77777777777777779</v>
      </c>
      <c r="AF677" s="70">
        <f>IF(C677=Sheet6!$E$3,Sheet6!$E$4,IF('January 2023'!C677=Sheet6!$F$3,Sheet6!$F$4,IF('January 2023'!C677=Sheet6!$G$3,Sheet6!$G$4,IF('January 2023'!C677=Sheet6!$H$3,Sheet6!$H$4,IF('January 2023'!C677=Sheet6!$I$3,Sheet6!$I$4,IF('January 2023'!C677=Sheet6!$J$3,Sheet6!$J$4,IF('January 2023'!C677=Sheet6!$K$3,Sheet6!$K$4,IF('January 2023'!C677=Sheet6!$L$3,Sheet6!$L$4))))))))</f>
        <v>0.11334524387361433</v>
      </c>
      <c r="AG677" s="74">
        <f t="shared" si="155"/>
        <v>0.93932665730209763</v>
      </c>
      <c r="AH677" s="71">
        <v>0.84</v>
      </c>
      <c r="AI677" s="72">
        <f t="shared" si="156"/>
        <v>1</v>
      </c>
      <c r="AJ677" s="73">
        <f t="shared" si="157"/>
        <v>0.77777777777777779</v>
      </c>
      <c r="AK677" s="73">
        <v>0.68062718848137493</v>
      </c>
      <c r="AL677" s="95">
        <f t="shared" si="158"/>
        <v>1</v>
      </c>
      <c r="AM677" s="107">
        <v>0</v>
      </c>
      <c r="AN677" s="98">
        <f t="shared" si="159"/>
        <v>0</v>
      </c>
      <c r="AO677" s="99" t="e">
        <f>SUMIF([1]Sheet1!$AB:$AB,E677,[1]Sheet1!$AA:$AA)</f>
        <v>#VALUE!</v>
      </c>
      <c r="AP677" s="100">
        <f t="shared" si="160"/>
        <v>1</v>
      </c>
      <c r="AQ677" s="97">
        <f t="shared" si="161"/>
        <v>0</v>
      </c>
      <c r="AR677" s="100">
        <f t="shared" si="162"/>
        <v>1.1119066005678662</v>
      </c>
      <c r="AS677" s="101">
        <f t="shared" si="163"/>
        <v>-4.4443510343552317E-2</v>
      </c>
      <c r="AT677" s="100">
        <v>0.11334524387361433</v>
      </c>
      <c r="AU677" s="108">
        <f t="shared" si="164"/>
        <v>1</v>
      </c>
    </row>
    <row r="678" spans="1:47" hidden="1">
      <c r="A678" s="21">
        <v>44927</v>
      </c>
      <c r="B678" s="22" t="s">
        <v>13</v>
      </c>
      <c r="C678" s="22" t="s">
        <v>274</v>
      </c>
      <c r="D678" s="22" t="s">
        <v>506</v>
      </c>
      <c r="E678" s="22">
        <v>1000255420</v>
      </c>
      <c r="F678" s="22" t="s">
        <v>32</v>
      </c>
      <c r="G678" s="22">
        <v>1070842</v>
      </c>
      <c r="H678" s="36" t="s">
        <v>20</v>
      </c>
      <c r="I678" s="4" t="s">
        <v>3520</v>
      </c>
      <c r="J678" s="4" t="s">
        <v>3558</v>
      </c>
      <c r="K678" s="25">
        <v>1744.3999999999942</v>
      </c>
      <c r="L678" s="25">
        <v>1744.3999999999942</v>
      </c>
      <c r="M678" s="26">
        <v>0</v>
      </c>
      <c r="N678" s="26">
        <v>0</v>
      </c>
      <c r="O678" s="26">
        <v>10</v>
      </c>
      <c r="P678" s="26">
        <v>0</v>
      </c>
      <c r="Q678" s="26">
        <v>1812.6</v>
      </c>
      <c r="R678" s="27">
        <v>0</v>
      </c>
      <c r="S678" s="27">
        <v>115992.10000000002</v>
      </c>
      <c r="T678" s="28">
        <v>0</v>
      </c>
      <c r="U678" s="27">
        <v>121050</v>
      </c>
      <c r="V678" s="29">
        <v>0</v>
      </c>
      <c r="W678" s="26">
        <v>9</v>
      </c>
      <c r="X678" s="30">
        <f t="shared" si="150"/>
        <v>10</v>
      </c>
      <c r="Y678" s="31">
        <f t="shared" si="151"/>
        <v>1812.6</v>
      </c>
      <c r="Z678" s="31">
        <f t="shared" si="152"/>
        <v>115992.10000000002</v>
      </c>
      <c r="AA678" s="31">
        <f t="shared" si="153"/>
        <v>121050</v>
      </c>
      <c r="AB678" s="5">
        <v>9</v>
      </c>
      <c r="AC678" s="6">
        <v>0</v>
      </c>
      <c r="AD678" s="30">
        <v>0</v>
      </c>
      <c r="AE678" s="67">
        <f t="shared" si="154"/>
        <v>0.9</v>
      </c>
      <c r="AF678" s="70">
        <f>IF(C678=Sheet6!$E$3,Sheet6!$E$4,IF('January 2023'!C678=Sheet6!$F$3,Sheet6!$F$4,IF('January 2023'!C678=Sheet6!$G$3,Sheet6!$G$4,IF('January 2023'!C678=Sheet6!$H$3,Sheet6!$H$4,IF('January 2023'!C678=Sheet6!$I$3,Sheet6!$I$4,IF('January 2023'!C678=Sheet6!$J$3,Sheet6!$J$4,IF('January 2023'!C678=Sheet6!$K$3,Sheet6!$K$4,IF('January 2023'!C678=Sheet6!$L$3,Sheet6!$L$4))))))))</f>
        <v>0.11334524387361433</v>
      </c>
      <c r="AG678" s="74">
        <f t="shared" si="155"/>
        <v>1.0390965374914045</v>
      </c>
      <c r="AH678" s="71">
        <v>0.84</v>
      </c>
      <c r="AI678" s="72">
        <f t="shared" si="156"/>
        <v>1</v>
      </c>
      <c r="AJ678" s="73">
        <f t="shared" si="157"/>
        <v>0.9</v>
      </c>
      <c r="AK678" s="73">
        <v>0.68062718848137493</v>
      </c>
      <c r="AL678" s="95">
        <f t="shared" si="158"/>
        <v>1</v>
      </c>
      <c r="AM678" s="107">
        <v>0</v>
      </c>
      <c r="AN678" s="98">
        <f t="shared" si="159"/>
        <v>0</v>
      </c>
      <c r="AO678" s="99" t="e">
        <f>SUMIF([1]Sheet1!$AB:$AB,E678,[1]Sheet1!$AA:$AA)</f>
        <v>#VALUE!</v>
      </c>
      <c r="AP678" s="100">
        <f t="shared" si="160"/>
        <v>1</v>
      </c>
      <c r="AQ678" s="97">
        <f t="shared" si="161"/>
        <v>0</v>
      </c>
      <c r="AR678" s="100">
        <f t="shared" si="162"/>
        <v>1.0436055558956168</v>
      </c>
      <c r="AS678" s="101">
        <f t="shared" si="163"/>
        <v>-8.4406919637927791E-2</v>
      </c>
      <c r="AT678" s="100">
        <v>0.11334524387361433</v>
      </c>
      <c r="AU678" s="108">
        <f t="shared" si="164"/>
        <v>1</v>
      </c>
    </row>
    <row r="679" spans="1:47" hidden="1">
      <c r="A679" s="21">
        <v>44927</v>
      </c>
      <c r="B679" s="22" t="s">
        <v>13</v>
      </c>
      <c r="C679" s="22" t="s">
        <v>274</v>
      </c>
      <c r="D679" s="22" t="s">
        <v>481</v>
      </c>
      <c r="E679" s="22">
        <v>1000262656</v>
      </c>
      <c r="F679" s="22" t="s">
        <v>32</v>
      </c>
      <c r="G679" s="22">
        <v>1070842</v>
      </c>
      <c r="H679" s="36" t="s">
        <v>20</v>
      </c>
      <c r="I679" s="4" t="s">
        <v>3520</v>
      </c>
      <c r="J679" s="4" t="s">
        <v>3558</v>
      </c>
      <c r="K679" s="25">
        <v>1727.4000000000233</v>
      </c>
      <c r="L679" s="25">
        <v>1727.4000000000233</v>
      </c>
      <c r="M679" s="26">
        <v>0</v>
      </c>
      <c r="N679" s="26">
        <v>0</v>
      </c>
      <c r="O679" s="26">
        <v>3</v>
      </c>
      <c r="P679" s="26">
        <v>0</v>
      </c>
      <c r="Q679" s="26">
        <v>1112</v>
      </c>
      <c r="R679" s="27">
        <v>0</v>
      </c>
      <c r="S679" s="27">
        <v>68349.97</v>
      </c>
      <c r="T679" s="28">
        <v>0</v>
      </c>
      <c r="U679" s="27">
        <v>82000</v>
      </c>
      <c r="V679" s="29">
        <v>0</v>
      </c>
      <c r="W679" s="26">
        <v>3</v>
      </c>
      <c r="X679" s="30">
        <f t="shared" si="150"/>
        <v>3</v>
      </c>
      <c r="Y679" s="31">
        <f t="shared" si="151"/>
        <v>1112</v>
      </c>
      <c r="Z679" s="31">
        <f t="shared" si="152"/>
        <v>68349.97</v>
      </c>
      <c r="AA679" s="31">
        <f t="shared" si="153"/>
        <v>82000</v>
      </c>
      <c r="AB679" s="5">
        <v>3</v>
      </c>
      <c r="AC679" s="6">
        <v>0</v>
      </c>
      <c r="AD679" s="30">
        <v>0</v>
      </c>
      <c r="AE679" s="67">
        <f t="shared" si="154"/>
        <v>1</v>
      </c>
      <c r="AF679" s="70">
        <f>IF(C679=Sheet6!$E$3,Sheet6!$E$4,IF('January 2023'!C679=Sheet6!$F$3,Sheet6!$F$4,IF('January 2023'!C679=Sheet6!$G$3,Sheet6!$G$4,IF('January 2023'!C679=Sheet6!$H$3,Sheet6!$H$4,IF('January 2023'!C679=Sheet6!$I$3,Sheet6!$I$4,IF('January 2023'!C679=Sheet6!$J$3,Sheet6!$J$4,IF('January 2023'!C679=Sheet6!$K$3,Sheet6!$K$4,IF('January 2023'!C679=Sheet6!$L$3,Sheet6!$L$4))))))))</f>
        <v>0.11334524387361433</v>
      </c>
      <c r="AG679" s="74">
        <f t="shared" si="155"/>
        <v>0.64374204006019742</v>
      </c>
      <c r="AH679" s="71">
        <v>0.84</v>
      </c>
      <c r="AI679" s="72">
        <f t="shared" si="156"/>
        <v>0</v>
      </c>
      <c r="AJ679" s="73">
        <f t="shared" si="157"/>
        <v>1</v>
      </c>
      <c r="AK679" s="73">
        <v>0.68062718848137493</v>
      </c>
      <c r="AL679" s="95">
        <f t="shared" si="158"/>
        <v>1</v>
      </c>
      <c r="AM679" s="107">
        <v>0</v>
      </c>
      <c r="AN679" s="98">
        <f t="shared" si="159"/>
        <v>339.0160000000194</v>
      </c>
      <c r="AO679" s="99" t="e">
        <f>SUMIF([1]Sheet1!$AB:$AB,E679,[1]Sheet1!$AA:$AA)</f>
        <v>#VALUE!</v>
      </c>
      <c r="AP679" s="100" t="str">
        <f t="shared" si="160"/>
        <v/>
      </c>
      <c r="AQ679" s="97">
        <f t="shared" si="161"/>
        <v>1</v>
      </c>
      <c r="AR679" s="100">
        <f t="shared" si="162"/>
        <v>1.199707915014447</v>
      </c>
      <c r="AS679" s="101">
        <f t="shared" si="163"/>
        <v>0.227697579312234</v>
      </c>
      <c r="AT679" s="100">
        <v>0.11334524387361433</v>
      </c>
      <c r="AU679" s="108">
        <f t="shared" si="164"/>
        <v>0</v>
      </c>
    </row>
    <row r="680" spans="1:47" hidden="1">
      <c r="A680" s="21">
        <v>44927</v>
      </c>
      <c r="B680" s="22" t="s">
        <v>13</v>
      </c>
      <c r="C680" s="22" t="s">
        <v>274</v>
      </c>
      <c r="D680" s="22" t="s">
        <v>567</v>
      </c>
      <c r="E680" s="22">
        <v>1002413912</v>
      </c>
      <c r="F680" s="22" t="s">
        <v>32</v>
      </c>
      <c r="G680" s="22">
        <v>1069281</v>
      </c>
      <c r="H680" s="36" t="s">
        <v>20</v>
      </c>
      <c r="I680" s="4" t="s">
        <v>3519</v>
      </c>
      <c r="J680" s="4" t="s">
        <v>3557</v>
      </c>
      <c r="K680" s="25">
        <v>1724.3500000000058</v>
      </c>
      <c r="L680" s="25">
        <v>1724.3500000000058</v>
      </c>
      <c r="M680" s="26">
        <v>0</v>
      </c>
      <c r="N680" s="26">
        <v>0</v>
      </c>
      <c r="O680" s="26">
        <v>7</v>
      </c>
      <c r="P680" s="26">
        <v>0</v>
      </c>
      <c r="Q680" s="26">
        <v>1020.1000000000001</v>
      </c>
      <c r="R680" s="27">
        <v>0</v>
      </c>
      <c r="S680" s="27">
        <v>54588.2</v>
      </c>
      <c r="T680" s="28">
        <v>0</v>
      </c>
      <c r="U680" s="27">
        <v>97900</v>
      </c>
      <c r="V680" s="29">
        <v>0</v>
      </c>
      <c r="W680" s="26">
        <v>4</v>
      </c>
      <c r="X680" s="30">
        <f t="shared" si="150"/>
        <v>7</v>
      </c>
      <c r="Y680" s="31">
        <f t="shared" si="151"/>
        <v>1020.1000000000001</v>
      </c>
      <c r="Z680" s="31">
        <f t="shared" si="152"/>
        <v>54588.2</v>
      </c>
      <c r="AA680" s="31">
        <f t="shared" si="153"/>
        <v>97900</v>
      </c>
      <c r="AB680" s="5">
        <v>4</v>
      </c>
      <c r="AC680" s="6">
        <v>0</v>
      </c>
      <c r="AD680" s="30">
        <v>0</v>
      </c>
      <c r="AE680" s="67">
        <f t="shared" si="154"/>
        <v>0.5714285714285714</v>
      </c>
      <c r="AF680" s="70">
        <f>IF(C680=Sheet6!$E$3,Sheet6!$E$4,IF('January 2023'!C680=Sheet6!$F$3,Sheet6!$F$4,IF('January 2023'!C680=Sheet6!$G$3,Sheet6!$G$4,IF('January 2023'!C680=Sheet6!$H$3,Sheet6!$H$4,IF('January 2023'!C680=Sheet6!$I$3,Sheet6!$I$4,IF('January 2023'!C680=Sheet6!$J$3,Sheet6!$J$4,IF('January 2023'!C680=Sheet6!$K$3,Sheet6!$K$4,IF('January 2023'!C680=Sheet6!$L$3,Sheet6!$L$4))))))))</f>
        <v>0.11334524387361433</v>
      </c>
      <c r="AG680" s="74">
        <f t="shared" si="155"/>
        <v>0.59158523501609106</v>
      </c>
      <c r="AH680" s="71">
        <v>0.84</v>
      </c>
      <c r="AI680" s="72">
        <f t="shared" si="156"/>
        <v>0</v>
      </c>
      <c r="AJ680" s="73">
        <f t="shared" si="157"/>
        <v>0.5714285714285714</v>
      </c>
      <c r="AK680" s="73">
        <v>0.68062718848137493</v>
      </c>
      <c r="AL680" s="95">
        <f t="shared" si="158"/>
        <v>0</v>
      </c>
      <c r="AM680" s="107">
        <v>0</v>
      </c>
      <c r="AN680" s="98">
        <f t="shared" si="159"/>
        <v>428.3540000000047</v>
      </c>
      <c r="AO680" s="99" t="e">
        <f>SUMIF([1]Sheet1!$AB:$AB,E680,[1]Sheet1!$AA:$AA)</f>
        <v>#VALUE!</v>
      </c>
      <c r="AP680" s="100" t="str">
        <f t="shared" si="160"/>
        <v/>
      </c>
      <c r="AQ680" s="97">
        <f t="shared" si="161"/>
        <v>1</v>
      </c>
      <c r="AR680" s="100">
        <f t="shared" si="162"/>
        <v>1.7934278836818214</v>
      </c>
      <c r="AS680" s="101">
        <f t="shared" si="163"/>
        <v>-6.0965456052321176E-2</v>
      </c>
      <c r="AT680" s="100">
        <v>0.11334524387361433</v>
      </c>
      <c r="AU680" s="108">
        <f t="shared" si="164"/>
        <v>1</v>
      </c>
    </row>
    <row r="681" spans="1:47" hidden="1">
      <c r="A681" s="21">
        <v>44927</v>
      </c>
      <c r="B681" s="22" t="s">
        <v>13</v>
      </c>
      <c r="C681" s="22" t="s">
        <v>274</v>
      </c>
      <c r="D681" s="22" t="s">
        <v>590</v>
      </c>
      <c r="E681" s="22">
        <v>1000255668</v>
      </c>
      <c r="F681" s="22" t="s">
        <v>32</v>
      </c>
      <c r="G681" s="22">
        <v>1069281</v>
      </c>
      <c r="H681" s="36" t="s">
        <v>20</v>
      </c>
      <c r="I681" s="4" t="s">
        <v>3519</v>
      </c>
      <c r="J681" s="4" t="s">
        <v>3557</v>
      </c>
      <c r="K681" s="25">
        <v>1715.7000000000116</v>
      </c>
      <c r="L681" s="25">
        <v>1715.7000000000116</v>
      </c>
      <c r="M681" s="26">
        <v>0</v>
      </c>
      <c r="N681" s="26">
        <v>0</v>
      </c>
      <c r="O681" s="26">
        <v>6</v>
      </c>
      <c r="P681" s="26">
        <v>0</v>
      </c>
      <c r="Q681" s="26">
        <v>1291.5</v>
      </c>
      <c r="R681" s="27">
        <v>0</v>
      </c>
      <c r="S681" s="27">
        <v>82186.55</v>
      </c>
      <c r="T681" s="28">
        <v>0</v>
      </c>
      <c r="U681" s="27">
        <v>81600</v>
      </c>
      <c r="V681" s="29">
        <v>0</v>
      </c>
      <c r="W681" s="26">
        <v>4</v>
      </c>
      <c r="X681" s="30">
        <f t="shared" si="150"/>
        <v>6</v>
      </c>
      <c r="Y681" s="31">
        <f t="shared" si="151"/>
        <v>1291.5</v>
      </c>
      <c r="Z681" s="31">
        <f t="shared" si="152"/>
        <v>82186.55</v>
      </c>
      <c r="AA681" s="31">
        <f t="shared" si="153"/>
        <v>81600</v>
      </c>
      <c r="AB681" s="5">
        <v>4</v>
      </c>
      <c r="AC681" s="6">
        <v>0</v>
      </c>
      <c r="AD681" s="30">
        <v>0</v>
      </c>
      <c r="AE681" s="67">
        <f t="shared" si="154"/>
        <v>0.66666666666666663</v>
      </c>
      <c r="AF681" s="70">
        <f>IF(C681=Sheet6!$E$3,Sheet6!$E$4,IF('January 2023'!C681=Sheet6!$F$3,Sheet6!$F$4,IF('January 2023'!C681=Sheet6!$G$3,Sheet6!$G$4,IF('January 2023'!C681=Sheet6!$H$3,Sheet6!$H$4,IF('January 2023'!C681=Sheet6!$I$3,Sheet6!$I$4,IF('January 2023'!C681=Sheet6!$J$3,Sheet6!$J$4,IF('January 2023'!C681=Sheet6!$K$3,Sheet6!$K$4,IF('January 2023'!C681=Sheet6!$L$3,Sheet6!$L$4))))))))</f>
        <v>0.11334524387361433</v>
      </c>
      <c r="AG681" s="74">
        <f t="shared" si="155"/>
        <v>0.75275397796817112</v>
      </c>
      <c r="AH681" s="71">
        <v>0.84</v>
      </c>
      <c r="AI681" s="72">
        <f t="shared" si="156"/>
        <v>0</v>
      </c>
      <c r="AJ681" s="73">
        <f t="shared" si="157"/>
        <v>0.66666666666666663</v>
      </c>
      <c r="AK681" s="73">
        <v>0.68062718848137493</v>
      </c>
      <c r="AL681" s="95">
        <f t="shared" si="158"/>
        <v>0</v>
      </c>
      <c r="AM681" s="107">
        <v>0</v>
      </c>
      <c r="AN681" s="98">
        <f t="shared" si="159"/>
        <v>149.68800000000965</v>
      </c>
      <c r="AO681" s="99" t="e">
        <f>SUMIF([1]Sheet1!$AB:$AB,E681,[1]Sheet1!$AA:$AA)</f>
        <v>#VALUE!</v>
      </c>
      <c r="AP681" s="100" t="str">
        <f t="shared" si="160"/>
        <v/>
      </c>
      <c r="AQ681" s="97">
        <f t="shared" si="161"/>
        <v>1</v>
      </c>
      <c r="AR681" s="100">
        <f t="shared" si="162"/>
        <v>0.99286318746802238</v>
      </c>
      <c r="AS681" s="101">
        <f t="shared" si="163"/>
        <v>0.25261828605528813</v>
      </c>
      <c r="AT681" s="100">
        <v>0.11334524387361433</v>
      </c>
      <c r="AU681" s="108">
        <f t="shared" si="164"/>
        <v>0</v>
      </c>
    </row>
    <row r="682" spans="1:47" hidden="1">
      <c r="A682" s="21">
        <v>44927</v>
      </c>
      <c r="B682" s="23" t="s">
        <v>13</v>
      </c>
      <c r="C682" s="23" t="s">
        <v>274</v>
      </c>
      <c r="D682" s="23" t="s">
        <v>608</v>
      </c>
      <c r="E682" s="23">
        <v>1000262464</v>
      </c>
      <c r="F682" s="23" t="s">
        <v>32</v>
      </c>
      <c r="G682" s="22">
        <v>1070842</v>
      </c>
      <c r="H682" s="36" t="s">
        <v>20</v>
      </c>
      <c r="I682" s="4" t="s">
        <v>3520</v>
      </c>
      <c r="J682" s="4" t="s">
        <v>3558</v>
      </c>
      <c r="K682" s="24">
        <v>1688.6000000000058</v>
      </c>
      <c r="L682" s="24">
        <v>1688.6000000000058</v>
      </c>
      <c r="M682" s="29">
        <v>0</v>
      </c>
      <c r="N682" s="29">
        <v>0</v>
      </c>
      <c r="O682" s="29">
        <v>4</v>
      </c>
      <c r="P682" s="29">
        <v>0</v>
      </c>
      <c r="Q682" s="29">
        <v>1241.9000000000001</v>
      </c>
      <c r="R682" s="28">
        <v>0</v>
      </c>
      <c r="S682" s="28">
        <v>78947.86</v>
      </c>
      <c r="T682" s="28">
        <v>0</v>
      </c>
      <c r="U682" s="28">
        <v>78700</v>
      </c>
      <c r="V682" s="29">
        <v>0</v>
      </c>
      <c r="W682" s="29">
        <v>4</v>
      </c>
      <c r="X682" s="32">
        <f t="shared" si="150"/>
        <v>4</v>
      </c>
      <c r="Y682" s="33">
        <f t="shared" si="151"/>
        <v>1241.9000000000001</v>
      </c>
      <c r="Z682" s="33">
        <f t="shared" si="152"/>
        <v>78947.86</v>
      </c>
      <c r="AA682" s="33">
        <f t="shared" si="153"/>
        <v>78700</v>
      </c>
      <c r="AB682" s="5">
        <v>4</v>
      </c>
      <c r="AC682" s="6">
        <v>0</v>
      </c>
      <c r="AD682" s="32">
        <v>0</v>
      </c>
      <c r="AE682" s="67">
        <f t="shared" si="154"/>
        <v>1</v>
      </c>
      <c r="AF682" s="70">
        <f>IF(C682=Sheet6!$E$3,Sheet6!$E$4,IF('January 2023'!C682=Sheet6!$F$3,Sheet6!$F$4,IF('January 2023'!C682=Sheet6!$G$3,Sheet6!$G$4,IF('January 2023'!C682=Sheet6!$H$3,Sheet6!$H$4,IF('January 2023'!C682=Sheet6!$I$3,Sheet6!$I$4,IF('January 2023'!C682=Sheet6!$J$3,Sheet6!$J$4,IF('January 2023'!C682=Sheet6!$K$3,Sheet6!$K$4,IF('January 2023'!C682=Sheet6!$L$3,Sheet6!$L$4))))))))</f>
        <v>0.11334524387361433</v>
      </c>
      <c r="AG682" s="74">
        <f t="shared" si="155"/>
        <v>0.73546132891152183</v>
      </c>
      <c r="AH682" s="71">
        <v>0.84</v>
      </c>
      <c r="AI682" s="72">
        <f t="shared" si="156"/>
        <v>0</v>
      </c>
      <c r="AJ682" s="73">
        <f t="shared" si="157"/>
        <v>1</v>
      </c>
      <c r="AK682" s="73">
        <v>0.68062718848137493</v>
      </c>
      <c r="AL682" s="95">
        <f t="shared" si="158"/>
        <v>1</v>
      </c>
      <c r="AM682" s="107">
        <v>0</v>
      </c>
      <c r="AN682" s="98">
        <f t="shared" si="159"/>
        <v>176.52400000000466</v>
      </c>
      <c r="AO682" s="99" t="e">
        <f>SUMIF([1]Sheet1!$AB:$AB,E682,[1]Sheet1!$AA:$AA)</f>
        <v>#VALUE!</v>
      </c>
      <c r="AP682" s="100" t="str">
        <f t="shared" si="160"/>
        <v/>
      </c>
      <c r="AQ682" s="97">
        <f t="shared" si="161"/>
        <v>1</v>
      </c>
      <c r="AR682" s="100">
        <f t="shared" si="162"/>
        <v>0.99686045954887181</v>
      </c>
      <c r="AS682" s="101">
        <f t="shared" si="163"/>
        <v>0.26684768168083639</v>
      </c>
      <c r="AT682" s="100">
        <v>0.11334524387361433</v>
      </c>
      <c r="AU682" s="108">
        <f t="shared" si="164"/>
        <v>0</v>
      </c>
    </row>
    <row r="683" spans="1:47" hidden="1">
      <c r="A683" s="21">
        <v>44927</v>
      </c>
      <c r="B683" s="22" t="s">
        <v>13</v>
      </c>
      <c r="C683" s="22" t="s">
        <v>274</v>
      </c>
      <c r="D683" s="22" t="s">
        <v>612</v>
      </c>
      <c r="E683" s="22">
        <v>1000262770</v>
      </c>
      <c r="F683" s="22" t="s">
        <v>32</v>
      </c>
      <c r="G683" s="22">
        <v>1070842</v>
      </c>
      <c r="H683" s="36" t="s">
        <v>20</v>
      </c>
      <c r="I683" s="4" t="s">
        <v>3518</v>
      </c>
      <c r="J683" s="4" t="s">
        <v>3556</v>
      </c>
      <c r="K683" s="25">
        <v>1678.6000000000058</v>
      </c>
      <c r="L683" s="25">
        <v>1678.6000000000058</v>
      </c>
      <c r="M683" s="26">
        <v>0</v>
      </c>
      <c r="N683" s="26">
        <v>0</v>
      </c>
      <c r="O683" s="26">
        <v>5</v>
      </c>
      <c r="P683" s="26">
        <v>0</v>
      </c>
      <c r="Q683" s="26">
        <v>618.79999999999995</v>
      </c>
      <c r="R683" s="27">
        <v>0</v>
      </c>
      <c r="S683" s="27">
        <v>38700</v>
      </c>
      <c r="T683" s="28">
        <v>0</v>
      </c>
      <c r="U683" s="27">
        <v>45900</v>
      </c>
      <c r="V683" s="29">
        <v>0</v>
      </c>
      <c r="W683" s="26">
        <v>4</v>
      </c>
      <c r="X683" s="30">
        <f t="shared" si="150"/>
        <v>5</v>
      </c>
      <c r="Y683" s="31">
        <f t="shared" si="151"/>
        <v>618.79999999999995</v>
      </c>
      <c r="Z683" s="31">
        <f t="shared" si="152"/>
        <v>38700</v>
      </c>
      <c r="AA683" s="31">
        <f t="shared" si="153"/>
        <v>45900</v>
      </c>
      <c r="AB683" s="5">
        <v>4</v>
      </c>
      <c r="AC683" s="6">
        <v>0</v>
      </c>
      <c r="AD683" s="30">
        <v>0</v>
      </c>
      <c r="AE683" s="67">
        <f t="shared" si="154"/>
        <v>0.8</v>
      </c>
      <c r="AF683" s="70">
        <f>IF(C683=Sheet6!$E$3,Sheet6!$E$4,IF('January 2023'!C683=Sheet6!$F$3,Sheet6!$F$4,IF('January 2023'!C683=Sheet6!$G$3,Sheet6!$G$4,IF('January 2023'!C683=Sheet6!$H$3,Sheet6!$H$4,IF('January 2023'!C683=Sheet6!$I$3,Sheet6!$I$4,IF('January 2023'!C683=Sheet6!$J$3,Sheet6!$J$4,IF('January 2023'!C683=Sheet6!$K$3,Sheet6!$K$4,IF('January 2023'!C683=Sheet6!$L$3,Sheet6!$L$4))))))))</f>
        <v>0.11334524387361433</v>
      </c>
      <c r="AG683" s="74">
        <f t="shared" si="155"/>
        <v>0.36864053377814715</v>
      </c>
      <c r="AH683" s="71">
        <v>0.84</v>
      </c>
      <c r="AI683" s="72">
        <f t="shared" si="156"/>
        <v>0</v>
      </c>
      <c r="AJ683" s="73">
        <f t="shared" si="157"/>
        <v>0.8</v>
      </c>
      <c r="AK683" s="73">
        <v>0.68062718848137493</v>
      </c>
      <c r="AL683" s="95">
        <f t="shared" si="158"/>
        <v>1</v>
      </c>
      <c r="AM683" s="107">
        <v>0</v>
      </c>
      <c r="AN683" s="98">
        <f t="shared" si="159"/>
        <v>791.22400000000493</v>
      </c>
      <c r="AO683" s="99" t="e">
        <f>SUMIF([1]Sheet1!$AB:$AB,E683,[1]Sheet1!$AA:$AA)</f>
        <v>#VALUE!</v>
      </c>
      <c r="AP683" s="100" t="str">
        <f t="shared" si="160"/>
        <v/>
      </c>
      <c r="AQ683" s="97">
        <f t="shared" si="161"/>
        <v>1</v>
      </c>
      <c r="AR683" s="100">
        <f t="shared" si="162"/>
        <v>1.1860465116279071</v>
      </c>
      <c r="AS683" s="101">
        <f t="shared" si="163"/>
        <v>0.562775180867779</v>
      </c>
      <c r="AT683" s="100">
        <v>0.11334524387361433</v>
      </c>
      <c r="AU683" s="108">
        <f t="shared" si="164"/>
        <v>0</v>
      </c>
    </row>
    <row r="684" spans="1:47" hidden="1">
      <c r="A684" s="21">
        <v>44927</v>
      </c>
      <c r="B684" s="22" t="s">
        <v>13</v>
      </c>
      <c r="C684" s="22" t="s">
        <v>274</v>
      </c>
      <c r="D684" s="22" t="s">
        <v>639</v>
      </c>
      <c r="E684" s="22">
        <v>1001610808</v>
      </c>
      <c r="F684" s="22" t="s">
        <v>32</v>
      </c>
      <c r="G684" s="22">
        <v>1069288</v>
      </c>
      <c r="H684" s="36" t="s">
        <v>20</v>
      </c>
      <c r="I684" s="4" t="s">
        <v>3518</v>
      </c>
      <c r="J684" s="4" t="s">
        <v>3556</v>
      </c>
      <c r="K684" s="25">
        <v>1678.2000000000116</v>
      </c>
      <c r="L684" s="25">
        <v>1678.2000000000116</v>
      </c>
      <c r="M684" s="26">
        <v>0</v>
      </c>
      <c r="N684" s="26">
        <v>0</v>
      </c>
      <c r="O684" s="26">
        <v>10</v>
      </c>
      <c r="P684" s="26">
        <v>0</v>
      </c>
      <c r="Q684" s="26">
        <v>1684.5</v>
      </c>
      <c r="R684" s="27">
        <v>0</v>
      </c>
      <c r="S684" s="27">
        <v>106750.00000000001</v>
      </c>
      <c r="T684" s="28">
        <v>0</v>
      </c>
      <c r="U684" s="27">
        <v>106750</v>
      </c>
      <c r="V684" s="29">
        <v>0</v>
      </c>
      <c r="W684" s="26">
        <v>5</v>
      </c>
      <c r="X684" s="30">
        <f t="shared" si="150"/>
        <v>10</v>
      </c>
      <c r="Y684" s="31">
        <f t="shared" si="151"/>
        <v>1684.5</v>
      </c>
      <c r="Z684" s="31">
        <f t="shared" si="152"/>
        <v>106750.00000000001</v>
      </c>
      <c r="AA684" s="31">
        <f t="shared" si="153"/>
        <v>106750</v>
      </c>
      <c r="AB684" s="5">
        <v>5</v>
      </c>
      <c r="AC684" s="6">
        <v>0</v>
      </c>
      <c r="AD684" s="30">
        <v>0</v>
      </c>
      <c r="AE684" s="67">
        <f t="shared" si="154"/>
        <v>0.5</v>
      </c>
      <c r="AF684" s="70">
        <f>IF(C684=Sheet6!$E$3,Sheet6!$E$4,IF('January 2023'!C684=Sheet6!$F$3,Sheet6!$F$4,IF('January 2023'!C684=Sheet6!$G$3,Sheet6!$G$4,IF('January 2023'!C684=Sheet6!$H$3,Sheet6!$H$4,IF('January 2023'!C684=Sheet6!$I$3,Sheet6!$I$4,IF('January 2023'!C684=Sheet6!$J$3,Sheet6!$J$4,IF('January 2023'!C684=Sheet6!$K$3,Sheet6!$K$4,IF('January 2023'!C684=Sheet6!$L$3,Sheet6!$L$4))))))))</f>
        <v>0.11334524387361433</v>
      </c>
      <c r="AG684" s="74">
        <f t="shared" si="155"/>
        <v>1.0037540221666001</v>
      </c>
      <c r="AH684" s="71">
        <v>0.84</v>
      </c>
      <c r="AI684" s="72">
        <f t="shared" si="156"/>
        <v>1</v>
      </c>
      <c r="AJ684" s="73">
        <f t="shared" si="157"/>
        <v>0.5</v>
      </c>
      <c r="AK684" s="73">
        <v>0.68062718848137493</v>
      </c>
      <c r="AL684" s="95">
        <f t="shared" si="158"/>
        <v>0</v>
      </c>
      <c r="AM684" s="107">
        <v>0</v>
      </c>
      <c r="AN684" s="98">
        <f t="shared" si="159"/>
        <v>0</v>
      </c>
      <c r="AO684" s="99" t="e">
        <f>SUMIF([1]Sheet1!$AB:$AB,E684,[1]Sheet1!$AA:$AA)</f>
        <v>#VALUE!</v>
      </c>
      <c r="AP684" s="100">
        <f t="shared" si="160"/>
        <v>1</v>
      </c>
      <c r="AQ684" s="97">
        <f t="shared" si="161"/>
        <v>0</v>
      </c>
      <c r="AR684" s="100">
        <f t="shared" si="162"/>
        <v>0.99999999999999989</v>
      </c>
      <c r="AS684" s="101">
        <f t="shared" si="163"/>
        <v>-3.754022166599924E-3</v>
      </c>
      <c r="AT684" s="100">
        <v>0.11334524387361433</v>
      </c>
      <c r="AU684" s="108">
        <f t="shared" si="164"/>
        <v>1</v>
      </c>
    </row>
    <row r="685" spans="1:47" hidden="1">
      <c r="A685" s="21">
        <v>44927</v>
      </c>
      <c r="B685" s="23" t="s">
        <v>13</v>
      </c>
      <c r="C685" s="23" t="s">
        <v>274</v>
      </c>
      <c r="D685" s="23" t="s">
        <v>630</v>
      </c>
      <c r="E685" s="23">
        <v>1000280376</v>
      </c>
      <c r="F685" s="23" t="s">
        <v>32</v>
      </c>
      <c r="G685" s="22">
        <v>1070842</v>
      </c>
      <c r="H685" s="36" t="s">
        <v>20</v>
      </c>
      <c r="I685" s="4" t="s">
        <v>3520</v>
      </c>
      <c r="J685" s="4" t="s">
        <v>3558</v>
      </c>
      <c r="K685" s="24">
        <v>1675.4000000000015</v>
      </c>
      <c r="L685" s="24">
        <v>1675.4000000000015</v>
      </c>
      <c r="M685" s="29">
        <v>0</v>
      </c>
      <c r="N685" s="29">
        <v>0</v>
      </c>
      <c r="O685" s="29">
        <v>4</v>
      </c>
      <c r="P685" s="29">
        <v>0</v>
      </c>
      <c r="Q685" s="29">
        <v>456.5</v>
      </c>
      <c r="R685" s="28">
        <v>0</v>
      </c>
      <c r="S685" s="28">
        <v>28736.55</v>
      </c>
      <c r="T685" s="28">
        <v>0</v>
      </c>
      <c r="U685" s="28">
        <v>31400</v>
      </c>
      <c r="V685" s="29">
        <v>0</v>
      </c>
      <c r="W685" s="29">
        <v>2</v>
      </c>
      <c r="X685" s="32">
        <f t="shared" si="150"/>
        <v>4</v>
      </c>
      <c r="Y685" s="33">
        <f t="shared" si="151"/>
        <v>456.5</v>
      </c>
      <c r="Z685" s="33">
        <f t="shared" si="152"/>
        <v>28736.55</v>
      </c>
      <c r="AA685" s="33">
        <f t="shared" si="153"/>
        <v>31400</v>
      </c>
      <c r="AB685" s="5">
        <v>2</v>
      </c>
      <c r="AC685" s="6">
        <v>0</v>
      </c>
      <c r="AD685" s="32">
        <v>0</v>
      </c>
      <c r="AE685" s="67">
        <f t="shared" si="154"/>
        <v>0.5</v>
      </c>
      <c r="AF685" s="70">
        <f>IF(C685=Sheet6!$E$3,Sheet6!$E$4,IF('January 2023'!C685=Sheet6!$F$3,Sheet6!$F$4,IF('January 2023'!C685=Sheet6!$G$3,Sheet6!$G$4,IF('January 2023'!C685=Sheet6!$H$3,Sheet6!$H$4,IF('January 2023'!C685=Sheet6!$I$3,Sheet6!$I$4,IF('January 2023'!C685=Sheet6!$J$3,Sheet6!$J$4,IF('January 2023'!C685=Sheet6!$K$3,Sheet6!$K$4,IF('January 2023'!C685=Sheet6!$L$3,Sheet6!$L$4))))))))</f>
        <v>0.11334524387361433</v>
      </c>
      <c r="AG685" s="74">
        <f t="shared" si="155"/>
        <v>0.27247224543392601</v>
      </c>
      <c r="AH685" s="71">
        <v>0.84</v>
      </c>
      <c r="AI685" s="72">
        <f t="shared" si="156"/>
        <v>0</v>
      </c>
      <c r="AJ685" s="73">
        <f t="shared" si="157"/>
        <v>0.5</v>
      </c>
      <c r="AK685" s="73">
        <v>0.68062718848137493</v>
      </c>
      <c r="AL685" s="95">
        <f t="shared" si="158"/>
        <v>0</v>
      </c>
      <c r="AM685" s="107">
        <v>0</v>
      </c>
      <c r="AN685" s="98">
        <f t="shared" si="159"/>
        <v>950.83600000000115</v>
      </c>
      <c r="AO685" s="99" t="e">
        <f>SUMIF([1]Sheet1!$AB:$AB,E685,[1]Sheet1!$AA:$AA)</f>
        <v>#VALUE!</v>
      </c>
      <c r="AP685" s="100" t="str">
        <f t="shared" si="160"/>
        <v/>
      </c>
      <c r="AQ685" s="97">
        <f t="shared" si="161"/>
        <v>1</v>
      </c>
      <c r="AR685" s="100">
        <f t="shared" si="162"/>
        <v>1.0926850996379176</v>
      </c>
      <c r="AS685" s="101">
        <f t="shared" si="163"/>
        <v>0.70227363734946335</v>
      </c>
      <c r="AT685" s="100">
        <v>0.11334524387361433</v>
      </c>
      <c r="AU685" s="108">
        <f t="shared" si="164"/>
        <v>0</v>
      </c>
    </row>
    <row r="686" spans="1:47" hidden="1">
      <c r="A686" s="21">
        <v>44927</v>
      </c>
      <c r="B686" s="22" t="s">
        <v>13</v>
      </c>
      <c r="C686" s="22" t="s">
        <v>274</v>
      </c>
      <c r="D686" s="22" t="s">
        <v>625</v>
      </c>
      <c r="E686" s="22">
        <v>1000280640</v>
      </c>
      <c r="F686" s="22" t="s">
        <v>32</v>
      </c>
      <c r="G686" s="22">
        <v>1070842</v>
      </c>
      <c r="H686" s="36" t="s">
        <v>20</v>
      </c>
      <c r="I686" s="4" t="s">
        <v>3520</v>
      </c>
      <c r="J686" s="4" t="s">
        <v>3558</v>
      </c>
      <c r="K686" s="25">
        <v>1666.3500000000022</v>
      </c>
      <c r="L686" s="25">
        <v>1666.3500000000022</v>
      </c>
      <c r="M686" s="26">
        <v>0</v>
      </c>
      <c r="N686" s="26">
        <v>0</v>
      </c>
      <c r="O686" s="26">
        <v>11</v>
      </c>
      <c r="P686" s="26">
        <v>0</v>
      </c>
      <c r="Q686" s="26">
        <v>2453.6</v>
      </c>
      <c r="R686" s="27">
        <v>0</v>
      </c>
      <c r="S686" s="27">
        <v>158721.78</v>
      </c>
      <c r="T686" s="28">
        <v>0</v>
      </c>
      <c r="U686" s="27">
        <v>158000</v>
      </c>
      <c r="V686" s="29">
        <v>0</v>
      </c>
      <c r="W686" s="26">
        <v>5</v>
      </c>
      <c r="X686" s="30">
        <f t="shared" si="150"/>
        <v>11</v>
      </c>
      <c r="Y686" s="31">
        <f t="shared" si="151"/>
        <v>2453.6</v>
      </c>
      <c r="Z686" s="31">
        <f t="shared" si="152"/>
        <v>158721.78</v>
      </c>
      <c r="AA686" s="31">
        <f t="shared" si="153"/>
        <v>158000</v>
      </c>
      <c r="AB686" s="5">
        <v>5</v>
      </c>
      <c r="AC686" s="6">
        <v>0</v>
      </c>
      <c r="AD686" s="30">
        <v>0</v>
      </c>
      <c r="AE686" s="67">
        <f t="shared" si="154"/>
        <v>0.45454545454545453</v>
      </c>
      <c r="AF686" s="70">
        <f>IF(C686=Sheet6!$E$3,Sheet6!$E$4,IF('January 2023'!C686=Sheet6!$F$3,Sheet6!$F$4,IF('January 2023'!C686=Sheet6!$G$3,Sheet6!$G$4,IF('January 2023'!C686=Sheet6!$H$3,Sheet6!$H$4,IF('January 2023'!C686=Sheet6!$I$3,Sheet6!$I$4,IF('January 2023'!C686=Sheet6!$J$3,Sheet6!$J$4,IF('January 2023'!C686=Sheet6!$K$3,Sheet6!$K$4,IF('January 2023'!C686=Sheet6!$L$3,Sheet6!$L$4))))))))</f>
        <v>0.11334524387361433</v>
      </c>
      <c r="AG686" s="74">
        <f t="shared" si="155"/>
        <v>1.4724397635550734</v>
      </c>
      <c r="AH686" s="71">
        <v>0.84</v>
      </c>
      <c r="AI686" s="72">
        <f t="shared" si="156"/>
        <v>1</v>
      </c>
      <c r="AJ686" s="73">
        <f t="shared" si="157"/>
        <v>0.45454545454545453</v>
      </c>
      <c r="AK686" s="73">
        <v>0.68062718848137493</v>
      </c>
      <c r="AL686" s="95">
        <f t="shared" si="158"/>
        <v>0</v>
      </c>
      <c r="AM686" s="107">
        <v>0</v>
      </c>
      <c r="AN686" s="98">
        <f t="shared" si="159"/>
        <v>0</v>
      </c>
      <c r="AO686" s="99" t="e">
        <f>SUMIF([1]Sheet1!$AB:$AB,E686,[1]Sheet1!$AA:$AA)</f>
        <v>#VALUE!</v>
      </c>
      <c r="AP686" s="100">
        <f t="shared" si="160"/>
        <v>1</v>
      </c>
      <c r="AQ686" s="97">
        <f t="shared" si="161"/>
        <v>0</v>
      </c>
      <c r="AR686" s="100">
        <f t="shared" si="162"/>
        <v>0.99545254595809096</v>
      </c>
      <c r="AS686" s="101">
        <f t="shared" si="163"/>
        <v>-0.46574391140082727</v>
      </c>
      <c r="AT686" s="100">
        <v>0.11334524387361433</v>
      </c>
      <c r="AU686" s="108">
        <f t="shared" si="164"/>
        <v>1</v>
      </c>
    </row>
    <row r="687" spans="1:47" hidden="1">
      <c r="A687" s="21">
        <v>44927</v>
      </c>
      <c r="B687" s="22" t="s">
        <v>13</v>
      </c>
      <c r="C687" s="22" t="s">
        <v>274</v>
      </c>
      <c r="D687" s="22" t="s">
        <v>632</v>
      </c>
      <c r="E687" s="22">
        <v>1000976546</v>
      </c>
      <c r="F687" s="22" t="s">
        <v>32</v>
      </c>
      <c r="G687" s="22">
        <v>1069288</v>
      </c>
      <c r="H687" s="36" t="s">
        <v>20</v>
      </c>
      <c r="I687" s="4" t="s">
        <v>3518</v>
      </c>
      <c r="J687" s="4" t="s">
        <v>3556</v>
      </c>
      <c r="K687" s="25">
        <v>1645</v>
      </c>
      <c r="L687" s="25">
        <v>1645</v>
      </c>
      <c r="M687" s="26">
        <v>0</v>
      </c>
      <c r="N687" s="26">
        <v>0</v>
      </c>
      <c r="O687" s="26">
        <v>15</v>
      </c>
      <c r="P687" s="26">
        <v>0</v>
      </c>
      <c r="Q687" s="26">
        <v>779.40000000000009</v>
      </c>
      <c r="R687" s="27">
        <v>0</v>
      </c>
      <c r="S687" s="27">
        <v>51242.41</v>
      </c>
      <c r="T687" s="28">
        <v>0</v>
      </c>
      <c r="U687" s="27">
        <v>51000</v>
      </c>
      <c r="V687" s="29">
        <v>0</v>
      </c>
      <c r="W687" s="26">
        <v>5</v>
      </c>
      <c r="X687" s="30">
        <f t="shared" si="150"/>
        <v>15</v>
      </c>
      <c r="Y687" s="31">
        <f t="shared" si="151"/>
        <v>779.40000000000009</v>
      </c>
      <c r="Z687" s="31">
        <f t="shared" si="152"/>
        <v>51242.41</v>
      </c>
      <c r="AA687" s="31">
        <f t="shared" si="153"/>
        <v>51000</v>
      </c>
      <c r="AB687" s="5">
        <v>5</v>
      </c>
      <c r="AC687" s="6">
        <v>0</v>
      </c>
      <c r="AD687" s="30">
        <v>0</v>
      </c>
      <c r="AE687" s="67">
        <f t="shared" si="154"/>
        <v>0.33333333333333331</v>
      </c>
      <c r="AF687" s="70">
        <f>IF(C687=Sheet6!$E$3,Sheet6!$E$4,IF('January 2023'!C687=Sheet6!$F$3,Sheet6!$F$4,IF('January 2023'!C687=Sheet6!$G$3,Sheet6!$G$4,IF('January 2023'!C687=Sheet6!$H$3,Sheet6!$H$4,IF('January 2023'!C687=Sheet6!$I$3,Sheet6!$I$4,IF('January 2023'!C687=Sheet6!$J$3,Sheet6!$J$4,IF('January 2023'!C687=Sheet6!$K$3,Sheet6!$K$4,IF('January 2023'!C687=Sheet6!$L$3,Sheet6!$L$4))))))))</f>
        <v>0.11334524387361433</v>
      </c>
      <c r="AG687" s="74">
        <f t="shared" si="155"/>
        <v>0.47379939209726452</v>
      </c>
      <c r="AH687" s="71">
        <v>0.84</v>
      </c>
      <c r="AI687" s="72">
        <f t="shared" si="156"/>
        <v>0</v>
      </c>
      <c r="AJ687" s="73">
        <f t="shared" si="157"/>
        <v>0.33333333333333331</v>
      </c>
      <c r="AK687" s="73">
        <v>0.68062718848137493</v>
      </c>
      <c r="AL687" s="95">
        <f t="shared" si="158"/>
        <v>0</v>
      </c>
      <c r="AM687" s="107">
        <v>0</v>
      </c>
      <c r="AN687" s="98">
        <f t="shared" si="159"/>
        <v>602.39999999999986</v>
      </c>
      <c r="AO687" s="99" t="e">
        <f>SUMIF([1]Sheet1!$AB:$AB,E687,[1]Sheet1!$AA:$AA)</f>
        <v>#VALUE!</v>
      </c>
      <c r="AP687" s="100" t="str">
        <f t="shared" si="160"/>
        <v/>
      </c>
      <c r="AQ687" s="97">
        <f t="shared" si="161"/>
        <v>1</v>
      </c>
      <c r="AR687" s="100">
        <f t="shared" si="162"/>
        <v>0.99526934818249169</v>
      </c>
      <c r="AS687" s="101">
        <f t="shared" si="163"/>
        <v>0.52844198785809482</v>
      </c>
      <c r="AT687" s="100">
        <v>0.11334524387361433</v>
      </c>
      <c r="AU687" s="108">
        <f t="shared" si="164"/>
        <v>0</v>
      </c>
    </row>
    <row r="688" spans="1:47" hidden="1">
      <c r="A688" s="21">
        <v>44927</v>
      </c>
      <c r="B688" s="22" t="s">
        <v>13</v>
      </c>
      <c r="C688" s="22" t="s">
        <v>274</v>
      </c>
      <c r="D688" s="22" t="s">
        <v>623</v>
      </c>
      <c r="E688" s="22">
        <v>1000282137</v>
      </c>
      <c r="F688" s="22" t="s">
        <v>32</v>
      </c>
      <c r="G688" s="22">
        <v>1070842</v>
      </c>
      <c r="H688" s="36" t="s">
        <v>20</v>
      </c>
      <c r="I688" s="4" t="s">
        <v>3518</v>
      </c>
      <c r="J688" s="4" t="s">
        <v>3556</v>
      </c>
      <c r="K688" s="25">
        <v>1636.6000000000058</v>
      </c>
      <c r="L688" s="25">
        <v>1636.6000000000058</v>
      </c>
      <c r="M688" s="26">
        <v>0</v>
      </c>
      <c r="N688" s="26">
        <v>0</v>
      </c>
      <c r="O688" s="26">
        <v>5</v>
      </c>
      <c r="P688" s="26">
        <v>0</v>
      </c>
      <c r="Q688" s="26">
        <v>1827.6999999999998</v>
      </c>
      <c r="R688" s="27">
        <v>0</v>
      </c>
      <c r="S688" s="27">
        <v>115989.23</v>
      </c>
      <c r="T688" s="28">
        <v>0</v>
      </c>
      <c r="U688" s="27">
        <v>140600</v>
      </c>
      <c r="V688" s="29">
        <v>0</v>
      </c>
      <c r="W688" s="26">
        <v>5</v>
      </c>
      <c r="X688" s="30">
        <f t="shared" si="150"/>
        <v>5</v>
      </c>
      <c r="Y688" s="31">
        <f t="shared" si="151"/>
        <v>1827.6999999999998</v>
      </c>
      <c r="Z688" s="31">
        <f t="shared" si="152"/>
        <v>115989.23</v>
      </c>
      <c r="AA688" s="31">
        <f t="shared" si="153"/>
        <v>140600</v>
      </c>
      <c r="AB688" s="5">
        <v>5</v>
      </c>
      <c r="AC688" s="6">
        <v>0</v>
      </c>
      <c r="AD688" s="30">
        <v>0</v>
      </c>
      <c r="AE688" s="67">
        <f t="shared" si="154"/>
        <v>1</v>
      </c>
      <c r="AF688" s="70">
        <f>IF(C688=Sheet6!$E$3,Sheet6!$E$4,IF('January 2023'!C688=Sheet6!$F$3,Sheet6!$F$4,IF('January 2023'!C688=Sheet6!$G$3,Sheet6!$G$4,IF('January 2023'!C688=Sheet6!$H$3,Sheet6!$H$4,IF('January 2023'!C688=Sheet6!$I$3,Sheet6!$I$4,IF('January 2023'!C688=Sheet6!$J$3,Sheet6!$J$4,IF('January 2023'!C688=Sheet6!$K$3,Sheet6!$K$4,IF('January 2023'!C688=Sheet6!$L$3,Sheet6!$L$4))))))))</f>
        <v>0.11334524387361433</v>
      </c>
      <c r="AG688" s="74">
        <f t="shared" si="155"/>
        <v>1.1167664670658641</v>
      </c>
      <c r="AH688" s="71">
        <v>0.84</v>
      </c>
      <c r="AI688" s="72">
        <f t="shared" si="156"/>
        <v>1</v>
      </c>
      <c r="AJ688" s="73">
        <f t="shared" si="157"/>
        <v>1</v>
      </c>
      <c r="AK688" s="73">
        <v>0.68062718848137493</v>
      </c>
      <c r="AL688" s="95">
        <f t="shared" si="158"/>
        <v>1</v>
      </c>
      <c r="AM688" s="107">
        <v>0</v>
      </c>
      <c r="AN688" s="98">
        <f t="shared" si="159"/>
        <v>0</v>
      </c>
      <c r="AO688" s="99" t="e">
        <f>SUMIF([1]Sheet1!$AB:$AB,E688,[1]Sheet1!$AA:$AA)</f>
        <v>#VALUE!</v>
      </c>
      <c r="AP688" s="100">
        <f t="shared" si="160"/>
        <v>1</v>
      </c>
      <c r="AQ688" s="97">
        <f t="shared" si="161"/>
        <v>0</v>
      </c>
      <c r="AR688" s="100">
        <f t="shared" si="162"/>
        <v>1.2121815103005684</v>
      </c>
      <c r="AS688" s="101">
        <f t="shared" si="163"/>
        <v>-0.35372366270092925</v>
      </c>
      <c r="AT688" s="100">
        <v>0.11334524387361433</v>
      </c>
      <c r="AU688" s="108">
        <f t="shared" si="164"/>
        <v>1</v>
      </c>
    </row>
    <row r="689" spans="1:47" hidden="1">
      <c r="A689" s="21">
        <v>44927</v>
      </c>
      <c r="B689" s="23" t="s">
        <v>13</v>
      </c>
      <c r="C689" s="23" t="s">
        <v>274</v>
      </c>
      <c r="D689" s="23" t="s">
        <v>598</v>
      </c>
      <c r="E689" s="23">
        <v>1002058911</v>
      </c>
      <c r="F689" s="23" t="s">
        <v>32</v>
      </c>
      <c r="G689" s="22">
        <v>1069288</v>
      </c>
      <c r="H689" s="36" t="s">
        <v>20</v>
      </c>
      <c r="I689" s="4" t="s">
        <v>3518</v>
      </c>
      <c r="J689" s="4" t="s">
        <v>3556</v>
      </c>
      <c r="K689" s="24">
        <v>1624.4300000000076</v>
      </c>
      <c r="L689" s="24">
        <v>1624.4300000000076</v>
      </c>
      <c r="M689" s="29">
        <v>0</v>
      </c>
      <c r="N689" s="29">
        <v>0</v>
      </c>
      <c r="O689" s="29">
        <v>5</v>
      </c>
      <c r="P689" s="29">
        <v>0</v>
      </c>
      <c r="Q689" s="29">
        <v>681</v>
      </c>
      <c r="R689" s="28">
        <v>0</v>
      </c>
      <c r="S689" s="28">
        <v>43000</v>
      </c>
      <c r="T689" s="28">
        <v>0</v>
      </c>
      <c r="U689" s="28">
        <v>43000</v>
      </c>
      <c r="V689" s="29">
        <v>0</v>
      </c>
      <c r="W689" s="29">
        <v>3</v>
      </c>
      <c r="X689" s="32">
        <f t="shared" si="150"/>
        <v>5</v>
      </c>
      <c r="Y689" s="33">
        <f t="shared" si="151"/>
        <v>681</v>
      </c>
      <c r="Z689" s="33">
        <f t="shared" si="152"/>
        <v>43000</v>
      </c>
      <c r="AA689" s="33">
        <f t="shared" si="153"/>
        <v>43000</v>
      </c>
      <c r="AB689" s="5">
        <v>3</v>
      </c>
      <c r="AC689" s="6">
        <v>0</v>
      </c>
      <c r="AD689" s="32">
        <v>0</v>
      </c>
      <c r="AE689" s="67">
        <f t="shared" si="154"/>
        <v>0.6</v>
      </c>
      <c r="AF689" s="70">
        <f>IF(C689=Sheet6!$E$3,Sheet6!$E$4,IF('January 2023'!C689=Sheet6!$F$3,Sheet6!$F$4,IF('January 2023'!C689=Sheet6!$G$3,Sheet6!$G$4,IF('January 2023'!C689=Sheet6!$H$3,Sheet6!$H$4,IF('January 2023'!C689=Sheet6!$I$3,Sheet6!$I$4,IF('January 2023'!C689=Sheet6!$J$3,Sheet6!$J$4,IF('January 2023'!C689=Sheet6!$K$3,Sheet6!$K$4,IF('January 2023'!C689=Sheet6!$L$3,Sheet6!$L$4))))))))</f>
        <v>0.11334524387361433</v>
      </c>
      <c r="AG689" s="74">
        <f t="shared" si="155"/>
        <v>0.41922397394778282</v>
      </c>
      <c r="AH689" s="71">
        <v>0.84</v>
      </c>
      <c r="AI689" s="72">
        <f t="shared" si="156"/>
        <v>0</v>
      </c>
      <c r="AJ689" s="73">
        <f t="shared" si="157"/>
        <v>0.6</v>
      </c>
      <c r="AK689" s="73">
        <v>0.68062718848137493</v>
      </c>
      <c r="AL689" s="95">
        <f t="shared" si="158"/>
        <v>0</v>
      </c>
      <c r="AM689" s="107">
        <v>0</v>
      </c>
      <c r="AN689" s="98">
        <f t="shared" si="159"/>
        <v>683.52120000000627</v>
      </c>
      <c r="AO689" s="99" t="e">
        <f>SUMIF([1]Sheet1!$AB:$AB,E689,[1]Sheet1!$AA:$AA)</f>
        <v>#VALUE!</v>
      </c>
      <c r="AP689" s="100" t="str">
        <f t="shared" si="160"/>
        <v/>
      </c>
      <c r="AQ689" s="97">
        <f t="shared" si="161"/>
        <v>1</v>
      </c>
      <c r="AR689" s="100">
        <f t="shared" si="162"/>
        <v>1</v>
      </c>
      <c r="AS689" s="101">
        <f t="shared" si="163"/>
        <v>0.58077602605221723</v>
      </c>
      <c r="AT689" s="100">
        <v>0.11334524387361433</v>
      </c>
      <c r="AU689" s="108">
        <f t="shared" si="164"/>
        <v>0</v>
      </c>
    </row>
    <row r="690" spans="1:47" hidden="1">
      <c r="A690" s="21">
        <v>44927</v>
      </c>
      <c r="B690" s="23" t="s">
        <v>13</v>
      </c>
      <c r="C690" s="23" t="s">
        <v>274</v>
      </c>
      <c r="D690" s="23" t="s">
        <v>570</v>
      </c>
      <c r="E690" s="23">
        <v>1000280863</v>
      </c>
      <c r="F690" s="23" t="s">
        <v>32</v>
      </c>
      <c r="G690" s="22">
        <v>1070842</v>
      </c>
      <c r="H690" s="36" t="s">
        <v>20</v>
      </c>
      <c r="I690" s="4" t="s">
        <v>3520</v>
      </c>
      <c r="J690" s="4" t="s">
        <v>3558</v>
      </c>
      <c r="K690" s="24">
        <v>1613.7999999999884</v>
      </c>
      <c r="L690" s="24">
        <v>1613.7999999999884</v>
      </c>
      <c r="M690" s="29">
        <v>0</v>
      </c>
      <c r="N690" s="29">
        <v>0</v>
      </c>
      <c r="O690" s="29">
        <v>2</v>
      </c>
      <c r="P690" s="29">
        <v>0</v>
      </c>
      <c r="Q690" s="29">
        <v>0</v>
      </c>
      <c r="R690" s="28">
        <v>0</v>
      </c>
      <c r="S690" s="28">
        <v>0</v>
      </c>
      <c r="T690" s="28">
        <v>0</v>
      </c>
      <c r="U690" s="28">
        <v>0</v>
      </c>
      <c r="V690" s="29">
        <v>0</v>
      </c>
      <c r="W690" s="29">
        <v>0</v>
      </c>
      <c r="X690" s="32">
        <f t="shared" si="150"/>
        <v>2</v>
      </c>
      <c r="Y690" s="33">
        <f t="shared" si="151"/>
        <v>0</v>
      </c>
      <c r="Z690" s="33">
        <f t="shared" si="152"/>
        <v>0</v>
      </c>
      <c r="AA690" s="33">
        <f t="shared" si="153"/>
        <v>0</v>
      </c>
      <c r="AB690" s="5">
        <v>0</v>
      </c>
      <c r="AC690" s="6">
        <v>0</v>
      </c>
      <c r="AD690" s="32">
        <v>0</v>
      </c>
      <c r="AE690" s="67">
        <f t="shared" si="154"/>
        <v>0</v>
      </c>
      <c r="AF690" s="70">
        <f>IF(C690=Sheet6!$E$3,Sheet6!$E$4,IF('January 2023'!C690=Sheet6!$F$3,Sheet6!$F$4,IF('January 2023'!C690=Sheet6!$G$3,Sheet6!$G$4,IF('January 2023'!C690=Sheet6!$H$3,Sheet6!$H$4,IF('January 2023'!C690=Sheet6!$I$3,Sheet6!$I$4,IF('January 2023'!C690=Sheet6!$J$3,Sheet6!$J$4,IF('January 2023'!C690=Sheet6!$K$3,Sheet6!$K$4,IF('January 2023'!C690=Sheet6!$L$3,Sheet6!$L$4))))))))</f>
        <v>0.11334524387361433</v>
      </c>
      <c r="AG690" s="74">
        <f t="shared" si="155"/>
        <v>0</v>
      </c>
      <c r="AH690" s="71">
        <v>0.84</v>
      </c>
      <c r="AI690" s="72">
        <f t="shared" si="156"/>
        <v>0</v>
      </c>
      <c r="AJ690" s="73">
        <f t="shared" si="157"/>
        <v>0</v>
      </c>
      <c r="AK690" s="73">
        <v>0.68062718848137493</v>
      </c>
      <c r="AL690" s="95">
        <f t="shared" si="158"/>
        <v>0</v>
      </c>
      <c r="AM690" s="107">
        <v>0</v>
      </c>
      <c r="AN690" s="98">
        <f t="shared" si="159"/>
        <v>1355.5919999999901</v>
      </c>
      <c r="AO690" s="99" t="e">
        <f>SUMIF([1]Sheet1!$AB:$AB,E690,[1]Sheet1!$AA:$AA)</f>
        <v>#VALUE!</v>
      </c>
      <c r="AP690" s="100" t="str">
        <f t="shared" si="160"/>
        <v/>
      </c>
      <c r="AQ690" s="97">
        <f t="shared" si="161"/>
        <v>1</v>
      </c>
      <c r="AR690" s="100">
        <f t="shared" si="162"/>
        <v>0</v>
      </c>
      <c r="AS690" s="101">
        <f t="shared" si="163"/>
        <v>1</v>
      </c>
      <c r="AT690" s="100">
        <v>0.11334524387361433</v>
      </c>
      <c r="AU690" s="108">
        <f t="shared" si="164"/>
        <v>0</v>
      </c>
    </row>
    <row r="691" spans="1:47" hidden="1">
      <c r="A691" s="21">
        <v>44927</v>
      </c>
      <c r="B691" s="22" t="s">
        <v>13</v>
      </c>
      <c r="C691" s="22" t="s">
        <v>274</v>
      </c>
      <c r="D691" s="22" t="s">
        <v>644</v>
      </c>
      <c r="E691" s="22">
        <v>1000255764</v>
      </c>
      <c r="F691" s="22" t="s">
        <v>32</v>
      </c>
      <c r="G691" s="22">
        <v>1070842</v>
      </c>
      <c r="H691" s="36" t="s">
        <v>20</v>
      </c>
      <c r="I691" s="4" t="s">
        <v>3520</v>
      </c>
      <c r="J691" s="4" t="s">
        <v>3558</v>
      </c>
      <c r="K691" s="25">
        <v>1582.6451612903224</v>
      </c>
      <c r="L691" s="25">
        <v>1582.6451612903224</v>
      </c>
      <c r="M691" s="26">
        <v>0</v>
      </c>
      <c r="N691" s="26">
        <v>0</v>
      </c>
      <c r="O691" s="26">
        <v>3</v>
      </c>
      <c r="P691" s="26">
        <v>0</v>
      </c>
      <c r="Q691" s="26">
        <v>759.6</v>
      </c>
      <c r="R691" s="27">
        <v>0</v>
      </c>
      <c r="S691" s="27">
        <v>48680.77</v>
      </c>
      <c r="T691" s="28">
        <v>0</v>
      </c>
      <c r="U691" s="27">
        <v>54100</v>
      </c>
      <c r="V691" s="29">
        <v>0</v>
      </c>
      <c r="W691" s="26">
        <v>2</v>
      </c>
      <c r="X691" s="30">
        <f t="shared" si="150"/>
        <v>3</v>
      </c>
      <c r="Y691" s="31">
        <f t="shared" si="151"/>
        <v>759.6</v>
      </c>
      <c r="Z691" s="31">
        <f t="shared" si="152"/>
        <v>48680.77</v>
      </c>
      <c r="AA691" s="31">
        <f t="shared" si="153"/>
        <v>54100</v>
      </c>
      <c r="AB691" s="5">
        <v>2</v>
      </c>
      <c r="AC691" s="6">
        <v>0</v>
      </c>
      <c r="AD691" s="30">
        <v>0</v>
      </c>
      <c r="AE691" s="67">
        <f t="shared" si="154"/>
        <v>0.66666666666666663</v>
      </c>
      <c r="AF691" s="70">
        <f>IF(C691=Sheet6!$E$3,Sheet6!$E$4,IF('January 2023'!C691=Sheet6!$F$3,Sheet6!$F$4,IF('January 2023'!C691=Sheet6!$G$3,Sheet6!$G$4,IF('January 2023'!C691=Sheet6!$H$3,Sheet6!$H$4,IF('January 2023'!C691=Sheet6!$I$3,Sheet6!$I$4,IF('January 2023'!C691=Sheet6!$J$3,Sheet6!$J$4,IF('January 2023'!C691=Sheet6!$K$3,Sheet6!$K$4,IF('January 2023'!C691=Sheet6!$L$3,Sheet6!$L$4))))))))</f>
        <v>0.11334524387361433</v>
      </c>
      <c r="AG691" s="74">
        <f t="shared" si="155"/>
        <v>0.47995597407362117</v>
      </c>
      <c r="AH691" s="71">
        <v>0.84</v>
      </c>
      <c r="AI691" s="72">
        <f t="shared" si="156"/>
        <v>0</v>
      </c>
      <c r="AJ691" s="73">
        <f t="shared" si="157"/>
        <v>0.66666666666666663</v>
      </c>
      <c r="AK691" s="73">
        <v>0.68062718848137493</v>
      </c>
      <c r="AL691" s="95">
        <f t="shared" si="158"/>
        <v>0</v>
      </c>
      <c r="AM691" s="107">
        <v>0</v>
      </c>
      <c r="AN691" s="98">
        <f t="shared" si="159"/>
        <v>569.82193548387079</v>
      </c>
      <c r="AO691" s="99" t="e">
        <f>SUMIF([1]Sheet1!$AB:$AB,E691,[1]Sheet1!$AA:$AA)</f>
        <v>#VALUE!</v>
      </c>
      <c r="AP691" s="100" t="str">
        <f t="shared" si="160"/>
        <v/>
      </c>
      <c r="AQ691" s="97">
        <f t="shared" si="161"/>
        <v>1</v>
      </c>
      <c r="AR691" s="100">
        <f t="shared" si="162"/>
        <v>1.1113217806538394</v>
      </c>
      <c r="AS691" s="101">
        <f t="shared" si="163"/>
        <v>0.46661447225705532</v>
      </c>
      <c r="AT691" s="100">
        <v>0.11334524387361433</v>
      </c>
      <c r="AU691" s="108">
        <f t="shared" si="164"/>
        <v>0</v>
      </c>
    </row>
    <row r="692" spans="1:47" hidden="1">
      <c r="A692" s="21">
        <v>44927</v>
      </c>
      <c r="B692" s="22" t="s">
        <v>13</v>
      </c>
      <c r="C692" s="22" t="s">
        <v>274</v>
      </c>
      <c r="D692" s="22" t="s">
        <v>3384</v>
      </c>
      <c r="E692" s="22">
        <v>1002995492</v>
      </c>
      <c r="F692" s="22" t="s">
        <v>32</v>
      </c>
      <c r="G692" s="22">
        <v>1070842</v>
      </c>
      <c r="H692" s="36" t="s">
        <v>20</v>
      </c>
      <c r="I692" s="4" t="s">
        <v>3520</v>
      </c>
      <c r="J692" s="4" t="s">
        <v>3558</v>
      </c>
      <c r="K692" s="25">
        <v>1508</v>
      </c>
      <c r="L692" s="25">
        <v>1508</v>
      </c>
      <c r="M692" s="26">
        <v>0</v>
      </c>
      <c r="N692" s="26">
        <v>0</v>
      </c>
      <c r="O692" s="26">
        <v>1</v>
      </c>
      <c r="P692" s="26">
        <v>0</v>
      </c>
      <c r="Q692" s="26">
        <v>0</v>
      </c>
      <c r="R692" s="27">
        <v>0</v>
      </c>
      <c r="S692" s="27">
        <v>0</v>
      </c>
      <c r="T692" s="28">
        <v>0</v>
      </c>
      <c r="U692" s="27">
        <v>0</v>
      </c>
      <c r="V692" s="29">
        <v>0</v>
      </c>
      <c r="W692" s="26">
        <v>0</v>
      </c>
      <c r="X692" s="30">
        <f t="shared" si="150"/>
        <v>1</v>
      </c>
      <c r="Y692" s="31">
        <f t="shared" si="151"/>
        <v>0</v>
      </c>
      <c r="Z692" s="31">
        <f t="shared" si="152"/>
        <v>0</v>
      </c>
      <c r="AA692" s="31">
        <f t="shared" si="153"/>
        <v>0</v>
      </c>
      <c r="AB692" s="5">
        <v>0</v>
      </c>
      <c r="AC692" s="6">
        <v>0</v>
      </c>
      <c r="AD692" s="30">
        <v>0</v>
      </c>
      <c r="AE692" s="67">
        <f t="shared" si="154"/>
        <v>0</v>
      </c>
      <c r="AF692" s="70">
        <f>IF(C692=Sheet6!$E$3,Sheet6!$E$4,IF('January 2023'!C692=Sheet6!$F$3,Sheet6!$F$4,IF('January 2023'!C692=Sheet6!$G$3,Sheet6!$G$4,IF('January 2023'!C692=Sheet6!$H$3,Sheet6!$H$4,IF('January 2023'!C692=Sheet6!$I$3,Sheet6!$I$4,IF('January 2023'!C692=Sheet6!$J$3,Sheet6!$J$4,IF('January 2023'!C692=Sheet6!$K$3,Sheet6!$K$4,IF('January 2023'!C692=Sheet6!$L$3,Sheet6!$L$4))))))))</f>
        <v>0.11334524387361433</v>
      </c>
      <c r="AG692" s="74">
        <f t="shared" si="155"/>
        <v>0</v>
      </c>
      <c r="AH692" s="71">
        <v>0.84</v>
      </c>
      <c r="AI692" s="72">
        <f t="shared" si="156"/>
        <v>0</v>
      </c>
      <c r="AJ692" s="73">
        <f t="shared" si="157"/>
        <v>0</v>
      </c>
      <c r="AK692" s="73">
        <v>0.68062718848137493</v>
      </c>
      <c r="AL692" s="95">
        <f t="shared" si="158"/>
        <v>0</v>
      </c>
      <c r="AM692" s="107">
        <v>0</v>
      </c>
      <c r="AN692" s="98">
        <f t="shared" si="159"/>
        <v>1266.72</v>
      </c>
      <c r="AO692" s="99" t="e">
        <f>SUMIF([1]Sheet1!$AB:$AB,E692,[1]Sheet1!$AA:$AA)</f>
        <v>#VALUE!</v>
      </c>
      <c r="AP692" s="100" t="str">
        <f t="shared" si="160"/>
        <v/>
      </c>
      <c r="AQ692" s="97">
        <f t="shared" si="161"/>
        <v>1</v>
      </c>
      <c r="AR692" s="100">
        <f t="shared" si="162"/>
        <v>0</v>
      </c>
      <c r="AS692" s="101">
        <f t="shared" si="163"/>
        <v>1</v>
      </c>
      <c r="AT692" s="100">
        <v>0.11334524387361433</v>
      </c>
      <c r="AU692" s="108">
        <f t="shared" si="164"/>
        <v>0</v>
      </c>
    </row>
    <row r="693" spans="1:47" hidden="1">
      <c r="A693" s="21">
        <v>44927</v>
      </c>
      <c r="B693" s="23" t="s">
        <v>13</v>
      </c>
      <c r="C693" s="23" t="s">
        <v>274</v>
      </c>
      <c r="D693" s="23" t="s">
        <v>653</v>
      </c>
      <c r="E693" s="23">
        <v>1000261598</v>
      </c>
      <c r="F693" s="23" t="s">
        <v>32</v>
      </c>
      <c r="G693" s="22">
        <v>1070842</v>
      </c>
      <c r="H693" s="36" t="s">
        <v>20</v>
      </c>
      <c r="I693" s="4" t="s">
        <v>3518</v>
      </c>
      <c r="J693" s="4" t="s">
        <v>3556</v>
      </c>
      <c r="K693" s="24">
        <v>1506.5</v>
      </c>
      <c r="L693" s="24">
        <v>1506.5</v>
      </c>
      <c r="M693" s="29">
        <v>0</v>
      </c>
      <c r="N693" s="29">
        <v>0</v>
      </c>
      <c r="O693" s="29">
        <v>6</v>
      </c>
      <c r="P693" s="29">
        <v>0</v>
      </c>
      <c r="Q693" s="29">
        <v>1918</v>
      </c>
      <c r="R693" s="28">
        <v>0</v>
      </c>
      <c r="S693" s="28">
        <v>118450</v>
      </c>
      <c r="T693" s="28">
        <v>0</v>
      </c>
      <c r="U693" s="28">
        <v>118450</v>
      </c>
      <c r="V693" s="29">
        <v>0</v>
      </c>
      <c r="W693" s="29">
        <v>6</v>
      </c>
      <c r="X693" s="32">
        <f t="shared" si="150"/>
        <v>6</v>
      </c>
      <c r="Y693" s="33">
        <f t="shared" si="151"/>
        <v>1918</v>
      </c>
      <c r="Z693" s="33">
        <f t="shared" si="152"/>
        <v>118450</v>
      </c>
      <c r="AA693" s="33">
        <f t="shared" si="153"/>
        <v>118450</v>
      </c>
      <c r="AB693" s="5">
        <v>6</v>
      </c>
      <c r="AC693" s="6">
        <v>0</v>
      </c>
      <c r="AD693" s="32">
        <v>0</v>
      </c>
      <c r="AE693" s="67">
        <f t="shared" si="154"/>
        <v>1</v>
      </c>
      <c r="AF693" s="70">
        <f>IF(C693=Sheet6!$E$3,Sheet6!$E$4,IF('January 2023'!C693=Sheet6!$F$3,Sheet6!$F$4,IF('January 2023'!C693=Sheet6!$G$3,Sheet6!$G$4,IF('January 2023'!C693=Sheet6!$H$3,Sheet6!$H$4,IF('January 2023'!C693=Sheet6!$I$3,Sheet6!$I$4,IF('January 2023'!C693=Sheet6!$J$3,Sheet6!$J$4,IF('January 2023'!C693=Sheet6!$K$3,Sheet6!$K$4,IF('January 2023'!C693=Sheet6!$L$3,Sheet6!$L$4))))))))</f>
        <v>0.11334524387361433</v>
      </c>
      <c r="AG693" s="74">
        <f t="shared" si="155"/>
        <v>1.2731496846996349</v>
      </c>
      <c r="AH693" s="71">
        <v>0.84</v>
      </c>
      <c r="AI693" s="72">
        <f t="shared" si="156"/>
        <v>1</v>
      </c>
      <c r="AJ693" s="73">
        <f t="shared" si="157"/>
        <v>1</v>
      </c>
      <c r="AK693" s="73">
        <v>0.68062718848137493</v>
      </c>
      <c r="AL693" s="95">
        <f t="shared" si="158"/>
        <v>1</v>
      </c>
      <c r="AM693" s="107">
        <v>0</v>
      </c>
      <c r="AN693" s="98">
        <f t="shared" si="159"/>
        <v>0</v>
      </c>
      <c r="AO693" s="99" t="e">
        <f>SUMIF([1]Sheet1!$AB:$AB,E693,[1]Sheet1!$AA:$AA)</f>
        <v>#VALUE!</v>
      </c>
      <c r="AP693" s="100">
        <f t="shared" si="160"/>
        <v>1</v>
      </c>
      <c r="AQ693" s="97">
        <f t="shared" si="161"/>
        <v>0</v>
      </c>
      <c r="AR693" s="100">
        <f t="shared" si="162"/>
        <v>1</v>
      </c>
      <c r="AS693" s="101">
        <f t="shared" si="163"/>
        <v>-0.27314968469963485</v>
      </c>
      <c r="AT693" s="100">
        <v>0.11334524387361433</v>
      </c>
      <c r="AU693" s="108">
        <f t="shared" si="164"/>
        <v>1</v>
      </c>
    </row>
    <row r="694" spans="1:47" hidden="1">
      <c r="A694" s="21">
        <v>44927</v>
      </c>
      <c r="B694" s="22" t="s">
        <v>13</v>
      </c>
      <c r="C694" s="22" t="s">
        <v>274</v>
      </c>
      <c r="D694" s="22" t="s">
        <v>637</v>
      </c>
      <c r="E694" s="22">
        <v>1000255776</v>
      </c>
      <c r="F694" s="22" t="s">
        <v>32</v>
      </c>
      <c r="G694" s="22">
        <v>1070842</v>
      </c>
      <c r="H694" s="36" t="s">
        <v>20</v>
      </c>
      <c r="I694" s="4" t="s">
        <v>3520</v>
      </c>
      <c r="J694" s="4" t="s">
        <v>3558</v>
      </c>
      <c r="K694" s="25">
        <v>1487.9080645161325</v>
      </c>
      <c r="L694" s="25">
        <v>1487.9080645161325</v>
      </c>
      <c r="M694" s="26">
        <v>0</v>
      </c>
      <c r="N694" s="26">
        <v>0</v>
      </c>
      <c r="O694" s="26">
        <v>14</v>
      </c>
      <c r="P694" s="26">
        <v>0</v>
      </c>
      <c r="Q694" s="26">
        <v>754.1</v>
      </c>
      <c r="R694" s="27">
        <v>0</v>
      </c>
      <c r="S694" s="27">
        <v>46999.999999999993</v>
      </c>
      <c r="T694" s="28">
        <v>0</v>
      </c>
      <c r="U694" s="27">
        <v>47000</v>
      </c>
      <c r="V694" s="29">
        <v>0</v>
      </c>
      <c r="W694" s="26">
        <v>6</v>
      </c>
      <c r="X694" s="30">
        <f t="shared" si="150"/>
        <v>14</v>
      </c>
      <c r="Y694" s="31">
        <f t="shared" si="151"/>
        <v>754.1</v>
      </c>
      <c r="Z694" s="31">
        <f t="shared" si="152"/>
        <v>46999.999999999993</v>
      </c>
      <c r="AA694" s="31">
        <f t="shared" si="153"/>
        <v>47000</v>
      </c>
      <c r="AB694" s="5">
        <v>6</v>
      </c>
      <c r="AC694" s="6">
        <v>0</v>
      </c>
      <c r="AD694" s="30">
        <v>0</v>
      </c>
      <c r="AE694" s="67">
        <f t="shared" si="154"/>
        <v>0.42857142857142855</v>
      </c>
      <c r="AF694" s="70">
        <f>IF(C694=Sheet6!$E$3,Sheet6!$E$4,IF('January 2023'!C694=Sheet6!$F$3,Sheet6!$F$4,IF('January 2023'!C694=Sheet6!$G$3,Sheet6!$G$4,IF('January 2023'!C694=Sheet6!$H$3,Sheet6!$H$4,IF('January 2023'!C694=Sheet6!$I$3,Sheet6!$I$4,IF('January 2023'!C694=Sheet6!$J$3,Sheet6!$J$4,IF('January 2023'!C694=Sheet6!$K$3,Sheet6!$K$4,IF('January 2023'!C694=Sheet6!$L$3,Sheet6!$L$4))))))))</f>
        <v>0.11334524387361433</v>
      </c>
      <c r="AG694" s="74">
        <f t="shared" si="155"/>
        <v>0.50681894801425997</v>
      </c>
      <c r="AH694" s="71">
        <v>0.84</v>
      </c>
      <c r="AI694" s="72">
        <f t="shared" si="156"/>
        <v>0</v>
      </c>
      <c r="AJ694" s="73">
        <f t="shared" si="157"/>
        <v>0.42857142857142855</v>
      </c>
      <c r="AK694" s="73">
        <v>0.68062718848137493</v>
      </c>
      <c r="AL694" s="95">
        <f t="shared" si="158"/>
        <v>0</v>
      </c>
      <c r="AM694" s="107">
        <v>0</v>
      </c>
      <c r="AN694" s="98">
        <f t="shared" si="159"/>
        <v>495.74277419355144</v>
      </c>
      <c r="AO694" s="99" t="e">
        <f>SUMIF([1]Sheet1!$AB:$AB,E694,[1]Sheet1!$AA:$AA)</f>
        <v>#VALUE!</v>
      </c>
      <c r="AP694" s="100" t="str">
        <f t="shared" si="160"/>
        <v/>
      </c>
      <c r="AQ694" s="97">
        <f t="shared" si="161"/>
        <v>1</v>
      </c>
      <c r="AR694" s="100">
        <f t="shared" si="162"/>
        <v>1.0000000000000002</v>
      </c>
      <c r="AS694" s="101">
        <f t="shared" si="163"/>
        <v>0.49318105198573992</v>
      </c>
      <c r="AT694" s="100">
        <v>0.11334524387361433</v>
      </c>
      <c r="AU694" s="108">
        <f t="shared" si="164"/>
        <v>0</v>
      </c>
    </row>
    <row r="695" spans="1:47" hidden="1">
      <c r="A695" s="21">
        <v>44927</v>
      </c>
      <c r="B695" s="23" t="s">
        <v>13</v>
      </c>
      <c r="C695" s="23" t="s">
        <v>274</v>
      </c>
      <c r="D695" s="23" t="s">
        <v>659</v>
      </c>
      <c r="E695" s="23">
        <v>1002413916</v>
      </c>
      <c r="F695" s="23" t="s">
        <v>32</v>
      </c>
      <c r="G695" s="22">
        <v>1069281</v>
      </c>
      <c r="H695" s="36" t="s">
        <v>20</v>
      </c>
      <c r="I695" s="4" t="s">
        <v>3519</v>
      </c>
      <c r="J695" s="4" t="s">
        <v>3557</v>
      </c>
      <c r="K695" s="24">
        <v>1472.0500000000029</v>
      </c>
      <c r="L695" s="24">
        <v>1472.0500000000029</v>
      </c>
      <c r="M695" s="29">
        <v>0</v>
      </c>
      <c r="N695" s="29">
        <v>0</v>
      </c>
      <c r="O695" s="29">
        <v>3</v>
      </c>
      <c r="P695" s="29">
        <v>0</v>
      </c>
      <c r="Q695" s="29">
        <v>837.5</v>
      </c>
      <c r="R695" s="28">
        <v>0</v>
      </c>
      <c r="S695" s="28">
        <v>53735.240000000005</v>
      </c>
      <c r="T695" s="28">
        <v>0</v>
      </c>
      <c r="U695" s="28">
        <v>53600</v>
      </c>
      <c r="V695" s="29">
        <v>0</v>
      </c>
      <c r="W695" s="29">
        <v>2</v>
      </c>
      <c r="X695" s="32">
        <f t="shared" si="150"/>
        <v>3</v>
      </c>
      <c r="Y695" s="33">
        <f t="shared" si="151"/>
        <v>837.5</v>
      </c>
      <c r="Z695" s="33">
        <f t="shared" si="152"/>
        <v>53735.240000000005</v>
      </c>
      <c r="AA695" s="33">
        <f t="shared" si="153"/>
        <v>53600</v>
      </c>
      <c r="AB695" s="5">
        <v>2</v>
      </c>
      <c r="AC695" s="6">
        <v>0</v>
      </c>
      <c r="AD695" s="32">
        <v>0</v>
      </c>
      <c r="AE695" s="67">
        <f t="shared" si="154"/>
        <v>0.66666666666666663</v>
      </c>
      <c r="AF695" s="70">
        <f>IF(C695=Sheet6!$E$3,Sheet6!$E$4,IF('January 2023'!C695=Sheet6!$F$3,Sheet6!$F$4,IF('January 2023'!C695=Sheet6!$G$3,Sheet6!$G$4,IF('January 2023'!C695=Sheet6!$H$3,Sheet6!$H$4,IF('January 2023'!C695=Sheet6!$I$3,Sheet6!$I$4,IF('January 2023'!C695=Sheet6!$J$3,Sheet6!$J$4,IF('January 2023'!C695=Sheet6!$K$3,Sheet6!$K$4,IF('January 2023'!C695=Sheet6!$L$3,Sheet6!$L$4))))))))</f>
        <v>0.11334524387361433</v>
      </c>
      <c r="AG695" s="74">
        <f t="shared" si="155"/>
        <v>0.56893447912774586</v>
      </c>
      <c r="AH695" s="71">
        <v>0.84</v>
      </c>
      <c r="AI695" s="72">
        <f t="shared" si="156"/>
        <v>0</v>
      </c>
      <c r="AJ695" s="73">
        <f t="shared" si="157"/>
        <v>0.66666666666666663</v>
      </c>
      <c r="AK695" s="73">
        <v>0.68062718848137493</v>
      </c>
      <c r="AL695" s="95">
        <f t="shared" si="158"/>
        <v>0</v>
      </c>
      <c r="AM695" s="107">
        <v>0</v>
      </c>
      <c r="AN695" s="98">
        <f t="shared" si="159"/>
        <v>399.02200000000244</v>
      </c>
      <c r="AO695" s="99" t="e">
        <f>SUMIF([1]Sheet1!$AB:$AB,E695,[1]Sheet1!$AA:$AA)</f>
        <v>#VALUE!</v>
      </c>
      <c r="AP695" s="100" t="str">
        <f t="shared" si="160"/>
        <v/>
      </c>
      <c r="AQ695" s="97">
        <f t="shared" si="161"/>
        <v>1</v>
      </c>
      <c r="AR695" s="100">
        <f t="shared" si="162"/>
        <v>0.99748321585611222</v>
      </c>
      <c r="AS695" s="101">
        <f t="shared" si="163"/>
        <v>0.43249740614823395</v>
      </c>
      <c r="AT695" s="100">
        <v>0.11334524387361433</v>
      </c>
      <c r="AU695" s="108">
        <f t="shared" si="164"/>
        <v>0</v>
      </c>
    </row>
    <row r="696" spans="1:47" hidden="1">
      <c r="A696" s="21">
        <v>44927</v>
      </c>
      <c r="B696" s="23" t="s">
        <v>13</v>
      </c>
      <c r="C696" s="23" t="s">
        <v>274</v>
      </c>
      <c r="D696" s="23" t="s">
        <v>631</v>
      </c>
      <c r="E696" s="23">
        <v>1000255755</v>
      </c>
      <c r="F696" s="23" t="s">
        <v>32</v>
      </c>
      <c r="G696" s="22">
        <v>1070842</v>
      </c>
      <c r="H696" s="36" t="s">
        <v>20</v>
      </c>
      <c r="I696" s="4" t="s">
        <v>3520</v>
      </c>
      <c r="J696" s="4" t="s">
        <v>3558</v>
      </c>
      <c r="K696" s="24">
        <v>1466.3999999999978</v>
      </c>
      <c r="L696" s="24">
        <v>1466.3999999999978</v>
      </c>
      <c r="M696" s="29">
        <v>0</v>
      </c>
      <c r="N696" s="29">
        <v>0</v>
      </c>
      <c r="O696" s="29">
        <v>10</v>
      </c>
      <c r="P696" s="29">
        <v>0</v>
      </c>
      <c r="Q696" s="29">
        <v>906.80000000000018</v>
      </c>
      <c r="R696" s="28">
        <v>0</v>
      </c>
      <c r="S696" s="28">
        <v>56800</v>
      </c>
      <c r="T696" s="28">
        <v>0</v>
      </c>
      <c r="U696" s="28">
        <v>56800</v>
      </c>
      <c r="V696" s="29">
        <v>0</v>
      </c>
      <c r="W696" s="29">
        <v>7</v>
      </c>
      <c r="X696" s="32">
        <f t="shared" si="150"/>
        <v>10</v>
      </c>
      <c r="Y696" s="33">
        <f t="shared" si="151"/>
        <v>906.80000000000018</v>
      </c>
      <c r="Z696" s="33">
        <f t="shared" si="152"/>
        <v>56800</v>
      </c>
      <c r="AA696" s="33">
        <f t="shared" si="153"/>
        <v>56800</v>
      </c>
      <c r="AB696" s="5">
        <v>7</v>
      </c>
      <c r="AC696" s="6">
        <v>0</v>
      </c>
      <c r="AD696" s="32">
        <v>0</v>
      </c>
      <c r="AE696" s="67">
        <f t="shared" si="154"/>
        <v>0.7</v>
      </c>
      <c r="AF696" s="70">
        <f>IF(C696=Sheet6!$E$3,Sheet6!$E$4,IF('January 2023'!C696=Sheet6!$F$3,Sheet6!$F$4,IF('January 2023'!C696=Sheet6!$G$3,Sheet6!$G$4,IF('January 2023'!C696=Sheet6!$H$3,Sheet6!$H$4,IF('January 2023'!C696=Sheet6!$I$3,Sheet6!$I$4,IF('January 2023'!C696=Sheet6!$J$3,Sheet6!$J$4,IF('January 2023'!C696=Sheet6!$K$3,Sheet6!$K$4,IF('January 2023'!C696=Sheet6!$L$3,Sheet6!$L$4))))))))</f>
        <v>0.11334524387361433</v>
      </c>
      <c r="AG696" s="74">
        <f t="shared" si="155"/>
        <v>0.6183851609383535</v>
      </c>
      <c r="AH696" s="71">
        <v>0.84</v>
      </c>
      <c r="AI696" s="72">
        <f t="shared" si="156"/>
        <v>0</v>
      </c>
      <c r="AJ696" s="73">
        <f t="shared" si="157"/>
        <v>0.7</v>
      </c>
      <c r="AK696" s="73">
        <v>0.68062718848137493</v>
      </c>
      <c r="AL696" s="95">
        <f t="shared" si="158"/>
        <v>1</v>
      </c>
      <c r="AM696" s="107">
        <v>0</v>
      </c>
      <c r="AN696" s="98">
        <f t="shared" si="159"/>
        <v>324.97599999999784</v>
      </c>
      <c r="AO696" s="99" t="e">
        <f>SUMIF([1]Sheet1!$AB:$AB,E696,[1]Sheet1!$AA:$AA)</f>
        <v>#VALUE!</v>
      </c>
      <c r="AP696" s="100" t="str">
        <f t="shared" si="160"/>
        <v/>
      </c>
      <c r="AQ696" s="97">
        <f t="shared" si="161"/>
        <v>1</v>
      </c>
      <c r="AR696" s="100">
        <f t="shared" si="162"/>
        <v>1</v>
      </c>
      <c r="AS696" s="101">
        <f t="shared" si="163"/>
        <v>0.3816148390616465</v>
      </c>
      <c r="AT696" s="100">
        <v>0.11334524387361433</v>
      </c>
      <c r="AU696" s="108">
        <f t="shared" si="164"/>
        <v>0</v>
      </c>
    </row>
    <row r="697" spans="1:47" hidden="1">
      <c r="A697" s="21">
        <v>44927</v>
      </c>
      <c r="B697" s="22" t="s">
        <v>13</v>
      </c>
      <c r="C697" s="22" t="s">
        <v>274</v>
      </c>
      <c r="D697" s="22" t="s">
        <v>642</v>
      </c>
      <c r="E697" s="22">
        <v>1000280891</v>
      </c>
      <c r="F697" s="22" t="s">
        <v>32</v>
      </c>
      <c r="G697" s="22">
        <v>1070842</v>
      </c>
      <c r="H697" s="36" t="s">
        <v>20</v>
      </c>
      <c r="I697" s="4" t="s">
        <v>3520</v>
      </c>
      <c r="J697" s="4" t="s">
        <v>3558</v>
      </c>
      <c r="K697" s="25">
        <v>1453.0064516129064</v>
      </c>
      <c r="L697" s="25">
        <v>1453.0064516129064</v>
      </c>
      <c r="M697" s="26">
        <v>0</v>
      </c>
      <c r="N697" s="26">
        <v>0</v>
      </c>
      <c r="O697" s="26">
        <v>8</v>
      </c>
      <c r="P697" s="26">
        <v>0</v>
      </c>
      <c r="Q697" s="26">
        <v>939.2</v>
      </c>
      <c r="R697" s="27">
        <v>0</v>
      </c>
      <c r="S697" s="27">
        <v>58200</v>
      </c>
      <c r="T697" s="28">
        <v>0</v>
      </c>
      <c r="U697" s="27">
        <v>63000</v>
      </c>
      <c r="V697" s="29">
        <v>0</v>
      </c>
      <c r="W697" s="26">
        <v>6</v>
      </c>
      <c r="X697" s="30">
        <f t="shared" si="150"/>
        <v>8</v>
      </c>
      <c r="Y697" s="31">
        <f t="shared" si="151"/>
        <v>939.2</v>
      </c>
      <c r="Z697" s="31">
        <f t="shared" si="152"/>
        <v>58200</v>
      </c>
      <c r="AA697" s="31">
        <f t="shared" si="153"/>
        <v>63000</v>
      </c>
      <c r="AB697" s="5">
        <v>6</v>
      </c>
      <c r="AC697" s="6">
        <v>0</v>
      </c>
      <c r="AD697" s="30">
        <v>0</v>
      </c>
      <c r="AE697" s="67">
        <f t="shared" si="154"/>
        <v>0.75</v>
      </c>
      <c r="AF697" s="70">
        <f>IF(C697=Sheet6!$E$3,Sheet6!$E$4,IF('January 2023'!C697=Sheet6!$F$3,Sheet6!$F$4,IF('January 2023'!C697=Sheet6!$G$3,Sheet6!$G$4,IF('January 2023'!C697=Sheet6!$H$3,Sheet6!$H$4,IF('January 2023'!C697=Sheet6!$I$3,Sheet6!$I$4,IF('January 2023'!C697=Sheet6!$J$3,Sheet6!$J$4,IF('January 2023'!C697=Sheet6!$K$3,Sheet6!$K$4,IF('January 2023'!C697=Sheet6!$L$3,Sheet6!$L$4))))))))</f>
        <v>0.11334524387361433</v>
      </c>
      <c r="AG697" s="74">
        <f t="shared" si="155"/>
        <v>0.64638391588519328</v>
      </c>
      <c r="AH697" s="71">
        <v>0.84</v>
      </c>
      <c r="AI697" s="72">
        <f t="shared" si="156"/>
        <v>0</v>
      </c>
      <c r="AJ697" s="73">
        <f t="shared" si="157"/>
        <v>0.75</v>
      </c>
      <c r="AK697" s="73">
        <v>0.68062718848137493</v>
      </c>
      <c r="AL697" s="95">
        <f t="shared" si="158"/>
        <v>1</v>
      </c>
      <c r="AM697" s="107">
        <v>0</v>
      </c>
      <c r="AN697" s="98">
        <f t="shared" si="159"/>
        <v>281.32541935484119</v>
      </c>
      <c r="AO697" s="99" t="e">
        <f>SUMIF([1]Sheet1!$AB:$AB,E697,[1]Sheet1!$AA:$AA)</f>
        <v>#VALUE!</v>
      </c>
      <c r="AP697" s="100" t="str">
        <f t="shared" si="160"/>
        <v/>
      </c>
      <c r="AQ697" s="97">
        <f t="shared" si="161"/>
        <v>1</v>
      </c>
      <c r="AR697" s="100">
        <f t="shared" si="162"/>
        <v>1.0824742268041236</v>
      </c>
      <c r="AS697" s="101">
        <f t="shared" si="163"/>
        <v>0.30030607043355373</v>
      </c>
      <c r="AT697" s="100">
        <v>0.11334524387361433</v>
      </c>
      <c r="AU697" s="108">
        <f t="shared" si="164"/>
        <v>0</v>
      </c>
    </row>
    <row r="698" spans="1:47" hidden="1">
      <c r="A698" s="21">
        <v>44927</v>
      </c>
      <c r="B698" s="22" t="s">
        <v>13</v>
      </c>
      <c r="C698" s="22" t="s">
        <v>274</v>
      </c>
      <c r="D698" s="22" t="s">
        <v>678</v>
      </c>
      <c r="E698" s="22">
        <v>1000259946</v>
      </c>
      <c r="F698" s="22" t="s">
        <v>32</v>
      </c>
      <c r="G698" s="22">
        <v>1070842</v>
      </c>
      <c r="H698" s="36" t="s">
        <v>20</v>
      </c>
      <c r="I698" s="4" t="s">
        <v>3518</v>
      </c>
      <c r="J698" s="4" t="s">
        <v>3556</v>
      </c>
      <c r="K698" s="25">
        <v>1447.3999999999942</v>
      </c>
      <c r="L698" s="25">
        <v>1447.3999999999942</v>
      </c>
      <c r="M698" s="26">
        <v>0</v>
      </c>
      <c r="N698" s="26">
        <v>0</v>
      </c>
      <c r="O698" s="26">
        <v>15</v>
      </c>
      <c r="P698" s="26">
        <v>0</v>
      </c>
      <c r="Q698" s="26">
        <v>4005.4000000000005</v>
      </c>
      <c r="R698" s="27">
        <v>0</v>
      </c>
      <c r="S698" s="27">
        <v>251188.91999999998</v>
      </c>
      <c r="T698" s="28">
        <v>0</v>
      </c>
      <c r="U698" s="27">
        <v>268800</v>
      </c>
      <c r="V698" s="29">
        <v>0</v>
      </c>
      <c r="W698" s="26">
        <v>13</v>
      </c>
      <c r="X698" s="30">
        <f t="shared" si="150"/>
        <v>15</v>
      </c>
      <c r="Y698" s="31">
        <f t="shared" si="151"/>
        <v>4005.4000000000005</v>
      </c>
      <c r="Z698" s="31">
        <f t="shared" si="152"/>
        <v>251188.91999999998</v>
      </c>
      <c r="AA698" s="31">
        <f t="shared" si="153"/>
        <v>268800</v>
      </c>
      <c r="AB698" s="5">
        <v>13</v>
      </c>
      <c r="AC698" s="6">
        <v>0</v>
      </c>
      <c r="AD698" s="30">
        <v>0</v>
      </c>
      <c r="AE698" s="67">
        <f t="shared" si="154"/>
        <v>0.8666666666666667</v>
      </c>
      <c r="AF698" s="70">
        <f>IF(C698=Sheet6!$E$3,Sheet6!$E$4,IF('January 2023'!C698=Sheet6!$F$3,Sheet6!$F$4,IF('January 2023'!C698=Sheet6!$G$3,Sheet6!$G$4,IF('January 2023'!C698=Sheet6!$H$3,Sheet6!$H$4,IF('January 2023'!C698=Sheet6!$I$3,Sheet6!$I$4,IF('January 2023'!C698=Sheet6!$J$3,Sheet6!$J$4,IF('January 2023'!C698=Sheet6!$K$3,Sheet6!$K$4,IF('January 2023'!C698=Sheet6!$L$3,Sheet6!$L$4))))))))</f>
        <v>0.11334524387361433</v>
      </c>
      <c r="AG698" s="74">
        <f t="shared" si="155"/>
        <v>2.7673068951222999</v>
      </c>
      <c r="AH698" s="71">
        <v>0.84</v>
      </c>
      <c r="AI698" s="72">
        <f t="shared" si="156"/>
        <v>1</v>
      </c>
      <c r="AJ698" s="73">
        <f t="shared" si="157"/>
        <v>0.8666666666666667</v>
      </c>
      <c r="AK698" s="73">
        <v>0.68062718848137493</v>
      </c>
      <c r="AL698" s="95">
        <f t="shared" si="158"/>
        <v>1</v>
      </c>
      <c r="AM698" s="107">
        <v>0</v>
      </c>
      <c r="AN698" s="98">
        <f t="shared" si="159"/>
        <v>0</v>
      </c>
      <c r="AO698" s="99" t="e">
        <f>SUMIF([1]Sheet1!$AB:$AB,E698,[1]Sheet1!$AA:$AA)</f>
        <v>#VALUE!</v>
      </c>
      <c r="AP698" s="100">
        <f t="shared" si="160"/>
        <v>1</v>
      </c>
      <c r="AQ698" s="97">
        <f t="shared" si="161"/>
        <v>0</v>
      </c>
      <c r="AR698" s="100">
        <f t="shared" si="162"/>
        <v>1.0701108950187772</v>
      </c>
      <c r="AS698" s="101">
        <f t="shared" si="163"/>
        <v>-1.9613252583309579</v>
      </c>
      <c r="AT698" s="100">
        <v>0.11334524387361433</v>
      </c>
      <c r="AU698" s="108">
        <f t="shared" si="164"/>
        <v>1</v>
      </c>
    </row>
    <row r="699" spans="1:47" hidden="1">
      <c r="A699" s="21">
        <v>44927</v>
      </c>
      <c r="B699" s="23" t="s">
        <v>13</v>
      </c>
      <c r="C699" s="23" t="s">
        <v>274</v>
      </c>
      <c r="D699" s="23" t="s">
        <v>652</v>
      </c>
      <c r="E699" s="23">
        <v>1000262007</v>
      </c>
      <c r="F699" s="23" t="s">
        <v>32</v>
      </c>
      <c r="G699" s="22">
        <v>1070842</v>
      </c>
      <c r="H699" s="36" t="s">
        <v>20</v>
      </c>
      <c r="I699" s="4" t="s">
        <v>3518</v>
      </c>
      <c r="J699" s="4" t="s">
        <v>3556</v>
      </c>
      <c r="K699" s="24">
        <v>1416</v>
      </c>
      <c r="L699" s="24">
        <v>1416</v>
      </c>
      <c r="M699" s="29">
        <v>0</v>
      </c>
      <c r="N699" s="29">
        <v>0</v>
      </c>
      <c r="O699" s="29">
        <v>6</v>
      </c>
      <c r="P699" s="29">
        <v>0</v>
      </c>
      <c r="Q699" s="29">
        <v>2443.6000000000004</v>
      </c>
      <c r="R699" s="28">
        <v>0</v>
      </c>
      <c r="S699" s="28">
        <v>157946.74000000002</v>
      </c>
      <c r="T699" s="28">
        <v>0</v>
      </c>
      <c r="U699" s="28">
        <v>207500</v>
      </c>
      <c r="V699" s="29">
        <v>0</v>
      </c>
      <c r="W699" s="29">
        <v>6</v>
      </c>
      <c r="X699" s="32">
        <f t="shared" si="150"/>
        <v>6</v>
      </c>
      <c r="Y699" s="33">
        <f t="shared" si="151"/>
        <v>2443.6000000000004</v>
      </c>
      <c r="Z699" s="33">
        <f t="shared" si="152"/>
        <v>157946.74000000002</v>
      </c>
      <c r="AA699" s="33">
        <f t="shared" si="153"/>
        <v>207500</v>
      </c>
      <c r="AB699" s="5">
        <v>6</v>
      </c>
      <c r="AC699" s="6">
        <v>0</v>
      </c>
      <c r="AD699" s="32">
        <v>0</v>
      </c>
      <c r="AE699" s="67">
        <f t="shared" si="154"/>
        <v>1</v>
      </c>
      <c r="AF699" s="70">
        <f>IF(C699=Sheet6!$E$3,Sheet6!$E$4,IF('January 2023'!C699=Sheet6!$F$3,Sheet6!$F$4,IF('January 2023'!C699=Sheet6!$G$3,Sheet6!$G$4,IF('January 2023'!C699=Sheet6!$H$3,Sheet6!$H$4,IF('January 2023'!C699=Sheet6!$I$3,Sheet6!$I$4,IF('January 2023'!C699=Sheet6!$J$3,Sheet6!$J$4,IF('January 2023'!C699=Sheet6!$K$3,Sheet6!$K$4,IF('January 2023'!C699=Sheet6!$L$3,Sheet6!$L$4))))))))</f>
        <v>0.11334524387361433</v>
      </c>
      <c r="AG699" s="74">
        <f t="shared" si="155"/>
        <v>1.7257062146892659</v>
      </c>
      <c r="AH699" s="71">
        <v>0.84</v>
      </c>
      <c r="AI699" s="72">
        <f t="shared" si="156"/>
        <v>1</v>
      </c>
      <c r="AJ699" s="73">
        <f t="shared" si="157"/>
        <v>1</v>
      </c>
      <c r="AK699" s="73">
        <v>0.68062718848137493</v>
      </c>
      <c r="AL699" s="95">
        <f t="shared" si="158"/>
        <v>1</v>
      </c>
      <c r="AM699" s="107">
        <v>0</v>
      </c>
      <c r="AN699" s="98">
        <f t="shared" si="159"/>
        <v>0</v>
      </c>
      <c r="AO699" s="99" t="e">
        <f>SUMIF([1]Sheet1!$AB:$AB,E699,[1]Sheet1!$AA:$AA)</f>
        <v>#VALUE!</v>
      </c>
      <c r="AP699" s="100">
        <f t="shared" si="160"/>
        <v>1</v>
      </c>
      <c r="AQ699" s="97">
        <f t="shared" si="161"/>
        <v>0</v>
      </c>
      <c r="AR699" s="100">
        <f t="shared" si="162"/>
        <v>1.3137339839999229</v>
      </c>
      <c r="AS699" s="101">
        <f t="shared" si="163"/>
        <v>-1.2671189006371555</v>
      </c>
      <c r="AT699" s="100">
        <v>0.11334524387361433</v>
      </c>
      <c r="AU699" s="108">
        <f t="shared" si="164"/>
        <v>1</v>
      </c>
    </row>
    <row r="700" spans="1:47" hidden="1">
      <c r="A700" s="21">
        <v>44927</v>
      </c>
      <c r="B700" s="22" t="s">
        <v>13</v>
      </c>
      <c r="C700" s="22" t="s">
        <v>274</v>
      </c>
      <c r="D700" s="22" t="s">
        <v>3385</v>
      </c>
      <c r="E700" s="22">
        <v>1000255431</v>
      </c>
      <c r="F700" s="22" t="s">
        <v>32</v>
      </c>
      <c r="G700" s="22">
        <v>1070842</v>
      </c>
      <c r="H700" s="36" t="s">
        <v>20</v>
      </c>
      <c r="I700" s="4" t="s">
        <v>3520</v>
      </c>
      <c r="J700" s="4" t="s">
        <v>3558</v>
      </c>
      <c r="K700" s="25">
        <v>1381.5</v>
      </c>
      <c r="L700" s="25">
        <v>1381.5</v>
      </c>
      <c r="M700" s="26">
        <v>0</v>
      </c>
      <c r="N700" s="26">
        <v>0</v>
      </c>
      <c r="O700" s="26">
        <v>1</v>
      </c>
      <c r="P700" s="26">
        <v>0</v>
      </c>
      <c r="Q700" s="26">
        <v>0</v>
      </c>
      <c r="R700" s="27">
        <v>0</v>
      </c>
      <c r="S700" s="27">
        <v>0</v>
      </c>
      <c r="T700" s="28">
        <v>0</v>
      </c>
      <c r="U700" s="27">
        <v>0</v>
      </c>
      <c r="V700" s="29">
        <v>0</v>
      </c>
      <c r="W700" s="26">
        <v>0</v>
      </c>
      <c r="X700" s="30">
        <f t="shared" si="150"/>
        <v>1</v>
      </c>
      <c r="Y700" s="31">
        <f t="shared" si="151"/>
        <v>0</v>
      </c>
      <c r="Z700" s="31">
        <f t="shared" si="152"/>
        <v>0</v>
      </c>
      <c r="AA700" s="31">
        <f t="shared" si="153"/>
        <v>0</v>
      </c>
      <c r="AB700" s="5">
        <v>0</v>
      </c>
      <c r="AC700" s="6">
        <v>0</v>
      </c>
      <c r="AD700" s="30">
        <v>0</v>
      </c>
      <c r="AE700" s="67">
        <f t="shared" si="154"/>
        <v>0</v>
      </c>
      <c r="AF700" s="70">
        <f>IF(C700=Sheet6!$E$3,Sheet6!$E$4,IF('January 2023'!C700=Sheet6!$F$3,Sheet6!$F$4,IF('January 2023'!C700=Sheet6!$G$3,Sheet6!$G$4,IF('January 2023'!C700=Sheet6!$H$3,Sheet6!$H$4,IF('January 2023'!C700=Sheet6!$I$3,Sheet6!$I$4,IF('January 2023'!C700=Sheet6!$J$3,Sheet6!$J$4,IF('January 2023'!C700=Sheet6!$K$3,Sheet6!$K$4,IF('January 2023'!C700=Sheet6!$L$3,Sheet6!$L$4))))))))</f>
        <v>0.11334524387361433</v>
      </c>
      <c r="AG700" s="74">
        <f t="shared" si="155"/>
        <v>0</v>
      </c>
      <c r="AH700" s="71">
        <v>0.84</v>
      </c>
      <c r="AI700" s="72">
        <f t="shared" si="156"/>
        <v>0</v>
      </c>
      <c r="AJ700" s="73">
        <f t="shared" si="157"/>
        <v>0</v>
      </c>
      <c r="AK700" s="73">
        <v>0.68062718848137493</v>
      </c>
      <c r="AL700" s="95">
        <f t="shared" si="158"/>
        <v>0</v>
      </c>
      <c r="AM700" s="107">
        <v>0</v>
      </c>
      <c r="AN700" s="98">
        <f t="shared" si="159"/>
        <v>1160.46</v>
      </c>
      <c r="AO700" s="99" t="e">
        <f>SUMIF([1]Sheet1!$AB:$AB,E700,[1]Sheet1!$AA:$AA)</f>
        <v>#VALUE!</v>
      </c>
      <c r="AP700" s="100" t="str">
        <f t="shared" si="160"/>
        <v/>
      </c>
      <c r="AQ700" s="97">
        <f t="shared" si="161"/>
        <v>1</v>
      </c>
      <c r="AR700" s="100">
        <f t="shared" si="162"/>
        <v>0</v>
      </c>
      <c r="AS700" s="101">
        <f t="shared" si="163"/>
        <v>1</v>
      </c>
      <c r="AT700" s="100">
        <v>0.11334524387361433</v>
      </c>
      <c r="AU700" s="108">
        <f t="shared" si="164"/>
        <v>0</v>
      </c>
    </row>
    <row r="701" spans="1:47" hidden="1">
      <c r="A701" s="21">
        <v>44927</v>
      </c>
      <c r="B701" s="22" t="s">
        <v>13</v>
      </c>
      <c r="C701" s="22" t="s">
        <v>274</v>
      </c>
      <c r="D701" s="22" t="s">
        <v>641</v>
      </c>
      <c r="E701" s="22">
        <v>1000254349</v>
      </c>
      <c r="F701" s="22" t="s">
        <v>32</v>
      </c>
      <c r="G701" s="22">
        <v>1070842</v>
      </c>
      <c r="H701" s="36" t="s">
        <v>20</v>
      </c>
      <c r="I701" s="4" t="s">
        <v>3520</v>
      </c>
      <c r="J701" s="4" t="s">
        <v>3558</v>
      </c>
      <c r="K701" s="25">
        <v>1376.6000000000058</v>
      </c>
      <c r="L701" s="25">
        <v>1376.6000000000058</v>
      </c>
      <c r="M701" s="26">
        <v>0</v>
      </c>
      <c r="N701" s="26">
        <v>0</v>
      </c>
      <c r="O701" s="26">
        <v>11</v>
      </c>
      <c r="P701" s="26">
        <v>0</v>
      </c>
      <c r="Q701" s="26">
        <v>1337.8000000000002</v>
      </c>
      <c r="R701" s="27">
        <v>0</v>
      </c>
      <c r="S701" s="27">
        <v>83999.999999999985</v>
      </c>
      <c r="T701" s="28">
        <v>0</v>
      </c>
      <c r="U701" s="27">
        <v>84000</v>
      </c>
      <c r="V701" s="29">
        <v>0</v>
      </c>
      <c r="W701" s="26">
        <v>4</v>
      </c>
      <c r="X701" s="30">
        <f t="shared" si="150"/>
        <v>11</v>
      </c>
      <c r="Y701" s="31">
        <f t="shared" si="151"/>
        <v>1337.8000000000002</v>
      </c>
      <c r="Z701" s="31">
        <f t="shared" si="152"/>
        <v>83999.999999999985</v>
      </c>
      <c r="AA701" s="31">
        <f t="shared" si="153"/>
        <v>84000</v>
      </c>
      <c r="AB701" s="5">
        <v>4</v>
      </c>
      <c r="AC701" s="6">
        <v>0</v>
      </c>
      <c r="AD701" s="30">
        <v>0</v>
      </c>
      <c r="AE701" s="67">
        <f t="shared" si="154"/>
        <v>0.36363636363636365</v>
      </c>
      <c r="AF701" s="70">
        <f>IF(C701=Sheet6!$E$3,Sheet6!$E$4,IF('January 2023'!C701=Sheet6!$F$3,Sheet6!$F$4,IF('January 2023'!C701=Sheet6!$G$3,Sheet6!$G$4,IF('January 2023'!C701=Sheet6!$H$3,Sheet6!$H$4,IF('January 2023'!C701=Sheet6!$I$3,Sheet6!$I$4,IF('January 2023'!C701=Sheet6!$J$3,Sheet6!$J$4,IF('January 2023'!C701=Sheet6!$K$3,Sheet6!$K$4,IF('January 2023'!C701=Sheet6!$L$3,Sheet6!$L$4))))))))</f>
        <v>0.11334524387361433</v>
      </c>
      <c r="AG701" s="74">
        <f t="shared" si="155"/>
        <v>0.97181461571988559</v>
      </c>
      <c r="AH701" s="71">
        <v>0.84</v>
      </c>
      <c r="AI701" s="72">
        <f t="shared" si="156"/>
        <v>1</v>
      </c>
      <c r="AJ701" s="73">
        <f t="shared" si="157"/>
        <v>0.36363636363636365</v>
      </c>
      <c r="AK701" s="73">
        <v>0.68062718848137493</v>
      </c>
      <c r="AL701" s="95">
        <f t="shared" si="158"/>
        <v>0</v>
      </c>
      <c r="AM701" s="107">
        <v>0</v>
      </c>
      <c r="AN701" s="98">
        <f t="shared" si="159"/>
        <v>0</v>
      </c>
      <c r="AO701" s="99" t="e">
        <f>SUMIF([1]Sheet1!$AB:$AB,E701,[1]Sheet1!$AA:$AA)</f>
        <v>#VALUE!</v>
      </c>
      <c r="AP701" s="100">
        <f t="shared" si="160"/>
        <v>1</v>
      </c>
      <c r="AQ701" s="97">
        <f t="shared" si="161"/>
        <v>0</v>
      </c>
      <c r="AR701" s="100">
        <f t="shared" si="162"/>
        <v>1.0000000000000002</v>
      </c>
      <c r="AS701" s="101">
        <f t="shared" si="163"/>
        <v>2.818538428011419E-2</v>
      </c>
      <c r="AT701" s="100">
        <v>0.11334524387361433</v>
      </c>
      <c r="AU701" s="108">
        <f t="shared" si="164"/>
        <v>1</v>
      </c>
    </row>
    <row r="702" spans="1:47" hidden="1">
      <c r="A702" s="21">
        <v>44927</v>
      </c>
      <c r="B702" s="22" t="s">
        <v>13</v>
      </c>
      <c r="C702" s="22" t="s">
        <v>274</v>
      </c>
      <c r="D702" s="22" t="s">
        <v>654</v>
      </c>
      <c r="E702" s="22">
        <v>1000259963</v>
      </c>
      <c r="F702" s="22" t="s">
        <v>32</v>
      </c>
      <c r="G702" s="22">
        <v>1070842</v>
      </c>
      <c r="H702" s="36" t="s">
        <v>20</v>
      </c>
      <c r="I702" s="4" t="s">
        <v>3518</v>
      </c>
      <c r="J702" s="4" t="s">
        <v>3556</v>
      </c>
      <c r="K702" s="25">
        <v>1363.2999999999884</v>
      </c>
      <c r="L702" s="25">
        <v>1363.2999999999884</v>
      </c>
      <c r="M702" s="26">
        <v>0</v>
      </c>
      <c r="N702" s="26">
        <v>0</v>
      </c>
      <c r="O702" s="26">
        <v>6</v>
      </c>
      <c r="P702" s="26">
        <v>0</v>
      </c>
      <c r="Q702" s="26">
        <v>1275.6999999999998</v>
      </c>
      <c r="R702" s="27">
        <v>0</v>
      </c>
      <c r="S702" s="27">
        <v>80741.049999999988</v>
      </c>
      <c r="T702" s="28">
        <v>0</v>
      </c>
      <c r="U702" s="27">
        <v>86700</v>
      </c>
      <c r="V702" s="29">
        <v>0</v>
      </c>
      <c r="W702" s="26">
        <v>6</v>
      </c>
      <c r="X702" s="30">
        <f t="shared" si="150"/>
        <v>6</v>
      </c>
      <c r="Y702" s="31">
        <f t="shared" si="151"/>
        <v>1275.6999999999998</v>
      </c>
      <c r="Z702" s="31">
        <f t="shared" si="152"/>
        <v>80741.049999999988</v>
      </c>
      <c r="AA702" s="31">
        <f t="shared" si="153"/>
        <v>86700</v>
      </c>
      <c r="AB702" s="5">
        <v>6</v>
      </c>
      <c r="AC702" s="6">
        <v>0</v>
      </c>
      <c r="AD702" s="30">
        <v>0</v>
      </c>
      <c r="AE702" s="67">
        <f t="shared" si="154"/>
        <v>1</v>
      </c>
      <c r="AF702" s="70">
        <f>IF(C702=Sheet6!$E$3,Sheet6!$E$4,IF('January 2023'!C702=Sheet6!$F$3,Sheet6!$F$4,IF('January 2023'!C702=Sheet6!$G$3,Sheet6!$G$4,IF('January 2023'!C702=Sheet6!$H$3,Sheet6!$H$4,IF('January 2023'!C702=Sheet6!$I$3,Sheet6!$I$4,IF('January 2023'!C702=Sheet6!$J$3,Sheet6!$J$4,IF('January 2023'!C702=Sheet6!$K$3,Sheet6!$K$4,IF('January 2023'!C702=Sheet6!$L$3,Sheet6!$L$4))))))))</f>
        <v>0.11334524387361433</v>
      </c>
      <c r="AG702" s="74">
        <f t="shared" si="155"/>
        <v>0.9357441502237297</v>
      </c>
      <c r="AH702" s="71">
        <v>0.84</v>
      </c>
      <c r="AI702" s="72">
        <f t="shared" si="156"/>
        <v>1</v>
      </c>
      <c r="AJ702" s="73">
        <f t="shared" si="157"/>
        <v>1</v>
      </c>
      <c r="AK702" s="73">
        <v>0.68062718848137493</v>
      </c>
      <c r="AL702" s="95">
        <f t="shared" si="158"/>
        <v>1</v>
      </c>
      <c r="AM702" s="107">
        <v>0</v>
      </c>
      <c r="AN702" s="98">
        <f t="shared" si="159"/>
        <v>0</v>
      </c>
      <c r="AO702" s="99" t="e">
        <f>SUMIF([1]Sheet1!$AB:$AB,E702,[1]Sheet1!$AA:$AA)</f>
        <v>#VALUE!</v>
      </c>
      <c r="AP702" s="100">
        <f t="shared" si="160"/>
        <v>1</v>
      </c>
      <c r="AQ702" s="97">
        <f t="shared" si="161"/>
        <v>0</v>
      </c>
      <c r="AR702" s="100">
        <f t="shared" si="162"/>
        <v>1.0738032264876418</v>
      </c>
      <c r="AS702" s="101">
        <f t="shared" si="163"/>
        <v>-4.8050876771774664E-3</v>
      </c>
      <c r="AT702" s="100">
        <v>0.11334524387361433</v>
      </c>
      <c r="AU702" s="108">
        <f t="shared" si="164"/>
        <v>1</v>
      </c>
    </row>
    <row r="703" spans="1:47" hidden="1">
      <c r="A703" s="21">
        <v>44927</v>
      </c>
      <c r="B703" s="22" t="s">
        <v>13</v>
      </c>
      <c r="C703" s="22" t="s">
        <v>274</v>
      </c>
      <c r="D703" s="22" t="s">
        <v>596</v>
      </c>
      <c r="E703" s="22">
        <v>1002259438</v>
      </c>
      <c r="F703" s="22" t="s">
        <v>32</v>
      </c>
      <c r="G703" s="22">
        <v>1069281</v>
      </c>
      <c r="H703" s="36" t="s">
        <v>20</v>
      </c>
      <c r="I703" s="4" t="s">
        <v>3521</v>
      </c>
      <c r="J703" s="4" t="s">
        <v>3559</v>
      </c>
      <c r="K703" s="25">
        <v>1343.260000000002</v>
      </c>
      <c r="L703" s="25">
        <v>1343.260000000002</v>
      </c>
      <c r="M703" s="26">
        <v>0</v>
      </c>
      <c r="N703" s="26">
        <v>0</v>
      </c>
      <c r="O703" s="26">
        <v>4</v>
      </c>
      <c r="P703" s="26">
        <v>0</v>
      </c>
      <c r="Q703" s="26">
        <v>1137.9000000000001</v>
      </c>
      <c r="R703" s="27">
        <v>0</v>
      </c>
      <c r="S703" s="27">
        <v>60412.799999999988</v>
      </c>
      <c r="T703" s="28">
        <v>0</v>
      </c>
      <c r="U703" s="27">
        <v>208900</v>
      </c>
      <c r="V703" s="29">
        <v>0</v>
      </c>
      <c r="W703" s="26">
        <v>3</v>
      </c>
      <c r="X703" s="30">
        <f t="shared" si="150"/>
        <v>4</v>
      </c>
      <c r="Y703" s="31">
        <f t="shared" si="151"/>
        <v>1137.9000000000001</v>
      </c>
      <c r="Z703" s="31">
        <f t="shared" si="152"/>
        <v>60412.799999999988</v>
      </c>
      <c r="AA703" s="31">
        <f t="shared" si="153"/>
        <v>208900</v>
      </c>
      <c r="AB703" s="5">
        <v>3</v>
      </c>
      <c r="AC703" s="6">
        <v>0</v>
      </c>
      <c r="AD703" s="30">
        <v>0</v>
      </c>
      <c r="AE703" s="67">
        <f t="shared" si="154"/>
        <v>0.75</v>
      </c>
      <c r="AF703" s="70">
        <f>IF(C703=Sheet6!$E$3,Sheet6!$E$4,IF('January 2023'!C703=Sheet6!$F$3,Sheet6!$F$4,IF('January 2023'!C703=Sheet6!$G$3,Sheet6!$G$4,IF('January 2023'!C703=Sheet6!$H$3,Sheet6!$H$4,IF('January 2023'!C703=Sheet6!$I$3,Sheet6!$I$4,IF('January 2023'!C703=Sheet6!$J$3,Sheet6!$J$4,IF('January 2023'!C703=Sheet6!$K$3,Sheet6!$K$4,IF('January 2023'!C703=Sheet6!$L$3,Sheet6!$L$4))))))))</f>
        <v>0.11334524387361433</v>
      </c>
      <c r="AG703" s="74">
        <f t="shared" si="155"/>
        <v>0.84711820496404144</v>
      </c>
      <c r="AH703" s="71">
        <v>0.84</v>
      </c>
      <c r="AI703" s="72">
        <f t="shared" si="156"/>
        <v>1</v>
      </c>
      <c r="AJ703" s="73">
        <f t="shared" si="157"/>
        <v>0.75</v>
      </c>
      <c r="AK703" s="73">
        <v>0.68062718848137493</v>
      </c>
      <c r="AL703" s="95">
        <f t="shared" si="158"/>
        <v>1</v>
      </c>
      <c r="AM703" s="107">
        <v>0</v>
      </c>
      <c r="AN703" s="98">
        <f t="shared" si="159"/>
        <v>0</v>
      </c>
      <c r="AO703" s="99" t="e">
        <f>SUMIF([1]Sheet1!$AB:$AB,E703,[1]Sheet1!$AA:$AA)</f>
        <v>#VALUE!</v>
      </c>
      <c r="AP703" s="100">
        <f t="shared" si="160"/>
        <v>1</v>
      </c>
      <c r="AQ703" s="97">
        <f t="shared" si="161"/>
        <v>0</v>
      </c>
      <c r="AR703" s="100">
        <f t="shared" si="162"/>
        <v>3.4578764765082903</v>
      </c>
      <c r="AS703" s="101">
        <f t="shared" si="163"/>
        <v>-1.9292301137670873</v>
      </c>
      <c r="AT703" s="100">
        <v>0.11334524387361433</v>
      </c>
      <c r="AU703" s="108">
        <f t="shared" si="164"/>
        <v>1</v>
      </c>
    </row>
    <row r="704" spans="1:47" hidden="1">
      <c r="A704" s="21">
        <v>44927</v>
      </c>
      <c r="B704" s="23" t="s">
        <v>13</v>
      </c>
      <c r="C704" s="23" t="s">
        <v>274</v>
      </c>
      <c r="D704" s="23" t="s">
        <v>356</v>
      </c>
      <c r="E704" s="23">
        <v>1001601537</v>
      </c>
      <c r="F704" s="23" t="s">
        <v>32</v>
      </c>
      <c r="G704" s="22">
        <v>1070842</v>
      </c>
      <c r="H704" s="36" t="s">
        <v>20</v>
      </c>
      <c r="I704" s="4" t="s">
        <v>3520</v>
      </c>
      <c r="J704" s="4" t="s">
        <v>3558</v>
      </c>
      <c r="K704" s="24">
        <v>1329</v>
      </c>
      <c r="L704" s="24">
        <v>1329</v>
      </c>
      <c r="M704" s="29">
        <v>0</v>
      </c>
      <c r="N704" s="29">
        <v>0</v>
      </c>
      <c r="O704" s="29">
        <v>9</v>
      </c>
      <c r="P704" s="29">
        <v>0</v>
      </c>
      <c r="Q704" s="29">
        <v>1069.6000000000001</v>
      </c>
      <c r="R704" s="28">
        <v>0</v>
      </c>
      <c r="S704" s="28">
        <v>69497.820000000007</v>
      </c>
      <c r="T704" s="28">
        <v>0</v>
      </c>
      <c r="U704" s="28">
        <v>85500</v>
      </c>
      <c r="V704" s="29">
        <v>0</v>
      </c>
      <c r="W704" s="29">
        <v>5</v>
      </c>
      <c r="X704" s="32">
        <f t="shared" si="150"/>
        <v>9</v>
      </c>
      <c r="Y704" s="33">
        <f t="shared" si="151"/>
        <v>1069.6000000000001</v>
      </c>
      <c r="Z704" s="33">
        <f t="shared" si="152"/>
        <v>69497.820000000007</v>
      </c>
      <c r="AA704" s="33">
        <f t="shared" si="153"/>
        <v>85500</v>
      </c>
      <c r="AB704" s="5">
        <v>5</v>
      </c>
      <c r="AC704" s="6">
        <v>0</v>
      </c>
      <c r="AD704" s="32">
        <v>0</v>
      </c>
      <c r="AE704" s="67">
        <f t="shared" si="154"/>
        <v>0.55555555555555558</v>
      </c>
      <c r="AF704" s="70">
        <f>IF(C704=Sheet6!$E$3,Sheet6!$E$4,IF('January 2023'!C704=Sheet6!$F$3,Sheet6!$F$4,IF('January 2023'!C704=Sheet6!$G$3,Sheet6!$G$4,IF('January 2023'!C704=Sheet6!$H$3,Sheet6!$H$4,IF('January 2023'!C704=Sheet6!$I$3,Sheet6!$I$4,IF('January 2023'!C704=Sheet6!$J$3,Sheet6!$J$4,IF('January 2023'!C704=Sheet6!$K$3,Sheet6!$K$4,IF('January 2023'!C704=Sheet6!$L$3,Sheet6!$L$4))))))))</f>
        <v>0.11334524387361433</v>
      </c>
      <c r="AG704" s="74">
        <f t="shared" si="155"/>
        <v>0.80481565086531237</v>
      </c>
      <c r="AH704" s="71">
        <v>0.84</v>
      </c>
      <c r="AI704" s="72">
        <f t="shared" si="156"/>
        <v>0</v>
      </c>
      <c r="AJ704" s="73">
        <f t="shared" si="157"/>
        <v>0.55555555555555558</v>
      </c>
      <c r="AK704" s="73">
        <v>0.68062718848137493</v>
      </c>
      <c r="AL704" s="95">
        <f t="shared" si="158"/>
        <v>0</v>
      </c>
      <c r="AM704" s="107">
        <v>0</v>
      </c>
      <c r="AN704" s="98">
        <f t="shared" si="159"/>
        <v>46.759999999999764</v>
      </c>
      <c r="AO704" s="99" t="e">
        <f>SUMIF([1]Sheet1!$AB:$AB,E704,[1]Sheet1!$AA:$AA)</f>
        <v>#VALUE!</v>
      </c>
      <c r="AP704" s="100" t="str">
        <f t="shared" si="160"/>
        <v/>
      </c>
      <c r="AQ704" s="97">
        <f t="shared" si="161"/>
        <v>1</v>
      </c>
      <c r="AR704" s="100">
        <f t="shared" si="162"/>
        <v>1.2302544166133556</v>
      </c>
      <c r="AS704" s="101">
        <f t="shared" si="163"/>
        <v>9.8719909633970815E-3</v>
      </c>
      <c r="AT704" s="100">
        <v>0.11334524387361433</v>
      </c>
      <c r="AU704" s="108">
        <f t="shared" si="164"/>
        <v>1</v>
      </c>
    </row>
    <row r="705" spans="1:47" hidden="1">
      <c r="A705" s="21">
        <v>44927</v>
      </c>
      <c r="B705" s="23" t="s">
        <v>13</v>
      </c>
      <c r="C705" s="23" t="s">
        <v>274</v>
      </c>
      <c r="D705" s="23" t="s">
        <v>704</v>
      </c>
      <c r="E705" s="23">
        <v>1000262772</v>
      </c>
      <c r="F705" s="23" t="s">
        <v>32</v>
      </c>
      <c r="G705" s="22">
        <v>1070842</v>
      </c>
      <c r="H705" s="36" t="s">
        <v>20</v>
      </c>
      <c r="I705" s="4" t="s">
        <v>3518</v>
      </c>
      <c r="J705" s="4" t="s">
        <v>3556</v>
      </c>
      <c r="K705" s="24">
        <v>1328.6000000000058</v>
      </c>
      <c r="L705" s="24">
        <v>1328.6000000000058</v>
      </c>
      <c r="M705" s="29">
        <v>0</v>
      </c>
      <c r="N705" s="29">
        <v>0</v>
      </c>
      <c r="O705" s="29">
        <v>12</v>
      </c>
      <c r="P705" s="29">
        <v>0</v>
      </c>
      <c r="Q705" s="29">
        <v>1790.3999999999999</v>
      </c>
      <c r="R705" s="28">
        <v>0</v>
      </c>
      <c r="S705" s="28">
        <v>111844.61999999998</v>
      </c>
      <c r="T705" s="28">
        <v>0</v>
      </c>
      <c r="U705" s="28">
        <v>125650</v>
      </c>
      <c r="V705" s="29">
        <v>0</v>
      </c>
      <c r="W705" s="29">
        <v>10</v>
      </c>
      <c r="X705" s="32">
        <f t="shared" si="150"/>
        <v>12</v>
      </c>
      <c r="Y705" s="33">
        <f t="shared" si="151"/>
        <v>1790.3999999999999</v>
      </c>
      <c r="Z705" s="33">
        <f t="shared" si="152"/>
        <v>111844.61999999998</v>
      </c>
      <c r="AA705" s="33">
        <f t="shared" si="153"/>
        <v>125650</v>
      </c>
      <c r="AB705" s="5">
        <v>10</v>
      </c>
      <c r="AC705" s="6">
        <v>0</v>
      </c>
      <c r="AD705" s="32">
        <v>0</v>
      </c>
      <c r="AE705" s="67">
        <f t="shared" si="154"/>
        <v>0.83333333333333337</v>
      </c>
      <c r="AF705" s="70">
        <f>IF(C705=Sheet6!$E$3,Sheet6!$E$4,IF('January 2023'!C705=Sheet6!$F$3,Sheet6!$F$4,IF('January 2023'!C705=Sheet6!$G$3,Sheet6!$G$4,IF('January 2023'!C705=Sheet6!$H$3,Sheet6!$H$4,IF('January 2023'!C705=Sheet6!$I$3,Sheet6!$I$4,IF('January 2023'!C705=Sheet6!$J$3,Sheet6!$J$4,IF('January 2023'!C705=Sheet6!$K$3,Sheet6!$K$4,IF('January 2023'!C705=Sheet6!$L$3,Sheet6!$L$4))))))))</f>
        <v>0.11334524387361433</v>
      </c>
      <c r="AG705" s="74">
        <f t="shared" si="155"/>
        <v>1.3475839229263826</v>
      </c>
      <c r="AH705" s="71">
        <v>0.84</v>
      </c>
      <c r="AI705" s="72">
        <f t="shared" si="156"/>
        <v>1</v>
      </c>
      <c r="AJ705" s="73">
        <f t="shared" si="157"/>
        <v>0.83333333333333337</v>
      </c>
      <c r="AK705" s="73">
        <v>0.68062718848137493</v>
      </c>
      <c r="AL705" s="95">
        <f t="shared" si="158"/>
        <v>1</v>
      </c>
      <c r="AM705" s="107">
        <v>0</v>
      </c>
      <c r="AN705" s="98">
        <f t="shared" si="159"/>
        <v>0</v>
      </c>
      <c r="AO705" s="99" t="e">
        <f>SUMIF([1]Sheet1!$AB:$AB,E705,[1]Sheet1!$AA:$AA)</f>
        <v>#VALUE!</v>
      </c>
      <c r="AP705" s="100">
        <f t="shared" si="160"/>
        <v>1</v>
      </c>
      <c r="AQ705" s="97">
        <f t="shared" si="161"/>
        <v>0</v>
      </c>
      <c r="AR705" s="100">
        <f t="shared" si="162"/>
        <v>1.1234335634561592</v>
      </c>
      <c r="AS705" s="101">
        <f t="shared" si="163"/>
        <v>-0.51392100858941614</v>
      </c>
      <c r="AT705" s="100">
        <v>0.11334524387361433</v>
      </c>
      <c r="AU705" s="108">
        <f t="shared" si="164"/>
        <v>1</v>
      </c>
    </row>
    <row r="706" spans="1:47" hidden="1">
      <c r="A706" s="21">
        <v>44927</v>
      </c>
      <c r="B706" s="23" t="s">
        <v>13</v>
      </c>
      <c r="C706" s="23" t="s">
        <v>274</v>
      </c>
      <c r="D706" s="23" t="s">
        <v>658</v>
      </c>
      <c r="E706" s="23">
        <v>1000262462</v>
      </c>
      <c r="F706" s="23" t="s">
        <v>32</v>
      </c>
      <c r="G706" s="22">
        <v>1070842</v>
      </c>
      <c r="H706" s="36" t="s">
        <v>20</v>
      </c>
      <c r="I706" s="4" t="s">
        <v>3520</v>
      </c>
      <c r="J706" s="4" t="s">
        <v>3558</v>
      </c>
      <c r="K706" s="24">
        <v>1301.1999999999971</v>
      </c>
      <c r="L706" s="24">
        <v>1301.1999999999971</v>
      </c>
      <c r="M706" s="29">
        <v>0</v>
      </c>
      <c r="N706" s="29">
        <v>0</v>
      </c>
      <c r="O706" s="29">
        <v>6</v>
      </c>
      <c r="P706" s="29">
        <v>0</v>
      </c>
      <c r="Q706" s="29">
        <v>1738.2</v>
      </c>
      <c r="R706" s="28">
        <v>0</v>
      </c>
      <c r="S706" s="28">
        <v>110700</v>
      </c>
      <c r="T706" s="28">
        <v>0</v>
      </c>
      <c r="U706" s="28">
        <v>110700</v>
      </c>
      <c r="V706" s="29">
        <v>0</v>
      </c>
      <c r="W706" s="29">
        <v>5</v>
      </c>
      <c r="X706" s="32">
        <f t="shared" si="150"/>
        <v>6</v>
      </c>
      <c r="Y706" s="33">
        <f t="shared" si="151"/>
        <v>1738.2</v>
      </c>
      <c r="Z706" s="33">
        <f t="shared" si="152"/>
        <v>110700</v>
      </c>
      <c r="AA706" s="33">
        <f t="shared" si="153"/>
        <v>110700</v>
      </c>
      <c r="AB706" s="5">
        <v>5</v>
      </c>
      <c r="AC706" s="6">
        <v>217899.78</v>
      </c>
      <c r="AD706" s="32">
        <v>0</v>
      </c>
      <c r="AE706" s="67">
        <f t="shared" si="154"/>
        <v>0.83333333333333337</v>
      </c>
      <c r="AF706" s="70">
        <f>IF(C706=Sheet6!$E$3,Sheet6!$E$4,IF('January 2023'!C706=Sheet6!$F$3,Sheet6!$F$4,IF('January 2023'!C706=Sheet6!$G$3,Sheet6!$G$4,IF('January 2023'!C706=Sheet6!$H$3,Sheet6!$H$4,IF('January 2023'!C706=Sheet6!$I$3,Sheet6!$I$4,IF('January 2023'!C706=Sheet6!$J$3,Sheet6!$J$4,IF('January 2023'!C706=Sheet6!$K$3,Sheet6!$K$4,IF('January 2023'!C706=Sheet6!$L$3,Sheet6!$L$4))))))))</f>
        <v>0.11334524387361433</v>
      </c>
      <c r="AG706" s="74">
        <f t="shared" si="155"/>
        <v>1.3358438364586567</v>
      </c>
      <c r="AH706" s="71">
        <v>0.84</v>
      </c>
      <c r="AI706" s="72">
        <f t="shared" si="156"/>
        <v>1</v>
      </c>
      <c r="AJ706" s="73">
        <f t="shared" si="157"/>
        <v>0.83333333333333337</v>
      </c>
      <c r="AK706" s="73">
        <v>0.68062718848137493</v>
      </c>
      <c r="AL706" s="95">
        <f t="shared" si="158"/>
        <v>1</v>
      </c>
      <c r="AM706" s="107">
        <v>0</v>
      </c>
      <c r="AN706" s="98">
        <f t="shared" si="159"/>
        <v>0</v>
      </c>
      <c r="AO706" s="99" t="e">
        <f>SUMIF([1]Sheet1!$AB:$AB,E706,[1]Sheet1!$AA:$AA)</f>
        <v>#VALUE!</v>
      </c>
      <c r="AP706" s="100">
        <f t="shared" si="160"/>
        <v>1</v>
      </c>
      <c r="AQ706" s="97">
        <f t="shared" si="161"/>
        <v>0</v>
      </c>
      <c r="AR706" s="100">
        <f t="shared" si="162"/>
        <v>1</v>
      </c>
      <c r="AS706" s="101">
        <f t="shared" si="163"/>
        <v>-0.33584383645865667</v>
      </c>
      <c r="AT706" s="100">
        <v>0.11334524387361433</v>
      </c>
      <c r="AU706" s="108">
        <f t="shared" si="164"/>
        <v>1</v>
      </c>
    </row>
    <row r="707" spans="1:47" hidden="1">
      <c r="A707" s="21">
        <v>44927</v>
      </c>
      <c r="B707" s="22" t="s">
        <v>13</v>
      </c>
      <c r="C707" s="22" t="s">
        <v>274</v>
      </c>
      <c r="D707" s="22" t="s">
        <v>662</v>
      </c>
      <c r="E707" s="22">
        <v>1000259477</v>
      </c>
      <c r="F707" s="22" t="s">
        <v>32</v>
      </c>
      <c r="G707" s="22">
        <v>1069288</v>
      </c>
      <c r="H707" s="36" t="s">
        <v>20</v>
      </c>
      <c r="I707" s="4" t="s">
        <v>3518</v>
      </c>
      <c r="J707" s="4" t="s">
        <v>3556</v>
      </c>
      <c r="K707" s="25">
        <v>1292.4000000000233</v>
      </c>
      <c r="L707" s="25">
        <v>1292.4000000000233</v>
      </c>
      <c r="M707" s="26">
        <v>0</v>
      </c>
      <c r="N707" s="26">
        <v>0</v>
      </c>
      <c r="O707" s="26">
        <v>2</v>
      </c>
      <c r="P707" s="26">
        <v>0</v>
      </c>
      <c r="Q707" s="26">
        <v>40.200000000000003</v>
      </c>
      <c r="R707" s="27">
        <v>0</v>
      </c>
      <c r="S707" s="27">
        <v>2561.9700000000003</v>
      </c>
      <c r="T707" s="28">
        <v>0</v>
      </c>
      <c r="U707" s="27">
        <v>2500</v>
      </c>
      <c r="V707" s="29">
        <v>0</v>
      </c>
      <c r="W707" s="26">
        <v>1</v>
      </c>
      <c r="X707" s="30">
        <f t="shared" si="150"/>
        <v>2</v>
      </c>
      <c r="Y707" s="31">
        <f t="shared" si="151"/>
        <v>40.200000000000003</v>
      </c>
      <c r="Z707" s="31">
        <f t="shared" si="152"/>
        <v>2561.9700000000003</v>
      </c>
      <c r="AA707" s="31">
        <f t="shared" si="153"/>
        <v>2500</v>
      </c>
      <c r="AB707" s="5">
        <v>1</v>
      </c>
      <c r="AC707" s="6">
        <v>0</v>
      </c>
      <c r="AD707" s="30">
        <v>0</v>
      </c>
      <c r="AE707" s="67">
        <f t="shared" si="154"/>
        <v>0.5</v>
      </c>
      <c r="AF707" s="70">
        <f>IF(C707=Sheet6!$E$3,Sheet6!$E$4,IF('January 2023'!C707=Sheet6!$F$3,Sheet6!$F$4,IF('January 2023'!C707=Sheet6!$G$3,Sheet6!$G$4,IF('January 2023'!C707=Sheet6!$H$3,Sheet6!$H$4,IF('January 2023'!C707=Sheet6!$I$3,Sheet6!$I$4,IF('January 2023'!C707=Sheet6!$J$3,Sheet6!$J$4,IF('January 2023'!C707=Sheet6!$K$3,Sheet6!$K$4,IF('January 2023'!C707=Sheet6!$L$3,Sheet6!$L$4))))))))</f>
        <v>0.11334524387361433</v>
      </c>
      <c r="AG707" s="74">
        <f t="shared" si="155"/>
        <v>3.1104921077065365E-2</v>
      </c>
      <c r="AH707" s="71">
        <v>0.84</v>
      </c>
      <c r="AI707" s="72">
        <f t="shared" si="156"/>
        <v>0</v>
      </c>
      <c r="AJ707" s="73">
        <f t="shared" si="157"/>
        <v>0.5</v>
      </c>
      <c r="AK707" s="73">
        <v>0.68062718848137493</v>
      </c>
      <c r="AL707" s="95">
        <f t="shared" si="158"/>
        <v>0</v>
      </c>
      <c r="AM707" s="107">
        <v>0</v>
      </c>
      <c r="AN707" s="98">
        <f t="shared" si="159"/>
        <v>1045.4160000000195</v>
      </c>
      <c r="AO707" s="99" t="e">
        <f>SUMIF([1]Sheet1!$AB:$AB,E707,[1]Sheet1!$AA:$AA)</f>
        <v>#VALUE!</v>
      </c>
      <c r="AP707" s="100" t="str">
        <f t="shared" si="160"/>
        <v/>
      </c>
      <c r="AQ707" s="97">
        <f t="shared" si="161"/>
        <v>1</v>
      </c>
      <c r="AR707" s="100">
        <f t="shared" si="162"/>
        <v>0.97581158249315947</v>
      </c>
      <c r="AS707" s="101">
        <f t="shared" si="163"/>
        <v>0.96964745774046401</v>
      </c>
      <c r="AT707" s="100">
        <v>0.11334524387361433</v>
      </c>
      <c r="AU707" s="108">
        <f t="shared" si="164"/>
        <v>0</v>
      </c>
    </row>
    <row r="708" spans="1:47" hidden="1">
      <c r="A708" s="21">
        <v>44927</v>
      </c>
      <c r="B708" s="23" t="s">
        <v>13</v>
      </c>
      <c r="C708" s="23" t="s">
        <v>274</v>
      </c>
      <c r="D708" s="23" t="s">
        <v>667</v>
      </c>
      <c r="E708" s="23">
        <v>1000255876</v>
      </c>
      <c r="F708" s="23" t="s">
        <v>32</v>
      </c>
      <c r="G708" s="22">
        <v>1070842</v>
      </c>
      <c r="H708" s="36" t="s">
        <v>20</v>
      </c>
      <c r="I708" s="4" t="s">
        <v>3520</v>
      </c>
      <c r="J708" s="4" t="s">
        <v>3558</v>
      </c>
      <c r="K708" s="24">
        <v>1261.3999999999942</v>
      </c>
      <c r="L708" s="24">
        <v>1261.3999999999942</v>
      </c>
      <c r="M708" s="29">
        <v>0</v>
      </c>
      <c r="N708" s="29">
        <v>0</v>
      </c>
      <c r="O708" s="29">
        <v>6</v>
      </c>
      <c r="P708" s="29">
        <v>0</v>
      </c>
      <c r="Q708" s="29">
        <v>448.2</v>
      </c>
      <c r="R708" s="28">
        <v>0</v>
      </c>
      <c r="S708" s="28">
        <v>28298.92</v>
      </c>
      <c r="T708" s="28">
        <v>0</v>
      </c>
      <c r="U708" s="28">
        <v>34000</v>
      </c>
      <c r="V708" s="29">
        <v>0</v>
      </c>
      <c r="W708" s="29">
        <v>4</v>
      </c>
      <c r="X708" s="32">
        <f t="shared" ref="X708:X771" si="165">IFERROR(SUM(M708,O708),"")</f>
        <v>6</v>
      </c>
      <c r="Y708" s="33">
        <f t="shared" ref="Y708:Y771" si="166">IFERROR(SUM(P708:Q708),"")</f>
        <v>448.2</v>
      </c>
      <c r="Z708" s="33">
        <f t="shared" ref="Z708:Z771" si="167">IFERROR(SUM(R708:S708),"")</f>
        <v>28298.92</v>
      </c>
      <c r="AA708" s="33">
        <f t="shared" ref="AA708:AA771" si="168">IFERROR(SUM(T708:U708),"")</f>
        <v>34000</v>
      </c>
      <c r="AB708" s="5">
        <v>4</v>
      </c>
      <c r="AC708" s="6">
        <v>0</v>
      </c>
      <c r="AD708" s="32">
        <v>0</v>
      </c>
      <c r="AE708" s="67">
        <f t="shared" si="154"/>
        <v>0.66666666666666663</v>
      </c>
      <c r="AF708" s="70">
        <f>IF(C708=Sheet6!$E$3,Sheet6!$E$4,IF('January 2023'!C708=Sheet6!$F$3,Sheet6!$F$4,IF('January 2023'!C708=Sheet6!$G$3,Sheet6!$G$4,IF('January 2023'!C708=Sheet6!$H$3,Sheet6!$H$4,IF('January 2023'!C708=Sheet6!$I$3,Sheet6!$I$4,IF('January 2023'!C708=Sheet6!$J$3,Sheet6!$J$4,IF('January 2023'!C708=Sheet6!$K$3,Sheet6!$K$4,IF('January 2023'!C708=Sheet6!$L$3,Sheet6!$L$4))))))))</f>
        <v>0.11334524387361433</v>
      </c>
      <c r="AG708" s="74">
        <f t="shared" si="155"/>
        <v>0.3553194862850817</v>
      </c>
      <c r="AH708" s="71">
        <v>0.84</v>
      </c>
      <c r="AI708" s="72">
        <f t="shared" si="156"/>
        <v>0</v>
      </c>
      <c r="AJ708" s="73">
        <f t="shared" si="157"/>
        <v>0.66666666666666663</v>
      </c>
      <c r="AK708" s="73">
        <v>0.68062718848137493</v>
      </c>
      <c r="AL708" s="95">
        <f t="shared" si="158"/>
        <v>0</v>
      </c>
      <c r="AM708" s="107">
        <v>0</v>
      </c>
      <c r="AN708" s="98">
        <f t="shared" si="159"/>
        <v>611.37599999999497</v>
      </c>
      <c r="AO708" s="99" t="e">
        <f>SUMIF([1]Sheet1!$AB:$AB,E708,[1]Sheet1!$AA:$AA)</f>
        <v>#VALUE!</v>
      </c>
      <c r="AP708" s="100" t="str">
        <f t="shared" si="160"/>
        <v/>
      </c>
      <c r="AQ708" s="97">
        <f t="shared" si="161"/>
        <v>1</v>
      </c>
      <c r="AR708" s="100">
        <f t="shared" si="162"/>
        <v>1.2014592783046139</v>
      </c>
      <c r="AS708" s="101">
        <f t="shared" si="163"/>
        <v>0.57309810644035952</v>
      </c>
      <c r="AT708" s="100">
        <v>0.11334524387361433</v>
      </c>
      <c r="AU708" s="108">
        <f t="shared" si="164"/>
        <v>0</v>
      </c>
    </row>
    <row r="709" spans="1:47" hidden="1">
      <c r="A709" s="21">
        <v>44927</v>
      </c>
      <c r="B709" s="23" t="s">
        <v>13</v>
      </c>
      <c r="C709" s="23" t="s">
        <v>274</v>
      </c>
      <c r="D709" s="23" t="s">
        <v>698</v>
      </c>
      <c r="E709" s="23">
        <v>1000280637</v>
      </c>
      <c r="F709" s="23" t="s">
        <v>32</v>
      </c>
      <c r="G709" s="22">
        <v>1070842</v>
      </c>
      <c r="H709" s="36" t="s">
        <v>20</v>
      </c>
      <c r="I709" s="4" t="s">
        <v>3520</v>
      </c>
      <c r="J709" s="4" t="s">
        <v>3558</v>
      </c>
      <c r="K709" s="24">
        <v>1253.5900000000001</v>
      </c>
      <c r="L709" s="24">
        <v>1253.5900000000001</v>
      </c>
      <c r="M709" s="29">
        <v>0</v>
      </c>
      <c r="N709" s="29">
        <v>0</v>
      </c>
      <c r="O709" s="29">
        <v>12</v>
      </c>
      <c r="P709" s="29">
        <v>0</v>
      </c>
      <c r="Q709" s="29">
        <v>1926.3</v>
      </c>
      <c r="R709" s="28">
        <v>0</v>
      </c>
      <c r="S709" s="28">
        <v>122860.89</v>
      </c>
      <c r="T709" s="28">
        <v>0</v>
      </c>
      <c r="U709" s="28">
        <v>122500</v>
      </c>
      <c r="V709" s="29">
        <v>0</v>
      </c>
      <c r="W709" s="29">
        <v>6</v>
      </c>
      <c r="X709" s="32">
        <f t="shared" si="165"/>
        <v>12</v>
      </c>
      <c r="Y709" s="33">
        <f t="shared" si="166"/>
        <v>1926.3</v>
      </c>
      <c r="Z709" s="33">
        <f t="shared" si="167"/>
        <v>122860.89</v>
      </c>
      <c r="AA709" s="33">
        <f t="shared" si="168"/>
        <v>122500</v>
      </c>
      <c r="AB709" s="5">
        <v>6</v>
      </c>
      <c r="AC709" s="6">
        <v>0</v>
      </c>
      <c r="AD709" s="32">
        <v>0</v>
      </c>
      <c r="AE709" s="67">
        <f t="shared" ref="AE709:AE772" si="169">IFERROR((AB709/X709),"")</f>
        <v>0.5</v>
      </c>
      <c r="AF709" s="70">
        <f>IF(C709=Sheet6!$E$3,Sheet6!$E$4,IF('January 2023'!C709=Sheet6!$F$3,Sheet6!$F$4,IF('January 2023'!C709=Sheet6!$G$3,Sheet6!$G$4,IF('January 2023'!C709=Sheet6!$H$3,Sheet6!$H$4,IF('January 2023'!C709=Sheet6!$I$3,Sheet6!$I$4,IF('January 2023'!C709=Sheet6!$J$3,Sheet6!$J$4,IF('January 2023'!C709=Sheet6!$K$3,Sheet6!$K$4,IF('January 2023'!C709=Sheet6!$L$3,Sheet6!$L$4))))))))</f>
        <v>0.11334524387361433</v>
      </c>
      <c r="AG709" s="74">
        <f t="shared" ref="AG709:AG772" si="170">IFERROR(Y709/L709,0)</f>
        <v>1.5366268078079752</v>
      </c>
      <c r="AH709" s="71">
        <v>0.84</v>
      </c>
      <c r="AI709" s="72">
        <f t="shared" ref="AI709:AI772" si="171">IF(AG709&gt;AH709,1,0)</f>
        <v>1</v>
      </c>
      <c r="AJ709" s="73">
        <f t="shared" ref="AJ709:AJ772" si="172">IFERROR(AB709/X709,0)</f>
        <v>0.5</v>
      </c>
      <c r="AK709" s="73">
        <v>0.68062718848137493</v>
      </c>
      <c r="AL709" s="95">
        <f t="shared" ref="AL709:AL772" si="173">IF(AJ709&gt;=AK709,1,0)</f>
        <v>0</v>
      </c>
      <c r="AM709" s="107">
        <v>0</v>
      </c>
      <c r="AN709" s="98">
        <f t="shared" ref="AN709:AN772" si="174">IF(((AH709*L709)-(AG709*L709))&lt;0,0,((AH709*L709)-(AG709*L709)))</f>
        <v>0</v>
      </c>
      <c r="AO709" s="99" t="e">
        <f>SUMIF([1]Sheet1!$AB:$AB,E709,[1]Sheet1!$AA:$AA)</f>
        <v>#VALUE!</v>
      </c>
      <c r="AP709" s="100">
        <f t="shared" ref="AP709:AP772" si="175">IF(AN709=0,100%,IFERROR((AO709/AN709),""))</f>
        <v>1</v>
      </c>
      <c r="AQ709" s="97">
        <f t="shared" ref="AQ709:AQ772" si="176">IF(AND(AN709&gt;0,AP709&gt;=100%),1,0)</f>
        <v>0</v>
      </c>
      <c r="AR709" s="100">
        <f t="shared" ref="AR709:AR772" si="177">IFERROR(AA709/Z709,0)</f>
        <v>0.99706261284612219</v>
      </c>
      <c r="AS709" s="101">
        <f t="shared" ref="AS709:AS772" si="178">1-(AR709*AG709)</f>
        <v>-0.53211313996241572</v>
      </c>
      <c r="AT709" s="100">
        <v>0.11334524387361433</v>
      </c>
      <c r="AU709" s="108">
        <f t="shared" ref="AU709:AU772" si="179">IF(AS709&lt;=AT709,1,0)</f>
        <v>1</v>
      </c>
    </row>
    <row r="710" spans="1:47" hidden="1">
      <c r="A710" s="21">
        <v>44927</v>
      </c>
      <c r="B710" s="22" t="s">
        <v>13</v>
      </c>
      <c r="C710" s="22" t="s">
        <v>274</v>
      </c>
      <c r="D710" s="22" t="s">
        <v>693</v>
      </c>
      <c r="E710" s="22">
        <v>1000262470</v>
      </c>
      <c r="F710" s="22" t="s">
        <v>32</v>
      </c>
      <c r="G710" s="22">
        <v>1070842</v>
      </c>
      <c r="H710" s="36" t="s">
        <v>20</v>
      </c>
      <c r="I710" s="4" t="s">
        <v>3520</v>
      </c>
      <c r="J710" s="4" t="s">
        <v>3558</v>
      </c>
      <c r="K710" s="25">
        <v>1148.2000000000116</v>
      </c>
      <c r="L710" s="25">
        <v>1148.2000000000116</v>
      </c>
      <c r="M710" s="26">
        <v>0</v>
      </c>
      <c r="N710" s="26">
        <v>0</v>
      </c>
      <c r="O710" s="26">
        <v>2</v>
      </c>
      <c r="P710" s="26">
        <v>0</v>
      </c>
      <c r="Q710" s="26">
        <v>1144.8999999999999</v>
      </c>
      <c r="R710" s="27">
        <v>0</v>
      </c>
      <c r="S710" s="27">
        <v>73849.989999999991</v>
      </c>
      <c r="T710" s="28">
        <v>0</v>
      </c>
      <c r="U710" s="27">
        <v>80040</v>
      </c>
      <c r="V710" s="29">
        <v>0</v>
      </c>
      <c r="W710" s="26">
        <v>2</v>
      </c>
      <c r="X710" s="30">
        <f t="shared" si="165"/>
        <v>2</v>
      </c>
      <c r="Y710" s="31">
        <f t="shared" si="166"/>
        <v>1144.8999999999999</v>
      </c>
      <c r="Z710" s="31">
        <f t="shared" si="167"/>
        <v>73849.989999999991</v>
      </c>
      <c r="AA710" s="31">
        <f t="shared" si="168"/>
        <v>80040</v>
      </c>
      <c r="AB710" s="5">
        <v>2</v>
      </c>
      <c r="AC710" s="6">
        <v>0</v>
      </c>
      <c r="AD710" s="30">
        <v>0</v>
      </c>
      <c r="AE710" s="67">
        <f t="shared" si="169"/>
        <v>1</v>
      </c>
      <c r="AF710" s="70">
        <f>IF(C710=Sheet6!$E$3,Sheet6!$E$4,IF('January 2023'!C710=Sheet6!$F$3,Sheet6!$F$4,IF('January 2023'!C710=Sheet6!$G$3,Sheet6!$G$4,IF('January 2023'!C710=Sheet6!$H$3,Sheet6!$H$4,IF('January 2023'!C710=Sheet6!$I$3,Sheet6!$I$4,IF('January 2023'!C710=Sheet6!$J$3,Sheet6!$J$4,IF('January 2023'!C710=Sheet6!$K$3,Sheet6!$K$4,IF('January 2023'!C710=Sheet6!$L$3,Sheet6!$L$4))))))))</f>
        <v>0.11334524387361433</v>
      </c>
      <c r="AG710" s="74">
        <f t="shared" si="170"/>
        <v>0.99712593624803014</v>
      </c>
      <c r="AH710" s="71">
        <v>0.84</v>
      </c>
      <c r="AI710" s="72">
        <f t="shared" si="171"/>
        <v>1</v>
      </c>
      <c r="AJ710" s="73">
        <f t="shared" si="172"/>
        <v>1</v>
      </c>
      <c r="AK710" s="73">
        <v>0.68062718848137493</v>
      </c>
      <c r="AL710" s="95">
        <f t="shared" si="173"/>
        <v>1</v>
      </c>
      <c r="AM710" s="107">
        <v>0</v>
      </c>
      <c r="AN710" s="98">
        <f t="shared" si="174"/>
        <v>0</v>
      </c>
      <c r="AO710" s="99" t="e">
        <f>SUMIF([1]Sheet1!$AB:$AB,E710,[1]Sheet1!$AA:$AA)</f>
        <v>#VALUE!</v>
      </c>
      <c r="AP710" s="100">
        <f t="shared" si="175"/>
        <v>1</v>
      </c>
      <c r="AQ710" s="97">
        <f t="shared" si="176"/>
        <v>0</v>
      </c>
      <c r="AR710" s="100">
        <f t="shared" si="177"/>
        <v>1.0838186978766011</v>
      </c>
      <c r="AS710" s="101">
        <f t="shared" si="178"/>
        <v>-8.0703733843326741E-2</v>
      </c>
      <c r="AT710" s="100">
        <v>0.11334524387361433</v>
      </c>
      <c r="AU710" s="108">
        <f t="shared" si="179"/>
        <v>1</v>
      </c>
    </row>
    <row r="711" spans="1:47" hidden="1">
      <c r="A711" s="21">
        <v>44927</v>
      </c>
      <c r="B711" s="23" t="s">
        <v>13</v>
      </c>
      <c r="C711" s="23" t="s">
        <v>274</v>
      </c>
      <c r="D711" s="23" t="s">
        <v>705</v>
      </c>
      <c r="E711" s="23">
        <v>1000282004</v>
      </c>
      <c r="F711" s="23" t="s">
        <v>32</v>
      </c>
      <c r="G711" s="22">
        <v>1070842</v>
      </c>
      <c r="H711" s="36" t="s">
        <v>20</v>
      </c>
      <c r="I711" s="4" t="s">
        <v>3518</v>
      </c>
      <c r="J711" s="4" t="s">
        <v>3556</v>
      </c>
      <c r="K711" s="24">
        <v>1133</v>
      </c>
      <c r="L711" s="24">
        <v>1133</v>
      </c>
      <c r="M711" s="29">
        <v>0</v>
      </c>
      <c r="N711" s="29">
        <v>0</v>
      </c>
      <c r="O711" s="29">
        <v>4</v>
      </c>
      <c r="P711" s="29">
        <v>0</v>
      </c>
      <c r="Q711" s="29">
        <v>1850.8000000000002</v>
      </c>
      <c r="R711" s="28">
        <v>0</v>
      </c>
      <c r="S711" s="28">
        <v>118832.98</v>
      </c>
      <c r="T711" s="28">
        <v>0</v>
      </c>
      <c r="U711" s="28">
        <v>124500</v>
      </c>
      <c r="V711" s="29">
        <v>0</v>
      </c>
      <c r="W711" s="29">
        <v>4</v>
      </c>
      <c r="X711" s="32">
        <f t="shared" si="165"/>
        <v>4</v>
      </c>
      <c r="Y711" s="33">
        <f t="shared" si="166"/>
        <v>1850.8000000000002</v>
      </c>
      <c r="Z711" s="33">
        <f t="shared" si="167"/>
        <v>118832.98</v>
      </c>
      <c r="AA711" s="33">
        <f t="shared" si="168"/>
        <v>124500</v>
      </c>
      <c r="AB711" s="5">
        <v>4</v>
      </c>
      <c r="AC711" s="6">
        <v>0</v>
      </c>
      <c r="AD711" s="32">
        <v>0</v>
      </c>
      <c r="AE711" s="67">
        <f t="shared" si="169"/>
        <v>1</v>
      </c>
      <c r="AF711" s="70">
        <f>IF(C711=Sheet6!$E$3,Sheet6!$E$4,IF('January 2023'!C711=Sheet6!$F$3,Sheet6!$F$4,IF('January 2023'!C711=Sheet6!$G$3,Sheet6!$G$4,IF('January 2023'!C711=Sheet6!$H$3,Sheet6!$H$4,IF('January 2023'!C711=Sheet6!$I$3,Sheet6!$I$4,IF('January 2023'!C711=Sheet6!$J$3,Sheet6!$J$4,IF('January 2023'!C711=Sheet6!$K$3,Sheet6!$K$4,IF('January 2023'!C711=Sheet6!$L$3,Sheet6!$L$4))))))))</f>
        <v>0.11334524387361433</v>
      </c>
      <c r="AG711" s="74">
        <f t="shared" si="170"/>
        <v>1.633539276257723</v>
      </c>
      <c r="AH711" s="71">
        <v>0.84</v>
      </c>
      <c r="AI711" s="72">
        <f t="shared" si="171"/>
        <v>1</v>
      </c>
      <c r="AJ711" s="73">
        <f t="shared" si="172"/>
        <v>1</v>
      </c>
      <c r="AK711" s="73">
        <v>0.68062718848137493</v>
      </c>
      <c r="AL711" s="95">
        <f t="shared" si="173"/>
        <v>1</v>
      </c>
      <c r="AM711" s="107">
        <v>0</v>
      </c>
      <c r="AN711" s="98">
        <f t="shared" si="174"/>
        <v>0</v>
      </c>
      <c r="AO711" s="99" t="e">
        <f>SUMIF([1]Sheet1!$AB:$AB,E711,[1]Sheet1!$AA:$AA)</f>
        <v>#VALUE!</v>
      </c>
      <c r="AP711" s="100">
        <f t="shared" si="175"/>
        <v>1</v>
      </c>
      <c r="AQ711" s="97">
        <f t="shared" si="176"/>
        <v>0</v>
      </c>
      <c r="AR711" s="100">
        <f t="shared" si="177"/>
        <v>1.0476889496501729</v>
      </c>
      <c r="AS711" s="101">
        <f t="shared" si="178"/>
        <v>-0.71144104855475732</v>
      </c>
      <c r="AT711" s="100">
        <v>0.11334524387361433</v>
      </c>
      <c r="AU711" s="108">
        <f t="shared" si="179"/>
        <v>1</v>
      </c>
    </row>
    <row r="712" spans="1:47" hidden="1">
      <c r="A712" s="21">
        <v>44927</v>
      </c>
      <c r="B712" s="22" t="s">
        <v>13</v>
      </c>
      <c r="C712" s="22" t="s">
        <v>274</v>
      </c>
      <c r="D712" s="22" t="s">
        <v>745</v>
      </c>
      <c r="E712" s="22">
        <v>1000260753</v>
      </c>
      <c r="F712" s="22" t="s">
        <v>32</v>
      </c>
      <c r="G712" s="22">
        <v>1070842</v>
      </c>
      <c r="H712" s="36" t="s">
        <v>20</v>
      </c>
      <c r="I712" s="4" t="s">
        <v>3520</v>
      </c>
      <c r="J712" s="4" t="s">
        <v>3558</v>
      </c>
      <c r="K712" s="25">
        <v>1123.8000000000029</v>
      </c>
      <c r="L712" s="25">
        <v>1123.8000000000029</v>
      </c>
      <c r="M712" s="26">
        <v>0</v>
      </c>
      <c r="N712" s="26">
        <v>0</v>
      </c>
      <c r="O712" s="26">
        <v>1</v>
      </c>
      <c r="P712" s="26">
        <v>0</v>
      </c>
      <c r="Q712" s="26">
        <v>821.30000000000007</v>
      </c>
      <c r="R712" s="27">
        <v>0</v>
      </c>
      <c r="S712" s="27">
        <v>53000</v>
      </c>
      <c r="T712" s="28">
        <v>0</v>
      </c>
      <c r="U712" s="27">
        <v>53000</v>
      </c>
      <c r="V712" s="29">
        <v>0</v>
      </c>
      <c r="W712" s="26">
        <v>1</v>
      </c>
      <c r="X712" s="30">
        <f t="shared" si="165"/>
        <v>1</v>
      </c>
      <c r="Y712" s="31">
        <f t="shared" si="166"/>
        <v>821.30000000000007</v>
      </c>
      <c r="Z712" s="31">
        <f t="shared" si="167"/>
        <v>53000</v>
      </c>
      <c r="AA712" s="31">
        <f t="shared" si="168"/>
        <v>53000</v>
      </c>
      <c r="AB712" s="5">
        <v>1</v>
      </c>
      <c r="AC712" s="6">
        <v>0</v>
      </c>
      <c r="AD712" s="30">
        <v>0</v>
      </c>
      <c r="AE712" s="67">
        <f t="shared" si="169"/>
        <v>1</v>
      </c>
      <c r="AF712" s="70">
        <f>IF(C712=Sheet6!$E$3,Sheet6!$E$4,IF('January 2023'!C712=Sheet6!$F$3,Sheet6!$F$4,IF('January 2023'!C712=Sheet6!$G$3,Sheet6!$G$4,IF('January 2023'!C712=Sheet6!$H$3,Sheet6!$H$4,IF('January 2023'!C712=Sheet6!$I$3,Sheet6!$I$4,IF('January 2023'!C712=Sheet6!$J$3,Sheet6!$J$4,IF('January 2023'!C712=Sheet6!$K$3,Sheet6!$K$4,IF('January 2023'!C712=Sheet6!$L$3,Sheet6!$L$4))))))))</f>
        <v>0.11334524387361433</v>
      </c>
      <c r="AG712" s="74">
        <f t="shared" si="170"/>
        <v>0.73082399003381204</v>
      </c>
      <c r="AH712" s="71">
        <v>0.84</v>
      </c>
      <c r="AI712" s="72">
        <f t="shared" si="171"/>
        <v>0</v>
      </c>
      <c r="AJ712" s="73">
        <f t="shared" si="172"/>
        <v>1</v>
      </c>
      <c r="AK712" s="73">
        <v>0.68062718848137493</v>
      </c>
      <c r="AL712" s="95">
        <f t="shared" si="173"/>
        <v>1</v>
      </c>
      <c r="AM712" s="107">
        <v>0</v>
      </c>
      <c r="AN712" s="98">
        <f t="shared" si="174"/>
        <v>122.69200000000239</v>
      </c>
      <c r="AO712" s="99" t="e">
        <f>SUMIF([1]Sheet1!$AB:$AB,E712,[1]Sheet1!$AA:$AA)</f>
        <v>#VALUE!</v>
      </c>
      <c r="AP712" s="100" t="str">
        <f t="shared" si="175"/>
        <v/>
      </c>
      <c r="AQ712" s="97">
        <f t="shared" si="176"/>
        <v>1</v>
      </c>
      <c r="AR712" s="100">
        <f t="shared" si="177"/>
        <v>1</v>
      </c>
      <c r="AS712" s="101">
        <f t="shared" si="178"/>
        <v>0.26917600996618796</v>
      </c>
      <c r="AT712" s="100">
        <v>0.11334524387361433</v>
      </c>
      <c r="AU712" s="108">
        <f t="shared" si="179"/>
        <v>0</v>
      </c>
    </row>
    <row r="713" spans="1:47" hidden="1">
      <c r="A713" s="21">
        <v>44927</v>
      </c>
      <c r="B713" s="22" t="s">
        <v>13</v>
      </c>
      <c r="C713" s="22" t="s">
        <v>274</v>
      </c>
      <c r="D713" s="22" t="s">
        <v>640</v>
      </c>
      <c r="E713" s="22">
        <v>1000259469</v>
      </c>
      <c r="F713" s="22" t="s">
        <v>32</v>
      </c>
      <c r="G713" s="22">
        <v>1069288</v>
      </c>
      <c r="H713" s="36" t="s">
        <v>20</v>
      </c>
      <c r="I713" s="4" t="s">
        <v>3518</v>
      </c>
      <c r="J713" s="4" t="s">
        <v>3556</v>
      </c>
      <c r="K713" s="25">
        <v>1110.3999999999942</v>
      </c>
      <c r="L713" s="25">
        <v>1110.3999999999942</v>
      </c>
      <c r="M713" s="26">
        <v>0</v>
      </c>
      <c r="N713" s="26">
        <v>0</v>
      </c>
      <c r="O713" s="26">
        <v>17</v>
      </c>
      <c r="P713" s="26">
        <v>0</v>
      </c>
      <c r="Q713" s="26">
        <v>1917.8999999999999</v>
      </c>
      <c r="R713" s="27">
        <v>0</v>
      </c>
      <c r="S713" s="27">
        <v>124200</v>
      </c>
      <c r="T713" s="28">
        <v>0</v>
      </c>
      <c r="U713" s="27">
        <v>124200</v>
      </c>
      <c r="V713" s="29">
        <v>0</v>
      </c>
      <c r="W713" s="26">
        <v>14</v>
      </c>
      <c r="X713" s="30">
        <f t="shared" si="165"/>
        <v>17</v>
      </c>
      <c r="Y713" s="31">
        <f t="shared" si="166"/>
        <v>1917.8999999999999</v>
      </c>
      <c r="Z713" s="31">
        <f t="shared" si="167"/>
        <v>124200</v>
      </c>
      <c r="AA713" s="31">
        <f t="shared" si="168"/>
        <v>124200</v>
      </c>
      <c r="AB713" s="5">
        <v>14</v>
      </c>
      <c r="AC713" s="6">
        <v>0</v>
      </c>
      <c r="AD713" s="30">
        <v>0</v>
      </c>
      <c r="AE713" s="67">
        <f t="shared" si="169"/>
        <v>0.82352941176470584</v>
      </c>
      <c r="AF713" s="70">
        <f>IF(C713=Sheet6!$E$3,Sheet6!$E$4,IF('January 2023'!C713=Sheet6!$F$3,Sheet6!$F$4,IF('January 2023'!C713=Sheet6!$G$3,Sheet6!$G$4,IF('January 2023'!C713=Sheet6!$H$3,Sheet6!$H$4,IF('January 2023'!C713=Sheet6!$I$3,Sheet6!$I$4,IF('January 2023'!C713=Sheet6!$J$3,Sheet6!$J$4,IF('January 2023'!C713=Sheet6!$K$3,Sheet6!$K$4,IF('January 2023'!C713=Sheet6!$L$3,Sheet6!$L$4))))))))</f>
        <v>0.11334524387361433</v>
      </c>
      <c r="AG713" s="74">
        <f t="shared" si="170"/>
        <v>1.7272154178674441</v>
      </c>
      <c r="AH713" s="71">
        <v>0.84</v>
      </c>
      <c r="AI713" s="72">
        <f t="shared" si="171"/>
        <v>1</v>
      </c>
      <c r="AJ713" s="73">
        <f t="shared" si="172"/>
        <v>0.82352941176470584</v>
      </c>
      <c r="AK713" s="73">
        <v>0.68062718848137493</v>
      </c>
      <c r="AL713" s="95">
        <f t="shared" si="173"/>
        <v>1</v>
      </c>
      <c r="AM713" s="107">
        <v>0</v>
      </c>
      <c r="AN713" s="98">
        <f t="shared" si="174"/>
        <v>0</v>
      </c>
      <c r="AO713" s="99" t="e">
        <f>SUMIF([1]Sheet1!$AB:$AB,E713,[1]Sheet1!$AA:$AA)</f>
        <v>#VALUE!</v>
      </c>
      <c r="AP713" s="100">
        <f t="shared" si="175"/>
        <v>1</v>
      </c>
      <c r="AQ713" s="97">
        <f t="shared" si="176"/>
        <v>0</v>
      </c>
      <c r="AR713" s="100">
        <f t="shared" si="177"/>
        <v>1</v>
      </c>
      <c r="AS713" s="101">
        <f t="shared" si="178"/>
        <v>-0.72721541786744415</v>
      </c>
      <c r="AT713" s="100">
        <v>0.11334524387361433</v>
      </c>
      <c r="AU713" s="108">
        <f t="shared" si="179"/>
        <v>1</v>
      </c>
    </row>
    <row r="714" spans="1:47" hidden="1">
      <c r="A714" s="21">
        <v>44927</v>
      </c>
      <c r="B714" s="23" t="s">
        <v>13</v>
      </c>
      <c r="C714" s="23" t="s">
        <v>274</v>
      </c>
      <c r="D714" s="23" t="s">
        <v>716</v>
      </c>
      <c r="E714" s="23">
        <v>1000255300</v>
      </c>
      <c r="F714" s="23" t="s">
        <v>32</v>
      </c>
      <c r="G714" s="22">
        <v>1069281</v>
      </c>
      <c r="H714" s="36" t="s">
        <v>20</v>
      </c>
      <c r="I714" s="4" t="s">
        <v>3519</v>
      </c>
      <c r="J714" s="4" t="s">
        <v>3557</v>
      </c>
      <c r="K714" s="24">
        <v>1107.42</v>
      </c>
      <c r="L714" s="24">
        <v>1107.42</v>
      </c>
      <c r="M714" s="29">
        <v>0</v>
      </c>
      <c r="N714" s="29">
        <v>0</v>
      </c>
      <c r="O714" s="29">
        <v>6</v>
      </c>
      <c r="P714" s="29">
        <v>0</v>
      </c>
      <c r="Q714" s="29">
        <v>978.70000000000016</v>
      </c>
      <c r="R714" s="28">
        <v>0</v>
      </c>
      <c r="S714" s="28">
        <v>62300</v>
      </c>
      <c r="T714" s="28">
        <v>0</v>
      </c>
      <c r="U714" s="28">
        <v>62300</v>
      </c>
      <c r="V714" s="29">
        <v>0</v>
      </c>
      <c r="W714" s="29">
        <v>3</v>
      </c>
      <c r="X714" s="32">
        <f t="shared" si="165"/>
        <v>6</v>
      </c>
      <c r="Y714" s="33">
        <f t="shared" si="166"/>
        <v>978.70000000000016</v>
      </c>
      <c r="Z714" s="33">
        <f t="shared" si="167"/>
        <v>62300</v>
      </c>
      <c r="AA714" s="33">
        <f t="shared" si="168"/>
        <v>62300</v>
      </c>
      <c r="AB714" s="5">
        <v>3</v>
      </c>
      <c r="AC714" s="6">
        <v>0</v>
      </c>
      <c r="AD714" s="32">
        <v>0</v>
      </c>
      <c r="AE714" s="67">
        <f t="shared" si="169"/>
        <v>0.5</v>
      </c>
      <c r="AF714" s="70">
        <f>IF(C714=Sheet6!$E$3,Sheet6!$E$4,IF('January 2023'!C714=Sheet6!$F$3,Sheet6!$F$4,IF('January 2023'!C714=Sheet6!$G$3,Sheet6!$G$4,IF('January 2023'!C714=Sheet6!$H$3,Sheet6!$H$4,IF('January 2023'!C714=Sheet6!$I$3,Sheet6!$I$4,IF('January 2023'!C714=Sheet6!$J$3,Sheet6!$J$4,IF('January 2023'!C714=Sheet6!$K$3,Sheet6!$K$4,IF('January 2023'!C714=Sheet6!$L$3,Sheet6!$L$4))))))))</f>
        <v>0.11334524387361433</v>
      </c>
      <c r="AG714" s="74">
        <f t="shared" si="170"/>
        <v>0.88376587022087383</v>
      </c>
      <c r="AH714" s="71">
        <v>0.84</v>
      </c>
      <c r="AI714" s="72">
        <f t="shared" si="171"/>
        <v>1</v>
      </c>
      <c r="AJ714" s="73">
        <f t="shared" si="172"/>
        <v>0.5</v>
      </c>
      <c r="AK714" s="73">
        <v>0.68062718848137493</v>
      </c>
      <c r="AL714" s="95">
        <f t="shared" si="173"/>
        <v>0</v>
      </c>
      <c r="AM714" s="107">
        <v>0</v>
      </c>
      <c r="AN714" s="98">
        <f t="shared" si="174"/>
        <v>0</v>
      </c>
      <c r="AO714" s="99" t="e">
        <f>SUMIF([1]Sheet1!$AB:$AB,E714,[1]Sheet1!$AA:$AA)</f>
        <v>#VALUE!</v>
      </c>
      <c r="AP714" s="100">
        <f t="shared" si="175"/>
        <v>1</v>
      </c>
      <c r="AQ714" s="97">
        <f t="shared" si="176"/>
        <v>0</v>
      </c>
      <c r="AR714" s="100">
        <f t="shared" si="177"/>
        <v>1</v>
      </c>
      <c r="AS714" s="101">
        <f t="shared" si="178"/>
        <v>0.11623412977912617</v>
      </c>
      <c r="AT714" s="100">
        <v>0.11334524387361433</v>
      </c>
      <c r="AU714" s="108">
        <f t="shared" si="179"/>
        <v>0</v>
      </c>
    </row>
    <row r="715" spans="1:47" hidden="1">
      <c r="A715" s="21">
        <v>44927</v>
      </c>
      <c r="B715" s="23" t="s">
        <v>13</v>
      </c>
      <c r="C715" s="23" t="s">
        <v>274</v>
      </c>
      <c r="D715" s="23" t="s">
        <v>677</v>
      </c>
      <c r="E715" s="23">
        <v>1000261316</v>
      </c>
      <c r="F715" s="23" t="s">
        <v>32</v>
      </c>
      <c r="G715" s="22">
        <v>1069281</v>
      </c>
      <c r="H715" s="36" t="s">
        <v>20</v>
      </c>
      <c r="I715" s="4" t="s">
        <v>3519</v>
      </c>
      <c r="J715" s="4" t="s">
        <v>3557</v>
      </c>
      <c r="K715" s="24">
        <v>1075.6000000000058</v>
      </c>
      <c r="L715" s="24">
        <v>1075.6000000000058</v>
      </c>
      <c r="M715" s="29">
        <v>0</v>
      </c>
      <c r="N715" s="29">
        <v>0</v>
      </c>
      <c r="O715" s="29">
        <v>5</v>
      </c>
      <c r="P715" s="29">
        <v>0</v>
      </c>
      <c r="Q715" s="29">
        <v>928.2</v>
      </c>
      <c r="R715" s="28">
        <v>0</v>
      </c>
      <c r="S715" s="28">
        <v>59000</v>
      </c>
      <c r="T715" s="28">
        <v>0</v>
      </c>
      <c r="U715" s="28">
        <v>59000</v>
      </c>
      <c r="V715" s="29">
        <v>0</v>
      </c>
      <c r="W715" s="29">
        <v>4</v>
      </c>
      <c r="X715" s="32">
        <f t="shared" si="165"/>
        <v>5</v>
      </c>
      <c r="Y715" s="33">
        <f t="shared" si="166"/>
        <v>928.2</v>
      </c>
      <c r="Z715" s="33">
        <f t="shared" si="167"/>
        <v>59000</v>
      </c>
      <c r="AA715" s="33">
        <f t="shared" si="168"/>
        <v>59000</v>
      </c>
      <c r="AB715" s="5">
        <v>4</v>
      </c>
      <c r="AC715" s="6">
        <v>0</v>
      </c>
      <c r="AD715" s="32">
        <v>0</v>
      </c>
      <c r="AE715" s="67">
        <f t="shared" si="169"/>
        <v>0.8</v>
      </c>
      <c r="AF715" s="70">
        <f>IF(C715=Sheet6!$E$3,Sheet6!$E$4,IF('January 2023'!C715=Sheet6!$F$3,Sheet6!$F$4,IF('January 2023'!C715=Sheet6!$G$3,Sheet6!$G$4,IF('January 2023'!C715=Sheet6!$H$3,Sheet6!$H$4,IF('January 2023'!C715=Sheet6!$I$3,Sheet6!$I$4,IF('January 2023'!C715=Sheet6!$J$3,Sheet6!$J$4,IF('January 2023'!C715=Sheet6!$K$3,Sheet6!$K$4,IF('January 2023'!C715=Sheet6!$L$3,Sheet6!$L$4))))))))</f>
        <v>0.11334524387361433</v>
      </c>
      <c r="AG715" s="74">
        <f t="shared" si="170"/>
        <v>0.86296020825585262</v>
      </c>
      <c r="AH715" s="71">
        <v>0.84</v>
      </c>
      <c r="AI715" s="72">
        <f t="shared" si="171"/>
        <v>1</v>
      </c>
      <c r="AJ715" s="73">
        <f t="shared" si="172"/>
        <v>0.8</v>
      </c>
      <c r="AK715" s="73">
        <v>0.68062718848137493</v>
      </c>
      <c r="AL715" s="95">
        <f t="shared" si="173"/>
        <v>1</v>
      </c>
      <c r="AM715" s="107">
        <v>0</v>
      </c>
      <c r="AN715" s="98">
        <f t="shared" si="174"/>
        <v>0</v>
      </c>
      <c r="AO715" s="99" t="e">
        <f>SUMIF([1]Sheet1!$AB:$AB,E715,[1]Sheet1!$AA:$AA)</f>
        <v>#VALUE!</v>
      </c>
      <c r="AP715" s="100">
        <f t="shared" si="175"/>
        <v>1</v>
      </c>
      <c r="AQ715" s="97">
        <f t="shared" si="176"/>
        <v>0</v>
      </c>
      <c r="AR715" s="100">
        <f t="shared" si="177"/>
        <v>1</v>
      </c>
      <c r="AS715" s="101">
        <f t="shared" si="178"/>
        <v>0.13703979174414738</v>
      </c>
      <c r="AT715" s="100">
        <v>0.11334524387361433</v>
      </c>
      <c r="AU715" s="108">
        <f t="shared" si="179"/>
        <v>0</v>
      </c>
    </row>
    <row r="716" spans="1:47" hidden="1">
      <c r="A716" s="21">
        <v>44927</v>
      </c>
      <c r="B716" s="22" t="s">
        <v>13</v>
      </c>
      <c r="C716" s="22" t="s">
        <v>274</v>
      </c>
      <c r="D716" s="22" t="s">
        <v>696</v>
      </c>
      <c r="E716" s="22">
        <v>1002057055</v>
      </c>
      <c r="F716" s="22" t="s">
        <v>32</v>
      </c>
      <c r="G716" s="22">
        <v>1070842</v>
      </c>
      <c r="H716" s="36" t="s">
        <v>20</v>
      </c>
      <c r="I716" s="4" t="s">
        <v>3520</v>
      </c>
      <c r="J716" s="4" t="s">
        <v>3558</v>
      </c>
      <c r="K716" s="25">
        <v>1066.7115686299999</v>
      </c>
      <c r="L716" s="25">
        <v>1066.7115686299999</v>
      </c>
      <c r="M716" s="26">
        <v>0</v>
      </c>
      <c r="N716" s="26">
        <v>0</v>
      </c>
      <c r="O716" s="26">
        <v>8</v>
      </c>
      <c r="P716" s="26">
        <v>0</v>
      </c>
      <c r="Q716" s="26">
        <v>1108.3</v>
      </c>
      <c r="R716" s="27">
        <v>0</v>
      </c>
      <c r="S716" s="27">
        <v>67500</v>
      </c>
      <c r="T716" s="28">
        <v>0</v>
      </c>
      <c r="U716" s="27">
        <v>67500</v>
      </c>
      <c r="V716" s="29">
        <v>0</v>
      </c>
      <c r="W716" s="26">
        <v>6</v>
      </c>
      <c r="X716" s="30">
        <f t="shared" si="165"/>
        <v>8</v>
      </c>
      <c r="Y716" s="31">
        <f t="shared" si="166"/>
        <v>1108.3</v>
      </c>
      <c r="Z716" s="31">
        <f t="shared" si="167"/>
        <v>67500</v>
      </c>
      <c r="AA716" s="31">
        <f t="shared" si="168"/>
        <v>67500</v>
      </c>
      <c r="AB716" s="5">
        <v>6</v>
      </c>
      <c r="AC716" s="6">
        <v>53732.799999999996</v>
      </c>
      <c r="AD716" s="30">
        <v>0</v>
      </c>
      <c r="AE716" s="67">
        <f t="shared" si="169"/>
        <v>0.75</v>
      </c>
      <c r="AF716" s="70">
        <f>IF(C716=Sheet6!$E$3,Sheet6!$E$4,IF('January 2023'!C716=Sheet6!$F$3,Sheet6!$F$4,IF('January 2023'!C716=Sheet6!$G$3,Sheet6!$G$4,IF('January 2023'!C716=Sheet6!$H$3,Sheet6!$H$4,IF('January 2023'!C716=Sheet6!$I$3,Sheet6!$I$4,IF('January 2023'!C716=Sheet6!$J$3,Sheet6!$J$4,IF('January 2023'!C716=Sheet6!$K$3,Sheet6!$K$4,IF('January 2023'!C716=Sheet6!$L$3,Sheet6!$L$4))))))))</f>
        <v>0.11334524387361433</v>
      </c>
      <c r="AG716" s="74">
        <f t="shared" si="170"/>
        <v>1.0389875132069797</v>
      </c>
      <c r="AH716" s="71">
        <v>0.84</v>
      </c>
      <c r="AI716" s="72">
        <f t="shared" si="171"/>
        <v>1</v>
      </c>
      <c r="AJ716" s="73">
        <f t="shared" si="172"/>
        <v>0.75</v>
      </c>
      <c r="AK716" s="73">
        <v>0.68062718848137493</v>
      </c>
      <c r="AL716" s="95">
        <f t="shared" si="173"/>
        <v>1</v>
      </c>
      <c r="AM716" s="107">
        <v>0</v>
      </c>
      <c r="AN716" s="98">
        <f t="shared" si="174"/>
        <v>0</v>
      </c>
      <c r="AO716" s="99" t="e">
        <f>SUMIF([1]Sheet1!$AB:$AB,E716,[1]Sheet1!$AA:$AA)</f>
        <v>#VALUE!</v>
      </c>
      <c r="AP716" s="100">
        <f t="shared" si="175"/>
        <v>1</v>
      </c>
      <c r="AQ716" s="97">
        <f t="shared" si="176"/>
        <v>0</v>
      </c>
      <c r="AR716" s="100">
        <f t="shared" si="177"/>
        <v>1</v>
      </c>
      <c r="AS716" s="101">
        <f t="shared" si="178"/>
        <v>-3.8987513206979685E-2</v>
      </c>
      <c r="AT716" s="100">
        <v>0.11334524387361433</v>
      </c>
      <c r="AU716" s="108">
        <f t="shared" si="179"/>
        <v>1</v>
      </c>
    </row>
    <row r="717" spans="1:47" hidden="1">
      <c r="A717" s="21">
        <v>44927</v>
      </c>
      <c r="B717" s="22" t="s">
        <v>13</v>
      </c>
      <c r="C717" s="22" t="s">
        <v>274</v>
      </c>
      <c r="D717" s="22" t="s">
        <v>3386</v>
      </c>
      <c r="E717" s="22">
        <v>1000255858</v>
      </c>
      <c r="F717" s="22" t="s">
        <v>32</v>
      </c>
      <c r="G717" s="22">
        <v>1070842</v>
      </c>
      <c r="H717" s="36" t="s">
        <v>20</v>
      </c>
      <c r="I717" s="4" t="s">
        <v>3520</v>
      </c>
      <c r="J717" s="4" t="s">
        <v>3558</v>
      </c>
      <c r="K717" s="25">
        <v>1063.7999999999884</v>
      </c>
      <c r="L717" s="25">
        <v>1063.7999999999884</v>
      </c>
      <c r="M717" s="26">
        <v>0</v>
      </c>
      <c r="N717" s="26">
        <v>0</v>
      </c>
      <c r="O717" s="26">
        <v>1</v>
      </c>
      <c r="P717" s="26">
        <v>0</v>
      </c>
      <c r="Q717" s="26">
        <v>0</v>
      </c>
      <c r="R717" s="27">
        <v>0</v>
      </c>
      <c r="S717" s="27">
        <v>0</v>
      </c>
      <c r="T717" s="28">
        <v>0</v>
      </c>
      <c r="U717" s="27">
        <v>0</v>
      </c>
      <c r="V717" s="29">
        <v>0</v>
      </c>
      <c r="W717" s="26">
        <v>0</v>
      </c>
      <c r="X717" s="30">
        <f t="shared" si="165"/>
        <v>1</v>
      </c>
      <c r="Y717" s="31">
        <f t="shared" si="166"/>
        <v>0</v>
      </c>
      <c r="Z717" s="31">
        <f t="shared" si="167"/>
        <v>0</v>
      </c>
      <c r="AA717" s="31">
        <f t="shared" si="168"/>
        <v>0</v>
      </c>
      <c r="AB717" s="5">
        <v>0</v>
      </c>
      <c r="AC717" s="6">
        <v>0</v>
      </c>
      <c r="AD717" s="30">
        <v>0</v>
      </c>
      <c r="AE717" s="67">
        <f t="shared" si="169"/>
        <v>0</v>
      </c>
      <c r="AF717" s="70">
        <f>IF(C717=Sheet6!$E$3,Sheet6!$E$4,IF('January 2023'!C717=Sheet6!$F$3,Sheet6!$F$4,IF('January 2023'!C717=Sheet6!$G$3,Sheet6!$G$4,IF('January 2023'!C717=Sheet6!$H$3,Sheet6!$H$4,IF('January 2023'!C717=Sheet6!$I$3,Sheet6!$I$4,IF('January 2023'!C717=Sheet6!$J$3,Sheet6!$J$4,IF('January 2023'!C717=Sheet6!$K$3,Sheet6!$K$4,IF('January 2023'!C717=Sheet6!$L$3,Sheet6!$L$4))))))))</f>
        <v>0.11334524387361433</v>
      </c>
      <c r="AG717" s="74">
        <f t="shared" si="170"/>
        <v>0</v>
      </c>
      <c r="AH717" s="71">
        <v>0.84</v>
      </c>
      <c r="AI717" s="72">
        <f t="shared" si="171"/>
        <v>0</v>
      </c>
      <c r="AJ717" s="73">
        <f t="shared" si="172"/>
        <v>0</v>
      </c>
      <c r="AK717" s="73">
        <v>0.68062718848137493</v>
      </c>
      <c r="AL717" s="95">
        <f t="shared" si="173"/>
        <v>0</v>
      </c>
      <c r="AM717" s="107">
        <v>0</v>
      </c>
      <c r="AN717" s="98">
        <f t="shared" si="174"/>
        <v>893.59199999999021</v>
      </c>
      <c r="AO717" s="99" t="e">
        <f>SUMIF([1]Sheet1!$AB:$AB,E717,[1]Sheet1!$AA:$AA)</f>
        <v>#VALUE!</v>
      </c>
      <c r="AP717" s="100" t="str">
        <f t="shared" si="175"/>
        <v/>
      </c>
      <c r="AQ717" s="97">
        <f t="shared" si="176"/>
        <v>1</v>
      </c>
      <c r="AR717" s="100">
        <f t="shared" si="177"/>
        <v>0</v>
      </c>
      <c r="AS717" s="101">
        <f t="shared" si="178"/>
        <v>1</v>
      </c>
      <c r="AT717" s="100">
        <v>0.11334524387361433</v>
      </c>
      <c r="AU717" s="108">
        <f t="shared" si="179"/>
        <v>0</v>
      </c>
    </row>
    <row r="718" spans="1:47" hidden="1">
      <c r="A718" s="21">
        <v>44927</v>
      </c>
      <c r="B718" s="22" t="s">
        <v>13</v>
      </c>
      <c r="C718" s="22" t="s">
        <v>274</v>
      </c>
      <c r="D718" s="22" t="s">
        <v>672</v>
      </c>
      <c r="E718" s="22">
        <v>1000281470</v>
      </c>
      <c r="F718" s="22" t="s">
        <v>32</v>
      </c>
      <c r="G718" s="22">
        <v>1070842</v>
      </c>
      <c r="H718" s="36" t="s">
        <v>20</v>
      </c>
      <c r="I718" s="4" t="s">
        <v>3520</v>
      </c>
      <c r="J718" s="4" t="s">
        <v>3558</v>
      </c>
      <c r="K718" s="25">
        <v>1050.2000000000116</v>
      </c>
      <c r="L718" s="25">
        <v>1050.2000000000116</v>
      </c>
      <c r="M718" s="26">
        <v>0</v>
      </c>
      <c r="N718" s="26">
        <v>0</v>
      </c>
      <c r="O718" s="26">
        <v>9</v>
      </c>
      <c r="P718" s="26">
        <v>0</v>
      </c>
      <c r="Q718" s="26">
        <v>1364.6</v>
      </c>
      <c r="R718" s="27">
        <v>0</v>
      </c>
      <c r="S718" s="27">
        <v>88360.889999999985</v>
      </c>
      <c r="T718" s="28">
        <v>0</v>
      </c>
      <c r="U718" s="27">
        <v>88000</v>
      </c>
      <c r="V718" s="29">
        <v>0</v>
      </c>
      <c r="W718" s="26">
        <v>5</v>
      </c>
      <c r="X718" s="30">
        <f t="shared" si="165"/>
        <v>9</v>
      </c>
      <c r="Y718" s="31">
        <f t="shared" si="166"/>
        <v>1364.6</v>
      </c>
      <c r="Z718" s="31">
        <f t="shared" si="167"/>
        <v>88360.889999999985</v>
      </c>
      <c r="AA718" s="31">
        <f t="shared" si="168"/>
        <v>88000</v>
      </c>
      <c r="AB718" s="5">
        <v>5</v>
      </c>
      <c r="AC718" s="6">
        <v>0</v>
      </c>
      <c r="AD718" s="30">
        <v>0</v>
      </c>
      <c r="AE718" s="67">
        <f t="shared" si="169"/>
        <v>0.55555555555555558</v>
      </c>
      <c r="AF718" s="70">
        <f>IF(C718=Sheet6!$E$3,Sheet6!$E$4,IF('January 2023'!C718=Sheet6!$F$3,Sheet6!$F$4,IF('January 2023'!C718=Sheet6!$G$3,Sheet6!$G$4,IF('January 2023'!C718=Sheet6!$H$3,Sheet6!$H$4,IF('January 2023'!C718=Sheet6!$I$3,Sheet6!$I$4,IF('January 2023'!C718=Sheet6!$J$3,Sheet6!$J$4,IF('January 2023'!C718=Sheet6!$K$3,Sheet6!$K$4,IF('January 2023'!C718=Sheet6!$L$3,Sheet6!$L$4))))))))</f>
        <v>0.11334524387361433</v>
      </c>
      <c r="AG718" s="74">
        <f t="shared" si="170"/>
        <v>1.2993715482765043</v>
      </c>
      <c r="AH718" s="71">
        <v>0.84</v>
      </c>
      <c r="AI718" s="72">
        <f t="shared" si="171"/>
        <v>1</v>
      </c>
      <c r="AJ718" s="73">
        <f t="shared" si="172"/>
        <v>0.55555555555555558</v>
      </c>
      <c r="AK718" s="73">
        <v>0.68062718848137493</v>
      </c>
      <c r="AL718" s="95">
        <f t="shared" si="173"/>
        <v>0</v>
      </c>
      <c r="AM718" s="107">
        <v>0</v>
      </c>
      <c r="AN718" s="98">
        <f t="shared" si="174"/>
        <v>0</v>
      </c>
      <c r="AO718" s="99" t="e">
        <f>SUMIF([1]Sheet1!$AB:$AB,E718,[1]Sheet1!$AA:$AA)</f>
        <v>#VALUE!</v>
      </c>
      <c r="AP718" s="100">
        <f t="shared" si="175"/>
        <v>1</v>
      </c>
      <c r="AQ718" s="97">
        <f t="shared" si="176"/>
        <v>0</v>
      </c>
      <c r="AR718" s="100">
        <f t="shared" si="177"/>
        <v>0.9959157269692509</v>
      </c>
      <c r="AS718" s="101">
        <f t="shared" si="178"/>
        <v>-0.29406456010495585</v>
      </c>
      <c r="AT718" s="100">
        <v>0.11334524387361433</v>
      </c>
      <c r="AU718" s="108">
        <f t="shared" si="179"/>
        <v>1</v>
      </c>
    </row>
    <row r="719" spans="1:47" hidden="1">
      <c r="A719" s="21">
        <v>44927</v>
      </c>
      <c r="B719" s="22" t="s">
        <v>13</v>
      </c>
      <c r="C719" s="22" t="s">
        <v>274</v>
      </c>
      <c r="D719" s="22" t="s">
        <v>597</v>
      </c>
      <c r="E719" s="22">
        <v>1000262729</v>
      </c>
      <c r="F719" s="22" t="s">
        <v>32</v>
      </c>
      <c r="G719" s="22">
        <v>1070842</v>
      </c>
      <c r="H719" s="36" t="s">
        <v>20</v>
      </c>
      <c r="I719" s="4" t="s">
        <v>3520</v>
      </c>
      <c r="J719" s="4" t="s">
        <v>3558</v>
      </c>
      <c r="K719" s="25">
        <v>1049.9129612499999</v>
      </c>
      <c r="L719" s="25">
        <v>1049.9129612499999</v>
      </c>
      <c r="M719" s="26">
        <v>0</v>
      </c>
      <c r="N719" s="26">
        <v>0</v>
      </c>
      <c r="O719" s="26">
        <v>12</v>
      </c>
      <c r="P719" s="26">
        <v>0</v>
      </c>
      <c r="Q719" s="26">
        <v>1527.7999999999997</v>
      </c>
      <c r="R719" s="27">
        <v>0</v>
      </c>
      <c r="S719" s="27">
        <v>83620.189999999988</v>
      </c>
      <c r="T719" s="28">
        <v>0</v>
      </c>
      <c r="U719" s="27">
        <v>146000</v>
      </c>
      <c r="V719" s="29">
        <v>0</v>
      </c>
      <c r="W719" s="26">
        <v>8</v>
      </c>
      <c r="X719" s="30">
        <f t="shared" si="165"/>
        <v>12</v>
      </c>
      <c r="Y719" s="31">
        <f t="shared" si="166"/>
        <v>1527.7999999999997</v>
      </c>
      <c r="Z719" s="31">
        <f t="shared" si="167"/>
        <v>83620.189999999988</v>
      </c>
      <c r="AA719" s="31">
        <f t="shared" si="168"/>
        <v>146000</v>
      </c>
      <c r="AB719" s="5">
        <v>8</v>
      </c>
      <c r="AC719" s="6">
        <v>0</v>
      </c>
      <c r="AD719" s="30">
        <v>0</v>
      </c>
      <c r="AE719" s="67">
        <f t="shared" si="169"/>
        <v>0.66666666666666663</v>
      </c>
      <c r="AF719" s="70">
        <f>IF(C719=Sheet6!$E$3,Sheet6!$E$4,IF('January 2023'!C719=Sheet6!$F$3,Sheet6!$F$4,IF('January 2023'!C719=Sheet6!$G$3,Sheet6!$G$4,IF('January 2023'!C719=Sheet6!$H$3,Sheet6!$H$4,IF('January 2023'!C719=Sheet6!$I$3,Sheet6!$I$4,IF('January 2023'!C719=Sheet6!$J$3,Sheet6!$J$4,IF('January 2023'!C719=Sheet6!$K$3,Sheet6!$K$4,IF('January 2023'!C719=Sheet6!$L$3,Sheet6!$L$4))))))))</f>
        <v>0.11334524387361433</v>
      </c>
      <c r="AG719" s="74">
        <f t="shared" si="170"/>
        <v>1.4551682438333171</v>
      </c>
      <c r="AH719" s="71">
        <v>0.84</v>
      </c>
      <c r="AI719" s="72">
        <f t="shared" si="171"/>
        <v>1</v>
      </c>
      <c r="AJ719" s="73">
        <f t="shared" si="172"/>
        <v>0.66666666666666663</v>
      </c>
      <c r="AK719" s="73">
        <v>0.68062718848137493</v>
      </c>
      <c r="AL719" s="95">
        <f t="shared" si="173"/>
        <v>0</v>
      </c>
      <c r="AM719" s="107">
        <v>0</v>
      </c>
      <c r="AN719" s="98">
        <f t="shared" si="174"/>
        <v>0</v>
      </c>
      <c r="AO719" s="99" t="e">
        <f>SUMIF([1]Sheet1!$AB:$AB,E719,[1]Sheet1!$AA:$AA)</f>
        <v>#VALUE!</v>
      </c>
      <c r="AP719" s="100">
        <f t="shared" si="175"/>
        <v>1</v>
      </c>
      <c r="AQ719" s="97">
        <f t="shared" si="176"/>
        <v>0</v>
      </c>
      <c r="AR719" s="100">
        <f t="shared" si="177"/>
        <v>1.7459898141824364</v>
      </c>
      <c r="AS719" s="101">
        <f t="shared" si="178"/>
        <v>-1.5407089316547156</v>
      </c>
      <c r="AT719" s="100">
        <v>0.11334524387361433</v>
      </c>
      <c r="AU719" s="108">
        <f t="shared" si="179"/>
        <v>1</v>
      </c>
    </row>
    <row r="720" spans="1:47" hidden="1">
      <c r="A720" s="21">
        <v>44927</v>
      </c>
      <c r="B720" s="22" t="s">
        <v>13</v>
      </c>
      <c r="C720" s="22" t="s">
        <v>274</v>
      </c>
      <c r="D720" s="22" t="s">
        <v>710</v>
      </c>
      <c r="E720" s="22">
        <v>1002041432</v>
      </c>
      <c r="F720" s="22" t="s">
        <v>32</v>
      </c>
      <c r="G720" s="22">
        <v>1069281</v>
      </c>
      <c r="H720" s="36" t="s">
        <v>20</v>
      </c>
      <c r="I720" s="4" t="s">
        <v>3519</v>
      </c>
      <c r="J720" s="4" t="s">
        <v>3557</v>
      </c>
      <c r="K720" s="25">
        <v>1023.3399999999965</v>
      </c>
      <c r="L720" s="25">
        <v>1023.3399999999965</v>
      </c>
      <c r="M720" s="26">
        <v>0</v>
      </c>
      <c r="N720" s="26">
        <v>0</v>
      </c>
      <c r="O720" s="26">
        <v>5</v>
      </c>
      <c r="P720" s="26">
        <v>0</v>
      </c>
      <c r="Q720" s="26">
        <v>1220.6000000000001</v>
      </c>
      <c r="R720" s="27">
        <v>0</v>
      </c>
      <c r="S720" s="27">
        <v>76900</v>
      </c>
      <c r="T720" s="28">
        <v>0</v>
      </c>
      <c r="U720" s="27">
        <v>76900</v>
      </c>
      <c r="V720" s="29">
        <v>0</v>
      </c>
      <c r="W720" s="26">
        <v>5</v>
      </c>
      <c r="X720" s="30">
        <f t="shared" si="165"/>
        <v>5</v>
      </c>
      <c r="Y720" s="31">
        <f t="shared" si="166"/>
        <v>1220.6000000000001</v>
      </c>
      <c r="Z720" s="31">
        <f t="shared" si="167"/>
        <v>76900</v>
      </c>
      <c r="AA720" s="31">
        <f t="shared" si="168"/>
        <v>76900</v>
      </c>
      <c r="AB720" s="5">
        <v>5</v>
      </c>
      <c r="AC720" s="6">
        <v>0</v>
      </c>
      <c r="AD720" s="30">
        <v>0</v>
      </c>
      <c r="AE720" s="67">
        <f t="shared" si="169"/>
        <v>1</v>
      </c>
      <c r="AF720" s="70">
        <f>IF(C720=Sheet6!$E$3,Sheet6!$E$4,IF('January 2023'!C720=Sheet6!$F$3,Sheet6!$F$4,IF('January 2023'!C720=Sheet6!$G$3,Sheet6!$G$4,IF('January 2023'!C720=Sheet6!$H$3,Sheet6!$H$4,IF('January 2023'!C720=Sheet6!$I$3,Sheet6!$I$4,IF('January 2023'!C720=Sheet6!$J$3,Sheet6!$J$4,IF('January 2023'!C720=Sheet6!$K$3,Sheet6!$K$4,IF('January 2023'!C720=Sheet6!$L$3,Sheet6!$L$4))))))))</f>
        <v>0.11334524387361433</v>
      </c>
      <c r="AG720" s="74">
        <f t="shared" si="170"/>
        <v>1.1927609592119963</v>
      </c>
      <c r="AH720" s="71">
        <v>0.84</v>
      </c>
      <c r="AI720" s="72">
        <f t="shared" si="171"/>
        <v>1</v>
      </c>
      <c r="AJ720" s="73">
        <f t="shared" si="172"/>
        <v>1</v>
      </c>
      <c r="AK720" s="73">
        <v>0.68062718848137493</v>
      </c>
      <c r="AL720" s="95">
        <f t="shared" si="173"/>
        <v>1</v>
      </c>
      <c r="AM720" s="107">
        <v>0</v>
      </c>
      <c r="AN720" s="98">
        <f t="shared" si="174"/>
        <v>0</v>
      </c>
      <c r="AO720" s="99" t="e">
        <f>SUMIF([1]Sheet1!$AB:$AB,E720,[1]Sheet1!$AA:$AA)</f>
        <v>#VALUE!</v>
      </c>
      <c r="AP720" s="100">
        <f t="shared" si="175"/>
        <v>1</v>
      </c>
      <c r="AQ720" s="97">
        <f t="shared" si="176"/>
        <v>0</v>
      </c>
      <c r="AR720" s="100">
        <f t="shared" si="177"/>
        <v>1</v>
      </c>
      <c r="AS720" s="101">
        <f t="shared" si="178"/>
        <v>-0.19276095921199632</v>
      </c>
      <c r="AT720" s="100">
        <v>0.11334524387361433</v>
      </c>
      <c r="AU720" s="108">
        <f t="shared" si="179"/>
        <v>1</v>
      </c>
    </row>
    <row r="721" spans="1:47" hidden="1">
      <c r="A721" s="21">
        <v>44927</v>
      </c>
      <c r="B721" s="23" t="s">
        <v>13</v>
      </c>
      <c r="C721" s="23" t="s">
        <v>274</v>
      </c>
      <c r="D721" s="23" t="s">
        <v>645</v>
      </c>
      <c r="E721" s="23">
        <v>1000262384</v>
      </c>
      <c r="F721" s="23" t="s">
        <v>32</v>
      </c>
      <c r="G721" s="22">
        <v>1070842</v>
      </c>
      <c r="H721" s="36" t="s">
        <v>20</v>
      </c>
      <c r="I721" s="4" t="s">
        <v>3518</v>
      </c>
      <c r="J721" s="4" t="s">
        <v>3556</v>
      </c>
      <c r="K721" s="24">
        <v>1004.6000000000058</v>
      </c>
      <c r="L721" s="24">
        <v>1004.6000000000058</v>
      </c>
      <c r="M721" s="29">
        <v>0</v>
      </c>
      <c r="N721" s="29">
        <v>0</v>
      </c>
      <c r="O721" s="29">
        <v>13</v>
      </c>
      <c r="P721" s="29">
        <v>0</v>
      </c>
      <c r="Q721" s="29">
        <v>831.8</v>
      </c>
      <c r="R721" s="28">
        <v>0</v>
      </c>
      <c r="S721" s="28">
        <v>53000</v>
      </c>
      <c r="T721" s="28">
        <v>0</v>
      </c>
      <c r="U721" s="28">
        <v>53000</v>
      </c>
      <c r="V721" s="29">
        <v>0</v>
      </c>
      <c r="W721" s="29">
        <v>9</v>
      </c>
      <c r="X721" s="32">
        <f t="shared" si="165"/>
        <v>13</v>
      </c>
      <c r="Y721" s="33">
        <f t="shared" si="166"/>
        <v>831.8</v>
      </c>
      <c r="Z721" s="33">
        <f t="shared" si="167"/>
        <v>53000</v>
      </c>
      <c r="AA721" s="33">
        <f t="shared" si="168"/>
        <v>53000</v>
      </c>
      <c r="AB721" s="5">
        <v>9</v>
      </c>
      <c r="AC721" s="6">
        <v>0</v>
      </c>
      <c r="AD721" s="32">
        <v>0</v>
      </c>
      <c r="AE721" s="67">
        <f t="shared" si="169"/>
        <v>0.69230769230769229</v>
      </c>
      <c r="AF721" s="70">
        <f>IF(C721=Sheet6!$E$3,Sheet6!$E$4,IF('January 2023'!C721=Sheet6!$F$3,Sheet6!$F$4,IF('January 2023'!C721=Sheet6!$G$3,Sheet6!$G$4,IF('January 2023'!C721=Sheet6!$H$3,Sheet6!$H$4,IF('January 2023'!C721=Sheet6!$I$3,Sheet6!$I$4,IF('January 2023'!C721=Sheet6!$J$3,Sheet6!$J$4,IF('January 2023'!C721=Sheet6!$K$3,Sheet6!$K$4,IF('January 2023'!C721=Sheet6!$L$3,Sheet6!$L$4))))))))</f>
        <v>0.11334524387361433</v>
      </c>
      <c r="AG721" s="74">
        <f t="shared" si="170"/>
        <v>0.82799124029463977</v>
      </c>
      <c r="AH721" s="71">
        <v>0.84</v>
      </c>
      <c r="AI721" s="72">
        <f t="shared" si="171"/>
        <v>0</v>
      </c>
      <c r="AJ721" s="73">
        <f t="shared" si="172"/>
        <v>0.69230769230769229</v>
      </c>
      <c r="AK721" s="73">
        <v>0.68062718848137493</v>
      </c>
      <c r="AL721" s="95">
        <f t="shared" si="173"/>
        <v>1</v>
      </c>
      <c r="AM721" s="107">
        <v>0</v>
      </c>
      <c r="AN721" s="98">
        <f t="shared" si="174"/>
        <v>12.064000000004853</v>
      </c>
      <c r="AO721" s="99" t="e">
        <f>SUMIF([1]Sheet1!$AB:$AB,E721,[1]Sheet1!$AA:$AA)</f>
        <v>#VALUE!</v>
      </c>
      <c r="AP721" s="100" t="str">
        <f t="shared" si="175"/>
        <v/>
      </c>
      <c r="AQ721" s="97">
        <f t="shared" si="176"/>
        <v>1</v>
      </c>
      <c r="AR721" s="100">
        <f t="shared" si="177"/>
        <v>1</v>
      </c>
      <c r="AS721" s="101">
        <f t="shared" si="178"/>
        <v>0.17200875970536023</v>
      </c>
      <c r="AT721" s="100">
        <v>0.11334524387361433</v>
      </c>
      <c r="AU721" s="108">
        <f t="shared" si="179"/>
        <v>0</v>
      </c>
    </row>
    <row r="722" spans="1:47" hidden="1">
      <c r="A722" s="21">
        <v>44927</v>
      </c>
      <c r="B722" s="23" t="s">
        <v>13</v>
      </c>
      <c r="C722" s="23" t="s">
        <v>274</v>
      </c>
      <c r="D722" s="23" t="s">
        <v>3387</v>
      </c>
      <c r="E722" s="23">
        <v>1001604484</v>
      </c>
      <c r="F722" s="23" t="s">
        <v>32</v>
      </c>
      <c r="G722" s="22">
        <v>1069288</v>
      </c>
      <c r="H722" s="36" t="s">
        <v>20</v>
      </c>
      <c r="I722" s="4" t="s">
        <v>3518</v>
      </c>
      <c r="J722" s="4" t="s">
        <v>3556</v>
      </c>
      <c r="K722" s="24">
        <v>983.69000000000233</v>
      </c>
      <c r="L722" s="24">
        <v>983.69000000000233</v>
      </c>
      <c r="M722" s="29">
        <v>0</v>
      </c>
      <c r="N722" s="29">
        <v>0</v>
      </c>
      <c r="O722" s="29">
        <v>1</v>
      </c>
      <c r="P722" s="29">
        <v>0</v>
      </c>
      <c r="Q722" s="29">
        <v>0</v>
      </c>
      <c r="R722" s="28">
        <v>0</v>
      </c>
      <c r="S722" s="28">
        <v>0</v>
      </c>
      <c r="T722" s="28">
        <v>0</v>
      </c>
      <c r="U722" s="28">
        <v>0</v>
      </c>
      <c r="V722" s="29">
        <v>0</v>
      </c>
      <c r="W722" s="29">
        <v>0</v>
      </c>
      <c r="X722" s="32">
        <f t="shared" si="165"/>
        <v>1</v>
      </c>
      <c r="Y722" s="33">
        <f t="shared" si="166"/>
        <v>0</v>
      </c>
      <c r="Z722" s="33">
        <f t="shared" si="167"/>
        <v>0</v>
      </c>
      <c r="AA722" s="33">
        <f t="shared" si="168"/>
        <v>0</v>
      </c>
      <c r="AB722" s="5">
        <v>0</v>
      </c>
      <c r="AC722" s="6">
        <v>0</v>
      </c>
      <c r="AD722" s="32">
        <v>0</v>
      </c>
      <c r="AE722" s="67">
        <f t="shared" si="169"/>
        <v>0</v>
      </c>
      <c r="AF722" s="70">
        <f>IF(C722=Sheet6!$E$3,Sheet6!$E$4,IF('January 2023'!C722=Sheet6!$F$3,Sheet6!$F$4,IF('January 2023'!C722=Sheet6!$G$3,Sheet6!$G$4,IF('January 2023'!C722=Sheet6!$H$3,Sheet6!$H$4,IF('January 2023'!C722=Sheet6!$I$3,Sheet6!$I$4,IF('January 2023'!C722=Sheet6!$J$3,Sheet6!$J$4,IF('January 2023'!C722=Sheet6!$K$3,Sheet6!$K$4,IF('January 2023'!C722=Sheet6!$L$3,Sheet6!$L$4))))))))</f>
        <v>0.11334524387361433</v>
      </c>
      <c r="AG722" s="74">
        <f t="shared" si="170"/>
        <v>0</v>
      </c>
      <c r="AH722" s="71">
        <v>0.84</v>
      </c>
      <c r="AI722" s="72">
        <f t="shared" si="171"/>
        <v>0</v>
      </c>
      <c r="AJ722" s="73">
        <f t="shared" si="172"/>
        <v>0</v>
      </c>
      <c r="AK722" s="73">
        <v>0.68062718848137493</v>
      </c>
      <c r="AL722" s="95">
        <f t="shared" si="173"/>
        <v>0</v>
      </c>
      <c r="AM722" s="107">
        <v>0</v>
      </c>
      <c r="AN722" s="98">
        <f t="shared" si="174"/>
        <v>826.29960000000187</v>
      </c>
      <c r="AO722" s="99" t="e">
        <f>SUMIF([1]Sheet1!$AB:$AB,E722,[1]Sheet1!$AA:$AA)</f>
        <v>#VALUE!</v>
      </c>
      <c r="AP722" s="100" t="str">
        <f t="shared" si="175"/>
        <v/>
      </c>
      <c r="AQ722" s="97">
        <f t="shared" si="176"/>
        <v>1</v>
      </c>
      <c r="AR722" s="100">
        <f t="shared" si="177"/>
        <v>0</v>
      </c>
      <c r="AS722" s="101">
        <f t="shared" si="178"/>
        <v>1</v>
      </c>
      <c r="AT722" s="100">
        <v>0.11334524387361433</v>
      </c>
      <c r="AU722" s="108">
        <f t="shared" si="179"/>
        <v>0</v>
      </c>
    </row>
    <row r="723" spans="1:47" hidden="1">
      <c r="A723" s="21">
        <v>44927</v>
      </c>
      <c r="B723" s="22" t="s">
        <v>13</v>
      </c>
      <c r="C723" s="22" t="s">
        <v>274</v>
      </c>
      <c r="D723" s="22" t="s">
        <v>721</v>
      </c>
      <c r="E723" s="22">
        <v>1000261086</v>
      </c>
      <c r="F723" s="22" t="s">
        <v>32</v>
      </c>
      <c r="G723" s="22">
        <v>1069281</v>
      </c>
      <c r="H723" s="36" t="s">
        <v>20</v>
      </c>
      <c r="I723" s="4" t="s">
        <v>3519</v>
      </c>
      <c r="J723" s="4" t="s">
        <v>3557</v>
      </c>
      <c r="K723" s="25">
        <v>981.69999999999709</v>
      </c>
      <c r="L723" s="25">
        <v>981.69999999999709</v>
      </c>
      <c r="M723" s="26">
        <v>0</v>
      </c>
      <c r="N723" s="26">
        <v>0</v>
      </c>
      <c r="O723" s="26">
        <v>14</v>
      </c>
      <c r="P723" s="26">
        <v>0</v>
      </c>
      <c r="Q723" s="26">
        <v>1853.9</v>
      </c>
      <c r="R723" s="27">
        <v>0</v>
      </c>
      <c r="S723" s="27">
        <v>116690.59999999999</v>
      </c>
      <c r="T723" s="28">
        <v>0</v>
      </c>
      <c r="U723" s="27">
        <v>145520</v>
      </c>
      <c r="V723" s="29">
        <v>0</v>
      </c>
      <c r="W723" s="26">
        <v>8</v>
      </c>
      <c r="X723" s="30">
        <f t="shared" si="165"/>
        <v>14</v>
      </c>
      <c r="Y723" s="31">
        <f t="shared" si="166"/>
        <v>1853.9</v>
      </c>
      <c r="Z723" s="31">
        <f t="shared" si="167"/>
        <v>116690.59999999999</v>
      </c>
      <c r="AA723" s="31">
        <f t="shared" si="168"/>
        <v>145520</v>
      </c>
      <c r="AB723" s="5">
        <v>8</v>
      </c>
      <c r="AC723" s="6">
        <v>0</v>
      </c>
      <c r="AD723" s="30">
        <v>0</v>
      </c>
      <c r="AE723" s="67">
        <f t="shared" si="169"/>
        <v>0.5714285714285714</v>
      </c>
      <c r="AF723" s="70">
        <f>IF(C723=Sheet6!$E$3,Sheet6!$E$4,IF('January 2023'!C723=Sheet6!$F$3,Sheet6!$F$4,IF('January 2023'!C723=Sheet6!$G$3,Sheet6!$G$4,IF('January 2023'!C723=Sheet6!$H$3,Sheet6!$H$4,IF('January 2023'!C723=Sheet6!$I$3,Sheet6!$I$4,IF('January 2023'!C723=Sheet6!$J$3,Sheet6!$J$4,IF('January 2023'!C723=Sheet6!$K$3,Sheet6!$K$4,IF('January 2023'!C723=Sheet6!$L$3,Sheet6!$L$4))))))))</f>
        <v>0.11334524387361433</v>
      </c>
      <c r="AG723" s="74">
        <f t="shared" si="170"/>
        <v>1.8884587959661867</v>
      </c>
      <c r="AH723" s="71">
        <v>0.84</v>
      </c>
      <c r="AI723" s="72">
        <f t="shared" si="171"/>
        <v>1</v>
      </c>
      <c r="AJ723" s="73">
        <f t="shared" si="172"/>
        <v>0.5714285714285714</v>
      </c>
      <c r="AK723" s="73">
        <v>0.68062718848137493</v>
      </c>
      <c r="AL723" s="95">
        <f t="shared" si="173"/>
        <v>0</v>
      </c>
      <c r="AM723" s="107">
        <v>0</v>
      </c>
      <c r="AN723" s="98">
        <f t="shared" si="174"/>
        <v>0</v>
      </c>
      <c r="AO723" s="99" t="e">
        <f>SUMIF([1]Sheet1!$AB:$AB,E723,[1]Sheet1!$AA:$AA)</f>
        <v>#VALUE!</v>
      </c>
      <c r="AP723" s="100">
        <f t="shared" si="175"/>
        <v>1</v>
      </c>
      <c r="AQ723" s="97">
        <f t="shared" si="176"/>
        <v>0</v>
      </c>
      <c r="AR723" s="100">
        <f t="shared" si="177"/>
        <v>1.2470584605786585</v>
      </c>
      <c r="AS723" s="101">
        <f t="shared" si="178"/>
        <v>-1.3550185189638198</v>
      </c>
      <c r="AT723" s="100">
        <v>0.11334524387361433</v>
      </c>
      <c r="AU723" s="108">
        <f t="shared" si="179"/>
        <v>1</v>
      </c>
    </row>
    <row r="724" spans="1:47" hidden="1">
      <c r="A724" s="21">
        <v>44927</v>
      </c>
      <c r="B724" s="23" t="s">
        <v>13</v>
      </c>
      <c r="C724" s="23" t="s">
        <v>274</v>
      </c>
      <c r="D724" s="23" t="s">
        <v>494</v>
      </c>
      <c r="E724" s="23">
        <v>1000255752</v>
      </c>
      <c r="F724" s="23" t="s">
        <v>32</v>
      </c>
      <c r="G724" s="22">
        <v>1070842</v>
      </c>
      <c r="H724" s="36" t="s">
        <v>20</v>
      </c>
      <c r="I724" s="4" t="s">
        <v>3520</v>
      </c>
      <c r="J724" s="4" t="s">
        <v>3558</v>
      </c>
      <c r="K724" s="24">
        <v>974.32756588799987</v>
      </c>
      <c r="L724" s="24">
        <v>974.32756588799987</v>
      </c>
      <c r="M724" s="29">
        <v>0</v>
      </c>
      <c r="N724" s="29">
        <v>0</v>
      </c>
      <c r="O724" s="29">
        <v>8</v>
      </c>
      <c r="P724" s="29">
        <v>0</v>
      </c>
      <c r="Q724" s="29">
        <v>397.6</v>
      </c>
      <c r="R724" s="28">
        <v>0</v>
      </c>
      <c r="S724" s="28">
        <v>24700</v>
      </c>
      <c r="T724" s="28">
        <v>0</v>
      </c>
      <c r="U724" s="28">
        <v>24700</v>
      </c>
      <c r="V724" s="29">
        <v>0</v>
      </c>
      <c r="W724" s="29">
        <v>2</v>
      </c>
      <c r="X724" s="32">
        <f t="shared" si="165"/>
        <v>8</v>
      </c>
      <c r="Y724" s="33">
        <f t="shared" si="166"/>
        <v>397.6</v>
      </c>
      <c r="Z724" s="33">
        <f t="shared" si="167"/>
        <v>24700</v>
      </c>
      <c r="AA724" s="33">
        <f t="shared" si="168"/>
        <v>24700</v>
      </c>
      <c r="AB724" s="5">
        <v>2</v>
      </c>
      <c r="AC724" s="6">
        <v>0</v>
      </c>
      <c r="AD724" s="32">
        <v>0</v>
      </c>
      <c r="AE724" s="67">
        <f t="shared" si="169"/>
        <v>0.25</v>
      </c>
      <c r="AF724" s="70">
        <f>IF(C724=Sheet6!$E$3,Sheet6!$E$4,IF('January 2023'!C724=Sheet6!$F$3,Sheet6!$F$4,IF('January 2023'!C724=Sheet6!$G$3,Sheet6!$G$4,IF('January 2023'!C724=Sheet6!$H$3,Sheet6!$H$4,IF('January 2023'!C724=Sheet6!$I$3,Sheet6!$I$4,IF('January 2023'!C724=Sheet6!$J$3,Sheet6!$J$4,IF('January 2023'!C724=Sheet6!$K$3,Sheet6!$K$4,IF('January 2023'!C724=Sheet6!$L$3,Sheet6!$L$4))))))))</f>
        <v>0.11334524387361433</v>
      </c>
      <c r="AG724" s="74">
        <f t="shared" si="170"/>
        <v>0.40807631223861385</v>
      </c>
      <c r="AH724" s="71">
        <v>0.84</v>
      </c>
      <c r="AI724" s="72">
        <f t="shared" si="171"/>
        <v>0</v>
      </c>
      <c r="AJ724" s="73">
        <f t="shared" si="172"/>
        <v>0.25</v>
      </c>
      <c r="AK724" s="73">
        <v>0.68062718848137493</v>
      </c>
      <c r="AL724" s="95">
        <f t="shared" si="173"/>
        <v>0</v>
      </c>
      <c r="AM724" s="107">
        <v>0</v>
      </c>
      <c r="AN724" s="98">
        <f t="shared" si="174"/>
        <v>420.83515534591982</v>
      </c>
      <c r="AO724" s="99" t="e">
        <f>SUMIF([1]Sheet1!$AB:$AB,E724,[1]Sheet1!$AA:$AA)</f>
        <v>#VALUE!</v>
      </c>
      <c r="AP724" s="100" t="str">
        <f t="shared" si="175"/>
        <v/>
      </c>
      <c r="AQ724" s="97">
        <f t="shared" si="176"/>
        <v>1</v>
      </c>
      <c r="AR724" s="100">
        <f t="shared" si="177"/>
        <v>1</v>
      </c>
      <c r="AS724" s="101">
        <f t="shared" si="178"/>
        <v>0.59192368776138615</v>
      </c>
      <c r="AT724" s="100">
        <v>0.11334524387361433</v>
      </c>
      <c r="AU724" s="108">
        <f t="shared" si="179"/>
        <v>0</v>
      </c>
    </row>
    <row r="725" spans="1:47" hidden="1">
      <c r="A725" s="21">
        <v>44927</v>
      </c>
      <c r="B725" s="22" t="s">
        <v>13</v>
      </c>
      <c r="C725" s="22" t="s">
        <v>274</v>
      </c>
      <c r="D725" s="22" t="s">
        <v>618</v>
      </c>
      <c r="E725" s="22">
        <v>1000280119</v>
      </c>
      <c r="F725" s="22" t="s">
        <v>32</v>
      </c>
      <c r="G725" s="22">
        <v>1070842</v>
      </c>
      <c r="H725" s="36" t="s">
        <v>20</v>
      </c>
      <c r="I725" s="4" t="s">
        <v>3520</v>
      </c>
      <c r="J725" s="4" t="s">
        <v>3558</v>
      </c>
      <c r="K725" s="25">
        <v>938.89999999999418</v>
      </c>
      <c r="L725" s="25">
        <v>938.89999999999418</v>
      </c>
      <c r="M725" s="26">
        <v>0</v>
      </c>
      <c r="N725" s="26">
        <v>0</v>
      </c>
      <c r="O725" s="26">
        <v>2</v>
      </c>
      <c r="P725" s="26">
        <v>0</v>
      </c>
      <c r="Q725" s="26">
        <v>562</v>
      </c>
      <c r="R725" s="27">
        <v>0</v>
      </c>
      <c r="S725" s="27">
        <v>36000</v>
      </c>
      <c r="T725" s="28">
        <v>0</v>
      </c>
      <c r="U725" s="27">
        <v>36000</v>
      </c>
      <c r="V725" s="29">
        <v>0</v>
      </c>
      <c r="W725" s="26">
        <v>1</v>
      </c>
      <c r="X725" s="30">
        <f t="shared" si="165"/>
        <v>2</v>
      </c>
      <c r="Y725" s="31">
        <f t="shared" si="166"/>
        <v>562</v>
      </c>
      <c r="Z725" s="31">
        <f t="shared" si="167"/>
        <v>36000</v>
      </c>
      <c r="AA725" s="31">
        <f t="shared" si="168"/>
        <v>36000</v>
      </c>
      <c r="AB725" s="5">
        <v>1</v>
      </c>
      <c r="AC725" s="6">
        <v>0</v>
      </c>
      <c r="AD725" s="30">
        <v>0</v>
      </c>
      <c r="AE725" s="67">
        <f t="shared" si="169"/>
        <v>0.5</v>
      </c>
      <c r="AF725" s="70">
        <f>IF(C725=Sheet6!$E$3,Sheet6!$E$4,IF('January 2023'!C725=Sheet6!$F$3,Sheet6!$F$4,IF('January 2023'!C725=Sheet6!$G$3,Sheet6!$G$4,IF('January 2023'!C725=Sheet6!$H$3,Sheet6!$H$4,IF('January 2023'!C725=Sheet6!$I$3,Sheet6!$I$4,IF('January 2023'!C725=Sheet6!$J$3,Sheet6!$J$4,IF('January 2023'!C725=Sheet6!$K$3,Sheet6!$K$4,IF('January 2023'!C725=Sheet6!$L$3,Sheet6!$L$4))))))))</f>
        <v>0.11334524387361433</v>
      </c>
      <c r="AG725" s="74">
        <f t="shared" si="170"/>
        <v>0.59857279795505747</v>
      </c>
      <c r="AH725" s="71">
        <v>0.84</v>
      </c>
      <c r="AI725" s="72">
        <f t="shared" si="171"/>
        <v>0</v>
      </c>
      <c r="AJ725" s="73">
        <f t="shared" si="172"/>
        <v>0.5</v>
      </c>
      <c r="AK725" s="73">
        <v>0.68062718848137493</v>
      </c>
      <c r="AL725" s="95">
        <f t="shared" si="173"/>
        <v>0</v>
      </c>
      <c r="AM725" s="107">
        <v>0</v>
      </c>
      <c r="AN725" s="98">
        <f t="shared" si="174"/>
        <v>226.67599999999504</v>
      </c>
      <c r="AO725" s="99" t="e">
        <f>SUMIF([1]Sheet1!$AB:$AB,E725,[1]Sheet1!$AA:$AA)</f>
        <v>#VALUE!</v>
      </c>
      <c r="AP725" s="100" t="str">
        <f t="shared" si="175"/>
        <v/>
      </c>
      <c r="AQ725" s="97">
        <f t="shared" si="176"/>
        <v>1</v>
      </c>
      <c r="AR725" s="100">
        <f t="shared" si="177"/>
        <v>1</v>
      </c>
      <c r="AS725" s="101">
        <f t="shared" si="178"/>
        <v>0.40142720204494253</v>
      </c>
      <c r="AT725" s="100">
        <v>0.11334524387361433</v>
      </c>
      <c r="AU725" s="108">
        <f t="shared" si="179"/>
        <v>0</v>
      </c>
    </row>
    <row r="726" spans="1:47" hidden="1">
      <c r="A726" s="21">
        <v>44927</v>
      </c>
      <c r="B726" s="22" t="s">
        <v>13</v>
      </c>
      <c r="C726" s="22" t="s">
        <v>274</v>
      </c>
      <c r="D726" s="22" t="s">
        <v>708</v>
      </c>
      <c r="E726" s="22">
        <v>1000262456</v>
      </c>
      <c r="F726" s="22" t="s">
        <v>32</v>
      </c>
      <c r="G726" s="22">
        <v>1070842</v>
      </c>
      <c r="H726" s="36" t="s">
        <v>20</v>
      </c>
      <c r="I726" s="4" t="s">
        <v>3520</v>
      </c>
      <c r="J726" s="4" t="s">
        <v>3558</v>
      </c>
      <c r="K726" s="25">
        <v>927.90000000000873</v>
      </c>
      <c r="L726" s="25">
        <v>927.90000000000873</v>
      </c>
      <c r="M726" s="26">
        <v>0</v>
      </c>
      <c r="N726" s="26">
        <v>0</v>
      </c>
      <c r="O726" s="26">
        <v>6</v>
      </c>
      <c r="P726" s="26">
        <v>0</v>
      </c>
      <c r="Q726" s="26">
        <v>521.6</v>
      </c>
      <c r="R726" s="27">
        <v>0</v>
      </c>
      <c r="S726" s="27">
        <v>31900</v>
      </c>
      <c r="T726" s="28">
        <v>0</v>
      </c>
      <c r="U726" s="27">
        <v>33400</v>
      </c>
      <c r="V726" s="29">
        <v>0</v>
      </c>
      <c r="W726" s="26">
        <v>3</v>
      </c>
      <c r="X726" s="30">
        <f t="shared" si="165"/>
        <v>6</v>
      </c>
      <c r="Y726" s="31">
        <f t="shared" si="166"/>
        <v>521.6</v>
      </c>
      <c r="Z726" s="31">
        <f t="shared" si="167"/>
        <v>31900</v>
      </c>
      <c r="AA726" s="31">
        <f t="shared" si="168"/>
        <v>33400</v>
      </c>
      <c r="AB726" s="5">
        <v>3</v>
      </c>
      <c r="AC726" s="6">
        <v>0</v>
      </c>
      <c r="AD726" s="30">
        <v>0</v>
      </c>
      <c r="AE726" s="67">
        <f t="shared" si="169"/>
        <v>0.5</v>
      </c>
      <c r="AF726" s="70">
        <f>IF(C726=Sheet6!$E$3,Sheet6!$E$4,IF('January 2023'!C726=Sheet6!$F$3,Sheet6!$F$4,IF('January 2023'!C726=Sheet6!$G$3,Sheet6!$G$4,IF('January 2023'!C726=Sheet6!$H$3,Sheet6!$H$4,IF('January 2023'!C726=Sheet6!$I$3,Sheet6!$I$4,IF('January 2023'!C726=Sheet6!$J$3,Sheet6!$J$4,IF('January 2023'!C726=Sheet6!$K$3,Sheet6!$K$4,IF('January 2023'!C726=Sheet6!$L$3,Sheet6!$L$4))))))))</f>
        <v>0.11334524387361433</v>
      </c>
      <c r="AG726" s="74">
        <f t="shared" si="170"/>
        <v>0.56212953982109615</v>
      </c>
      <c r="AH726" s="71">
        <v>0.84</v>
      </c>
      <c r="AI726" s="72">
        <f t="shared" si="171"/>
        <v>0</v>
      </c>
      <c r="AJ726" s="73">
        <f t="shared" si="172"/>
        <v>0.5</v>
      </c>
      <c r="AK726" s="73">
        <v>0.68062718848137493</v>
      </c>
      <c r="AL726" s="95">
        <f t="shared" si="173"/>
        <v>0</v>
      </c>
      <c r="AM726" s="107">
        <v>0</v>
      </c>
      <c r="AN726" s="98">
        <f t="shared" si="174"/>
        <v>257.83600000000729</v>
      </c>
      <c r="AO726" s="99" t="e">
        <f>SUMIF([1]Sheet1!$AB:$AB,E726,[1]Sheet1!$AA:$AA)</f>
        <v>#VALUE!</v>
      </c>
      <c r="AP726" s="100" t="str">
        <f t="shared" si="175"/>
        <v/>
      </c>
      <c r="AQ726" s="97">
        <f t="shared" si="176"/>
        <v>1</v>
      </c>
      <c r="AR726" s="100">
        <f t="shared" si="177"/>
        <v>1.0470219435736676</v>
      </c>
      <c r="AS726" s="101">
        <f t="shared" si="178"/>
        <v>0.41143803667634449</v>
      </c>
      <c r="AT726" s="100">
        <v>0.11334524387361433</v>
      </c>
      <c r="AU726" s="108">
        <f t="shared" si="179"/>
        <v>0</v>
      </c>
    </row>
    <row r="727" spans="1:47" hidden="1">
      <c r="A727" s="21">
        <v>44927</v>
      </c>
      <c r="B727" s="22" t="s">
        <v>13</v>
      </c>
      <c r="C727" s="22" t="s">
        <v>274</v>
      </c>
      <c r="D727" s="22" t="s">
        <v>604</v>
      </c>
      <c r="E727" s="22">
        <v>1000255758</v>
      </c>
      <c r="F727" s="22" t="s">
        <v>32</v>
      </c>
      <c r="G727" s="22">
        <v>1070842</v>
      </c>
      <c r="H727" s="36" t="s">
        <v>20</v>
      </c>
      <c r="I727" s="4" t="s">
        <v>3520</v>
      </c>
      <c r="J727" s="4" t="s">
        <v>3558</v>
      </c>
      <c r="K727" s="25">
        <v>924.89999999999418</v>
      </c>
      <c r="L727" s="25">
        <v>924.89999999999418</v>
      </c>
      <c r="M727" s="26">
        <v>0</v>
      </c>
      <c r="N727" s="26">
        <v>0</v>
      </c>
      <c r="O727" s="26">
        <v>7</v>
      </c>
      <c r="P727" s="26">
        <v>0</v>
      </c>
      <c r="Q727" s="26">
        <v>628.4</v>
      </c>
      <c r="R727" s="27">
        <v>0</v>
      </c>
      <c r="S727" s="27">
        <v>39000</v>
      </c>
      <c r="T727" s="28">
        <v>0</v>
      </c>
      <c r="U727" s="27">
        <v>39000</v>
      </c>
      <c r="V727" s="29">
        <v>0</v>
      </c>
      <c r="W727" s="26">
        <v>4</v>
      </c>
      <c r="X727" s="30">
        <f t="shared" si="165"/>
        <v>7</v>
      </c>
      <c r="Y727" s="31">
        <f t="shared" si="166"/>
        <v>628.4</v>
      </c>
      <c r="Z727" s="31">
        <f t="shared" si="167"/>
        <v>39000</v>
      </c>
      <c r="AA727" s="31">
        <f t="shared" si="168"/>
        <v>39000</v>
      </c>
      <c r="AB727" s="5">
        <v>4</v>
      </c>
      <c r="AC727" s="6">
        <v>0</v>
      </c>
      <c r="AD727" s="30">
        <v>0</v>
      </c>
      <c r="AE727" s="67">
        <f t="shared" si="169"/>
        <v>0.5714285714285714</v>
      </c>
      <c r="AF727" s="70">
        <f>IF(C727=Sheet6!$E$3,Sheet6!$E$4,IF('January 2023'!C727=Sheet6!$F$3,Sheet6!$F$4,IF('January 2023'!C727=Sheet6!$G$3,Sheet6!$G$4,IF('January 2023'!C727=Sheet6!$H$3,Sheet6!$H$4,IF('January 2023'!C727=Sheet6!$I$3,Sheet6!$I$4,IF('January 2023'!C727=Sheet6!$J$3,Sheet6!$J$4,IF('January 2023'!C727=Sheet6!$K$3,Sheet6!$K$4,IF('January 2023'!C727=Sheet6!$L$3,Sheet6!$L$4))))))))</f>
        <v>0.11334524387361433</v>
      </c>
      <c r="AG727" s="74">
        <f t="shared" si="170"/>
        <v>0.67942480268137517</v>
      </c>
      <c r="AH727" s="71">
        <v>0.84</v>
      </c>
      <c r="AI727" s="72">
        <f t="shared" si="171"/>
        <v>0</v>
      </c>
      <c r="AJ727" s="73">
        <f t="shared" si="172"/>
        <v>0.5714285714285714</v>
      </c>
      <c r="AK727" s="73">
        <v>0.68062718848137493</v>
      </c>
      <c r="AL727" s="95">
        <f t="shared" si="173"/>
        <v>0</v>
      </c>
      <c r="AM727" s="107">
        <v>0</v>
      </c>
      <c r="AN727" s="98">
        <f t="shared" si="174"/>
        <v>148.51599999999507</v>
      </c>
      <c r="AO727" s="99" t="e">
        <f>SUMIF([1]Sheet1!$AB:$AB,E727,[1]Sheet1!$AA:$AA)</f>
        <v>#VALUE!</v>
      </c>
      <c r="AP727" s="100" t="str">
        <f t="shared" si="175"/>
        <v/>
      </c>
      <c r="AQ727" s="97">
        <f t="shared" si="176"/>
        <v>1</v>
      </c>
      <c r="AR727" s="100">
        <f t="shared" si="177"/>
        <v>1</v>
      </c>
      <c r="AS727" s="101">
        <f t="shared" si="178"/>
        <v>0.32057519731862483</v>
      </c>
      <c r="AT727" s="100">
        <v>0.11334524387361433</v>
      </c>
      <c r="AU727" s="108">
        <f t="shared" si="179"/>
        <v>0</v>
      </c>
    </row>
    <row r="728" spans="1:47" hidden="1">
      <c r="A728" s="21">
        <v>44927</v>
      </c>
      <c r="B728" s="22" t="s">
        <v>13</v>
      </c>
      <c r="C728" s="22" t="s">
        <v>274</v>
      </c>
      <c r="D728" s="22" t="s">
        <v>718</v>
      </c>
      <c r="E728" s="22">
        <v>1000280287</v>
      </c>
      <c r="F728" s="22" t="s">
        <v>32</v>
      </c>
      <c r="G728" s="22">
        <v>1070842</v>
      </c>
      <c r="H728" s="36" t="s">
        <v>20</v>
      </c>
      <c r="I728" s="4" t="s">
        <v>3520</v>
      </c>
      <c r="J728" s="4" t="s">
        <v>3558</v>
      </c>
      <c r="K728" s="25">
        <v>914.97999999999956</v>
      </c>
      <c r="L728" s="25">
        <v>914.97999999999956</v>
      </c>
      <c r="M728" s="26">
        <v>0</v>
      </c>
      <c r="N728" s="26">
        <v>0</v>
      </c>
      <c r="O728" s="26">
        <v>6</v>
      </c>
      <c r="P728" s="26">
        <v>0</v>
      </c>
      <c r="Q728" s="26">
        <v>1347</v>
      </c>
      <c r="R728" s="27">
        <v>0</v>
      </c>
      <c r="S728" s="27">
        <v>82000</v>
      </c>
      <c r="T728" s="28">
        <v>0</v>
      </c>
      <c r="U728" s="27">
        <v>82000</v>
      </c>
      <c r="V728" s="29">
        <v>0</v>
      </c>
      <c r="W728" s="26">
        <v>5</v>
      </c>
      <c r="X728" s="30">
        <f t="shared" si="165"/>
        <v>6</v>
      </c>
      <c r="Y728" s="31">
        <f t="shared" si="166"/>
        <v>1347</v>
      </c>
      <c r="Z728" s="31">
        <f t="shared" si="167"/>
        <v>82000</v>
      </c>
      <c r="AA728" s="31">
        <f t="shared" si="168"/>
        <v>82000</v>
      </c>
      <c r="AB728" s="5">
        <v>5</v>
      </c>
      <c r="AC728" s="6">
        <v>0</v>
      </c>
      <c r="AD728" s="30">
        <v>0</v>
      </c>
      <c r="AE728" s="67">
        <f t="shared" si="169"/>
        <v>0.83333333333333337</v>
      </c>
      <c r="AF728" s="70">
        <f>IF(C728=Sheet6!$E$3,Sheet6!$E$4,IF('January 2023'!C728=Sheet6!$F$3,Sheet6!$F$4,IF('January 2023'!C728=Sheet6!$G$3,Sheet6!$G$4,IF('January 2023'!C728=Sheet6!$H$3,Sheet6!$H$4,IF('January 2023'!C728=Sheet6!$I$3,Sheet6!$I$4,IF('January 2023'!C728=Sheet6!$J$3,Sheet6!$J$4,IF('January 2023'!C728=Sheet6!$K$3,Sheet6!$K$4,IF('January 2023'!C728=Sheet6!$L$3,Sheet6!$L$4))))))))</f>
        <v>0.11334524387361433</v>
      </c>
      <c r="AG728" s="74">
        <f t="shared" si="170"/>
        <v>1.472163325974339</v>
      </c>
      <c r="AH728" s="71">
        <v>0.84</v>
      </c>
      <c r="AI728" s="72">
        <f t="shared" si="171"/>
        <v>1</v>
      </c>
      <c r="AJ728" s="73">
        <f t="shared" si="172"/>
        <v>0.83333333333333337</v>
      </c>
      <c r="AK728" s="73">
        <v>0.68062718848137493</v>
      </c>
      <c r="AL728" s="95">
        <f t="shared" si="173"/>
        <v>1</v>
      </c>
      <c r="AM728" s="107">
        <v>0</v>
      </c>
      <c r="AN728" s="98">
        <f t="shared" si="174"/>
        <v>0</v>
      </c>
      <c r="AO728" s="99" t="e">
        <f>SUMIF([1]Sheet1!$AB:$AB,E728,[1]Sheet1!$AA:$AA)</f>
        <v>#VALUE!</v>
      </c>
      <c r="AP728" s="100">
        <f t="shared" si="175"/>
        <v>1</v>
      </c>
      <c r="AQ728" s="97">
        <f t="shared" si="176"/>
        <v>0</v>
      </c>
      <c r="AR728" s="100">
        <f t="shared" si="177"/>
        <v>1</v>
      </c>
      <c r="AS728" s="101">
        <f t="shared" si="178"/>
        <v>-0.47216332597433897</v>
      </c>
      <c r="AT728" s="100">
        <v>0.11334524387361433</v>
      </c>
      <c r="AU728" s="108">
        <f t="shared" si="179"/>
        <v>1</v>
      </c>
    </row>
    <row r="729" spans="1:47" hidden="1">
      <c r="A729" s="21">
        <v>44927</v>
      </c>
      <c r="B729" s="22" t="s">
        <v>13</v>
      </c>
      <c r="C729" s="22" t="s">
        <v>274</v>
      </c>
      <c r="D729" s="22" t="s">
        <v>722</v>
      </c>
      <c r="E729" s="22">
        <v>1000262661</v>
      </c>
      <c r="F729" s="22" t="s">
        <v>32</v>
      </c>
      <c r="G729" s="22">
        <v>1070842</v>
      </c>
      <c r="H729" s="36" t="s">
        <v>20</v>
      </c>
      <c r="I729" s="4" t="s">
        <v>3520</v>
      </c>
      <c r="J729" s="4" t="s">
        <v>3558</v>
      </c>
      <c r="K729" s="25">
        <v>897</v>
      </c>
      <c r="L729" s="25">
        <v>897</v>
      </c>
      <c r="M729" s="26">
        <v>0</v>
      </c>
      <c r="N729" s="26">
        <v>0</v>
      </c>
      <c r="O729" s="26">
        <v>4</v>
      </c>
      <c r="P729" s="26">
        <v>0</v>
      </c>
      <c r="Q729" s="26">
        <v>889.19999999999993</v>
      </c>
      <c r="R729" s="27">
        <v>0</v>
      </c>
      <c r="S729" s="27">
        <v>57003.729999999996</v>
      </c>
      <c r="T729" s="28">
        <v>0</v>
      </c>
      <c r="U729" s="27">
        <v>77400</v>
      </c>
      <c r="V729" s="29">
        <v>0</v>
      </c>
      <c r="W729" s="26">
        <v>3</v>
      </c>
      <c r="X729" s="30">
        <f t="shared" si="165"/>
        <v>4</v>
      </c>
      <c r="Y729" s="31">
        <f t="shared" si="166"/>
        <v>889.19999999999993</v>
      </c>
      <c r="Z729" s="31">
        <f t="shared" si="167"/>
        <v>57003.729999999996</v>
      </c>
      <c r="AA729" s="31">
        <f t="shared" si="168"/>
        <v>77400</v>
      </c>
      <c r="AB729" s="5">
        <v>3</v>
      </c>
      <c r="AC729" s="6">
        <v>0</v>
      </c>
      <c r="AD729" s="30">
        <v>0</v>
      </c>
      <c r="AE729" s="67">
        <f t="shared" si="169"/>
        <v>0.75</v>
      </c>
      <c r="AF729" s="70">
        <f>IF(C729=Sheet6!$E$3,Sheet6!$E$4,IF('January 2023'!C729=Sheet6!$F$3,Sheet6!$F$4,IF('January 2023'!C729=Sheet6!$G$3,Sheet6!$G$4,IF('January 2023'!C729=Sheet6!$H$3,Sheet6!$H$4,IF('January 2023'!C729=Sheet6!$I$3,Sheet6!$I$4,IF('January 2023'!C729=Sheet6!$J$3,Sheet6!$J$4,IF('January 2023'!C729=Sheet6!$K$3,Sheet6!$K$4,IF('January 2023'!C729=Sheet6!$L$3,Sheet6!$L$4))))))))</f>
        <v>0.11334524387361433</v>
      </c>
      <c r="AG729" s="74">
        <f t="shared" si="170"/>
        <v>0.9913043478260869</v>
      </c>
      <c r="AH729" s="71">
        <v>0.84</v>
      </c>
      <c r="AI729" s="72">
        <f t="shared" si="171"/>
        <v>1</v>
      </c>
      <c r="AJ729" s="73">
        <f t="shared" si="172"/>
        <v>0.75</v>
      </c>
      <c r="AK729" s="73">
        <v>0.68062718848137493</v>
      </c>
      <c r="AL729" s="95">
        <f t="shared" si="173"/>
        <v>1</v>
      </c>
      <c r="AM729" s="107">
        <v>0</v>
      </c>
      <c r="AN729" s="98">
        <f t="shared" si="174"/>
        <v>0</v>
      </c>
      <c r="AO729" s="99" t="e">
        <f>SUMIF([1]Sheet1!$AB:$AB,E729,[1]Sheet1!$AA:$AA)</f>
        <v>#VALUE!</v>
      </c>
      <c r="AP729" s="100">
        <f t="shared" si="175"/>
        <v>1</v>
      </c>
      <c r="AQ729" s="97">
        <f t="shared" si="176"/>
        <v>0</v>
      </c>
      <c r="AR729" s="100">
        <f t="shared" si="177"/>
        <v>1.3578058839307534</v>
      </c>
      <c r="AS729" s="101">
        <f t="shared" si="178"/>
        <v>-0.34599887624439885</v>
      </c>
      <c r="AT729" s="100">
        <v>0.11334524387361433</v>
      </c>
      <c r="AU729" s="108">
        <f t="shared" si="179"/>
        <v>1</v>
      </c>
    </row>
    <row r="730" spans="1:47" hidden="1">
      <c r="A730" s="21">
        <v>44927</v>
      </c>
      <c r="B730" s="23" t="s">
        <v>13</v>
      </c>
      <c r="C730" s="23" t="s">
        <v>274</v>
      </c>
      <c r="D730" s="23" t="s">
        <v>736</v>
      </c>
      <c r="E730" s="23">
        <v>1002485925</v>
      </c>
      <c r="F730" s="23" t="s">
        <v>32</v>
      </c>
      <c r="G730" s="22">
        <v>1069281</v>
      </c>
      <c r="H730" s="36" t="s">
        <v>20</v>
      </c>
      <c r="I730" s="4" t="s">
        <v>3521</v>
      </c>
      <c r="J730" s="4" t="s">
        <v>3559</v>
      </c>
      <c r="K730" s="24">
        <v>880.62999999999738</v>
      </c>
      <c r="L730" s="24">
        <v>880.62999999999738</v>
      </c>
      <c r="M730" s="29">
        <v>0</v>
      </c>
      <c r="N730" s="29">
        <v>0</v>
      </c>
      <c r="O730" s="29">
        <v>3</v>
      </c>
      <c r="P730" s="29">
        <v>0</v>
      </c>
      <c r="Q730" s="29">
        <v>571.60000000000014</v>
      </c>
      <c r="R730" s="28">
        <v>0</v>
      </c>
      <c r="S730" s="28">
        <v>35800</v>
      </c>
      <c r="T730" s="28">
        <v>0</v>
      </c>
      <c r="U730" s="28">
        <v>35800</v>
      </c>
      <c r="V730" s="29">
        <v>0</v>
      </c>
      <c r="W730" s="29">
        <v>3</v>
      </c>
      <c r="X730" s="32">
        <f t="shared" si="165"/>
        <v>3</v>
      </c>
      <c r="Y730" s="33">
        <f t="shared" si="166"/>
        <v>571.60000000000014</v>
      </c>
      <c r="Z730" s="33">
        <f t="shared" si="167"/>
        <v>35800</v>
      </c>
      <c r="AA730" s="33">
        <f t="shared" si="168"/>
        <v>35800</v>
      </c>
      <c r="AB730" s="5">
        <v>3</v>
      </c>
      <c r="AC730" s="6">
        <v>0</v>
      </c>
      <c r="AD730" s="32">
        <v>0</v>
      </c>
      <c r="AE730" s="67">
        <f t="shared" si="169"/>
        <v>1</v>
      </c>
      <c r="AF730" s="70">
        <f>IF(C730=Sheet6!$E$3,Sheet6!$E$4,IF('January 2023'!C730=Sheet6!$F$3,Sheet6!$F$4,IF('January 2023'!C730=Sheet6!$G$3,Sheet6!$G$4,IF('January 2023'!C730=Sheet6!$H$3,Sheet6!$H$4,IF('January 2023'!C730=Sheet6!$I$3,Sheet6!$I$4,IF('January 2023'!C730=Sheet6!$J$3,Sheet6!$J$4,IF('January 2023'!C730=Sheet6!$K$3,Sheet6!$K$4,IF('January 2023'!C730=Sheet6!$L$3,Sheet6!$L$4))))))))</f>
        <v>0.11334524387361433</v>
      </c>
      <c r="AG730" s="74">
        <f t="shared" si="170"/>
        <v>0.64908077172024781</v>
      </c>
      <c r="AH730" s="71">
        <v>0.84</v>
      </c>
      <c r="AI730" s="72">
        <f t="shared" si="171"/>
        <v>0</v>
      </c>
      <c r="AJ730" s="73">
        <f t="shared" si="172"/>
        <v>1</v>
      </c>
      <c r="AK730" s="73">
        <v>0.68062718848137493</v>
      </c>
      <c r="AL730" s="95">
        <f t="shared" si="173"/>
        <v>1</v>
      </c>
      <c r="AM730" s="107">
        <v>0</v>
      </c>
      <c r="AN730" s="98">
        <f t="shared" si="174"/>
        <v>168.12919999999758</v>
      </c>
      <c r="AO730" s="99" t="e">
        <f>SUMIF([1]Sheet1!$AB:$AB,E730,[1]Sheet1!$AA:$AA)</f>
        <v>#VALUE!</v>
      </c>
      <c r="AP730" s="100" t="str">
        <f t="shared" si="175"/>
        <v/>
      </c>
      <c r="AQ730" s="97">
        <f t="shared" si="176"/>
        <v>1</v>
      </c>
      <c r="AR730" s="100">
        <f t="shared" si="177"/>
        <v>1</v>
      </c>
      <c r="AS730" s="101">
        <f t="shared" si="178"/>
        <v>0.35091922827975219</v>
      </c>
      <c r="AT730" s="100">
        <v>0.11334524387361433</v>
      </c>
      <c r="AU730" s="108">
        <f t="shared" si="179"/>
        <v>0</v>
      </c>
    </row>
    <row r="731" spans="1:47" hidden="1">
      <c r="A731" s="21">
        <v>44927</v>
      </c>
      <c r="B731" s="22" t="s">
        <v>13</v>
      </c>
      <c r="C731" s="22" t="s">
        <v>274</v>
      </c>
      <c r="D731" s="22" t="s">
        <v>741</v>
      </c>
      <c r="E731" s="22">
        <v>1000280876</v>
      </c>
      <c r="F731" s="22" t="s">
        <v>32</v>
      </c>
      <c r="G731" s="22">
        <v>1070842</v>
      </c>
      <c r="H731" s="36" t="s">
        <v>20</v>
      </c>
      <c r="I731" s="4" t="s">
        <v>3520</v>
      </c>
      <c r="J731" s="4" t="s">
        <v>3558</v>
      </c>
      <c r="K731" s="25">
        <v>828.80000000000291</v>
      </c>
      <c r="L731" s="25">
        <v>828.80000000000291</v>
      </c>
      <c r="M731" s="26">
        <v>0</v>
      </c>
      <c r="N731" s="26">
        <v>0</v>
      </c>
      <c r="O731" s="26">
        <v>7</v>
      </c>
      <c r="P731" s="26">
        <v>0</v>
      </c>
      <c r="Q731" s="26">
        <v>952.8</v>
      </c>
      <c r="R731" s="27">
        <v>0</v>
      </c>
      <c r="S731" s="27">
        <v>61527.19</v>
      </c>
      <c r="T731" s="28">
        <v>0</v>
      </c>
      <c r="U731" s="27">
        <v>98500</v>
      </c>
      <c r="V731" s="29">
        <v>0</v>
      </c>
      <c r="W731" s="26">
        <v>7</v>
      </c>
      <c r="X731" s="30">
        <f t="shared" si="165"/>
        <v>7</v>
      </c>
      <c r="Y731" s="31">
        <f t="shared" si="166"/>
        <v>952.8</v>
      </c>
      <c r="Z731" s="31">
        <f t="shared" si="167"/>
        <v>61527.19</v>
      </c>
      <c r="AA731" s="31">
        <f t="shared" si="168"/>
        <v>98500</v>
      </c>
      <c r="AB731" s="5">
        <v>7</v>
      </c>
      <c r="AC731" s="6">
        <v>0</v>
      </c>
      <c r="AD731" s="30">
        <v>0</v>
      </c>
      <c r="AE731" s="67">
        <f t="shared" si="169"/>
        <v>1</v>
      </c>
      <c r="AF731" s="70">
        <f>IF(C731=Sheet6!$E$3,Sheet6!$E$4,IF('January 2023'!C731=Sheet6!$F$3,Sheet6!$F$4,IF('January 2023'!C731=Sheet6!$G$3,Sheet6!$G$4,IF('January 2023'!C731=Sheet6!$H$3,Sheet6!$H$4,IF('January 2023'!C731=Sheet6!$I$3,Sheet6!$I$4,IF('January 2023'!C731=Sheet6!$J$3,Sheet6!$J$4,IF('January 2023'!C731=Sheet6!$K$3,Sheet6!$K$4,IF('January 2023'!C731=Sheet6!$L$3,Sheet6!$L$4))))))))</f>
        <v>0.11334524387361433</v>
      </c>
      <c r="AG731" s="74">
        <f t="shared" si="170"/>
        <v>1.1496138996138956</v>
      </c>
      <c r="AH731" s="71">
        <v>0.84</v>
      </c>
      <c r="AI731" s="72">
        <f t="shared" si="171"/>
        <v>1</v>
      </c>
      <c r="AJ731" s="73">
        <f t="shared" si="172"/>
        <v>1</v>
      </c>
      <c r="AK731" s="73">
        <v>0.68062718848137493</v>
      </c>
      <c r="AL731" s="95">
        <f t="shared" si="173"/>
        <v>1</v>
      </c>
      <c r="AM731" s="107">
        <v>0</v>
      </c>
      <c r="AN731" s="98">
        <f t="shared" si="174"/>
        <v>0</v>
      </c>
      <c r="AO731" s="99" t="e">
        <f>SUMIF([1]Sheet1!$AB:$AB,E731,[1]Sheet1!$AA:$AA)</f>
        <v>#VALUE!</v>
      </c>
      <c r="AP731" s="100">
        <f t="shared" si="175"/>
        <v>1</v>
      </c>
      <c r="AQ731" s="97">
        <f t="shared" si="176"/>
        <v>0</v>
      </c>
      <c r="AR731" s="100">
        <f t="shared" si="177"/>
        <v>1.6009182281849699</v>
      </c>
      <c r="AS731" s="101">
        <f t="shared" si="178"/>
        <v>-0.84043784726669157</v>
      </c>
      <c r="AT731" s="100">
        <v>0.11334524387361433</v>
      </c>
      <c r="AU731" s="108">
        <f t="shared" si="179"/>
        <v>1</v>
      </c>
    </row>
    <row r="732" spans="1:47" hidden="1">
      <c r="A732" s="21">
        <v>44927</v>
      </c>
      <c r="B732" s="22" t="s">
        <v>13</v>
      </c>
      <c r="C732" s="22" t="s">
        <v>274</v>
      </c>
      <c r="D732" s="22" t="s">
        <v>700</v>
      </c>
      <c r="E732" s="22">
        <v>1000260116</v>
      </c>
      <c r="F732" s="22" t="s">
        <v>32</v>
      </c>
      <c r="G732" s="22">
        <v>1069288</v>
      </c>
      <c r="H732" s="36" t="s">
        <v>20</v>
      </c>
      <c r="I732" s="4" t="s">
        <v>3518</v>
      </c>
      <c r="J732" s="4" t="s">
        <v>3556</v>
      </c>
      <c r="K732" s="25">
        <v>826.80000000000291</v>
      </c>
      <c r="L732" s="25">
        <v>826.80000000000291</v>
      </c>
      <c r="M732" s="26">
        <v>0</v>
      </c>
      <c r="N732" s="26">
        <v>0</v>
      </c>
      <c r="O732" s="26">
        <v>10</v>
      </c>
      <c r="P732" s="26">
        <v>0</v>
      </c>
      <c r="Q732" s="26">
        <v>982.6</v>
      </c>
      <c r="R732" s="27">
        <v>0</v>
      </c>
      <c r="S732" s="27">
        <v>62599.999999999993</v>
      </c>
      <c r="T732" s="28">
        <v>0</v>
      </c>
      <c r="U732" s="27">
        <v>62600</v>
      </c>
      <c r="V732" s="29">
        <v>0</v>
      </c>
      <c r="W732" s="26">
        <v>6</v>
      </c>
      <c r="X732" s="30">
        <f t="shared" si="165"/>
        <v>10</v>
      </c>
      <c r="Y732" s="31">
        <f t="shared" si="166"/>
        <v>982.6</v>
      </c>
      <c r="Z732" s="31">
        <f t="shared" si="167"/>
        <v>62599.999999999993</v>
      </c>
      <c r="AA732" s="31">
        <f t="shared" si="168"/>
        <v>62600</v>
      </c>
      <c r="AB732" s="5">
        <v>6</v>
      </c>
      <c r="AC732" s="6">
        <v>0</v>
      </c>
      <c r="AD732" s="30">
        <v>0</v>
      </c>
      <c r="AE732" s="67">
        <f t="shared" si="169"/>
        <v>0.6</v>
      </c>
      <c r="AF732" s="70">
        <f>IF(C732=Sheet6!$E$3,Sheet6!$E$4,IF('January 2023'!C732=Sheet6!$F$3,Sheet6!$F$4,IF('January 2023'!C732=Sheet6!$G$3,Sheet6!$G$4,IF('January 2023'!C732=Sheet6!$H$3,Sheet6!$H$4,IF('January 2023'!C732=Sheet6!$I$3,Sheet6!$I$4,IF('January 2023'!C732=Sheet6!$J$3,Sheet6!$J$4,IF('January 2023'!C732=Sheet6!$K$3,Sheet6!$K$4,IF('January 2023'!C732=Sheet6!$L$3,Sheet6!$L$4))))))))</f>
        <v>0.11334524387361433</v>
      </c>
      <c r="AG732" s="74">
        <f t="shared" si="170"/>
        <v>1.1884373488147031</v>
      </c>
      <c r="AH732" s="71">
        <v>0.84</v>
      </c>
      <c r="AI732" s="72">
        <f t="shared" si="171"/>
        <v>1</v>
      </c>
      <c r="AJ732" s="73">
        <f t="shared" si="172"/>
        <v>0.6</v>
      </c>
      <c r="AK732" s="73">
        <v>0.68062718848137493</v>
      </c>
      <c r="AL732" s="95">
        <f t="shared" si="173"/>
        <v>0</v>
      </c>
      <c r="AM732" s="107">
        <v>0</v>
      </c>
      <c r="AN732" s="98">
        <f t="shared" si="174"/>
        <v>0</v>
      </c>
      <c r="AO732" s="99" t="e">
        <f>SUMIF([1]Sheet1!$AB:$AB,E732,[1]Sheet1!$AA:$AA)</f>
        <v>#VALUE!</v>
      </c>
      <c r="AP732" s="100">
        <f t="shared" si="175"/>
        <v>1</v>
      </c>
      <c r="AQ732" s="97">
        <f t="shared" si="176"/>
        <v>0</v>
      </c>
      <c r="AR732" s="100">
        <f t="shared" si="177"/>
        <v>1.0000000000000002</v>
      </c>
      <c r="AS732" s="101">
        <f t="shared" si="178"/>
        <v>-0.18843734881470331</v>
      </c>
      <c r="AT732" s="100">
        <v>0.11334524387361433</v>
      </c>
      <c r="AU732" s="108">
        <f t="shared" si="179"/>
        <v>1</v>
      </c>
    </row>
    <row r="733" spans="1:47" hidden="1">
      <c r="A733" s="21">
        <v>44927</v>
      </c>
      <c r="B733" s="22" t="s">
        <v>13</v>
      </c>
      <c r="C733" s="22" t="s">
        <v>274</v>
      </c>
      <c r="D733" s="22" t="s">
        <v>707</v>
      </c>
      <c r="E733" s="22">
        <v>1000255456</v>
      </c>
      <c r="F733" s="22" t="s">
        <v>32</v>
      </c>
      <c r="G733" s="22">
        <v>1070842</v>
      </c>
      <c r="H733" s="36" t="s">
        <v>20</v>
      </c>
      <c r="I733" s="4" t="s">
        <v>3520</v>
      </c>
      <c r="J733" s="4" t="s">
        <v>3558</v>
      </c>
      <c r="K733" s="25">
        <v>813.29999999998836</v>
      </c>
      <c r="L733" s="25">
        <v>813.29999999998836</v>
      </c>
      <c r="M733" s="26">
        <v>0</v>
      </c>
      <c r="N733" s="26">
        <v>0</v>
      </c>
      <c r="O733" s="26">
        <v>8</v>
      </c>
      <c r="P733" s="26">
        <v>0</v>
      </c>
      <c r="Q733" s="26">
        <v>1041.3</v>
      </c>
      <c r="R733" s="27">
        <v>0</v>
      </c>
      <c r="S733" s="27">
        <v>63306.490000000005</v>
      </c>
      <c r="T733" s="28">
        <v>0</v>
      </c>
      <c r="U733" s="27">
        <v>90000</v>
      </c>
      <c r="V733" s="29">
        <v>0</v>
      </c>
      <c r="W733" s="26">
        <v>6</v>
      </c>
      <c r="X733" s="30">
        <f t="shared" si="165"/>
        <v>8</v>
      </c>
      <c r="Y733" s="31">
        <f t="shared" si="166"/>
        <v>1041.3</v>
      </c>
      <c r="Z733" s="31">
        <f t="shared" si="167"/>
        <v>63306.490000000005</v>
      </c>
      <c r="AA733" s="31">
        <f t="shared" si="168"/>
        <v>90000</v>
      </c>
      <c r="AB733" s="5">
        <v>6</v>
      </c>
      <c r="AC733" s="6">
        <v>0</v>
      </c>
      <c r="AD733" s="30">
        <v>0</v>
      </c>
      <c r="AE733" s="67">
        <f t="shared" si="169"/>
        <v>0.75</v>
      </c>
      <c r="AF733" s="70">
        <f>IF(C733=Sheet6!$E$3,Sheet6!$E$4,IF('January 2023'!C733=Sheet6!$F$3,Sheet6!$F$4,IF('January 2023'!C733=Sheet6!$G$3,Sheet6!$G$4,IF('January 2023'!C733=Sheet6!$H$3,Sheet6!$H$4,IF('January 2023'!C733=Sheet6!$I$3,Sheet6!$I$4,IF('January 2023'!C733=Sheet6!$J$3,Sheet6!$J$4,IF('January 2023'!C733=Sheet6!$K$3,Sheet6!$K$4,IF('January 2023'!C733=Sheet6!$L$3,Sheet6!$L$4))))))))</f>
        <v>0.11334524387361433</v>
      </c>
      <c r="AG733" s="74">
        <f t="shared" si="170"/>
        <v>1.280339358170435</v>
      </c>
      <c r="AH733" s="71">
        <v>0.84</v>
      </c>
      <c r="AI733" s="72">
        <f t="shared" si="171"/>
        <v>1</v>
      </c>
      <c r="AJ733" s="73">
        <f t="shared" si="172"/>
        <v>0.75</v>
      </c>
      <c r="AK733" s="73">
        <v>0.68062718848137493</v>
      </c>
      <c r="AL733" s="95">
        <f t="shared" si="173"/>
        <v>1</v>
      </c>
      <c r="AM733" s="107">
        <v>0</v>
      </c>
      <c r="AN733" s="98">
        <f t="shared" si="174"/>
        <v>0</v>
      </c>
      <c r="AO733" s="99" t="e">
        <f>SUMIF([1]Sheet1!$AB:$AB,E733,[1]Sheet1!$AA:$AA)</f>
        <v>#VALUE!</v>
      </c>
      <c r="AP733" s="100">
        <f t="shared" si="175"/>
        <v>1</v>
      </c>
      <c r="AQ733" s="97">
        <f t="shared" si="176"/>
        <v>0</v>
      </c>
      <c r="AR733" s="100">
        <f t="shared" si="177"/>
        <v>1.421655188907172</v>
      </c>
      <c r="AS733" s="101">
        <f t="shared" si="178"/>
        <v>-0.82020109210507708</v>
      </c>
      <c r="AT733" s="100">
        <v>0.11334524387361433</v>
      </c>
      <c r="AU733" s="108">
        <f t="shared" si="179"/>
        <v>1</v>
      </c>
    </row>
    <row r="734" spans="1:47" hidden="1">
      <c r="A734" s="21">
        <v>44927</v>
      </c>
      <c r="B734" s="23" t="s">
        <v>13</v>
      </c>
      <c r="C734" s="23" t="s">
        <v>274</v>
      </c>
      <c r="D734" s="23" t="s">
        <v>685</v>
      </c>
      <c r="E734" s="23">
        <v>1002368937</v>
      </c>
      <c r="F734" s="23" t="s">
        <v>32</v>
      </c>
      <c r="G734" s="22">
        <v>1069281</v>
      </c>
      <c r="H734" s="36" t="s">
        <v>20</v>
      </c>
      <c r="I734" s="4" t="s">
        <v>3519</v>
      </c>
      <c r="J734" s="4" t="s">
        <v>3557</v>
      </c>
      <c r="K734" s="24">
        <v>804.41999999999825</v>
      </c>
      <c r="L734" s="24">
        <v>804.41999999999825</v>
      </c>
      <c r="M734" s="29">
        <v>0</v>
      </c>
      <c r="N734" s="29">
        <v>0</v>
      </c>
      <c r="O734" s="29">
        <v>5</v>
      </c>
      <c r="P734" s="29">
        <v>0</v>
      </c>
      <c r="Q734" s="29">
        <v>632</v>
      </c>
      <c r="R734" s="28">
        <v>0</v>
      </c>
      <c r="S734" s="28">
        <v>39700</v>
      </c>
      <c r="T734" s="28">
        <v>0</v>
      </c>
      <c r="U734" s="28">
        <v>39700</v>
      </c>
      <c r="V734" s="29">
        <v>0</v>
      </c>
      <c r="W734" s="29">
        <v>5</v>
      </c>
      <c r="X734" s="32">
        <f t="shared" si="165"/>
        <v>5</v>
      </c>
      <c r="Y734" s="33">
        <f t="shared" si="166"/>
        <v>632</v>
      </c>
      <c r="Z734" s="33">
        <f t="shared" si="167"/>
        <v>39700</v>
      </c>
      <c r="AA734" s="33">
        <f t="shared" si="168"/>
        <v>39700</v>
      </c>
      <c r="AB734" s="5">
        <v>5</v>
      </c>
      <c r="AC734" s="6">
        <v>0</v>
      </c>
      <c r="AD734" s="32">
        <v>0</v>
      </c>
      <c r="AE734" s="67">
        <f t="shared" si="169"/>
        <v>1</v>
      </c>
      <c r="AF734" s="70">
        <f>IF(C734=Sheet6!$E$3,Sheet6!$E$4,IF('January 2023'!C734=Sheet6!$F$3,Sheet6!$F$4,IF('January 2023'!C734=Sheet6!$G$3,Sheet6!$G$4,IF('January 2023'!C734=Sheet6!$H$3,Sheet6!$H$4,IF('January 2023'!C734=Sheet6!$I$3,Sheet6!$I$4,IF('January 2023'!C734=Sheet6!$J$3,Sheet6!$J$4,IF('January 2023'!C734=Sheet6!$K$3,Sheet6!$K$4,IF('January 2023'!C734=Sheet6!$L$3,Sheet6!$L$4))))))))</f>
        <v>0.11334524387361433</v>
      </c>
      <c r="AG734" s="74">
        <f t="shared" si="170"/>
        <v>0.78565923273911809</v>
      </c>
      <c r="AH734" s="71">
        <v>0.84</v>
      </c>
      <c r="AI734" s="72">
        <f t="shared" si="171"/>
        <v>0</v>
      </c>
      <c r="AJ734" s="73">
        <f t="shared" si="172"/>
        <v>1</v>
      </c>
      <c r="AK734" s="73">
        <v>0.68062718848137493</v>
      </c>
      <c r="AL734" s="95">
        <f t="shared" si="173"/>
        <v>1</v>
      </c>
      <c r="AM734" s="107">
        <v>0</v>
      </c>
      <c r="AN734" s="98">
        <f t="shared" si="174"/>
        <v>43.712799999998538</v>
      </c>
      <c r="AO734" s="99" t="e">
        <f>SUMIF([1]Sheet1!$AB:$AB,E734,[1]Sheet1!$AA:$AA)</f>
        <v>#VALUE!</v>
      </c>
      <c r="AP734" s="100" t="str">
        <f t="shared" si="175"/>
        <v/>
      </c>
      <c r="AQ734" s="97">
        <f t="shared" si="176"/>
        <v>1</v>
      </c>
      <c r="AR734" s="100">
        <f t="shared" si="177"/>
        <v>1</v>
      </c>
      <c r="AS734" s="101">
        <f t="shared" si="178"/>
        <v>0.21434076726088191</v>
      </c>
      <c r="AT734" s="100">
        <v>0.11334524387361433</v>
      </c>
      <c r="AU734" s="108">
        <f t="shared" si="179"/>
        <v>0</v>
      </c>
    </row>
    <row r="735" spans="1:47" hidden="1">
      <c r="A735" s="21">
        <v>44927</v>
      </c>
      <c r="B735" s="22" t="s">
        <v>13</v>
      </c>
      <c r="C735" s="22" t="s">
        <v>274</v>
      </c>
      <c r="D735" s="22" t="s">
        <v>725</v>
      </c>
      <c r="E735" s="22">
        <v>1000262762</v>
      </c>
      <c r="F735" s="22" t="s">
        <v>32</v>
      </c>
      <c r="G735" s="22">
        <v>1070842</v>
      </c>
      <c r="H735" s="36" t="s">
        <v>20</v>
      </c>
      <c r="I735" s="4" t="s">
        <v>3518</v>
      </c>
      <c r="J735" s="4" t="s">
        <v>3556</v>
      </c>
      <c r="K735" s="25">
        <v>792.56000000000131</v>
      </c>
      <c r="L735" s="25">
        <v>792.56000000000131</v>
      </c>
      <c r="M735" s="26">
        <v>0</v>
      </c>
      <c r="N735" s="26">
        <v>0</v>
      </c>
      <c r="O735" s="26">
        <v>11</v>
      </c>
      <c r="P735" s="26">
        <v>0</v>
      </c>
      <c r="Q735" s="26">
        <v>1331.6</v>
      </c>
      <c r="R735" s="27">
        <v>0</v>
      </c>
      <c r="S735" s="27">
        <v>85775.48</v>
      </c>
      <c r="T735" s="28">
        <v>0</v>
      </c>
      <c r="U735" s="27">
        <v>95200</v>
      </c>
      <c r="V735" s="29">
        <v>0</v>
      </c>
      <c r="W735" s="26">
        <v>7</v>
      </c>
      <c r="X735" s="30">
        <f t="shared" si="165"/>
        <v>11</v>
      </c>
      <c r="Y735" s="31">
        <f t="shared" si="166"/>
        <v>1331.6</v>
      </c>
      <c r="Z735" s="31">
        <f t="shared" si="167"/>
        <v>85775.48</v>
      </c>
      <c r="AA735" s="31">
        <f t="shared" si="168"/>
        <v>95200</v>
      </c>
      <c r="AB735" s="5">
        <v>7</v>
      </c>
      <c r="AC735" s="6">
        <v>0</v>
      </c>
      <c r="AD735" s="30">
        <v>0</v>
      </c>
      <c r="AE735" s="67">
        <f t="shared" si="169"/>
        <v>0.63636363636363635</v>
      </c>
      <c r="AF735" s="70">
        <f>IF(C735=Sheet6!$E$3,Sheet6!$E$4,IF('January 2023'!C735=Sheet6!$F$3,Sheet6!$F$4,IF('January 2023'!C735=Sheet6!$G$3,Sheet6!$G$4,IF('January 2023'!C735=Sheet6!$H$3,Sheet6!$H$4,IF('January 2023'!C735=Sheet6!$I$3,Sheet6!$I$4,IF('January 2023'!C735=Sheet6!$J$3,Sheet6!$J$4,IF('January 2023'!C735=Sheet6!$K$3,Sheet6!$K$4,IF('January 2023'!C735=Sheet6!$L$3,Sheet6!$L$4))))))))</f>
        <v>0.11334524387361433</v>
      </c>
      <c r="AG735" s="74">
        <f t="shared" si="170"/>
        <v>1.6801251640254338</v>
      </c>
      <c r="AH735" s="71">
        <v>0.84</v>
      </c>
      <c r="AI735" s="72">
        <f t="shared" si="171"/>
        <v>1</v>
      </c>
      <c r="AJ735" s="73">
        <f t="shared" si="172"/>
        <v>0.63636363636363635</v>
      </c>
      <c r="AK735" s="73">
        <v>0.68062718848137493</v>
      </c>
      <c r="AL735" s="95">
        <f t="shared" si="173"/>
        <v>0</v>
      </c>
      <c r="AM735" s="107">
        <v>0</v>
      </c>
      <c r="AN735" s="98">
        <f t="shared" si="174"/>
        <v>0</v>
      </c>
      <c r="AO735" s="99" t="e">
        <f>SUMIF([1]Sheet1!$AB:$AB,E735,[1]Sheet1!$AA:$AA)</f>
        <v>#VALUE!</v>
      </c>
      <c r="AP735" s="100">
        <f t="shared" si="175"/>
        <v>1</v>
      </c>
      <c r="AQ735" s="97">
        <f t="shared" si="176"/>
        <v>0</v>
      </c>
      <c r="AR735" s="100">
        <f t="shared" si="177"/>
        <v>1.1098742904149299</v>
      </c>
      <c r="AS735" s="101">
        <f t="shared" si="178"/>
        <v>-0.86472772423099609</v>
      </c>
      <c r="AT735" s="100">
        <v>0.11334524387361433</v>
      </c>
      <c r="AU735" s="108">
        <f t="shared" si="179"/>
        <v>1</v>
      </c>
    </row>
    <row r="736" spans="1:47" hidden="1">
      <c r="A736" s="21">
        <v>44927</v>
      </c>
      <c r="B736" s="22" t="s">
        <v>13</v>
      </c>
      <c r="C736" s="22" t="s">
        <v>274</v>
      </c>
      <c r="D736" s="22" t="s">
        <v>679</v>
      </c>
      <c r="E736" s="22">
        <v>1000280870</v>
      </c>
      <c r="F736" s="22" t="s">
        <v>32</v>
      </c>
      <c r="G736" s="22">
        <v>1070842</v>
      </c>
      <c r="H736" s="36" t="s">
        <v>20</v>
      </c>
      <c r="I736" s="4" t="s">
        <v>3520</v>
      </c>
      <c r="J736" s="4" t="s">
        <v>3558</v>
      </c>
      <c r="K736" s="25">
        <v>786.19999999999709</v>
      </c>
      <c r="L736" s="25">
        <v>786.19999999999709</v>
      </c>
      <c r="M736" s="26">
        <v>0</v>
      </c>
      <c r="N736" s="26">
        <v>0</v>
      </c>
      <c r="O736" s="26">
        <v>4</v>
      </c>
      <c r="P736" s="26">
        <v>0</v>
      </c>
      <c r="Q736" s="26">
        <v>560.1</v>
      </c>
      <c r="R736" s="27">
        <v>0</v>
      </c>
      <c r="S736" s="27">
        <v>35700</v>
      </c>
      <c r="T736" s="28">
        <v>0</v>
      </c>
      <c r="U736" s="27">
        <v>35700</v>
      </c>
      <c r="V736" s="29">
        <v>0</v>
      </c>
      <c r="W736" s="26">
        <v>3</v>
      </c>
      <c r="X736" s="30">
        <f t="shared" si="165"/>
        <v>4</v>
      </c>
      <c r="Y736" s="31">
        <f t="shared" si="166"/>
        <v>560.1</v>
      </c>
      <c r="Z736" s="31">
        <f t="shared" si="167"/>
        <v>35700</v>
      </c>
      <c r="AA736" s="31">
        <f t="shared" si="168"/>
        <v>35700</v>
      </c>
      <c r="AB736" s="5">
        <v>3</v>
      </c>
      <c r="AC736" s="6">
        <v>0</v>
      </c>
      <c r="AD736" s="30">
        <v>0</v>
      </c>
      <c r="AE736" s="67">
        <f t="shared" si="169"/>
        <v>0.75</v>
      </c>
      <c r="AF736" s="70">
        <f>IF(C736=Sheet6!$E$3,Sheet6!$E$4,IF('January 2023'!C736=Sheet6!$F$3,Sheet6!$F$4,IF('January 2023'!C736=Sheet6!$G$3,Sheet6!$G$4,IF('January 2023'!C736=Sheet6!$H$3,Sheet6!$H$4,IF('January 2023'!C736=Sheet6!$I$3,Sheet6!$I$4,IF('January 2023'!C736=Sheet6!$J$3,Sheet6!$J$4,IF('January 2023'!C736=Sheet6!$K$3,Sheet6!$K$4,IF('January 2023'!C736=Sheet6!$L$3,Sheet6!$L$4))))))))</f>
        <v>0.11334524387361433</v>
      </c>
      <c r="AG736" s="74">
        <f t="shared" si="170"/>
        <v>0.71241414398372183</v>
      </c>
      <c r="AH736" s="71">
        <v>0.84</v>
      </c>
      <c r="AI736" s="72">
        <f t="shared" si="171"/>
        <v>0</v>
      </c>
      <c r="AJ736" s="73">
        <f t="shared" si="172"/>
        <v>0.75</v>
      </c>
      <c r="AK736" s="73">
        <v>0.68062718848137493</v>
      </c>
      <c r="AL736" s="95">
        <f t="shared" si="173"/>
        <v>1</v>
      </c>
      <c r="AM736" s="107">
        <v>0</v>
      </c>
      <c r="AN736" s="98">
        <f t="shared" si="174"/>
        <v>100.30799999999749</v>
      </c>
      <c r="AO736" s="99" t="e">
        <f>SUMIF([1]Sheet1!$AB:$AB,E736,[1]Sheet1!$AA:$AA)</f>
        <v>#VALUE!</v>
      </c>
      <c r="AP736" s="100" t="str">
        <f t="shared" si="175"/>
        <v/>
      </c>
      <c r="AQ736" s="97">
        <f t="shared" si="176"/>
        <v>1</v>
      </c>
      <c r="AR736" s="100">
        <f t="shared" si="177"/>
        <v>1</v>
      </c>
      <c r="AS736" s="101">
        <f t="shared" si="178"/>
        <v>0.28758585601627817</v>
      </c>
      <c r="AT736" s="100">
        <v>0.11334524387361433</v>
      </c>
      <c r="AU736" s="108">
        <f t="shared" si="179"/>
        <v>0</v>
      </c>
    </row>
    <row r="737" spans="1:47" hidden="1">
      <c r="A737" s="21">
        <v>44927</v>
      </c>
      <c r="B737" s="22" t="s">
        <v>13</v>
      </c>
      <c r="C737" s="22" t="s">
        <v>274</v>
      </c>
      <c r="D737" s="22" t="s">
        <v>734</v>
      </c>
      <c r="E737" s="22">
        <v>1000260224</v>
      </c>
      <c r="F737" s="22" t="s">
        <v>32</v>
      </c>
      <c r="G737" s="22">
        <v>1070842</v>
      </c>
      <c r="H737" s="36" t="s">
        <v>20</v>
      </c>
      <c r="I737" s="4" t="s">
        <v>3518</v>
      </c>
      <c r="J737" s="4" t="s">
        <v>3556</v>
      </c>
      <c r="K737" s="25">
        <v>760.79999999998836</v>
      </c>
      <c r="L737" s="25">
        <v>760.79999999998836</v>
      </c>
      <c r="M737" s="26">
        <v>0</v>
      </c>
      <c r="N737" s="26">
        <v>0</v>
      </c>
      <c r="O737" s="26">
        <v>6</v>
      </c>
      <c r="P737" s="26">
        <v>0</v>
      </c>
      <c r="Q737" s="26">
        <v>487.29999999999995</v>
      </c>
      <c r="R737" s="27">
        <v>0</v>
      </c>
      <c r="S737" s="27">
        <v>31000</v>
      </c>
      <c r="T737" s="28">
        <v>0</v>
      </c>
      <c r="U737" s="27">
        <v>40000</v>
      </c>
      <c r="V737" s="29">
        <v>0</v>
      </c>
      <c r="W737" s="26">
        <v>4</v>
      </c>
      <c r="X737" s="30">
        <f t="shared" si="165"/>
        <v>6</v>
      </c>
      <c r="Y737" s="31">
        <f t="shared" si="166"/>
        <v>487.29999999999995</v>
      </c>
      <c r="Z737" s="31">
        <f t="shared" si="167"/>
        <v>31000</v>
      </c>
      <c r="AA737" s="31">
        <f t="shared" si="168"/>
        <v>40000</v>
      </c>
      <c r="AB737" s="5">
        <v>4</v>
      </c>
      <c r="AC737" s="6">
        <v>0</v>
      </c>
      <c r="AD737" s="30">
        <v>0</v>
      </c>
      <c r="AE737" s="67">
        <f t="shared" si="169"/>
        <v>0.66666666666666663</v>
      </c>
      <c r="AF737" s="70">
        <f>IF(C737=Sheet6!$E$3,Sheet6!$E$4,IF('January 2023'!C737=Sheet6!$F$3,Sheet6!$F$4,IF('January 2023'!C737=Sheet6!$G$3,Sheet6!$G$4,IF('January 2023'!C737=Sheet6!$H$3,Sheet6!$H$4,IF('January 2023'!C737=Sheet6!$I$3,Sheet6!$I$4,IF('January 2023'!C737=Sheet6!$J$3,Sheet6!$J$4,IF('January 2023'!C737=Sheet6!$K$3,Sheet6!$K$4,IF('January 2023'!C737=Sheet6!$L$3,Sheet6!$L$4))))))))</f>
        <v>0.11334524387361433</v>
      </c>
      <c r="AG737" s="74">
        <f t="shared" si="170"/>
        <v>0.64050998948476268</v>
      </c>
      <c r="AH737" s="71">
        <v>0.84</v>
      </c>
      <c r="AI737" s="72">
        <f t="shared" si="171"/>
        <v>0</v>
      </c>
      <c r="AJ737" s="73">
        <f t="shared" si="172"/>
        <v>0.66666666666666663</v>
      </c>
      <c r="AK737" s="73">
        <v>0.68062718848137493</v>
      </c>
      <c r="AL737" s="95">
        <f t="shared" si="173"/>
        <v>0</v>
      </c>
      <c r="AM737" s="107">
        <v>0</v>
      </c>
      <c r="AN737" s="98">
        <f t="shared" si="174"/>
        <v>151.77199999999021</v>
      </c>
      <c r="AO737" s="99" t="e">
        <f>SUMIF([1]Sheet1!$AB:$AB,E737,[1]Sheet1!$AA:$AA)</f>
        <v>#VALUE!</v>
      </c>
      <c r="AP737" s="100" t="str">
        <f t="shared" si="175"/>
        <v/>
      </c>
      <c r="AQ737" s="97">
        <f t="shared" si="176"/>
        <v>1</v>
      </c>
      <c r="AR737" s="100">
        <f t="shared" si="177"/>
        <v>1.2903225806451613</v>
      </c>
      <c r="AS737" s="101">
        <f t="shared" si="178"/>
        <v>0.17353549743901597</v>
      </c>
      <c r="AT737" s="100">
        <v>0.11334524387361433</v>
      </c>
      <c r="AU737" s="108">
        <f t="shared" si="179"/>
        <v>0</v>
      </c>
    </row>
    <row r="738" spans="1:47" hidden="1">
      <c r="A738" s="21">
        <v>44927</v>
      </c>
      <c r="B738" s="23" t="s">
        <v>13</v>
      </c>
      <c r="C738" s="23" t="s">
        <v>274</v>
      </c>
      <c r="D738" s="23" t="s">
        <v>286</v>
      </c>
      <c r="E738" s="23">
        <v>1000281897</v>
      </c>
      <c r="F738" s="23" t="s">
        <v>32</v>
      </c>
      <c r="G738" s="22">
        <v>1070842</v>
      </c>
      <c r="H738" s="36" t="s">
        <v>20</v>
      </c>
      <c r="I738" s="4" t="s">
        <v>3518</v>
      </c>
      <c r="J738" s="4" t="s">
        <v>3556</v>
      </c>
      <c r="K738" s="24">
        <v>759.86999999999898</v>
      </c>
      <c r="L738" s="24">
        <v>759.86999999999898</v>
      </c>
      <c r="M738" s="29">
        <v>0</v>
      </c>
      <c r="N738" s="29">
        <v>0</v>
      </c>
      <c r="O738" s="29">
        <v>3</v>
      </c>
      <c r="P738" s="29">
        <v>0</v>
      </c>
      <c r="Q738" s="29">
        <v>0</v>
      </c>
      <c r="R738" s="28">
        <v>0</v>
      </c>
      <c r="S738" s="28">
        <v>0</v>
      </c>
      <c r="T738" s="28">
        <v>0</v>
      </c>
      <c r="U738" s="28">
        <v>0</v>
      </c>
      <c r="V738" s="29">
        <v>0</v>
      </c>
      <c r="W738" s="29">
        <v>0</v>
      </c>
      <c r="X738" s="32">
        <f t="shared" si="165"/>
        <v>3</v>
      </c>
      <c r="Y738" s="33">
        <f t="shared" si="166"/>
        <v>0</v>
      </c>
      <c r="Z738" s="33">
        <f t="shared" si="167"/>
        <v>0</v>
      </c>
      <c r="AA738" s="33">
        <f t="shared" si="168"/>
        <v>0</v>
      </c>
      <c r="AB738" s="5">
        <v>0</v>
      </c>
      <c r="AC738" s="6">
        <v>0</v>
      </c>
      <c r="AD738" s="32">
        <v>0</v>
      </c>
      <c r="AE738" s="67">
        <f t="shared" si="169"/>
        <v>0</v>
      </c>
      <c r="AF738" s="70">
        <f>IF(C738=Sheet6!$E$3,Sheet6!$E$4,IF('January 2023'!C738=Sheet6!$F$3,Sheet6!$F$4,IF('January 2023'!C738=Sheet6!$G$3,Sheet6!$G$4,IF('January 2023'!C738=Sheet6!$H$3,Sheet6!$H$4,IF('January 2023'!C738=Sheet6!$I$3,Sheet6!$I$4,IF('January 2023'!C738=Sheet6!$J$3,Sheet6!$J$4,IF('January 2023'!C738=Sheet6!$K$3,Sheet6!$K$4,IF('January 2023'!C738=Sheet6!$L$3,Sheet6!$L$4))))))))</f>
        <v>0.11334524387361433</v>
      </c>
      <c r="AG738" s="74">
        <f t="shared" si="170"/>
        <v>0</v>
      </c>
      <c r="AH738" s="71">
        <v>0.84</v>
      </c>
      <c r="AI738" s="72">
        <f t="shared" si="171"/>
        <v>0</v>
      </c>
      <c r="AJ738" s="73">
        <f t="shared" si="172"/>
        <v>0</v>
      </c>
      <c r="AK738" s="73">
        <v>0.68062718848137493</v>
      </c>
      <c r="AL738" s="95">
        <f t="shared" si="173"/>
        <v>0</v>
      </c>
      <c r="AM738" s="107">
        <v>0</v>
      </c>
      <c r="AN738" s="98">
        <f t="shared" si="174"/>
        <v>638.29079999999908</v>
      </c>
      <c r="AO738" s="99" t="e">
        <f>SUMIF([1]Sheet1!$AB:$AB,E738,[1]Sheet1!$AA:$AA)</f>
        <v>#VALUE!</v>
      </c>
      <c r="AP738" s="100" t="str">
        <f t="shared" si="175"/>
        <v/>
      </c>
      <c r="AQ738" s="97">
        <f t="shared" si="176"/>
        <v>1</v>
      </c>
      <c r="AR738" s="100">
        <f t="shared" si="177"/>
        <v>0</v>
      </c>
      <c r="AS738" s="101">
        <f t="shared" si="178"/>
        <v>1</v>
      </c>
      <c r="AT738" s="100">
        <v>0.11334524387361433</v>
      </c>
      <c r="AU738" s="108">
        <f t="shared" si="179"/>
        <v>0</v>
      </c>
    </row>
    <row r="739" spans="1:47" hidden="1">
      <c r="A739" s="21">
        <v>44927</v>
      </c>
      <c r="B739" s="22" t="s">
        <v>13</v>
      </c>
      <c r="C739" s="22" t="s">
        <v>274</v>
      </c>
      <c r="D739" s="22" t="s">
        <v>3388</v>
      </c>
      <c r="E739" s="22">
        <v>1000259498</v>
      </c>
      <c r="F739" s="22" t="s">
        <v>32</v>
      </c>
      <c r="G739" s="22">
        <v>1069288</v>
      </c>
      <c r="H739" s="36" t="s">
        <v>20</v>
      </c>
      <c r="I739" s="4" t="s">
        <v>3518</v>
      </c>
      <c r="J739" s="4" t="s">
        <v>3556</v>
      </c>
      <c r="K739" s="25">
        <v>747.79999999998836</v>
      </c>
      <c r="L739" s="25">
        <v>747.79999999998836</v>
      </c>
      <c r="M739" s="26">
        <v>0</v>
      </c>
      <c r="N739" s="26">
        <v>0</v>
      </c>
      <c r="O739" s="26">
        <v>1</v>
      </c>
      <c r="P739" s="26">
        <v>0</v>
      </c>
      <c r="Q739" s="26">
        <v>0</v>
      </c>
      <c r="R739" s="27">
        <v>0</v>
      </c>
      <c r="S739" s="27">
        <v>0</v>
      </c>
      <c r="T739" s="28">
        <v>0</v>
      </c>
      <c r="U739" s="27">
        <v>0</v>
      </c>
      <c r="V739" s="29">
        <v>0</v>
      </c>
      <c r="W739" s="26">
        <v>0</v>
      </c>
      <c r="X739" s="30">
        <f t="shared" si="165"/>
        <v>1</v>
      </c>
      <c r="Y739" s="31">
        <f t="shared" si="166"/>
        <v>0</v>
      </c>
      <c r="Z739" s="31">
        <f t="shared" si="167"/>
        <v>0</v>
      </c>
      <c r="AA739" s="31">
        <f t="shared" si="168"/>
        <v>0</v>
      </c>
      <c r="AB739" s="5">
        <v>0</v>
      </c>
      <c r="AC739" s="6">
        <v>0</v>
      </c>
      <c r="AD739" s="30">
        <v>0</v>
      </c>
      <c r="AE739" s="67">
        <f t="shared" si="169"/>
        <v>0</v>
      </c>
      <c r="AF739" s="70">
        <f>IF(C739=Sheet6!$E$3,Sheet6!$E$4,IF('January 2023'!C739=Sheet6!$F$3,Sheet6!$F$4,IF('January 2023'!C739=Sheet6!$G$3,Sheet6!$G$4,IF('January 2023'!C739=Sheet6!$H$3,Sheet6!$H$4,IF('January 2023'!C739=Sheet6!$I$3,Sheet6!$I$4,IF('January 2023'!C739=Sheet6!$J$3,Sheet6!$J$4,IF('January 2023'!C739=Sheet6!$K$3,Sheet6!$K$4,IF('January 2023'!C739=Sheet6!$L$3,Sheet6!$L$4))))))))</f>
        <v>0.11334524387361433</v>
      </c>
      <c r="AG739" s="74">
        <f t="shared" si="170"/>
        <v>0</v>
      </c>
      <c r="AH739" s="71">
        <v>0.84</v>
      </c>
      <c r="AI739" s="72">
        <f t="shared" si="171"/>
        <v>0</v>
      </c>
      <c r="AJ739" s="73">
        <f t="shared" si="172"/>
        <v>0</v>
      </c>
      <c r="AK739" s="73">
        <v>0.68062718848137493</v>
      </c>
      <c r="AL739" s="95">
        <f t="shared" si="173"/>
        <v>0</v>
      </c>
      <c r="AM739" s="107">
        <v>0</v>
      </c>
      <c r="AN739" s="98">
        <f t="shared" si="174"/>
        <v>628.15199999999015</v>
      </c>
      <c r="AO739" s="99" t="e">
        <f>SUMIF([1]Sheet1!$AB:$AB,E739,[1]Sheet1!$AA:$AA)</f>
        <v>#VALUE!</v>
      </c>
      <c r="AP739" s="100" t="str">
        <f t="shared" si="175"/>
        <v/>
      </c>
      <c r="AQ739" s="97">
        <f t="shared" si="176"/>
        <v>1</v>
      </c>
      <c r="AR739" s="100">
        <f t="shared" si="177"/>
        <v>0</v>
      </c>
      <c r="AS739" s="101">
        <f t="shared" si="178"/>
        <v>1</v>
      </c>
      <c r="AT739" s="100">
        <v>0.11334524387361433</v>
      </c>
      <c r="AU739" s="108">
        <f t="shared" si="179"/>
        <v>0</v>
      </c>
    </row>
    <row r="740" spans="1:47" hidden="1">
      <c r="A740" s="21">
        <v>44927</v>
      </c>
      <c r="B740" s="23" t="s">
        <v>13</v>
      </c>
      <c r="C740" s="23" t="s">
        <v>274</v>
      </c>
      <c r="D740" s="23" t="s">
        <v>711</v>
      </c>
      <c r="E740" s="23">
        <v>1000262105</v>
      </c>
      <c r="F740" s="23" t="s">
        <v>32</v>
      </c>
      <c r="G740" s="22">
        <v>1070842</v>
      </c>
      <c r="H740" s="36" t="s">
        <v>20</v>
      </c>
      <c r="I740" s="4" t="s">
        <v>3518</v>
      </c>
      <c r="J740" s="4" t="s">
        <v>3556</v>
      </c>
      <c r="K740" s="24">
        <v>742</v>
      </c>
      <c r="L740" s="24">
        <v>742</v>
      </c>
      <c r="M740" s="29">
        <v>0</v>
      </c>
      <c r="N740" s="29">
        <v>0</v>
      </c>
      <c r="O740" s="29">
        <v>13</v>
      </c>
      <c r="P740" s="29">
        <v>0</v>
      </c>
      <c r="Q740" s="29">
        <v>1845.1000000000001</v>
      </c>
      <c r="R740" s="28">
        <v>0</v>
      </c>
      <c r="S740" s="28">
        <v>118808.33</v>
      </c>
      <c r="T740" s="28">
        <v>0</v>
      </c>
      <c r="U740" s="28">
        <v>117500</v>
      </c>
      <c r="V740" s="29">
        <v>0</v>
      </c>
      <c r="W740" s="29">
        <v>8</v>
      </c>
      <c r="X740" s="32">
        <f t="shared" si="165"/>
        <v>13</v>
      </c>
      <c r="Y740" s="33">
        <f t="shared" si="166"/>
        <v>1845.1000000000001</v>
      </c>
      <c r="Z740" s="33">
        <f t="shared" si="167"/>
        <v>118808.33</v>
      </c>
      <c r="AA740" s="33">
        <f t="shared" si="168"/>
        <v>117500</v>
      </c>
      <c r="AB740" s="5">
        <v>8</v>
      </c>
      <c r="AC740" s="6">
        <v>0</v>
      </c>
      <c r="AD740" s="32">
        <v>0</v>
      </c>
      <c r="AE740" s="67">
        <f t="shared" si="169"/>
        <v>0.61538461538461542</v>
      </c>
      <c r="AF740" s="70">
        <f>IF(C740=Sheet6!$E$3,Sheet6!$E$4,IF('January 2023'!C740=Sheet6!$F$3,Sheet6!$F$4,IF('January 2023'!C740=Sheet6!$G$3,Sheet6!$G$4,IF('January 2023'!C740=Sheet6!$H$3,Sheet6!$H$4,IF('January 2023'!C740=Sheet6!$I$3,Sheet6!$I$4,IF('January 2023'!C740=Sheet6!$J$3,Sheet6!$J$4,IF('January 2023'!C740=Sheet6!$K$3,Sheet6!$K$4,IF('January 2023'!C740=Sheet6!$L$3,Sheet6!$L$4))))))))</f>
        <v>0.11334524387361433</v>
      </c>
      <c r="AG740" s="74">
        <f t="shared" si="170"/>
        <v>2.4866576819407009</v>
      </c>
      <c r="AH740" s="71">
        <v>0.84</v>
      </c>
      <c r="AI740" s="72">
        <f t="shared" si="171"/>
        <v>1</v>
      </c>
      <c r="AJ740" s="73">
        <f t="shared" si="172"/>
        <v>0.61538461538461542</v>
      </c>
      <c r="AK740" s="73">
        <v>0.68062718848137493</v>
      </c>
      <c r="AL740" s="95">
        <f t="shared" si="173"/>
        <v>0</v>
      </c>
      <c r="AM740" s="107">
        <v>0</v>
      </c>
      <c r="AN740" s="98">
        <f t="shared" si="174"/>
        <v>0</v>
      </c>
      <c r="AO740" s="99" t="e">
        <f>SUMIF([1]Sheet1!$AB:$AB,E740,[1]Sheet1!$AA:$AA)</f>
        <v>#VALUE!</v>
      </c>
      <c r="AP740" s="100">
        <f t="shared" si="175"/>
        <v>1</v>
      </c>
      <c r="AQ740" s="97">
        <f t="shared" si="176"/>
        <v>0</v>
      </c>
      <c r="AR740" s="100">
        <f t="shared" si="177"/>
        <v>0.98898789335730919</v>
      </c>
      <c r="AS740" s="101">
        <f t="shared" si="178"/>
        <v>-1.4592743423633037</v>
      </c>
      <c r="AT740" s="100">
        <v>0.11334524387361433</v>
      </c>
      <c r="AU740" s="108">
        <f t="shared" si="179"/>
        <v>1</v>
      </c>
    </row>
    <row r="741" spans="1:47" hidden="1">
      <c r="A741" s="21">
        <v>44927</v>
      </c>
      <c r="B741" s="23" t="s">
        <v>13</v>
      </c>
      <c r="C741" s="23" t="s">
        <v>274</v>
      </c>
      <c r="D741" s="23" t="s">
        <v>727</v>
      </c>
      <c r="E741" s="23">
        <v>1000280367</v>
      </c>
      <c r="F741" s="23" t="s">
        <v>32</v>
      </c>
      <c r="G741" s="22">
        <v>1070842</v>
      </c>
      <c r="H741" s="36" t="s">
        <v>20</v>
      </c>
      <c r="I741" s="4" t="s">
        <v>3520</v>
      </c>
      <c r="J741" s="4" t="s">
        <v>3558</v>
      </c>
      <c r="K741" s="24">
        <v>717.19000000000051</v>
      </c>
      <c r="L741" s="24">
        <v>717.19000000000051</v>
      </c>
      <c r="M741" s="29">
        <v>0</v>
      </c>
      <c r="N741" s="29">
        <v>0</v>
      </c>
      <c r="O741" s="29">
        <v>11</v>
      </c>
      <c r="P741" s="29">
        <v>0</v>
      </c>
      <c r="Q741" s="29">
        <v>739.7</v>
      </c>
      <c r="R741" s="28">
        <v>0</v>
      </c>
      <c r="S741" s="28">
        <v>46499.999999999993</v>
      </c>
      <c r="T741" s="28">
        <v>20000</v>
      </c>
      <c r="U741" s="28">
        <v>46500</v>
      </c>
      <c r="V741" s="29">
        <v>1</v>
      </c>
      <c r="W741" s="29">
        <v>5</v>
      </c>
      <c r="X741" s="32">
        <f t="shared" si="165"/>
        <v>11</v>
      </c>
      <c r="Y741" s="33">
        <f t="shared" si="166"/>
        <v>739.7</v>
      </c>
      <c r="Z741" s="33">
        <f t="shared" si="167"/>
        <v>46499.999999999993</v>
      </c>
      <c r="AA741" s="33">
        <f t="shared" si="168"/>
        <v>66500</v>
      </c>
      <c r="AB741" s="5">
        <v>6</v>
      </c>
      <c r="AC741" s="6">
        <v>198123.63</v>
      </c>
      <c r="AD741" s="32">
        <v>0</v>
      </c>
      <c r="AE741" s="67">
        <f t="shared" si="169"/>
        <v>0.54545454545454541</v>
      </c>
      <c r="AF741" s="70">
        <f>IF(C741=Sheet6!$E$3,Sheet6!$E$4,IF('January 2023'!C741=Sheet6!$F$3,Sheet6!$F$4,IF('January 2023'!C741=Sheet6!$G$3,Sheet6!$G$4,IF('January 2023'!C741=Sheet6!$H$3,Sheet6!$H$4,IF('January 2023'!C741=Sheet6!$I$3,Sheet6!$I$4,IF('January 2023'!C741=Sheet6!$J$3,Sheet6!$J$4,IF('January 2023'!C741=Sheet6!$K$3,Sheet6!$K$4,IF('January 2023'!C741=Sheet6!$L$3,Sheet6!$L$4))))))))</f>
        <v>0.11334524387361433</v>
      </c>
      <c r="AG741" s="74">
        <f t="shared" si="170"/>
        <v>1.0313863829668561</v>
      </c>
      <c r="AH741" s="71">
        <v>0.84</v>
      </c>
      <c r="AI741" s="72">
        <f t="shared" si="171"/>
        <v>1</v>
      </c>
      <c r="AJ741" s="73">
        <f t="shared" si="172"/>
        <v>0.54545454545454541</v>
      </c>
      <c r="AK741" s="73">
        <v>0.68062718848137493</v>
      </c>
      <c r="AL741" s="95">
        <f t="shared" si="173"/>
        <v>0</v>
      </c>
      <c r="AM741" s="107">
        <v>0</v>
      </c>
      <c r="AN741" s="98">
        <f t="shared" si="174"/>
        <v>0</v>
      </c>
      <c r="AO741" s="99" t="e">
        <f>SUMIF([1]Sheet1!$AB:$AB,E741,[1]Sheet1!$AA:$AA)</f>
        <v>#VALUE!</v>
      </c>
      <c r="AP741" s="100">
        <f t="shared" si="175"/>
        <v>1</v>
      </c>
      <c r="AQ741" s="97">
        <f t="shared" si="176"/>
        <v>0</v>
      </c>
      <c r="AR741" s="100">
        <f t="shared" si="177"/>
        <v>1.4301075268817207</v>
      </c>
      <c r="AS741" s="101">
        <f t="shared" si="178"/>
        <v>-0.47499342940421396</v>
      </c>
      <c r="AT741" s="100">
        <v>0.11334524387361433</v>
      </c>
      <c r="AU741" s="108">
        <f t="shared" si="179"/>
        <v>1</v>
      </c>
    </row>
    <row r="742" spans="1:47" hidden="1">
      <c r="A742" s="21">
        <v>44927</v>
      </c>
      <c r="B742" s="23" t="s">
        <v>13</v>
      </c>
      <c r="C742" s="23" t="s">
        <v>274</v>
      </c>
      <c r="D742" s="23" t="s">
        <v>739</v>
      </c>
      <c r="E742" s="23">
        <v>1001601515</v>
      </c>
      <c r="F742" s="23" t="s">
        <v>32</v>
      </c>
      <c r="G742" s="22">
        <v>1070842</v>
      </c>
      <c r="H742" s="36" t="s">
        <v>20</v>
      </c>
      <c r="I742" s="4" t="s">
        <v>3520</v>
      </c>
      <c r="J742" s="4" t="s">
        <v>3558</v>
      </c>
      <c r="K742" s="24">
        <v>702</v>
      </c>
      <c r="L742" s="24">
        <v>702</v>
      </c>
      <c r="M742" s="29">
        <v>0</v>
      </c>
      <c r="N742" s="29">
        <v>0</v>
      </c>
      <c r="O742" s="29">
        <v>5</v>
      </c>
      <c r="P742" s="29">
        <v>0</v>
      </c>
      <c r="Q742" s="29">
        <v>506</v>
      </c>
      <c r="R742" s="28">
        <v>0</v>
      </c>
      <c r="S742" s="28">
        <v>31900</v>
      </c>
      <c r="T742" s="28">
        <v>0</v>
      </c>
      <c r="U742" s="28">
        <v>31900</v>
      </c>
      <c r="V742" s="29">
        <v>0</v>
      </c>
      <c r="W742" s="29">
        <v>4</v>
      </c>
      <c r="X742" s="32">
        <f t="shared" si="165"/>
        <v>5</v>
      </c>
      <c r="Y742" s="33">
        <f t="shared" si="166"/>
        <v>506</v>
      </c>
      <c r="Z742" s="33">
        <f t="shared" si="167"/>
        <v>31900</v>
      </c>
      <c r="AA742" s="33">
        <f t="shared" si="168"/>
        <v>31900</v>
      </c>
      <c r="AB742" s="5">
        <v>4</v>
      </c>
      <c r="AC742" s="6">
        <v>0</v>
      </c>
      <c r="AD742" s="32">
        <v>0</v>
      </c>
      <c r="AE742" s="67">
        <f t="shared" si="169"/>
        <v>0.8</v>
      </c>
      <c r="AF742" s="70">
        <f>IF(C742=Sheet6!$E$3,Sheet6!$E$4,IF('January 2023'!C742=Sheet6!$F$3,Sheet6!$F$4,IF('January 2023'!C742=Sheet6!$G$3,Sheet6!$G$4,IF('January 2023'!C742=Sheet6!$H$3,Sheet6!$H$4,IF('January 2023'!C742=Sheet6!$I$3,Sheet6!$I$4,IF('January 2023'!C742=Sheet6!$J$3,Sheet6!$J$4,IF('January 2023'!C742=Sheet6!$K$3,Sheet6!$K$4,IF('January 2023'!C742=Sheet6!$L$3,Sheet6!$L$4))))))))</f>
        <v>0.11334524387361433</v>
      </c>
      <c r="AG742" s="74">
        <f t="shared" si="170"/>
        <v>0.72079772079772075</v>
      </c>
      <c r="AH742" s="71">
        <v>0.84</v>
      </c>
      <c r="AI742" s="72">
        <f t="shared" si="171"/>
        <v>0</v>
      </c>
      <c r="AJ742" s="73">
        <f t="shared" si="172"/>
        <v>0.8</v>
      </c>
      <c r="AK742" s="73">
        <v>0.68062718848137493</v>
      </c>
      <c r="AL742" s="95">
        <f t="shared" si="173"/>
        <v>1</v>
      </c>
      <c r="AM742" s="107">
        <v>0</v>
      </c>
      <c r="AN742" s="98">
        <f t="shared" si="174"/>
        <v>83.68</v>
      </c>
      <c r="AO742" s="99" t="e">
        <f>SUMIF([1]Sheet1!$AB:$AB,E742,[1]Sheet1!$AA:$AA)</f>
        <v>#VALUE!</v>
      </c>
      <c r="AP742" s="100" t="str">
        <f t="shared" si="175"/>
        <v/>
      </c>
      <c r="AQ742" s="97">
        <f t="shared" si="176"/>
        <v>1</v>
      </c>
      <c r="AR742" s="100">
        <f t="shared" si="177"/>
        <v>1</v>
      </c>
      <c r="AS742" s="101">
        <f t="shared" si="178"/>
        <v>0.27920227920227925</v>
      </c>
      <c r="AT742" s="100">
        <v>0.11334524387361433</v>
      </c>
      <c r="AU742" s="108">
        <f t="shared" si="179"/>
        <v>0</v>
      </c>
    </row>
    <row r="743" spans="1:47" hidden="1">
      <c r="A743" s="21">
        <v>44927</v>
      </c>
      <c r="B743" s="23" t="s">
        <v>13</v>
      </c>
      <c r="C743" s="23" t="s">
        <v>274</v>
      </c>
      <c r="D743" s="23" t="s">
        <v>723</v>
      </c>
      <c r="E743" s="23">
        <v>1001603906</v>
      </c>
      <c r="F743" s="23" t="s">
        <v>32</v>
      </c>
      <c r="G743" s="22">
        <v>1069281</v>
      </c>
      <c r="H743" s="36" t="s">
        <v>20</v>
      </c>
      <c r="I743" s="4" t="s">
        <v>3519</v>
      </c>
      <c r="J743" s="4" t="s">
        <v>3557</v>
      </c>
      <c r="K743" s="24">
        <v>681.40000000000146</v>
      </c>
      <c r="L743" s="24">
        <v>681.40000000000146</v>
      </c>
      <c r="M743" s="29">
        <v>0</v>
      </c>
      <c r="N743" s="29">
        <v>0</v>
      </c>
      <c r="O743" s="29">
        <v>9</v>
      </c>
      <c r="P743" s="29">
        <v>0</v>
      </c>
      <c r="Q743" s="29">
        <v>2059.2999999999997</v>
      </c>
      <c r="R743" s="28">
        <v>0</v>
      </c>
      <c r="S743" s="28">
        <v>124368.79999999999</v>
      </c>
      <c r="T743" s="28">
        <v>0</v>
      </c>
      <c r="U743" s="28">
        <v>142000</v>
      </c>
      <c r="V743" s="29">
        <v>0</v>
      </c>
      <c r="W743" s="29">
        <v>6</v>
      </c>
      <c r="X743" s="32">
        <f t="shared" si="165"/>
        <v>9</v>
      </c>
      <c r="Y743" s="33">
        <f t="shared" si="166"/>
        <v>2059.2999999999997</v>
      </c>
      <c r="Z743" s="33">
        <f t="shared" si="167"/>
        <v>124368.79999999999</v>
      </c>
      <c r="AA743" s="33">
        <f t="shared" si="168"/>
        <v>142000</v>
      </c>
      <c r="AB743" s="5">
        <v>6</v>
      </c>
      <c r="AC743" s="6">
        <v>0</v>
      </c>
      <c r="AD743" s="32">
        <v>0</v>
      </c>
      <c r="AE743" s="67">
        <f t="shared" si="169"/>
        <v>0.66666666666666663</v>
      </c>
      <c r="AF743" s="70">
        <f>IF(C743=Sheet6!$E$3,Sheet6!$E$4,IF('January 2023'!C743=Sheet6!$F$3,Sheet6!$F$4,IF('January 2023'!C743=Sheet6!$G$3,Sheet6!$G$4,IF('January 2023'!C743=Sheet6!$H$3,Sheet6!$H$4,IF('January 2023'!C743=Sheet6!$I$3,Sheet6!$I$4,IF('January 2023'!C743=Sheet6!$J$3,Sheet6!$J$4,IF('January 2023'!C743=Sheet6!$K$3,Sheet6!$K$4,IF('January 2023'!C743=Sheet6!$L$3,Sheet6!$L$4))))))))</f>
        <v>0.11334524387361433</v>
      </c>
      <c r="AG743" s="74">
        <f t="shared" si="170"/>
        <v>3.0221602582917453</v>
      </c>
      <c r="AH743" s="71">
        <v>0.84</v>
      </c>
      <c r="AI743" s="72">
        <f t="shared" si="171"/>
        <v>1</v>
      </c>
      <c r="AJ743" s="73">
        <f t="shared" si="172"/>
        <v>0.66666666666666663</v>
      </c>
      <c r="AK743" s="73">
        <v>0.68062718848137493</v>
      </c>
      <c r="AL743" s="95">
        <f t="shared" si="173"/>
        <v>0</v>
      </c>
      <c r="AM743" s="107">
        <v>0</v>
      </c>
      <c r="AN743" s="98">
        <f t="shared" si="174"/>
        <v>0</v>
      </c>
      <c r="AO743" s="99" t="e">
        <f>SUMIF([1]Sheet1!$AB:$AB,E743,[1]Sheet1!$AA:$AA)</f>
        <v>#VALUE!</v>
      </c>
      <c r="AP743" s="100">
        <f t="shared" si="175"/>
        <v>1</v>
      </c>
      <c r="AQ743" s="97">
        <f t="shared" si="176"/>
        <v>0</v>
      </c>
      <c r="AR743" s="100">
        <f t="shared" si="177"/>
        <v>1.1417654588610648</v>
      </c>
      <c r="AS743" s="101">
        <f t="shared" si="178"/>
        <v>-2.4505981940601487</v>
      </c>
      <c r="AT743" s="100">
        <v>0.11334524387361433</v>
      </c>
      <c r="AU743" s="108">
        <f t="shared" si="179"/>
        <v>1</v>
      </c>
    </row>
    <row r="744" spans="1:47" hidden="1">
      <c r="A744" s="21">
        <v>44927</v>
      </c>
      <c r="B744" s="23" t="s">
        <v>13</v>
      </c>
      <c r="C744" s="23" t="s">
        <v>274</v>
      </c>
      <c r="D744" s="23" t="s">
        <v>729</v>
      </c>
      <c r="E744" s="23">
        <v>1000255460</v>
      </c>
      <c r="F744" s="23" t="s">
        <v>32</v>
      </c>
      <c r="G744" s="22">
        <v>1070842</v>
      </c>
      <c r="H744" s="36" t="s">
        <v>20</v>
      </c>
      <c r="I744" s="4" t="s">
        <v>3520</v>
      </c>
      <c r="J744" s="4" t="s">
        <v>3558</v>
      </c>
      <c r="K744" s="24">
        <v>643.28000000000065</v>
      </c>
      <c r="L744" s="24">
        <v>643.28000000000065</v>
      </c>
      <c r="M744" s="29">
        <v>0</v>
      </c>
      <c r="N744" s="29">
        <v>0</v>
      </c>
      <c r="O744" s="29">
        <v>6</v>
      </c>
      <c r="P744" s="29">
        <v>0</v>
      </c>
      <c r="Q744" s="29">
        <v>1507.7000000000003</v>
      </c>
      <c r="R744" s="28">
        <v>0</v>
      </c>
      <c r="S744" s="28">
        <v>95500.000000000015</v>
      </c>
      <c r="T744" s="28">
        <v>0</v>
      </c>
      <c r="U744" s="28">
        <v>95500</v>
      </c>
      <c r="V744" s="29">
        <v>0</v>
      </c>
      <c r="W744" s="29">
        <v>5</v>
      </c>
      <c r="X744" s="32">
        <f t="shared" si="165"/>
        <v>6</v>
      </c>
      <c r="Y744" s="33">
        <f t="shared" si="166"/>
        <v>1507.7000000000003</v>
      </c>
      <c r="Z744" s="33">
        <f t="shared" si="167"/>
        <v>95500.000000000015</v>
      </c>
      <c r="AA744" s="33">
        <f t="shared" si="168"/>
        <v>95500</v>
      </c>
      <c r="AB744" s="5">
        <v>5</v>
      </c>
      <c r="AC744" s="6">
        <v>0</v>
      </c>
      <c r="AD744" s="32">
        <v>0</v>
      </c>
      <c r="AE744" s="67">
        <f t="shared" si="169"/>
        <v>0.83333333333333337</v>
      </c>
      <c r="AF744" s="70">
        <f>IF(C744=Sheet6!$E$3,Sheet6!$E$4,IF('January 2023'!C744=Sheet6!$F$3,Sheet6!$F$4,IF('January 2023'!C744=Sheet6!$G$3,Sheet6!$G$4,IF('January 2023'!C744=Sheet6!$H$3,Sheet6!$H$4,IF('January 2023'!C744=Sheet6!$I$3,Sheet6!$I$4,IF('January 2023'!C744=Sheet6!$J$3,Sheet6!$J$4,IF('January 2023'!C744=Sheet6!$K$3,Sheet6!$K$4,IF('January 2023'!C744=Sheet6!$L$3,Sheet6!$L$4))))))))</f>
        <v>0.11334524387361433</v>
      </c>
      <c r="AG744" s="74">
        <f t="shared" si="170"/>
        <v>2.3437694316627264</v>
      </c>
      <c r="AH744" s="71">
        <v>0.84</v>
      </c>
      <c r="AI744" s="72">
        <f t="shared" si="171"/>
        <v>1</v>
      </c>
      <c r="AJ744" s="73">
        <f t="shared" si="172"/>
        <v>0.83333333333333337</v>
      </c>
      <c r="AK744" s="73">
        <v>0.68062718848137493</v>
      </c>
      <c r="AL744" s="95">
        <f t="shared" si="173"/>
        <v>1</v>
      </c>
      <c r="AM744" s="107">
        <v>0</v>
      </c>
      <c r="AN744" s="98">
        <f t="shared" si="174"/>
        <v>0</v>
      </c>
      <c r="AO744" s="99" t="e">
        <f>SUMIF([1]Sheet1!$AB:$AB,E744,[1]Sheet1!$AA:$AA)</f>
        <v>#VALUE!</v>
      </c>
      <c r="AP744" s="100">
        <f t="shared" si="175"/>
        <v>1</v>
      </c>
      <c r="AQ744" s="97">
        <f t="shared" si="176"/>
        <v>0</v>
      </c>
      <c r="AR744" s="100">
        <f t="shared" si="177"/>
        <v>0.99999999999999989</v>
      </c>
      <c r="AS744" s="101">
        <f t="shared" si="178"/>
        <v>-1.343769431662726</v>
      </c>
      <c r="AT744" s="100">
        <v>0.11334524387361433</v>
      </c>
      <c r="AU744" s="108">
        <f t="shared" si="179"/>
        <v>1</v>
      </c>
    </row>
    <row r="745" spans="1:47" hidden="1">
      <c r="A745" s="21">
        <v>44927</v>
      </c>
      <c r="B745" s="23" t="s">
        <v>13</v>
      </c>
      <c r="C745" s="23" t="s">
        <v>274</v>
      </c>
      <c r="D745" s="23" t="s">
        <v>750</v>
      </c>
      <c r="E745" s="23">
        <v>1000280361</v>
      </c>
      <c r="F745" s="23" t="s">
        <v>32</v>
      </c>
      <c r="G745" s="22">
        <v>1070842</v>
      </c>
      <c r="H745" s="36" t="s">
        <v>20</v>
      </c>
      <c r="I745" s="4" t="s">
        <v>3520</v>
      </c>
      <c r="J745" s="4" t="s">
        <v>3558</v>
      </c>
      <c r="K745" s="24">
        <v>620.63999999999942</v>
      </c>
      <c r="L745" s="24">
        <v>620.63999999999942</v>
      </c>
      <c r="M745" s="29">
        <v>0</v>
      </c>
      <c r="N745" s="29">
        <v>0</v>
      </c>
      <c r="O745" s="29">
        <v>2</v>
      </c>
      <c r="P745" s="29">
        <v>0</v>
      </c>
      <c r="Q745" s="29">
        <v>169</v>
      </c>
      <c r="R745" s="28">
        <v>0</v>
      </c>
      <c r="S745" s="28">
        <v>9900</v>
      </c>
      <c r="T745" s="28">
        <v>0</v>
      </c>
      <c r="U745" s="28">
        <v>9900</v>
      </c>
      <c r="V745" s="29">
        <v>0</v>
      </c>
      <c r="W745" s="29">
        <v>1</v>
      </c>
      <c r="X745" s="32">
        <f t="shared" si="165"/>
        <v>2</v>
      </c>
      <c r="Y745" s="33">
        <f t="shared" si="166"/>
        <v>169</v>
      </c>
      <c r="Z745" s="33">
        <f t="shared" si="167"/>
        <v>9900</v>
      </c>
      <c r="AA745" s="33">
        <f t="shared" si="168"/>
        <v>9900</v>
      </c>
      <c r="AB745" s="5">
        <v>1</v>
      </c>
      <c r="AC745" s="6">
        <v>0</v>
      </c>
      <c r="AD745" s="32">
        <v>0</v>
      </c>
      <c r="AE745" s="67">
        <f t="shared" si="169"/>
        <v>0.5</v>
      </c>
      <c r="AF745" s="70">
        <f>IF(C745=Sheet6!$E$3,Sheet6!$E$4,IF('January 2023'!C745=Sheet6!$F$3,Sheet6!$F$4,IF('January 2023'!C745=Sheet6!$G$3,Sheet6!$G$4,IF('January 2023'!C745=Sheet6!$H$3,Sheet6!$H$4,IF('January 2023'!C745=Sheet6!$I$3,Sheet6!$I$4,IF('January 2023'!C745=Sheet6!$J$3,Sheet6!$J$4,IF('January 2023'!C745=Sheet6!$K$3,Sheet6!$K$4,IF('January 2023'!C745=Sheet6!$L$3,Sheet6!$L$4))))))))</f>
        <v>0.11334524387361433</v>
      </c>
      <c r="AG745" s="74">
        <f t="shared" si="170"/>
        <v>0.27229956174271747</v>
      </c>
      <c r="AH745" s="71">
        <v>0.84</v>
      </c>
      <c r="AI745" s="72">
        <f t="shared" si="171"/>
        <v>0</v>
      </c>
      <c r="AJ745" s="73">
        <f t="shared" si="172"/>
        <v>0.5</v>
      </c>
      <c r="AK745" s="73">
        <v>0.68062718848137493</v>
      </c>
      <c r="AL745" s="95">
        <f t="shared" si="173"/>
        <v>0</v>
      </c>
      <c r="AM745" s="107">
        <v>0</v>
      </c>
      <c r="AN745" s="98">
        <f t="shared" si="174"/>
        <v>352.3375999999995</v>
      </c>
      <c r="AO745" s="99" t="e">
        <f>SUMIF([1]Sheet1!$AB:$AB,E745,[1]Sheet1!$AA:$AA)</f>
        <v>#VALUE!</v>
      </c>
      <c r="AP745" s="100" t="str">
        <f t="shared" si="175"/>
        <v/>
      </c>
      <c r="AQ745" s="97">
        <f t="shared" si="176"/>
        <v>1</v>
      </c>
      <c r="AR745" s="100">
        <f t="shared" si="177"/>
        <v>1</v>
      </c>
      <c r="AS745" s="101">
        <f t="shared" si="178"/>
        <v>0.72770043825728248</v>
      </c>
      <c r="AT745" s="100">
        <v>0.11334524387361433</v>
      </c>
      <c r="AU745" s="108">
        <f t="shared" si="179"/>
        <v>0</v>
      </c>
    </row>
    <row r="746" spans="1:47" hidden="1">
      <c r="A746" s="21">
        <v>44927</v>
      </c>
      <c r="B746" s="23" t="s">
        <v>13</v>
      </c>
      <c r="C746" s="23" t="s">
        <v>274</v>
      </c>
      <c r="D746" s="23" t="s">
        <v>747</v>
      </c>
      <c r="E746" s="23">
        <v>1000282134</v>
      </c>
      <c r="F746" s="23" t="s">
        <v>32</v>
      </c>
      <c r="G746" s="22">
        <v>1070842</v>
      </c>
      <c r="H746" s="36" t="s">
        <v>20</v>
      </c>
      <c r="I746" s="4" t="s">
        <v>3518</v>
      </c>
      <c r="J746" s="4" t="s">
        <v>3556</v>
      </c>
      <c r="K746" s="24">
        <v>619.77000000000044</v>
      </c>
      <c r="L746" s="24">
        <v>619.77000000000044</v>
      </c>
      <c r="M746" s="29">
        <v>0</v>
      </c>
      <c r="N746" s="29">
        <v>0</v>
      </c>
      <c r="O746" s="29">
        <v>4</v>
      </c>
      <c r="P746" s="29">
        <v>0</v>
      </c>
      <c r="Q746" s="29">
        <v>481.6</v>
      </c>
      <c r="R746" s="28">
        <v>0</v>
      </c>
      <c r="S746" s="28">
        <v>29000</v>
      </c>
      <c r="T746" s="28">
        <v>0</v>
      </c>
      <c r="U746" s="28">
        <v>29000</v>
      </c>
      <c r="V746" s="29">
        <v>0</v>
      </c>
      <c r="W746" s="29">
        <v>2</v>
      </c>
      <c r="X746" s="32">
        <f t="shared" si="165"/>
        <v>4</v>
      </c>
      <c r="Y746" s="33">
        <f t="shared" si="166"/>
        <v>481.6</v>
      </c>
      <c r="Z746" s="33">
        <f t="shared" si="167"/>
        <v>29000</v>
      </c>
      <c r="AA746" s="33">
        <f t="shared" si="168"/>
        <v>29000</v>
      </c>
      <c r="AB746" s="5">
        <v>2</v>
      </c>
      <c r="AC746" s="6">
        <v>0</v>
      </c>
      <c r="AD746" s="32">
        <v>0</v>
      </c>
      <c r="AE746" s="67">
        <f t="shared" si="169"/>
        <v>0.5</v>
      </c>
      <c r="AF746" s="70">
        <f>IF(C746=Sheet6!$E$3,Sheet6!$E$4,IF('January 2023'!C746=Sheet6!$F$3,Sheet6!$F$4,IF('January 2023'!C746=Sheet6!$G$3,Sheet6!$G$4,IF('January 2023'!C746=Sheet6!$H$3,Sheet6!$H$4,IF('January 2023'!C746=Sheet6!$I$3,Sheet6!$I$4,IF('January 2023'!C746=Sheet6!$J$3,Sheet6!$J$4,IF('January 2023'!C746=Sheet6!$K$3,Sheet6!$K$4,IF('January 2023'!C746=Sheet6!$L$3,Sheet6!$L$4))))))))</f>
        <v>0.11334524387361433</v>
      </c>
      <c r="AG746" s="74">
        <f t="shared" si="170"/>
        <v>0.77706245865401635</v>
      </c>
      <c r="AH746" s="71">
        <v>0.84</v>
      </c>
      <c r="AI746" s="72">
        <f t="shared" si="171"/>
        <v>0</v>
      </c>
      <c r="AJ746" s="73">
        <f t="shared" si="172"/>
        <v>0.5</v>
      </c>
      <c r="AK746" s="73">
        <v>0.68062718848137493</v>
      </c>
      <c r="AL746" s="95">
        <f t="shared" si="173"/>
        <v>0</v>
      </c>
      <c r="AM746" s="107">
        <v>0</v>
      </c>
      <c r="AN746" s="98">
        <f t="shared" si="174"/>
        <v>39.006800000000283</v>
      </c>
      <c r="AO746" s="99" t="e">
        <f>SUMIF([1]Sheet1!$AB:$AB,E746,[1]Sheet1!$AA:$AA)</f>
        <v>#VALUE!</v>
      </c>
      <c r="AP746" s="100" t="str">
        <f t="shared" si="175"/>
        <v/>
      </c>
      <c r="AQ746" s="97">
        <f t="shared" si="176"/>
        <v>1</v>
      </c>
      <c r="AR746" s="100">
        <f t="shared" si="177"/>
        <v>1</v>
      </c>
      <c r="AS746" s="101">
        <f t="shared" si="178"/>
        <v>0.22293754134598365</v>
      </c>
      <c r="AT746" s="100">
        <v>0.11334524387361433</v>
      </c>
      <c r="AU746" s="108">
        <f t="shared" si="179"/>
        <v>0</v>
      </c>
    </row>
    <row r="747" spans="1:47" hidden="1">
      <c r="A747" s="21">
        <v>44927</v>
      </c>
      <c r="B747" s="22" t="s">
        <v>13</v>
      </c>
      <c r="C747" s="22" t="s">
        <v>274</v>
      </c>
      <c r="D747" s="22" t="s">
        <v>724</v>
      </c>
      <c r="E747" s="22">
        <v>1000261083</v>
      </c>
      <c r="F747" s="22" t="s">
        <v>32</v>
      </c>
      <c r="G747" s="22">
        <v>1069281</v>
      </c>
      <c r="H747" s="36" t="s">
        <v>20</v>
      </c>
      <c r="I747" s="4" t="s">
        <v>3519</v>
      </c>
      <c r="J747" s="4" t="s">
        <v>3557</v>
      </c>
      <c r="K747" s="25">
        <v>599.29999999998836</v>
      </c>
      <c r="L747" s="25">
        <v>599.29999999998836</v>
      </c>
      <c r="M747" s="26">
        <v>0</v>
      </c>
      <c r="N747" s="26">
        <v>0</v>
      </c>
      <c r="O747" s="26">
        <v>5</v>
      </c>
      <c r="P747" s="26">
        <v>0</v>
      </c>
      <c r="Q747" s="26">
        <v>855.90000000000009</v>
      </c>
      <c r="R747" s="27">
        <v>0</v>
      </c>
      <c r="S747" s="27">
        <v>55775.659999999989</v>
      </c>
      <c r="T747" s="28">
        <v>0</v>
      </c>
      <c r="U747" s="27">
        <v>74300</v>
      </c>
      <c r="V747" s="29">
        <v>0</v>
      </c>
      <c r="W747" s="26">
        <v>3</v>
      </c>
      <c r="X747" s="30">
        <f t="shared" si="165"/>
        <v>5</v>
      </c>
      <c r="Y747" s="31">
        <f t="shared" si="166"/>
        <v>855.90000000000009</v>
      </c>
      <c r="Z747" s="31">
        <f t="shared" si="167"/>
        <v>55775.659999999989</v>
      </c>
      <c r="AA747" s="31">
        <f t="shared" si="168"/>
        <v>74300</v>
      </c>
      <c r="AB747" s="5">
        <v>3</v>
      </c>
      <c r="AC747" s="6">
        <v>0</v>
      </c>
      <c r="AD747" s="30">
        <v>0</v>
      </c>
      <c r="AE747" s="67">
        <f t="shared" si="169"/>
        <v>0.6</v>
      </c>
      <c r="AF747" s="70">
        <f>IF(C747=Sheet6!$E$3,Sheet6!$E$4,IF('January 2023'!C747=Sheet6!$F$3,Sheet6!$F$4,IF('January 2023'!C747=Sheet6!$G$3,Sheet6!$G$4,IF('January 2023'!C747=Sheet6!$H$3,Sheet6!$H$4,IF('January 2023'!C747=Sheet6!$I$3,Sheet6!$I$4,IF('January 2023'!C747=Sheet6!$J$3,Sheet6!$J$4,IF('January 2023'!C747=Sheet6!$K$3,Sheet6!$K$4,IF('January 2023'!C747=Sheet6!$L$3,Sheet6!$L$4))))))))</f>
        <v>0.11334524387361433</v>
      </c>
      <c r="AG747" s="74">
        <f t="shared" si="170"/>
        <v>1.4281661938929029</v>
      </c>
      <c r="AH747" s="71">
        <v>0.84</v>
      </c>
      <c r="AI747" s="72">
        <f t="shared" si="171"/>
        <v>1</v>
      </c>
      <c r="AJ747" s="73">
        <f t="shared" si="172"/>
        <v>0.6</v>
      </c>
      <c r="AK747" s="73">
        <v>0.68062718848137493</v>
      </c>
      <c r="AL747" s="95">
        <f t="shared" si="173"/>
        <v>0</v>
      </c>
      <c r="AM747" s="107">
        <v>0</v>
      </c>
      <c r="AN747" s="98">
        <f t="shared" si="174"/>
        <v>0</v>
      </c>
      <c r="AO747" s="99" t="e">
        <f>SUMIF([1]Sheet1!$AB:$AB,E747,[1]Sheet1!$AA:$AA)</f>
        <v>#VALUE!</v>
      </c>
      <c r="AP747" s="100">
        <f t="shared" si="175"/>
        <v>1</v>
      </c>
      <c r="AQ747" s="97">
        <f t="shared" si="176"/>
        <v>0</v>
      </c>
      <c r="AR747" s="100">
        <f t="shared" si="177"/>
        <v>1.3321222913364004</v>
      </c>
      <c r="AS747" s="101">
        <f t="shared" si="178"/>
        <v>-0.90249202261779971</v>
      </c>
      <c r="AT747" s="100">
        <v>0.11334524387361433</v>
      </c>
      <c r="AU747" s="108">
        <f t="shared" si="179"/>
        <v>1</v>
      </c>
    </row>
    <row r="748" spans="1:47" hidden="1">
      <c r="A748" s="21">
        <v>44927</v>
      </c>
      <c r="B748" s="22" t="s">
        <v>13</v>
      </c>
      <c r="C748" s="22" t="s">
        <v>274</v>
      </c>
      <c r="D748" s="22" t="s">
        <v>3389</v>
      </c>
      <c r="E748" s="22">
        <v>1002485923</v>
      </c>
      <c r="F748" s="22" t="s">
        <v>32</v>
      </c>
      <c r="G748" s="22">
        <v>1069281</v>
      </c>
      <c r="H748" s="36" t="s">
        <v>20</v>
      </c>
      <c r="I748" s="4" t="s">
        <v>3519</v>
      </c>
      <c r="J748" s="4" t="s">
        <v>3557</v>
      </c>
      <c r="K748" s="25">
        <v>574.04000000000087</v>
      </c>
      <c r="L748" s="25">
        <v>574.04000000000087</v>
      </c>
      <c r="M748" s="26">
        <v>0</v>
      </c>
      <c r="N748" s="26">
        <v>0</v>
      </c>
      <c r="O748" s="26">
        <v>1</v>
      </c>
      <c r="P748" s="26">
        <v>0</v>
      </c>
      <c r="Q748" s="26">
        <v>175.7</v>
      </c>
      <c r="R748" s="27">
        <v>0</v>
      </c>
      <c r="S748" s="27">
        <v>10295.459999999999</v>
      </c>
      <c r="T748" s="28">
        <v>0</v>
      </c>
      <c r="U748" s="27">
        <v>36000</v>
      </c>
      <c r="V748" s="29">
        <v>0</v>
      </c>
      <c r="W748" s="26">
        <v>1</v>
      </c>
      <c r="X748" s="30">
        <f t="shared" si="165"/>
        <v>1</v>
      </c>
      <c r="Y748" s="31">
        <f t="shared" si="166"/>
        <v>175.7</v>
      </c>
      <c r="Z748" s="31">
        <f t="shared" si="167"/>
        <v>10295.459999999999</v>
      </c>
      <c r="AA748" s="31">
        <f t="shared" si="168"/>
        <v>36000</v>
      </c>
      <c r="AB748" s="5">
        <v>1</v>
      </c>
      <c r="AC748" s="6">
        <v>0</v>
      </c>
      <c r="AD748" s="30">
        <v>0</v>
      </c>
      <c r="AE748" s="67">
        <f t="shared" si="169"/>
        <v>1</v>
      </c>
      <c r="AF748" s="70">
        <f>IF(C748=Sheet6!$E$3,Sheet6!$E$4,IF('January 2023'!C748=Sheet6!$F$3,Sheet6!$F$4,IF('January 2023'!C748=Sheet6!$G$3,Sheet6!$G$4,IF('January 2023'!C748=Sheet6!$H$3,Sheet6!$H$4,IF('January 2023'!C748=Sheet6!$I$3,Sheet6!$I$4,IF('January 2023'!C748=Sheet6!$J$3,Sheet6!$J$4,IF('January 2023'!C748=Sheet6!$K$3,Sheet6!$K$4,IF('January 2023'!C748=Sheet6!$L$3,Sheet6!$L$4))))))))</f>
        <v>0.11334524387361433</v>
      </c>
      <c r="AG748" s="74">
        <f t="shared" si="170"/>
        <v>0.30607623162148928</v>
      </c>
      <c r="AH748" s="71">
        <v>0.84</v>
      </c>
      <c r="AI748" s="72">
        <f t="shared" si="171"/>
        <v>0</v>
      </c>
      <c r="AJ748" s="73">
        <f t="shared" si="172"/>
        <v>1</v>
      </c>
      <c r="AK748" s="73">
        <v>0.68062718848137493</v>
      </c>
      <c r="AL748" s="95">
        <f t="shared" si="173"/>
        <v>1</v>
      </c>
      <c r="AM748" s="107">
        <v>0</v>
      </c>
      <c r="AN748" s="98">
        <f t="shared" si="174"/>
        <v>306.49360000000081</v>
      </c>
      <c r="AO748" s="99" t="e">
        <f>SUMIF([1]Sheet1!$AB:$AB,E748,[1]Sheet1!$AA:$AA)</f>
        <v>#VALUE!</v>
      </c>
      <c r="AP748" s="100" t="str">
        <f t="shared" si="175"/>
        <v/>
      </c>
      <c r="AQ748" s="97">
        <f t="shared" si="176"/>
        <v>1</v>
      </c>
      <c r="AR748" s="100">
        <f t="shared" si="177"/>
        <v>3.4966868891725094</v>
      </c>
      <c r="AS748" s="101">
        <f t="shared" si="178"/>
        <v>-7.0252746198189886E-2</v>
      </c>
      <c r="AT748" s="100">
        <v>0.11334524387361433</v>
      </c>
      <c r="AU748" s="108">
        <f t="shared" si="179"/>
        <v>1</v>
      </c>
    </row>
    <row r="749" spans="1:47" hidden="1">
      <c r="A749" s="21">
        <v>44927</v>
      </c>
      <c r="B749" s="22" t="s">
        <v>13</v>
      </c>
      <c r="C749" s="22" t="s">
        <v>274</v>
      </c>
      <c r="D749" s="22" t="s">
        <v>770</v>
      </c>
      <c r="E749" s="22">
        <v>1001602132</v>
      </c>
      <c r="F749" s="22" t="s">
        <v>32</v>
      </c>
      <c r="G749" s="22">
        <v>1070842</v>
      </c>
      <c r="H749" s="36" t="s">
        <v>20</v>
      </c>
      <c r="I749" s="4" t="s">
        <v>3520</v>
      </c>
      <c r="J749" s="4" t="s">
        <v>3558</v>
      </c>
      <c r="K749" s="25">
        <v>572.54000000000815</v>
      </c>
      <c r="L749" s="25">
        <v>572.54000000000815</v>
      </c>
      <c r="M749" s="26">
        <v>0</v>
      </c>
      <c r="N749" s="26">
        <v>0</v>
      </c>
      <c r="O749" s="26">
        <v>1</v>
      </c>
      <c r="P749" s="26">
        <v>0</v>
      </c>
      <c r="Q749" s="26">
        <v>745.4</v>
      </c>
      <c r="R749" s="27">
        <v>0</v>
      </c>
      <c r="S749" s="27">
        <v>43656.03</v>
      </c>
      <c r="T749" s="28">
        <v>0</v>
      </c>
      <c r="U749" s="27">
        <v>50000</v>
      </c>
      <c r="V749" s="29">
        <v>0</v>
      </c>
      <c r="W749" s="26">
        <v>1</v>
      </c>
      <c r="X749" s="30">
        <f t="shared" si="165"/>
        <v>1</v>
      </c>
      <c r="Y749" s="31">
        <f t="shared" si="166"/>
        <v>745.4</v>
      </c>
      <c r="Z749" s="31">
        <f t="shared" si="167"/>
        <v>43656.03</v>
      </c>
      <c r="AA749" s="31">
        <f t="shared" si="168"/>
        <v>50000</v>
      </c>
      <c r="AB749" s="5">
        <v>1</v>
      </c>
      <c r="AC749" s="6">
        <v>0</v>
      </c>
      <c r="AD749" s="30">
        <v>0</v>
      </c>
      <c r="AE749" s="67">
        <f t="shared" si="169"/>
        <v>1</v>
      </c>
      <c r="AF749" s="70">
        <f>IF(C749=Sheet6!$E$3,Sheet6!$E$4,IF('January 2023'!C749=Sheet6!$F$3,Sheet6!$F$4,IF('January 2023'!C749=Sheet6!$G$3,Sheet6!$G$4,IF('January 2023'!C749=Sheet6!$H$3,Sheet6!$H$4,IF('January 2023'!C749=Sheet6!$I$3,Sheet6!$I$4,IF('January 2023'!C749=Sheet6!$J$3,Sheet6!$J$4,IF('January 2023'!C749=Sheet6!$K$3,Sheet6!$K$4,IF('January 2023'!C749=Sheet6!$L$3,Sheet6!$L$4))))))))</f>
        <v>0.11334524387361433</v>
      </c>
      <c r="AG749" s="74">
        <f t="shared" si="170"/>
        <v>1.3019177699374531</v>
      </c>
      <c r="AH749" s="71">
        <v>0.84</v>
      </c>
      <c r="AI749" s="72">
        <f t="shared" si="171"/>
        <v>1</v>
      </c>
      <c r="AJ749" s="73">
        <f t="shared" si="172"/>
        <v>1</v>
      </c>
      <c r="AK749" s="73">
        <v>0.68062718848137493</v>
      </c>
      <c r="AL749" s="95">
        <f t="shared" si="173"/>
        <v>1</v>
      </c>
      <c r="AM749" s="107">
        <v>0</v>
      </c>
      <c r="AN749" s="98">
        <f t="shared" si="174"/>
        <v>0</v>
      </c>
      <c r="AO749" s="99" t="e">
        <f>SUMIF([1]Sheet1!$AB:$AB,E749,[1]Sheet1!$AA:$AA)</f>
        <v>#VALUE!</v>
      </c>
      <c r="AP749" s="100">
        <f t="shared" si="175"/>
        <v>1</v>
      </c>
      <c r="AQ749" s="97">
        <f t="shared" si="176"/>
        <v>0</v>
      </c>
      <c r="AR749" s="100">
        <f t="shared" si="177"/>
        <v>1.1453171532088466</v>
      </c>
      <c r="AS749" s="101">
        <f t="shared" si="178"/>
        <v>-0.491108753976774</v>
      </c>
      <c r="AT749" s="100">
        <v>0.11334524387361433</v>
      </c>
      <c r="AU749" s="108">
        <f t="shared" si="179"/>
        <v>1</v>
      </c>
    </row>
    <row r="750" spans="1:47" hidden="1">
      <c r="A750" s="21">
        <v>44927</v>
      </c>
      <c r="B750" s="22" t="s">
        <v>13</v>
      </c>
      <c r="C750" s="22" t="s">
        <v>274</v>
      </c>
      <c r="D750" s="22" t="s">
        <v>751</v>
      </c>
      <c r="E750" s="22">
        <v>1000260220</v>
      </c>
      <c r="F750" s="22" t="s">
        <v>32</v>
      </c>
      <c r="G750" s="22">
        <v>1070842</v>
      </c>
      <c r="H750" s="36" t="s">
        <v>20</v>
      </c>
      <c r="I750" s="4" t="s">
        <v>3518</v>
      </c>
      <c r="J750" s="4" t="s">
        <v>3556</v>
      </c>
      <c r="K750" s="25">
        <v>567.79999999999563</v>
      </c>
      <c r="L750" s="25">
        <v>567.79999999999563</v>
      </c>
      <c r="M750" s="26">
        <v>0</v>
      </c>
      <c r="N750" s="26">
        <v>0</v>
      </c>
      <c r="O750" s="26">
        <v>4</v>
      </c>
      <c r="P750" s="26">
        <v>0</v>
      </c>
      <c r="Q750" s="26">
        <v>333.3</v>
      </c>
      <c r="R750" s="27">
        <v>0</v>
      </c>
      <c r="S750" s="27">
        <v>21529.72</v>
      </c>
      <c r="T750" s="28">
        <v>0</v>
      </c>
      <c r="U750" s="27">
        <v>27500</v>
      </c>
      <c r="V750" s="29">
        <v>0</v>
      </c>
      <c r="W750" s="26">
        <v>2</v>
      </c>
      <c r="X750" s="30">
        <f t="shared" si="165"/>
        <v>4</v>
      </c>
      <c r="Y750" s="31">
        <f t="shared" si="166"/>
        <v>333.3</v>
      </c>
      <c r="Z750" s="31">
        <f t="shared" si="167"/>
        <v>21529.72</v>
      </c>
      <c r="AA750" s="31">
        <f t="shared" si="168"/>
        <v>27500</v>
      </c>
      <c r="AB750" s="5">
        <v>2</v>
      </c>
      <c r="AC750" s="6">
        <v>0</v>
      </c>
      <c r="AD750" s="30">
        <v>0</v>
      </c>
      <c r="AE750" s="67">
        <f t="shared" si="169"/>
        <v>0.5</v>
      </c>
      <c r="AF750" s="70">
        <f>IF(C750=Sheet6!$E$3,Sheet6!$E$4,IF('January 2023'!C750=Sheet6!$F$3,Sheet6!$F$4,IF('January 2023'!C750=Sheet6!$G$3,Sheet6!$G$4,IF('January 2023'!C750=Sheet6!$H$3,Sheet6!$H$4,IF('January 2023'!C750=Sheet6!$I$3,Sheet6!$I$4,IF('January 2023'!C750=Sheet6!$J$3,Sheet6!$J$4,IF('January 2023'!C750=Sheet6!$K$3,Sheet6!$K$4,IF('January 2023'!C750=Sheet6!$L$3,Sheet6!$L$4))))))))</f>
        <v>0.11334524387361433</v>
      </c>
      <c r="AG750" s="74">
        <f t="shared" si="170"/>
        <v>0.58700246565692593</v>
      </c>
      <c r="AH750" s="71">
        <v>0.84</v>
      </c>
      <c r="AI750" s="72">
        <f t="shared" si="171"/>
        <v>0</v>
      </c>
      <c r="AJ750" s="73">
        <f t="shared" si="172"/>
        <v>0.5</v>
      </c>
      <c r="AK750" s="73">
        <v>0.68062718848137493</v>
      </c>
      <c r="AL750" s="95">
        <f t="shared" si="173"/>
        <v>0</v>
      </c>
      <c r="AM750" s="107">
        <v>0</v>
      </c>
      <c r="AN750" s="98">
        <f t="shared" si="174"/>
        <v>143.65199999999635</v>
      </c>
      <c r="AO750" s="99" t="e">
        <f>SUMIF([1]Sheet1!$AB:$AB,E750,[1]Sheet1!$AA:$AA)</f>
        <v>#VALUE!</v>
      </c>
      <c r="AP750" s="100" t="str">
        <f t="shared" si="175"/>
        <v/>
      </c>
      <c r="AQ750" s="97">
        <f t="shared" si="176"/>
        <v>1</v>
      </c>
      <c r="AR750" s="100">
        <f t="shared" si="177"/>
        <v>1.2773041172853152</v>
      </c>
      <c r="AS750" s="101">
        <f t="shared" si="178"/>
        <v>0.25021933375977667</v>
      </c>
      <c r="AT750" s="100">
        <v>0.11334524387361433</v>
      </c>
      <c r="AU750" s="108">
        <f t="shared" si="179"/>
        <v>0</v>
      </c>
    </row>
    <row r="751" spans="1:47" hidden="1">
      <c r="A751" s="21">
        <v>44927</v>
      </c>
      <c r="B751" s="23" t="s">
        <v>13</v>
      </c>
      <c r="C751" s="23" t="s">
        <v>274</v>
      </c>
      <c r="D751" s="23" t="s">
        <v>717</v>
      </c>
      <c r="E751" s="23">
        <v>1000281443</v>
      </c>
      <c r="F751" s="23" t="s">
        <v>32</v>
      </c>
      <c r="G751" s="22">
        <v>1070842</v>
      </c>
      <c r="H751" s="36" t="s">
        <v>20</v>
      </c>
      <c r="I751" s="4" t="s">
        <v>3520</v>
      </c>
      <c r="J751" s="4" t="s">
        <v>3558</v>
      </c>
      <c r="K751" s="24">
        <v>539.60000000000582</v>
      </c>
      <c r="L751" s="24">
        <v>539.60000000000582</v>
      </c>
      <c r="M751" s="29">
        <v>0</v>
      </c>
      <c r="N751" s="29">
        <v>0</v>
      </c>
      <c r="O751" s="29">
        <v>14</v>
      </c>
      <c r="P751" s="29">
        <v>0</v>
      </c>
      <c r="Q751" s="29">
        <v>892.59999999999991</v>
      </c>
      <c r="R751" s="28">
        <v>0</v>
      </c>
      <c r="S751" s="28">
        <v>57181.279999999992</v>
      </c>
      <c r="T751" s="28">
        <v>0</v>
      </c>
      <c r="U751" s="28">
        <v>68000</v>
      </c>
      <c r="V751" s="29">
        <v>0</v>
      </c>
      <c r="W751" s="29">
        <v>7</v>
      </c>
      <c r="X751" s="32">
        <f t="shared" si="165"/>
        <v>14</v>
      </c>
      <c r="Y751" s="33">
        <f t="shared" si="166"/>
        <v>892.59999999999991</v>
      </c>
      <c r="Z751" s="33">
        <f t="shared" si="167"/>
        <v>57181.279999999992</v>
      </c>
      <c r="AA751" s="33">
        <f t="shared" si="168"/>
        <v>68000</v>
      </c>
      <c r="AB751" s="5">
        <v>7</v>
      </c>
      <c r="AC751" s="6">
        <v>0</v>
      </c>
      <c r="AD751" s="32">
        <v>0</v>
      </c>
      <c r="AE751" s="67">
        <f t="shared" si="169"/>
        <v>0.5</v>
      </c>
      <c r="AF751" s="70">
        <f>IF(C751=Sheet6!$E$3,Sheet6!$E$4,IF('January 2023'!C751=Sheet6!$F$3,Sheet6!$F$4,IF('January 2023'!C751=Sheet6!$G$3,Sheet6!$G$4,IF('January 2023'!C751=Sheet6!$H$3,Sheet6!$H$4,IF('January 2023'!C751=Sheet6!$I$3,Sheet6!$I$4,IF('January 2023'!C751=Sheet6!$J$3,Sheet6!$J$4,IF('January 2023'!C751=Sheet6!$K$3,Sheet6!$K$4,IF('January 2023'!C751=Sheet6!$L$3,Sheet6!$L$4))))))))</f>
        <v>0.11334524387361433</v>
      </c>
      <c r="AG751" s="74">
        <f t="shared" si="170"/>
        <v>1.6541882876204417</v>
      </c>
      <c r="AH751" s="71">
        <v>0.84</v>
      </c>
      <c r="AI751" s="72">
        <f t="shared" si="171"/>
        <v>1</v>
      </c>
      <c r="AJ751" s="73">
        <f t="shared" si="172"/>
        <v>0.5</v>
      </c>
      <c r="AK751" s="73">
        <v>0.68062718848137493</v>
      </c>
      <c r="AL751" s="95">
        <f t="shared" si="173"/>
        <v>0</v>
      </c>
      <c r="AM751" s="107">
        <v>0</v>
      </c>
      <c r="AN751" s="98">
        <f t="shared" si="174"/>
        <v>0</v>
      </c>
      <c r="AO751" s="99" t="e">
        <f>SUMIF([1]Sheet1!$AB:$AB,E751,[1]Sheet1!$AA:$AA)</f>
        <v>#VALUE!</v>
      </c>
      <c r="AP751" s="100">
        <f t="shared" si="175"/>
        <v>1</v>
      </c>
      <c r="AQ751" s="97">
        <f t="shared" si="176"/>
        <v>0</v>
      </c>
      <c r="AR751" s="100">
        <f t="shared" si="177"/>
        <v>1.1892003816633698</v>
      </c>
      <c r="AS751" s="101">
        <f t="shared" si="178"/>
        <v>-0.96716134298130552</v>
      </c>
      <c r="AT751" s="100">
        <v>0.11334524387361433</v>
      </c>
      <c r="AU751" s="108">
        <f t="shared" si="179"/>
        <v>1</v>
      </c>
    </row>
    <row r="752" spans="1:47" hidden="1">
      <c r="A752" s="21">
        <v>44927</v>
      </c>
      <c r="B752" s="23" t="s">
        <v>13</v>
      </c>
      <c r="C752" s="23" t="s">
        <v>274</v>
      </c>
      <c r="D752" s="23" t="s">
        <v>742</v>
      </c>
      <c r="E752" s="23">
        <v>1000262103</v>
      </c>
      <c r="F752" s="23" t="s">
        <v>32</v>
      </c>
      <c r="G752" s="22">
        <v>1070842</v>
      </c>
      <c r="H752" s="36" t="s">
        <v>20</v>
      </c>
      <c r="I752" s="4" t="s">
        <v>3518</v>
      </c>
      <c r="J752" s="4" t="s">
        <v>3556</v>
      </c>
      <c r="K752" s="24">
        <v>532.30000000000291</v>
      </c>
      <c r="L752" s="24">
        <v>532.30000000000291</v>
      </c>
      <c r="M752" s="29">
        <v>0</v>
      </c>
      <c r="N752" s="29">
        <v>0</v>
      </c>
      <c r="O752" s="29">
        <v>5</v>
      </c>
      <c r="P752" s="29">
        <v>0</v>
      </c>
      <c r="Q752" s="29">
        <v>620.4</v>
      </c>
      <c r="R752" s="28">
        <v>0</v>
      </c>
      <c r="S752" s="28">
        <v>38900</v>
      </c>
      <c r="T752" s="28">
        <v>0</v>
      </c>
      <c r="U752" s="28">
        <v>38900</v>
      </c>
      <c r="V752" s="29">
        <v>0</v>
      </c>
      <c r="W752" s="29">
        <v>4</v>
      </c>
      <c r="X752" s="32">
        <f t="shared" si="165"/>
        <v>5</v>
      </c>
      <c r="Y752" s="33">
        <f t="shared" si="166"/>
        <v>620.4</v>
      </c>
      <c r="Z752" s="33">
        <f t="shared" si="167"/>
        <v>38900</v>
      </c>
      <c r="AA752" s="33">
        <f t="shared" si="168"/>
        <v>38900</v>
      </c>
      <c r="AB752" s="5">
        <v>4</v>
      </c>
      <c r="AC752" s="6">
        <v>0</v>
      </c>
      <c r="AD752" s="32">
        <v>0</v>
      </c>
      <c r="AE752" s="67">
        <f t="shared" si="169"/>
        <v>0.8</v>
      </c>
      <c r="AF752" s="70">
        <f>IF(C752=Sheet6!$E$3,Sheet6!$E$4,IF('January 2023'!C752=Sheet6!$F$3,Sheet6!$F$4,IF('January 2023'!C752=Sheet6!$G$3,Sheet6!$G$4,IF('January 2023'!C752=Sheet6!$H$3,Sheet6!$H$4,IF('January 2023'!C752=Sheet6!$I$3,Sheet6!$I$4,IF('January 2023'!C752=Sheet6!$J$3,Sheet6!$J$4,IF('January 2023'!C752=Sheet6!$K$3,Sheet6!$K$4,IF('January 2023'!C752=Sheet6!$L$3,Sheet6!$L$4))))))))</f>
        <v>0.11334524387361433</v>
      </c>
      <c r="AG752" s="74">
        <f t="shared" si="170"/>
        <v>1.1655081720834053</v>
      </c>
      <c r="AH752" s="71">
        <v>0.84</v>
      </c>
      <c r="AI752" s="72">
        <f t="shared" si="171"/>
        <v>1</v>
      </c>
      <c r="AJ752" s="73">
        <f t="shared" si="172"/>
        <v>0.8</v>
      </c>
      <c r="AK752" s="73">
        <v>0.68062718848137493</v>
      </c>
      <c r="AL752" s="95">
        <f t="shared" si="173"/>
        <v>1</v>
      </c>
      <c r="AM752" s="107">
        <v>0</v>
      </c>
      <c r="AN752" s="98">
        <f t="shared" si="174"/>
        <v>0</v>
      </c>
      <c r="AO752" s="99" t="e">
        <f>SUMIF([1]Sheet1!$AB:$AB,E752,[1]Sheet1!$AA:$AA)</f>
        <v>#VALUE!</v>
      </c>
      <c r="AP752" s="100">
        <f t="shared" si="175"/>
        <v>1</v>
      </c>
      <c r="AQ752" s="97">
        <f t="shared" si="176"/>
        <v>0</v>
      </c>
      <c r="AR752" s="100">
        <f t="shared" si="177"/>
        <v>1</v>
      </c>
      <c r="AS752" s="101">
        <f t="shared" si="178"/>
        <v>-0.16550817208340529</v>
      </c>
      <c r="AT752" s="100">
        <v>0.11334524387361433</v>
      </c>
      <c r="AU752" s="108">
        <f t="shared" si="179"/>
        <v>1</v>
      </c>
    </row>
    <row r="753" spans="1:47" hidden="1">
      <c r="A753" s="21">
        <v>44927</v>
      </c>
      <c r="B753" s="22" t="s">
        <v>13</v>
      </c>
      <c r="C753" s="22" t="s">
        <v>274</v>
      </c>
      <c r="D753" s="22" t="s">
        <v>757</v>
      </c>
      <c r="E753" s="22">
        <v>1002112423</v>
      </c>
      <c r="F753" s="22" t="s">
        <v>32</v>
      </c>
      <c r="G753" s="22">
        <v>1069281</v>
      </c>
      <c r="H753" s="36" t="s">
        <v>20</v>
      </c>
      <c r="I753" s="4" t="s">
        <v>3519</v>
      </c>
      <c r="J753" s="4" t="s">
        <v>3557</v>
      </c>
      <c r="K753" s="25">
        <v>508.99000000000524</v>
      </c>
      <c r="L753" s="25">
        <v>508.99000000000524</v>
      </c>
      <c r="M753" s="26">
        <v>0</v>
      </c>
      <c r="N753" s="26">
        <v>0</v>
      </c>
      <c r="O753" s="26">
        <v>2</v>
      </c>
      <c r="P753" s="26">
        <v>0</v>
      </c>
      <c r="Q753" s="26">
        <v>375</v>
      </c>
      <c r="R753" s="27">
        <v>0</v>
      </c>
      <c r="S753" s="27">
        <v>23799.999999999996</v>
      </c>
      <c r="T753" s="28">
        <v>0</v>
      </c>
      <c r="U753" s="27">
        <v>23800</v>
      </c>
      <c r="V753" s="29">
        <v>0</v>
      </c>
      <c r="W753" s="26">
        <v>2</v>
      </c>
      <c r="X753" s="30">
        <f t="shared" si="165"/>
        <v>2</v>
      </c>
      <c r="Y753" s="31">
        <f t="shared" si="166"/>
        <v>375</v>
      </c>
      <c r="Z753" s="31">
        <f t="shared" si="167"/>
        <v>23799.999999999996</v>
      </c>
      <c r="AA753" s="31">
        <f t="shared" si="168"/>
        <v>23800</v>
      </c>
      <c r="AB753" s="5">
        <v>2</v>
      </c>
      <c r="AC753" s="6">
        <v>0</v>
      </c>
      <c r="AD753" s="30">
        <v>0</v>
      </c>
      <c r="AE753" s="67">
        <f t="shared" si="169"/>
        <v>1</v>
      </c>
      <c r="AF753" s="70">
        <f>IF(C753=Sheet6!$E$3,Sheet6!$E$4,IF('January 2023'!C753=Sheet6!$F$3,Sheet6!$F$4,IF('January 2023'!C753=Sheet6!$G$3,Sheet6!$G$4,IF('January 2023'!C753=Sheet6!$H$3,Sheet6!$H$4,IF('January 2023'!C753=Sheet6!$I$3,Sheet6!$I$4,IF('January 2023'!C753=Sheet6!$J$3,Sheet6!$J$4,IF('January 2023'!C753=Sheet6!$K$3,Sheet6!$K$4,IF('January 2023'!C753=Sheet6!$L$3,Sheet6!$L$4))))))))</f>
        <v>0.11334524387361433</v>
      </c>
      <c r="AG753" s="74">
        <f t="shared" si="170"/>
        <v>0.73675317786203298</v>
      </c>
      <c r="AH753" s="71">
        <v>0.84</v>
      </c>
      <c r="AI753" s="72">
        <f t="shared" si="171"/>
        <v>0</v>
      </c>
      <c r="AJ753" s="73">
        <f t="shared" si="172"/>
        <v>1</v>
      </c>
      <c r="AK753" s="73">
        <v>0.68062718848137493</v>
      </c>
      <c r="AL753" s="95">
        <f t="shared" si="173"/>
        <v>1</v>
      </c>
      <c r="AM753" s="107">
        <v>0</v>
      </c>
      <c r="AN753" s="98">
        <f t="shared" si="174"/>
        <v>52.551600000004385</v>
      </c>
      <c r="AO753" s="99" t="e">
        <f>SUMIF([1]Sheet1!$AB:$AB,E753,[1]Sheet1!$AA:$AA)</f>
        <v>#VALUE!</v>
      </c>
      <c r="AP753" s="100" t="str">
        <f t="shared" si="175"/>
        <v/>
      </c>
      <c r="AQ753" s="97">
        <f t="shared" si="176"/>
        <v>1</v>
      </c>
      <c r="AR753" s="100">
        <f t="shared" si="177"/>
        <v>1.0000000000000002</v>
      </c>
      <c r="AS753" s="101">
        <f t="shared" si="178"/>
        <v>0.26324682213796691</v>
      </c>
      <c r="AT753" s="100">
        <v>0.11334524387361433</v>
      </c>
      <c r="AU753" s="108">
        <f t="shared" si="179"/>
        <v>0</v>
      </c>
    </row>
    <row r="754" spans="1:47" hidden="1">
      <c r="A754" s="21">
        <v>44927</v>
      </c>
      <c r="B754" s="22" t="s">
        <v>13</v>
      </c>
      <c r="C754" s="22" t="s">
        <v>274</v>
      </c>
      <c r="D754" s="22" t="s">
        <v>735</v>
      </c>
      <c r="E754" s="22">
        <v>1002058913</v>
      </c>
      <c r="F754" s="22" t="s">
        <v>32</v>
      </c>
      <c r="G754" s="22">
        <v>1069288</v>
      </c>
      <c r="H754" s="36" t="s">
        <v>20</v>
      </c>
      <c r="I754" s="4" t="s">
        <v>3518</v>
      </c>
      <c r="J754" s="4" t="s">
        <v>3556</v>
      </c>
      <c r="K754" s="25">
        <v>490</v>
      </c>
      <c r="L754" s="25">
        <v>490</v>
      </c>
      <c r="M754" s="26">
        <v>0</v>
      </c>
      <c r="N754" s="26">
        <v>0</v>
      </c>
      <c r="O754" s="26">
        <v>3</v>
      </c>
      <c r="P754" s="26">
        <v>0</v>
      </c>
      <c r="Q754" s="26">
        <v>127.7</v>
      </c>
      <c r="R754" s="27">
        <v>0</v>
      </c>
      <c r="S754" s="27">
        <v>8000</v>
      </c>
      <c r="T754" s="28">
        <v>0</v>
      </c>
      <c r="U754" s="27">
        <v>8000</v>
      </c>
      <c r="V754" s="29">
        <v>0</v>
      </c>
      <c r="W754" s="26">
        <v>1</v>
      </c>
      <c r="X754" s="30">
        <f t="shared" si="165"/>
        <v>3</v>
      </c>
      <c r="Y754" s="31">
        <f t="shared" si="166"/>
        <v>127.7</v>
      </c>
      <c r="Z754" s="31">
        <f t="shared" si="167"/>
        <v>8000</v>
      </c>
      <c r="AA754" s="31">
        <f t="shared" si="168"/>
        <v>8000</v>
      </c>
      <c r="AB754" s="5">
        <v>1</v>
      </c>
      <c r="AC754" s="6">
        <v>0</v>
      </c>
      <c r="AD754" s="30">
        <v>0</v>
      </c>
      <c r="AE754" s="67">
        <f t="shared" si="169"/>
        <v>0.33333333333333331</v>
      </c>
      <c r="AF754" s="70">
        <f>IF(C754=Sheet6!$E$3,Sheet6!$E$4,IF('January 2023'!C754=Sheet6!$F$3,Sheet6!$F$4,IF('January 2023'!C754=Sheet6!$G$3,Sheet6!$G$4,IF('January 2023'!C754=Sheet6!$H$3,Sheet6!$H$4,IF('January 2023'!C754=Sheet6!$I$3,Sheet6!$I$4,IF('January 2023'!C754=Sheet6!$J$3,Sheet6!$J$4,IF('January 2023'!C754=Sheet6!$K$3,Sheet6!$K$4,IF('January 2023'!C754=Sheet6!$L$3,Sheet6!$L$4))))))))</f>
        <v>0.11334524387361433</v>
      </c>
      <c r="AG754" s="74">
        <f t="shared" si="170"/>
        <v>0.2606122448979592</v>
      </c>
      <c r="AH754" s="71">
        <v>0.84</v>
      </c>
      <c r="AI754" s="72">
        <f t="shared" si="171"/>
        <v>0</v>
      </c>
      <c r="AJ754" s="73">
        <f t="shared" si="172"/>
        <v>0.33333333333333331</v>
      </c>
      <c r="AK754" s="73">
        <v>0.68062718848137493</v>
      </c>
      <c r="AL754" s="95">
        <f t="shared" si="173"/>
        <v>0</v>
      </c>
      <c r="AM754" s="107">
        <v>0</v>
      </c>
      <c r="AN754" s="98">
        <f t="shared" si="174"/>
        <v>283.89999999999998</v>
      </c>
      <c r="AO754" s="99" t="e">
        <f>SUMIF([1]Sheet1!$AB:$AB,E754,[1]Sheet1!$AA:$AA)</f>
        <v>#VALUE!</v>
      </c>
      <c r="AP754" s="100" t="str">
        <f t="shared" si="175"/>
        <v/>
      </c>
      <c r="AQ754" s="97">
        <f t="shared" si="176"/>
        <v>1</v>
      </c>
      <c r="AR754" s="100">
        <f t="shared" si="177"/>
        <v>1</v>
      </c>
      <c r="AS754" s="101">
        <f t="shared" si="178"/>
        <v>0.7393877551020408</v>
      </c>
      <c r="AT754" s="100">
        <v>0.11334524387361433</v>
      </c>
      <c r="AU754" s="108">
        <f t="shared" si="179"/>
        <v>0</v>
      </c>
    </row>
    <row r="755" spans="1:47" hidden="1">
      <c r="A755" s="21">
        <v>44927</v>
      </c>
      <c r="B755" s="22" t="s">
        <v>13</v>
      </c>
      <c r="C755" s="22" t="s">
        <v>274</v>
      </c>
      <c r="D755" s="22" t="s">
        <v>759</v>
      </c>
      <c r="E755" s="22">
        <v>1000262513</v>
      </c>
      <c r="F755" s="22" t="s">
        <v>32</v>
      </c>
      <c r="G755" s="22">
        <v>1070842</v>
      </c>
      <c r="H755" s="36" t="s">
        <v>20</v>
      </c>
      <c r="I755" s="4" t="s">
        <v>3518</v>
      </c>
      <c r="J755" s="4" t="s">
        <v>3556</v>
      </c>
      <c r="K755" s="25">
        <v>448.19999999999709</v>
      </c>
      <c r="L755" s="25">
        <v>448.19999999999709</v>
      </c>
      <c r="M755" s="26">
        <v>0</v>
      </c>
      <c r="N755" s="26">
        <v>0</v>
      </c>
      <c r="O755" s="26">
        <v>7</v>
      </c>
      <c r="P755" s="26">
        <v>0</v>
      </c>
      <c r="Q755" s="26">
        <v>638.20000000000005</v>
      </c>
      <c r="R755" s="27">
        <v>0</v>
      </c>
      <c r="S755" s="27">
        <v>40200</v>
      </c>
      <c r="T755" s="28">
        <v>0</v>
      </c>
      <c r="U755" s="27">
        <v>40200</v>
      </c>
      <c r="V755" s="29">
        <v>0</v>
      </c>
      <c r="W755" s="26">
        <v>3</v>
      </c>
      <c r="X755" s="30">
        <f t="shared" si="165"/>
        <v>7</v>
      </c>
      <c r="Y755" s="31">
        <f t="shared" si="166"/>
        <v>638.20000000000005</v>
      </c>
      <c r="Z755" s="31">
        <f t="shared" si="167"/>
        <v>40200</v>
      </c>
      <c r="AA755" s="31">
        <f t="shared" si="168"/>
        <v>40200</v>
      </c>
      <c r="AB755" s="5">
        <v>3</v>
      </c>
      <c r="AC755" s="6">
        <v>0</v>
      </c>
      <c r="AD755" s="30">
        <v>0</v>
      </c>
      <c r="AE755" s="67">
        <f t="shared" si="169"/>
        <v>0.42857142857142855</v>
      </c>
      <c r="AF755" s="70">
        <f>IF(C755=Sheet6!$E$3,Sheet6!$E$4,IF('January 2023'!C755=Sheet6!$F$3,Sheet6!$F$4,IF('January 2023'!C755=Sheet6!$G$3,Sheet6!$G$4,IF('January 2023'!C755=Sheet6!$H$3,Sheet6!$H$4,IF('January 2023'!C755=Sheet6!$I$3,Sheet6!$I$4,IF('January 2023'!C755=Sheet6!$J$3,Sheet6!$J$4,IF('January 2023'!C755=Sheet6!$K$3,Sheet6!$K$4,IF('January 2023'!C755=Sheet6!$L$3,Sheet6!$L$4))))))))</f>
        <v>0.11334524387361433</v>
      </c>
      <c r="AG755" s="74">
        <f t="shared" si="170"/>
        <v>1.4239178937974213</v>
      </c>
      <c r="AH755" s="71">
        <v>0.84</v>
      </c>
      <c r="AI755" s="72">
        <f t="shared" si="171"/>
        <v>1</v>
      </c>
      <c r="AJ755" s="73">
        <f t="shared" si="172"/>
        <v>0.42857142857142855</v>
      </c>
      <c r="AK755" s="73">
        <v>0.68062718848137493</v>
      </c>
      <c r="AL755" s="95">
        <f t="shared" si="173"/>
        <v>0</v>
      </c>
      <c r="AM755" s="107">
        <v>0</v>
      </c>
      <c r="AN755" s="98">
        <f t="shared" si="174"/>
        <v>0</v>
      </c>
      <c r="AO755" s="99" t="e">
        <f>SUMIF([1]Sheet1!$AB:$AB,E755,[1]Sheet1!$AA:$AA)</f>
        <v>#VALUE!</v>
      </c>
      <c r="AP755" s="100">
        <f t="shared" si="175"/>
        <v>1</v>
      </c>
      <c r="AQ755" s="97">
        <f t="shared" si="176"/>
        <v>0</v>
      </c>
      <c r="AR755" s="100">
        <f t="shared" si="177"/>
        <v>1</v>
      </c>
      <c r="AS755" s="101">
        <f t="shared" si="178"/>
        <v>-0.42391789379742129</v>
      </c>
      <c r="AT755" s="100">
        <v>0.11334524387361433</v>
      </c>
      <c r="AU755" s="108">
        <f t="shared" si="179"/>
        <v>1</v>
      </c>
    </row>
    <row r="756" spans="1:47" hidden="1">
      <c r="A756" s="21">
        <v>44927</v>
      </c>
      <c r="B756" s="22" t="s">
        <v>13</v>
      </c>
      <c r="C756" s="22" t="s">
        <v>274</v>
      </c>
      <c r="D756" s="22" t="s">
        <v>767</v>
      </c>
      <c r="E756" s="22">
        <v>1000282180</v>
      </c>
      <c r="F756" s="22" t="s">
        <v>32</v>
      </c>
      <c r="G756" s="22">
        <v>1070842</v>
      </c>
      <c r="H756" s="36" t="s">
        <v>20</v>
      </c>
      <c r="I756" s="4" t="s">
        <v>3520</v>
      </c>
      <c r="J756" s="4" t="s">
        <v>3558</v>
      </c>
      <c r="K756" s="25">
        <v>419.80000000000291</v>
      </c>
      <c r="L756" s="25">
        <v>419.80000000000291</v>
      </c>
      <c r="M756" s="26">
        <v>0</v>
      </c>
      <c r="N756" s="26">
        <v>0</v>
      </c>
      <c r="O756" s="26">
        <v>3</v>
      </c>
      <c r="P756" s="26">
        <v>0</v>
      </c>
      <c r="Q756" s="26">
        <v>0</v>
      </c>
      <c r="R756" s="27">
        <v>0</v>
      </c>
      <c r="S756" s="27">
        <v>0</v>
      </c>
      <c r="T756" s="28">
        <v>0</v>
      </c>
      <c r="U756" s="27">
        <v>0</v>
      </c>
      <c r="V756" s="29">
        <v>0</v>
      </c>
      <c r="W756" s="26">
        <v>0</v>
      </c>
      <c r="X756" s="30">
        <f t="shared" si="165"/>
        <v>3</v>
      </c>
      <c r="Y756" s="31">
        <f t="shared" si="166"/>
        <v>0</v>
      </c>
      <c r="Z756" s="31">
        <f t="shared" si="167"/>
        <v>0</v>
      </c>
      <c r="AA756" s="31">
        <f t="shared" si="168"/>
        <v>0</v>
      </c>
      <c r="AB756" s="5">
        <v>0</v>
      </c>
      <c r="AC756" s="6">
        <v>0</v>
      </c>
      <c r="AD756" s="30">
        <v>0</v>
      </c>
      <c r="AE756" s="67">
        <f t="shared" si="169"/>
        <v>0</v>
      </c>
      <c r="AF756" s="70">
        <f>IF(C756=Sheet6!$E$3,Sheet6!$E$4,IF('January 2023'!C756=Sheet6!$F$3,Sheet6!$F$4,IF('January 2023'!C756=Sheet6!$G$3,Sheet6!$G$4,IF('January 2023'!C756=Sheet6!$H$3,Sheet6!$H$4,IF('January 2023'!C756=Sheet6!$I$3,Sheet6!$I$4,IF('January 2023'!C756=Sheet6!$J$3,Sheet6!$J$4,IF('January 2023'!C756=Sheet6!$K$3,Sheet6!$K$4,IF('January 2023'!C756=Sheet6!$L$3,Sheet6!$L$4))))))))</f>
        <v>0.11334524387361433</v>
      </c>
      <c r="AG756" s="74">
        <f t="shared" si="170"/>
        <v>0</v>
      </c>
      <c r="AH756" s="71">
        <v>0.84</v>
      </c>
      <c r="AI756" s="72">
        <f t="shared" si="171"/>
        <v>0</v>
      </c>
      <c r="AJ756" s="73">
        <f t="shared" si="172"/>
        <v>0</v>
      </c>
      <c r="AK756" s="73">
        <v>0.68062718848137493</v>
      </c>
      <c r="AL756" s="95">
        <f t="shared" si="173"/>
        <v>0</v>
      </c>
      <c r="AM756" s="107">
        <v>0</v>
      </c>
      <c r="AN756" s="98">
        <f t="shared" si="174"/>
        <v>352.63200000000245</v>
      </c>
      <c r="AO756" s="99" t="e">
        <f>SUMIF([1]Sheet1!$AB:$AB,E756,[1]Sheet1!$AA:$AA)</f>
        <v>#VALUE!</v>
      </c>
      <c r="AP756" s="100" t="str">
        <f t="shared" si="175"/>
        <v/>
      </c>
      <c r="AQ756" s="97">
        <f t="shared" si="176"/>
        <v>1</v>
      </c>
      <c r="AR756" s="100">
        <f t="shared" si="177"/>
        <v>0</v>
      </c>
      <c r="AS756" s="101">
        <f t="shared" si="178"/>
        <v>1</v>
      </c>
      <c r="AT756" s="100">
        <v>0.11334524387361433</v>
      </c>
      <c r="AU756" s="108">
        <f t="shared" si="179"/>
        <v>0</v>
      </c>
    </row>
    <row r="757" spans="1:47" hidden="1">
      <c r="A757" s="21">
        <v>44927</v>
      </c>
      <c r="B757" s="22" t="s">
        <v>13</v>
      </c>
      <c r="C757" s="22" t="s">
        <v>274</v>
      </c>
      <c r="D757" s="22" t="s">
        <v>764</v>
      </c>
      <c r="E757" s="22">
        <v>1000259949</v>
      </c>
      <c r="F757" s="22" t="s">
        <v>32</v>
      </c>
      <c r="G757" s="22">
        <v>1070842</v>
      </c>
      <c r="H757" s="36" t="s">
        <v>20</v>
      </c>
      <c r="I757" s="4" t="s">
        <v>3518</v>
      </c>
      <c r="J757" s="4" t="s">
        <v>3556</v>
      </c>
      <c r="K757" s="25">
        <v>405.69999999999709</v>
      </c>
      <c r="L757" s="25">
        <v>405.69999999999709</v>
      </c>
      <c r="M757" s="26">
        <v>0</v>
      </c>
      <c r="N757" s="26">
        <v>0</v>
      </c>
      <c r="O757" s="26">
        <v>1</v>
      </c>
      <c r="P757" s="26">
        <v>0</v>
      </c>
      <c r="Q757" s="26">
        <v>302.3</v>
      </c>
      <c r="R757" s="27">
        <v>0</v>
      </c>
      <c r="S757" s="27">
        <v>19000</v>
      </c>
      <c r="T757" s="28">
        <v>0</v>
      </c>
      <c r="U757" s="27">
        <v>19000</v>
      </c>
      <c r="V757" s="29">
        <v>0</v>
      </c>
      <c r="W757" s="26">
        <v>1</v>
      </c>
      <c r="X757" s="30">
        <f t="shared" si="165"/>
        <v>1</v>
      </c>
      <c r="Y757" s="31">
        <f t="shared" si="166"/>
        <v>302.3</v>
      </c>
      <c r="Z757" s="31">
        <f t="shared" si="167"/>
        <v>19000</v>
      </c>
      <c r="AA757" s="31">
        <f t="shared" si="168"/>
        <v>19000</v>
      </c>
      <c r="AB757" s="5">
        <v>1</v>
      </c>
      <c r="AC757" s="6">
        <v>0</v>
      </c>
      <c r="AD757" s="30">
        <v>0</v>
      </c>
      <c r="AE757" s="67">
        <f t="shared" si="169"/>
        <v>1</v>
      </c>
      <c r="AF757" s="70">
        <f>IF(C757=Sheet6!$E$3,Sheet6!$E$4,IF('January 2023'!C757=Sheet6!$F$3,Sheet6!$F$4,IF('January 2023'!C757=Sheet6!$G$3,Sheet6!$G$4,IF('January 2023'!C757=Sheet6!$H$3,Sheet6!$H$4,IF('January 2023'!C757=Sheet6!$I$3,Sheet6!$I$4,IF('January 2023'!C757=Sheet6!$J$3,Sheet6!$J$4,IF('January 2023'!C757=Sheet6!$K$3,Sheet6!$K$4,IF('January 2023'!C757=Sheet6!$L$3,Sheet6!$L$4))))))))</f>
        <v>0.11334524387361433</v>
      </c>
      <c r="AG757" s="74">
        <f t="shared" si="170"/>
        <v>0.7451318708405279</v>
      </c>
      <c r="AH757" s="71">
        <v>0.84</v>
      </c>
      <c r="AI757" s="72">
        <f t="shared" si="171"/>
        <v>0</v>
      </c>
      <c r="AJ757" s="73">
        <f t="shared" si="172"/>
        <v>1</v>
      </c>
      <c r="AK757" s="73">
        <v>0.68062718848137493</v>
      </c>
      <c r="AL757" s="95">
        <f t="shared" si="173"/>
        <v>1</v>
      </c>
      <c r="AM757" s="107">
        <v>0</v>
      </c>
      <c r="AN757" s="98">
        <f t="shared" si="174"/>
        <v>38.487999999997555</v>
      </c>
      <c r="AO757" s="99" t="e">
        <f>SUMIF([1]Sheet1!$AB:$AB,E757,[1]Sheet1!$AA:$AA)</f>
        <v>#VALUE!</v>
      </c>
      <c r="AP757" s="100" t="str">
        <f t="shared" si="175"/>
        <v/>
      </c>
      <c r="AQ757" s="97">
        <f t="shared" si="176"/>
        <v>1</v>
      </c>
      <c r="AR757" s="100">
        <f t="shared" si="177"/>
        <v>1</v>
      </c>
      <c r="AS757" s="101">
        <f t="shared" si="178"/>
        <v>0.2548681291594721</v>
      </c>
      <c r="AT757" s="100">
        <v>0.11334524387361433</v>
      </c>
      <c r="AU757" s="108">
        <f t="shared" si="179"/>
        <v>0</v>
      </c>
    </row>
    <row r="758" spans="1:47" hidden="1">
      <c r="A758" s="21">
        <v>44927</v>
      </c>
      <c r="B758" s="23" t="s">
        <v>13</v>
      </c>
      <c r="C758" s="23" t="s">
        <v>274</v>
      </c>
      <c r="D758" s="23" t="s">
        <v>765</v>
      </c>
      <c r="E758" s="23">
        <v>1000280614</v>
      </c>
      <c r="F758" s="23" t="s">
        <v>32</v>
      </c>
      <c r="G758" s="22">
        <v>1070842</v>
      </c>
      <c r="H758" s="36" t="s">
        <v>20</v>
      </c>
      <c r="I758" s="4" t="s">
        <v>3520</v>
      </c>
      <c r="J758" s="4" t="s">
        <v>3558</v>
      </c>
      <c r="K758" s="24">
        <v>402.96000000000004</v>
      </c>
      <c r="L758" s="24">
        <v>402.96000000000004</v>
      </c>
      <c r="M758" s="29">
        <v>0</v>
      </c>
      <c r="N758" s="29">
        <v>0</v>
      </c>
      <c r="O758" s="29">
        <v>3</v>
      </c>
      <c r="P758" s="29">
        <v>0</v>
      </c>
      <c r="Q758" s="29">
        <v>319.5</v>
      </c>
      <c r="R758" s="28">
        <v>0</v>
      </c>
      <c r="S758" s="28">
        <v>20000</v>
      </c>
      <c r="T758" s="28">
        <v>0</v>
      </c>
      <c r="U758" s="28">
        <v>20000</v>
      </c>
      <c r="V758" s="29">
        <v>0</v>
      </c>
      <c r="W758" s="29">
        <v>1</v>
      </c>
      <c r="X758" s="32">
        <f t="shared" si="165"/>
        <v>3</v>
      </c>
      <c r="Y758" s="33">
        <f t="shared" si="166"/>
        <v>319.5</v>
      </c>
      <c r="Z758" s="33">
        <f t="shared" si="167"/>
        <v>20000</v>
      </c>
      <c r="AA758" s="33">
        <f t="shared" si="168"/>
        <v>20000</v>
      </c>
      <c r="AB758" s="5">
        <v>1</v>
      </c>
      <c r="AC758" s="6">
        <v>0</v>
      </c>
      <c r="AD758" s="32">
        <v>0</v>
      </c>
      <c r="AE758" s="67">
        <f t="shared" si="169"/>
        <v>0.33333333333333331</v>
      </c>
      <c r="AF758" s="70">
        <f>IF(C758=Sheet6!$E$3,Sheet6!$E$4,IF('January 2023'!C758=Sheet6!$F$3,Sheet6!$F$4,IF('January 2023'!C758=Sheet6!$G$3,Sheet6!$G$4,IF('January 2023'!C758=Sheet6!$H$3,Sheet6!$H$4,IF('January 2023'!C758=Sheet6!$I$3,Sheet6!$I$4,IF('January 2023'!C758=Sheet6!$J$3,Sheet6!$J$4,IF('January 2023'!C758=Sheet6!$K$3,Sheet6!$K$4,IF('January 2023'!C758=Sheet6!$L$3,Sheet6!$L$4))))))))</f>
        <v>0.11334524387361433</v>
      </c>
      <c r="AG758" s="74">
        <f t="shared" si="170"/>
        <v>0.7928826682549136</v>
      </c>
      <c r="AH758" s="71">
        <v>0.84</v>
      </c>
      <c r="AI758" s="72">
        <f t="shared" si="171"/>
        <v>0</v>
      </c>
      <c r="AJ758" s="73">
        <f t="shared" si="172"/>
        <v>0.33333333333333331</v>
      </c>
      <c r="AK758" s="73">
        <v>0.68062718848137493</v>
      </c>
      <c r="AL758" s="95">
        <f t="shared" si="173"/>
        <v>0</v>
      </c>
      <c r="AM758" s="107">
        <v>0</v>
      </c>
      <c r="AN758" s="98">
        <f t="shared" si="174"/>
        <v>18.986400000000003</v>
      </c>
      <c r="AO758" s="99" t="e">
        <f>SUMIF([1]Sheet1!$AB:$AB,E758,[1]Sheet1!$AA:$AA)</f>
        <v>#VALUE!</v>
      </c>
      <c r="AP758" s="100" t="str">
        <f t="shared" si="175"/>
        <v/>
      </c>
      <c r="AQ758" s="97">
        <f t="shared" si="176"/>
        <v>1</v>
      </c>
      <c r="AR758" s="100">
        <f t="shared" si="177"/>
        <v>1</v>
      </c>
      <c r="AS758" s="101">
        <f t="shared" si="178"/>
        <v>0.2071173317450864</v>
      </c>
      <c r="AT758" s="100">
        <v>0.11334524387361433</v>
      </c>
      <c r="AU758" s="108">
        <f t="shared" si="179"/>
        <v>0</v>
      </c>
    </row>
    <row r="759" spans="1:47" hidden="1">
      <c r="A759" s="21">
        <v>44927</v>
      </c>
      <c r="B759" s="23" t="s">
        <v>13</v>
      </c>
      <c r="C759" s="23" t="s">
        <v>274</v>
      </c>
      <c r="D759" s="23" t="s">
        <v>763</v>
      </c>
      <c r="E759" s="23">
        <v>1000281454</v>
      </c>
      <c r="F759" s="23" t="s">
        <v>32</v>
      </c>
      <c r="G759" s="22">
        <v>1070842</v>
      </c>
      <c r="H759" s="36" t="s">
        <v>20</v>
      </c>
      <c r="I759" s="4" t="s">
        <v>3520</v>
      </c>
      <c r="J759" s="4" t="s">
        <v>3558</v>
      </c>
      <c r="K759" s="24">
        <v>336.20000000000437</v>
      </c>
      <c r="L759" s="24">
        <v>336.20000000000437</v>
      </c>
      <c r="M759" s="29">
        <v>0</v>
      </c>
      <c r="N759" s="29">
        <v>0</v>
      </c>
      <c r="O759" s="29">
        <v>6</v>
      </c>
      <c r="P759" s="29">
        <v>0</v>
      </c>
      <c r="Q759" s="29">
        <v>382.8</v>
      </c>
      <c r="R759" s="28">
        <v>0</v>
      </c>
      <c r="S759" s="28">
        <v>25000</v>
      </c>
      <c r="T759" s="28">
        <v>0</v>
      </c>
      <c r="U759" s="28">
        <v>25000</v>
      </c>
      <c r="V759" s="29">
        <v>0</v>
      </c>
      <c r="W759" s="29">
        <v>2</v>
      </c>
      <c r="X759" s="32">
        <f t="shared" si="165"/>
        <v>6</v>
      </c>
      <c r="Y759" s="33">
        <f t="shared" si="166"/>
        <v>382.8</v>
      </c>
      <c r="Z759" s="33">
        <f t="shared" si="167"/>
        <v>25000</v>
      </c>
      <c r="AA759" s="33">
        <f t="shared" si="168"/>
        <v>25000</v>
      </c>
      <c r="AB759" s="5">
        <v>2</v>
      </c>
      <c r="AC759" s="6">
        <v>0</v>
      </c>
      <c r="AD759" s="32">
        <v>0</v>
      </c>
      <c r="AE759" s="67">
        <f t="shared" si="169"/>
        <v>0.33333333333333331</v>
      </c>
      <c r="AF759" s="70">
        <f>IF(C759=Sheet6!$E$3,Sheet6!$E$4,IF('January 2023'!C759=Sheet6!$F$3,Sheet6!$F$4,IF('January 2023'!C759=Sheet6!$G$3,Sheet6!$G$4,IF('January 2023'!C759=Sheet6!$H$3,Sheet6!$H$4,IF('January 2023'!C759=Sheet6!$I$3,Sheet6!$I$4,IF('January 2023'!C759=Sheet6!$J$3,Sheet6!$J$4,IF('January 2023'!C759=Sheet6!$K$3,Sheet6!$K$4,IF('January 2023'!C759=Sheet6!$L$3,Sheet6!$L$4))))))))</f>
        <v>0.11334524387361433</v>
      </c>
      <c r="AG759" s="74">
        <f t="shared" si="170"/>
        <v>1.1386079714455533</v>
      </c>
      <c r="AH759" s="71">
        <v>0.84</v>
      </c>
      <c r="AI759" s="72">
        <f t="shared" si="171"/>
        <v>1</v>
      </c>
      <c r="AJ759" s="73">
        <f t="shared" si="172"/>
        <v>0.33333333333333331</v>
      </c>
      <c r="AK759" s="73">
        <v>0.68062718848137493</v>
      </c>
      <c r="AL759" s="95">
        <f t="shared" si="173"/>
        <v>0</v>
      </c>
      <c r="AM759" s="107">
        <v>0</v>
      </c>
      <c r="AN759" s="98">
        <f t="shared" si="174"/>
        <v>0</v>
      </c>
      <c r="AO759" s="99" t="e">
        <f>SUMIF([1]Sheet1!$AB:$AB,E759,[1]Sheet1!$AA:$AA)</f>
        <v>#VALUE!</v>
      </c>
      <c r="AP759" s="100">
        <f t="shared" si="175"/>
        <v>1</v>
      </c>
      <c r="AQ759" s="97">
        <f t="shared" si="176"/>
        <v>0</v>
      </c>
      <c r="AR759" s="100">
        <f t="shared" si="177"/>
        <v>1</v>
      </c>
      <c r="AS759" s="101">
        <f t="shared" si="178"/>
        <v>-0.13860797144555326</v>
      </c>
      <c r="AT759" s="100">
        <v>0.11334524387361433</v>
      </c>
      <c r="AU759" s="108">
        <f t="shared" si="179"/>
        <v>1</v>
      </c>
    </row>
    <row r="760" spans="1:47" hidden="1">
      <c r="A760" s="21">
        <v>44927</v>
      </c>
      <c r="B760" s="23" t="s">
        <v>13</v>
      </c>
      <c r="C760" s="23" t="s">
        <v>274</v>
      </c>
      <c r="D760" s="23" t="s">
        <v>773</v>
      </c>
      <c r="E760" s="23">
        <v>1000260216</v>
      </c>
      <c r="F760" s="23" t="s">
        <v>32</v>
      </c>
      <c r="G760" s="22">
        <v>1070842</v>
      </c>
      <c r="H760" s="36" t="s">
        <v>20</v>
      </c>
      <c r="I760" s="4" t="s">
        <v>3518</v>
      </c>
      <c r="J760" s="4" t="s">
        <v>3556</v>
      </c>
      <c r="K760" s="24">
        <v>297.89999999999418</v>
      </c>
      <c r="L760" s="24">
        <v>297.89999999999418</v>
      </c>
      <c r="M760" s="29">
        <v>0</v>
      </c>
      <c r="N760" s="29">
        <v>0</v>
      </c>
      <c r="O760" s="29">
        <v>9</v>
      </c>
      <c r="P760" s="29">
        <v>0</v>
      </c>
      <c r="Q760" s="29">
        <v>1038.8</v>
      </c>
      <c r="R760" s="28">
        <v>0</v>
      </c>
      <c r="S760" s="28">
        <v>65500</v>
      </c>
      <c r="T760" s="28">
        <v>0</v>
      </c>
      <c r="U760" s="28">
        <v>65500</v>
      </c>
      <c r="V760" s="29">
        <v>0</v>
      </c>
      <c r="W760" s="29">
        <v>4</v>
      </c>
      <c r="X760" s="32">
        <f t="shared" si="165"/>
        <v>9</v>
      </c>
      <c r="Y760" s="33">
        <f t="shared" si="166"/>
        <v>1038.8</v>
      </c>
      <c r="Z760" s="33">
        <f t="shared" si="167"/>
        <v>65500</v>
      </c>
      <c r="AA760" s="33">
        <f t="shared" si="168"/>
        <v>65500</v>
      </c>
      <c r="AB760" s="5">
        <v>4</v>
      </c>
      <c r="AC760" s="6">
        <v>0</v>
      </c>
      <c r="AD760" s="32">
        <v>0</v>
      </c>
      <c r="AE760" s="67">
        <f t="shared" si="169"/>
        <v>0.44444444444444442</v>
      </c>
      <c r="AF760" s="70">
        <f>IF(C760=Sheet6!$E$3,Sheet6!$E$4,IF('January 2023'!C760=Sheet6!$F$3,Sheet6!$F$4,IF('January 2023'!C760=Sheet6!$G$3,Sheet6!$G$4,IF('January 2023'!C760=Sheet6!$H$3,Sheet6!$H$4,IF('January 2023'!C760=Sheet6!$I$3,Sheet6!$I$4,IF('January 2023'!C760=Sheet6!$J$3,Sheet6!$J$4,IF('January 2023'!C760=Sheet6!$K$3,Sheet6!$K$4,IF('January 2023'!C760=Sheet6!$L$3,Sheet6!$L$4))))))))</f>
        <v>0.11334524387361433</v>
      </c>
      <c r="AG760" s="74">
        <f t="shared" si="170"/>
        <v>3.4870762000672046</v>
      </c>
      <c r="AH760" s="71">
        <v>0.84</v>
      </c>
      <c r="AI760" s="72">
        <f t="shared" si="171"/>
        <v>1</v>
      </c>
      <c r="AJ760" s="73">
        <f t="shared" si="172"/>
        <v>0.44444444444444442</v>
      </c>
      <c r="AK760" s="73">
        <v>0.68062718848137493</v>
      </c>
      <c r="AL760" s="95">
        <f t="shared" si="173"/>
        <v>0</v>
      </c>
      <c r="AM760" s="107">
        <v>0</v>
      </c>
      <c r="AN760" s="98">
        <f t="shared" si="174"/>
        <v>0</v>
      </c>
      <c r="AO760" s="99" t="e">
        <f>SUMIF([1]Sheet1!$AB:$AB,E760,[1]Sheet1!$AA:$AA)</f>
        <v>#VALUE!</v>
      </c>
      <c r="AP760" s="100">
        <f t="shared" si="175"/>
        <v>1</v>
      </c>
      <c r="AQ760" s="97">
        <f t="shared" si="176"/>
        <v>0</v>
      </c>
      <c r="AR760" s="100">
        <f t="shared" si="177"/>
        <v>1</v>
      </c>
      <c r="AS760" s="101">
        <f t="shared" si="178"/>
        <v>-2.4870762000672046</v>
      </c>
      <c r="AT760" s="100">
        <v>0.11334524387361433</v>
      </c>
      <c r="AU760" s="108">
        <f t="shared" si="179"/>
        <v>1</v>
      </c>
    </row>
    <row r="761" spans="1:47" hidden="1">
      <c r="A761" s="21">
        <v>44927</v>
      </c>
      <c r="B761" s="23" t="s">
        <v>13</v>
      </c>
      <c r="C761" s="23" t="s">
        <v>274</v>
      </c>
      <c r="D761" s="23" t="s">
        <v>681</v>
      </c>
      <c r="E761" s="23">
        <v>1001601544</v>
      </c>
      <c r="F761" s="23" t="s">
        <v>32</v>
      </c>
      <c r="G761" s="22">
        <v>1070842</v>
      </c>
      <c r="H761" s="36" t="s">
        <v>20</v>
      </c>
      <c r="I761" s="4" t="s">
        <v>3518</v>
      </c>
      <c r="J761" s="4" t="s">
        <v>3556</v>
      </c>
      <c r="K761" s="24">
        <v>248.72999999999956</v>
      </c>
      <c r="L761" s="24">
        <v>248.72999999999956</v>
      </c>
      <c r="M761" s="29">
        <v>0</v>
      </c>
      <c r="N761" s="29">
        <v>0</v>
      </c>
      <c r="O761" s="29">
        <v>4</v>
      </c>
      <c r="P761" s="29">
        <v>0</v>
      </c>
      <c r="Q761" s="29">
        <v>294</v>
      </c>
      <c r="R761" s="28">
        <v>0</v>
      </c>
      <c r="S761" s="28">
        <v>18000</v>
      </c>
      <c r="T761" s="28">
        <v>0</v>
      </c>
      <c r="U761" s="28">
        <v>18000</v>
      </c>
      <c r="V761" s="29">
        <v>0</v>
      </c>
      <c r="W761" s="29">
        <v>2</v>
      </c>
      <c r="X761" s="32">
        <f t="shared" si="165"/>
        <v>4</v>
      </c>
      <c r="Y761" s="33">
        <f t="shared" si="166"/>
        <v>294</v>
      </c>
      <c r="Z761" s="33">
        <f t="shared" si="167"/>
        <v>18000</v>
      </c>
      <c r="AA761" s="33">
        <f t="shared" si="168"/>
        <v>18000</v>
      </c>
      <c r="AB761" s="5">
        <v>2</v>
      </c>
      <c r="AC761" s="6">
        <v>0</v>
      </c>
      <c r="AD761" s="32">
        <v>0</v>
      </c>
      <c r="AE761" s="67">
        <f t="shared" si="169"/>
        <v>0.5</v>
      </c>
      <c r="AF761" s="70">
        <f>IF(C761=Sheet6!$E$3,Sheet6!$E$4,IF('January 2023'!C761=Sheet6!$F$3,Sheet6!$F$4,IF('January 2023'!C761=Sheet6!$G$3,Sheet6!$G$4,IF('January 2023'!C761=Sheet6!$H$3,Sheet6!$H$4,IF('January 2023'!C761=Sheet6!$I$3,Sheet6!$I$4,IF('January 2023'!C761=Sheet6!$J$3,Sheet6!$J$4,IF('January 2023'!C761=Sheet6!$K$3,Sheet6!$K$4,IF('January 2023'!C761=Sheet6!$L$3,Sheet6!$L$4))))))))</f>
        <v>0.11334524387361433</v>
      </c>
      <c r="AG761" s="74">
        <f t="shared" si="170"/>
        <v>1.1820045832830801</v>
      </c>
      <c r="AH761" s="71">
        <v>0.84</v>
      </c>
      <c r="AI761" s="72">
        <f t="shared" si="171"/>
        <v>1</v>
      </c>
      <c r="AJ761" s="73">
        <f t="shared" si="172"/>
        <v>0.5</v>
      </c>
      <c r="AK761" s="73">
        <v>0.68062718848137493</v>
      </c>
      <c r="AL761" s="95">
        <f t="shared" si="173"/>
        <v>0</v>
      </c>
      <c r="AM761" s="107">
        <v>0</v>
      </c>
      <c r="AN761" s="98">
        <f t="shared" si="174"/>
        <v>0</v>
      </c>
      <c r="AO761" s="99" t="e">
        <f>SUMIF([1]Sheet1!$AB:$AB,E761,[1]Sheet1!$AA:$AA)</f>
        <v>#VALUE!</v>
      </c>
      <c r="AP761" s="100">
        <f t="shared" si="175"/>
        <v>1</v>
      </c>
      <c r="AQ761" s="97">
        <f t="shared" si="176"/>
        <v>0</v>
      </c>
      <c r="AR761" s="100">
        <f t="shared" si="177"/>
        <v>1</v>
      </c>
      <c r="AS761" s="101">
        <f t="shared" si="178"/>
        <v>-0.18200458328308011</v>
      </c>
      <c r="AT761" s="100">
        <v>0.11334524387361433</v>
      </c>
      <c r="AU761" s="108">
        <f t="shared" si="179"/>
        <v>1</v>
      </c>
    </row>
    <row r="762" spans="1:47" hidden="1">
      <c r="A762" s="21">
        <v>44927</v>
      </c>
      <c r="B762" s="23" t="s">
        <v>13</v>
      </c>
      <c r="C762" s="23" t="s">
        <v>274</v>
      </c>
      <c r="D762" s="23" t="s">
        <v>775</v>
      </c>
      <c r="E762" s="23">
        <v>1002058925</v>
      </c>
      <c r="F762" s="23" t="s">
        <v>32</v>
      </c>
      <c r="G762" s="22">
        <v>1069281</v>
      </c>
      <c r="H762" s="36" t="s">
        <v>20</v>
      </c>
      <c r="I762" s="4" t="s">
        <v>3521</v>
      </c>
      <c r="J762" s="4" t="s">
        <v>3559</v>
      </c>
      <c r="K762" s="24">
        <v>175</v>
      </c>
      <c r="L762" s="24">
        <v>175</v>
      </c>
      <c r="M762" s="29">
        <v>0</v>
      </c>
      <c r="N762" s="29">
        <v>0</v>
      </c>
      <c r="O762" s="29">
        <v>1</v>
      </c>
      <c r="P762" s="29">
        <v>0</v>
      </c>
      <c r="Q762" s="29">
        <v>179.9</v>
      </c>
      <c r="R762" s="28">
        <v>0</v>
      </c>
      <c r="S762" s="28">
        <v>11643.359999999999</v>
      </c>
      <c r="T762" s="28">
        <v>0</v>
      </c>
      <c r="U762" s="28">
        <v>17500</v>
      </c>
      <c r="V762" s="29">
        <v>0</v>
      </c>
      <c r="W762" s="29">
        <v>1</v>
      </c>
      <c r="X762" s="32">
        <f t="shared" si="165"/>
        <v>1</v>
      </c>
      <c r="Y762" s="33">
        <f t="shared" si="166"/>
        <v>179.9</v>
      </c>
      <c r="Z762" s="33">
        <f t="shared" si="167"/>
        <v>11643.359999999999</v>
      </c>
      <c r="AA762" s="33">
        <f t="shared" si="168"/>
        <v>17500</v>
      </c>
      <c r="AB762" s="5">
        <v>1</v>
      </c>
      <c r="AC762" s="6">
        <v>0</v>
      </c>
      <c r="AD762" s="32">
        <v>0</v>
      </c>
      <c r="AE762" s="67">
        <f t="shared" si="169"/>
        <v>1</v>
      </c>
      <c r="AF762" s="70">
        <f>IF(C762=Sheet6!$E$3,Sheet6!$E$4,IF('January 2023'!C762=Sheet6!$F$3,Sheet6!$F$4,IF('January 2023'!C762=Sheet6!$G$3,Sheet6!$G$4,IF('January 2023'!C762=Sheet6!$H$3,Sheet6!$H$4,IF('January 2023'!C762=Sheet6!$I$3,Sheet6!$I$4,IF('January 2023'!C762=Sheet6!$J$3,Sheet6!$J$4,IF('January 2023'!C762=Sheet6!$K$3,Sheet6!$K$4,IF('January 2023'!C762=Sheet6!$L$3,Sheet6!$L$4))))))))</f>
        <v>0.11334524387361433</v>
      </c>
      <c r="AG762" s="74">
        <f t="shared" si="170"/>
        <v>1.028</v>
      </c>
      <c r="AH762" s="71">
        <v>0.84</v>
      </c>
      <c r="AI762" s="72">
        <f t="shared" si="171"/>
        <v>1</v>
      </c>
      <c r="AJ762" s="73">
        <f t="shared" si="172"/>
        <v>1</v>
      </c>
      <c r="AK762" s="73">
        <v>0.68062718848137493</v>
      </c>
      <c r="AL762" s="95">
        <f t="shared" si="173"/>
        <v>1</v>
      </c>
      <c r="AM762" s="107">
        <v>0</v>
      </c>
      <c r="AN762" s="98">
        <f t="shared" si="174"/>
        <v>0</v>
      </c>
      <c r="AO762" s="99" t="e">
        <f>SUMIF([1]Sheet1!$AB:$AB,E762,[1]Sheet1!$AA:$AA)</f>
        <v>#VALUE!</v>
      </c>
      <c r="AP762" s="100">
        <f t="shared" si="175"/>
        <v>1</v>
      </c>
      <c r="AQ762" s="97">
        <f t="shared" si="176"/>
        <v>0</v>
      </c>
      <c r="AR762" s="100">
        <f t="shared" si="177"/>
        <v>1.5030025697049652</v>
      </c>
      <c r="AS762" s="101">
        <f t="shared" si="178"/>
        <v>-0.54508664165670417</v>
      </c>
      <c r="AT762" s="100">
        <v>0.11334524387361433</v>
      </c>
      <c r="AU762" s="108">
        <f t="shared" si="179"/>
        <v>1</v>
      </c>
    </row>
    <row r="763" spans="1:47" hidden="1">
      <c r="A763" s="21">
        <v>44927</v>
      </c>
      <c r="B763" s="22" t="s">
        <v>13</v>
      </c>
      <c r="C763" s="22" t="s">
        <v>274</v>
      </c>
      <c r="D763" s="22" t="s">
        <v>743</v>
      </c>
      <c r="E763" s="22">
        <v>1002368931</v>
      </c>
      <c r="F763" s="22" t="s">
        <v>32</v>
      </c>
      <c r="G763" s="22">
        <v>1069288</v>
      </c>
      <c r="H763" s="36" t="s">
        <v>20</v>
      </c>
      <c r="I763" s="4" t="s">
        <v>3518</v>
      </c>
      <c r="J763" s="4" t="s">
        <v>3556</v>
      </c>
      <c r="K763" s="25">
        <v>172.72000000000116</v>
      </c>
      <c r="L763" s="25">
        <v>172.72000000000116</v>
      </c>
      <c r="M763" s="26">
        <v>0</v>
      </c>
      <c r="N763" s="26">
        <v>0</v>
      </c>
      <c r="O763" s="26">
        <v>2</v>
      </c>
      <c r="P763" s="26">
        <v>0</v>
      </c>
      <c r="Q763" s="26">
        <v>117.5</v>
      </c>
      <c r="R763" s="27">
        <v>0</v>
      </c>
      <c r="S763" s="27">
        <v>7900</v>
      </c>
      <c r="T763" s="28">
        <v>0</v>
      </c>
      <c r="U763" s="27">
        <v>7900</v>
      </c>
      <c r="V763" s="29">
        <v>0</v>
      </c>
      <c r="W763" s="26">
        <v>2</v>
      </c>
      <c r="X763" s="30">
        <f t="shared" si="165"/>
        <v>2</v>
      </c>
      <c r="Y763" s="31">
        <f t="shared" si="166"/>
        <v>117.5</v>
      </c>
      <c r="Z763" s="31">
        <f t="shared" si="167"/>
        <v>7900</v>
      </c>
      <c r="AA763" s="31">
        <f t="shared" si="168"/>
        <v>7900</v>
      </c>
      <c r="AB763" s="5">
        <v>2</v>
      </c>
      <c r="AC763" s="6">
        <v>0</v>
      </c>
      <c r="AD763" s="30">
        <v>0</v>
      </c>
      <c r="AE763" s="67">
        <f t="shared" si="169"/>
        <v>1</v>
      </c>
      <c r="AF763" s="70">
        <f>IF(C763=Sheet6!$E$3,Sheet6!$E$4,IF('January 2023'!C763=Sheet6!$F$3,Sheet6!$F$4,IF('January 2023'!C763=Sheet6!$G$3,Sheet6!$G$4,IF('January 2023'!C763=Sheet6!$H$3,Sheet6!$H$4,IF('January 2023'!C763=Sheet6!$I$3,Sheet6!$I$4,IF('January 2023'!C763=Sheet6!$J$3,Sheet6!$J$4,IF('January 2023'!C763=Sheet6!$K$3,Sheet6!$K$4,IF('January 2023'!C763=Sheet6!$L$3,Sheet6!$L$4))))))))</f>
        <v>0.11334524387361433</v>
      </c>
      <c r="AG763" s="74">
        <f t="shared" si="170"/>
        <v>0.68029180176006954</v>
      </c>
      <c r="AH763" s="71">
        <v>0.84</v>
      </c>
      <c r="AI763" s="72">
        <f t="shared" si="171"/>
        <v>0</v>
      </c>
      <c r="AJ763" s="73">
        <f t="shared" si="172"/>
        <v>1</v>
      </c>
      <c r="AK763" s="73">
        <v>0.68062718848137493</v>
      </c>
      <c r="AL763" s="95">
        <f t="shared" si="173"/>
        <v>1</v>
      </c>
      <c r="AM763" s="107">
        <v>0</v>
      </c>
      <c r="AN763" s="98">
        <f t="shared" si="174"/>
        <v>27.584800000000968</v>
      </c>
      <c r="AO763" s="99" t="e">
        <f>SUMIF([1]Sheet1!$AB:$AB,E763,[1]Sheet1!$AA:$AA)</f>
        <v>#VALUE!</v>
      </c>
      <c r="AP763" s="100" t="str">
        <f t="shared" si="175"/>
        <v/>
      </c>
      <c r="AQ763" s="97">
        <f t="shared" si="176"/>
        <v>1</v>
      </c>
      <c r="AR763" s="100">
        <f t="shared" si="177"/>
        <v>1</v>
      </c>
      <c r="AS763" s="101">
        <f t="shared" si="178"/>
        <v>0.31970819823993046</v>
      </c>
      <c r="AT763" s="100">
        <v>0.11334524387361433</v>
      </c>
      <c r="AU763" s="108">
        <f t="shared" si="179"/>
        <v>0</v>
      </c>
    </row>
    <row r="764" spans="1:47" hidden="1">
      <c r="A764" s="21">
        <v>44927</v>
      </c>
      <c r="B764" s="22" t="s">
        <v>13</v>
      </c>
      <c r="C764" s="22" t="s">
        <v>274</v>
      </c>
      <c r="D764" s="22" t="s">
        <v>778</v>
      </c>
      <c r="E764" s="22">
        <v>1001604460</v>
      </c>
      <c r="F764" s="22" t="s">
        <v>32</v>
      </c>
      <c r="G764" s="22">
        <v>1069288</v>
      </c>
      <c r="H764" s="36" t="s">
        <v>20</v>
      </c>
      <c r="I764" s="4" t="s">
        <v>3518</v>
      </c>
      <c r="J764" s="4" t="s">
        <v>3556</v>
      </c>
      <c r="K764" s="25">
        <v>152.22999999999956</v>
      </c>
      <c r="L764" s="25">
        <v>152.22999999999956</v>
      </c>
      <c r="M764" s="26">
        <v>0</v>
      </c>
      <c r="N764" s="26">
        <v>0</v>
      </c>
      <c r="O764" s="26">
        <v>7</v>
      </c>
      <c r="P764" s="26">
        <v>0</v>
      </c>
      <c r="Q764" s="26">
        <v>0</v>
      </c>
      <c r="R764" s="27">
        <v>0</v>
      </c>
      <c r="S764" s="27">
        <v>0</v>
      </c>
      <c r="T764" s="28">
        <v>0</v>
      </c>
      <c r="U764" s="27">
        <v>0</v>
      </c>
      <c r="V764" s="29">
        <v>0</v>
      </c>
      <c r="W764" s="26">
        <v>0</v>
      </c>
      <c r="X764" s="30">
        <f t="shared" si="165"/>
        <v>7</v>
      </c>
      <c r="Y764" s="31">
        <f t="shared" si="166"/>
        <v>0</v>
      </c>
      <c r="Z764" s="31">
        <f t="shared" si="167"/>
        <v>0</v>
      </c>
      <c r="AA764" s="31">
        <f t="shared" si="168"/>
        <v>0</v>
      </c>
      <c r="AB764" s="5">
        <v>0</v>
      </c>
      <c r="AC764" s="6">
        <v>0</v>
      </c>
      <c r="AD764" s="30">
        <v>0</v>
      </c>
      <c r="AE764" s="67">
        <f t="shared" si="169"/>
        <v>0</v>
      </c>
      <c r="AF764" s="70">
        <f>IF(C764=Sheet6!$E$3,Sheet6!$E$4,IF('January 2023'!C764=Sheet6!$F$3,Sheet6!$F$4,IF('January 2023'!C764=Sheet6!$G$3,Sheet6!$G$4,IF('January 2023'!C764=Sheet6!$H$3,Sheet6!$H$4,IF('January 2023'!C764=Sheet6!$I$3,Sheet6!$I$4,IF('January 2023'!C764=Sheet6!$J$3,Sheet6!$J$4,IF('January 2023'!C764=Sheet6!$K$3,Sheet6!$K$4,IF('January 2023'!C764=Sheet6!$L$3,Sheet6!$L$4))))))))</f>
        <v>0.11334524387361433</v>
      </c>
      <c r="AG764" s="74">
        <f t="shared" si="170"/>
        <v>0</v>
      </c>
      <c r="AH764" s="71">
        <v>0.84</v>
      </c>
      <c r="AI764" s="72">
        <f t="shared" si="171"/>
        <v>0</v>
      </c>
      <c r="AJ764" s="73">
        <f t="shared" si="172"/>
        <v>0</v>
      </c>
      <c r="AK764" s="73">
        <v>0.68062718848137493</v>
      </c>
      <c r="AL764" s="95">
        <f t="shared" si="173"/>
        <v>0</v>
      </c>
      <c r="AM764" s="107">
        <v>0</v>
      </c>
      <c r="AN764" s="98">
        <f t="shared" si="174"/>
        <v>127.87319999999963</v>
      </c>
      <c r="AO764" s="99" t="e">
        <f>SUMIF([1]Sheet1!$AB:$AB,E764,[1]Sheet1!$AA:$AA)</f>
        <v>#VALUE!</v>
      </c>
      <c r="AP764" s="100" t="str">
        <f t="shared" si="175"/>
        <v/>
      </c>
      <c r="AQ764" s="97">
        <f t="shared" si="176"/>
        <v>1</v>
      </c>
      <c r="AR764" s="100">
        <f t="shared" si="177"/>
        <v>0</v>
      </c>
      <c r="AS764" s="101">
        <f t="shared" si="178"/>
        <v>1</v>
      </c>
      <c r="AT764" s="100">
        <v>0.11334524387361433</v>
      </c>
      <c r="AU764" s="108">
        <f t="shared" si="179"/>
        <v>0</v>
      </c>
    </row>
    <row r="765" spans="1:47" hidden="1">
      <c r="A765" s="21">
        <v>44927</v>
      </c>
      <c r="B765" s="23" t="s">
        <v>13</v>
      </c>
      <c r="C765" s="23" t="s">
        <v>274</v>
      </c>
      <c r="D765" s="23" t="s">
        <v>776</v>
      </c>
      <c r="E765" s="23">
        <v>1000280857</v>
      </c>
      <c r="F765" s="23" t="s">
        <v>32</v>
      </c>
      <c r="G765" s="22">
        <v>1070842</v>
      </c>
      <c r="H765" s="36" t="s">
        <v>20</v>
      </c>
      <c r="I765" s="4" t="s">
        <v>3520</v>
      </c>
      <c r="J765" s="4" t="s">
        <v>3558</v>
      </c>
      <c r="K765" s="24">
        <v>151.40000000000146</v>
      </c>
      <c r="L765" s="24">
        <v>151.40000000000146</v>
      </c>
      <c r="M765" s="29">
        <v>0</v>
      </c>
      <c r="N765" s="29">
        <v>0</v>
      </c>
      <c r="O765" s="29">
        <v>6</v>
      </c>
      <c r="P765" s="29">
        <v>0</v>
      </c>
      <c r="Q765" s="29">
        <v>376.7</v>
      </c>
      <c r="R765" s="28">
        <v>0</v>
      </c>
      <c r="S765" s="28">
        <v>24000</v>
      </c>
      <c r="T765" s="28">
        <v>0</v>
      </c>
      <c r="U765" s="28">
        <v>24000</v>
      </c>
      <c r="V765" s="29">
        <v>0</v>
      </c>
      <c r="W765" s="29">
        <v>2</v>
      </c>
      <c r="X765" s="32">
        <f t="shared" si="165"/>
        <v>6</v>
      </c>
      <c r="Y765" s="33">
        <f t="shared" si="166"/>
        <v>376.7</v>
      </c>
      <c r="Z765" s="33">
        <f t="shared" si="167"/>
        <v>24000</v>
      </c>
      <c r="AA765" s="33">
        <f t="shared" si="168"/>
        <v>24000</v>
      </c>
      <c r="AB765" s="5">
        <v>2</v>
      </c>
      <c r="AC765" s="6">
        <v>0</v>
      </c>
      <c r="AD765" s="32">
        <v>0</v>
      </c>
      <c r="AE765" s="67">
        <f t="shared" si="169"/>
        <v>0.33333333333333331</v>
      </c>
      <c r="AF765" s="70">
        <f>IF(C765=Sheet6!$E$3,Sheet6!$E$4,IF('January 2023'!C765=Sheet6!$F$3,Sheet6!$F$4,IF('January 2023'!C765=Sheet6!$G$3,Sheet6!$G$4,IF('January 2023'!C765=Sheet6!$H$3,Sheet6!$H$4,IF('January 2023'!C765=Sheet6!$I$3,Sheet6!$I$4,IF('January 2023'!C765=Sheet6!$J$3,Sheet6!$J$4,IF('January 2023'!C765=Sheet6!$K$3,Sheet6!$K$4,IF('January 2023'!C765=Sheet6!$L$3,Sheet6!$L$4))))))))</f>
        <v>0.11334524387361433</v>
      </c>
      <c r="AG765" s="74">
        <f t="shared" si="170"/>
        <v>2.4881109643328689</v>
      </c>
      <c r="AH765" s="71">
        <v>0.84</v>
      </c>
      <c r="AI765" s="72">
        <f t="shared" si="171"/>
        <v>1</v>
      </c>
      <c r="AJ765" s="73">
        <f t="shared" si="172"/>
        <v>0.33333333333333331</v>
      </c>
      <c r="AK765" s="73">
        <v>0.68062718848137493</v>
      </c>
      <c r="AL765" s="95">
        <f t="shared" si="173"/>
        <v>0</v>
      </c>
      <c r="AM765" s="107">
        <v>0</v>
      </c>
      <c r="AN765" s="98">
        <f t="shared" si="174"/>
        <v>0</v>
      </c>
      <c r="AO765" s="99" t="e">
        <f>SUMIF([1]Sheet1!$AB:$AB,E765,[1]Sheet1!$AA:$AA)</f>
        <v>#VALUE!</v>
      </c>
      <c r="AP765" s="100">
        <f t="shared" si="175"/>
        <v>1</v>
      </c>
      <c r="AQ765" s="97">
        <f t="shared" si="176"/>
        <v>0</v>
      </c>
      <c r="AR765" s="100">
        <f t="shared" si="177"/>
        <v>1</v>
      </c>
      <c r="AS765" s="101">
        <f t="shared" si="178"/>
        <v>-1.4881109643328689</v>
      </c>
      <c r="AT765" s="100">
        <v>0.11334524387361433</v>
      </c>
      <c r="AU765" s="108">
        <f t="shared" si="179"/>
        <v>1</v>
      </c>
    </row>
    <row r="766" spans="1:47" hidden="1">
      <c r="A766" s="21">
        <v>44927</v>
      </c>
      <c r="B766" s="23" t="s">
        <v>13</v>
      </c>
      <c r="C766" s="23" t="s">
        <v>274</v>
      </c>
      <c r="D766" s="23" t="s">
        <v>779</v>
      </c>
      <c r="E766" s="23">
        <v>1000255886</v>
      </c>
      <c r="F766" s="23" t="s">
        <v>32</v>
      </c>
      <c r="G766" s="22">
        <v>1070842</v>
      </c>
      <c r="H766" s="36" t="s">
        <v>20</v>
      </c>
      <c r="I766" s="4" t="s">
        <v>3520</v>
      </c>
      <c r="J766" s="4" t="s">
        <v>3558</v>
      </c>
      <c r="K766" s="24">
        <v>126.20000000000073</v>
      </c>
      <c r="L766" s="24">
        <v>126.20000000000073</v>
      </c>
      <c r="M766" s="29">
        <v>0</v>
      </c>
      <c r="N766" s="29">
        <v>0</v>
      </c>
      <c r="O766" s="29">
        <v>15</v>
      </c>
      <c r="P766" s="29">
        <v>0</v>
      </c>
      <c r="Q766" s="29">
        <v>1728.8</v>
      </c>
      <c r="R766" s="28">
        <v>0</v>
      </c>
      <c r="S766" s="28">
        <v>113242.41000000002</v>
      </c>
      <c r="T766" s="28">
        <v>0</v>
      </c>
      <c r="U766" s="28">
        <v>113000</v>
      </c>
      <c r="V766" s="29">
        <v>0</v>
      </c>
      <c r="W766" s="29">
        <v>8</v>
      </c>
      <c r="X766" s="32">
        <f t="shared" si="165"/>
        <v>15</v>
      </c>
      <c r="Y766" s="33">
        <f t="shared" si="166"/>
        <v>1728.8</v>
      </c>
      <c r="Z766" s="33">
        <f t="shared" si="167"/>
        <v>113242.41000000002</v>
      </c>
      <c r="AA766" s="33">
        <f t="shared" si="168"/>
        <v>113000</v>
      </c>
      <c r="AB766" s="5">
        <v>8</v>
      </c>
      <c r="AC766" s="6">
        <v>0</v>
      </c>
      <c r="AD766" s="32">
        <v>0</v>
      </c>
      <c r="AE766" s="67">
        <f t="shared" si="169"/>
        <v>0.53333333333333333</v>
      </c>
      <c r="AF766" s="70">
        <f>IF(C766=Sheet6!$E$3,Sheet6!$E$4,IF('January 2023'!C766=Sheet6!$F$3,Sheet6!$F$4,IF('January 2023'!C766=Sheet6!$G$3,Sheet6!$G$4,IF('January 2023'!C766=Sheet6!$H$3,Sheet6!$H$4,IF('January 2023'!C766=Sheet6!$I$3,Sheet6!$I$4,IF('January 2023'!C766=Sheet6!$J$3,Sheet6!$J$4,IF('January 2023'!C766=Sheet6!$K$3,Sheet6!$K$4,IF('January 2023'!C766=Sheet6!$L$3,Sheet6!$L$4))))))))</f>
        <v>0.11334524387361433</v>
      </c>
      <c r="AG766" s="74">
        <f t="shared" si="170"/>
        <v>13.698890649762204</v>
      </c>
      <c r="AH766" s="71">
        <v>0.84</v>
      </c>
      <c r="AI766" s="72">
        <f t="shared" si="171"/>
        <v>1</v>
      </c>
      <c r="AJ766" s="73">
        <f t="shared" si="172"/>
        <v>0.53333333333333333</v>
      </c>
      <c r="AK766" s="73">
        <v>0.68062718848137493</v>
      </c>
      <c r="AL766" s="95">
        <f t="shared" si="173"/>
        <v>0</v>
      </c>
      <c r="AM766" s="107">
        <v>0</v>
      </c>
      <c r="AN766" s="98">
        <f t="shared" si="174"/>
        <v>0</v>
      </c>
      <c r="AO766" s="99" t="e">
        <f>SUMIF([1]Sheet1!$AB:$AB,E766,[1]Sheet1!$AA:$AA)</f>
        <v>#VALUE!</v>
      </c>
      <c r="AP766" s="100">
        <f t="shared" si="175"/>
        <v>1</v>
      </c>
      <c r="AQ766" s="97">
        <f t="shared" si="176"/>
        <v>0</v>
      </c>
      <c r="AR766" s="100">
        <f t="shared" si="177"/>
        <v>0.99785937088410592</v>
      </c>
      <c r="AS766" s="101">
        <f t="shared" si="178"/>
        <v>-12.669566405581874</v>
      </c>
      <c r="AT766" s="100">
        <v>0.11334524387361433</v>
      </c>
      <c r="AU766" s="108">
        <f t="shared" si="179"/>
        <v>1</v>
      </c>
    </row>
    <row r="767" spans="1:47" hidden="1">
      <c r="A767" s="21">
        <v>44927</v>
      </c>
      <c r="B767" s="22" t="s">
        <v>13</v>
      </c>
      <c r="C767" s="22" t="s">
        <v>274</v>
      </c>
      <c r="D767" s="22" t="s">
        <v>780</v>
      </c>
      <c r="E767" s="22">
        <v>1001940412</v>
      </c>
      <c r="F767" s="22" t="s">
        <v>32</v>
      </c>
      <c r="G767" s="22">
        <v>1069281</v>
      </c>
      <c r="H767" s="36" t="s">
        <v>20</v>
      </c>
      <c r="I767" s="4" t="s">
        <v>3519</v>
      </c>
      <c r="J767" s="4" t="s">
        <v>3557</v>
      </c>
      <c r="K767" s="25">
        <v>123.66999999999825</v>
      </c>
      <c r="L767" s="25">
        <v>123.66999999999825</v>
      </c>
      <c r="M767" s="26">
        <v>0</v>
      </c>
      <c r="N767" s="26">
        <v>0</v>
      </c>
      <c r="O767" s="26">
        <v>11</v>
      </c>
      <c r="P767" s="26">
        <v>0</v>
      </c>
      <c r="Q767" s="26">
        <v>1224</v>
      </c>
      <c r="R767" s="27">
        <v>0</v>
      </c>
      <c r="S767" s="27">
        <v>77400.000000000015</v>
      </c>
      <c r="T767" s="28">
        <v>0</v>
      </c>
      <c r="U767" s="27">
        <v>77400</v>
      </c>
      <c r="V767" s="29">
        <v>0</v>
      </c>
      <c r="W767" s="26">
        <v>6</v>
      </c>
      <c r="X767" s="30">
        <f t="shared" si="165"/>
        <v>11</v>
      </c>
      <c r="Y767" s="31">
        <f t="shared" si="166"/>
        <v>1224</v>
      </c>
      <c r="Z767" s="31">
        <f t="shared" si="167"/>
        <v>77400.000000000015</v>
      </c>
      <c r="AA767" s="31">
        <f t="shared" si="168"/>
        <v>77400</v>
      </c>
      <c r="AB767" s="5">
        <v>6</v>
      </c>
      <c r="AC767" s="6">
        <v>0</v>
      </c>
      <c r="AD767" s="30">
        <v>0</v>
      </c>
      <c r="AE767" s="67">
        <f t="shared" si="169"/>
        <v>0.54545454545454541</v>
      </c>
      <c r="AF767" s="70">
        <f>IF(C767=Sheet6!$E$3,Sheet6!$E$4,IF('January 2023'!C767=Sheet6!$F$3,Sheet6!$F$4,IF('January 2023'!C767=Sheet6!$G$3,Sheet6!$G$4,IF('January 2023'!C767=Sheet6!$H$3,Sheet6!$H$4,IF('January 2023'!C767=Sheet6!$I$3,Sheet6!$I$4,IF('January 2023'!C767=Sheet6!$J$3,Sheet6!$J$4,IF('January 2023'!C767=Sheet6!$K$3,Sheet6!$K$4,IF('January 2023'!C767=Sheet6!$L$3,Sheet6!$L$4))))))))</f>
        <v>0.11334524387361433</v>
      </c>
      <c r="AG767" s="74">
        <f t="shared" si="170"/>
        <v>9.8973073502063329</v>
      </c>
      <c r="AH767" s="71">
        <v>0.84</v>
      </c>
      <c r="AI767" s="72">
        <f t="shared" si="171"/>
        <v>1</v>
      </c>
      <c r="AJ767" s="73">
        <f t="shared" si="172"/>
        <v>0.54545454545454541</v>
      </c>
      <c r="AK767" s="73">
        <v>0.68062718848137493</v>
      </c>
      <c r="AL767" s="95">
        <f t="shared" si="173"/>
        <v>0</v>
      </c>
      <c r="AM767" s="107">
        <v>0</v>
      </c>
      <c r="AN767" s="98">
        <f t="shared" si="174"/>
        <v>0</v>
      </c>
      <c r="AO767" s="99" t="e">
        <f>SUMIF([1]Sheet1!$AB:$AB,E767,[1]Sheet1!$AA:$AA)</f>
        <v>#VALUE!</v>
      </c>
      <c r="AP767" s="100">
        <f t="shared" si="175"/>
        <v>1</v>
      </c>
      <c r="AQ767" s="97">
        <f t="shared" si="176"/>
        <v>0</v>
      </c>
      <c r="AR767" s="100">
        <f t="shared" si="177"/>
        <v>0.99999999999999978</v>
      </c>
      <c r="AS767" s="101">
        <f t="shared" si="178"/>
        <v>-8.8973073502063311</v>
      </c>
      <c r="AT767" s="100">
        <v>0.11334524387361433</v>
      </c>
      <c r="AU767" s="108">
        <f t="shared" si="179"/>
        <v>1</v>
      </c>
    </row>
    <row r="768" spans="1:47" hidden="1">
      <c r="A768" s="21">
        <v>44927</v>
      </c>
      <c r="B768" s="22" t="s">
        <v>13</v>
      </c>
      <c r="C768" s="22" t="s">
        <v>274</v>
      </c>
      <c r="D768" s="22" t="s">
        <v>3390</v>
      </c>
      <c r="E768" s="22">
        <v>1000002001</v>
      </c>
      <c r="F768" s="22" t="s">
        <v>32</v>
      </c>
      <c r="G768" s="22">
        <v>1070846</v>
      </c>
      <c r="H768" s="36" t="s">
        <v>278</v>
      </c>
      <c r="I768" s="4" t="s">
        <v>3512</v>
      </c>
      <c r="J768" s="4" t="s">
        <v>3512</v>
      </c>
      <c r="K768" s="25" t="s">
        <v>34</v>
      </c>
      <c r="L768" s="25">
        <v>0</v>
      </c>
      <c r="M768" s="26">
        <v>1</v>
      </c>
      <c r="N768" s="26">
        <v>0</v>
      </c>
      <c r="O768" s="26">
        <v>1</v>
      </c>
      <c r="P768" s="26">
        <v>50</v>
      </c>
      <c r="Q768" s="26">
        <v>1843.4</v>
      </c>
      <c r="R768" s="27">
        <v>2461.75</v>
      </c>
      <c r="S768" s="27">
        <v>55660.619999999995</v>
      </c>
      <c r="T768" s="28">
        <v>0</v>
      </c>
      <c r="U768" s="27">
        <v>80000</v>
      </c>
      <c r="V768" s="29">
        <v>0</v>
      </c>
      <c r="W768" s="26">
        <v>1</v>
      </c>
      <c r="X768" s="30">
        <f t="shared" si="165"/>
        <v>2</v>
      </c>
      <c r="Y768" s="31">
        <f t="shared" si="166"/>
        <v>1893.4</v>
      </c>
      <c r="Z768" s="31">
        <f t="shared" si="167"/>
        <v>58122.369999999995</v>
      </c>
      <c r="AA768" s="31">
        <f t="shared" si="168"/>
        <v>80000</v>
      </c>
      <c r="AB768" s="5">
        <v>1</v>
      </c>
      <c r="AC768" s="6">
        <v>0</v>
      </c>
      <c r="AD768" s="30">
        <v>0</v>
      </c>
      <c r="AE768" s="67">
        <f t="shared" si="169"/>
        <v>0.5</v>
      </c>
      <c r="AF768" s="70">
        <f>IF(C768=Sheet6!$E$3,Sheet6!$E$4,IF('January 2023'!C768=Sheet6!$F$3,Sheet6!$F$4,IF('January 2023'!C768=Sheet6!$G$3,Sheet6!$G$4,IF('January 2023'!C768=Sheet6!$H$3,Sheet6!$H$4,IF('January 2023'!C768=Sheet6!$I$3,Sheet6!$I$4,IF('January 2023'!C768=Sheet6!$J$3,Sheet6!$J$4,IF('January 2023'!C768=Sheet6!$K$3,Sheet6!$K$4,IF('January 2023'!C768=Sheet6!$L$3,Sheet6!$L$4))))))))</f>
        <v>0.11334524387361433</v>
      </c>
      <c r="AG768" s="74">
        <f t="shared" si="170"/>
        <v>0</v>
      </c>
      <c r="AH768" s="71">
        <v>0.84</v>
      </c>
      <c r="AI768" s="72">
        <f t="shared" si="171"/>
        <v>0</v>
      </c>
      <c r="AJ768" s="73">
        <f t="shared" si="172"/>
        <v>0.5</v>
      </c>
      <c r="AK768" s="73">
        <v>0.68062718848137493</v>
      </c>
      <c r="AL768" s="95">
        <f t="shared" si="173"/>
        <v>0</v>
      </c>
      <c r="AM768" s="107">
        <v>0</v>
      </c>
      <c r="AN768" s="98">
        <f t="shared" si="174"/>
        <v>0</v>
      </c>
      <c r="AO768" s="99" t="e">
        <f>SUMIF([1]Sheet1!$AB:$AB,E768,[1]Sheet1!$AA:$AA)</f>
        <v>#VALUE!</v>
      </c>
      <c r="AP768" s="100">
        <f t="shared" si="175"/>
        <v>1</v>
      </c>
      <c r="AQ768" s="97">
        <f t="shared" si="176"/>
        <v>0</v>
      </c>
      <c r="AR768" s="100">
        <f t="shared" si="177"/>
        <v>1.3764063647094915</v>
      </c>
      <c r="AS768" s="101">
        <f t="shared" si="178"/>
        <v>1</v>
      </c>
      <c r="AT768" s="100">
        <v>0.11334524387361433</v>
      </c>
      <c r="AU768" s="108">
        <f t="shared" si="179"/>
        <v>0</v>
      </c>
    </row>
    <row r="769" spans="1:47" hidden="1">
      <c r="A769" s="21">
        <v>44927</v>
      </c>
      <c r="B769" s="23" t="s">
        <v>13</v>
      </c>
      <c r="C769" s="23" t="s">
        <v>274</v>
      </c>
      <c r="D769" s="23" t="s">
        <v>291</v>
      </c>
      <c r="E769" s="23">
        <v>1001600432</v>
      </c>
      <c r="F769" s="23" t="s">
        <v>32</v>
      </c>
      <c r="G769" s="23">
        <v>1070846</v>
      </c>
      <c r="H769" s="37" t="s">
        <v>278</v>
      </c>
      <c r="I769" s="4" t="s">
        <v>3520</v>
      </c>
      <c r="J769" s="4" t="s">
        <v>3558</v>
      </c>
      <c r="K769" s="24" t="s">
        <v>292</v>
      </c>
      <c r="L769" s="25">
        <v>0</v>
      </c>
      <c r="M769" s="29">
        <v>0</v>
      </c>
      <c r="N769" s="29">
        <v>0</v>
      </c>
      <c r="O769" s="29">
        <v>7</v>
      </c>
      <c r="P769" s="29">
        <v>0</v>
      </c>
      <c r="Q769" s="29">
        <v>223.3</v>
      </c>
      <c r="R769" s="28">
        <v>0</v>
      </c>
      <c r="S769" s="28">
        <v>11000</v>
      </c>
      <c r="T769" s="28">
        <v>0</v>
      </c>
      <c r="U769" s="28">
        <v>11000</v>
      </c>
      <c r="V769" s="29">
        <v>0</v>
      </c>
      <c r="W769" s="29">
        <v>2</v>
      </c>
      <c r="X769" s="32">
        <f t="shared" si="165"/>
        <v>7</v>
      </c>
      <c r="Y769" s="33">
        <f t="shared" si="166"/>
        <v>223.3</v>
      </c>
      <c r="Z769" s="33">
        <f t="shared" si="167"/>
        <v>11000</v>
      </c>
      <c r="AA769" s="33">
        <f t="shared" si="168"/>
        <v>11000</v>
      </c>
      <c r="AB769" s="5">
        <v>2</v>
      </c>
      <c r="AC769" s="6">
        <v>744656.93</v>
      </c>
      <c r="AD769" s="32">
        <v>2</v>
      </c>
      <c r="AE769" s="67">
        <f t="shared" si="169"/>
        <v>0.2857142857142857</v>
      </c>
      <c r="AF769" s="70">
        <f>IF(C769=Sheet6!$E$3,Sheet6!$E$4,IF('January 2023'!C769=Sheet6!$F$3,Sheet6!$F$4,IF('January 2023'!C769=Sheet6!$G$3,Sheet6!$G$4,IF('January 2023'!C769=Sheet6!$H$3,Sheet6!$H$4,IF('January 2023'!C769=Sheet6!$I$3,Sheet6!$I$4,IF('January 2023'!C769=Sheet6!$J$3,Sheet6!$J$4,IF('January 2023'!C769=Sheet6!$K$3,Sheet6!$K$4,IF('January 2023'!C769=Sheet6!$L$3,Sheet6!$L$4))))))))</f>
        <v>0.11334524387361433</v>
      </c>
      <c r="AG769" s="74">
        <f t="shared" si="170"/>
        <v>0</v>
      </c>
      <c r="AH769" s="71">
        <v>0.84</v>
      </c>
      <c r="AI769" s="72">
        <f t="shared" si="171"/>
        <v>0</v>
      </c>
      <c r="AJ769" s="73">
        <f t="shared" si="172"/>
        <v>0.2857142857142857</v>
      </c>
      <c r="AK769" s="73">
        <v>0.68062718848137493</v>
      </c>
      <c r="AL769" s="95">
        <f t="shared" si="173"/>
        <v>0</v>
      </c>
      <c r="AM769" s="107">
        <v>0</v>
      </c>
      <c r="AN769" s="98">
        <f t="shared" si="174"/>
        <v>0</v>
      </c>
      <c r="AO769" s="99" t="e">
        <f>SUMIF([1]Sheet1!$AB:$AB,E769,[1]Sheet1!$AA:$AA)</f>
        <v>#VALUE!</v>
      </c>
      <c r="AP769" s="100">
        <f t="shared" si="175"/>
        <v>1</v>
      </c>
      <c r="AQ769" s="97">
        <f t="shared" si="176"/>
        <v>0</v>
      </c>
      <c r="AR769" s="100">
        <f t="shared" si="177"/>
        <v>1</v>
      </c>
      <c r="AS769" s="101">
        <f t="shared" si="178"/>
        <v>1</v>
      </c>
      <c r="AT769" s="100">
        <v>0.11334524387361433</v>
      </c>
      <c r="AU769" s="108">
        <f t="shared" si="179"/>
        <v>0</v>
      </c>
    </row>
    <row r="770" spans="1:47" hidden="1">
      <c r="A770" s="21">
        <v>44927</v>
      </c>
      <c r="B770" s="23" t="s">
        <v>13</v>
      </c>
      <c r="C770" s="23" t="s">
        <v>274</v>
      </c>
      <c r="D770" s="23" t="s">
        <v>293</v>
      </c>
      <c r="E770" s="23">
        <v>1001600940</v>
      </c>
      <c r="F770" s="23" t="s">
        <v>32</v>
      </c>
      <c r="G770" s="23">
        <v>1070846</v>
      </c>
      <c r="H770" s="37" t="s">
        <v>278</v>
      </c>
      <c r="I770" s="4" t="s">
        <v>3520</v>
      </c>
      <c r="J770" s="4" t="s">
        <v>3558</v>
      </c>
      <c r="K770" s="24" t="s">
        <v>294</v>
      </c>
      <c r="L770" s="25">
        <v>0</v>
      </c>
      <c r="M770" s="29">
        <v>0</v>
      </c>
      <c r="N770" s="29">
        <v>0</v>
      </c>
      <c r="O770" s="29">
        <v>1</v>
      </c>
      <c r="P770" s="29">
        <v>0</v>
      </c>
      <c r="Q770" s="29">
        <v>0</v>
      </c>
      <c r="R770" s="28">
        <v>0</v>
      </c>
      <c r="S770" s="28">
        <v>0</v>
      </c>
      <c r="T770" s="28">
        <v>0</v>
      </c>
      <c r="U770" s="28">
        <v>0</v>
      </c>
      <c r="V770" s="29">
        <v>0</v>
      </c>
      <c r="W770" s="29">
        <v>0</v>
      </c>
      <c r="X770" s="32">
        <f t="shared" si="165"/>
        <v>1</v>
      </c>
      <c r="Y770" s="33">
        <f t="shared" si="166"/>
        <v>0</v>
      </c>
      <c r="Z770" s="33">
        <f t="shared" si="167"/>
        <v>0</v>
      </c>
      <c r="AA770" s="33">
        <f t="shared" si="168"/>
        <v>0</v>
      </c>
      <c r="AB770" s="5">
        <v>0</v>
      </c>
      <c r="AC770" s="6">
        <v>1073923.3700000001</v>
      </c>
      <c r="AD770" s="32">
        <v>2</v>
      </c>
      <c r="AE770" s="67">
        <f t="shared" si="169"/>
        <v>0</v>
      </c>
      <c r="AF770" s="70">
        <f>IF(C770=Sheet6!$E$3,Sheet6!$E$4,IF('January 2023'!C770=Sheet6!$F$3,Sheet6!$F$4,IF('January 2023'!C770=Sheet6!$G$3,Sheet6!$G$4,IF('January 2023'!C770=Sheet6!$H$3,Sheet6!$H$4,IF('January 2023'!C770=Sheet6!$I$3,Sheet6!$I$4,IF('January 2023'!C770=Sheet6!$J$3,Sheet6!$J$4,IF('January 2023'!C770=Sheet6!$K$3,Sheet6!$K$4,IF('January 2023'!C770=Sheet6!$L$3,Sheet6!$L$4))))))))</f>
        <v>0.11334524387361433</v>
      </c>
      <c r="AG770" s="74">
        <f t="shared" si="170"/>
        <v>0</v>
      </c>
      <c r="AH770" s="71">
        <v>0.84</v>
      </c>
      <c r="AI770" s="72">
        <f t="shared" si="171"/>
        <v>0</v>
      </c>
      <c r="AJ770" s="73">
        <f t="shared" si="172"/>
        <v>0</v>
      </c>
      <c r="AK770" s="73">
        <v>0.68062718848137493</v>
      </c>
      <c r="AL770" s="95">
        <f t="shared" si="173"/>
        <v>0</v>
      </c>
      <c r="AM770" s="107">
        <v>0</v>
      </c>
      <c r="AN770" s="98">
        <f t="shared" si="174"/>
        <v>0</v>
      </c>
      <c r="AO770" s="99" t="e">
        <f>SUMIF([1]Sheet1!$AB:$AB,E770,[1]Sheet1!$AA:$AA)</f>
        <v>#VALUE!</v>
      </c>
      <c r="AP770" s="100">
        <f t="shared" si="175"/>
        <v>1</v>
      </c>
      <c r="AQ770" s="97">
        <f t="shared" si="176"/>
        <v>0</v>
      </c>
      <c r="AR770" s="100">
        <f t="shared" si="177"/>
        <v>0</v>
      </c>
      <c r="AS770" s="101">
        <f t="shared" si="178"/>
        <v>1</v>
      </c>
      <c r="AT770" s="100">
        <v>0.11334524387361433</v>
      </c>
      <c r="AU770" s="108">
        <f t="shared" si="179"/>
        <v>0</v>
      </c>
    </row>
    <row r="771" spans="1:47" hidden="1">
      <c r="A771" s="21">
        <v>44927</v>
      </c>
      <c r="B771" s="22" t="s">
        <v>13</v>
      </c>
      <c r="C771" s="22" t="s">
        <v>274</v>
      </c>
      <c r="D771" s="22" t="s">
        <v>386</v>
      </c>
      <c r="E771" s="22">
        <v>1001859402</v>
      </c>
      <c r="F771" s="22" t="s">
        <v>32</v>
      </c>
      <c r="G771" s="22">
        <v>1070846</v>
      </c>
      <c r="H771" s="36" t="s">
        <v>278</v>
      </c>
      <c r="I771" s="4" t="s">
        <v>3520</v>
      </c>
      <c r="J771" s="4" t="s">
        <v>3558</v>
      </c>
      <c r="K771" s="25">
        <v>9818.8699999999953</v>
      </c>
      <c r="L771" s="25">
        <v>9818.8699999999953</v>
      </c>
      <c r="M771" s="26">
        <v>7</v>
      </c>
      <c r="N771" s="26">
        <v>0</v>
      </c>
      <c r="O771" s="26">
        <v>20</v>
      </c>
      <c r="P771" s="26">
        <v>8064</v>
      </c>
      <c r="Q771" s="26">
        <v>2926.4999999999995</v>
      </c>
      <c r="R771" s="27">
        <v>428461.62000000005</v>
      </c>
      <c r="S771" s="27">
        <v>144143.4</v>
      </c>
      <c r="T771" s="28">
        <v>996639</v>
      </c>
      <c r="U771" s="27">
        <v>151600</v>
      </c>
      <c r="V771" s="29">
        <v>7</v>
      </c>
      <c r="W771" s="26">
        <v>14</v>
      </c>
      <c r="X771" s="30">
        <f t="shared" si="165"/>
        <v>27</v>
      </c>
      <c r="Y771" s="31">
        <f t="shared" si="166"/>
        <v>10990.5</v>
      </c>
      <c r="Z771" s="31">
        <f t="shared" si="167"/>
        <v>572605.02</v>
      </c>
      <c r="AA771" s="31">
        <f t="shared" si="168"/>
        <v>1148239</v>
      </c>
      <c r="AB771" s="5">
        <v>21</v>
      </c>
      <c r="AC771" s="6">
        <v>-745869.05</v>
      </c>
      <c r="AD771" s="30">
        <v>2</v>
      </c>
      <c r="AE771" s="67">
        <f t="shared" si="169"/>
        <v>0.77777777777777779</v>
      </c>
      <c r="AF771" s="70">
        <f>IF(C771=Sheet6!$E$3,Sheet6!$E$4,IF('January 2023'!C771=Sheet6!$F$3,Sheet6!$F$4,IF('January 2023'!C771=Sheet6!$G$3,Sheet6!$G$4,IF('January 2023'!C771=Sheet6!$H$3,Sheet6!$H$4,IF('January 2023'!C771=Sheet6!$I$3,Sheet6!$I$4,IF('January 2023'!C771=Sheet6!$J$3,Sheet6!$J$4,IF('January 2023'!C771=Sheet6!$K$3,Sheet6!$K$4,IF('January 2023'!C771=Sheet6!$L$3,Sheet6!$L$4))))))))</f>
        <v>0.11334524387361433</v>
      </c>
      <c r="AG771" s="74">
        <f t="shared" si="170"/>
        <v>1.1193243214341371</v>
      </c>
      <c r="AH771" s="71">
        <v>0.84</v>
      </c>
      <c r="AI771" s="72">
        <f t="shared" si="171"/>
        <v>1</v>
      </c>
      <c r="AJ771" s="73">
        <f t="shared" si="172"/>
        <v>0.77777777777777779</v>
      </c>
      <c r="AK771" s="73">
        <v>0.68062718848137493</v>
      </c>
      <c r="AL771" s="95">
        <f t="shared" si="173"/>
        <v>1</v>
      </c>
      <c r="AM771" s="107">
        <v>0</v>
      </c>
      <c r="AN771" s="98">
        <f t="shared" si="174"/>
        <v>0</v>
      </c>
      <c r="AO771" s="99" t="e">
        <f>SUMIF([1]Sheet1!$AB:$AB,E771,[1]Sheet1!$AA:$AA)</f>
        <v>#VALUE!</v>
      </c>
      <c r="AP771" s="100">
        <f t="shared" si="175"/>
        <v>1</v>
      </c>
      <c r="AQ771" s="97">
        <f t="shared" si="176"/>
        <v>0</v>
      </c>
      <c r="AR771" s="100">
        <f t="shared" si="177"/>
        <v>2.005289789460805</v>
      </c>
      <c r="AS771" s="101">
        <f t="shared" si="178"/>
        <v>-1.244569632867019</v>
      </c>
      <c r="AT771" s="100">
        <v>0.11334524387361433</v>
      </c>
      <c r="AU771" s="108">
        <f t="shared" si="179"/>
        <v>1</v>
      </c>
    </row>
    <row r="772" spans="1:47" hidden="1">
      <c r="A772" s="21">
        <v>44927</v>
      </c>
      <c r="B772" s="22" t="s">
        <v>13</v>
      </c>
      <c r="C772" s="22" t="s">
        <v>274</v>
      </c>
      <c r="D772" s="22" t="s">
        <v>373</v>
      </c>
      <c r="E772" s="22">
        <v>1001600936</v>
      </c>
      <c r="F772" s="22" t="s">
        <v>32</v>
      </c>
      <c r="G772" s="22">
        <v>1070846</v>
      </c>
      <c r="H772" s="36" t="s">
        <v>278</v>
      </c>
      <c r="I772" s="4" t="s">
        <v>3520</v>
      </c>
      <c r="J772" s="4" t="s">
        <v>3558</v>
      </c>
      <c r="K772" s="25">
        <v>8093.5900000000256</v>
      </c>
      <c r="L772" s="25">
        <v>8093.5900000000256</v>
      </c>
      <c r="M772" s="26">
        <v>1</v>
      </c>
      <c r="N772" s="26">
        <v>0</v>
      </c>
      <c r="O772" s="26">
        <v>2</v>
      </c>
      <c r="P772" s="26">
        <v>5443</v>
      </c>
      <c r="Q772" s="26">
        <v>0</v>
      </c>
      <c r="R772" s="27">
        <v>292736.78999999998</v>
      </c>
      <c r="S772" s="27">
        <v>0</v>
      </c>
      <c r="T772" s="28">
        <v>200000</v>
      </c>
      <c r="U772" s="27">
        <v>0</v>
      </c>
      <c r="V772" s="29">
        <v>1</v>
      </c>
      <c r="W772" s="26">
        <v>0</v>
      </c>
      <c r="X772" s="30">
        <f t="shared" ref="X772:X835" si="180">IFERROR(SUM(M772,O772),"")</f>
        <v>3</v>
      </c>
      <c r="Y772" s="31">
        <f t="shared" ref="Y772:Y835" si="181">IFERROR(SUM(P772:Q772),"")</f>
        <v>5443</v>
      </c>
      <c r="Z772" s="31">
        <f t="shared" ref="Z772:Z835" si="182">IFERROR(SUM(R772:S772),"")</f>
        <v>292736.78999999998</v>
      </c>
      <c r="AA772" s="31">
        <f t="shared" ref="AA772:AA835" si="183">IFERROR(SUM(T772:U772),"")</f>
        <v>200000</v>
      </c>
      <c r="AB772" s="5">
        <v>1</v>
      </c>
      <c r="AC772" s="6">
        <v>2061646.23</v>
      </c>
      <c r="AD772" s="30">
        <v>0</v>
      </c>
      <c r="AE772" s="67">
        <f t="shared" si="169"/>
        <v>0.33333333333333331</v>
      </c>
      <c r="AF772" s="70">
        <f>IF(C772=Sheet6!$E$3,Sheet6!$E$4,IF('January 2023'!C772=Sheet6!$F$3,Sheet6!$F$4,IF('January 2023'!C772=Sheet6!$G$3,Sheet6!$G$4,IF('January 2023'!C772=Sheet6!$H$3,Sheet6!$H$4,IF('January 2023'!C772=Sheet6!$I$3,Sheet6!$I$4,IF('January 2023'!C772=Sheet6!$J$3,Sheet6!$J$4,IF('January 2023'!C772=Sheet6!$K$3,Sheet6!$K$4,IF('January 2023'!C772=Sheet6!$L$3,Sheet6!$L$4))))))))</f>
        <v>0.11334524387361433</v>
      </c>
      <c r="AG772" s="74">
        <f t="shared" si="170"/>
        <v>0.67250750285101946</v>
      </c>
      <c r="AH772" s="71">
        <v>0.84</v>
      </c>
      <c r="AI772" s="72">
        <f t="shared" si="171"/>
        <v>0</v>
      </c>
      <c r="AJ772" s="73">
        <f t="shared" si="172"/>
        <v>0.33333333333333331</v>
      </c>
      <c r="AK772" s="73">
        <v>0.68062718848137493</v>
      </c>
      <c r="AL772" s="95">
        <f t="shared" si="173"/>
        <v>0</v>
      </c>
      <c r="AM772" s="107">
        <v>0</v>
      </c>
      <c r="AN772" s="98">
        <f t="shared" si="174"/>
        <v>1355.615600000021</v>
      </c>
      <c r="AO772" s="99" t="e">
        <f>SUMIF([1]Sheet1!$AB:$AB,E772,[1]Sheet1!$AA:$AA)</f>
        <v>#VALUE!</v>
      </c>
      <c r="AP772" s="100" t="str">
        <f t="shared" si="175"/>
        <v/>
      </c>
      <c r="AQ772" s="97">
        <f t="shared" si="176"/>
        <v>1</v>
      </c>
      <c r="AR772" s="100">
        <f t="shared" si="177"/>
        <v>0.68320760093051514</v>
      </c>
      <c r="AS772" s="101">
        <f t="shared" si="178"/>
        <v>0.54053776236938345</v>
      </c>
      <c r="AT772" s="100">
        <v>0.11334524387361433</v>
      </c>
      <c r="AU772" s="108">
        <f t="shared" si="179"/>
        <v>0</v>
      </c>
    </row>
    <row r="773" spans="1:47" hidden="1">
      <c r="A773" s="21">
        <v>44927</v>
      </c>
      <c r="B773" s="22" t="s">
        <v>13</v>
      </c>
      <c r="C773" s="22" t="s">
        <v>274</v>
      </c>
      <c r="D773" s="22" t="s">
        <v>580</v>
      </c>
      <c r="E773" s="22">
        <v>1001940408</v>
      </c>
      <c r="F773" s="22" t="s">
        <v>32</v>
      </c>
      <c r="G773" s="22">
        <v>1070846</v>
      </c>
      <c r="H773" s="36" t="s">
        <v>278</v>
      </c>
      <c r="I773" s="4" t="s">
        <v>3520</v>
      </c>
      <c r="J773" s="4" t="s">
        <v>3558</v>
      </c>
      <c r="K773" s="25">
        <v>7077.765000000014</v>
      </c>
      <c r="L773" s="25">
        <v>7077.765000000014</v>
      </c>
      <c r="M773" s="26">
        <v>1</v>
      </c>
      <c r="N773" s="26">
        <v>0</v>
      </c>
      <c r="O773" s="26">
        <v>23</v>
      </c>
      <c r="P773" s="26">
        <v>1200</v>
      </c>
      <c r="Q773" s="26">
        <v>3774.7999999999997</v>
      </c>
      <c r="R773" s="27">
        <v>59082</v>
      </c>
      <c r="S773" s="27">
        <v>185954.67999999996</v>
      </c>
      <c r="T773" s="28">
        <v>60000</v>
      </c>
      <c r="U773" s="27">
        <v>221400</v>
      </c>
      <c r="V773" s="29">
        <v>1</v>
      </c>
      <c r="W773" s="26">
        <v>15</v>
      </c>
      <c r="X773" s="30">
        <f t="shared" si="180"/>
        <v>24</v>
      </c>
      <c r="Y773" s="31">
        <f t="shared" si="181"/>
        <v>4974.7999999999993</v>
      </c>
      <c r="Z773" s="31">
        <f t="shared" si="182"/>
        <v>245036.67999999996</v>
      </c>
      <c r="AA773" s="31">
        <f t="shared" si="183"/>
        <v>281400</v>
      </c>
      <c r="AB773" s="5">
        <v>16</v>
      </c>
      <c r="AC773" s="6">
        <v>824241.27</v>
      </c>
      <c r="AD773" s="30">
        <v>1</v>
      </c>
      <c r="AE773" s="67">
        <f t="shared" ref="AE773:AE836" si="184">IFERROR((AB773/X773),"")</f>
        <v>0.66666666666666663</v>
      </c>
      <c r="AF773" s="70">
        <f>IF(C773=Sheet6!$E$3,Sheet6!$E$4,IF('January 2023'!C773=Sheet6!$F$3,Sheet6!$F$4,IF('January 2023'!C773=Sheet6!$G$3,Sheet6!$G$4,IF('January 2023'!C773=Sheet6!$H$3,Sheet6!$H$4,IF('January 2023'!C773=Sheet6!$I$3,Sheet6!$I$4,IF('January 2023'!C773=Sheet6!$J$3,Sheet6!$J$4,IF('January 2023'!C773=Sheet6!$K$3,Sheet6!$K$4,IF('January 2023'!C773=Sheet6!$L$3,Sheet6!$L$4))))))))</f>
        <v>0.11334524387361433</v>
      </c>
      <c r="AG773" s="74">
        <f t="shared" ref="AG773:AG836" si="185">IFERROR(Y773/L773,0)</f>
        <v>0.70287725009236524</v>
      </c>
      <c r="AH773" s="71">
        <v>0.84</v>
      </c>
      <c r="AI773" s="72">
        <f t="shared" ref="AI773:AI836" si="186">IF(AG773&gt;AH773,1,0)</f>
        <v>0</v>
      </c>
      <c r="AJ773" s="73">
        <f t="shared" ref="AJ773:AJ836" si="187">IFERROR(AB773/X773,0)</f>
        <v>0.66666666666666663</v>
      </c>
      <c r="AK773" s="73">
        <v>0.68062718848137493</v>
      </c>
      <c r="AL773" s="95">
        <f t="shared" ref="AL773:AL836" si="188">IF(AJ773&gt;=AK773,1,0)</f>
        <v>0</v>
      </c>
      <c r="AM773" s="107">
        <v>0</v>
      </c>
      <c r="AN773" s="98">
        <f t="shared" ref="AN773:AN836" si="189">IF(((AH773*L773)-(AG773*L773))&lt;0,0,((AH773*L773)-(AG773*L773)))</f>
        <v>970.52260000001206</v>
      </c>
      <c r="AO773" s="99" t="e">
        <f>SUMIF([1]Sheet1!$AB:$AB,E773,[1]Sheet1!$AA:$AA)</f>
        <v>#VALUE!</v>
      </c>
      <c r="AP773" s="100" t="str">
        <f t="shared" ref="AP773:AP836" si="190">IF(AN773=0,100%,IFERROR((AO773/AN773),""))</f>
        <v/>
      </c>
      <c r="AQ773" s="97">
        <f t="shared" ref="AQ773:AQ836" si="191">IF(AND(AN773&gt;0,AP773&gt;=100%),1,0)</f>
        <v>1</v>
      </c>
      <c r="AR773" s="100">
        <f t="shared" ref="AR773:AR836" si="192">IFERROR(AA773/Z773,0)</f>
        <v>1.1483994967610565</v>
      </c>
      <c r="AS773" s="101">
        <f t="shared" ref="AS773:AS836" si="193">1-(AR773*AG773)</f>
        <v>0.19281611970913248</v>
      </c>
      <c r="AT773" s="100">
        <v>0.11334524387361433</v>
      </c>
      <c r="AU773" s="108">
        <f t="shared" ref="AU773:AU836" si="194">IF(AS773&lt;=AT773,1,0)</f>
        <v>0</v>
      </c>
    </row>
    <row r="774" spans="1:47" hidden="1">
      <c r="A774" s="21">
        <v>44927</v>
      </c>
      <c r="B774" s="23" t="s">
        <v>13</v>
      </c>
      <c r="C774" s="23" t="s">
        <v>274</v>
      </c>
      <c r="D774" s="23" t="s">
        <v>384</v>
      </c>
      <c r="E774" s="23">
        <v>1000260937</v>
      </c>
      <c r="F774" s="23" t="s">
        <v>32</v>
      </c>
      <c r="G774" s="23">
        <v>1070846</v>
      </c>
      <c r="H774" s="37" t="s">
        <v>278</v>
      </c>
      <c r="I774" s="4" t="s">
        <v>3520</v>
      </c>
      <c r="J774" s="4" t="s">
        <v>3558</v>
      </c>
      <c r="K774" s="24">
        <v>6115.2000000000698</v>
      </c>
      <c r="L774" s="24">
        <v>6115.2000000000698</v>
      </c>
      <c r="M774" s="29">
        <v>2</v>
      </c>
      <c r="N774" s="29">
        <v>0</v>
      </c>
      <c r="O774" s="29">
        <v>17</v>
      </c>
      <c r="P774" s="29">
        <v>2400</v>
      </c>
      <c r="Q774" s="29">
        <v>3859.9</v>
      </c>
      <c r="R774" s="28">
        <v>118164</v>
      </c>
      <c r="S774" s="28">
        <v>190102.89</v>
      </c>
      <c r="T774" s="28">
        <v>83500</v>
      </c>
      <c r="U774" s="28">
        <v>212600</v>
      </c>
      <c r="V774" s="29">
        <v>2</v>
      </c>
      <c r="W774" s="29">
        <v>9</v>
      </c>
      <c r="X774" s="32">
        <f t="shared" si="180"/>
        <v>19</v>
      </c>
      <c r="Y774" s="33">
        <f t="shared" si="181"/>
        <v>6259.9</v>
      </c>
      <c r="Z774" s="33">
        <f t="shared" si="182"/>
        <v>308266.89</v>
      </c>
      <c r="AA774" s="33">
        <f t="shared" si="183"/>
        <v>296100</v>
      </c>
      <c r="AB774" s="5">
        <v>11</v>
      </c>
      <c r="AC774" s="6">
        <v>41354.019999999997</v>
      </c>
      <c r="AD774" s="32">
        <v>0</v>
      </c>
      <c r="AE774" s="67">
        <f t="shared" si="184"/>
        <v>0.57894736842105265</v>
      </c>
      <c r="AF774" s="70">
        <f>IF(C774=Sheet6!$E$3,Sheet6!$E$4,IF('January 2023'!C774=Sheet6!$F$3,Sheet6!$F$4,IF('January 2023'!C774=Sheet6!$G$3,Sheet6!$G$4,IF('January 2023'!C774=Sheet6!$H$3,Sheet6!$H$4,IF('January 2023'!C774=Sheet6!$I$3,Sheet6!$I$4,IF('January 2023'!C774=Sheet6!$J$3,Sheet6!$J$4,IF('January 2023'!C774=Sheet6!$K$3,Sheet6!$K$4,IF('January 2023'!C774=Sheet6!$L$3,Sheet6!$L$4))))))))</f>
        <v>0.11334524387361433</v>
      </c>
      <c r="AG774" s="74">
        <f t="shared" si="185"/>
        <v>1.0236623495551949</v>
      </c>
      <c r="AH774" s="71">
        <v>0.84</v>
      </c>
      <c r="AI774" s="72">
        <f t="shared" si="186"/>
        <v>1</v>
      </c>
      <c r="AJ774" s="73">
        <f t="shared" si="187"/>
        <v>0.57894736842105265</v>
      </c>
      <c r="AK774" s="73">
        <v>0.68062718848137493</v>
      </c>
      <c r="AL774" s="95">
        <f t="shared" si="188"/>
        <v>0</v>
      </c>
      <c r="AM774" s="107">
        <v>0</v>
      </c>
      <c r="AN774" s="98">
        <f t="shared" si="189"/>
        <v>0</v>
      </c>
      <c r="AO774" s="99" t="e">
        <f>SUMIF([1]Sheet1!$AB:$AB,E774,[1]Sheet1!$AA:$AA)</f>
        <v>#VALUE!</v>
      </c>
      <c r="AP774" s="100">
        <f t="shared" si="190"/>
        <v>1</v>
      </c>
      <c r="AQ774" s="97">
        <f t="shared" si="191"/>
        <v>0</v>
      </c>
      <c r="AR774" s="100">
        <f t="shared" si="192"/>
        <v>0.96053131103376033</v>
      </c>
      <c r="AS774" s="101">
        <f t="shared" si="193"/>
        <v>1.6740261325849271E-2</v>
      </c>
      <c r="AT774" s="100">
        <v>0.11334524387361433</v>
      </c>
      <c r="AU774" s="108">
        <f t="shared" si="194"/>
        <v>1</v>
      </c>
    </row>
    <row r="775" spans="1:47" hidden="1">
      <c r="A775" s="21">
        <v>44927</v>
      </c>
      <c r="B775" s="22" t="s">
        <v>13</v>
      </c>
      <c r="C775" s="22" t="s">
        <v>274</v>
      </c>
      <c r="D775" s="22" t="s">
        <v>436</v>
      </c>
      <c r="E775" s="22">
        <v>1002058929</v>
      </c>
      <c r="F775" s="22" t="s">
        <v>32</v>
      </c>
      <c r="G775" s="22">
        <v>1070846</v>
      </c>
      <c r="H775" s="36" t="s">
        <v>278</v>
      </c>
      <c r="I775" s="4" t="s">
        <v>3520</v>
      </c>
      <c r="J775" s="4" t="s">
        <v>3558</v>
      </c>
      <c r="K775" s="25">
        <v>6069.0599999999977</v>
      </c>
      <c r="L775" s="25">
        <v>6069.0599999999977</v>
      </c>
      <c r="M775" s="26">
        <v>0</v>
      </c>
      <c r="N775" s="26">
        <v>0</v>
      </c>
      <c r="O775" s="26">
        <v>13</v>
      </c>
      <c r="P775" s="26">
        <v>0</v>
      </c>
      <c r="Q775" s="26">
        <v>2289.9</v>
      </c>
      <c r="R775" s="27">
        <v>0</v>
      </c>
      <c r="S775" s="27">
        <v>112799.99999999999</v>
      </c>
      <c r="T775" s="28">
        <v>0</v>
      </c>
      <c r="U775" s="27">
        <v>112800</v>
      </c>
      <c r="V775" s="29">
        <v>0</v>
      </c>
      <c r="W775" s="26">
        <v>10</v>
      </c>
      <c r="X775" s="30">
        <f t="shared" si="180"/>
        <v>13</v>
      </c>
      <c r="Y775" s="31">
        <f t="shared" si="181"/>
        <v>2289.9</v>
      </c>
      <c r="Z775" s="31">
        <f t="shared" si="182"/>
        <v>112799.99999999999</v>
      </c>
      <c r="AA775" s="31">
        <f t="shared" si="183"/>
        <v>112800</v>
      </c>
      <c r="AB775" s="5">
        <v>10</v>
      </c>
      <c r="AC775" s="6">
        <v>0</v>
      </c>
      <c r="AD775" s="30">
        <v>1</v>
      </c>
      <c r="AE775" s="67">
        <f t="shared" si="184"/>
        <v>0.76923076923076927</v>
      </c>
      <c r="AF775" s="70">
        <f>IF(C775=Sheet6!$E$3,Sheet6!$E$4,IF('January 2023'!C775=Sheet6!$F$3,Sheet6!$F$4,IF('January 2023'!C775=Sheet6!$G$3,Sheet6!$G$4,IF('January 2023'!C775=Sheet6!$H$3,Sheet6!$H$4,IF('January 2023'!C775=Sheet6!$I$3,Sheet6!$I$4,IF('January 2023'!C775=Sheet6!$J$3,Sheet6!$J$4,IF('January 2023'!C775=Sheet6!$K$3,Sheet6!$K$4,IF('January 2023'!C775=Sheet6!$L$3,Sheet6!$L$4))))))))</f>
        <v>0.11334524387361433</v>
      </c>
      <c r="AG775" s="74">
        <f t="shared" si="185"/>
        <v>0.37730719419481779</v>
      </c>
      <c r="AH775" s="71">
        <v>0.84</v>
      </c>
      <c r="AI775" s="72">
        <f t="shared" si="186"/>
        <v>0</v>
      </c>
      <c r="AJ775" s="73">
        <f t="shared" si="187"/>
        <v>0.76923076923076927</v>
      </c>
      <c r="AK775" s="73">
        <v>0.68062718848137493</v>
      </c>
      <c r="AL775" s="95">
        <f t="shared" si="188"/>
        <v>1</v>
      </c>
      <c r="AM775" s="107">
        <v>0</v>
      </c>
      <c r="AN775" s="98">
        <f t="shared" si="189"/>
        <v>2808.1103999999982</v>
      </c>
      <c r="AO775" s="99" t="e">
        <f>SUMIF([1]Sheet1!$AB:$AB,E775,[1]Sheet1!$AA:$AA)</f>
        <v>#VALUE!</v>
      </c>
      <c r="AP775" s="100" t="str">
        <f t="shared" si="190"/>
        <v/>
      </c>
      <c r="AQ775" s="97">
        <f t="shared" si="191"/>
        <v>1</v>
      </c>
      <c r="AR775" s="100">
        <f t="shared" si="192"/>
        <v>1.0000000000000002</v>
      </c>
      <c r="AS775" s="101">
        <f t="shared" si="193"/>
        <v>0.62269280580518216</v>
      </c>
      <c r="AT775" s="100">
        <v>0.11334524387361433</v>
      </c>
      <c r="AU775" s="108">
        <f t="shared" si="194"/>
        <v>0</v>
      </c>
    </row>
    <row r="776" spans="1:47" hidden="1">
      <c r="A776" s="21">
        <v>44927</v>
      </c>
      <c r="B776" s="22" t="s">
        <v>13</v>
      </c>
      <c r="C776" s="22" t="s">
        <v>274</v>
      </c>
      <c r="D776" s="22" t="s">
        <v>463</v>
      </c>
      <c r="E776" s="22">
        <v>1000260904</v>
      </c>
      <c r="F776" s="22" t="s">
        <v>32</v>
      </c>
      <c r="G776" s="22">
        <v>1070846</v>
      </c>
      <c r="H776" s="36" t="s">
        <v>278</v>
      </c>
      <c r="I776" s="4" t="s">
        <v>3520</v>
      </c>
      <c r="J776" s="4" t="s">
        <v>3558</v>
      </c>
      <c r="K776" s="25">
        <v>5747.3999999999651</v>
      </c>
      <c r="L776" s="25">
        <v>5747.3999999999651</v>
      </c>
      <c r="M776" s="26">
        <v>0</v>
      </c>
      <c r="N776" s="26">
        <v>0</v>
      </c>
      <c r="O776" s="26">
        <v>16</v>
      </c>
      <c r="P776" s="26">
        <v>0</v>
      </c>
      <c r="Q776" s="26">
        <v>5070.1999999999989</v>
      </c>
      <c r="R776" s="27">
        <v>0</v>
      </c>
      <c r="S776" s="27">
        <v>249717.49</v>
      </c>
      <c r="T776" s="28">
        <v>0</v>
      </c>
      <c r="U776" s="27">
        <v>337900</v>
      </c>
      <c r="V776" s="29">
        <v>0</v>
      </c>
      <c r="W776" s="26">
        <v>12</v>
      </c>
      <c r="X776" s="30">
        <f t="shared" si="180"/>
        <v>16</v>
      </c>
      <c r="Y776" s="31">
        <f t="shared" si="181"/>
        <v>5070.1999999999989</v>
      </c>
      <c r="Z776" s="31">
        <f t="shared" si="182"/>
        <v>249717.49</v>
      </c>
      <c r="AA776" s="31">
        <f t="shared" si="183"/>
        <v>337900</v>
      </c>
      <c r="AB776" s="5">
        <v>12</v>
      </c>
      <c r="AC776" s="6">
        <v>648900.96</v>
      </c>
      <c r="AD776" s="30">
        <v>1</v>
      </c>
      <c r="AE776" s="67">
        <f t="shared" si="184"/>
        <v>0.75</v>
      </c>
      <c r="AF776" s="70">
        <f>IF(C776=Sheet6!$E$3,Sheet6!$E$4,IF('January 2023'!C776=Sheet6!$F$3,Sheet6!$F$4,IF('January 2023'!C776=Sheet6!$G$3,Sheet6!$G$4,IF('January 2023'!C776=Sheet6!$H$3,Sheet6!$H$4,IF('January 2023'!C776=Sheet6!$I$3,Sheet6!$I$4,IF('January 2023'!C776=Sheet6!$J$3,Sheet6!$J$4,IF('January 2023'!C776=Sheet6!$K$3,Sheet6!$K$4,IF('January 2023'!C776=Sheet6!$L$3,Sheet6!$L$4))))))))</f>
        <v>0.11334524387361433</v>
      </c>
      <c r="AG776" s="74">
        <f t="shared" si="185"/>
        <v>0.88217280857431701</v>
      </c>
      <c r="AH776" s="71">
        <v>0.84</v>
      </c>
      <c r="AI776" s="72">
        <f t="shared" si="186"/>
        <v>1</v>
      </c>
      <c r="AJ776" s="73">
        <f t="shared" si="187"/>
        <v>0.75</v>
      </c>
      <c r="AK776" s="73">
        <v>0.68062718848137493</v>
      </c>
      <c r="AL776" s="95">
        <f t="shared" si="188"/>
        <v>1</v>
      </c>
      <c r="AM776" s="107">
        <v>0</v>
      </c>
      <c r="AN776" s="98">
        <f t="shared" si="189"/>
        <v>0</v>
      </c>
      <c r="AO776" s="99" t="e">
        <f>SUMIF([1]Sheet1!$AB:$AB,E776,[1]Sheet1!$AA:$AA)</f>
        <v>#VALUE!</v>
      </c>
      <c r="AP776" s="100">
        <f t="shared" si="190"/>
        <v>1</v>
      </c>
      <c r="AQ776" s="97">
        <f t="shared" si="191"/>
        <v>0</v>
      </c>
      <c r="AR776" s="100">
        <f t="shared" si="192"/>
        <v>1.3531290899968602</v>
      </c>
      <c r="AS776" s="101">
        <f t="shared" si="193"/>
        <v>-0.19369368968613987</v>
      </c>
      <c r="AT776" s="100">
        <v>0.11334524387361433</v>
      </c>
      <c r="AU776" s="108">
        <f t="shared" si="194"/>
        <v>1</v>
      </c>
    </row>
    <row r="777" spans="1:47" hidden="1">
      <c r="A777" s="21">
        <v>44927</v>
      </c>
      <c r="B777" s="23" t="s">
        <v>13</v>
      </c>
      <c r="C777" s="23" t="s">
        <v>274</v>
      </c>
      <c r="D777" s="23" t="s">
        <v>497</v>
      </c>
      <c r="E777" s="23">
        <v>1000260957</v>
      </c>
      <c r="F777" s="23" t="s">
        <v>32</v>
      </c>
      <c r="G777" s="23">
        <v>1070846</v>
      </c>
      <c r="H777" s="37" t="s">
        <v>278</v>
      </c>
      <c r="I777" s="4" t="s">
        <v>3520</v>
      </c>
      <c r="J777" s="4" t="s">
        <v>3558</v>
      </c>
      <c r="K777" s="24">
        <v>5668.6000000000349</v>
      </c>
      <c r="L777" s="24">
        <v>5668.6000000000349</v>
      </c>
      <c r="M777" s="29">
        <v>1</v>
      </c>
      <c r="N777" s="29">
        <v>0</v>
      </c>
      <c r="O777" s="29">
        <v>29</v>
      </c>
      <c r="P777" s="29">
        <v>1200</v>
      </c>
      <c r="Q777" s="29">
        <v>4651.8999999999987</v>
      </c>
      <c r="R777" s="28">
        <v>59082</v>
      </c>
      <c r="S777" s="28">
        <v>229184.41999999995</v>
      </c>
      <c r="T777" s="28">
        <v>55000</v>
      </c>
      <c r="U777" s="28">
        <v>298350</v>
      </c>
      <c r="V777" s="29">
        <v>1</v>
      </c>
      <c r="W777" s="29">
        <v>14</v>
      </c>
      <c r="X777" s="32">
        <f t="shared" si="180"/>
        <v>30</v>
      </c>
      <c r="Y777" s="33">
        <f t="shared" si="181"/>
        <v>5851.8999999999987</v>
      </c>
      <c r="Z777" s="33">
        <f t="shared" si="182"/>
        <v>288266.41999999993</v>
      </c>
      <c r="AA777" s="33">
        <f t="shared" si="183"/>
        <v>353350</v>
      </c>
      <c r="AB777" s="5">
        <v>15</v>
      </c>
      <c r="AC777" s="6">
        <v>73912.800000000003</v>
      </c>
      <c r="AD777" s="32">
        <v>2</v>
      </c>
      <c r="AE777" s="67">
        <f t="shared" si="184"/>
        <v>0.5</v>
      </c>
      <c r="AF777" s="70">
        <f>IF(C777=Sheet6!$E$3,Sheet6!$E$4,IF('January 2023'!C777=Sheet6!$F$3,Sheet6!$F$4,IF('January 2023'!C777=Sheet6!$G$3,Sheet6!$G$4,IF('January 2023'!C777=Sheet6!$H$3,Sheet6!$H$4,IF('January 2023'!C777=Sheet6!$I$3,Sheet6!$I$4,IF('January 2023'!C777=Sheet6!$J$3,Sheet6!$J$4,IF('January 2023'!C777=Sheet6!$K$3,Sheet6!$K$4,IF('January 2023'!C777=Sheet6!$L$3,Sheet6!$L$4))))))))</f>
        <v>0.11334524387361433</v>
      </c>
      <c r="AG777" s="74">
        <f t="shared" si="185"/>
        <v>1.0323360265321178</v>
      </c>
      <c r="AH777" s="71">
        <v>0.84</v>
      </c>
      <c r="AI777" s="72">
        <f t="shared" si="186"/>
        <v>1</v>
      </c>
      <c r="AJ777" s="73">
        <f t="shared" si="187"/>
        <v>0.5</v>
      </c>
      <c r="AK777" s="73">
        <v>0.68062718848137493</v>
      </c>
      <c r="AL777" s="95">
        <f t="shared" si="188"/>
        <v>0</v>
      </c>
      <c r="AM777" s="107">
        <v>0</v>
      </c>
      <c r="AN777" s="98">
        <f t="shared" si="189"/>
        <v>0</v>
      </c>
      <c r="AO777" s="99" t="e">
        <f>SUMIF([1]Sheet1!$AB:$AB,E777,[1]Sheet1!$AA:$AA)</f>
        <v>#VALUE!</v>
      </c>
      <c r="AP777" s="100">
        <f t="shared" si="190"/>
        <v>1</v>
      </c>
      <c r="AQ777" s="97">
        <f t="shared" si="191"/>
        <v>0</v>
      </c>
      <c r="AR777" s="100">
        <f t="shared" si="192"/>
        <v>1.2257757944890011</v>
      </c>
      <c r="AS777" s="101">
        <f t="shared" si="193"/>
        <v>-0.26541251310202507</v>
      </c>
      <c r="AT777" s="100">
        <v>0.11334524387361433</v>
      </c>
      <c r="AU777" s="108">
        <f t="shared" si="194"/>
        <v>1</v>
      </c>
    </row>
    <row r="778" spans="1:47" hidden="1">
      <c r="A778" s="21">
        <v>44927</v>
      </c>
      <c r="B778" s="23" t="s">
        <v>13</v>
      </c>
      <c r="C778" s="23" t="s">
        <v>274</v>
      </c>
      <c r="D778" s="23" t="s">
        <v>495</v>
      </c>
      <c r="E778" s="23">
        <v>1000260930</v>
      </c>
      <c r="F778" s="23" t="s">
        <v>32</v>
      </c>
      <c r="G778" s="23">
        <v>1070846</v>
      </c>
      <c r="H778" s="37" t="s">
        <v>278</v>
      </c>
      <c r="I778" s="4" t="s">
        <v>3520</v>
      </c>
      <c r="J778" s="4" t="s">
        <v>3558</v>
      </c>
      <c r="K778" s="24">
        <v>5314.3999999999651</v>
      </c>
      <c r="L778" s="24">
        <v>5314.3999999999651</v>
      </c>
      <c r="M778" s="29">
        <v>4</v>
      </c>
      <c r="N778" s="29">
        <v>0</v>
      </c>
      <c r="O778" s="29">
        <v>16</v>
      </c>
      <c r="P778" s="29">
        <v>2876</v>
      </c>
      <c r="Q778" s="29">
        <v>4063.3</v>
      </c>
      <c r="R778" s="28">
        <v>141599.88</v>
      </c>
      <c r="S778" s="28">
        <v>200142.48</v>
      </c>
      <c r="T778" s="28">
        <v>0</v>
      </c>
      <c r="U778" s="28">
        <v>217150</v>
      </c>
      <c r="V778" s="29">
        <v>0</v>
      </c>
      <c r="W778" s="29">
        <v>12</v>
      </c>
      <c r="X778" s="32">
        <f t="shared" si="180"/>
        <v>20</v>
      </c>
      <c r="Y778" s="33">
        <f t="shared" si="181"/>
        <v>6939.3</v>
      </c>
      <c r="Z778" s="33">
        <f t="shared" si="182"/>
        <v>341742.36</v>
      </c>
      <c r="AA778" s="33">
        <f t="shared" si="183"/>
        <v>217150</v>
      </c>
      <c r="AB778" s="5">
        <v>12</v>
      </c>
      <c r="AC778" s="6">
        <v>0</v>
      </c>
      <c r="AD778" s="32">
        <v>0</v>
      </c>
      <c r="AE778" s="67">
        <f t="shared" si="184"/>
        <v>0.6</v>
      </c>
      <c r="AF778" s="70">
        <f>IF(C778=Sheet6!$E$3,Sheet6!$E$4,IF('January 2023'!C778=Sheet6!$F$3,Sheet6!$F$4,IF('January 2023'!C778=Sheet6!$G$3,Sheet6!$G$4,IF('January 2023'!C778=Sheet6!$H$3,Sheet6!$H$4,IF('January 2023'!C778=Sheet6!$I$3,Sheet6!$I$4,IF('January 2023'!C778=Sheet6!$J$3,Sheet6!$J$4,IF('January 2023'!C778=Sheet6!$K$3,Sheet6!$K$4,IF('January 2023'!C778=Sheet6!$L$3,Sheet6!$L$4))))))))</f>
        <v>0.11334524387361433</v>
      </c>
      <c r="AG778" s="74">
        <f t="shared" si="185"/>
        <v>1.3057541773295285</v>
      </c>
      <c r="AH778" s="71">
        <v>0.84</v>
      </c>
      <c r="AI778" s="72">
        <f t="shared" si="186"/>
        <v>1</v>
      </c>
      <c r="AJ778" s="73">
        <f t="shared" si="187"/>
        <v>0.6</v>
      </c>
      <c r="AK778" s="73">
        <v>0.68062718848137493</v>
      </c>
      <c r="AL778" s="95">
        <f t="shared" si="188"/>
        <v>0</v>
      </c>
      <c r="AM778" s="107">
        <v>0</v>
      </c>
      <c r="AN778" s="98">
        <f t="shared" si="189"/>
        <v>0</v>
      </c>
      <c r="AO778" s="99" t="e">
        <f>SUMIF([1]Sheet1!$AB:$AB,E778,[1]Sheet1!$AA:$AA)</f>
        <v>#VALUE!</v>
      </c>
      <c r="AP778" s="100">
        <f t="shared" si="190"/>
        <v>1</v>
      </c>
      <c r="AQ778" s="97">
        <f t="shared" si="191"/>
        <v>0</v>
      </c>
      <c r="AR778" s="100">
        <f t="shared" si="192"/>
        <v>0.63542020368794783</v>
      </c>
      <c r="AS778" s="101">
        <f t="shared" si="193"/>
        <v>0.17029741467488224</v>
      </c>
      <c r="AT778" s="100">
        <v>0.11334524387361433</v>
      </c>
      <c r="AU778" s="108">
        <f t="shared" si="194"/>
        <v>0</v>
      </c>
    </row>
    <row r="779" spans="1:47" hidden="1">
      <c r="A779" s="21">
        <v>44927</v>
      </c>
      <c r="B779" s="22" t="s">
        <v>13</v>
      </c>
      <c r="C779" s="22" t="s">
        <v>274</v>
      </c>
      <c r="D779" s="22" t="s">
        <v>488</v>
      </c>
      <c r="E779" s="22">
        <v>1000260932</v>
      </c>
      <c r="F779" s="22" t="s">
        <v>32</v>
      </c>
      <c r="G779" s="22">
        <v>1070846</v>
      </c>
      <c r="H779" s="36" t="s">
        <v>278</v>
      </c>
      <c r="I779" s="4" t="s">
        <v>3520</v>
      </c>
      <c r="J779" s="4" t="s">
        <v>3558</v>
      </c>
      <c r="K779" s="25">
        <v>5246.6512315199998</v>
      </c>
      <c r="L779" s="25">
        <v>5246.6512315199998</v>
      </c>
      <c r="M779" s="26">
        <v>1</v>
      </c>
      <c r="N779" s="26">
        <v>0</v>
      </c>
      <c r="O779" s="26">
        <v>11</v>
      </c>
      <c r="P779" s="26">
        <v>1200</v>
      </c>
      <c r="Q779" s="26">
        <v>2323.8999999999996</v>
      </c>
      <c r="R779" s="27">
        <v>64538.7</v>
      </c>
      <c r="S779" s="27">
        <v>105299.94</v>
      </c>
      <c r="T779" s="28">
        <v>39500</v>
      </c>
      <c r="U779" s="27">
        <v>115100</v>
      </c>
      <c r="V779" s="29">
        <v>1</v>
      </c>
      <c r="W779" s="26">
        <v>6</v>
      </c>
      <c r="X779" s="30">
        <f t="shared" si="180"/>
        <v>12</v>
      </c>
      <c r="Y779" s="31">
        <f t="shared" si="181"/>
        <v>3523.8999999999996</v>
      </c>
      <c r="Z779" s="31">
        <f t="shared" si="182"/>
        <v>169838.64</v>
      </c>
      <c r="AA779" s="31">
        <f t="shared" si="183"/>
        <v>154600</v>
      </c>
      <c r="AB779" s="5">
        <v>7</v>
      </c>
      <c r="AC779" s="6">
        <v>907181.15</v>
      </c>
      <c r="AD779" s="30">
        <v>1</v>
      </c>
      <c r="AE779" s="67">
        <f t="shared" si="184"/>
        <v>0.58333333333333337</v>
      </c>
      <c r="AF779" s="70">
        <f>IF(C779=Sheet6!$E$3,Sheet6!$E$4,IF('January 2023'!C779=Sheet6!$F$3,Sheet6!$F$4,IF('January 2023'!C779=Sheet6!$G$3,Sheet6!$G$4,IF('January 2023'!C779=Sheet6!$H$3,Sheet6!$H$4,IF('January 2023'!C779=Sheet6!$I$3,Sheet6!$I$4,IF('January 2023'!C779=Sheet6!$J$3,Sheet6!$J$4,IF('January 2023'!C779=Sheet6!$K$3,Sheet6!$K$4,IF('January 2023'!C779=Sheet6!$L$3,Sheet6!$L$4))))))))</f>
        <v>0.11334524387361433</v>
      </c>
      <c r="AG779" s="74">
        <f t="shared" si="185"/>
        <v>0.67164746511635298</v>
      </c>
      <c r="AH779" s="71">
        <v>0.84</v>
      </c>
      <c r="AI779" s="72">
        <f t="shared" si="186"/>
        <v>0</v>
      </c>
      <c r="AJ779" s="73">
        <f t="shared" si="187"/>
        <v>0.58333333333333337</v>
      </c>
      <c r="AK779" s="73">
        <v>0.68062718848137493</v>
      </c>
      <c r="AL779" s="95">
        <f t="shared" si="188"/>
        <v>0</v>
      </c>
      <c r="AM779" s="107">
        <v>0</v>
      </c>
      <c r="AN779" s="98">
        <f t="shared" si="189"/>
        <v>883.28703447679982</v>
      </c>
      <c r="AO779" s="99" t="e">
        <f>SUMIF([1]Sheet1!$AB:$AB,E779,[1]Sheet1!$AA:$AA)</f>
        <v>#VALUE!</v>
      </c>
      <c r="AP779" s="100" t="str">
        <f t="shared" si="190"/>
        <v/>
      </c>
      <c r="AQ779" s="97">
        <f t="shared" si="191"/>
        <v>1</v>
      </c>
      <c r="AR779" s="100">
        <f t="shared" si="192"/>
        <v>0.91027577705520946</v>
      </c>
      <c r="AS779" s="101">
        <f t="shared" si="193"/>
        <v>0.38861558178405009</v>
      </c>
      <c r="AT779" s="100">
        <v>0.11334524387361433</v>
      </c>
      <c r="AU779" s="108">
        <f t="shared" si="194"/>
        <v>0</v>
      </c>
    </row>
    <row r="780" spans="1:47" hidden="1">
      <c r="A780" s="21">
        <v>44927</v>
      </c>
      <c r="B780" s="23" t="s">
        <v>13</v>
      </c>
      <c r="C780" s="23" t="s">
        <v>274</v>
      </c>
      <c r="D780" s="23" t="s">
        <v>459</v>
      </c>
      <c r="E780" s="23">
        <v>1001601416</v>
      </c>
      <c r="F780" s="23" t="s">
        <v>32</v>
      </c>
      <c r="G780" s="23">
        <v>1070846</v>
      </c>
      <c r="H780" s="37" t="s">
        <v>278</v>
      </c>
      <c r="I780" s="4" t="s">
        <v>3520</v>
      </c>
      <c r="J780" s="4" t="s">
        <v>3558</v>
      </c>
      <c r="K780" s="24">
        <v>4909.5800000000163</v>
      </c>
      <c r="L780" s="24">
        <v>4909.5800000000163</v>
      </c>
      <c r="M780" s="29">
        <v>2</v>
      </c>
      <c r="N780" s="29">
        <v>0</v>
      </c>
      <c r="O780" s="29">
        <v>11</v>
      </c>
      <c r="P780" s="29">
        <v>2400</v>
      </c>
      <c r="Q780" s="29">
        <v>2502.1</v>
      </c>
      <c r="R780" s="28">
        <v>118164</v>
      </c>
      <c r="S780" s="28">
        <v>123200</v>
      </c>
      <c r="T780" s="28">
        <v>0</v>
      </c>
      <c r="U780" s="28">
        <v>123200</v>
      </c>
      <c r="V780" s="29">
        <v>0</v>
      </c>
      <c r="W780" s="29">
        <v>5</v>
      </c>
      <c r="X780" s="32">
        <f t="shared" si="180"/>
        <v>13</v>
      </c>
      <c r="Y780" s="33">
        <f t="shared" si="181"/>
        <v>4902.1000000000004</v>
      </c>
      <c r="Z780" s="33">
        <f t="shared" si="182"/>
        <v>241364</v>
      </c>
      <c r="AA780" s="33">
        <f t="shared" si="183"/>
        <v>123200</v>
      </c>
      <c r="AB780" s="5">
        <v>5</v>
      </c>
      <c r="AC780" s="6">
        <v>0</v>
      </c>
      <c r="AD780" s="32">
        <v>2</v>
      </c>
      <c r="AE780" s="67">
        <f t="shared" si="184"/>
        <v>0.38461538461538464</v>
      </c>
      <c r="AF780" s="70">
        <f>IF(C780=Sheet6!$E$3,Sheet6!$E$4,IF('January 2023'!C780=Sheet6!$F$3,Sheet6!$F$4,IF('January 2023'!C780=Sheet6!$G$3,Sheet6!$G$4,IF('January 2023'!C780=Sheet6!$H$3,Sheet6!$H$4,IF('January 2023'!C780=Sheet6!$I$3,Sheet6!$I$4,IF('January 2023'!C780=Sheet6!$J$3,Sheet6!$J$4,IF('January 2023'!C780=Sheet6!$K$3,Sheet6!$K$4,IF('January 2023'!C780=Sheet6!$L$3,Sheet6!$L$4))))))))</f>
        <v>0.11334524387361433</v>
      </c>
      <c r="AG780" s="74">
        <f t="shared" si="185"/>
        <v>0.99847644808720581</v>
      </c>
      <c r="AH780" s="71">
        <v>0.84</v>
      </c>
      <c r="AI780" s="72">
        <f t="shared" si="186"/>
        <v>1</v>
      </c>
      <c r="AJ780" s="73">
        <f t="shared" si="187"/>
        <v>0.38461538461538464</v>
      </c>
      <c r="AK780" s="73">
        <v>0.68062718848137493</v>
      </c>
      <c r="AL780" s="95">
        <f t="shared" si="188"/>
        <v>0</v>
      </c>
      <c r="AM780" s="107">
        <v>0</v>
      </c>
      <c r="AN780" s="98">
        <f t="shared" si="189"/>
        <v>0</v>
      </c>
      <c r="AO780" s="99" t="e">
        <f>SUMIF([1]Sheet1!$AB:$AB,E780,[1]Sheet1!$AA:$AA)</f>
        <v>#VALUE!</v>
      </c>
      <c r="AP780" s="100">
        <f t="shared" si="190"/>
        <v>1</v>
      </c>
      <c r="AQ780" s="97">
        <f t="shared" si="191"/>
        <v>0</v>
      </c>
      <c r="AR780" s="100">
        <f t="shared" si="192"/>
        <v>0.51043237599642033</v>
      </c>
      <c r="AS780" s="101">
        <f t="shared" si="193"/>
        <v>0.49034529422638107</v>
      </c>
      <c r="AT780" s="100">
        <v>0.11334524387361433</v>
      </c>
      <c r="AU780" s="108">
        <f t="shared" si="194"/>
        <v>0</v>
      </c>
    </row>
    <row r="781" spans="1:47" hidden="1">
      <c r="A781" s="21">
        <v>44927</v>
      </c>
      <c r="B781" s="23" t="s">
        <v>13</v>
      </c>
      <c r="C781" s="23" t="s">
        <v>274</v>
      </c>
      <c r="D781" s="23" t="s">
        <v>487</v>
      </c>
      <c r="E781" s="23">
        <v>1001601535</v>
      </c>
      <c r="F781" s="23" t="s">
        <v>32</v>
      </c>
      <c r="G781" s="23">
        <v>1070846</v>
      </c>
      <c r="H781" s="37" t="s">
        <v>278</v>
      </c>
      <c r="I781" s="4" t="s">
        <v>3520</v>
      </c>
      <c r="J781" s="4" t="s">
        <v>3558</v>
      </c>
      <c r="K781" s="24">
        <v>4707.140000000014</v>
      </c>
      <c r="L781" s="24">
        <v>4707.140000000014</v>
      </c>
      <c r="M781" s="29">
        <v>0</v>
      </c>
      <c r="N781" s="29">
        <v>0</v>
      </c>
      <c r="O781" s="29">
        <v>13</v>
      </c>
      <c r="P781" s="29">
        <v>0</v>
      </c>
      <c r="Q781" s="29">
        <v>2226.5</v>
      </c>
      <c r="R781" s="28">
        <v>0</v>
      </c>
      <c r="S781" s="28">
        <v>109684.63</v>
      </c>
      <c r="T781" s="28">
        <v>0</v>
      </c>
      <c r="U781" s="28">
        <v>139100</v>
      </c>
      <c r="V781" s="29">
        <v>0</v>
      </c>
      <c r="W781" s="29">
        <v>9</v>
      </c>
      <c r="X781" s="32">
        <f t="shared" si="180"/>
        <v>13</v>
      </c>
      <c r="Y781" s="33">
        <f t="shared" si="181"/>
        <v>2226.5</v>
      </c>
      <c r="Z781" s="33">
        <f t="shared" si="182"/>
        <v>109684.63</v>
      </c>
      <c r="AA781" s="33">
        <f t="shared" si="183"/>
        <v>139100</v>
      </c>
      <c r="AB781" s="5">
        <v>9</v>
      </c>
      <c r="AC781" s="6">
        <v>633148.97</v>
      </c>
      <c r="AD781" s="32">
        <v>1</v>
      </c>
      <c r="AE781" s="67">
        <f t="shared" si="184"/>
        <v>0.69230769230769229</v>
      </c>
      <c r="AF781" s="70">
        <f>IF(C781=Sheet6!$E$3,Sheet6!$E$4,IF('January 2023'!C781=Sheet6!$F$3,Sheet6!$F$4,IF('January 2023'!C781=Sheet6!$G$3,Sheet6!$G$4,IF('January 2023'!C781=Sheet6!$H$3,Sheet6!$H$4,IF('January 2023'!C781=Sheet6!$I$3,Sheet6!$I$4,IF('January 2023'!C781=Sheet6!$J$3,Sheet6!$J$4,IF('January 2023'!C781=Sheet6!$K$3,Sheet6!$K$4,IF('January 2023'!C781=Sheet6!$L$3,Sheet6!$L$4))))))))</f>
        <v>0.11334524387361433</v>
      </c>
      <c r="AG781" s="74">
        <f t="shared" si="185"/>
        <v>0.47300483945665378</v>
      </c>
      <c r="AH781" s="71">
        <v>0.84</v>
      </c>
      <c r="AI781" s="72">
        <f t="shared" si="186"/>
        <v>0</v>
      </c>
      <c r="AJ781" s="73">
        <f t="shared" si="187"/>
        <v>0.69230769230769229</v>
      </c>
      <c r="AK781" s="73">
        <v>0.68062718848137493</v>
      </c>
      <c r="AL781" s="95">
        <f t="shared" si="188"/>
        <v>1</v>
      </c>
      <c r="AM781" s="107">
        <v>0</v>
      </c>
      <c r="AN781" s="98">
        <f t="shared" si="189"/>
        <v>1727.4976000000115</v>
      </c>
      <c r="AO781" s="99" t="e">
        <f>SUMIF([1]Sheet1!$AB:$AB,E781,[1]Sheet1!$AA:$AA)</f>
        <v>#VALUE!</v>
      </c>
      <c r="AP781" s="100" t="str">
        <f t="shared" si="190"/>
        <v/>
      </c>
      <c r="AQ781" s="97">
        <f t="shared" si="191"/>
        <v>1</v>
      </c>
      <c r="AR781" s="100">
        <f t="shared" si="192"/>
        <v>1.268181330419768</v>
      </c>
      <c r="AS781" s="101">
        <f t="shared" si="193"/>
        <v>0.40014409340287205</v>
      </c>
      <c r="AT781" s="100">
        <v>0.11334524387361433</v>
      </c>
      <c r="AU781" s="108">
        <f t="shared" si="194"/>
        <v>0</v>
      </c>
    </row>
    <row r="782" spans="1:47" hidden="1">
      <c r="A782" s="21">
        <v>44927</v>
      </c>
      <c r="B782" s="22" t="s">
        <v>13</v>
      </c>
      <c r="C782" s="22" t="s">
        <v>274</v>
      </c>
      <c r="D782" s="22" t="s">
        <v>568</v>
      </c>
      <c r="E782" s="22">
        <v>1000261147</v>
      </c>
      <c r="F782" s="22" t="s">
        <v>32</v>
      </c>
      <c r="G782" s="22">
        <v>1070846</v>
      </c>
      <c r="H782" s="36" t="s">
        <v>278</v>
      </c>
      <c r="I782" s="4" t="s">
        <v>3520</v>
      </c>
      <c r="J782" s="4" t="s">
        <v>3558</v>
      </c>
      <c r="K782" s="25">
        <v>4611.4000000000233</v>
      </c>
      <c r="L782" s="25">
        <v>4611.4000000000233</v>
      </c>
      <c r="M782" s="26">
        <v>0</v>
      </c>
      <c r="N782" s="26">
        <v>0</v>
      </c>
      <c r="O782" s="26">
        <v>12</v>
      </c>
      <c r="P782" s="26">
        <v>0</v>
      </c>
      <c r="Q782" s="26">
        <v>2778.2</v>
      </c>
      <c r="R782" s="27">
        <v>0</v>
      </c>
      <c r="S782" s="27">
        <v>136833.85</v>
      </c>
      <c r="T782" s="28">
        <v>0</v>
      </c>
      <c r="U782" s="27">
        <v>191700</v>
      </c>
      <c r="V782" s="29">
        <v>0</v>
      </c>
      <c r="W782" s="26">
        <v>7</v>
      </c>
      <c r="X782" s="30">
        <f t="shared" si="180"/>
        <v>12</v>
      </c>
      <c r="Y782" s="31">
        <f t="shared" si="181"/>
        <v>2778.2</v>
      </c>
      <c r="Z782" s="31">
        <f t="shared" si="182"/>
        <v>136833.85</v>
      </c>
      <c r="AA782" s="31">
        <f t="shared" si="183"/>
        <v>191700</v>
      </c>
      <c r="AB782" s="5">
        <v>7</v>
      </c>
      <c r="AC782" s="6">
        <v>0</v>
      </c>
      <c r="AD782" s="30">
        <v>1</v>
      </c>
      <c r="AE782" s="67">
        <f t="shared" si="184"/>
        <v>0.58333333333333337</v>
      </c>
      <c r="AF782" s="70">
        <f>IF(C782=Sheet6!$E$3,Sheet6!$E$4,IF('January 2023'!C782=Sheet6!$F$3,Sheet6!$F$4,IF('January 2023'!C782=Sheet6!$G$3,Sheet6!$G$4,IF('January 2023'!C782=Sheet6!$H$3,Sheet6!$H$4,IF('January 2023'!C782=Sheet6!$I$3,Sheet6!$I$4,IF('January 2023'!C782=Sheet6!$J$3,Sheet6!$J$4,IF('January 2023'!C782=Sheet6!$K$3,Sheet6!$K$4,IF('January 2023'!C782=Sheet6!$L$3,Sheet6!$L$4))))))))</f>
        <v>0.11334524387361433</v>
      </c>
      <c r="AG782" s="74">
        <f t="shared" si="185"/>
        <v>0.60246346012056773</v>
      </c>
      <c r="AH782" s="71">
        <v>0.84</v>
      </c>
      <c r="AI782" s="72">
        <f t="shared" si="186"/>
        <v>0</v>
      </c>
      <c r="AJ782" s="73">
        <f t="shared" si="187"/>
        <v>0.58333333333333337</v>
      </c>
      <c r="AK782" s="73">
        <v>0.68062718848137493</v>
      </c>
      <c r="AL782" s="95">
        <f t="shared" si="188"/>
        <v>0</v>
      </c>
      <c r="AM782" s="107">
        <v>0</v>
      </c>
      <c r="AN782" s="98">
        <f t="shared" si="189"/>
        <v>1095.3760000000193</v>
      </c>
      <c r="AO782" s="99" t="e">
        <f>SUMIF([1]Sheet1!$AB:$AB,E782,[1]Sheet1!$AA:$AA)</f>
        <v>#VALUE!</v>
      </c>
      <c r="AP782" s="100" t="str">
        <f t="shared" si="190"/>
        <v/>
      </c>
      <c r="AQ782" s="97">
        <f t="shared" si="191"/>
        <v>1</v>
      </c>
      <c r="AR782" s="100">
        <f t="shared" si="192"/>
        <v>1.400969131541647</v>
      </c>
      <c r="AS782" s="101">
        <f t="shared" si="193"/>
        <v>0.15596728948931249</v>
      </c>
      <c r="AT782" s="100">
        <v>0.11334524387361433</v>
      </c>
      <c r="AU782" s="108">
        <f t="shared" si="194"/>
        <v>0</v>
      </c>
    </row>
    <row r="783" spans="1:47" hidden="1">
      <c r="A783" s="21">
        <v>44927</v>
      </c>
      <c r="B783" s="23" t="s">
        <v>13</v>
      </c>
      <c r="C783" s="23" t="s">
        <v>274</v>
      </c>
      <c r="D783" s="23" t="s">
        <v>492</v>
      </c>
      <c r="E783" s="23">
        <v>1000261145</v>
      </c>
      <c r="F783" s="23" t="s">
        <v>32</v>
      </c>
      <c r="G783" s="23">
        <v>1070846</v>
      </c>
      <c r="H783" s="37" t="s">
        <v>278</v>
      </c>
      <c r="I783" s="4" t="s">
        <v>3520</v>
      </c>
      <c r="J783" s="4" t="s">
        <v>3558</v>
      </c>
      <c r="K783" s="24">
        <v>4590.1999999999825</v>
      </c>
      <c r="L783" s="24">
        <v>4590.1999999999825</v>
      </c>
      <c r="M783" s="29">
        <v>0</v>
      </c>
      <c r="N783" s="29">
        <v>0</v>
      </c>
      <c r="O783" s="29">
        <v>22</v>
      </c>
      <c r="P783" s="29">
        <v>0</v>
      </c>
      <c r="Q783" s="29">
        <v>3013.9</v>
      </c>
      <c r="R783" s="28">
        <v>0</v>
      </c>
      <c r="S783" s="28">
        <v>148449.98999999996</v>
      </c>
      <c r="T783" s="28">
        <v>0</v>
      </c>
      <c r="U783" s="28">
        <v>192400</v>
      </c>
      <c r="V783" s="29">
        <v>0</v>
      </c>
      <c r="W783" s="29">
        <v>12</v>
      </c>
      <c r="X783" s="32">
        <f t="shared" si="180"/>
        <v>22</v>
      </c>
      <c r="Y783" s="33">
        <f t="shared" si="181"/>
        <v>3013.9</v>
      </c>
      <c r="Z783" s="33">
        <f t="shared" si="182"/>
        <v>148449.98999999996</v>
      </c>
      <c r="AA783" s="33">
        <f t="shared" si="183"/>
        <v>192400</v>
      </c>
      <c r="AB783" s="5">
        <v>12</v>
      </c>
      <c r="AC783" s="6">
        <v>1034637.4700000001</v>
      </c>
      <c r="AD783" s="32">
        <v>2</v>
      </c>
      <c r="AE783" s="67">
        <f t="shared" si="184"/>
        <v>0.54545454545454541</v>
      </c>
      <c r="AF783" s="70">
        <f>IF(C783=Sheet6!$E$3,Sheet6!$E$4,IF('January 2023'!C783=Sheet6!$F$3,Sheet6!$F$4,IF('January 2023'!C783=Sheet6!$G$3,Sheet6!$G$4,IF('January 2023'!C783=Sheet6!$H$3,Sheet6!$H$4,IF('January 2023'!C783=Sheet6!$I$3,Sheet6!$I$4,IF('January 2023'!C783=Sheet6!$J$3,Sheet6!$J$4,IF('January 2023'!C783=Sheet6!$K$3,Sheet6!$K$4,IF('January 2023'!C783=Sheet6!$L$3,Sheet6!$L$4))))))))</f>
        <v>0.11334524387361433</v>
      </c>
      <c r="AG783" s="74">
        <f t="shared" si="185"/>
        <v>0.65659448390048614</v>
      </c>
      <c r="AH783" s="71">
        <v>0.84</v>
      </c>
      <c r="AI783" s="72">
        <f t="shared" si="186"/>
        <v>0</v>
      </c>
      <c r="AJ783" s="73">
        <f t="shared" si="187"/>
        <v>0.54545454545454541</v>
      </c>
      <c r="AK783" s="73">
        <v>0.68062718848137493</v>
      </c>
      <c r="AL783" s="95">
        <f t="shared" si="188"/>
        <v>0</v>
      </c>
      <c r="AM783" s="107">
        <v>0</v>
      </c>
      <c r="AN783" s="98">
        <f t="shared" si="189"/>
        <v>841.86799999998493</v>
      </c>
      <c r="AO783" s="99" t="e">
        <f>SUMIF([1]Sheet1!$AB:$AB,E783,[1]Sheet1!$AA:$AA)</f>
        <v>#VALUE!</v>
      </c>
      <c r="AP783" s="100" t="str">
        <f t="shared" si="190"/>
        <v/>
      </c>
      <c r="AQ783" s="97">
        <f t="shared" si="191"/>
        <v>1</v>
      </c>
      <c r="AR783" s="100">
        <f t="shared" si="192"/>
        <v>1.2960593665247135</v>
      </c>
      <c r="AS783" s="101">
        <f t="shared" si="193"/>
        <v>0.1490145691323147</v>
      </c>
      <c r="AT783" s="100">
        <v>0.11334524387361433</v>
      </c>
      <c r="AU783" s="108">
        <f t="shared" si="194"/>
        <v>0</v>
      </c>
    </row>
    <row r="784" spans="1:47" hidden="1">
      <c r="A784" s="21">
        <v>44927</v>
      </c>
      <c r="B784" s="23" t="s">
        <v>13</v>
      </c>
      <c r="C784" s="23" t="s">
        <v>274</v>
      </c>
      <c r="D784" s="23" t="s">
        <v>520</v>
      </c>
      <c r="E784" s="23">
        <v>1000260955</v>
      </c>
      <c r="F784" s="23" t="s">
        <v>32</v>
      </c>
      <c r="G784" s="23">
        <v>1070846</v>
      </c>
      <c r="H784" s="37" t="s">
        <v>278</v>
      </c>
      <c r="I784" s="4" t="s">
        <v>3520</v>
      </c>
      <c r="J784" s="4" t="s">
        <v>3558</v>
      </c>
      <c r="K784" s="24">
        <v>4567.5</v>
      </c>
      <c r="L784" s="24">
        <v>4567.5</v>
      </c>
      <c r="M784" s="29">
        <v>1</v>
      </c>
      <c r="N784" s="29">
        <v>0</v>
      </c>
      <c r="O784" s="29">
        <v>17</v>
      </c>
      <c r="P784" s="29">
        <v>1200</v>
      </c>
      <c r="Q784" s="29">
        <v>3092.9999999999995</v>
      </c>
      <c r="R784" s="28">
        <v>64538.7</v>
      </c>
      <c r="S784" s="28">
        <v>152337.42000000001</v>
      </c>
      <c r="T784" s="28">
        <v>70000</v>
      </c>
      <c r="U784" s="28">
        <v>163600</v>
      </c>
      <c r="V784" s="29">
        <v>1</v>
      </c>
      <c r="W784" s="29">
        <v>10</v>
      </c>
      <c r="X784" s="32">
        <f t="shared" si="180"/>
        <v>18</v>
      </c>
      <c r="Y784" s="33">
        <f t="shared" si="181"/>
        <v>4293</v>
      </c>
      <c r="Z784" s="33">
        <f t="shared" si="182"/>
        <v>216876.12</v>
      </c>
      <c r="AA784" s="33">
        <f t="shared" si="183"/>
        <v>233600</v>
      </c>
      <c r="AB784" s="5">
        <v>11</v>
      </c>
      <c r="AC784" s="6">
        <v>176356.41</v>
      </c>
      <c r="AD784" s="32">
        <v>2</v>
      </c>
      <c r="AE784" s="67">
        <f t="shared" si="184"/>
        <v>0.61111111111111116</v>
      </c>
      <c r="AF784" s="70">
        <f>IF(C784=Sheet6!$E$3,Sheet6!$E$4,IF('January 2023'!C784=Sheet6!$F$3,Sheet6!$F$4,IF('January 2023'!C784=Sheet6!$G$3,Sheet6!$G$4,IF('January 2023'!C784=Sheet6!$H$3,Sheet6!$H$4,IF('January 2023'!C784=Sheet6!$I$3,Sheet6!$I$4,IF('January 2023'!C784=Sheet6!$J$3,Sheet6!$J$4,IF('January 2023'!C784=Sheet6!$K$3,Sheet6!$K$4,IF('January 2023'!C784=Sheet6!$L$3,Sheet6!$L$4))))))))</f>
        <v>0.11334524387361433</v>
      </c>
      <c r="AG784" s="74">
        <f t="shared" si="185"/>
        <v>0.93990147783251232</v>
      </c>
      <c r="AH784" s="71">
        <v>0.84</v>
      </c>
      <c r="AI784" s="72">
        <f t="shared" si="186"/>
        <v>1</v>
      </c>
      <c r="AJ784" s="73">
        <f t="shared" si="187"/>
        <v>0.61111111111111116</v>
      </c>
      <c r="AK784" s="73">
        <v>0.68062718848137493</v>
      </c>
      <c r="AL784" s="95">
        <f t="shared" si="188"/>
        <v>0</v>
      </c>
      <c r="AM784" s="107">
        <v>0</v>
      </c>
      <c r="AN784" s="98">
        <f t="shared" si="189"/>
        <v>0</v>
      </c>
      <c r="AO784" s="99" t="e">
        <f>SUMIF([1]Sheet1!$AB:$AB,E784,[1]Sheet1!$AA:$AA)</f>
        <v>#VALUE!</v>
      </c>
      <c r="AP784" s="100">
        <f t="shared" si="190"/>
        <v>1</v>
      </c>
      <c r="AQ784" s="97">
        <f t="shared" si="191"/>
        <v>0</v>
      </c>
      <c r="AR784" s="100">
        <f t="shared" si="192"/>
        <v>1.0771125931245911</v>
      </c>
      <c r="AS784" s="101">
        <f t="shared" si="193"/>
        <v>-1.237971806981264E-2</v>
      </c>
      <c r="AT784" s="100">
        <v>0.11334524387361433</v>
      </c>
      <c r="AU784" s="108">
        <f t="shared" si="194"/>
        <v>1</v>
      </c>
    </row>
    <row r="785" spans="1:47" hidden="1">
      <c r="A785" s="21">
        <v>44927</v>
      </c>
      <c r="B785" s="22" t="s">
        <v>13</v>
      </c>
      <c r="C785" s="22" t="s">
        <v>274</v>
      </c>
      <c r="D785" s="22" t="s">
        <v>527</v>
      </c>
      <c r="E785" s="22">
        <v>1000261103</v>
      </c>
      <c r="F785" s="22" t="s">
        <v>32</v>
      </c>
      <c r="G785" s="22">
        <v>1070846</v>
      </c>
      <c r="H785" s="36" t="s">
        <v>278</v>
      </c>
      <c r="I785" s="4" t="s">
        <v>3520</v>
      </c>
      <c r="J785" s="4" t="s">
        <v>3558</v>
      </c>
      <c r="K785" s="25">
        <v>4231.7999999999884</v>
      </c>
      <c r="L785" s="25">
        <v>4231.7999999999884</v>
      </c>
      <c r="M785" s="26">
        <v>0</v>
      </c>
      <c r="N785" s="26">
        <v>0</v>
      </c>
      <c r="O785" s="26">
        <v>9</v>
      </c>
      <c r="P785" s="26">
        <v>0</v>
      </c>
      <c r="Q785" s="26">
        <v>3925.9</v>
      </c>
      <c r="R785" s="27">
        <v>0</v>
      </c>
      <c r="S785" s="27">
        <v>184198.11</v>
      </c>
      <c r="T785" s="28">
        <v>0</v>
      </c>
      <c r="U785" s="27">
        <v>215700</v>
      </c>
      <c r="V785" s="29">
        <v>0</v>
      </c>
      <c r="W785" s="26">
        <v>9</v>
      </c>
      <c r="X785" s="30">
        <f t="shared" si="180"/>
        <v>9</v>
      </c>
      <c r="Y785" s="31">
        <f t="shared" si="181"/>
        <v>3925.9</v>
      </c>
      <c r="Z785" s="31">
        <f t="shared" si="182"/>
        <v>184198.11</v>
      </c>
      <c r="AA785" s="31">
        <f t="shared" si="183"/>
        <v>215700</v>
      </c>
      <c r="AB785" s="5">
        <v>9</v>
      </c>
      <c r="AC785" s="6">
        <v>907754.89</v>
      </c>
      <c r="AD785" s="30">
        <v>1</v>
      </c>
      <c r="AE785" s="67">
        <f t="shared" si="184"/>
        <v>1</v>
      </c>
      <c r="AF785" s="70">
        <f>IF(C785=Sheet6!$E$3,Sheet6!$E$4,IF('January 2023'!C785=Sheet6!$F$3,Sheet6!$F$4,IF('January 2023'!C785=Sheet6!$G$3,Sheet6!$G$4,IF('January 2023'!C785=Sheet6!$H$3,Sheet6!$H$4,IF('January 2023'!C785=Sheet6!$I$3,Sheet6!$I$4,IF('January 2023'!C785=Sheet6!$J$3,Sheet6!$J$4,IF('January 2023'!C785=Sheet6!$K$3,Sheet6!$K$4,IF('January 2023'!C785=Sheet6!$L$3,Sheet6!$L$4))))))))</f>
        <v>0.11334524387361433</v>
      </c>
      <c r="AG785" s="74">
        <f t="shared" si="185"/>
        <v>0.92771397514060472</v>
      </c>
      <c r="AH785" s="71">
        <v>0.84</v>
      </c>
      <c r="AI785" s="72">
        <f t="shared" si="186"/>
        <v>1</v>
      </c>
      <c r="AJ785" s="73">
        <f t="shared" si="187"/>
        <v>1</v>
      </c>
      <c r="AK785" s="73">
        <v>0.68062718848137493</v>
      </c>
      <c r="AL785" s="95">
        <f t="shared" si="188"/>
        <v>1</v>
      </c>
      <c r="AM785" s="107">
        <v>0</v>
      </c>
      <c r="AN785" s="98">
        <f t="shared" si="189"/>
        <v>0</v>
      </c>
      <c r="AO785" s="99" t="e">
        <f>SUMIF([1]Sheet1!$AB:$AB,E785,[1]Sheet1!$AA:$AA)</f>
        <v>#VALUE!</v>
      </c>
      <c r="AP785" s="100">
        <f t="shared" si="190"/>
        <v>1</v>
      </c>
      <c r="AQ785" s="97">
        <f t="shared" si="191"/>
        <v>0</v>
      </c>
      <c r="AR785" s="100">
        <f t="shared" si="192"/>
        <v>1.1710217873571016</v>
      </c>
      <c r="AS785" s="101">
        <f t="shared" si="193"/>
        <v>-8.6373277325312747E-2</v>
      </c>
      <c r="AT785" s="100">
        <v>0.11334524387361433</v>
      </c>
      <c r="AU785" s="108">
        <f t="shared" si="194"/>
        <v>1</v>
      </c>
    </row>
    <row r="786" spans="1:47" hidden="1">
      <c r="A786" s="21">
        <v>44927</v>
      </c>
      <c r="B786" s="23" t="s">
        <v>13</v>
      </c>
      <c r="C786" s="23" t="s">
        <v>274</v>
      </c>
      <c r="D786" s="23" t="s">
        <v>572</v>
      </c>
      <c r="E786" s="23">
        <v>1000260949</v>
      </c>
      <c r="F786" s="23" t="s">
        <v>32</v>
      </c>
      <c r="G786" s="23">
        <v>1070846</v>
      </c>
      <c r="H786" s="37" t="s">
        <v>278</v>
      </c>
      <c r="I786" s="4" t="s">
        <v>3520</v>
      </c>
      <c r="J786" s="4" t="s">
        <v>3558</v>
      </c>
      <c r="K786" s="24">
        <v>3607.0727216699997</v>
      </c>
      <c r="L786" s="24">
        <v>3607.0727216699997</v>
      </c>
      <c r="M786" s="29">
        <v>0</v>
      </c>
      <c r="N786" s="29">
        <v>0</v>
      </c>
      <c r="O786" s="29">
        <v>19</v>
      </c>
      <c r="P786" s="29">
        <v>0</v>
      </c>
      <c r="Q786" s="29">
        <v>3997.3</v>
      </c>
      <c r="R786" s="28">
        <v>0</v>
      </c>
      <c r="S786" s="28">
        <v>196850</v>
      </c>
      <c r="T786" s="28">
        <v>0</v>
      </c>
      <c r="U786" s="28">
        <v>196850</v>
      </c>
      <c r="V786" s="29">
        <v>0</v>
      </c>
      <c r="W786" s="29">
        <v>10</v>
      </c>
      <c r="X786" s="32">
        <f t="shared" si="180"/>
        <v>19</v>
      </c>
      <c r="Y786" s="33">
        <f t="shared" si="181"/>
        <v>3997.3</v>
      </c>
      <c r="Z786" s="33">
        <f t="shared" si="182"/>
        <v>196850</v>
      </c>
      <c r="AA786" s="33">
        <f t="shared" si="183"/>
        <v>196850</v>
      </c>
      <c r="AB786" s="5">
        <v>10</v>
      </c>
      <c r="AC786" s="6">
        <v>1162991.24</v>
      </c>
      <c r="AD786" s="32">
        <v>1</v>
      </c>
      <c r="AE786" s="67">
        <f t="shared" si="184"/>
        <v>0.52631578947368418</v>
      </c>
      <c r="AF786" s="70">
        <f>IF(C786=Sheet6!$E$3,Sheet6!$E$4,IF('January 2023'!C786=Sheet6!$F$3,Sheet6!$F$4,IF('January 2023'!C786=Sheet6!$G$3,Sheet6!$G$4,IF('January 2023'!C786=Sheet6!$H$3,Sheet6!$H$4,IF('January 2023'!C786=Sheet6!$I$3,Sheet6!$I$4,IF('January 2023'!C786=Sheet6!$J$3,Sheet6!$J$4,IF('January 2023'!C786=Sheet6!$K$3,Sheet6!$K$4,IF('January 2023'!C786=Sheet6!$L$3,Sheet6!$L$4))))))))</f>
        <v>0.11334524387361433</v>
      </c>
      <c r="AG786" s="74">
        <f t="shared" si="185"/>
        <v>1.1081839232088821</v>
      </c>
      <c r="AH786" s="71">
        <v>0.84</v>
      </c>
      <c r="AI786" s="72">
        <f t="shared" si="186"/>
        <v>1</v>
      </c>
      <c r="AJ786" s="73">
        <f t="shared" si="187"/>
        <v>0.52631578947368418</v>
      </c>
      <c r="AK786" s="73">
        <v>0.68062718848137493</v>
      </c>
      <c r="AL786" s="95">
        <f t="shared" si="188"/>
        <v>0</v>
      </c>
      <c r="AM786" s="107">
        <v>0</v>
      </c>
      <c r="AN786" s="98">
        <f t="shared" si="189"/>
        <v>0</v>
      </c>
      <c r="AO786" s="99" t="e">
        <f>SUMIF([1]Sheet1!$AB:$AB,E786,[1]Sheet1!$AA:$AA)</f>
        <v>#VALUE!</v>
      </c>
      <c r="AP786" s="100">
        <f t="shared" si="190"/>
        <v>1</v>
      </c>
      <c r="AQ786" s="97">
        <f t="shared" si="191"/>
        <v>0</v>
      </c>
      <c r="AR786" s="100">
        <f t="shared" si="192"/>
        <v>1</v>
      </c>
      <c r="AS786" s="101">
        <f t="shared" si="193"/>
        <v>-0.10818392320888215</v>
      </c>
      <c r="AT786" s="100">
        <v>0.11334524387361433</v>
      </c>
      <c r="AU786" s="108">
        <f t="shared" si="194"/>
        <v>1</v>
      </c>
    </row>
    <row r="787" spans="1:47" hidden="1">
      <c r="A787" s="21">
        <v>44927</v>
      </c>
      <c r="B787" s="23" t="s">
        <v>13</v>
      </c>
      <c r="C787" s="23" t="s">
        <v>274</v>
      </c>
      <c r="D787" s="23" t="s">
        <v>466</v>
      </c>
      <c r="E787" s="23">
        <v>1001601910</v>
      </c>
      <c r="F787" s="23" t="s">
        <v>32</v>
      </c>
      <c r="G787" s="23">
        <v>1070846</v>
      </c>
      <c r="H787" s="37" t="s">
        <v>278</v>
      </c>
      <c r="I787" s="4" t="s">
        <v>3520</v>
      </c>
      <c r="J787" s="4" t="s">
        <v>3558</v>
      </c>
      <c r="K787" s="24">
        <v>3511.1549999999843</v>
      </c>
      <c r="L787" s="24">
        <v>3511.1549999999843</v>
      </c>
      <c r="M787" s="29">
        <v>0</v>
      </c>
      <c r="N787" s="29">
        <v>0</v>
      </c>
      <c r="O787" s="29">
        <v>18</v>
      </c>
      <c r="P787" s="29">
        <v>0</v>
      </c>
      <c r="Q787" s="29">
        <v>2669.5</v>
      </c>
      <c r="R787" s="28">
        <v>0</v>
      </c>
      <c r="S787" s="28">
        <v>131500</v>
      </c>
      <c r="T787" s="28">
        <v>0</v>
      </c>
      <c r="U787" s="28">
        <v>134000</v>
      </c>
      <c r="V787" s="29">
        <v>0</v>
      </c>
      <c r="W787" s="29">
        <v>12</v>
      </c>
      <c r="X787" s="32">
        <f t="shared" si="180"/>
        <v>18</v>
      </c>
      <c r="Y787" s="33">
        <f t="shared" si="181"/>
        <v>2669.5</v>
      </c>
      <c r="Z787" s="33">
        <f t="shared" si="182"/>
        <v>131500</v>
      </c>
      <c r="AA787" s="33">
        <f t="shared" si="183"/>
        <v>134000</v>
      </c>
      <c r="AB787" s="5">
        <v>12</v>
      </c>
      <c r="AC787" s="6">
        <v>0</v>
      </c>
      <c r="AD787" s="32">
        <v>1</v>
      </c>
      <c r="AE787" s="67">
        <f t="shared" si="184"/>
        <v>0.66666666666666663</v>
      </c>
      <c r="AF787" s="70">
        <f>IF(C787=Sheet6!$E$3,Sheet6!$E$4,IF('January 2023'!C787=Sheet6!$F$3,Sheet6!$F$4,IF('January 2023'!C787=Sheet6!$G$3,Sheet6!$G$4,IF('January 2023'!C787=Sheet6!$H$3,Sheet6!$H$4,IF('January 2023'!C787=Sheet6!$I$3,Sheet6!$I$4,IF('January 2023'!C787=Sheet6!$J$3,Sheet6!$J$4,IF('January 2023'!C787=Sheet6!$K$3,Sheet6!$K$4,IF('January 2023'!C787=Sheet6!$L$3,Sheet6!$L$4))))))))</f>
        <v>0.11334524387361433</v>
      </c>
      <c r="AG787" s="74">
        <f t="shared" si="185"/>
        <v>0.76029112927227993</v>
      </c>
      <c r="AH787" s="71">
        <v>0.84</v>
      </c>
      <c r="AI787" s="72">
        <f t="shared" si="186"/>
        <v>0</v>
      </c>
      <c r="AJ787" s="73">
        <f t="shared" si="187"/>
        <v>0.66666666666666663</v>
      </c>
      <c r="AK787" s="73">
        <v>0.68062718848137493</v>
      </c>
      <c r="AL787" s="95">
        <f t="shared" si="188"/>
        <v>0</v>
      </c>
      <c r="AM787" s="107">
        <v>0</v>
      </c>
      <c r="AN787" s="98">
        <f t="shared" si="189"/>
        <v>279.87019999998665</v>
      </c>
      <c r="AO787" s="99" t="e">
        <f>SUMIF([1]Sheet1!$AB:$AB,E787,[1]Sheet1!$AA:$AA)</f>
        <v>#VALUE!</v>
      </c>
      <c r="AP787" s="100" t="str">
        <f t="shared" si="190"/>
        <v/>
      </c>
      <c r="AQ787" s="97">
        <f t="shared" si="191"/>
        <v>1</v>
      </c>
      <c r="AR787" s="100">
        <f t="shared" si="192"/>
        <v>1.0190114068441065</v>
      </c>
      <c r="AS787" s="101">
        <f t="shared" si="193"/>
        <v>0.22525466674915962</v>
      </c>
      <c r="AT787" s="100">
        <v>0.11334524387361433</v>
      </c>
      <c r="AU787" s="108">
        <f t="shared" si="194"/>
        <v>0</v>
      </c>
    </row>
    <row r="788" spans="1:47" hidden="1">
      <c r="A788" s="21">
        <v>44927</v>
      </c>
      <c r="B788" s="23" t="s">
        <v>13</v>
      </c>
      <c r="C788" s="23" t="s">
        <v>274</v>
      </c>
      <c r="D788" s="23" t="s">
        <v>577</v>
      </c>
      <c r="E788" s="23">
        <v>1001940404</v>
      </c>
      <c r="F788" s="23" t="s">
        <v>32</v>
      </c>
      <c r="G788" s="23">
        <v>1070846</v>
      </c>
      <c r="H788" s="37" t="s">
        <v>278</v>
      </c>
      <c r="I788" s="4" t="s">
        <v>3520</v>
      </c>
      <c r="J788" s="4" t="s">
        <v>3558</v>
      </c>
      <c r="K788" s="24">
        <v>3374.5100000000093</v>
      </c>
      <c r="L788" s="24">
        <v>3374.5100000000093</v>
      </c>
      <c r="M788" s="29">
        <v>0</v>
      </c>
      <c r="N788" s="29">
        <v>0</v>
      </c>
      <c r="O788" s="29">
        <v>24</v>
      </c>
      <c r="P788" s="29">
        <v>0</v>
      </c>
      <c r="Q788" s="29">
        <v>2684.4999999999995</v>
      </c>
      <c r="R788" s="28">
        <v>0</v>
      </c>
      <c r="S788" s="28">
        <v>123069.14999999998</v>
      </c>
      <c r="T788" s="28">
        <v>0</v>
      </c>
      <c r="U788" s="28">
        <v>164300</v>
      </c>
      <c r="V788" s="29">
        <v>0</v>
      </c>
      <c r="W788" s="29">
        <v>15</v>
      </c>
      <c r="X788" s="32">
        <f t="shared" si="180"/>
        <v>24</v>
      </c>
      <c r="Y788" s="33">
        <f t="shared" si="181"/>
        <v>2684.4999999999995</v>
      </c>
      <c r="Z788" s="33">
        <f t="shared" si="182"/>
        <v>123069.14999999998</v>
      </c>
      <c r="AA788" s="33">
        <f t="shared" si="183"/>
        <v>164300</v>
      </c>
      <c r="AB788" s="5">
        <v>15</v>
      </c>
      <c r="AC788" s="6">
        <v>412782.64</v>
      </c>
      <c r="AD788" s="32">
        <v>1</v>
      </c>
      <c r="AE788" s="67">
        <f t="shared" si="184"/>
        <v>0.625</v>
      </c>
      <c r="AF788" s="70">
        <f>IF(C788=Sheet6!$E$3,Sheet6!$E$4,IF('January 2023'!C788=Sheet6!$F$3,Sheet6!$F$4,IF('January 2023'!C788=Sheet6!$G$3,Sheet6!$G$4,IF('January 2023'!C788=Sheet6!$H$3,Sheet6!$H$4,IF('January 2023'!C788=Sheet6!$I$3,Sheet6!$I$4,IF('January 2023'!C788=Sheet6!$J$3,Sheet6!$J$4,IF('January 2023'!C788=Sheet6!$K$3,Sheet6!$K$4,IF('January 2023'!C788=Sheet6!$L$3,Sheet6!$L$4))))))))</f>
        <v>0.11334524387361433</v>
      </c>
      <c r="AG788" s="74">
        <f t="shared" si="185"/>
        <v>0.79552290554776606</v>
      </c>
      <c r="AH788" s="71">
        <v>0.84</v>
      </c>
      <c r="AI788" s="72">
        <f t="shared" si="186"/>
        <v>0</v>
      </c>
      <c r="AJ788" s="73">
        <f t="shared" si="187"/>
        <v>0.625</v>
      </c>
      <c r="AK788" s="73">
        <v>0.68062718848137493</v>
      </c>
      <c r="AL788" s="95">
        <f t="shared" si="188"/>
        <v>0</v>
      </c>
      <c r="AM788" s="107">
        <v>0</v>
      </c>
      <c r="AN788" s="98">
        <f t="shared" si="189"/>
        <v>150.08840000000828</v>
      </c>
      <c r="AO788" s="99" t="e">
        <f>SUMIF([1]Sheet1!$AB:$AB,E788,[1]Sheet1!$AA:$AA)</f>
        <v>#VALUE!</v>
      </c>
      <c r="AP788" s="100" t="str">
        <f t="shared" si="190"/>
        <v/>
      </c>
      <c r="AQ788" s="97">
        <f t="shared" si="191"/>
        <v>1</v>
      </c>
      <c r="AR788" s="100">
        <f t="shared" si="192"/>
        <v>1.3350218149715021</v>
      </c>
      <c r="AS788" s="101">
        <f t="shared" si="193"/>
        <v>-6.2040433215781565E-2</v>
      </c>
      <c r="AT788" s="100">
        <v>0.11334524387361433</v>
      </c>
      <c r="AU788" s="108">
        <f t="shared" si="194"/>
        <v>1</v>
      </c>
    </row>
    <row r="789" spans="1:47" hidden="1">
      <c r="A789" s="21">
        <v>44927</v>
      </c>
      <c r="B789" s="23" t="s">
        <v>13</v>
      </c>
      <c r="C789" s="23" t="s">
        <v>274</v>
      </c>
      <c r="D789" s="23" t="s">
        <v>581</v>
      </c>
      <c r="E789" s="23">
        <v>1001940406</v>
      </c>
      <c r="F789" s="23" t="s">
        <v>32</v>
      </c>
      <c r="G789" s="23">
        <v>1070846</v>
      </c>
      <c r="H789" s="37" t="s">
        <v>278</v>
      </c>
      <c r="I789" s="4" t="s">
        <v>3520</v>
      </c>
      <c r="J789" s="4" t="s">
        <v>3558</v>
      </c>
      <c r="K789" s="24">
        <v>3308.0299999999988</v>
      </c>
      <c r="L789" s="24">
        <v>3308.0299999999988</v>
      </c>
      <c r="M789" s="29">
        <v>2</v>
      </c>
      <c r="N789" s="29">
        <v>0</v>
      </c>
      <c r="O789" s="29">
        <v>19</v>
      </c>
      <c r="P789" s="29">
        <v>1869</v>
      </c>
      <c r="Q789" s="29">
        <v>2327.6999999999998</v>
      </c>
      <c r="R789" s="28">
        <v>96567.47</v>
      </c>
      <c r="S789" s="28">
        <v>114662.66999999998</v>
      </c>
      <c r="T789" s="28">
        <v>47500</v>
      </c>
      <c r="U789" s="28">
        <v>122000</v>
      </c>
      <c r="V789" s="29">
        <v>2</v>
      </c>
      <c r="W789" s="29">
        <v>9</v>
      </c>
      <c r="X789" s="32">
        <f t="shared" si="180"/>
        <v>21</v>
      </c>
      <c r="Y789" s="33">
        <f t="shared" si="181"/>
        <v>4196.7</v>
      </c>
      <c r="Z789" s="33">
        <f t="shared" si="182"/>
        <v>211230.13999999998</v>
      </c>
      <c r="AA789" s="33">
        <f t="shared" si="183"/>
        <v>169500</v>
      </c>
      <c r="AB789" s="5">
        <v>11</v>
      </c>
      <c r="AC789" s="6">
        <v>871095.69</v>
      </c>
      <c r="AD789" s="32">
        <v>1</v>
      </c>
      <c r="AE789" s="67">
        <f t="shared" si="184"/>
        <v>0.52380952380952384</v>
      </c>
      <c r="AF789" s="70">
        <f>IF(C789=Sheet6!$E$3,Sheet6!$E$4,IF('January 2023'!C789=Sheet6!$F$3,Sheet6!$F$4,IF('January 2023'!C789=Sheet6!$G$3,Sheet6!$G$4,IF('January 2023'!C789=Sheet6!$H$3,Sheet6!$H$4,IF('January 2023'!C789=Sheet6!$I$3,Sheet6!$I$4,IF('January 2023'!C789=Sheet6!$J$3,Sheet6!$J$4,IF('January 2023'!C789=Sheet6!$K$3,Sheet6!$K$4,IF('January 2023'!C789=Sheet6!$L$3,Sheet6!$L$4))))))))</f>
        <v>0.11334524387361433</v>
      </c>
      <c r="AG789" s="74">
        <f t="shared" si="185"/>
        <v>1.268640248123506</v>
      </c>
      <c r="AH789" s="71">
        <v>0.84</v>
      </c>
      <c r="AI789" s="72">
        <f t="shared" si="186"/>
        <v>1</v>
      </c>
      <c r="AJ789" s="73">
        <f t="shared" si="187"/>
        <v>0.52380952380952384</v>
      </c>
      <c r="AK789" s="73">
        <v>0.68062718848137493</v>
      </c>
      <c r="AL789" s="95">
        <f t="shared" si="188"/>
        <v>0</v>
      </c>
      <c r="AM789" s="107">
        <v>0</v>
      </c>
      <c r="AN789" s="98">
        <f t="shared" si="189"/>
        <v>0</v>
      </c>
      <c r="AO789" s="99" t="e">
        <f>SUMIF([1]Sheet1!$AB:$AB,E789,[1]Sheet1!$AA:$AA)</f>
        <v>#VALUE!</v>
      </c>
      <c r="AP789" s="100">
        <f t="shared" si="190"/>
        <v>1</v>
      </c>
      <c r="AQ789" s="97">
        <f t="shared" si="191"/>
        <v>0</v>
      </c>
      <c r="AR789" s="100">
        <f t="shared" si="192"/>
        <v>0.8024423029781641</v>
      </c>
      <c r="AS789" s="101">
        <f t="shared" si="193"/>
        <v>-1.8010602355015726E-2</v>
      </c>
      <c r="AT789" s="100">
        <v>0.11334524387361433</v>
      </c>
      <c r="AU789" s="108">
        <f t="shared" si="194"/>
        <v>1</v>
      </c>
    </row>
    <row r="790" spans="1:47" hidden="1">
      <c r="A790" s="21">
        <v>44927</v>
      </c>
      <c r="B790" s="22" t="s">
        <v>13</v>
      </c>
      <c r="C790" s="22" t="s">
        <v>274</v>
      </c>
      <c r="D790" s="22" t="s">
        <v>526</v>
      </c>
      <c r="E790" s="22">
        <v>1001601482</v>
      </c>
      <c r="F790" s="22" t="s">
        <v>32</v>
      </c>
      <c r="G790" s="22">
        <v>1070846</v>
      </c>
      <c r="H790" s="36" t="s">
        <v>278</v>
      </c>
      <c r="I790" s="4" t="s">
        <v>3520</v>
      </c>
      <c r="J790" s="4" t="s">
        <v>3558</v>
      </c>
      <c r="K790" s="25">
        <v>3197.2299999999814</v>
      </c>
      <c r="L790" s="25">
        <v>3197.2299999999814</v>
      </c>
      <c r="M790" s="26">
        <v>1</v>
      </c>
      <c r="N790" s="26">
        <v>0</v>
      </c>
      <c r="O790" s="26">
        <v>4</v>
      </c>
      <c r="P790" s="26">
        <v>1200</v>
      </c>
      <c r="Q790" s="26">
        <v>785.40000000000009</v>
      </c>
      <c r="R790" s="27">
        <v>64538.7</v>
      </c>
      <c r="S790" s="27">
        <v>38673.519999999997</v>
      </c>
      <c r="T790" s="28">
        <v>164538.70000000001</v>
      </c>
      <c r="U790" s="27">
        <v>70000</v>
      </c>
      <c r="V790" s="29">
        <v>1</v>
      </c>
      <c r="W790" s="26">
        <v>3</v>
      </c>
      <c r="X790" s="30">
        <f t="shared" si="180"/>
        <v>5</v>
      </c>
      <c r="Y790" s="31">
        <f t="shared" si="181"/>
        <v>1985.4</v>
      </c>
      <c r="Z790" s="31">
        <f t="shared" si="182"/>
        <v>103212.22</v>
      </c>
      <c r="AA790" s="31">
        <f t="shared" si="183"/>
        <v>234538.7</v>
      </c>
      <c r="AB790" s="5">
        <v>4</v>
      </c>
      <c r="AC790" s="6">
        <v>1252746.67</v>
      </c>
      <c r="AD790" s="30">
        <v>1</v>
      </c>
      <c r="AE790" s="67">
        <f t="shared" si="184"/>
        <v>0.8</v>
      </c>
      <c r="AF790" s="70">
        <f>IF(C790=Sheet6!$E$3,Sheet6!$E$4,IF('January 2023'!C790=Sheet6!$F$3,Sheet6!$F$4,IF('January 2023'!C790=Sheet6!$G$3,Sheet6!$G$4,IF('January 2023'!C790=Sheet6!$H$3,Sheet6!$H$4,IF('January 2023'!C790=Sheet6!$I$3,Sheet6!$I$4,IF('January 2023'!C790=Sheet6!$J$3,Sheet6!$J$4,IF('January 2023'!C790=Sheet6!$K$3,Sheet6!$K$4,IF('January 2023'!C790=Sheet6!$L$3,Sheet6!$L$4))))))))</f>
        <v>0.11334524387361433</v>
      </c>
      <c r="AG790" s="74">
        <f t="shared" si="185"/>
        <v>0.62097503151165589</v>
      </c>
      <c r="AH790" s="71">
        <v>0.84</v>
      </c>
      <c r="AI790" s="72">
        <f t="shared" si="186"/>
        <v>0</v>
      </c>
      <c r="AJ790" s="73">
        <f t="shared" si="187"/>
        <v>0.8</v>
      </c>
      <c r="AK790" s="73">
        <v>0.68062718848137493</v>
      </c>
      <c r="AL790" s="95">
        <f t="shared" si="188"/>
        <v>1</v>
      </c>
      <c r="AM790" s="107">
        <v>0</v>
      </c>
      <c r="AN790" s="98">
        <f t="shared" si="189"/>
        <v>700.27319999998417</v>
      </c>
      <c r="AO790" s="99" t="e">
        <f>SUMIF([1]Sheet1!$AB:$AB,E790,[1]Sheet1!$AA:$AA)</f>
        <v>#VALUE!</v>
      </c>
      <c r="AP790" s="100" t="str">
        <f t="shared" si="190"/>
        <v/>
      </c>
      <c r="AQ790" s="97">
        <f t="shared" si="191"/>
        <v>1</v>
      </c>
      <c r="AR790" s="100">
        <f t="shared" si="192"/>
        <v>2.272392745742704</v>
      </c>
      <c r="AS790" s="101">
        <f t="shared" si="193"/>
        <v>-0.41109915689443377</v>
      </c>
      <c r="AT790" s="100">
        <v>0.11334524387361433</v>
      </c>
      <c r="AU790" s="108">
        <f t="shared" si="194"/>
        <v>1</v>
      </c>
    </row>
    <row r="791" spans="1:47" hidden="1">
      <c r="A791" s="21">
        <v>44927</v>
      </c>
      <c r="B791" s="22" t="s">
        <v>13</v>
      </c>
      <c r="C791" s="22" t="s">
        <v>274</v>
      </c>
      <c r="D791" s="22" t="s">
        <v>591</v>
      </c>
      <c r="E791" s="22">
        <v>1000260967</v>
      </c>
      <c r="F791" s="22" t="s">
        <v>32</v>
      </c>
      <c r="G791" s="22">
        <v>1070846</v>
      </c>
      <c r="H791" s="36" t="s">
        <v>278</v>
      </c>
      <c r="I791" s="4" t="s">
        <v>3520</v>
      </c>
      <c r="J791" s="4" t="s">
        <v>3558</v>
      </c>
      <c r="K791" s="25">
        <v>3187.2000000000116</v>
      </c>
      <c r="L791" s="25">
        <v>3187.2000000000116</v>
      </c>
      <c r="M791" s="26">
        <v>0</v>
      </c>
      <c r="N791" s="26">
        <v>0</v>
      </c>
      <c r="O791" s="26">
        <v>21</v>
      </c>
      <c r="P791" s="26">
        <v>0</v>
      </c>
      <c r="Q791" s="26">
        <v>2205</v>
      </c>
      <c r="R791" s="27">
        <v>0</v>
      </c>
      <c r="S791" s="27">
        <v>108600</v>
      </c>
      <c r="T791" s="28">
        <v>0</v>
      </c>
      <c r="U791" s="27">
        <v>108600</v>
      </c>
      <c r="V791" s="29">
        <v>0</v>
      </c>
      <c r="W791" s="26">
        <v>12</v>
      </c>
      <c r="X791" s="30">
        <f t="shared" si="180"/>
        <v>21</v>
      </c>
      <c r="Y791" s="31">
        <f t="shared" si="181"/>
        <v>2205</v>
      </c>
      <c r="Z791" s="31">
        <f t="shared" si="182"/>
        <v>108600</v>
      </c>
      <c r="AA791" s="31">
        <f t="shared" si="183"/>
        <v>108600</v>
      </c>
      <c r="AB791" s="5">
        <v>12</v>
      </c>
      <c r="AC791" s="6">
        <v>0</v>
      </c>
      <c r="AD791" s="30">
        <v>1</v>
      </c>
      <c r="AE791" s="67">
        <f t="shared" si="184"/>
        <v>0.5714285714285714</v>
      </c>
      <c r="AF791" s="70">
        <f>IF(C791=Sheet6!$E$3,Sheet6!$E$4,IF('January 2023'!C791=Sheet6!$F$3,Sheet6!$F$4,IF('January 2023'!C791=Sheet6!$G$3,Sheet6!$G$4,IF('January 2023'!C791=Sheet6!$H$3,Sheet6!$H$4,IF('January 2023'!C791=Sheet6!$I$3,Sheet6!$I$4,IF('January 2023'!C791=Sheet6!$J$3,Sheet6!$J$4,IF('January 2023'!C791=Sheet6!$K$3,Sheet6!$K$4,IF('January 2023'!C791=Sheet6!$L$3,Sheet6!$L$4))))))))</f>
        <v>0.11334524387361433</v>
      </c>
      <c r="AG791" s="74">
        <f t="shared" si="185"/>
        <v>0.69182981927710596</v>
      </c>
      <c r="AH791" s="71">
        <v>0.84</v>
      </c>
      <c r="AI791" s="72">
        <f t="shared" si="186"/>
        <v>0</v>
      </c>
      <c r="AJ791" s="73">
        <f t="shared" si="187"/>
        <v>0.5714285714285714</v>
      </c>
      <c r="AK791" s="73">
        <v>0.68062718848137493</v>
      </c>
      <c r="AL791" s="95">
        <f t="shared" si="188"/>
        <v>0</v>
      </c>
      <c r="AM791" s="107">
        <v>0</v>
      </c>
      <c r="AN791" s="98">
        <f t="shared" si="189"/>
        <v>472.2480000000096</v>
      </c>
      <c r="AO791" s="99" t="e">
        <f>SUMIF([1]Sheet1!$AB:$AB,E791,[1]Sheet1!$AA:$AA)</f>
        <v>#VALUE!</v>
      </c>
      <c r="AP791" s="100" t="str">
        <f t="shared" si="190"/>
        <v/>
      </c>
      <c r="AQ791" s="97">
        <f t="shared" si="191"/>
        <v>1</v>
      </c>
      <c r="AR791" s="100">
        <f t="shared" si="192"/>
        <v>1</v>
      </c>
      <c r="AS791" s="101">
        <f t="shared" si="193"/>
        <v>0.30817018072289404</v>
      </c>
      <c r="AT791" s="100">
        <v>0.11334524387361433</v>
      </c>
      <c r="AU791" s="108">
        <f t="shared" si="194"/>
        <v>0</v>
      </c>
    </row>
    <row r="792" spans="1:47" hidden="1">
      <c r="A792" s="21">
        <v>44927</v>
      </c>
      <c r="B792" s="22" t="s">
        <v>13</v>
      </c>
      <c r="C792" s="22" t="s">
        <v>274</v>
      </c>
      <c r="D792" s="22" t="s">
        <v>675</v>
      </c>
      <c r="E792" s="22">
        <v>1000260971</v>
      </c>
      <c r="F792" s="22" t="s">
        <v>32</v>
      </c>
      <c r="G792" s="22">
        <v>1070846</v>
      </c>
      <c r="H792" s="36" t="s">
        <v>278</v>
      </c>
      <c r="I792" s="4" t="s">
        <v>3520</v>
      </c>
      <c r="J792" s="4" t="s">
        <v>3558</v>
      </c>
      <c r="K792" s="25">
        <v>2973.4000000000233</v>
      </c>
      <c r="L792" s="25">
        <v>2973.4000000000233</v>
      </c>
      <c r="M792" s="26">
        <v>0</v>
      </c>
      <c r="N792" s="26">
        <v>0</v>
      </c>
      <c r="O792" s="26">
        <v>12</v>
      </c>
      <c r="P792" s="26">
        <v>0</v>
      </c>
      <c r="Q792" s="26">
        <v>2321.1</v>
      </c>
      <c r="R792" s="27">
        <v>0</v>
      </c>
      <c r="S792" s="27">
        <v>114348.40999999997</v>
      </c>
      <c r="T792" s="28">
        <v>0</v>
      </c>
      <c r="U792" s="27">
        <v>126100</v>
      </c>
      <c r="V792" s="29">
        <v>0</v>
      </c>
      <c r="W792" s="26">
        <v>7</v>
      </c>
      <c r="X792" s="30">
        <f t="shared" si="180"/>
        <v>12</v>
      </c>
      <c r="Y792" s="31">
        <f t="shared" si="181"/>
        <v>2321.1</v>
      </c>
      <c r="Z792" s="31">
        <f t="shared" si="182"/>
        <v>114348.40999999997</v>
      </c>
      <c r="AA792" s="31">
        <f t="shared" si="183"/>
        <v>126100</v>
      </c>
      <c r="AB792" s="5">
        <v>7</v>
      </c>
      <c r="AC792" s="6">
        <v>622063.35999999999</v>
      </c>
      <c r="AD792" s="30">
        <v>3</v>
      </c>
      <c r="AE792" s="67">
        <f t="shared" si="184"/>
        <v>0.58333333333333337</v>
      </c>
      <c r="AF792" s="70">
        <f>IF(C792=Sheet6!$E$3,Sheet6!$E$4,IF('January 2023'!C792=Sheet6!$F$3,Sheet6!$F$4,IF('January 2023'!C792=Sheet6!$G$3,Sheet6!$G$4,IF('January 2023'!C792=Sheet6!$H$3,Sheet6!$H$4,IF('January 2023'!C792=Sheet6!$I$3,Sheet6!$I$4,IF('January 2023'!C792=Sheet6!$J$3,Sheet6!$J$4,IF('January 2023'!C792=Sheet6!$K$3,Sheet6!$K$4,IF('January 2023'!C792=Sheet6!$L$3,Sheet6!$L$4))))))))</f>
        <v>0.11334524387361433</v>
      </c>
      <c r="AG792" s="74">
        <f t="shared" si="185"/>
        <v>0.78062151072845287</v>
      </c>
      <c r="AH792" s="71">
        <v>0.84</v>
      </c>
      <c r="AI792" s="72">
        <f t="shared" si="186"/>
        <v>0</v>
      </c>
      <c r="AJ792" s="73">
        <f t="shared" si="187"/>
        <v>0.58333333333333337</v>
      </c>
      <c r="AK792" s="73">
        <v>0.68062718848137493</v>
      </c>
      <c r="AL792" s="95">
        <f t="shared" si="188"/>
        <v>0</v>
      </c>
      <c r="AM792" s="107">
        <v>0</v>
      </c>
      <c r="AN792" s="98">
        <f t="shared" si="189"/>
        <v>176.55600000001959</v>
      </c>
      <c r="AO792" s="99" t="e">
        <f>SUMIF([1]Sheet1!$AB:$AB,E792,[1]Sheet1!$AA:$AA)</f>
        <v>#VALUE!</v>
      </c>
      <c r="AP792" s="100" t="str">
        <f t="shared" si="190"/>
        <v/>
      </c>
      <c r="AQ792" s="97">
        <f t="shared" si="191"/>
        <v>1</v>
      </c>
      <c r="AR792" s="100">
        <f t="shared" si="192"/>
        <v>1.1027700341438944</v>
      </c>
      <c r="AS792" s="101">
        <f t="shared" si="193"/>
        <v>0.13915398996052564</v>
      </c>
      <c r="AT792" s="100">
        <v>0.11334524387361433</v>
      </c>
      <c r="AU792" s="108">
        <f t="shared" si="194"/>
        <v>0</v>
      </c>
    </row>
    <row r="793" spans="1:47" hidden="1">
      <c r="A793" s="21">
        <v>44927</v>
      </c>
      <c r="B793" s="23" t="s">
        <v>13</v>
      </c>
      <c r="C793" s="23" t="s">
        <v>274</v>
      </c>
      <c r="D793" s="23" t="s">
        <v>610</v>
      </c>
      <c r="E793" s="23">
        <v>1001600444</v>
      </c>
      <c r="F793" s="23" t="s">
        <v>32</v>
      </c>
      <c r="G793" s="23">
        <v>1070846</v>
      </c>
      <c r="H793" s="37" t="s">
        <v>278</v>
      </c>
      <c r="I793" s="4" t="s">
        <v>3520</v>
      </c>
      <c r="J793" s="4" t="s">
        <v>3558</v>
      </c>
      <c r="K793" s="24">
        <v>2931.2300000000105</v>
      </c>
      <c r="L793" s="24">
        <v>2931.2300000000105</v>
      </c>
      <c r="M793" s="29">
        <v>0</v>
      </c>
      <c r="N793" s="29">
        <v>0</v>
      </c>
      <c r="O793" s="29">
        <v>20</v>
      </c>
      <c r="P793" s="29">
        <v>0</v>
      </c>
      <c r="Q793" s="29">
        <v>3060.2999999999993</v>
      </c>
      <c r="R793" s="28">
        <v>0</v>
      </c>
      <c r="S793" s="28">
        <v>150745.26</v>
      </c>
      <c r="T793" s="28">
        <v>0</v>
      </c>
      <c r="U793" s="28">
        <v>266500</v>
      </c>
      <c r="V793" s="29">
        <v>0</v>
      </c>
      <c r="W793" s="29">
        <v>15</v>
      </c>
      <c r="X793" s="32">
        <f t="shared" si="180"/>
        <v>20</v>
      </c>
      <c r="Y793" s="33">
        <f t="shared" si="181"/>
        <v>3060.2999999999993</v>
      </c>
      <c r="Z793" s="33">
        <f t="shared" si="182"/>
        <v>150745.26</v>
      </c>
      <c r="AA793" s="33">
        <f t="shared" si="183"/>
        <v>266500</v>
      </c>
      <c r="AB793" s="5">
        <v>15</v>
      </c>
      <c r="AC793" s="6">
        <v>1211652.1099999999</v>
      </c>
      <c r="AD793" s="32">
        <v>6</v>
      </c>
      <c r="AE793" s="67">
        <f t="shared" si="184"/>
        <v>0.75</v>
      </c>
      <c r="AF793" s="70">
        <f>IF(C793=Sheet6!$E$3,Sheet6!$E$4,IF('January 2023'!C793=Sheet6!$F$3,Sheet6!$F$4,IF('January 2023'!C793=Sheet6!$G$3,Sheet6!$G$4,IF('January 2023'!C793=Sheet6!$H$3,Sheet6!$H$4,IF('January 2023'!C793=Sheet6!$I$3,Sheet6!$I$4,IF('January 2023'!C793=Sheet6!$J$3,Sheet6!$J$4,IF('January 2023'!C793=Sheet6!$K$3,Sheet6!$K$4,IF('January 2023'!C793=Sheet6!$L$3,Sheet6!$L$4))))))))</f>
        <v>0.11334524387361433</v>
      </c>
      <c r="AG793" s="74">
        <f t="shared" si="185"/>
        <v>1.0440327098180588</v>
      </c>
      <c r="AH793" s="71">
        <v>0.84</v>
      </c>
      <c r="AI793" s="72">
        <f t="shared" si="186"/>
        <v>1</v>
      </c>
      <c r="AJ793" s="73">
        <f t="shared" si="187"/>
        <v>0.75</v>
      </c>
      <c r="AK793" s="73">
        <v>0.68062718848137493</v>
      </c>
      <c r="AL793" s="95">
        <f t="shared" si="188"/>
        <v>1</v>
      </c>
      <c r="AM793" s="107">
        <v>0</v>
      </c>
      <c r="AN793" s="98">
        <f t="shared" si="189"/>
        <v>0</v>
      </c>
      <c r="AO793" s="99" t="e">
        <f>SUMIF([1]Sheet1!$AB:$AB,E793,[1]Sheet1!$AA:$AA)</f>
        <v>#VALUE!</v>
      </c>
      <c r="AP793" s="100">
        <f t="shared" si="190"/>
        <v>1</v>
      </c>
      <c r="AQ793" s="97">
        <f t="shared" si="191"/>
        <v>0</v>
      </c>
      <c r="AR793" s="100">
        <f t="shared" si="192"/>
        <v>1.7678831161921773</v>
      </c>
      <c r="AS793" s="101">
        <f t="shared" si="193"/>
        <v>-0.84572780043971307</v>
      </c>
      <c r="AT793" s="100">
        <v>0.11334524387361433</v>
      </c>
      <c r="AU793" s="108">
        <f t="shared" si="194"/>
        <v>1</v>
      </c>
    </row>
    <row r="794" spans="1:47" hidden="1">
      <c r="A794" s="21">
        <v>44927</v>
      </c>
      <c r="B794" s="23" t="s">
        <v>13</v>
      </c>
      <c r="C794" s="23" t="s">
        <v>274</v>
      </c>
      <c r="D794" s="23" t="s">
        <v>532</v>
      </c>
      <c r="E794" s="23">
        <v>1000260960</v>
      </c>
      <c r="F794" s="23" t="s">
        <v>32</v>
      </c>
      <c r="G794" s="23">
        <v>1070846</v>
      </c>
      <c r="H794" s="37" t="s">
        <v>278</v>
      </c>
      <c r="I794" s="4" t="s">
        <v>3520</v>
      </c>
      <c r="J794" s="4" t="s">
        <v>3558</v>
      </c>
      <c r="K794" s="24">
        <v>2828.7999999999884</v>
      </c>
      <c r="L794" s="24">
        <v>2828.7999999999884</v>
      </c>
      <c r="M794" s="29">
        <v>0</v>
      </c>
      <c r="N794" s="29">
        <v>0</v>
      </c>
      <c r="O794" s="29">
        <v>13</v>
      </c>
      <c r="P794" s="29">
        <v>0</v>
      </c>
      <c r="Q794" s="29">
        <v>1437.7</v>
      </c>
      <c r="R794" s="28">
        <v>0</v>
      </c>
      <c r="S794" s="28">
        <v>70800.000000000015</v>
      </c>
      <c r="T794" s="28">
        <v>0</v>
      </c>
      <c r="U794" s="28">
        <v>70800</v>
      </c>
      <c r="V794" s="29">
        <v>0</v>
      </c>
      <c r="W794" s="29">
        <v>4</v>
      </c>
      <c r="X794" s="32">
        <f t="shared" si="180"/>
        <v>13</v>
      </c>
      <c r="Y794" s="33">
        <f t="shared" si="181"/>
        <v>1437.7</v>
      </c>
      <c r="Z794" s="33">
        <f t="shared" si="182"/>
        <v>70800.000000000015</v>
      </c>
      <c r="AA794" s="33">
        <f t="shared" si="183"/>
        <v>70800</v>
      </c>
      <c r="AB794" s="5">
        <v>4</v>
      </c>
      <c r="AC794" s="6">
        <v>0</v>
      </c>
      <c r="AD794" s="32">
        <v>1</v>
      </c>
      <c r="AE794" s="67">
        <f t="shared" si="184"/>
        <v>0.30769230769230771</v>
      </c>
      <c r="AF794" s="70">
        <f>IF(C794=Sheet6!$E$3,Sheet6!$E$4,IF('January 2023'!C794=Sheet6!$F$3,Sheet6!$F$4,IF('January 2023'!C794=Sheet6!$G$3,Sheet6!$G$4,IF('January 2023'!C794=Sheet6!$H$3,Sheet6!$H$4,IF('January 2023'!C794=Sheet6!$I$3,Sheet6!$I$4,IF('January 2023'!C794=Sheet6!$J$3,Sheet6!$J$4,IF('January 2023'!C794=Sheet6!$K$3,Sheet6!$K$4,IF('January 2023'!C794=Sheet6!$L$3,Sheet6!$L$4))))))))</f>
        <v>0.11334524387361433</v>
      </c>
      <c r="AG794" s="74">
        <f t="shared" si="185"/>
        <v>0.50823670814479849</v>
      </c>
      <c r="AH794" s="71">
        <v>0.84</v>
      </c>
      <c r="AI794" s="72">
        <f t="shared" si="186"/>
        <v>0</v>
      </c>
      <c r="AJ794" s="73">
        <f t="shared" si="187"/>
        <v>0.30769230769230771</v>
      </c>
      <c r="AK794" s="73">
        <v>0.68062718848137493</v>
      </c>
      <c r="AL794" s="95">
        <f t="shared" si="188"/>
        <v>0</v>
      </c>
      <c r="AM794" s="107">
        <v>0</v>
      </c>
      <c r="AN794" s="98">
        <f t="shared" si="189"/>
        <v>938.49199999998996</v>
      </c>
      <c r="AO794" s="99" t="e">
        <f>SUMIF([1]Sheet1!$AB:$AB,E794,[1]Sheet1!$AA:$AA)</f>
        <v>#VALUE!</v>
      </c>
      <c r="AP794" s="100" t="str">
        <f t="shared" si="190"/>
        <v/>
      </c>
      <c r="AQ794" s="97">
        <f t="shared" si="191"/>
        <v>1</v>
      </c>
      <c r="AR794" s="100">
        <f t="shared" si="192"/>
        <v>0.99999999999999978</v>
      </c>
      <c r="AS794" s="101">
        <f t="shared" si="193"/>
        <v>0.49176329185520162</v>
      </c>
      <c r="AT794" s="100">
        <v>0.11334524387361433</v>
      </c>
      <c r="AU794" s="108">
        <f t="shared" si="194"/>
        <v>0</v>
      </c>
    </row>
    <row r="795" spans="1:47" hidden="1">
      <c r="A795" s="21">
        <v>44927</v>
      </c>
      <c r="B795" s="23" t="s">
        <v>13</v>
      </c>
      <c r="C795" s="23" t="s">
        <v>274</v>
      </c>
      <c r="D795" s="23" t="s">
        <v>627</v>
      </c>
      <c r="E795" s="23">
        <v>1000261105</v>
      </c>
      <c r="F795" s="23" t="s">
        <v>32</v>
      </c>
      <c r="G795" s="23">
        <v>1070846</v>
      </c>
      <c r="H795" s="37" t="s">
        <v>278</v>
      </c>
      <c r="I795" s="4" t="s">
        <v>3520</v>
      </c>
      <c r="J795" s="4" t="s">
        <v>3558</v>
      </c>
      <c r="K795" s="24">
        <v>2811</v>
      </c>
      <c r="L795" s="24">
        <v>2811</v>
      </c>
      <c r="M795" s="29">
        <v>0</v>
      </c>
      <c r="N795" s="29">
        <v>0</v>
      </c>
      <c r="O795" s="29">
        <v>9</v>
      </c>
      <c r="P795" s="29">
        <v>0</v>
      </c>
      <c r="Q795" s="29">
        <v>3192.7999999999997</v>
      </c>
      <c r="R795" s="28">
        <v>0</v>
      </c>
      <c r="S795" s="28">
        <v>157238.87</v>
      </c>
      <c r="T795" s="28">
        <v>0</v>
      </c>
      <c r="U795" s="28">
        <v>184300</v>
      </c>
      <c r="V795" s="29">
        <v>0</v>
      </c>
      <c r="W795" s="29">
        <v>8</v>
      </c>
      <c r="X795" s="32">
        <f t="shared" si="180"/>
        <v>9</v>
      </c>
      <c r="Y795" s="33">
        <f t="shared" si="181"/>
        <v>3192.7999999999997</v>
      </c>
      <c r="Z795" s="33">
        <f t="shared" si="182"/>
        <v>157238.87</v>
      </c>
      <c r="AA795" s="33">
        <f t="shared" si="183"/>
        <v>184300</v>
      </c>
      <c r="AB795" s="5">
        <v>8</v>
      </c>
      <c r="AC795" s="6">
        <v>28486.87</v>
      </c>
      <c r="AD795" s="32">
        <v>1</v>
      </c>
      <c r="AE795" s="67">
        <f t="shared" si="184"/>
        <v>0.88888888888888884</v>
      </c>
      <c r="AF795" s="70">
        <f>IF(C795=Sheet6!$E$3,Sheet6!$E$4,IF('January 2023'!C795=Sheet6!$F$3,Sheet6!$F$4,IF('January 2023'!C795=Sheet6!$G$3,Sheet6!$G$4,IF('January 2023'!C795=Sheet6!$H$3,Sheet6!$H$4,IF('January 2023'!C795=Sheet6!$I$3,Sheet6!$I$4,IF('January 2023'!C795=Sheet6!$J$3,Sheet6!$J$4,IF('January 2023'!C795=Sheet6!$K$3,Sheet6!$K$4,IF('January 2023'!C795=Sheet6!$L$3,Sheet6!$L$4))))))))</f>
        <v>0.11334524387361433</v>
      </c>
      <c r="AG795" s="74">
        <f t="shared" si="185"/>
        <v>1.1358235503379579</v>
      </c>
      <c r="AH795" s="71">
        <v>0.84</v>
      </c>
      <c r="AI795" s="72">
        <f t="shared" si="186"/>
        <v>1</v>
      </c>
      <c r="AJ795" s="73">
        <f t="shared" si="187"/>
        <v>0.88888888888888884</v>
      </c>
      <c r="AK795" s="73">
        <v>0.68062718848137493</v>
      </c>
      <c r="AL795" s="95">
        <f t="shared" si="188"/>
        <v>1</v>
      </c>
      <c r="AM795" s="107">
        <v>0</v>
      </c>
      <c r="AN795" s="98">
        <f t="shared" si="189"/>
        <v>0</v>
      </c>
      <c r="AO795" s="99" t="e">
        <f>SUMIF([1]Sheet1!$AB:$AB,E795,[1]Sheet1!$AA:$AA)</f>
        <v>#VALUE!</v>
      </c>
      <c r="AP795" s="100">
        <f t="shared" si="190"/>
        <v>1</v>
      </c>
      <c r="AQ795" s="97">
        <f t="shared" si="191"/>
        <v>0</v>
      </c>
      <c r="AR795" s="100">
        <f t="shared" si="192"/>
        <v>1.1721020381283584</v>
      </c>
      <c r="AS795" s="101">
        <f t="shared" si="193"/>
        <v>-0.33130109830530863</v>
      </c>
      <c r="AT795" s="100">
        <v>0.11334524387361433</v>
      </c>
      <c r="AU795" s="108">
        <f t="shared" si="194"/>
        <v>1</v>
      </c>
    </row>
    <row r="796" spans="1:47" hidden="1">
      <c r="A796" s="21">
        <v>44927</v>
      </c>
      <c r="B796" s="22" t="s">
        <v>13</v>
      </c>
      <c r="C796" s="22" t="s">
        <v>274</v>
      </c>
      <c r="D796" s="22" t="s">
        <v>628</v>
      </c>
      <c r="E796" s="22">
        <v>1001600440</v>
      </c>
      <c r="F796" s="22" t="s">
        <v>32</v>
      </c>
      <c r="G796" s="22">
        <v>1070846</v>
      </c>
      <c r="H796" s="36" t="s">
        <v>278</v>
      </c>
      <c r="I796" s="4" t="s">
        <v>3520</v>
      </c>
      <c r="J796" s="4" t="s">
        <v>3558</v>
      </c>
      <c r="K796" s="25">
        <v>2508.2599999999802</v>
      </c>
      <c r="L796" s="25">
        <v>2508.2599999999802</v>
      </c>
      <c r="M796" s="26">
        <v>1</v>
      </c>
      <c r="N796" s="26">
        <v>0</v>
      </c>
      <c r="O796" s="26">
        <v>11</v>
      </c>
      <c r="P796" s="26">
        <v>1200</v>
      </c>
      <c r="Q796" s="26">
        <v>822.5</v>
      </c>
      <c r="R796" s="27">
        <v>59082</v>
      </c>
      <c r="S796" s="27">
        <v>40538.78</v>
      </c>
      <c r="T796" s="28">
        <v>59082</v>
      </c>
      <c r="U796" s="27">
        <v>60000</v>
      </c>
      <c r="V796" s="29">
        <v>1</v>
      </c>
      <c r="W796" s="26">
        <v>4</v>
      </c>
      <c r="X796" s="30">
        <f t="shared" si="180"/>
        <v>12</v>
      </c>
      <c r="Y796" s="31">
        <f t="shared" si="181"/>
        <v>2022.5</v>
      </c>
      <c r="Z796" s="31">
        <f t="shared" si="182"/>
        <v>99620.78</v>
      </c>
      <c r="AA796" s="31">
        <f t="shared" si="183"/>
        <v>119082</v>
      </c>
      <c r="AB796" s="5">
        <v>5</v>
      </c>
      <c r="AC796" s="6">
        <v>2940794.19</v>
      </c>
      <c r="AD796" s="30">
        <v>5</v>
      </c>
      <c r="AE796" s="67">
        <f t="shared" si="184"/>
        <v>0.41666666666666669</v>
      </c>
      <c r="AF796" s="70">
        <f>IF(C796=Sheet6!$E$3,Sheet6!$E$4,IF('January 2023'!C796=Sheet6!$F$3,Sheet6!$F$4,IF('January 2023'!C796=Sheet6!$G$3,Sheet6!$G$4,IF('January 2023'!C796=Sheet6!$H$3,Sheet6!$H$4,IF('January 2023'!C796=Sheet6!$I$3,Sheet6!$I$4,IF('January 2023'!C796=Sheet6!$J$3,Sheet6!$J$4,IF('January 2023'!C796=Sheet6!$K$3,Sheet6!$K$4,IF('January 2023'!C796=Sheet6!$L$3,Sheet6!$L$4))))))))</f>
        <v>0.11334524387361433</v>
      </c>
      <c r="AG796" s="74">
        <f t="shared" si="185"/>
        <v>0.80633586629775855</v>
      </c>
      <c r="AH796" s="71">
        <v>0.84</v>
      </c>
      <c r="AI796" s="72">
        <f t="shared" si="186"/>
        <v>0</v>
      </c>
      <c r="AJ796" s="73">
        <f t="shared" si="187"/>
        <v>0.41666666666666669</v>
      </c>
      <c r="AK796" s="73">
        <v>0.68062718848137493</v>
      </c>
      <c r="AL796" s="95">
        <f t="shared" si="188"/>
        <v>0</v>
      </c>
      <c r="AM796" s="107">
        <v>0</v>
      </c>
      <c r="AN796" s="98">
        <f t="shared" si="189"/>
        <v>84.438399999983176</v>
      </c>
      <c r="AO796" s="99" t="e">
        <f>SUMIF([1]Sheet1!$AB:$AB,E796,[1]Sheet1!$AA:$AA)</f>
        <v>#VALUE!</v>
      </c>
      <c r="AP796" s="100" t="str">
        <f t="shared" si="190"/>
        <v/>
      </c>
      <c r="AQ796" s="97">
        <f t="shared" si="191"/>
        <v>1</v>
      </c>
      <c r="AR796" s="100">
        <f t="shared" si="192"/>
        <v>1.1953530177137741</v>
      </c>
      <c r="AS796" s="101">
        <f t="shared" si="193"/>
        <v>3.6143988930124049E-2</v>
      </c>
      <c r="AT796" s="100">
        <v>0.11334524387361433</v>
      </c>
      <c r="AU796" s="108">
        <f t="shared" si="194"/>
        <v>1</v>
      </c>
    </row>
    <row r="797" spans="1:47" hidden="1">
      <c r="A797" s="21">
        <v>44927</v>
      </c>
      <c r="B797" s="22" t="s">
        <v>13</v>
      </c>
      <c r="C797" s="22" t="s">
        <v>274</v>
      </c>
      <c r="D797" s="22" t="s">
        <v>666</v>
      </c>
      <c r="E797" s="22">
        <v>1000260947</v>
      </c>
      <c r="F797" s="22" t="s">
        <v>32</v>
      </c>
      <c r="G797" s="22">
        <v>1070846</v>
      </c>
      <c r="H797" s="36" t="s">
        <v>278</v>
      </c>
      <c r="I797" s="4" t="s">
        <v>3520</v>
      </c>
      <c r="J797" s="4" t="s">
        <v>3558</v>
      </c>
      <c r="K797" s="25">
        <v>2422.8000000000029</v>
      </c>
      <c r="L797" s="25">
        <v>2422.8000000000029</v>
      </c>
      <c r="M797" s="26">
        <v>0</v>
      </c>
      <c r="N797" s="26">
        <v>0</v>
      </c>
      <c r="O797" s="26">
        <v>13</v>
      </c>
      <c r="P797" s="26">
        <v>0</v>
      </c>
      <c r="Q797" s="26">
        <v>1721.6999999999998</v>
      </c>
      <c r="R797" s="27">
        <v>0</v>
      </c>
      <c r="S797" s="27">
        <v>84800</v>
      </c>
      <c r="T797" s="28">
        <v>0</v>
      </c>
      <c r="U797" s="27">
        <v>84800</v>
      </c>
      <c r="V797" s="29">
        <v>0</v>
      </c>
      <c r="W797" s="26">
        <v>7</v>
      </c>
      <c r="X797" s="30">
        <f t="shared" si="180"/>
        <v>13</v>
      </c>
      <c r="Y797" s="31">
        <f t="shared" si="181"/>
        <v>1721.6999999999998</v>
      </c>
      <c r="Z797" s="31">
        <f t="shared" si="182"/>
        <v>84800</v>
      </c>
      <c r="AA797" s="31">
        <f t="shared" si="183"/>
        <v>84800</v>
      </c>
      <c r="AB797" s="5">
        <v>7</v>
      </c>
      <c r="AC797" s="6">
        <v>213501.04</v>
      </c>
      <c r="AD797" s="30">
        <v>2</v>
      </c>
      <c r="AE797" s="67">
        <f t="shared" si="184"/>
        <v>0.53846153846153844</v>
      </c>
      <c r="AF797" s="70">
        <f>IF(C797=Sheet6!$E$3,Sheet6!$E$4,IF('January 2023'!C797=Sheet6!$F$3,Sheet6!$F$4,IF('January 2023'!C797=Sheet6!$G$3,Sheet6!$G$4,IF('January 2023'!C797=Sheet6!$H$3,Sheet6!$H$4,IF('January 2023'!C797=Sheet6!$I$3,Sheet6!$I$4,IF('January 2023'!C797=Sheet6!$J$3,Sheet6!$J$4,IF('January 2023'!C797=Sheet6!$K$3,Sheet6!$K$4,IF('January 2023'!C797=Sheet6!$L$3,Sheet6!$L$4))))))))</f>
        <v>0.11334524387361433</v>
      </c>
      <c r="AG797" s="74">
        <f t="shared" si="185"/>
        <v>0.71062407132243588</v>
      </c>
      <c r="AH797" s="71">
        <v>0.84</v>
      </c>
      <c r="AI797" s="72">
        <f t="shared" si="186"/>
        <v>0</v>
      </c>
      <c r="AJ797" s="73">
        <f t="shared" si="187"/>
        <v>0.53846153846153844</v>
      </c>
      <c r="AK797" s="73">
        <v>0.68062718848137493</v>
      </c>
      <c r="AL797" s="95">
        <f t="shared" si="188"/>
        <v>0</v>
      </c>
      <c r="AM797" s="107">
        <v>0</v>
      </c>
      <c r="AN797" s="98">
        <f t="shared" si="189"/>
        <v>313.4520000000025</v>
      </c>
      <c r="AO797" s="99" t="e">
        <f>SUMIF([1]Sheet1!$AB:$AB,E797,[1]Sheet1!$AA:$AA)</f>
        <v>#VALUE!</v>
      </c>
      <c r="AP797" s="100" t="str">
        <f t="shared" si="190"/>
        <v/>
      </c>
      <c r="AQ797" s="97">
        <f t="shared" si="191"/>
        <v>1</v>
      </c>
      <c r="AR797" s="100">
        <f t="shared" si="192"/>
        <v>1</v>
      </c>
      <c r="AS797" s="101">
        <f t="shared" si="193"/>
        <v>0.28937592867756412</v>
      </c>
      <c r="AT797" s="100">
        <v>0.11334524387361433</v>
      </c>
      <c r="AU797" s="108">
        <f t="shared" si="194"/>
        <v>0</v>
      </c>
    </row>
    <row r="798" spans="1:47" hidden="1">
      <c r="A798" s="21">
        <v>44927</v>
      </c>
      <c r="B798" s="23" t="s">
        <v>13</v>
      </c>
      <c r="C798" s="23" t="s">
        <v>274</v>
      </c>
      <c r="D798" s="23" t="s">
        <v>663</v>
      </c>
      <c r="E798" s="23">
        <v>1000260943</v>
      </c>
      <c r="F798" s="23" t="s">
        <v>32</v>
      </c>
      <c r="G798" s="23">
        <v>1070846</v>
      </c>
      <c r="H798" s="37" t="s">
        <v>278</v>
      </c>
      <c r="I798" s="4" t="s">
        <v>3520</v>
      </c>
      <c r="J798" s="4" t="s">
        <v>3558</v>
      </c>
      <c r="K798" s="24">
        <v>2339.7999999999884</v>
      </c>
      <c r="L798" s="24">
        <v>2339.7999999999884</v>
      </c>
      <c r="M798" s="29">
        <v>0</v>
      </c>
      <c r="N798" s="29">
        <v>0</v>
      </c>
      <c r="O798" s="29">
        <v>7</v>
      </c>
      <c r="P798" s="29">
        <v>0</v>
      </c>
      <c r="Q798" s="29">
        <v>2275.6999999999998</v>
      </c>
      <c r="R798" s="28">
        <v>0</v>
      </c>
      <c r="S798" s="28">
        <v>112100.37999999998</v>
      </c>
      <c r="T798" s="28">
        <v>0</v>
      </c>
      <c r="U798" s="28">
        <v>120100</v>
      </c>
      <c r="V798" s="29">
        <v>0</v>
      </c>
      <c r="W798" s="29">
        <v>4</v>
      </c>
      <c r="X798" s="32">
        <f t="shared" si="180"/>
        <v>7</v>
      </c>
      <c r="Y798" s="33">
        <f t="shared" si="181"/>
        <v>2275.6999999999998</v>
      </c>
      <c r="Z798" s="33">
        <f t="shared" si="182"/>
        <v>112100.37999999998</v>
      </c>
      <c r="AA798" s="33">
        <f t="shared" si="183"/>
        <v>120100</v>
      </c>
      <c r="AB798" s="5">
        <v>4</v>
      </c>
      <c r="AC798" s="6">
        <v>846618.34</v>
      </c>
      <c r="AD798" s="32">
        <v>3</v>
      </c>
      <c r="AE798" s="67">
        <f t="shared" si="184"/>
        <v>0.5714285714285714</v>
      </c>
      <c r="AF798" s="70">
        <f>IF(C798=Sheet6!$E$3,Sheet6!$E$4,IF('January 2023'!C798=Sheet6!$F$3,Sheet6!$F$4,IF('January 2023'!C798=Sheet6!$G$3,Sheet6!$G$4,IF('January 2023'!C798=Sheet6!$H$3,Sheet6!$H$4,IF('January 2023'!C798=Sheet6!$I$3,Sheet6!$I$4,IF('January 2023'!C798=Sheet6!$J$3,Sheet6!$J$4,IF('January 2023'!C798=Sheet6!$K$3,Sheet6!$K$4,IF('January 2023'!C798=Sheet6!$L$3,Sheet6!$L$4))))))))</f>
        <v>0.11334524387361433</v>
      </c>
      <c r="AG798" s="74">
        <f t="shared" si="185"/>
        <v>0.97260449611078348</v>
      </c>
      <c r="AH798" s="71">
        <v>0.84</v>
      </c>
      <c r="AI798" s="72">
        <f t="shared" si="186"/>
        <v>1</v>
      </c>
      <c r="AJ798" s="73">
        <f t="shared" si="187"/>
        <v>0.5714285714285714</v>
      </c>
      <c r="AK798" s="73">
        <v>0.68062718848137493</v>
      </c>
      <c r="AL798" s="95">
        <f t="shared" si="188"/>
        <v>0</v>
      </c>
      <c r="AM798" s="107">
        <v>0</v>
      </c>
      <c r="AN798" s="98">
        <f t="shared" si="189"/>
        <v>0</v>
      </c>
      <c r="AO798" s="99" t="e">
        <f>SUMIF([1]Sheet1!$AB:$AB,E798,[1]Sheet1!$AA:$AA)</f>
        <v>#VALUE!</v>
      </c>
      <c r="AP798" s="100">
        <f t="shared" si="190"/>
        <v>1</v>
      </c>
      <c r="AQ798" s="97">
        <f t="shared" si="191"/>
        <v>0</v>
      </c>
      <c r="AR798" s="100">
        <f t="shared" si="192"/>
        <v>1.0713612210770385</v>
      </c>
      <c r="AS798" s="101">
        <f t="shared" si="193"/>
        <v>-4.2010740578266592E-2</v>
      </c>
      <c r="AT798" s="100">
        <v>0.11334524387361433</v>
      </c>
      <c r="AU798" s="108">
        <f t="shared" si="194"/>
        <v>1</v>
      </c>
    </row>
    <row r="799" spans="1:47" hidden="1">
      <c r="A799" s="21">
        <v>44927</v>
      </c>
      <c r="B799" s="22" t="s">
        <v>13</v>
      </c>
      <c r="C799" s="22" t="s">
        <v>274</v>
      </c>
      <c r="D799" s="22" t="s">
        <v>680</v>
      </c>
      <c r="E799" s="22">
        <v>1001600910</v>
      </c>
      <c r="F799" s="22" t="s">
        <v>32</v>
      </c>
      <c r="G799" s="22">
        <v>1070846</v>
      </c>
      <c r="H799" s="36" t="s">
        <v>278</v>
      </c>
      <c r="I799" s="4" t="s">
        <v>3520</v>
      </c>
      <c r="J799" s="4" t="s">
        <v>3558</v>
      </c>
      <c r="K799" s="25">
        <v>2263.5299999999988</v>
      </c>
      <c r="L799" s="25">
        <v>2263.5299999999988</v>
      </c>
      <c r="M799" s="26">
        <v>1</v>
      </c>
      <c r="N799" s="26">
        <v>0</v>
      </c>
      <c r="O799" s="26">
        <v>5</v>
      </c>
      <c r="P799" s="26">
        <v>1200</v>
      </c>
      <c r="Q799" s="26">
        <v>939.7</v>
      </c>
      <c r="R799" s="27">
        <v>64538.7</v>
      </c>
      <c r="S799" s="27">
        <v>46300</v>
      </c>
      <c r="T799" s="28">
        <v>46000</v>
      </c>
      <c r="U799" s="27">
        <v>46300</v>
      </c>
      <c r="V799" s="29">
        <v>1</v>
      </c>
      <c r="W799" s="26">
        <v>2</v>
      </c>
      <c r="X799" s="30">
        <f t="shared" si="180"/>
        <v>6</v>
      </c>
      <c r="Y799" s="31">
        <f t="shared" si="181"/>
        <v>2139.6999999999998</v>
      </c>
      <c r="Z799" s="31">
        <f t="shared" si="182"/>
        <v>110838.7</v>
      </c>
      <c r="AA799" s="31">
        <f t="shared" si="183"/>
        <v>92300</v>
      </c>
      <c r="AB799" s="5">
        <v>3</v>
      </c>
      <c r="AC799" s="6">
        <v>586621.75</v>
      </c>
      <c r="AD799" s="30">
        <v>1</v>
      </c>
      <c r="AE799" s="67">
        <f t="shared" si="184"/>
        <v>0.5</v>
      </c>
      <c r="AF799" s="70">
        <f>IF(C799=Sheet6!$E$3,Sheet6!$E$4,IF('January 2023'!C799=Sheet6!$F$3,Sheet6!$F$4,IF('January 2023'!C799=Sheet6!$G$3,Sheet6!$G$4,IF('January 2023'!C799=Sheet6!$H$3,Sheet6!$H$4,IF('January 2023'!C799=Sheet6!$I$3,Sheet6!$I$4,IF('January 2023'!C799=Sheet6!$J$3,Sheet6!$J$4,IF('January 2023'!C799=Sheet6!$K$3,Sheet6!$K$4,IF('January 2023'!C799=Sheet6!$L$3,Sheet6!$L$4))))))))</f>
        <v>0.11334524387361433</v>
      </c>
      <c r="AG799" s="74">
        <f t="shared" si="185"/>
        <v>0.94529341338528794</v>
      </c>
      <c r="AH799" s="71">
        <v>0.84</v>
      </c>
      <c r="AI799" s="72">
        <f t="shared" si="186"/>
        <v>1</v>
      </c>
      <c r="AJ799" s="73">
        <f t="shared" si="187"/>
        <v>0.5</v>
      </c>
      <c r="AK799" s="73">
        <v>0.68062718848137493</v>
      </c>
      <c r="AL799" s="95">
        <f t="shared" si="188"/>
        <v>0</v>
      </c>
      <c r="AM799" s="107">
        <v>0</v>
      </c>
      <c r="AN799" s="98">
        <f t="shared" si="189"/>
        <v>0</v>
      </c>
      <c r="AO799" s="99" t="e">
        <f>SUMIF([1]Sheet1!$AB:$AB,E799,[1]Sheet1!$AA:$AA)</f>
        <v>#VALUE!</v>
      </c>
      <c r="AP799" s="100">
        <f t="shared" si="190"/>
        <v>1</v>
      </c>
      <c r="AQ799" s="97">
        <f t="shared" si="191"/>
        <v>0</v>
      </c>
      <c r="AR799" s="100">
        <f t="shared" si="192"/>
        <v>0.83274163266079448</v>
      </c>
      <c r="AS799" s="101">
        <f t="shared" si="193"/>
        <v>0.21281481959404003</v>
      </c>
      <c r="AT799" s="100">
        <v>0.11334524387361433</v>
      </c>
      <c r="AU799" s="108">
        <f t="shared" si="194"/>
        <v>0</v>
      </c>
    </row>
    <row r="800" spans="1:47" hidden="1">
      <c r="A800" s="21">
        <v>44927</v>
      </c>
      <c r="B800" s="23" t="s">
        <v>13</v>
      </c>
      <c r="C800" s="23" t="s">
        <v>274</v>
      </c>
      <c r="D800" s="23" t="s">
        <v>697</v>
      </c>
      <c r="E800" s="23">
        <v>1000260769</v>
      </c>
      <c r="F800" s="23" t="s">
        <v>32</v>
      </c>
      <c r="G800" s="23">
        <v>1070846</v>
      </c>
      <c r="H800" s="37" t="s">
        <v>278</v>
      </c>
      <c r="I800" s="4" t="s">
        <v>3520</v>
      </c>
      <c r="J800" s="4" t="s">
        <v>3558</v>
      </c>
      <c r="K800" s="24">
        <v>2079.3774193548511</v>
      </c>
      <c r="L800" s="24">
        <v>2079.3774193548511</v>
      </c>
      <c r="M800" s="29">
        <v>0</v>
      </c>
      <c r="N800" s="29">
        <v>0</v>
      </c>
      <c r="O800" s="29">
        <v>12</v>
      </c>
      <c r="P800" s="29">
        <v>0</v>
      </c>
      <c r="Q800" s="29">
        <v>4214.5999999999995</v>
      </c>
      <c r="R800" s="28">
        <v>0</v>
      </c>
      <c r="S800" s="28">
        <v>207554.55999999997</v>
      </c>
      <c r="T800" s="28">
        <v>0</v>
      </c>
      <c r="U800" s="28">
        <v>226000</v>
      </c>
      <c r="V800" s="29">
        <v>0</v>
      </c>
      <c r="W800" s="29">
        <v>9</v>
      </c>
      <c r="X800" s="32">
        <f t="shared" si="180"/>
        <v>12</v>
      </c>
      <c r="Y800" s="33">
        <f t="shared" si="181"/>
        <v>4214.5999999999995</v>
      </c>
      <c r="Z800" s="33">
        <f t="shared" si="182"/>
        <v>207554.55999999997</v>
      </c>
      <c r="AA800" s="33">
        <f t="shared" si="183"/>
        <v>226000</v>
      </c>
      <c r="AB800" s="5">
        <v>9</v>
      </c>
      <c r="AC800" s="6">
        <v>250791.72</v>
      </c>
      <c r="AD800" s="32">
        <v>2</v>
      </c>
      <c r="AE800" s="67">
        <f t="shared" si="184"/>
        <v>0.75</v>
      </c>
      <c r="AF800" s="70">
        <f>IF(C800=Sheet6!$E$3,Sheet6!$E$4,IF('January 2023'!C800=Sheet6!$F$3,Sheet6!$F$4,IF('January 2023'!C800=Sheet6!$G$3,Sheet6!$G$4,IF('January 2023'!C800=Sheet6!$H$3,Sheet6!$H$4,IF('January 2023'!C800=Sheet6!$I$3,Sheet6!$I$4,IF('January 2023'!C800=Sheet6!$J$3,Sheet6!$J$4,IF('January 2023'!C800=Sheet6!$K$3,Sheet6!$K$4,IF('January 2023'!C800=Sheet6!$L$3,Sheet6!$L$4))))))))</f>
        <v>0.11334524387361433</v>
      </c>
      <c r="AG800" s="74">
        <f t="shared" si="185"/>
        <v>2.0268566739113787</v>
      </c>
      <c r="AH800" s="71">
        <v>0.84</v>
      </c>
      <c r="AI800" s="72">
        <f t="shared" si="186"/>
        <v>1</v>
      </c>
      <c r="AJ800" s="73">
        <f t="shared" si="187"/>
        <v>0.75</v>
      </c>
      <c r="AK800" s="73">
        <v>0.68062718848137493</v>
      </c>
      <c r="AL800" s="95">
        <f t="shared" si="188"/>
        <v>1</v>
      </c>
      <c r="AM800" s="107">
        <v>0</v>
      </c>
      <c r="AN800" s="98">
        <f t="shared" si="189"/>
        <v>0</v>
      </c>
      <c r="AO800" s="99" t="e">
        <f>SUMIF([1]Sheet1!$AB:$AB,E800,[1]Sheet1!$AA:$AA)</f>
        <v>#VALUE!</v>
      </c>
      <c r="AP800" s="100">
        <f t="shared" si="190"/>
        <v>1</v>
      </c>
      <c r="AQ800" s="97">
        <f t="shared" si="191"/>
        <v>0</v>
      </c>
      <c r="AR800" s="100">
        <f t="shared" si="192"/>
        <v>1.0888703192066704</v>
      </c>
      <c r="AS800" s="101">
        <f t="shared" si="193"/>
        <v>-1.2069840735080533</v>
      </c>
      <c r="AT800" s="100">
        <v>0.11334524387361433</v>
      </c>
      <c r="AU800" s="108">
        <f t="shared" si="194"/>
        <v>1</v>
      </c>
    </row>
    <row r="801" spans="1:47" hidden="1">
      <c r="A801" s="21">
        <v>44927</v>
      </c>
      <c r="B801" s="22" t="s">
        <v>13</v>
      </c>
      <c r="C801" s="22" t="s">
        <v>274</v>
      </c>
      <c r="D801" s="22" t="s">
        <v>649</v>
      </c>
      <c r="E801" s="22">
        <v>1001600924</v>
      </c>
      <c r="F801" s="22" t="s">
        <v>32</v>
      </c>
      <c r="G801" s="22">
        <v>1070846</v>
      </c>
      <c r="H801" s="36" t="s">
        <v>278</v>
      </c>
      <c r="I801" s="4" t="s">
        <v>3520</v>
      </c>
      <c r="J801" s="4" t="s">
        <v>3558</v>
      </c>
      <c r="K801" s="25">
        <v>2018.7000000000116</v>
      </c>
      <c r="L801" s="25">
        <v>2018.7000000000116</v>
      </c>
      <c r="M801" s="26">
        <v>0</v>
      </c>
      <c r="N801" s="26">
        <v>0</v>
      </c>
      <c r="O801" s="26">
        <v>15</v>
      </c>
      <c r="P801" s="26">
        <v>0</v>
      </c>
      <c r="Q801" s="26">
        <v>859.69999999999993</v>
      </c>
      <c r="R801" s="27">
        <v>0</v>
      </c>
      <c r="S801" s="27">
        <v>42350</v>
      </c>
      <c r="T801" s="28">
        <v>0</v>
      </c>
      <c r="U801" s="27">
        <v>42350</v>
      </c>
      <c r="V801" s="29">
        <v>0</v>
      </c>
      <c r="W801" s="26">
        <v>5</v>
      </c>
      <c r="X801" s="30">
        <f t="shared" si="180"/>
        <v>15</v>
      </c>
      <c r="Y801" s="31">
        <f t="shared" si="181"/>
        <v>859.69999999999993</v>
      </c>
      <c r="Z801" s="31">
        <f t="shared" si="182"/>
        <v>42350</v>
      </c>
      <c r="AA801" s="31">
        <f t="shared" si="183"/>
        <v>42350</v>
      </c>
      <c r="AB801" s="5">
        <v>5</v>
      </c>
      <c r="AC801" s="6">
        <v>674179.31</v>
      </c>
      <c r="AD801" s="30">
        <v>2</v>
      </c>
      <c r="AE801" s="67">
        <f t="shared" si="184"/>
        <v>0.33333333333333331</v>
      </c>
      <c r="AF801" s="70">
        <f>IF(C801=Sheet6!$E$3,Sheet6!$E$4,IF('January 2023'!C801=Sheet6!$F$3,Sheet6!$F$4,IF('January 2023'!C801=Sheet6!$G$3,Sheet6!$G$4,IF('January 2023'!C801=Sheet6!$H$3,Sheet6!$H$4,IF('January 2023'!C801=Sheet6!$I$3,Sheet6!$I$4,IF('January 2023'!C801=Sheet6!$J$3,Sheet6!$J$4,IF('January 2023'!C801=Sheet6!$K$3,Sheet6!$K$4,IF('January 2023'!C801=Sheet6!$L$3,Sheet6!$L$4))))))))</f>
        <v>0.11334524387361433</v>
      </c>
      <c r="AG801" s="74">
        <f t="shared" si="185"/>
        <v>0.42586813295685094</v>
      </c>
      <c r="AH801" s="71">
        <v>0.84</v>
      </c>
      <c r="AI801" s="72">
        <f t="shared" si="186"/>
        <v>0</v>
      </c>
      <c r="AJ801" s="73">
        <f t="shared" si="187"/>
        <v>0.33333333333333331</v>
      </c>
      <c r="AK801" s="73">
        <v>0.68062718848137493</v>
      </c>
      <c r="AL801" s="95">
        <f t="shared" si="188"/>
        <v>0</v>
      </c>
      <c r="AM801" s="107">
        <v>0</v>
      </c>
      <c r="AN801" s="98">
        <f t="shared" si="189"/>
        <v>836.0080000000097</v>
      </c>
      <c r="AO801" s="99" t="e">
        <f>SUMIF([1]Sheet1!$AB:$AB,E801,[1]Sheet1!$AA:$AA)</f>
        <v>#VALUE!</v>
      </c>
      <c r="AP801" s="100" t="str">
        <f t="shared" si="190"/>
        <v/>
      </c>
      <c r="AQ801" s="97">
        <f t="shared" si="191"/>
        <v>1</v>
      </c>
      <c r="AR801" s="100">
        <f t="shared" si="192"/>
        <v>1</v>
      </c>
      <c r="AS801" s="101">
        <f t="shared" si="193"/>
        <v>0.574131867043149</v>
      </c>
      <c r="AT801" s="100">
        <v>0.11334524387361433</v>
      </c>
      <c r="AU801" s="108">
        <f t="shared" si="194"/>
        <v>0</v>
      </c>
    </row>
    <row r="802" spans="1:47" hidden="1">
      <c r="A802" s="21">
        <v>44927</v>
      </c>
      <c r="B802" s="23" t="s">
        <v>13</v>
      </c>
      <c r="C802" s="23" t="s">
        <v>274</v>
      </c>
      <c r="D802" s="23" t="s">
        <v>670</v>
      </c>
      <c r="E802" s="23">
        <v>1001600946</v>
      </c>
      <c r="F802" s="23" t="s">
        <v>32</v>
      </c>
      <c r="G802" s="23">
        <v>1070846</v>
      </c>
      <c r="H802" s="37" t="s">
        <v>278</v>
      </c>
      <c r="I802" s="4" t="s">
        <v>3520</v>
      </c>
      <c r="J802" s="4" t="s">
        <v>3558</v>
      </c>
      <c r="K802" s="24">
        <v>1882.0599999999977</v>
      </c>
      <c r="L802" s="24">
        <v>1882.0599999999977</v>
      </c>
      <c r="M802" s="29">
        <v>0</v>
      </c>
      <c r="N802" s="29">
        <v>0</v>
      </c>
      <c r="O802" s="29">
        <v>30</v>
      </c>
      <c r="P802" s="29">
        <v>0</v>
      </c>
      <c r="Q802" s="29">
        <v>2774.1</v>
      </c>
      <c r="R802" s="28">
        <v>0</v>
      </c>
      <c r="S802" s="28">
        <v>136749.96</v>
      </c>
      <c r="T802" s="28">
        <v>0</v>
      </c>
      <c r="U802" s="28">
        <v>283200</v>
      </c>
      <c r="V802" s="29">
        <v>0</v>
      </c>
      <c r="W802" s="29">
        <v>19</v>
      </c>
      <c r="X802" s="32">
        <f t="shared" si="180"/>
        <v>30</v>
      </c>
      <c r="Y802" s="33">
        <f t="shared" si="181"/>
        <v>2774.1</v>
      </c>
      <c r="Z802" s="33">
        <f t="shared" si="182"/>
        <v>136749.96</v>
      </c>
      <c r="AA802" s="33">
        <f t="shared" si="183"/>
        <v>283200</v>
      </c>
      <c r="AB802" s="5">
        <v>19</v>
      </c>
      <c r="AC802" s="6">
        <v>-713051.86</v>
      </c>
      <c r="AD802" s="32">
        <v>1</v>
      </c>
      <c r="AE802" s="67">
        <f t="shared" si="184"/>
        <v>0.6333333333333333</v>
      </c>
      <c r="AF802" s="70">
        <f>IF(C802=Sheet6!$E$3,Sheet6!$E$4,IF('January 2023'!C802=Sheet6!$F$3,Sheet6!$F$4,IF('January 2023'!C802=Sheet6!$G$3,Sheet6!$G$4,IF('January 2023'!C802=Sheet6!$H$3,Sheet6!$H$4,IF('January 2023'!C802=Sheet6!$I$3,Sheet6!$I$4,IF('January 2023'!C802=Sheet6!$J$3,Sheet6!$J$4,IF('January 2023'!C802=Sheet6!$K$3,Sheet6!$K$4,IF('January 2023'!C802=Sheet6!$L$3,Sheet6!$L$4))))))))</f>
        <v>0.11334524387361433</v>
      </c>
      <c r="AG802" s="74">
        <f t="shared" si="185"/>
        <v>1.4739700115830543</v>
      </c>
      <c r="AH802" s="71">
        <v>0.84</v>
      </c>
      <c r="AI802" s="72">
        <f t="shared" si="186"/>
        <v>1</v>
      </c>
      <c r="AJ802" s="73">
        <f t="shared" si="187"/>
        <v>0.6333333333333333</v>
      </c>
      <c r="AK802" s="73">
        <v>0.68062718848137493</v>
      </c>
      <c r="AL802" s="95">
        <f t="shared" si="188"/>
        <v>0</v>
      </c>
      <c r="AM802" s="107">
        <v>0</v>
      </c>
      <c r="AN802" s="98">
        <f t="shared" si="189"/>
        <v>0</v>
      </c>
      <c r="AO802" s="99" t="e">
        <f>SUMIF([1]Sheet1!$AB:$AB,E802,[1]Sheet1!$AA:$AA)</f>
        <v>#VALUE!</v>
      </c>
      <c r="AP802" s="100">
        <f t="shared" si="190"/>
        <v>1</v>
      </c>
      <c r="AQ802" s="97">
        <f t="shared" si="191"/>
        <v>0</v>
      </c>
      <c r="AR802" s="100">
        <f t="shared" si="192"/>
        <v>2.0709329640754559</v>
      </c>
      <c r="AS802" s="101">
        <f t="shared" si="193"/>
        <v>-2.0524930850460286</v>
      </c>
      <c r="AT802" s="100">
        <v>0.11334524387361433</v>
      </c>
      <c r="AU802" s="108">
        <f t="shared" si="194"/>
        <v>1</v>
      </c>
    </row>
    <row r="803" spans="1:47" hidden="1">
      <c r="A803" s="21">
        <v>44927</v>
      </c>
      <c r="B803" s="23" t="s">
        <v>13</v>
      </c>
      <c r="C803" s="23" t="s">
        <v>274</v>
      </c>
      <c r="D803" s="23" t="s">
        <v>755</v>
      </c>
      <c r="E803" s="23">
        <v>1001602010</v>
      </c>
      <c r="F803" s="23" t="s">
        <v>32</v>
      </c>
      <c r="G803" s="23">
        <v>1070846</v>
      </c>
      <c r="H803" s="37" t="s">
        <v>278</v>
      </c>
      <c r="I803" s="4" t="s">
        <v>3520</v>
      </c>
      <c r="J803" s="4" t="s">
        <v>3558</v>
      </c>
      <c r="K803" s="24">
        <v>1474.2800000000134</v>
      </c>
      <c r="L803" s="24">
        <v>1474.2800000000134</v>
      </c>
      <c r="M803" s="29">
        <v>1</v>
      </c>
      <c r="N803" s="29">
        <v>0</v>
      </c>
      <c r="O803" s="29">
        <v>5</v>
      </c>
      <c r="P803" s="29">
        <v>1200</v>
      </c>
      <c r="Q803" s="29">
        <v>203.1</v>
      </c>
      <c r="R803" s="28">
        <v>59082</v>
      </c>
      <c r="S803" s="28">
        <v>10000</v>
      </c>
      <c r="T803" s="28">
        <v>0</v>
      </c>
      <c r="U803" s="28">
        <v>10000</v>
      </c>
      <c r="V803" s="29">
        <v>0</v>
      </c>
      <c r="W803" s="29">
        <v>1</v>
      </c>
      <c r="X803" s="32">
        <f t="shared" si="180"/>
        <v>6</v>
      </c>
      <c r="Y803" s="33">
        <f t="shared" si="181"/>
        <v>1403.1</v>
      </c>
      <c r="Z803" s="33">
        <f t="shared" si="182"/>
        <v>69082</v>
      </c>
      <c r="AA803" s="33">
        <f t="shared" si="183"/>
        <v>10000</v>
      </c>
      <c r="AB803" s="5">
        <v>1</v>
      </c>
      <c r="AC803" s="6">
        <v>0</v>
      </c>
      <c r="AD803" s="32">
        <v>1</v>
      </c>
      <c r="AE803" s="67">
        <f t="shared" si="184"/>
        <v>0.16666666666666666</v>
      </c>
      <c r="AF803" s="70">
        <f>IF(C803=Sheet6!$E$3,Sheet6!$E$4,IF('January 2023'!C803=Sheet6!$F$3,Sheet6!$F$4,IF('January 2023'!C803=Sheet6!$G$3,Sheet6!$G$4,IF('January 2023'!C803=Sheet6!$H$3,Sheet6!$H$4,IF('January 2023'!C803=Sheet6!$I$3,Sheet6!$I$4,IF('January 2023'!C803=Sheet6!$J$3,Sheet6!$J$4,IF('January 2023'!C803=Sheet6!$K$3,Sheet6!$K$4,IF('January 2023'!C803=Sheet6!$L$3,Sheet6!$L$4))))))))</f>
        <v>0.11334524387361433</v>
      </c>
      <c r="AG803" s="74">
        <f t="shared" si="185"/>
        <v>0.95171880511163898</v>
      </c>
      <c r="AH803" s="71">
        <v>0.84</v>
      </c>
      <c r="AI803" s="72">
        <f t="shared" si="186"/>
        <v>1</v>
      </c>
      <c r="AJ803" s="73">
        <f t="shared" si="187"/>
        <v>0.16666666666666666</v>
      </c>
      <c r="AK803" s="73">
        <v>0.68062718848137493</v>
      </c>
      <c r="AL803" s="95">
        <f t="shared" si="188"/>
        <v>0</v>
      </c>
      <c r="AM803" s="107">
        <v>0</v>
      </c>
      <c r="AN803" s="98">
        <f t="shared" si="189"/>
        <v>0</v>
      </c>
      <c r="AO803" s="99" t="e">
        <f>SUMIF([1]Sheet1!$AB:$AB,E803,[1]Sheet1!$AA:$AA)</f>
        <v>#VALUE!</v>
      </c>
      <c r="AP803" s="100">
        <f t="shared" si="190"/>
        <v>1</v>
      </c>
      <c r="AQ803" s="97">
        <f t="shared" si="191"/>
        <v>0</v>
      </c>
      <c r="AR803" s="100">
        <f t="shared" si="192"/>
        <v>0.14475550794707739</v>
      </c>
      <c r="AS803" s="101">
        <f t="shared" si="193"/>
        <v>0.86223346094327913</v>
      </c>
      <c r="AT803" s="100">
        <v>0.11334524387361433</v>
      </c>
      <c r="AU803" s="108">
        <f t="shared" si="194"/>
        <v>0</v>
      </c>
    </row>
    <row r="804" spans="1:47" hidden="1">
      <c r="A804" s="21">
        <v>44927</v>
      </c>
      <c r="B804" s="22" t="s">
        <v>13</v>
      </c>
      <c r="C804" s="22" t="s">
        <v>274</v>
      </c>
      <c r="D804" s="22" t="s">
        <v>730</v>
      </c>
      <c r="E804" s="22">
        <v>1000261131</v>
      </c>
      <c r="F804" s="22" t="s">
        <v>32</v>
      </c>
      <c r="G804" s="22">
        <v>1070846</v>
      </c>
      <c r="H804" s="36" t="s">
        <v>278</v>
      </c>
      <c r="I804" s="4" t="s">
        <v>3520</v>
      </c>
      <c r="J804" s="4" t="s">
        <v>3558</v>
      </c>
      <c r="K804" s="25">
        <v>914.79999999998836</v>
      </c>
      <c r="L804" s="25">
        <v>914.79999999998836</v>
      </c>
      <c r="M804" s="26">
        <v>0</v>
      </c>
      <c r="N804" s="26">
        <v>0</v>
      </c>
      <c r="O804" s="26">
        <v>5</v>
      </c>
      <c r="P804" s="26">
        <v>0</v>
      </c>
      <c r="Q804" s="26">
        <v>1195.7</v>
      </c>
      <c r="R804" s="27">
        <v>0</v>
      </c>
      <c r="S804" s="27">
        <v>58898.91</v>
      </c>
      <c r="T804" s="28">
        <v>0</v>
      </c>
      <c r="U804" s="27">
        <v>67700</v>
      </c>
      <c r="V804" s="29">
        <v>0</v>
      </c>
      <c r="W804" s="26">
        <v>3</v>
      </c>
      <c r="X804" s="30">
        <f t="shared" si="180"/>
        <v>5</v>
      </c>
      <c r="Y804" s="31">
        <f t="shared" si="181"/>
        <v>1195.7</v>
      </c>
      <c r="Z804" s="31">
        <f t="shared" si="182"/>
        <v>58898.91</v>
      </c>
      <c r="AA804" s="31">
        <f t="shared" si="183"/>
        <v>67700</v>
      </c>
      <c r="AB804" s="5">
        <v>3</v>
      </c>
      <c r="AC804" s="6">
        <v>231122.59</v>
      </c>
      <c r="AD804" s="30">
        <v>1</v>
      </c>
      <c r="AE804" s="67">
        <f t="shared" si="184"/>
        <v>0.6</v>
      </c>
      <c r="AF804" s="70">
        <f>IF(C804=Sheet6!$E$3,Sheet6!$E$4,IF('January 2023'!C804=Sheet6!$F$3,Sheet6!$F$4,IF('January 2023'!C804=Sheet6!$G$3,Sheet6!$G$4,IF('January 2023'!C804=Sheet6!$H$3,Sheet6!$H$4,IF('January 2023'!C804=Sheet6!$I$3,Sheet6!$I$4,IF('January 2023'!C804=Sheet6!$J$3,Sheet6!$J$4,IF('January 2023'!C804=Sheet6!$K$3,Sheet6!$K$4,IF('January 2023'!C804=Sheet6!$L$3,Sheet6!$L$4))))))))</f>
        <v>0.11334524387361433</v>
      </c>
      <c r="AG804" s="74">
        <f t="shared" si="185"/>
        <v>1.3070616528203052</v>
      </c>
      <c r="AH804" s="71">
        <v>0.84</v>
      </c>
      <c r="AI804" s="72">
        <f t="shared" si="186"/>
        <v>1</v>
      </c>
      <c r="AJ804" s="73">
        <f t="shared" si="187"/>
        <v>0.6</v>
      </c>
      <c r="AK804" s="73">
        <v>0.68062718848137493</v>
      </c>
      <c r="AL804" s="95">
        <f t="shared" si="188"/>
        <v>0</v>
      </c>
      <c r="AM804" s="107">
        <v>0</v>
      </c>
      <c r="AN804" s="98">
        <f t="shared" si="189"/>
        <v>0</v>
      </c>
      <c r="AO804" s="99" t="e">
        <f>SUMIF([1]Sheet1!$AB:$AB,E804,[1]Sheet1!$AA:$AA)</f>
        <v>#VALUE!</v>
      </c>
      <c r="AP804" s="100">
        <f t="shared" si="190"/>
        <v>1</v>
      </c>
      <c r="AQ804" s="97">
        <f t="shared" si="191"/>
        <v>0</v>
      </c>
      <c r="AR804" s="100">
        <f t="shared" si="192"/>
        <v>1.1494270437262759</v>
      </c>
      <c r="AS804" s="101">
        <f t="shared" si="193"/>
        <v>-0.5023720115692234</v>
      </c>
      <c r="AT804" s="100">
        <v>0.11334524387361433</v>
      </c>
      <c r="AU804" s="108">
        <f t="shared" si="194"/>
        <v>1</v>
      </c>
    </row>
    <row r="805" spans="1:47" hidden="1">
      <c r="A805" s="21">
        <v>44927</v>
      </c>
      <c r="B805" s="22" t="s">
        <v>13</v>
      </c>
      <c r="C805" s="22" t="s">
        <v>274</v>
      </c>
      <c r="D805" s="22" t="s">
        <v>334</v>
      </c>
      <c r="E805" s="22">
        <v>1000254618</v>
      </c>
      <c r="F805" s="22" t="s">
        <v>32</v>
      </c>
      <c r="G805" s="22">
        <v>1070846</v>
      </c>
      <c r="H805" s="36" t="s">
        <v>278</v>
      </c>
      <c r="I805" s="4" t="s">
        <v>3520</v>
      </c>
      <c r="J805" s="4" t="s">
        <v>3558</v>
      </c>
      <c r="K805" s="25">
        <v>30001.520000000019</v>
      </c>
      <c r="L805" s="25">
        <v>30001.520000000019</v>
      </c>
      <c r="M805" s="26">
        <v>0</v>
      </c>
      <c r="N805" s="26">
        <v>0</v>
      </c>
      <c r="O805" s="26">
        <v>129</v>
      </c>
      <c r="P805" s="26">
        <v>0</v>
      </c>
      <c r="Q805" s="26">
        <v>29069.399999999998</v>
      </c>
      <c r="R805" s="27">
        <v>0</v>
      </c>
      <c r="S805" s="27">
        <v>1431469.5599999991</v>
      </c>
      <c r="T805" s="28">
        <v>0</v>
      </c>
      <c r="U805" s="27">
        <v>1437100</v>
      </c>
      <c r="V805" s="29">
        <v>0</v>
      </c>
      <c r="W805" s="26">
        <v>56</v>
      </c>
      <c r="X805" s="30">
        <f t="shared" si="180"/>
        <v>129</v>
      </c>
      <c r="Y805" s="31">
        <f t="shared" si="181"/>
        <v>29069.399999999998</v>
      </c>
      <c r="Z805" s="31">
        <f t="shared" si="182"/>
        <v>1431469.5599999991</v>
      </c>
      <c r="AA805" s="31">
        <f t="shared" si="183"/>
        <v>1437100</v>
      </c>
      <c r="AB805" s="5">
        <v>56</v>
      </c>
      <c r="AC805" s="6">
        <v>0</v>
      </c>
      <c r="AD805" s="30">
        <v>0</v>
      </c>
      <c r="AE805" s="67">
        <f t="shared" si="184"/>
        <v>0.43410852713178294</v>
      </c>
      <c r="AF805" s="70">
        <f>IF(C805=Sheet6!$E$3,Sheet6!$E$4,IF('January 2023'!C805=Sheet6!$F$3,Sheet6!$F$4,IF('January 2023'!C805=Sheet6!$G$3,Sheet6!$G$4,IF('January 2023'!C805=Sheet6!$H$3,Sheet6!$H$4,IF('January 2023'!C805=Sheet6!$I$3,Sheet6!$I$4,IF('January 2023'!C805=Sheet6!$J$3,Sheet6!$J$4,IF('January 2023'!C805=Sheet6!$K$3,Sheet6!$K$4,IF('January 2023'!C805=Sheet6!$L$3,Sheet6!$L$4))))))))</f>
        <v>0.11334524387361433</v>
      </c>
      <c r="AG805" s="74">
        <f t="shared" si="185"/>
        <v>0.968930907500686</v>
      </c>
      <c r="AH805" s="71">
        <v>0.84</v>
      </c>
      <c r="AI805" s="72">
        <f t="shared" si="186"/>
        <v>1</v>
      </c>
      <c r="AJ805" s="73">
        <f t="shared" si="187"/>
        <v>0.43410852713178294</v>
      </c>
      <c r="AK805" s="73">
        <v>0.68062718848137493</v>
      </c>
      <c r="AL805" s="95">
        <f t="shared" si="188"/>
        <v>0</v>
      </c>
      <c r="AM805" s="107">
        <v>0</v>
      </c>
      <c r="AN805" s="98">
        <f t="shared" si="189"/>
        <v>0</v>
      </c>
      <c r="AO805" s="99" t="e">
        <f>SUMIF([1]Sheet1!$AB:$AB,E805,[1]Sheet1!$AA:$AA)</f>
        <v>#VALUE!</v>
      </c>
      <c r="AP805" s="100">
        <f t="shared" si="190"/>
        <v>1</v>
      </c>
      <c r="AQ805" s="97">
        <f t="shared" si="191"/>
        <v>0</v>
      </c>
      <c r="AR805" s="100">
        <f t="shared" si="192"/>
        <v>1.0039333284879637</v>
      </c>
      <c r="AS805" s="101">
        <f t="shared" si="193"/>
        <v>2.7257968957973056E-2</v>
      </c>
      <c r="AT805" s="100">
        <v>0.11334524387361433</v>
      </c>
      <c r="AU805" s="108">
        <f t="shared" si="194"/>
        <v>1</v>
      </c>
    </row>
    <row r="806" spans="1:47" hidden="1">
      <c r="A806" s="21">
        <v>44927</v>
      </c>
      <c r="B806" s="23" t="s">
        <v>13</v>
      </c>
      <c r="C806" s="23" t="s">
        <v>274</v>
      </c>
      <c r="D806" s="23" t="s">
        <v>343</v>
      </c>
      <c r="E806" s="23">
        <v>1000254441</v>
      </c>
      <c r="F806" s="23" t="s">
        <v>32</v>
      </c>
      <c r="G806" s="22">
        <v>1070846</v>
      </c>
      <c r="H806" s="36" t="s">
        <v>278</v>
      </c>
      <c r="I806" s="4" t="s">
        <v>3520</v>
      </c>
      <c r="J806" s="4" t="s">
        <v>3558</v>
      </c>
      <c r="K806" s="24">
        <v>23000</v>
      </c>
      <c r="L806" s="24">
        <v>23000</v>
      </c>
      <c r="M806" s="29">
        <v>0</v>
      </c>
      <c r="N806" s="29">
        <v>0</v>
      </c>
      <c r="O806" s="29">
        <v>51</v>
      </c>
      <c r="P806" s="29">
        <v>0</v>
      </c>
      <c r="Q806" s="29">
        <v>13250.500000000002</v>
      </c>
      <c r="R806" s="28">
        <v>0</v>
      </c>
      <c r="S806" s="28">
        <v>652499.99999999988</v>
      </c>
      <c r="T806" s="28">
        <v>0</v>
      </c>
      <c r="U806" s="28">
        <v>652500</v>
      </c>
      <c r="V806" s="29">
        <v>0</v>
      </c>
      <c r="W806" s="29">
        <v>36</v>
      </c>
      <c r="X806" s="32">
        <f t="shared" si="180"/>
        <v>51</v>
      </c>
      <c r="Y806" s="33">
        <f t="shared" si="181"/>
        <v>13250.500000000002</v>
      </c>
      <c r="Z806" s="33">
        <f t="shared" si="182"/>
        <v>652499.99999999988</v>
      </c>
      <c r="AA806" s="33">
        <f t="shared" si="183"/>
        <v>652500</v>
      </c>
      <c r="AB806" s="5">
        <v>36</v>
      </c>
      <c r="AC806" s="6">
        <v>14575.02</v>
      </c>
      <c r="AD806" s="32">
        <v>0</v>
      </c>
      <c r="AE806" s="67">
        <f t="shared" si="184"/>
        <v>0.70588235294117652</v>
      </c>
      <c r="AF806" s="70">
        <f>IF(C806=Sheet6!$E$3,Sheet6!$E$4,IF('January 2023'!C806=Sheet6!$F$3,Sheet6!$F$4,IF('January 2023'!C806=Sheet6!$G$3,Sheet6!$G$4,IF('January 2023'!C806=Sheet6!$H$3,Sheet6!$H$4,IF('January 2023'!C806=Sheet6!$I$3,Sheet6!$I$4,IF('January 2023'!C806=Sheet6!$J$3,Sheet6!$J$4,IF('January 2023'!C806=Sheet6!$K$3,Sheet6!$K$4,IF('January 2023'!C806=Sheet6!$L$3,Sheet6!$L$4))))))))</f>
        <v>0.11334524387361433</v>
      </c>
      <c r="AG806" s="74">
        <f t="shared" si="185"/>
        <v>0.57610869565217404</v>
      </c>
      <c r="AH806" s="71">
        <v>0.84</v>
      </c>
      <c r="AI806" s="72">
        <f t="shared" si="186"/>
        <v>0</v>
      </c>
      <c r="AJ806" s="73">
        <f t="shared" si="187"/>
        <v>0.70588235294117652</v>
      </c>
      <c r="AK806" s="73">
        <v>0.68062718848137493</v>
      </c>
      <c r="AL806" s="95">
        <f t="shared" si="188"/>
        <v>1</v>
      </c>
      <c r="AM806" s="107">
        <v>0</v>
      </c>
      <c r="AN806" s="98">
        <f t="shared" si="189"/>
        <v>6069.4999999999964</v>
      </c>
      <c r="AO806" s="99" t="e">
        <f>SUMIF([1]Sheet1!$AB:$AB,E806,[1]Sheet1!$AA:$AA)</f>
        <v>#VALUE!</v>
      </c>
      <c r="AP806" s="100" t="str">
        <f t="shared" si="190"/>
        <v/>
      </c>
      <c r="AQ806" s="97">
        <f t="shared" si="191"/>
        <v>1</v>
      </c>
      <c r="AR806" s="100">
        <f t="shared" si="192"/>
        <v>1.0000000000000002</v>
      </c>
      <c r="AS806" s="101">
        <f t="shared" si="193"/>
        <v>0.42389130434782585</v>
      </c>
      <c r="AT806" s="100">
        <v>0.11334524387361433</v>
      </c>
      <c r="AU806" s="108">
        <f t="shared" si="194"/>
        <v>0</v>
      </c>
    </row>
    <row r="807" spans="1:47" hidden="1">
      <c r="A807" s="21">
        <v>44927</v>
      </c>
      <c r="B807" s="22" t="s">
        <v>13</v>
      </c>
      <c r="C807" s="22" t="s">
        <v>274</v>
      </c>
      <c r="D807" s="22" t="s">
        <v>616</v>
      </c>
      <c r="E807" s="22">
        <v>1001600930</v>
      </c>
      <c r="F807" s="22" t="s">
        <v>32</v>
      </c>
      <c r="G807" s="22">
        <v>1070846</v>
      </c>
      <c r="H807" s="36" t="s">
        <v>278</v>
      </c>
      <c r="I807" s="4" t="s">
        <v>3520</v>
      </c>
      <c r="J807" s="4" t="s">
        <v>3558</v>
      </c>
      <c r="K807" s="25">
        <v>4931.8199999999488</v>
      </c>
      <c r="L807" s="25">
        <v>4931.8199999999488</v>
      </c>
      <c r="M807" s="26">
        <v>0</v>
      </c>
      <c r="N807" s="26">
        <v>0</v>
      </c>
      <c r="O807" s="26">
        <v>7</v>
      </c>
      <c r="P807" s="26">
        <v>0</v>
      </c>
      <c r="Q807" s="26">
        <v>2911</v>
      </c>
      <c r="R807" s="27">
        <v>0</v>
      </c>
      <c r="S807" s="27">
        <v>143362.57999999999</v>
      </c>
      <c r="T807" s="28">
        <v>0</v>
      </c>
      <c r="U807" s="27">
        <v>159800</v>
      </c>
      <c r="V807" s="29">
        <v>0</v>
      </c>
      <c r="W807" s="26">
        <v>4</v>
      </c>
      <c r="X807" s="30">
        <f t="shared" si="180"/>
        <v>7</v>
      </c>
      <c r="Y807" s="31">
        <f t="shared" si="181"/>
        <v>2911</v>
      </c>
      <c r="Z807" s="31">
        <f t="shared" si="182"/>
        <v>143362.57999999999</v>
      </c>
      <c r="AA807" s="31">
        <f t="shared" si="183"/>
        <v>159800</v>
      </c>
      <c r="AB807" s="5">
        <v>4</v>
      </c>
      <c r="AC807" s="6">
        <v>0</v>
      </c>
      <c r="AD807" s="30">
        <v>0</v>
      </c>
      <c r="AE807" s="67">
        <f t="shared" si="184"/>
        <v>0.5714285714285714</v>
      </c>
      <c r="AF807" s="70">
        <f>IF(C807=Sheet6!$E$3,Sheet6!$E$4,IF('January 2023'!C807=Sheet6!$F$3,Sheet6!$F$4,IF('January 2023'!C807=Sheet6!$G$3,Sheet6!$G$4,IF('January 2023'!C807=Sheet6!$H$3,Sheet6!$H$4,IF('January 2023'!C807=Sheet6!$I$3,Sheet6!$I$4,IF('January 2023'!C807=Sheet6!$J$3,Sheet6!$J$4,IF('January 2023'!C807=Sheet6!$K$3,Sheet6!$K$4,IF('January 2023'!C807=Sheet6!$L$3,Sheet6!$L$4))))))))</f>
        <v>0.11334524387361433</v>
      </c>
      <c r="AG807" s="74">
        <f t="shared" si="185"/>
        <v>0.59024863032309172</v>
      </c>
      <c r="AH807" s="71">
        <v>0.84</v>
      </c>
      <c r="AI807" s="72">
        <f t="shared" si="186"/>
        <v>0</v>
      </c>
      <c r="AJ807" s="73">
        <f t="shared" si="187"/>
        <v>0.5714285714285714</v>
      </c>
      <c r="AK807" s="73">
        <v>0.68062718848137493</v>
      </c>
      <c r="AL807" s="95">
        <f t="shared" si="188"/>
        <v>0</v>
      </c>
      <c r="AM807" s="107">
        <v>0</v>
      </c>
      <c r="AN807" s="98">
        <f t="shared" si="189"/>
        <v>1231.7287999999571</v>
      </c>
      <c r="AO807" s="99" t="e">
        <f>SUMIF([1]Sheet1!$AB:$AB,E807,[1]Sheet1!$AA:$AA)</f>
        <v>#VALUE!</v>
      </c>
      <c r="AP807" s="100" t="str">
        <f t="shared" si="190"/>
        <v/>
      </c>
      <c r="AQ807" s="97">
        <f t="shared" si="191"/>
        <v>1</v>
      </c>
      <c r="AR807" s="100">
        <f t="shared" si="192"/>
        <v>1.1146562792047967</v>
      </c>
      <c r="AS807" s="101">
        <f t="shared" si="193"/>
        <v>0.34207565791833505</v>
      </c>
      <c r="AT807" s="100">
        <v>0.11334524387361433</v>
      </c>
      <c r="AU807" s="108">
        <f t="shared" si="194"/>
        <v>0</v>
      </c>
    </row>
    <row r="808" spans="1:47" hidden="1">
      <c r="A808" s="21">
        <v>44927</v>
      </c>
      <c r="B808" s="22" t="s">
        <v>13</v>
      </c>
      <c r="C808" s="22" t="s">
        <v>274</v>
      </c>
      <c r="D808" s="22" t="s">
        <v>403</v>
      </c>
      <c r="E808" s="22">
        <v>1001957904</v>
      </c>
      <c r="F808" s="22" t="s">
        <v>32</v>
      </c>
      <c r="G808" s="22">
        <v>1070846</v>
      </c>
      <c r="H808" s="36" t="s">
        <v>278</v>
      </c>
      <c r="I808" s="4" t="s">
        <v>3520</v>
      </c>
      <c r="J808" s="4" t="s">
        <v>3558</v>
      </c>
      <c r="K808" s="25">
        <v>4911.7000000000116</v>
      </c>
      <c r="L808" s="25">
        <v>4911.7000000000116</v>
      </c>
      <c r="M808" s="26">
        <v>0</v>
      </c>
      <c r="N808" s="26">
        <v>0</v>
      </c>
      <c r="O808" s="26">
        <v>74</v>
      </c>
      <c r="P808" s="26">
        <v>0</v>
      </c>
      <c r="Q808" s="26">
        <v>14009.9</v>
      </c>
      <c r="R808" s="27">
        <v>0</v>
      </c>
      <c r="S808" s="27">
        <v>690103.37</v>
      </c>
      <c r="T808" s="28">
        <v>0</v>
      </c>
      <c r="U808" s="27">
        <v>826409</v>
      </c>
      <c r="V808" s="29">
        <v>0</v>
      </c>
      <c r="W808" s="26">
        <v>58</v>
      </c>
      <c r="X808" s="30">
        <f t="shared" si="180"/>
        <v>74</v>
      </c>
      <c r="Y808" s="31">
        <f t="shared" si="181"/>
        <v>14009.9</v>
      </c>
      <c r="Z808" s="31">
        <f t="shared" si="182"/>
        <v>690103.37</v>
      </c>
      <c r="AA808" s="31">
        <f t="shared" si="183"/>
        <v>826409</v>
      </c>
      <c r="AB808" s="5">
        <v>58</v>
      </c>
      <c r="AC808" s="6">
        <v>0</v>
      </c>
      <c r="AD808" s="30">
        <v>0</v>
      </c>
      <c r="AE808" s="67">
        <f t="shared" si="184"/>
        <v>0.78378378378378377</v>
      </c>
      <c r="AF808" s="70">
        <f>IF(C808=Sheet6!$E$3,Sheet6!$E$4,IF('January 2023'!C808=Sheet6!$F$3,Sheet6!$F$4,IF('January 2023'!C808=Sheet6!$G$3,Sheet6!$G$4,IF('January 2023'!C808=Sheet6!$H$3,Sheet6!$H$4,IF('January 2023'!C808=Sheet6!$I$3,Sheet6!$I$4,IF('January 2023'!C808=Sheet6!$J$3,Sheet6!$J$4,IF('January 2023'!C808=Sheet6!$K$3,Sheet6!$K$4,IF('January 2023'!C808=Sheet6!$L$3,Sheet6!$L$4))))))))</f>
        <v>0.11334524387361433</v>
      </c>
      <c r="AG808" s="74">
        <f t="shared" si="185"/>
        <v>2.8523525459616765</v>
      </c>
      <c r="AH808" s="71">
        <v>0.84</v>
      </c>
      <c r="AI808" s="72">
        <f t="shared" si="186"/>
        <v>1</v>
      </c>
      <c r="AJ808" s="73">
        <f t="shared" si="187"/>
        <v>0.78378378378378377</v>
      </c>
      <c r="AK808" s="73">
        <v>0.68062718848137493</v>
      </c>
      <c r="AL808" s="95">
        <f t="shared" si="188"/>
        <v>1</v>
      </c>
      <c r="AM808" s="107">
        <v>0</v>
      </c>
      <c r="AN808" s="98">
        <f t="shared" si="189"/>
        <v>0</v>
      </c>
      <c r="AO808" s="99" t="e">
        <f>SUMIF([1]Sheet1!$AB:$AB,E808,[1]Sheet1!$AA:$AA)</f>
        <v>#VALUE!</v>
      </c>
      <c r="AP808" s="100">
        <f t="shared" si="190"/>
        <v>1</v>
      </c>
      <c r="AQ808" s="97">
        <f t="shared" si="191"/>
        <v>0</v>
      </c>
      <c r="AR808" s="100">
        <f t="shared" si="192"/>
        <v>1.1975148012970869</v>
      </c>
      <c r="AS808" s="101">
        <f t="shared" si="193"/>
        <v>-2.4157343923065371</v>
      </c>
      <c r="AT808" s="100">
        <v>0.11334524387361433</v>
      </c>
      <c r="AU808" s="108">
        <f t="shared" si="194"/>
        <v>1</v>
      </c>
    </row>
    <row r="809" spans="1:47" hidden="1">
      <c r="A809" s="21">
        <v>44927</v>
      </c>
      <c r="B809" s="22" t="s">
        <v>13</v>
      </c>
      <c r="C809" s="22" t="s">
        <v>274</v>
      </c>
      <c r="D809" s="22" t="s">
        <v>544</v>
      </c>
      <c r="E809" s="22">
        <v>1001601553</v>
      </c>
      <c r="F809" s="22" t="s">
        <v>32</v>
      </c>
      <c r="G809" s="22">
        <v>1070846</v>
      </c>
      <c r="H809" s="36" t="s">
        <v>278</v>
      </c>
      <c r="I809" s="4" t="s">
        <v>3520</v>
      </c>
      <c r="J809" s="4" t="s">
        <v>3558</v>
      </c>
      <c r="K809" s="25">
        <v>4812.1999999999534</v>
      </c>
      <c r="L809" s="25">
        <v>4812.1999999999534</v>
      </c>
      <c r="M809" s="26">
        <v>0</v>
      </c>
      <c r="N809" s="26">
        <v>0</v>
      </c>
      <c r="O809" s="26">
        <v>8</v>
      </c>
      <c r="P809" s="26">
        <v>0</v>
      </c>
      <c r="Q809" s="26">
        <v>8212.9000000000015</v>
      </c>
      <c r="R809" s="27">
        <v>0</v>
      </c>
      <c r="S809" s="27">
        <v>422254.99999999994</v>
      </c>
      <c r="T809" s="28">
        <v>0</v>
      </c>
      <c r="U809" s="27">
        <v>433700</v>
      </c>
      <c r="V809" s="29">
        <v>0</v>
      </c>
      <c r="W809" s="26">
        <v>8</v>
      </c>
      <c r="X809" s="30">
        <f t="shared" si="180"/>
        <v>8</v>
      </c>
      <c r="Y809" s="31">
        <f t="shared" si="181"/>
        <v>8212.9000000000015</v>
      </c>
      <c r="Z809" s="31">
        <f t="shared" si="182"/>
        <v>422254.99999999994</v>
      </c>
      <c r="AA809" s="31">
        <f t="shared" si="183"/>
        <v>433700</v>
      </c>
      <c r="AB809" s="5">
        <v>8</v>
      </c>
      <c r="AC809" s="6">
        <v>0</v>
      </c>
      <c r="AD809" s="30">
        <v>0</v>
      </c>
      <c r="AE809" s="67">
        <f t="shared" si="184"/>
        <v>1</v>
      </c>
      <c r="AF809" s="70">
        <f>IF(C809=Sheet6!$E$3,Sheet6!$E$4,IF('January 2023'!C809=Sheet6!$F$3,Sheet6!$F$4,IF('January 2023'!C809=Sheet6!$G$3,Sheet6!$G$4,IF('January 2023'!C809=Sheet6!$H$3,Sheet6!$H$4,IF('January 2023'!C809=Sheet6!$I$3,Sheet6!$I$4,IF('January 2023'!C809=Sheet6!$J$3,Sheet6!$J$4,IF('January 2023'!C809=Sheet6!$K$3,Sheet6!$K$4,IF('January 2023'!C809=Sheet6!$L$3,Sheet6!$L$4))))))))</f>
        <v>0.11334524387361433</v>
      </c>
      <c r="AG809" s="74">
        <f t="shared" si="185"/>
        <v>1.7066830140060847</v>
      </c>
      <c r="AH809" s="71">
        <v>0.84</v>
      </c>
      <c r="AI809" s="72">
        <f t="shared" si="186"/>
        <v>1</v>
      </c>
      <c r="AJ809" s="73">
        <f t="shared" si="187"/>
        <v>1</v>
      </c>
      <c r="AK809" s="73">
        <v>0.68062718848137493</v>
      </c>
      <c r="AL809" s="95">
        <f t="shared" si="188"/>
        <v>1</v>
      </c>
      <c r="AM809" s="107">
        <v>0</v>
      </c>
      <c r="AN809" s="98">
        <f t="shared" si="189"/>
        <v>0</v>
      </c>
      <c r="AO809" s="99" t="e">
        <f>SUMIF([1]Sheet1!$AB:$AB,E809,[1]Sheet1!$AA:$AA)</f>
        <v>#VALUE!</v>
      </c>
      <c r="AP809" s="100">
        <f t="shared" si="190"/>
        <v>1</v>
      </c>
      <c r="AQ809" s="97">
        <f t="shared" si="191"/>
        <v>0</v>
      </c>
      <c r="AR809" s="100">
        <f t="shared" si="192"/>
        <v>1.0271044747841944</v>
      </c>
      <c r="AS809" s="101">
        <f t="shared" si="193"/>
        <v>-0.75294176072382557</v>
      </c>
      <c r="AT809" s="100">
        <v>0.11334524387361433</v>
      </c>
      <c r="AU809" s="108">
        <f t="shared" si="194"/>
        <v>1</v>
      </c>
    </row>
    <row r="810" spans="1:47" hidden="1">
      <c r="A810" s="21">
        <v>44927</v>
      </c>
      <c r="B810" s="23" t="s">
        <v>13</v>
      </c>
      <c r="C810" s="23" t="s">
        <v>274</v>
      </c>
      <c r="D810" s="23" t="s">
        <v>476</v>
      </c>
      <c r="E810" s="23">
        <v>1001612936</v>
      </c>
      <c r="F810" s="23" t="s">
        <v>32</v>
      </c>
      <c r="G810" s="22">
        <v>1070846</v>
      </c>
      <c r="H810" s="36" t="s">
        <v>278</v>
      </c>
      <c r="I810" s="4" t="s">
        <v>3520</v>
      </c>
      <c r="J810" s="4" t="s">
        <v>3558</v>
      </c>
      <c r="K810" s="24">
        <v>4586.6499999999942</v>
      </c>
      <c r="L810" s="24">
        <v>4586.6499999999942</v>
      </c>
      <c r="M810" s="29">
        <v>0</v>
      </c>
      <c r="N810" s="29">
        <v>0</v>
      </c>
      <c r="O810" s="29">
        <v>5</v>
      </c>
      <c r="P810" s="29">
        <v>0</v>
      </c>
      <c r="Q810" s="29">
        <v>939.8</v>
      </c>
      <c r="R810" s="28">
        <v>0</v>
      </c>
      <c r="S810" s="28">
        <v>46294.58</v>
      </c>
      <c r="T810" s="28">
        <v>0</v>
      </c>
      <c r="U810" s="28">
        <v>60000</v>
      </c>
      <c r="V810" s="29">
        <v>0</v>
      </c>
      <c r="W810" s="29">
        <v>3</v>
      </c>
      <c r="X810" s="32">
        <f t="shared" si="180"/>
        <v>5</v>
      </c>
      <c r="Y810" s="33">
        <f t="shared" si="181"/>
        <v>939.8</v>
      </c>
      <c r="Z810" s="33">
        <f t="shared" si="182"/>
        <v>46294.58</v>
      </c>
      <c r="AA810" s="33">
        <f t="shared" si="183"/>
        <v>60000</v>
      </c>
      <c r="AB810" s="5">
        <v>3</v>
      </c>
      <c r="AC810" s="6">
        <v>0</v>
      </c>
      <c r="AD810" s="32">
        <v>0</v>
      </c>
      <c r="AE810" s="67">
        <f t="shared" si="184"/>
        <v>0.6</v>
      </c>
      <c r="AF810" s="70">
        <f>IF(C810=Sheet6!$E$3,Sheet6!$E$4,IF('January 2023'!C810=Sheet6!$F$3,Sheet6!$F$4,IF('January 2023'!C810=Sheet6!$G$3,Sheet6!$G$4,IF('January 2023'!C810=Sheet6!$H$3,Sheet6!$H$4,IF('January 2023'!C810=Sheet6!$I$3,Sheet6!$I$4,IF('January 2023'!C810=Sheet6!$J$3,Sheet6!$J$4,IF('January 2023'!C810=Sheet6!$K$3,Sheet6!$K$4,IF('January 2023'!C810=Sheet6!$L$3,Sheet6!$L$4))))))))</f>
        <v>0.11334524387361433</v>
      </c>
      <c r="AG810" s="74">
        <f t="shared" si="185"/>
        <v>0.20489900035973993</v>
      </c>
      <c r="AH810" s="71">
        <v>0.84</v>
      </c>
      <c r="AI810" s="72">
        <f t="shared" si="186"/>
        <v>0</v>
      </c>
      <c r="AJ810" s="73">
        <f t="shared" si="187"/>
        <v>0.6</v>
      </c>
      <c r="AK810" s="73">
        <v>0.68062718848137493</v>
      </c>
      <c r="AL810" s="95">
        <f t="shared" si="188"/>
        <v>0</v>
      </c>
      <c r="AM810" s="107">
        <v>0</v>
      </c>
      <c r="AN810" s="98">
        <f t="shared" si="189"/>
        <v>2912.9859999999953</v>
      </c>
      <c r="AO810" s="99" t="e">
        <f>SUMIF([1]Sheet1!$AB:$AB,E810,[1]Sheet1!$AA:$AA)</f>
        <v>#VALUE!</v>
      </c>
      <c r="AP810" s="100" t="str">
        <f t="shared" si="190"/>
        <v/>
      </c>
      <c r="AQ810" s="97">
        <f t="shared" si="191"/>
        <v>1</v>
      </c>
      <c r="AR810" s="100">
        <f t="shared" si="192"/>
        <v>1.2960480470932019</v>
      </c>
      <c r="AS810" s="101">
        <f t="shared" si="193"/>
        <v>0.73444105073240973</v>
      </c>
      <c r="AT810" s="100">
        <v>0.11334524387361433</v>
      </c>
      <c r="AU810" s="108">
        <f t="shared" si="194"/>
        <v>0</v>
      </c>
    </row>
    <row r="811" spans="1:47" hidden="1">
      <c r="A811" s="21">
        <v>44927</v>
      </c>
      <c r="B811" s="22" t="s">
        <v>13</v>
      </c>
      <c r="C811" s="22" t="s">
        <v>274</v>
      </c>
      <c r="D811" s="22" t="s">
        <v>556</v>
      </c>
      <c r="E811" s="22">
        <v>1001612928</v>
      </c>
      <c r="F811" s="22" t="s">
        <v>32</v>
      </c>
      <c r="G811" s="22">
        <v>1070846</v>
      </c>
      <c r="H811" s="36" t="s">
        <v>278</v>
      </c>
      <c r="I811" s="4" t="s">
        <v>3520</v>
      </c>
      <c r="J811" s="4" t="s">
        <v>3558</v>
      </c>
      <c r="K811" s="25">
        <v>3585.8999999999651</v>
      </c>
      <c r="L811" s="25">
        <v>3585.8999999999651</v>
      </c>
      <c r="M811" s="26">
        <v>0</v>
      </c>
      <c r="N811" s="26">
        <v>0</v>
      </c>
      <c r="O811" s="26">
        <v>14</v>
      </c>
      <c r="P811" s="26">
        <v>0</v>
      </c>
      <c r="Q811" s="26">
        <v>4768.2</v>
      </c>
      <c r="R811" s="27">
        <v>0</v>
      </c>
      <c r="S811" s="27">
        <v>234861.36000000004</v>
      </c>
      <c r="T811" s="28">
        <v>0</v>
      </c>
      <c r="U811" s="27">
        <v>302980</v>
      </c>
      <c r="V811" s="29">
        <v>0</v>
      </c>
      <c r="W811" s="26">
        <v>10</v>
      </c>
      <c r="X811" s="30">
        <f t="shared" si="180"/>
        <v>14</v>
      </c>
      <c r="Y811" s="31">
        <f t="shared" si="181"/>
        <v>4768.2</v>
      </c>
      <c r="Z811" s="31">
        <f t="shared" si="182"/>
        <v>234861.36000000004</v>
      </c>
      <c r="AA811" s="31">
        <f t="shared" si="183"/>
        <v>302980</v>
      </c>
      <c r="AB811" s="5">
        <v>10</v>
      </c>
      <c r="AC811" s="6">
        <v>0</v>
      </c>
      <c r="AD811" s="30">
        <v>0</v>
      </c>
      <c r="AE811" s="67">
        <f t="shared" si="184"/>
        <v>0.7142857142857143</v>
      </c>
      <c r="AF811" s="70">
        <f>IF(C811=Sheet6!$E$3,Sheet6!$E$4,IF('January 2023'!C811=Sheet6!$F$3,Sheet6!$F$4,IF('January 2023'!C811=Sheet6!$G$3,Sheet6!$G$4,IF('January 2023'!C811=Sheet6!$H$3,Sheet6!$H$4,IF('January 2023'!C811=Sheet6!$I$3,Sheet6!$I$4,IF('January 2023'!C811=Sheet6!$J$3,Sheet6!$J$4,IF('January 2023'!C811=Sheet6!$K$3,Sheet6!$K$4,IF('January 2023'!C811=Sheet6!$L$3,Sheet6!$L$4))))))))</f>
        <v>0.11334524387361433</v>
      </c>
      <c r="AG811" s="74">
        <f t="shared" si="185"/>
        <v>1.3297080230904506</v>
      </c>
      <c r="AH811" s="71">
        <v>0.84</v>
      </c>
      <c r="AI811" s="72">
        <f t="shared" si="186"/>
        <v>1</v>
      </c>
      <c r="AJ811" s="73">
        <f t="shared" si="187"/>
        <v>0.7142857142857143</v>
      </c>
      <c r="AK811" s="73">
        <v>0.68062718848137493</v>
      </c>
      <c r="AL811" s="95">
        <f t="shared" si="188"/>
        <v>1</v>
      </c>
      <c r="AM811" s="107">
        <v>0</v>
      </c>
      <c r="AN811" s="98">
        <f t="shared" si="189"/>
        <v>0</v>
      </c>
      <c r="AO811" s="99" t="e">
        <f>SUMIF([1]Sheet1!$AB:$AB,E811,[1]Sheet1!$AA:$AA)</f>
        <v>#VALUE!</v>
      </c>
      <c r="AP811" s="100">
        <f t="shared" si="190"/>
        <v>1</v>
      </c>
      <c r="AQ811" s="97">
        <f t="shared" si="191"/>
        <v>0</v>
      </c>
      <c r="AR811" s="100">
        <f t="shared" si="192"/>
        <v>1.2900376630706727</v>
      </c>
      <c r="AS811" s="101">
        <f t="shared" si="193"/>
        <v>-0.715373430673929</v>
      </c>
      <c r="AT811" s="100">
        <v>0.11334524387361433</v>
      </c>
      <c r="AU811" s="108">
        <f t="shared" si="194"/>
        <v>1</v>
      </c>
    </row>
    <row r="812" spans="1:47" hidden="1">
      <c r="A812" s="21">
        <v>44927</v>
      </c>
      <c r="B812" s="22" t="s">
        <v>13</v>
      </c>
      <c r="C812" s="22" t="s">
        <v>274</v>
      </c>
      <c r="D812" s="22" t="s">
        <v>633</v>
      </c>
      <c r="E812" s="22">
        <v>1000261174</v>
      </c>
      <c r="F812" s="22" t="s">
        <v>32</v>
      </c>
      <c r="G812" s="22">
        <v>1070846</v>
      </c>
      <c r="H812" s="36" t="s">
        <v>278</v>
      </c>
      <c r="I812" s="4" t="s">
        <v>3520</v>
      </c>
      <c r="J812" s="4" t="s">
        <v>3558</v>
      </c>
      <c r="K812" s="25">
        <v>2968.2000000000116</v>
      </c>
      <c r="L812" s="25">
        <v>2968.2000000000116</v>
      </c>
      <c r="M812" s="26">
        <v>0</v>
      </c>
      <c r="N812" s="26">
        <v>0</v>
      </c>
      <c r="O812" s="26">
        <v>9</v>
      </c>
      <c r="P812" s="26">
        <v>0</v>
      </c>
      <c r="Q812" s="26">
        <v>1311.3999999999999</v>
      </c>
      <c r="R812" s="27">
        <v>0</v>
      </c>
      <c r="S812" s="27">
        <v>64599.999999999993</v>
      </c>
      <c r="T812" s="28">
        <v>0</v>
      </c>
      <c r="U812" s="27">
        <v>64600</v>
      </c>
      <c r="V812" s="29">
        <v>0</v>
      </c>
      <c r="W812" s="26">
        <v>5</v>
      </c>
      <c r="X812" s="30">
        <f t="shared" si="180"/>
        <v>9</v>
      </c>
      <c r="Y812" s="31">
        <f t="shared" si="181"/>
        <v>1311.3999999999999</v>
      </c>
      <c r="Z812" s="31">
        <f t="shared" si="182"/>
        <v>64599.999999999993</v>
      </c>
      <c r="AA812" s="31">
        <f t="shared" si="183"/>
        <v>64600</v>
      </c>
      <c r="AB812" s="5">
        <v>5</v>
      </c>
      <c r="AC812" s="6">
        <v>0</v>
      </c>
      <c r="AD812" s="30">
        <v>0</v>
      </c>
      <c r="AE812" s="67">
        <f t="shared" si="184"/>
        <v>0.55555555555555558</v>
      </c>
      <c r="AF812" s="70">
        <f>IF(C812=Sheet6!$E$3,Sheet6!$E$4,IF('January 2023'!C812=Sheet6!$F$3,Sheet6!$F$4,IF('January 2023'!C812=Sheet6!$G$3,Sheet6!$G$4,IF('January 2023'!C812=Sheet6!$H$3,Sheet6!$H$4,IF('January 2023'!C812=Sheet6!$I$3,Sheet6!$I$4,IF('January 2023'!C812=Sheet6!$J$3,Sheet6!$J$4,IF('January 2023'!C812=Sheet6!$K$3,Sheet6!$K$4,IF('January 2023'!C812=Sheet6!$L$3,Sheet6!$L$4))))))))</f>
        <v>0.11334524387361433</v>
      </c>
      <c r="AG812" s="74">
        <f t="shared" si="185"/>
        <v>0.44181658917862499</v>
      </c>
      <c r="AH812" s="71">
        <v>0.84</v>
      </c>
      <c r="AI812" s="72">
        <f t="shared" si="186"/>
        <v>0</v>
      </c>
      <c r="AJ812" s="73">
        <f t="shared" si="187"/>
        <v>0.55555555555555558</v>
      </c>
      <c r="AK812" s="73">
        <v>0.68062718848137493</v>
      </c>
      <c r="AL812" s="95">
        <f t="shared" si="188"/>
        <v>0</v>
      </c>
      <c r="AM812" s="107">
        <v>0</v>
      </c>
      <c r="AN812" s="98">
        <f t="shared" si="189"/>
        <v>1181.8880000000097</v>
      </c>
      <c r="AO812" s="99" t="e">
        <f>SUMIF([1]Sheet1!$AB:$AB,E812,[1]Sheet1!$AA:$AA)</f>
        <v>#VALUE!</v>
      </c>
      <c r="AP812" s="100" t="str">
        <f t="shared" si="190"/>
        <v/>
      </c>
      <c r="AQ812" s="97">
        <f t="shared" si="191"/>
        <v>1</v>
      </c>
      <c r="AR812" s="100">
        <f t="shared" si="192"/>
        <v>1.0000000000000002</v>
      </c>
      <c r="AS812" s="101">
        <f t="shared" si="193"/>
        <v>0.5581834108213749</v>
      </c>
      <c r="AT812" s="100">
        <v>0.11334524387361433</v>
      </c>
      <c r="AU812" s="108">
        <f t="shared" si="194"/>
        <v>0</v>
      </c>
    </row>
    <row r="813" spans="1:47" hidden="1">
      <c r="A813" s="21">
        <v>44927</v>
      </c>
      <c r="B813" s="23" t="s">
        <v>13</v>
      </c>
      <c r="C813" s="23" t="s">
        <v>274</v>
      </c>
      <c r="D813" s="23" t="s">
        <v>611</v>
      </c>
      <c r="E813" s="23">
        <v>1001612922</v>
      </c>
      <c r="F813" s="23" t="s">
        <v>32</v>
      </c>
      <c r="G813" s="22">
        <v>1070846</v>
      </c>
      <c r="H813" s="36" t="s">
        <v>278</v>
      </c>
      <c r="I813" s="4" t="s">
        <v>3520</v>
      </c>
      <c r="J813" s="4" t="s">
        <v>3558</v>
      </c>
      <c r="K813" s="24">
        <v>2880.8000000000175</v>
      </c>
      <c r="L813" s="24">
        <v>2880.8000000000175</v>
      </c>
      <c r="M813" s="29">
        <v>0</v>
      </c>
      <c r="N813" s="29">
        <v>0</v>
      </c>
      <c r="O813" s="29">
        <v>11</v>
      </c>
      <c r="P813" s="29">
        <v>0</v>
      </c>
      <c r="Q813" s="29">
        <v>3031.9</v>
      </c>
      <c r="R813" s="28">
        <v>0</v>
      </c>
      <c r="S813" s="28">
        <v>149352.03</v>
      </c>
      <c r="T813" s="28">
        <v>0</v>
      </c>
      <c r="U813" s="28">
        <v>180000</v>
      </c>
      <c r="V813" s="29">
        <v>0</v>
      </c>
      <c r="W813" s="29">
        <v>10</v>
      </c>
      <c r="X813" s="32">
        <f t="shared" si="180"/>
        <v>11</v>
      </c>
      <c r="Y813" s="33">
        <f t="shared" si="181"/>
        <v>3031.9</v>
      </c>
      <c r="Z813" s="33">
        <f t="shared" si="182"/>
        <v>149352.03</v>
      </c>
      <c r="AA813" s="33">
        <f t="shared" si="183"/>
        <v>180000</v>
      </c>
      <c r="AB813" s="5">
        <v>10</v>
      </c>
      <c r="AC813" s="6">
        <v>0</v>
      </c>
      <c r="AD813" s="32">
        <v>0</v>
      </c>
      <c r="AE813" s="67">
        <f t="shared" si="184"/>
        <v>0.90909090909090906</v>
      </c>
      <c r="AF813" s="70">
        <f>IF(C813=Sheet6!$E$3,Sheet6!$E$4,IF('January 2023'!C813=Sheet6!$F$3,Sheet6!$F$4,IF('January 2023'!C813=Sheet6!$G$3,Sheet6!$G$4,IF('January 2023'!C813=Sheet6!$H$3,Sheet6!$H$4,IF('January 2023'!C813=Sheet6!$I$3,Sheet6!$I$4,IF('January 2023'!C813=Sheet6!$J$3,Sheet6!$J$4,IF('January 2023'!C813=Sheet6!$K$3,Sheet6!$K$4,IF('January 2023'!C813=Sheet6!$L$3,Sheet6!$L$4))))))))</f>
        <v>0.11334524387361433</v>
      </c>
      <c r="AG813" s="74">
        <f t="shared" si="185"/>
        <v>1.0524507081366223</v>
      </c>
      <c r="AH813" s="71">
        <v>0.84</v>
      </c>
      <c r="AI813" s="72">
        <f t="shared" si="186"/>
        <v>1</v>
      </c>
      <c r="AJ813" s="73">
        <f t="shared" si="187"/>
        <v>0.90909090909090906</v>
      </c>
      <c r="AK813" s="73">
        <v>0.68062718848137493</v>
      </c>
      <c r="AL813" s="95">
        <f t="shared" si="188"/>
        <v>1</v>
      </c>
      <c r="AM813" s="107">
        <v>0</v>
      </c>
      <c r="AN813" s="98">
        <f t="shared" si="189"/>
        <v>0</v>
      </c>
      <c r="AO813" s="99" t="e">
        <f>SUMIF([1]Sheet1!$AB:$AB,E813,[1]Sheet1!$AA:$AA)</f>
        <v>#VALUE!</v>
      </c>
      <c r="AP813" s="100">
        <f t="shared" si="190"/>
        <v>1</v>
      </c>
      <c r="AQ813" s="97">
        <f t="shared" si="191"/>
        <v>0</v>
      </c>
      <c r="AR813" s="100">
        <f t="shared" si="192"/>
        <v>1.205206249958571</v>
      </c>
      <c r="AS813" s="101">
        <f t="shared" si="193"/>
        <v>-0.26842017121958106</v>
      </c>
      <c r="AT813" s="100">
        <v>0.11334524387361433</v>
      </c>
      <c r="AU813" s="108">
        <f t="shared" si="194"/>
        <v>1</v>
      </c>
    </row>
    <row r="814" spans="1:47" hidden="1">
      <c r="A814" s="21">
        <v>44927</v>
      </c>
      <c r="B814" s="22" t="s">
        <v>13</v>
      </c>
      <c r="C814" s="22" t="s">
        <v>274</v>
      </c>
      <c r="D814" s="22" t="s">
        <v>753</v>
      </c>
      <c r="E814" s="22">
        <v>1000261140</v>
      </c>
      <c r="F814" s="22" t="s">
        <v>32</v>
      </c>
      <c r="G814" s="22">
        <v>1070846</v>
      </c>
      <c r="H814" s="36" t="s">
        <v>278</v>
      </c>
      <c r="I814" s="4" t="s">
        <v>3520</v>
      </c>
      <c r="J814" s="4" t="s">
        <v>3558</v>
      </c>
      <c r="K814" s="25">
        <v>951.59999999999854</v>
      </c>
      <c r="L814" s="25">
        <v>951.59999999999854</v>
      </c>
      <c r="M814" s="26">
        <v>0</v>
      </c>
      <c r="N814" s="26">
        <v>0</v>
      </c>
      <c r="O814" s="26">
        <v>5</v>
      </c>
      <c r="P814" s="26">
        <v>0</v>
      </c>
      <c r="Q814" s="26">
        <v>913.9</v>
      </c>
      <c r="R814" s="27">
        <v>0</v>
      </c>
      <c r="S814" s="27">
        <v>45000.000000000007</v>
      </c>
      <c r="T814" s="28">
        <v>0</v>
      </c>
      <c r="U814" s="27">
        <v>45000</v>
      </c>
      <c r="V814" s="29">
        <v>0</v>
      </c>
      <c r="W814" s="26">
        <v>3</v>
      </c>
      <c r="X814" s="30">
        <f t="shared" si="180"/>
        <v>5</v>
      </c>
      <c r="Y814" s="31">
        <f t="shared" si="181"/>
        <v>913.9</v>
      </c>
      <c r="Z814" s="31">
        <f t="shared" si="182"/>
        <v>45000.000000000007</v>
      </c>
      <c r="AA814" s="31">
        <f t="shared" si="183"/>
        <v>45000</v>
      </c>
      <c r="AB814" s="5">
        <v>3</v>
      </c>
      <c r="AC814" s="6">
        <v>0</v>
      </c>
      <c r="AD814" s="30">
        <v>0</v>
      </c>
      <c r="AE814" s="67">
        <f t="shared" si="184"/>
        <v>0.6</v>
      </c>
      <c r="AF814" s="70">
        <f>IF(C814=Sheet6!$E$3,Sheet6!$E$4,IF('January 2023'!C814=Sheet6!$F$3,Sheet6!$F$4,IF('January 2023'!C814=Sheet6!$G$3,Sheet6!$G$4,IF('January 2023'!C814=Sheet6!$H$3,Sheet6!$H$4,IF('January 2023'!C814=Sheet6!$I$3,Sheet6!$I$4,IF('January 2023'!C814=Sheet6!$J$3,Sheet6!$J$4,IF('January 2023'!C814=Sheet6!$K$3,Sheet6!$K$4,IF('January 2023'!C814=Sheet6!$L$3,Sheet6!$L$4))))))))</f>
        <v>0.11334524387361433</v>
      </c>
      <c r="AG814" s="74">
        <f t="shared" si="185"/>
        <v>0.96038251366120364</v>
      </c>
      <c r="AH814" s="71">
        <v>0.84</v>
      </c>
      <c r="AI814" s="72">
        <f t="shared" si="186"/>
        <v>1</v>
      </c>
      <c r="AJ814" s="73">
        <f t="shared" si="187"/>
        <v>0.6</v>
      </c>
      <c r="AK814" s="73">
        <v>0.68062718848137493</v>
      </c>
      <c r="AL814" s="95">
        <f t="shared" si="188"/>
        <v>0</v>
      </c>
      <c r="AM814" s="107">
        <v>0</v>
      </c>
      <c r="AN814" s="98">
        <f t="shared" si="189"/>
        <v>0</v>
      </c>
      <c r="AO814" s="99" t="e">
        <f>SUMIF([1]Sheet1!$AB:$AB,E814,[1]Sheet1!$AA:$AA)</f>
        <v>#VALUE!</v>
      </c>
      <c r="AP814" s="100">
        <f t="shared" si="190"/>
        <v>1</v>
      </c>
      <c r="AQ814" s="97">
        <f t="shared" si="191"/>
        <v>0</v>
      </c>
      <c r="AR814" s="100">
        <f t="shared" si="192"/>
        <v>0.99999999999999989</v>
      </c>
      <c r="AS814" s="101">
        <f t="shared" si="193"/>
        <v>3.961748633879647E-2</v>
      </c>
      <c r="AT814" s="100">
        <v>0.11334524387361433</v>
      </c>
      <c r="AU814" s="108">
        <f t="shared" si="194"/>
        <v>1</v>
      </c>
    </row>
    <row r="815" spans="1:47" hidden="1">
      <c r="A815" s="21">
        <v>44927</v>
      </c>
      <c r="B815" s="23" t="s">
        <v>13</v>
      </c>
      <c r="C815" s="23" t="s">
        <v>274</v>
      </c>
      <c r="D815" s="23" t="s">
        <v>702</v>
      </c>
      <c r="E815" s="23">
        <v>1000260941</v>
      </c>
      <c r="F815" s="23" t="s">
        <v>32</v>
      </c>
      <c r="G815" s="22">
        <v>1070846</v>
      </c>
      <c r="H815" s="36" t="s">
        <v>278</v>
      </c>
      <c r="I815" s="4" t="s">
        <v>3520</v>
      </c>
      <c r="J815" s="4" t="s">
        <v>3558</v>
      </c>
      <c r="K815" s="24">
        <v>880.79999999998836</v>
      </c>
      <c r="L815" s="24">
        <v>880.79999999998836</v>
      </c>
      <c r="M815" s="29">
        <v>0</v>
      </c>
      <c r="N815" s="29">
        <v>0</v>
      </c>
      <c r="O815" s="29">
        <v>8</v>
      </c>
      <c r="P815" s="29">
        <v>0</v>
      </c>
      <c r="Q815" s="29">
        <v>1385.2</v>
      </c>
      <c r="R815" s="28">
        <v>0</v>
      </c>
      <c r="S815" s="28">
        <v>68213.09</v>
      </c>
      <c r="T815" s="28">
        <v>0</v>
      </c>
      <c r="U815" s="28">
        <v>105100</v>
      </c>
      <c r="V815" s="29">
        <v>0</v>
      </c>
      <c r="W815" s="29">
        <v>6</v>
      </c>
      <c r="X815" s="32">
        <f t="shared" si="180"/>
        <v>8</v>
      </c>
      <c r="Y815" s="33">
        <f t="shared" si="181"/>
        <v>1385.2</v>
      </c>
      <c r="Z815" s="33">
        <f t="shared" si="182"/>
        <v>68213.09</v>
      </c>
      <c r="AA815" s="33">
        <f t="shared" si="183"/>
        <v>105100</v>
      </c>
      <c r="AB815" s="5">
        <v>6</v>
      </c>
      <c r="AC815" s="6">
        <v>0</v>
      </c>
      <c r="AD815" s="32">
        <v>0</v>
      </c>
      <c r="AE815" s="67">
        <f t="shared" si="184"/>
        <v>0.75</v>
      </c>
      <c r="AF815" s="70">
        <f>IF(C815=Sheet6!$E$3,Sheet6!$E$4,IF('January 2023'!C815=Sheet6!$F$3,Sheet6!$F$4,IF('January 2023'!C815=Sheet6!$G$3,Sheet6!$G$4,IF('January 2023'!C815=Sheet6!$H$3,Sheet6!$H$4,IF('January 2023'!C815=Sheet6!$I$3,Sheet6!$I$4,IF('January 2023'!C815=Sheet6!$J$3,Sheet6!$J$4,IF('January 2023'!C815=Sheet6!$K$3,Sheet6!$K$4,IF('January 2023'!C815=Sheet6!$L$3,Sheet6!$L$4))))))))</f>
        <v>0.11334524387361433</v>
      </c>
      <c r="AG815" s="74">
        <f t="shared" si="185"/>
        <v>1.5726612170754068</v>
      </c>
      <c r="AH815" s="71">
        <v>0.84</v>
      </c>
      <c r="AI815" s="72">
        <f t="shared" si="186"/>
        <v>1</v>
      </c>
      <c r="AJ815" s="73">
        <f t="shared" si="187"/>
        <v>0.75</v>
      </c>
      <c r="AK815" s="73">
        <v>0.68062718848137493</v>
      </c>
      <c r="AL815" s="95">
        <f t="shared" si="188"/>
        <v>1</v>
      </c>
      <c r="AM815" s="107">
        <v>0</v>
      </c>
      <c r="AN815" s="98">
        <f t="shared" si="189"/>
        <v>0</v>
      </c>
      <c r="AO815" s="99" t="e">
        <f>SUMIF([1]Sheet1!$AB:$AB,E815,[1]Sheet1!$AA:$AA)</f>
        <v>#VALUE!</v>
      </c>
      <c r="AP815" s="100">
        <f t="shared" si="190"/>
        <v>1</v>
      </c>
      <c r="AQ815" s="97">
        <f t="shared" si="191"/>
        <v>0</v>
      </c>
      <c r="AR815" s="100">
        <f t="shared" si="192"/>
        <v>1.5407599919604875</v>
      </c>
      <c r="AS815" s="101">
        <f t="shared" si="193"/>
        <v>-1.4230934841776746</v>
      </c>
      <c r="AT815" s="100">
        <v>0.11334524387361433</v>
      </c>
      <c r="AU815" s="108">
        <f t="shared" si="194"/>
        <v>1</v>
      </c>
    </row>
    <row r="816" spans="1:47" hidden="1">
      <c r="A816" s="21">
        <v>44927</v>
      </c>
      <c r="B816" s="23" t="s">
        <v>13</v>
      </c>
      <c r="C816" s="23" t="s">
        <v>274</v>
      </c>
      <c r="D816" s="23" t="s">
        <v>777</v>
      </c>
      <c r="E816" s="23">
        <v>1001600430</v>
      </c>
      <c r="F816" s="23" t="s">
        <v>32</v>
      </c>
      <c r="G816" s="22">
        <v>1070846</v>
      </c>
      <c r="H816" s="36" t="s">
        <v>278</v>
      </c>
      <c r="I816" s="4" t="s">
        <v>3520</v>
      </c>
      <c r="J816" s="4" t="s">
        <v>3558</v>
      </c>
      <c r="K816" s="24">
        <v>485.82999999998719</v>
      </c>
      <c r="L816" s="24">
        <v>485.82999999998719</v>
      </c>
      <c r="M816" s="29">
        <v>0</v>
      </c>
      <c r="N816" s="29">
        <v>0</v>
      </c>
      <c r="O816" s="29">
        <v>4</v>
      </c>
      <c r="P816" s="29">
        <v>0</v>
      </c>
      <c r="Q816" s="29">
        <v>365.4</v>
      </c>
      <c r="R816" s="28">
        <v>0</v>
      </c>
      <c r="S816" s="28">
        <v>17999.999999999996</v>
      </c>
      <c r="T816" s="28">
        <v>0</v>
      </c>
      <c r="U816" s="28">
        <v>18000</v>
      </c>
      <c r="V816" s="29">
        <v>0</v>
      </c>
      <c r="W816" s="29">
        <v>1</v>
      </c>
      <c r="X816" s="32">
        <f t="shared" si="180"/>
        <v>4</v>
      </c>
      <c r="Y816" s="33">
        <f t="shared" si="181"/>
        <v>365.4</v>
      </c>
      <c r="Z816" s="33">
        <f t="shared" si="182"/>
        <v>17999.999999999996</v>
      </c>
      <c r="AA816" s="33">
        <f t="shared" si="183"/>
        <v>18000</v>
      </c>
      <c r="AB816" s="5">
        <v>1</v>
      </c>
      <c r="AC816" s="6">
        <v>0</v>
      </c>
      <c r="AD816" s="32">
        <v>0</v>
      </c>
      <c r="AE816" s="67">
        <f t="shared" si="184"/>
        <v>0.25</v>
      </c>
      <c r="AF816" s="70">
        <f>IF(C816=Sheet6!$E$3,Sheet6!$E$4,IF('January 2023'!C816=Sheet6!$F$3,Sheet6!$F$4,IF('January 2023'!C816=Sheet6!$G$3,Sheet6!$G$4,IF('January 2023'!C816=Sheet6!$H$3,Sheet6!$H$4,IF('January 2023'!C816=Sheet6!$I$3,Sheet6!$I$4,IF('January 2023'!C816=Sheet6!$J$3,Sheet6!$J$4,IF('January 2023'!C816=Sheet6!$K$3,Sheet6!$K$4,IF('January 2023'!C816=Sheet6!$L$3,Sheet6!$L$4))))))))</f>
        <v>0.11334524387361433</v>
      </c>
      <c r="AG816" s="74">
        <f t="shared" si="185"/>
        <v>0.75211493732377499</v>
      </c>
      <c r="AH816" s="71">
        <v>0.84</v>
      </c>
      <c r="AI816" s="72">
        <f t="shared" si="186"/>
        <v>0</v>
      </c>
      <c r="AJ816" s="73">
        <f t="shared" si="187"/>
        <v>0.25</v>
      </c>
      <c r="AK816" s="73">
        <v>0.68062718848137493</v>
      </c>
      <c r="AL816" s="95">
        <f t="shared" si="188"/>
        <v>0</v>
      </c>
      <c r="AM816" s="107">
        <v>0</v>
      </c>
      <c r="AN816" s="98">
        <f t="shared" si="189"/>
        <v>42.697199999989266</v>
      </c>
      <c r="AO816" s="99" t="e">
        <f>SUMIF([1]Sheet1!$AB:$AB,E816,[1]Sheet1!$AA:$AA)</f>
        <v>#VALUE!</v>
      </c>
      <c r="AP816" s="100" t="str">
        <f t="shared" si="190"/>
        <v/>
      </c>
      <c r="AQ816" s="97">
        <f t="shared" si="191"/>
        <v>1</v>
      </c>
      <c r="AR816" s="100">
        <f t="shared" si="192"/>
        <v>1.0000000000000002</v>
      </c>
      <c r="AS816" s="101">
        <f t="shared" si="193"/>
        <v>0.24788506267622479</v>
      </c>
      <c r="AT816" s="100">
        <v>0.11334524387361433</v>
      </c>
      <c r="AU816" s="108">
        <f t="shared" si="194"/>
        <v>0</v>
      </c>
    </row>
    <row r="817" spans="1:47" hidden="1">
      <c r="A817" s="21">
        <v>44927</v>
      </c>
      <c r="B817" s="23" t="s">
        <v>13</v>
      </c>
      <c r="C817" s="23" t="s">
        <v>274</v>
      </c>
      <c r="D817" s="23" t="s">
        <v>771</v>
      </c>
      <c r="E817" s="23">
        <v>1001600926</v>
      </c>
      <c r="F817" s="23" t="s">
        <v>32</v>
      </c>
      <c r="G817" s="22">
        <v>1070846</v>
      </c>
      <c r="H817" s="36" t="s">
        <v>278</v>
      </c>
      <c r="I817" s="4" t="s">
        <v>3520</v>
      </c>
      <c r="J817" s="4" t="s">
        <v>3558</v>
      </c>
      <c r="K817" s="24">
        <v>276.84000000000378</v>
      </c>
      <c r="L817" s="24">
        <v>276.84000000000378</v>
      </c>
      <c r="M817" s="29">
        <v>0</v>
      </c>
      <c r="N817" s="29">
        <v>0</v>
      </c>
      <c r="O817" s="29">
        <v>4</v>
      </c>
      <c r="P817" s="29">
        <v>0</v>
      </c>
      <c r="Q817" s="29">
        <v>0</v>
      </c>
      <c r="R817" s="28">
        <v>0</v>
      </c>
      <c r="S817" s="28">
        <v>0</v>
      </c>
      <c r="T817" s="28">
        <v>0</v>
      </c>
      <c r="U817" s="28">
        <v>0</v>
      </c>
      <c r="V817" s="29">
        <v>0</v>
      </c>
      <c r="W817" s="29">
        <v>0</v>
      </c>
      <c r="X817" s="32">
        <f t="shared" si="180"/>
        <v>4</v>
      </c>
      <c r="Y817" s="33">
        <f t="shared" si="181"/>
        <v>0</v>
      </c>
      <c r="Z817" s="33">
        <f t="shared" si="182"/>
        <v>0</v>
      </c>
      <c r="AA817" s="33">
        <f t="shared" si="183"/>
        <v>0</v>
      </c>
      <c r="AB817" s="5">
        <v>0</v>
      </c>
      <c r="AC817" s="6">
        <v>0</v>
      </c>
      <c r="AD817" s="32">
        <v>0</v>
      </c>
      <c r="AE817" s="67">
        <f t="shared" si="184"/>
        <v>0</v>
      </c>
      <c r="AF817" s="70">
        <f>IF(C817=Sheet6!$E$3,Sheet6!$E$4,IF('January 2023'!C817=Sheet6!$F$3,Sheet6!$F$4,IF('January 2023'!C817=Sheet6!$G$3,Sheet6!$G$4,IF('January 2023'!C817=Sheet6!$H$3,Sheet6!$H$4,IF('January 2023'!C817=Sheet6!$I$3,Sheet6!$I$4,IF('January 2023'!C817=Sheet6!$J$3,Sheet6!$J$4,IF('January 2023'!C817=Sheet6!$K$3,Sheet6!$K$4,IF('January 2023'!C817=Sheet6!$L$3,Sheet6!$L$4))))))))</f>
        <v>0.11334524387361433</v>
      </c>
      <c r="AG817" s="74">
        <f t="shared" si="185"/>
        <v>0</v>
      </c>
      <c r="AH817" s="71">
        <v>0.84</v>
      </c>
      <c r="AI817" s="72">
        <f t="shared" si="186"/>
        <v>0</v>
      </c>
      <c r="AJ817" s="73">
        <f t="shared" si="187"/>
        <v>0</v>
      </c>
      <c r="AK817" s="73">
        <v>0.68062718848137493</v>
      </c>
      <c r="AL817" s="95">
        <f t="shared" si="188"/>
        <v>0</v>
      </c>
      <c r="AM817" s="107">
        <v>0</v>
      </c>
      <c r="AN817" s="98">
        <f t="shared" si="189"/>
        <v>232.54560000000316</v>
      </c>
      <c r="AO817" s="99" t="e">
        <f>SUMIF([1]Sheet1!$AB:$AB,E817,[1]Sheet1!$AA:$AA)</f>
        <v>#VALUE!</v>
      </c>
      <c r="AP817" s="100" t="str">
        <f t="shared" si="190"/>
        <v/>
      </c>
      <c r="AQ817" s="97">
        <f t="shared" si="191"/>
        <v>1</v>
      </c>
      <c r="AR817" s="100">
        <f t="shared" si="192"/>
        <v>0</v>
      </c>
      <c r="AS817" s="101">
        <f t="shared" si="193"/>
        <v>1</v>
      </c>
      <c r="AT817" s="100">
        <v>0.11334524387361433</v>
      </c>
      <c r="AU817" s="108">
        <f t="shared" si="194"/>
        <v>0</v>
      </c>
    </row>
    <row r="818" spans="1:47" hidden="1">
      <c r="A818" s="21">
        <v>44927</v>
      </c>
      <c r="B818" s="22" t="s">
        <v>13</v>
      </c>
      <c r="C818" s="22" t="s">
        <v>782</v>
      </c>
      <c r="D818" s="22" t="s">
        <v>967</v>
      </c>
      <c r="E818" s="22">
        <v>1002050724</v>
      </c>
      <c r="F818" s="23">
        <v>0</v>
      </c>
      <c r="G818" s="22">
        <v>1064344</v>
      </c>
      <c r="H818" s="36" t="s">
        <v>16</v>
      </c>
      <c r="I818" s="4" t="s">
        <v>3512</v>
      </c>
      <c r="J818" s="4" t="s">
        <v>3512</v>
      </c>
      <c r="K818" s="24">
        <v>0</v>
      </c>
      <c r="L818" s="25">
        <v>0</v>
      </c>
      <c r="M818" s="26">
        <v>0</v>
      </c>
      <c r="N818" s="26">
        <v>0</v>
      </c>
      <c r="O818" s="26">
        <v>0</v>
      </c>
      <c r="P818" s="26">
        <v>0</v>
      </c>
      <c r="Q818" s="26">
        <v>0</v>
      </c>
      <c r="R818" s="27">
        <v>0</v>
      </c>
      <c r="S818" s="27">
        <v>0</v>
      </c>
      <c r="T818" s="28">
        <v>0</v>
      </c>
      <c r="U818" s="27">
        <v>0</v>
      </c>
      <c r="V818" s="29">
        <v>0</v>
      </c>
      <c r="W818" s="26">
        <v>0</v>
      </c>
      <c r="X818" s="30">
        <f t="shared" si="180"/>
        <v>0</v>
      </c>
      <c r="Y818" s="31">
        <f t="shared" si="181"/>
        <v>0</v>
      </c>
      <c r="Z818" s="31">
        <f t="shared" si="182"/>
        <v>0</v>
      </c>
      <c r="AA818" s="31">
        <f t="shared" si="183"/>
        <v>0</v>
      </c>
      <c r="AB818" s="5">
        <v>0</v>
      </c>
      <c r="AC818" s="6">
        <v>778785.92</v>
      </c>
      <c r="AD818" s="30">
        <v>1</v>
      </c>
      <c r="AE818" s="67" t="str">
        <f t="shared" si="184"/>
        <v/>
      </c>
      <c r="AF818" s="70">
        <f>IF(C818=Sheet6!$E$3,Sheet6!$E$4,IF('January 2023'!C818=Sheet6!$F$3,Sheet6!$F$4,IF('January 2023'!C818=Sheet6!$G$3,Sheet6!$G$4,IF('January 2023'!C818=Sheet6!$H$3,Sheet6!$H$4,IF('January 2023'!C818=Sheet6!$I$3,Sheet6!$I$4,IF('January 2023'!C818=Sheet6!$J$3,Sheet6!$J$4,IF('January 2023'!C818=Sheet6!$K$3,Sheet6!$K$4,IF('January 2023'!C818=Sheet6!$L$3,Sheet6!$L$4))))))))</f>
        <v>0.12562883266646963</v>
      </c>
      <c r="AG818" s="74">
        <f t="shared" si="185"/>
        <v>0</v>
      </c>
      <c r="AH818" s="71">
        <v>0.83279999999999998</v>
      </c>
      <c r="AI818" s="72">
        <f t="shared" si="186"/>
        <v>0</v>
      </c>
      <c r="AJ818" s="73">
        <f t="shared" si="187"/>
        <v>0</v>
      </c>
      <c r="AK818" s="73">
        <v>0.71157898999890445</v>
      </c>
      <c r="AL818" s="95">
        <f t="shared" si="188"/>
        <v>0</v>
      </c>
      <c r="AM818" s="107">
        <v>0</v>
      </c>
      <c r="AN818" s="98">
        <f t="shared" si="189"/>
        <v>0</v>
      </c>
      <c r="AO818" s="99" t="e">
        <f>SUMIF([1]Sheet1!$AB:$AB,E818,[1]Sheet1!$AA:$AA)</f>
        <v>#VALUE!</v>
      </c>
      <c r="AP818" s="100">
        <f t="shared" si="190"/>
        <v>1</v>
      </c>
      <c r="AQ818" s="97">
        <f t="shared" si="191"/>
        <v>0</v>
      </c>
      <c r="AR818" s="100">
        <f t="shared" si="192"/>
        <v>0</v>
      </c>
      <c r="AS818" s="101">
        <f t="shared" si="193"/>
        <v>1</v>
      </c>
      <c r="AT818" s="100">
        <v>0.12562883266646963</v>
      </c>
      <c r="AU818" s="108">
        <f t="shared" si="194"/>
        <v>0</v>
      </c>
    </row>
    <row r="819" spans="1:47" hidden="1">
      <c r="A819" s="21">
        <v>44927</v>
      </c>
      <c r="B819" s="23" t="s">
        <v>13</v>
      </c>
      <c r="C819" s="23" t="s">
        <v>782</v>
      </c>
      <c r="D819" s="23" t="s">
        <v>968</v>
      </c>
      <c r="E819" s="23">
        <v>1002050726</v>
      </c>
      <c r="F819" s="23">
        <v>0</v>
      </c>
      <c r="G819" s="23">
        <v>1064344</v>
      </c>
      <c r="H819" s="37" t="s">
        <v>16</v>
      </c>
      <c r="I819" s="4" t="s">
        <v>3512</v>
      </c>
      <c r="J819" s="4" t="s">
        <v>3512</v>
      </c>
      <c r="K819" s="24">
        <v>0</v>
      </c>
      <c r="L819" s="24">
        <v>0</v>
      </c>
      <c r="M819" s="29">
        <v>0</v>
      </c>
      <c r="N819" s="29">
        <v>0</v>
      </c>
      <c r="O819" s="29">
        <v>0</v>
      </c>
      <c r="P819" s="29">
        <v>0</v>
      </c>
      <c r="Q819" s="29">
        <v>0</v>
      </c>
      <c r="R819" s="28">
        <v>0</v>
      </c>
      <c r="S819" s="28">
        <v>0</v>
      </c>
      <c r="T819" s="28">
        <v>0</v>
      </c>
      <c r="U819" s="28">
        <v>0</v>
      </c>
      <c r="V819" s="29">
        <v>0</v>
      </c>
      <c r="W819" s="29">
        <v>0</v>
      </c>
      <c r="X819" s="32">
        <f t="shared" si="180"/>
        <v>0</v>
      </c>
      <c r="Y819" s="33">
        <f t="shared" si="181"/>
        <v>0</v>
      </c>
      <c r="Z819" s="33">
        <f t="shared" si="182"/>
        <v>0</v>
      </c>
      <c r="AA819" s="33">
        <f t="shared" si="183"/>
        <v>0</v>
      </c>
      <c r="AB819" s="5">
        <v>0</v>
      </c>
      <c r="AC819" s="6">
        <v>1368876.86</v>
      </c>
      <c r="AD819" s="32">
        <v>1</v>
      </c>
      <c r="AE819" s="67" t="str">
        <f t="shared" si="184"/>
        <v/>
      </c>
      <c r="AF819" s="70">
        <f>IF(C819=Sheet6!$E$3,Sheet6!$E$4,IF('January 2023'!C819=Sheet6!$F$3,Sheet6!$F$4,IF('January 2023'!C819=Sheet6!$G$3,Sheet6!$G$4,IF('January 2023'!C819=Sheet6!$H$3,Sheet6!$H$4,IF('January 2023'!C819=Sheet6!$I$3,Sheet6!$I$4,IF('January 2023'!C819=Sheet6!$J$3,Sheet6!$J$4,IF('January 2023'!C819=Sheet6!$K$3,Sheet6!$K$4,IF('January 2023'!C819=Sheet6!$L$3,Sheet6!$L$4))))))))</f>
        <v>0.12562883266646963</v>
      </c>
      <c r="AG819" s="74">
        <f t="shared" si="185"/>
        <v>0</v>
      </c>
      <c r="AH819" s="71">
        <v>0.83279999999999998</v>
      </c>
      <c r="AI819" s="72">
        <f t="shared" si="186"/>
        <v>0</v>
      </c>
      <c r="AJ819" s="73">
        <f t="shared" si="187"/>
        <v>0</v>
      </c>
      <c r="AK819" s="73">
        <v>0.71157898999890445</v>
      </c>
      <c r="AL819" s="95">
        <f t="shared" si="188"/>
        <v>0</v>
      </c>
      <c r="AM819" s="107">
        <v>0</v>
      </c>
      <c r="AN819" s="98">
        <f t="shared" si="189"/>
        <v>0</v>
      </c>
      <c r="AO819" s="99" t="e">
        <f>SUMIF([1]Sheet1!$AB:$AB,E819,[1]Sheet1!$AA:$AA)</f>
        <v>#VALUE!</v>
      </c>
      <c r="AP819" s="100">
        <f t="shared" si="190"/>
        <v>1</v>
      </c>
      <c r="AQ819" s="97">
        <f t="shared" si="191"/>
        <v>0</v>
      </c>
      <c r="AR819" s="100">
        <f t="shared" si="192"/>
        <v>0</v>
      </c>
      <c r="AS819" s="101">
        <f t="shared" si="193"/>
        <v>1</v>
      </c>
      <c r="AT819" s="100">
        <v>0.12562883266646963</v>
      </c>
      <c r="AU819" s="108">
        <f t="shared" si="194"/>
        <v>0</v>
      </c>
    </row>
    <row r="820" spans="1:47" hidden="1">
      <c r="A820" s="21">
        <v>44927</v>
      </c>
      <c r="B820" s="22" t="s">
        <v>13</v>
      </c>
      <c r="C820" s="22" t="s">
        <v>782</v>
      </c>
      <c r="D820" s="22" t="s">
        <v>971</v>
      </c>
      <c r="E820" s="22">
        <v>1002050846</v>
      </c>
      <c r="F820" s="23">
        <v>0</v>
      </c>
      <c r="G820" s="22">
        <v>1079205</v>
      </c>
      <c r="H820" s="36" t="s">
        <v>16</v>
      </c>
      <c r="I820" s="4" t="s">
        <v>3512</v>
      </c>
      <c r="J820" s="4" t="s">
        <v>3512</v>
      </c>
      <c r="K820" s="24">
        <v>0</v>
      </c>
      <c r="L820" s="25">
        <v>0</v>
      </c>
      <c r="M820" s="26">
        <v>0</v>
      </c>
      <c r="N820" s="26">
        <v>0</v>
      </c>
      <c r="O820" s="26">
        <v>0</v>
      </c>
      <c r="P820" s="26">
        <v>0</v>
      </c>
      <c r="Q820" s="26">
        <v>0</v>
      </c>
      <c r="R820" s="27">
        <v>0</v>
      </c>
      <c r="S820" s="27">
        <v>0</v>
      </c>
      <c r="T820" s="28">
        <v>0</v>
      </c>
      <c r="U820" s="27">
        <v>0</v>
      </c>
      <c r="V820" s="29">
        <v>0</v>
      </c>
      <c r="W820" s="26">
        <v>0</v>
      </c>
      <c r="X820" s="30">
        <f t="shared" si="180"/>
        <v>0</v>
      </c>
      <c r="Y820" s="31">
        <f t="shared" si="181"/>
        <v>0</v>
      </c>
      <c r="Z820" s="31">
        <f t="shared" si="182"/>
        <v>0</v>
      </c>
      <c r="AA820" s="31">
        <f t="shared" si="183"/>
        <v>0</v>
      </c>
      <c r="AB820" s="5">
        <v>0</v>
      </c>
      <c r="AC820" s="6">
        <v>761100.17</v>
      </c>
      <c r="AD820" s="30">
        <v>1</v>
      </c>
      <c r="AE820" s="67" t="str">
        <f t="shared" si="184"/>
        <v/>
      </c>
      <c r="AF820" s="70">
        <f>IF(C820=Sheet6!$E$3,Sheet6!$E$4,IF('January 2023'!C820=Sheet6!$F$3,Sheet6!$F$4,IF('January 2023'!C820=Sheet6!$G$3,Sheet6!$G$4,IF('January 2023'!C820=Sheet6!$H$3,Sheet6!$H$4,IF('January 2023'!C820=Sheet6!$I$3,Sheet6!$I$4,IF('January 2023'!C820=Sheet6!$J$3,Sheet6!$J$4,IF('January 2023'!C820=Sheet6!$K$3,Sheet6!$K$4,IF('January 2023'!C820=Sheet6!$L$3,Sheet6!$L$4))))))))</f>
        <v>0.12562883266646963</v>
      </c>
      <c r="AG820" s="74">
        <f t="shared" si="185"/>
        <v>0</v>
      </c>
      <c r="AH820" s="71">
        <v>0.83279999999999998</v>
      </c>
      <c r="AI820" s="72">
        <f t="shared" si="186"/>
        <v>0</v>
      </c>
      <c r="AJ820" s="73">
        <f t="shared" si="187"/>
        <v>0</v>
      </c>
      <c r="AK820" s="73">
        <v>0.71157898999890445</v>
      </c>
      <c r="AL820" s="95">
        <f t="shared" si="188"/>
        <v>0</v>
      </c>
      <c r="AM820" s="107">
        <v>0</v>
      </c>
      <c r="AN820" s="98">
        <f t="shared" si="189"/>
        <v>0</v>
      </c>
      <c r="AO820" s="99" t="e">
        <f>SUMIF([1]Sheet1!$AB:$AB,E820,[1]Sheet1!$AA:$AA)</f>
        <v>#VALUE!</v>
      </c>
      <c r="AP820" s="100">
        <f t="shared" si="190"/>
        <v>1</v>
      </c>
      <c r="AQ820" s="97">
        <f t="shared" si="191"/>
        <v>0</v>
      </c>
      <c r="AR820" s="100">
        <f t="shared" si="192"/>
        <v>0</v>
      </c>
      <c r="AS820" s="101">
        <f t="shared" si="193"/>
        <v>1</v>
      </c>
      <c r="AT820" s="100">
        <v>0.12562883266646963</v>
      </c>
      <c r="AU820" s="108">
        <f t="shared" si="194"/>
        <v>0</v>
      </c>
    </row>
    <row r="821" spans="1:47" hidden="1">
      <c r="A821" s="21">
        <v>44927</v>
      </c>
      <c r="B821" s="23" t="s">
        <v>13</v>
      </c>
      <c r="C821" s="23" t="s">
        <v>782</v>
      </c>
      <c r="D821" s="23" t="s">
        <v>969</v>
      </c>
      <c r="E821" s="23">
        <v>1002050876</v>
      </c>
      <c r="F821" s="23">
        <v>0</v>
      </c>
      <c r="G821" s="23">
        <v>1079205</v>
      </c>
      <c r="H821" s="37" t="s">
        <v>16</v>
      </c>
      <c r="I821" s="4" t="s">
        <v>3512</v>
      </c>
      <c r="J821" s="4" t="s">
        <v>3512</v>
      </c>
      <c r="K821" s="24">
        <v>0</v>
      </c>
      <c r="L821" s="24">
        <v>0</v>
      </c>
      <c r="M821" s="29">
        <v>0</v>
      </c>
      <c r="N821" s="29">
        <v>1</v>
      </c>
      <c r="O821" s="29">
        <v>0</v>
      </c>
      <c r="P821" s="29">
        <v>0</v>
      </c>
      <c r="Q821" s="29">
        <v>0</v>
      </c>
      <c r="R821" s="28">
        <v>0</v>
      </c>
      <c r="S821" s="28">
        <v>0</v>
      </c>
      <c r="T821" s="28">
        <v>0</v>
      </c>
      <c r="U821" s="28">
        <v>0</v>
      </c>
      <c r="V821" s="29">
        <v>0</v>
      </c>
      <c r="W821" s="29">
        <v>0</v>
      </c>
      <c r="X821" s="32">
        <f t="shared" si="180"/>
        <v>0</v>
      </c>
      <c r="Y821" s="33">
        <f t="shared" si="181"/>
        <v>0</v>
      </c>
      <c r="Z821" s="33">
        <f t="shared" si="182"/>
        <v>0</v>
      </c>
      <c r="AA821" s="33">
        <f t="shared" si="183"/>
        <v>0</v>
      </c>
      <c r="AB821" s="5">
        <v>0</v>
      </c>
      <c r="AC821" s="6">
        <v>838943.22</v>
      </c>
      <c r="AD821" s="32">
        <v>1</v>
      </c>
      <c r="AE821" s="67" t="str">
        <f t="shared" si="184"/>
        <v/>
      </c>
      <c r="AF821" s="70">
        <f>IF(C821=Sheet6!$E$3,Sheet6!$E$4,IF('January 2023'!C821=Sheet6!$F$3,Sheet6!$F$4,IF('January 2023'!C821=Sheet6!$G$3,Sheet6!$G$4,IF('January 2023'!C821=Sheet6!$H$3,Sheet6!$H$4,IF('January 2023'!C821=Sheet6!$I$3,Sheet6!$I$4,IF('January 2023'!C821=Sheet6!$J$3,Sheet6!$J$4,IF('January 2023'!C821=Sheet6!$K$3,Sheet6!$K$4,IF('January 2023'!C821=Sheet6!$L$3,Sheet6!$L$4))))))))</f>
        <v>0.12562883266646963</v>
      </c>
      <c r="AG821" s="74">
        <f t="shared" si="185"/>
        <v>0</v>
      </c>
      <c r="AH821" s="71">
        <v>0.83279999999999998</v>
      </c>
      <c r="AI821" s="72">
        <f t="shared" si="186"/>
        <v>0</v>
      </c>
      <c r="AJ821" s="73">
        <f t="shared" si="187"/>
        <v>0</v>
      </c>
      <c r="AK821" s="73">
        <v>0.71157898999890445</v>
      </c>
      <c r="AL821" s="95">
        <f t="shared" si="188"/>
        <v>0</v>
      </c>
      <c r="AM821" s="107">
        <v>0</v>
      </c>
      <c r="AN821" s="98">
        <f t="shared" si="189"/>
        <v>0</v>
      </c>
      <c r="AO821" s="99" t="e">
        <f>SUMIF([1]Sheet1!$AB:$AB,E821,[1]Sheet1!$AA:$AA)</f>
        <v>#VALUE!</v>
      </c>
      <c r="AP821" s="100">
        <f t="shared" si="190"/>
        <v>1</v>
      </c>
      <c r="AQ821" s="97">
        <f t="shared" si="191"/>
        <v>0</v>
      </c>
      <c r="AR821" s="100">
        <f t="shared" si="192"/>
        <v>0</v>
      </c>
      <c r="AS821" s="101">
        <f t="shared" si="193"/>
        <v>1</v>
      </c>
      <c r="AT821" s="100">
        <v>0.12562883266646963</v>
      </c>
      <c r="AU821" s="108">
        <f t="shared" si="194"/>
        <v>0</v>
      </c>
    </row>
    <row r="822" spans="1:47" hidden="1">
      <c r="A822" s="21">
        <v>44927</v>
      </c>
      <c r="B822" s="22" t="s">
        <v>13</v>
      </c>
      <c r="C822" s="22" t="s">
        <v>782</v>
      </c>
      <c r="D822" s="22" t="s">
        <v>966</v>
      </c>
      <c r="E822" s="22">
        <v>1002050897</v>
      </c>
      <c r="F822" s="23">
        <v>0</v>
      </c>
      <c r="G822" s="22">
        <v>1064340</v>
      </c>
      <c r="H822" s="36" t="s">
        <v>16</v>
      </c>
      <c r="I822" s="4" t="s">
        <v>3512</v>
      </c>
      <c r="J822" s="4" t="s">
        <v>3512</v>
      </c>
      <c r="K822" s="24">
        <v>0</v>
      </c>
      <c r="L822" s="25">
        <v>0</v>
      </c>
      <c r="M822" s="26">
        <v>0</v>
      </c>
      <c r="N822" s="26">
        <v>1</v>
      </c>
      <c r="O822" s="26">
        <v>0</v>
      </c>
      <c r="P822" s="26">
        <v>0</v>
      </c>
      <c r="Q822" s="26">
        <v>0</v>
      </c>
      <c r="R822" s="27">
        <v>0</v>
      </c>
      <c r="S822" s="27">
        <v>0</v>
      </c>
      <c r="T822" s="28">
        <v>0</v>
      </c>
      <c r="U822" s="27">
        <v>0</v>
      </c>
      <c r="V822" s="29">
        <v>0</v>
      </c>
      <c r="W822" s="26">
        <v>0</v>
      </c>
      <c r="X822" s="30">
        <f t="shared" si="180"/>
        <v>0</v>
      </c>
      <c r="Y822" s="31">
        <f t="shared" si="181"/>
        <v>0</v>
      </c>
      <c r="Z822" s="31">
        <f t="shared" si="182"/>
        <v>0</v>
      </c>
      <c r="AA822" s="31">
        <f t="shared" si="183"/>
        <v>0</v>
      </c>
      <c r="AB822" s="5">
        <v>0</v>
      </c>
      <c r="AC822" s="6">
        <v>551800.18000000005</v>
      </c>
      <c r="AD822" s="30">
        <v>1</v>
      </c>
      <c r="AE822" s="67" t="str">
        <f t="shared" si="184"/>
        <v/>
      </c>
      <c r="AF822" s="70">
        <f>IF(C822=Sheet6!$E$3,Sheet6!$E$4,IF('January 2023'!C822=Sheet6!$F$3,Sheet6!$F$4,IF('January 2023'!C822=Sheet6!$G$3,Sheet6!$G$4,IF('January 2023'!C822=Sheet6!$H$3,Sheet6!$H$4,IF('January 2023'!C822=Sheet6!$I$3,Sheet6!$I$4,IF('January 2023'!C822=Sheet6!$J$3,Sheet6!$J$4,IF('January 2023'!C822=Sheet6!$K$3,Sheet6!$K$4,IF('January 2023'!C822=Sheet6!$L$3,Sheet6!$L$4))))))))</f>
        <v>0.12562883266646963</v>
      </c>
      <c r="AG822" s="74">
        <f t="shared" si="185"/>
        <v>0</v>
      </c>
      <c r="AH822" s="71">
        <v>0.83279999999999998</v>
      </c>
      <c r="AI822" s="72">
        <f t="shared" si="186"/>
        <v>0</v>
      </c>
      <c r="AJ822" s="73">
        <f t="shared" si="187"/>
        <v>0</v>
      </c>
      <c r="AK822" s="73">
        <v>0.71157898999890445</v>
      </c>
      <c r="AL822" s="95">
        <f t="shared" si="188"/>
        <v>0</v>
      </c>
      <c r="AM822" s="107">
        <v>0</v>
      </c>
      <c r="AN822" s="98">
        <f t="shared" si="189"/>
        <v>0</v>
      </c>
      <c r="AO822" s="99" t="e">
        <f>SUMIF([1]Sheet1!$AB:$AB,E822,[1]Sheet1!$AA:$AA)</f>
        <v>#VALUE!</v>
      </c>
      <c r="AP822" s="100">
        <f t="shared" si="190"/>
        <v>1</v>
      </c>
      <c r="AQ822" s="97">
        <f t="shared" si="191"/>
        <v>0</v>
      </c>
      <c r="AR822" s="100">
        <f t="shared" si="192"/>
        <v>0</v>
      </c>
      <c r="AS822" s="101">
        <f t="shared" si="193"/>
        <v>1</v>
      </c>
      <c r="AT822" s="100">
        <v>0.12562883266646963</v>
      </c>
      <c r="AU822" s="108">
        <f t="shared" si="194"/>
        <v>0</v>
      </c>
    </row>
    <row r="823" spans="1:47" hidden="1">
      <c r="A823" s="21">
        <v>44927</v>
      </c>
      <c r="B823" s="23" t="s">
        <v>13</v>
      </c>
      <c r="C823" s="23" t="s">
        <v>782</v>
      </c>
      <c r="D823" s="23" t="s">
        <v>965</v>
      </c>
      <c r="E823" s="23">
        <v>1002050898</v>
      </c>
      <c r="F823" s="23">
        <v>0</v>
      </c>
      <c r="G823" s="23">
        <v>1064340</v>
      </c>
      <c r="H823" s="37" t="s">
        <v>16</v>
      </c>
      <c r="I823" s="4" t="s">
        <v>3512</v>
      </c>
      <c r="J823" s="4" t="s">
        <v>3512</v>
      </c>
      <c r="K823" s="24">
        <v>0</v>
      </c>
      <c r="L823" s="24">
        <v>0</v>
      </c>
      <c r="M823" s="29">
        <v>0</v>
      </c>
      <c r="N823" s="29">
        <v>1</v>
      </c>
      <c r="O823" s="29">
        <v>0</v>
      </c>
      <c r="P823" s="29">
        <v>0</v>
      </c>
      <c r="Q823" s="29">
        <v>0</v>
      </c>
      <c r="R823" s="28">
        <v>0</v>
      </c>
      <c r="S823" s="28">
        <v>0</v>
      </c>
      <c r="T823" s="28">
        <v>0</v>
      </c>
      <c r="U823" s="28">
        <v>0</v>
      </c>
      <c r="V823" s="29">
        <v>0</v>
      </c>
      <c r="W823" s="29">
        <v>0</v>
      </c>
      <c r="X823" s="32">
        <f t="shared" si="180"/>
        <v>0</v>
      </c>
      <c r="Y823" s="33">
        <f t="shared" si="181"/>
        <v>0</v>
      </c>
      <c r="Z823" s="33">
        <f t="shared" si="182"/>
        <v>0</v>
      </c>
      <c r="AA823" s="33">
        <f t="shared" si="183"/>
        <v>0</v>
      </c>
      <c r="AB823" s="5">
        <v>0</v>
      </c>
      <c r="AC823" s="6">
        <v>0</v>
      </c>
      <c r="AD823" s="32">
        <v>1</v>
      </c>
      <c r="AE823" s="67" t="str">
        <f t="shared" si="184"/>
        <v/>
      </c>
      <c r="AF823" s="70">
        <f>IF(C823=Sheet6!$E$3,Sheet6!$E$4,IF('January 2023'!C823=Sheet6!$F$3,Sheet6!$F$4,IF('January 2023'!C823=Sheet6!$G$3,Sheet6!$G$4,IF('January 2023'!C823=Sheet6!$H$3,Sheet6!$H$4,IF('January 2023'!C823=Sheet6!$I$3,Sheet6!$I$4,IF('January 2023'!C823=Sheet6!$J$3,Sheet6!$J$4,IF('January 2023'!C823=Sheet6!$K$3,Sheet6!$K$4,IF('January 2023'!C823=Sheet6!$L$3,Sheet6!$L$4))))))))</f>
        <v>0.12562883266646963</v>
      </c>
      <c r="AG823" s="74">
        <f t="shared" si="185"/>
        <v>0</v>
      </c>
      <c r="AH823" s="71">
        <v>0.83279999999999998</v>
      </c>
      <c r="AI823" s="72">
        <f t="shared" si="186"/>
        <v>0</v>
      </c>
      <c r="AJ823" s="73">
        <f t="shared" si="187"/>
        <v>0</v>
      </c>
      <c r="AK823" s="73">
        <v>0.71157898999890445</v>
      </c>
      <c r="AL823" s="95">
        <f t="shared" si="188"/>
        <v>0</v>
      </c>
      <c r="AM823" s="107">
        <v>0</v>
      </c>
      <c r="AN823" s="98">
        <f t="shared" si="189"/>
        <v>0</v>
      </c>
      <c r="AO823" s="99" t="e">
        <f>SUMIF([1]Sheet1!$AB:$AB,E823,[1]Sheet1!$AA:$AA)</f>
        <v>#VALUE!</v>
      </c>
      <c r="AP823" s="100">
        <f t="shared" si="190"/>
        <v>1</v>
      </c>
      <c r="AQ823" s="97">
        <f t="shared" si="191"/>
        <v>0</v>
      </c>
      <c r="AR823" s="100">
        <f t="shared" si="192"/>
        <v>0</v>
      </c>
      <c r="AS823" s="101">
        <f t="shared" si="193"/>
        <v>1</v>
      </c>
      <c r="AT823" s="100">
        <v>0.12562883266646963</v>
      </c>
      <c r="AU823" s="108">
        <f t="shared" si="194"/>
        <v>0</v>
      </c>
    </row>
    <row r="824" spans="1:47" hidden="1">
      <c r="A824" s="21">
        <v>44927</v>
      </c>
      <c r="B824" s="23" t="s">
        <v>13</v>
      </c>
      <c r="C824" s="23" t="s">
        <v>782</v>
      </c>
      <c r="D824" s="23" t="s">
        <v>970</v>
      </c>
      <c r="E824" s="23">
        <v>1002181902</v>
      </c>
      <c r="F824" s="23">
        <v>0</v>
      </c>
      <c r="G824" s="23">
        <v>1079205</v>
      </c>
      <c r="H824" s="37" t="s">
        <v>16</v>
      </c>
      <c r="I824" s="4" t="s">
        <v>3512</v>
      </c>
      <c r="J824" s="4" t="s">
        <v>3512</v>
      </c>
      <c r="K824" s="24">
        <v>0</v>
      </c>
      <c r="L824" s="24">
        <v>0</v>
      </c>
      <c r="M824" s="29">
        <v>0</v>
      </c>
      <c r="N824" s="29">
        <v>0</v>
      </c>
      <c r="O824" s="29">
        <v>0</v>
      </c>
      <c r="P824" s="29">
        <v>0</v>
      </c>
      <c r="Q824" s="29">
        <v>0</v>
      </c>
      <c r="R824" s="28">
        <v>0</v>
      </c>
      <c r="S824" s="28">
        <v>0</v>
      </c>
      <c r="T824" s="28">
        <v>0</v>
      </c>
      <c r="U824" s="28">
        <v>0</v>
      </c>
      <c r="V824" s="29">
        <v>0</v>
      </c>
      <c r="W824" s="29">
        <v>0</v>
      </c>
      <c r="X824" s="32">
        <f t="shared" si="180"/>
        <v>0</v>
      </c>
      <c r="Y824" s="33">
        <f t="shared" si="181"/>
        <v>0</v>
      </c>
      <c r="Z824" s="33">
        <f t="shared" si="182"/>
        <v>0</v>
      </c>
      <c r="AA824" s="33">
        <f t="shared" si="183"/>
        <v>0</v>
      </c>
      <c r="AB824" s="5">
        <v>0</v>
      </c>
      <c r="AC824" s="6">
        <v>235136.08</v>
      </c>
      <c r="AD824" s="32">
        <v>1</v>
      </c>
      <c r="AE824" s="67" t="str">
        <f t="shared" si="184"/>
        <v/>
      </c>
      <c r="AF824" s="70">
        <f>IF(C824=Sheet6!$E$3,Sheet6!$E$4,IF('January 2023'!C824=Sheet6!$F$3,Sheet6!$F$4,IF('January 2023'!C824=Sheet6!$G$3,Sheet6!$G$4,IF('January 2023'!C824=Sheet6!$H$3,Sheet6!$H$4,IF('January 2023'!C824=Sheet6!$I$3,Sheet6!$I$4,IF('January 2023'!C824=Sheet6!$J$3,Sheet6!$J$4,IF('January 2023'!C824=Sheet6!$K$3,Sheet6!$K$4,IF('January 2023'!C824=Sheet6!$L$3,Sheet6!$L$4))))))))</f>
        <v>0.12562883266646963</v>
      </c>
      <c r="AG824" s="74">
        <f t="shared" si="185"/>
        <v>0</v>
      </c>
      <c r="AH824" s="71">
        <v>0.83279999999999998</v>
      </c>
      <c r="AI824" s="72">
        <f t="shared" si="186"/>
        <v>0</v>
      </c>
      <c r="AJ824" s="73">
        <f t="shared" si="187"/>
        <v>0</v>
      </c>
      <c r="AK824" s="73">
        <v>0.71157898999890445</v>
      </c>
      <c r="AL824" s="95">
        <f t="shared" si="188"/>
        <v>0</v>
      </c>
      <c r="AM824" s="107">
        <v>0</v>
      </c>
      <c r="AN824" s="98">
        <f t="shared" si="189"/>
        <v>0</v>
      </c>
      <c r="AO824" s="99" t="e">
        <f>SUMIF([1]Sheet1!$AB:$AB,E824,[1]Sheet1!$AA:$AA)</f>
        <v>#VALUE!</v>
      </c>
      <c r="AP824" s="100">
        <f t="shared" si="190"/>
        <v>1</v>
      </c>
      <c r="AQ824" s="97">
        <f t="shared" si="191"/>
        <v>0</v>
      </c>
      <c r="AR824" s="100">
        <f t="shared" si="192"/>
        <v>0</v>
      </c>
      <c r="AS824" s="101">
        <f t="shared" si="193"/>
        <v>1</v>
      </c>
      <c r="AT824" s="100">
        <v>0.12562883266646963</v>
      </c>
      <c r="AU824" s="108">
        <f t="shared" si="194"/>
        <v>0</v>
      </c>
    </row>
    <row r="825" spans="1:47" hidden="1">
      <c r="A825" s="21">
        <v>44927</v>
      </c>
      <c r="B825" s="22" t="s">
        <v>13</v>
      </c>
      <c r="C825" s="22" t="s">
        <v>782</v>
      </c>
      <c r="D825" s="22" t="s">
        <v>972</v>
      </c>
      <c r="E825" s="22">
        <v>1002050727</v>
      </c>
      <c r="F825" s="23">
        <v>0</v>
      </c>
      <c r="G825" s="22">
        <v>1070347</v>
      </c>
      <c r="H825" s="36" t="s">
        <v>784</v>
      </c>
      <c r="I825" s="4" t="s">
        <v>3512</v>
      </c>
      <c r="J825" s="4" t="s">
        <v>3512</v>
      </c>
      <c r="K825" s="24">
        <v>0</v>
      </c>
      <c r="L825" s="25">
        <v>0</v>
      </c>
      <c r="M825" s="26">
        <v>0</v>
      </c>
      <c r="N825" s="26">
        <v>0</v>
      </c>
      <c r="O825" s="26">
        <v>0</v>
      </c>
      <c r="P825" s="26">
        <v>0</v>
      </c>
      <c r="Q825" s="26">
        <v>0</v>
      </c>
      <c r="R825" s="27">
        <v>0</v>
      </c>
      <c r="S825" s="27">
        <v>0</v>
      </c>
      <c r="T825" s="28">
        <v>0</v>
      </c>
      <c r="U825" s="27">
        <v>0</v>
      </c>
      <c r="V825" s="29">
        <v>0</v>
      </c>
      <c r="W825" s="26">
        <v>0</v>
      </c>
      <c r="X825" s="30">
        <f t="shared" si="180"/>
        <v>0</v>
      </c>
      <c r="Y825" s="31">
        <f t="shared" si="181"/>
        <v>0</v>
      </c>
      <c r="Z825" s="31">
        <f t="shared" si="182"/>
        <v>0</v>
      </c>
      <c r="AA825" s="31">
        <f t="shared" si="183"/>
        <v>0</v>
      </c>
      <c r="AB825" s="5">
        <v>0</v>
      </c>
      <c r="AC825" s="6">
        <v>622482.1</v>
      </c>
      <c r="AD825" s="30">
        <v>1</v>
      </c>
      <c r="AE825" s="67" t="str">
        <f t="shared" si="184"/>
        <v/>
      </c>
      <c r="AF825" s="70">
        <f>IF(C825=Sheet6!$E$3,Sheet6!$E$4,IF('January 2023'!C825=Sheet6!$F$3,Sheet6!$F$4,IF('January 2023'!C825=Sheet6!$G$3,Sheet6!$G$4,IF('January 2023'!C825=Sheet6!$H$3,Sheet6!$H$4,IF('January 2023'!C825=Sheet6!$I$3,Sheet6!$I$4,IF('January 2023'!C825=Sheet6!$J$3,Sheet6!$J$4,IF('January 2023'!C825=Sheet6!$K$3,Sheet6!$K$4,IF('January 2023'!C825=Sheet6!$L$3,Sheet6!$L$4))))))))</f>
        <v>0.12562883266646963</v>
      </c>
      <c r="AG825" s="74">
        <f t="shared" si="185"/>
        <v>0</v>
      </c>
      <c r="AH825" s="71">
        <v>0.83279999999999998</v>
      </c>
      <c r="AI825" s="72">
        <f t="shared" si="186"/>
        <v>0</v>
      </c>
      <c r="AJ825" s="73">
        <f t="shared" si="187"/>
        <v>0</v>
      </c>
      <c r="AK825" s="73">
        <v>0.71157898999890445</v>
      </c>
      <c r="AL825" s="95">
        <f t="shared" si="188"/>
        <v>0</v>
      </c>
      <c r="AM825" s="107">
        <v>0</v>
      </c>
      <c r="AN825" s="98">
        <f t="shared" si="189"/>
        <v>0</v>
      </c>
      <c r="AO825" s="99" t="e">
        <f>SUMIF([1]Sheet1!$AB:$AB,E825,[1]Sheet1!$AA:$AA)</f>
        <v>#VALUE!</v>
      </c>
      <c r="AP825" s="100">
        <f t="shared" si="190"/>
        <v>1</v>
      </c>
      <c r="AQ825" s="97">
        <f t="shared" si="191"/>
        <v>0</v>
      </c>
      <c r="AR825" s="100">
        <f t="shared" si="192"/>
        <v>0</v>
      </c>
      <c r="AS825" s="101">
        <f t="shared" si="193"/>
        <v>1</v>
      </c>
      <c r="AT825" s="100">
        <v>0.12562883266646963</v>
      </c>
      <c r="AU825" s="108">
        <f t="shared" si="194"/>
        <v>0</v>
      </c>
    </row>
    <row r="826" spans="1:47" hidden="1">
      <c r="A826" s="21">
        <v>44927</v>
      </c>
      <c r="B826" s="23" t="s">
        <v>13</v>
      </c>
      <c r="C826" s="23" t="s">
        <v>782</v>
      </c>
      <c r="D826" s="23" t="s">
        <v>973</v>
      </c>
      <c r="E826" s="23">
        <v>1002050879</v>
      </c>
      <c r="F826" s="23">
        <v>0</v>
      </c>
      <c r="G826" s="23">
        <v>1079201</v>
      </c>
      <c r="H826" s="37" t="s">
        <v>20</v>
      </c>
      <c r="I826" s="4" t="s">
        <v>3512</v>
      </c>
      <c r="J826" s="4" t="s">
        <v>3512</v>
      </c>
      <c r="K826" s="24">
        <v>0</v>
      </c>
      <c r="L826" s="24">
        <v>0</v>
      </c>
      <c r="M826" s="29">
        <v>0</v>
      </c>
      <c r="N826" s="29">
        <v>1</v>
      </c>
      <c r="O826" s="29">
        <v>0</v>
      </c>
      <c r="P826" s="29">
        <v>0</v>
      </c>
      <c r="Q826" s="29">
        <v>0</v>
      </c>
      <c r="R826" s="28">
        <v>0</v>
      </c>
      <c r="S826" s="28">
        <v>0</v>
      </c>
      <c r="T826" s="28">
        <v>0</v>
      </c>
      <c r="U826" s="28">
        <v>0</v>
      </c>
      <c r="V826" s="29">
        <v>0</v>
      </c>
      <c r="W826" s="29">
        <v>0</v>
      </c>
      <c r="X826" s="32">
        <f t="shared" si="180"/>
        <v>0</v>
      </c>
      <c r="Y826" s="33">
        <f t="shared" si="181"/>
        <v>0</v>
      </c>
      <c r="Z826" s="33">
        <f t="shared" si="182"/>
        <v>0</v>
      </c>
      <c r="AA826" s="33">
        <f t="shared" si="183"/>
        <v>0</v>
      </c>
      <c r="AB826" s="5">
        <v>0</v>
      </c>
      <c r="AC826" s="6">
        <v>3541787.3</v>
      </c>
      <c r="AD826" s="32">
        <v>1</v>
      </c>
      <c r="AE826" s="67" t="str">
        <f t="shared" si="184"/>
        <v/>
      </c>
      <c r="AF826" s="70">
        <f>IF(C826=Sheet6!$E$3,Sheet6!$E$4,IF('January 2023'!C826=Sheet6!$F$3,Sheet6!$F$4,IF('January 2023'!C826=Sheet6!$G$3,Sheet6!$G$4,IF('January 2023'!C826=Sheet6!$H$3,Sheet6!$H$4,IF('January 2023'!C826=Sheet6!$I$3,Sheet6!$I$4,IF('January 2023'!C826=Sheet6!$J$3,Sheet6!$J$4,IF('January 2023'!C826=Sheet6!$K$3,Sheet6!$K$4,IF('January 2023'!C826=Sheet6!$L$3,Sheet6!$L$4))))))))</f>
        <v>0.12562883266646963</v>
      </c>
      <c r="AG826" s="74">
        <f t="shared" si="185"/>
        <v>0</v>
      </c>
      <c r="AH826" s="71">
        <v>0.83279999999999998</v>
      </c>
      <c r="AI826" s="72">
        <f t="shared" si="186"/>
        <v>0</v>
      </c>
      <c r="AJ826" s="73">
        <f t="shared" si="187"/>
        <v>0</v>
      </c>
      <c r="AK826" s="73">
        <v>0.71157898999890445</v>
      </c>
      <c r="AL826" s="95">
        <f t="shared" si="188"/>
        <v>0</v>
      </c>
      <c r="AM826" s="107">
        <v>0</v>
      </c>
      <c r="AN826" s="98">
        <f t="shared" si="189"/>
        <v>0</v>
      </c>
      <c r="AO826" s="99" t="e">
        <f>SUMIF([1]Sheet1!$AB:$AB,E826,[1]Sheet1!$AA:$AA)</f>
        <v>#VALUE!</v>
      </c>
      <c r="AP826" s="100">
        <f t="shared" si="190"/>
        <v>1</v>
      </c>
      <c r="AQ826" s="97">
        <f t="shared" si="191"/>
        <v>0</v>
      </c>
      <c r="AR826" s="100">
        <f t="shared" si="192"/>
        <v>0</v>
      </c>
      <c r="AS826" s="101">
        <f t="shared" si="193"/>
        <v>1</v>
      </c>
      <c r="AT826" s="100">
        <v>0.12562883266646963</v>
      </c>
      <c r="AU826" s="108">
        <f t="shared" si="194"/>
        <v>0</v>
      </c>
    </row>
    <row r="827" spans="1:47" hidden="1">
      <c r="A827" s="21">
        <v>44927</v>
      </c>
      <c r="B827" s="22" t="s">
        <v>13</v>
      </c>
      <c r="C827" s="22" t="s">
        <v>782</v>
      </c>
      <c r="D827" s="22" t="s">
        <v>783</v>
      </c>
      <c r="E827" s="22">
        <v>1002050725</v>
      </c>
      <c r="F827" s="23" t="s">
        <v>15</v>
      </c>
      <c r="G827" s="22">
        <v>1064344</v>
      </c>
      <c r="H827" s="36" t="s">
        <v>16</v>
      </c>
      <c r="I827" s="4" t="s">
        <v>3512</v>
      </c>
      <c r="J827" s="4" t="s">
        <v>3512</v>
      </c>
      <c r="K827" s="24" t="s">
        <v>18</v>
      </c>
      <c r="L827" s="25">
        <v>0</v>
      </c>
      <c r="M827" s="26">
        <v>0</v>
      </c>
      <c r="N827" s="26">
        <v>1</v>
      </c>
      <c r="O827" s="26">
        <v>0</v>
      </c>
      <c r="P827" s="26">
        <v>0</v>
      </c>
      <c r="Q827" s="26">
        <v>0</v>
      </c>
      <c r="R827" s="27">
        <v>0</v>
      </c>
      <c r="S827" s="27">
        <v>0</v>
      </c>
      <c r="T827" s="28">
        <v>0</v>
      </c>
      <c r="U827" s="27">
        <v>0</v>
      </c>
      <c r="V827" s="29">
        <v>0</v>
      </c>
      <c r="W827" s="26">
        <v>0</v>
      </c>
      <c r="X827" s="30">
        <f t="shared" si="180"/>
        <v>0</v>
      </c>
      <c r="Y827" s="31">
        <f t="shared" si="181"/>
        <v>0</v>
      </c>
      <c r="Z827" s="31">
        <f t="shared" si="182"/>
        <v>0</v>
      </c>
      <c r="AA827" s="31">
        <f t="shared" si="183"/>
        <v>0</v>
      </c>
      <c r="AB827" s="5">
        <v>0</v>
      </c>
      <c r="AC827" s="6">
        <v>119067.59</v>
      </c>
      <c r="AD827" s="30">
        <v>1</v>
      </c>
      <c r="AE827" s="67" t="str">
        <f t="shared" si="184"/>
        <v/>
      </c>
      <c r="AF827" s="70">
        <f>IF(C827=Sheet6!$E$3,Sheet6!$E$4,IF('January 2023'!C827=Sheet6!$F$3,Sheet6!$F$4,IF('January 2023'!C827=Sheet6!$G$3,Sheet6!$G$4,IF('January 2023'!C827=Sheet6!$H$3,Sheet6!$H$4,IF('January 2023'!C827=Sheet6!$I$3,Sheet6!$I$4,IF('January 2023'!C827=Sheet6!$J$3,Sheet6!$J$4,IF('January 2023'!C827=Sheet6!$K$3,Sheet6!$K$4,IF('January 2023'!C827=Sheet6!$L$3,Sheet6!$L$4))))))))</f>
        <v>0.12562883266646963</v>
      </c>
      <c r="AG827" s="74">
        <f t="shared" si="185"/>
        <v>0</v>
      </c>
      <c r="AH827" s="71">
        <v>0.83279999999999998</v>
      </c>
      <c r="AI827" s="72">
        <f t="shared" si="186"/>
        <v>0</v>
      </c>
      <c r="AJ827" s="73">
        <f t="shared" si="187"/>
        <v>0</v>
      </c>
      <c r="AK827" s="73">
        <v>0.71157898999890445</v>
      </c>
      <c r="AL827" s="95">
        <f t="shared" si="188"/>
        <v>0</v>
      </c>
      <c r="AM827" s="107">
        <v>0</v>
      </c>
      <c r="AN827" s="98">
        <f t="shared" si="189"/>
        <v>0</v>
      </c>
      <c r="AO827" s="99" t="e">
        <f>SUMIF([1]Sheet1!$AB:$AB,E827,[1]Sheet1!$AA:$AA)</f>
        <v>#VALUE!</v>
      </c>
      <c r="AP827" s="100">
        <f t="shared" si="190"/>
        <v>1</v>
      </c>
      <c r="AQ827" s="97">
        <f t="shared" si="191"/>
        <v>0</v>
      </c>
      <c r="AR827" s="100">
        <f t="shared" si="192"/>
        <v>0</v>
      </c>
      <c r="AS827" s="101">
        <f t="shared" si="193"/>
        <v>1</v>
      </c>
      <c r="AT827" s="100">
        <v>0.12562883266646963</v>
      </c>
      <c r="AU827" s="108">
        <f t="shared" si="194"/>
        <v>0</v>
      </c>
    </row>
    <row r="828" spans="1:47" hidden="1">
      <c r="A828" s="21">
        <v>44927</v>
      </c>
      <c r="B828" s="22" t="s">
        <v>13</v>
      </c>
      <c r="C828" s="22" t="s">
        <v>782</v>
      </c>
      <c r="D828" s="22" t="s">
        <v>826</v>
      </c>
      <c r="E828" s="22">
        <v>1002296430</v>
      </c>
      <c r="F828" s="23" t="s">
        <v>15</v>
      </c>
      <c r="G828" s="22">
        <v>1079205</v>
      </c>
      <c r="H828" s="36" t="s">
        <v>16</v>
      </c>
      <c r="I828" s="4" t="s">
        <v>3512</v>
      </c>
      <c r="J828" s="4" t="s">
        <v>3512</v>
      </c>
      <c r="K828" s="24">
        <v>47848</v>
      </c>
      <c r="L828" s="25">
        <v>47848</v>
      </c>
      <c r="M828" s="26">
        <v>1</v>
      </c>
      <c r="N828" s="26">
        <v>1</v>
      </c>
      <c r="O828" s="26">
        <v>0</v>
      </c>
      <c r="P828" s="26">
        <v>47848</v>
      </c>
      <c r="Q828" s="26">
        <v>0</v>
      </c>
      <c r="R828" s="27">
        <v>3465582.4</v>
      </c>
      <c r="S828" s="27">
        <v>0</v>
      </c>
      <c r="T828" s="28">
        <v>3466100</v>
      </c>
      <c r="U828" s="27">
        <v>0</v>
      </c>
      <c r="V828" s="29">
        <v>1</v>
      </c>
      <c r="W828" s="26">
        <v>0</v>
      </c>
      <c r="X828" s="30">
        <f t="shared" si="180"/>
        <v>1</v>
      </c>
      <c r="Y828" s="31">
        <f t="shared" si="181"/>
        <v>47848</v>
      </c>
      <c r="Z828" s="31">
        <f t="shared" si="182"/>
        <v>3465582.4</v>
      </c>
      <c r="AA828" s="31">
        <f t="shared" si="183"/>
        <v>3466100</v>
      </c>
      <c r="AB828" s="5">
        <v>1</v>
      </c>
      <c r="AC828" s="6">
        <v>2564135.21</v>
      </c>
      <c r="AD828" s="30">
        <v>0</v>
      </c>
      <c r="AE828" s="67">
        <f t="shared" si="184"/>
        <v>1</v>
      </c>
      <c r="AF828" s="70">
        <f>IF(C828=Sheet6!$E$3,Sheet6!$E$4,IF('January 2023'!C828=Sheet6!$F$3,Sheet6!$F$4,IF('January 2023'!C828=Sheet6!$G$3,Sheet6!$G$4,IF('January 2023'!C828=Sheet6!$H$3,Sheet6!$H$4,IF('January 2023'!C828=Sheet6!$I$3,Sheet6!$I$4,IF('January 2023'!C828=Sheet6!$J$3,Sheet6!$J$4,IF('January 2023'!C828=Sheet6!$K$3,Sheet6!$K$4,IF('January 2023'!C828=Sheet6!$L$3,Sheet6!$L$4))))))))</f>
        <v>0.12562883266646963</v>
      </c>
      <c r="AG828" s="74">
        <f t="shared" si="185"/>
        <v>1</v>
      </c>
      <c r="AH828" s="71">
        <v>0.83279999999999998</v>
      </c>
      <c r="AI828" s="72">
        <f t="shared" si="186"/>
        <v>1</v>
      </c>
      <c r="AJ828" s="73">
        <f t="shared" si="187"/>
        <v>1</v>
      </c>
      <c r="AK828" s="73">
        <v>0.71157898999890445</v>
      </c>
      <c r="AL828" s="95">
        <f t="shared" si="188"/>
        <v>1</v>
      </c>
      <c r="AM828" s="107">
        <v>0</v>
      </c>
      <c r="AN828" s="98">
        <f t="shared" si="189"/>
        <v>0</v>
      </c>
      <c r="AO828" s="99" t="e">
        <f>SUMIF([1]Sheet1!$AB:$AB,E828,[1]Sheet1!$AA:$AA)</f>
        <v>#VALUE!</v>
      </c>
      <c r="AP828" s="100">
        <f t="shared" si="190"/>
        <v>1</v>
      </c>
      <c r="AQ828" s="97">
        <f t="shared" si="191"/>
        <v>0</v>
      </c>
      <c r="AR828" s="100">
        <f t="shared" si="192"/>
        <v>1.0001493544057702</v>
      </c>
      <c r="AS828" s="101">
        <f t="shared" si="193"/>
        <v>-1.4935440577024117E-4</v>
      </c>
      <c r="AT828" s="100">
        <v>0.12562883266646963</v>
      </c>
      <c r="AU828" s="108">
        <f t="shared" si="194"/>
        <v>1</v>
      </c>
    </row>
    <row r="829" spans="1:47" hidden="1">
      <c r="A829" s="21">
        <v>44927</v>
      </c>
      <c r="B829" s="23" t="s">
        <v>13</v>
      </c>
      <c r="C829" s="23" t="s">
        <v>782</v>
      </c>
      <c r="D829" s="23" t="s">
        <v>814</v>
      </c>
      <c r="E829" s="23">
        <v>1002049674</v>
      </c>
      <c r="F829" s="23" t="s">
        <v>15</v>
      </c>
      <c r="G829" s="23">
        <v>1079205</v>
      </c>
      <c r="H829" s="37" t="s">
        <v>16</v>
      </c>
      <c r="I829" s="4" t="s">
        <v>3512</v>
      </c>
      <c r="J829" s="4" t="s">
        <v>3512</v>
      </c>
      <c r="K829" s="24">
        <v>41128</v>
      </c>
      <c r="L829" s="24">
        <v>41128</v>
      </c>
      <c r="M829" s="29">
        <v>1</v>
      </c>
      <c r="N829" s="29">
        <v>1</v>
      </c>
      <c r="O829" s="29">
        <v>0</v>
      </c>
      <c r="P829" s="29">
        <v>41128</v>
      </c>
      <c r="Q829" s="29">
        <v>0</v>
      </c>
      <c r="R829" s="28">
        <v>3007355.3200000003</v>
      </c>
      <c r="S829" s="28">
        <v>0</v>
      </c>
      <c r="T829" s="28">
        <v>3007625.29</v>
      </c>
      <c r="U829" s="28">
        <v>0</v>
      </c>
      <c r="V829" s="29">
        <v>1</v>
      </c>
      <c r="W829" s="29">
        <v>0</v>
      </c>
      <c r="X829" s="32">
        <f t="shared" si="180"/>
        <v>1</v>
      </c>
      <c r="Y829" s="33">
        <f t="shared" si="181"/>
        <v>41128</v>
      </c>
      <c r="Z829" s="33">
        <f t="shared" si="182"/>
        <v>3007355.3200000003</v>
      </c>
      <c r="AA829" s="33">
        <f t="shared" si="183"/>
        <v>3007625.29</v>
      </c>
      <c r="AB829" s="5">
        <v>1</v>
      </c>
      <c r="AC829" s="6">
        <v>2853126.17</v>
      </c>
      <c r="AD829" s="32">
        <v>0</v>
      </c>
      <c r="AE829" s="67">
        <f t="shared" si="184"/>
        <v>1</v>
      </c>
      <c r="AF829" s="70">
        <f>IF(C829=Sheet6!$E$3,Sheet6!$E$4,IF('January 2023'!C829=Sheet6!$F$3,Sheet6!$F$4,IF('January 2023'!C829=Sheet6!$G$3,Sheet6!$G$4,IF('January 2023'!C829=Sheet6!$H$3,Sheet6!$H$4,IF('January 2023'!C829=Sheet6!$I$3,Sheet6!$I$4,IF('January 2023'!C829=Sheet6!$J$3,Sheet6!$J$4,IF('January 2023'!C829=Sheet6!$K$3,Sheet6!$K$4,IF('January 2023'!C829=Sheet6!$L$3,Sheet6!$L$4))))))))</f>
        <v>0.12562883266646963</v>
      </c>
      <c r="AG829" s="74">
        <f t="shared" si="185"/>
        <v>1</v>
      </c>
      <c r="AH829" s="71">
        <v>0.83279999999999998</v>
      </c>
      <c r="AI829" s="72">
        <f t="shared" si="186"/>
        <v>1</v>
      </c>
      <c r="AJ829" s="73">
        <f t="shared" si="187"/>
        <v>1</v>
      </c>
      <c r="AK829" s="73">
        <v>0.71157898999890445</v>
      </c>
      <c r="AL829" s="95">
        <f t="shared" si="188"/>
        <v>1</v>
      </c>
      <c r="AM829" s="107">
        <v>0</v>
      </c>
      <c r="AN829" s="98">
        <f t="shared" si="189"/>
        <v>0</v>
      </c>
      <c r="AO829" s="99" t="e">
        <f>SUMIF([1]Sheet1!$AB:$AB,E829,[1]Sheet1!$AA:$AA)</f>
        <v>#VALUE!</v>
      </c>
      <c r="AP829" s="100">
        <f t="shared" si="190"/>
        <v>1</v>
      </c>
      <c r="AQ829" s="97">
        <f t="shared" si="191"/>
        <v>0</v>
      </c>
      <c r="AR829" s="100">
        <f t="shared" si="192"/>
        <v>1.0000897699045419</v>
      </c>
      <c r="AS829" s="101">
        <f t="shared" si="193"/>
        <v>-8.9769904541903145E-5</v>
      </c>
      <c r="AT829" s="100">
        <v>0.12562883266646963</v>
      </c>
      <c r="AU829" s="108">
        <f t="shared" si="194"/>
        <v>1</v>
      </c>
    </row>
    <row r="830" spans="1:47" hidden="1">
      <c r="A830" s="21">
        <v>44927</v>
      </c>
      <c r="B830" s="22" t="s">
        <v>13</v>
      </c>
      <c r="C830" s="22" t="s">
        <v>782</v>
      </c>
      <c r="D830" s="22" t="s">
        <v>832</v>
      </c>
      <c r="E830" s="22">
        <v>1002049675</v>
      </c>
      <c r="F830" s="23" t="s">
        <v>15</v>
      </c>
      <c r="G830" s="22">
        <v>1064344</v>
      </c>
      <c r="H830" s="36" t="s">
        <v>16</v>
      </c>
      <c r="I830" s="4" t="s">
        <v>3512</v>
      </c>
      <c r="J830" s="4" t="s">
        <v>3512</v>
      </c>
      <c r="K830" s="24">
        <v>34120</v>
      </c>
      <c r="L830" s="25">
        <v>34120</v>
      </c>
      <c r="M830" s="26">
        <v>1</v>
      </c>
      <c r="N830" s="26">
        <v>0</v>
      </c>
      <c r="O830" s="26">
        <v>0</v>
      </c>
      <c r="P830" s="26">
        <v>34120</v>
      </c>
      <c r="Q830" s="26">
        <v>0</v>
      </c>
      <c r="R830" s="27">
        <v>2494917.4099999997</v>
      </c>
      <c r="S830" s="27">
        <v>0</v>
      </c>
      <c r="T830" s="28">
        <v>2494920</v>
      </c>
      <c r="U830" s="27">
        <v>0</v>
      </c>
      <c r="V830" s="29">
        <v>1</v>
      </c>
      <c r="W830" s="26">
        <v>0</v>
      </c>
      <c r="X830" s="30">
        <f t="shared" si="180"/>
        <v>1</v>
      </c>
      <c r="Y830" s="31">
        <f t="shared" si="181"/>
        <v>34120</v>
      </c>
      <c r="Z830" s="31">
        <f t="shared" si="182"/>
        <v>2494917.4099999997</v>
      </c>
      <c r="AA830" s="31">
        <f t="shared" si="183"/>
        <v>2494920</v>
      </c>
      <c r="AB830" s="5">
        <v>1</v>
      </c>
      <c r="AC830" s="6">
        <v>2350565.19</v>
      </c>
      <c r="AD830" s="30">
        <v>0</v>
      </c>
      <c r="AE830" s="67">
        <f t="shared" si="184"/>
        <v>1</v>
      </c>
      <c r="AF830" s="70">
        <f>IF(C830=Sheet6!$E$3,Sheet6!$E$4,IF('January 2023'!C830=Sheet6!$F$3,Sheet6!$F$4,IF('January 2023'!C830=Sheet6!$G$3,Sheet6!$G$4,IF('January 2023'!C830=Sheet6!$H$3,Sheet6!$H$4,IF('January 2023'!C830=Sheet6!$I$3,Sheet6!$I$4,IF('January 2023'!C830=Sheet6!$J$3,Sheet6!$J$4,IF('January 2023'!C830=Sheet6!$K$3,Sheet6!$K$4,IF('January 2023'!C830=Sheet6!$L$3,Sheet6!$L$4))))))))</f>
        <v>0.12562883266646963</v>
      </c>
      <c r="AG830" s="74">
        <f t="shared" si="185"/>
        <v>1</v>
      </c>
      <c r="AH830" s="71">
        <v>0.83279999999999998</v>
      </c>
      <c r="AI830" s="72">
        <f t="shared" si="186"/>
        <v>1</v>
      </c>
      <c r="AJ830" s="73">
        <f t="shared" si="187"/>
        <v>1</v>
      </c>
      <c r="AK830" s="73">
        <v>0.71157898999890445</v>
      </c>
      <c r="AL830" s="95">
        <f t="shared" si="188"/>
        <v>1</v>
      </c>
      <c r="AM830" s="107">
        <v>0</v>
      </c>
      <c r="AN830" s="98">
        <f t="shared" si="189"/>
        <v>0</v>
      </c>
      <c r="AO830" s="99" t="e">
        <f>SUMIF([1]Sheet1!$AB:$AB,E830,[1]Sheet1!$AA:$AA)</f>
        <v>#VALUE!</v>
      </c>
      <c r="AP830" s="100">
        <f t="shared" si="190"/>
        <v>1</v>
      </c>
      <c r="AQ830" s="97">
        <f t="shared" si="191"/>
        <v>0</v>
      </c>
      <c r="AR830" s="100">
        <f t="shared" si="192"/>
        <v>1.0000010381105162</v>
      </c>
      <c r="AS830" s="101">
        <f t="shared" si="193"/>
        <v>-1.0381105162160509E-6</v>
      </c>
      <c r="AT830" s="100">
        <v>0.12562883266646963</v>
      </c>
      <c r="AU830" s="108">
        <f t="shared" si="194"/>
        <v>1</v>
      </c>
    </row>
    <row r="831" spans="1:47" hidden="1">
      <c r="A831" s="21">
        <v>44927</v>
      </c>
      <c r="B831" s="23" t="s">
        <v>13</v>
      </c>
      <c r="C831" s="23" t="s">
        <v>782</v>
      </c>
      <c r="D831" s="23" t="s">
        <v>830</v>
      </c>
      <c r="E831" s="23">
        <v>1002049653</v>
      </c>
      <c r="F831" s="23" t="s">
        <v>15</v>
      </c>
      <c r="G831" s="23">
        <v>1079205</v>
      </c>
      <c r="H831" s="37" t="s">
        <v>16</v>
      </c>
      <c r="I831" s="4" t="s">
        <v>3512</v>
      </c>
      <c r="J831" s="4" t="s">
        <v>3512</v>
      </c>
      <c r="K831" s="24">
        <v>33180</v>
      </c>
      <c r="L831" s="24">
        <v>33180</v>
      </c>
      <c r="M831" s="29">
        <v>1</v>
      </c>
      <c r="N831" s="29">
        <v>1</v>
      </c>
      <c r="O831" s="29">
        <v>0</v>
      </c>
      <c r="P831" s="29">
        <v>33180</v>
      </c>
      <c r="Q831" s="29">
        <v>0</v>
      </c>
      <c r="R831" s="28">
        <v>2426182.88</v>
      </c>
      <c r="S831" s="28">
        <v>0</v>
      </c>
      <c r="T831" s="28">
        <v>2597736.2799999998</v>
      </c>
      <c r="U831" s="28">
        <v>0</v>
      </c>
      <c r="V831" s="29">
        <v>1</v>
      </c>
      <c r="W831" s="29">
        <v>0</v>
      </c>
      <c r="X831" s="32">
        <f t="shared" si="180"/>
        <v>1</v>
      </c>
      <c r="Y831" s="33">
        <f t="shared" si="181"/>
        <v>33180</v>
      </c>
      <c r="Z831" s="33">
        <f t="shared" si="182"/>
        <v>2426182.88</v>
      </c>
      <c r="AA831" s="33">
        <f t="shared" si="183"/>
        <v>2597736.2799999998</v>
      </c>
      <c r="AB831" s="5">
        <v>1</v>
      </c>
      <c r="AC831" s="6">
        <v>2866185.9</v>
      </c>
      <c r="AD831" s="32">
        <v>0</v>
      </c>
      <c r="AE831" s="67">
        <f t="shared" si="184"/>
        <v>1</v>
      </c>
      <c r="AF831" s="70">
        <f>IF(C831=Sheet6!$E$3,Sheet6!$E$4,IF('January 2023'!C831=Sheet6!$F$3,Sheet6!$F$4,IF('January 2023'!C831=Sheet6!$G$3,Sheet6!$G$4,IF('January 2023'!C831=Sheet6!$H$3,Sheet6!$H$4,IF('January 2023'!C831=Sheet6!$I$3,Sheet6!$I$4,IF('January 2023'!C831=Sheet6!$J$3,Sheet6!$J$4,IF('January 2023'!C831=Sheet6!$K$3,Sheet6!$K$4,IF('January 2023'!C831=Sheet6!$L$3,Sheet6!$L$4))))))))</f>
        <v>0.12562883266646963</v>
      </c>
      <c r="AG831" s="74">
        <f t="shared" si="185"/>
        <v>1</v>
      </c>
      <c r="AH831" s="71">
        <v>0.83279999999999998</v>
      </c>
      <c r="AI831" s="72">
        <f t="shared" si="186"/>
        <v>1</v>
      </c>
      <c r="AJ831" s="73">
        <f t="shared" si="187"/>
        <v>1</v>
      </c>
      <c r="AK831" s="73">
        <v>0.71157898999890445</v>
      </c>
      <c r="AL831" s="95">
        <f t="shared" si="188"/>
        <v>1</v>
      </c>
      <c r="AM831" s="107">
        <v>0</v>
      </c>
      <c r="AN831" s="98">
        <f t="shared" si="189"/>
        <v>0</v>
      </c>
      <c r="AO831" s="99" t="e">
        <f>SUMIF([1]Sheet1!$AB:$AB,E831,[1]Sheet1!$AA:$AA)</f>
        <v>#VALUE!</v>
      </c>
      <c r="AP831" s="100">
        <f t="shared" si="190"/>
        <v>1</v>
      </c>
      <c r="AQ831" s="97">
        <f t="shared" si="191"/>
        <v>0</v>
      </c>
      <c r="AR831" s="100">
        <f t="shared" si="192"/>
        <v>1.0707091791860306</v>
      </c>
      <c r="AS831" s="101">
        <f t="shared" si="193"/>
        <v>-7.0709179186030591E-2</v>
      </c>
      <c r="AT831" s="100">
        <v>0.12562883266646963</v>
      </c>
      <c r="AU831" s="108">
        <f t="shared" si="194"/>
        <v>1</v>
      </c>
    </row>
    <row r="832" spans="1:47" hidden="1">
      <c r="A832" s="21">
        <v>44927</v>
      </c>
      <c r="B832" s="22" t="s">
        <v>13</v>
      </c>
      <c r="C832" s="22" t="s">
        <v>782</v>
      </c>
      <c r="D832" s="22" t="s">
        <v>833</v>
      </c>
      <c r="E832" s="22">
        <v>1002049666</v>
      </c>
      <c r="F832" s="23" t="s">
        <v>15</v>
      </c>
      <c r="G832" s="22">
        <v>1064340</v>
      </c>
      <c r="H832" s="36" t="s">
        <v>16</v>
      </c>
      <c r="I832" s="4" t="s">
        <v>3512</v>
      </c>
      <c r="J832" s="4" t="s">
        <v>3512</v>
      </c>
      <c r="K832" s="24">
        <v>32424</v>
      </c>
      <c r="L832" s="25">
        <v>32424</v>
      </c>
      <c r="M832" s="26">
        <v>1</v>
      </c>
      <c r="N832" s="26">
        <v>1</v>
      </c>
      <c r="O832" s="26">
        <v>0</v>
      </c>
      <c r="P832" s="26">
        <v>32424</v>
      </c>
      <c r="Q832" s="26">
        <v>0</v>
      </c>
      <c r="R832" s="27">
        <v>2370902.7600000002</v>
      </c>
      <c r="S832" s="27">
        <v>0</v>
      </c>
      <c r="T832" s="28">
        <v>2371522.96</v>
      </c>
      <c r="U832" s="27">
        <v>0</v>
      </c>
      <c r="V832" s="29">
        <v>1</v>
      </c>
      <c r="W832" s="26">
        <v>0</v>
      </c>
      <c r="X832" s="30">
        <f t="shared" si="180"/>
        <v>1</v>
      </c>
      <c r="Y832" s="31">
        <f t="shared" si="181"/>
        <v>32424</v>
      </c>
      <c r="Z832" s="31">
        <f t="shared" si="182"/>
        <v>2370902.7600000002</v>
      </c>
      <c r="AA832" s="31">
        <f t="shared" si="183"/>
        <v>2371522.96</v>
      </c>
      <c r="AB832" s="5">
        <v>1</v>
      </c>
      <c r="AC832" s="6">
        <v>3383634.46</v>
      </c>
      <c r="AD832" s="30">
        <v>0</v>
      </c>
      <c r="AE832" s="67">
        <f t="shared" si="184"/>
        <v>1</v>
      </c>
      <c r="AF832" s="70">
        <f>IF(C832=Sheet6!$E$3,Sheet6!$E$4,IF('January 2023'!C832=Sheet6!$F$3,Sheet6!$F$4,IF('January 2023'!C832=Sheet6!$G$3,Sheet6!$G$4,IF('January 2023'!C832=Sheet6!$H$3,Sheet6!$H$4,IF('January 2023'!C832=Sheet6!$I$3,Sheet6!$I$4,IF('January 2023'!C832=Sheet6!$J$3,Sheet6!$J$4,IF('January 2023'!C832=Sheet6!$K$3,Sheet6!$K$4,IF('January 2023'!C832=Sheet6!$L$3,Sheet6!$L$4))))))))</f>
        <v>0.12562883266646963</v>
      </c>
      <c r="AG832" s="74">
        <f t="shared" si="185"/>
        <v>1</v>
      </c>
      <c r="AH832" s="71">
        <v>0.83279999999999998</v>
      </c>
      <c r="AI832" s="72">
        <f t="shared" si="186"/>
        <v>1</v>
      </c>
      <c r="AJ832" s="73">
        <f t="shared" si="187"/>
        <v>1</v>
      </c>
      <c r="AK832" s="73">
        <v>0.71157898999890445</v>
      </c>
      <c r="AL832" s="95">
        <f t="shared" si="188"/>
        <v>1</v>
      </c>
      <c r="AM832" s="107">
        <v>0</v>
      </c>
      <c r="AN832" s="98">
        <f t="shared" si="189"/>
        <v>0</v>
      </c>
      <c r="AO832" s="99" t="e">
        <f>SUMIF([1]Sheet1!$AB:$AB,E832,[1]Sheet1!$AA:$AA)</f>
        <v>#VALUE!</v>
      </c>
      <c r="AP832" s="100">
        <f t="shared" si="190"/>
        <v>1</v>
      </c>
      <c r="AQ832" s="97">
        <f t="shared" si="191"/>
        <v>0</v>
      </c>
      <c r="AR832" s="100">
        <f t="shared" si="192"/>
        <v>1.0002615881218173</v>
      </c>
      <c r="AS832" s="101">
        <f t="shared" si="193"/>
        <v>-2.6158812181731328E-4</v>
      </c>
      <c r="AT832" s="100">
        <v>0.12562883266646963</v>
      </c>
      <c r="AU832" s="108">
        <f t="shared" si="194"/>
        <v>1</v>
      </c>
    </row>
    <row r="833" spans="1:47" hidden="1">
      <c r="A833" s="21">
        <v>44927</v>
      </c>
      <c r="B833" s="22" t="s">
        <v>13</v>
      </c>
      <c r="C833" s="22" t="s">
        <v>782</v>
      </c>
      <c r="D833" s="22" t="s">
        <v>845</v>
      </c>
      <c r="E833" s="22">
        <v>1002049745</v>
      </c>
      <c r="F833" s="23" t="s">
        <v>15</v>
      </c>
      <c r="G833" s="22">
        <v>1064344</v>
      </c>
      <c r="H833" s="36" t="s">
        <v>16</v>
      </c>
      <c r="I833" s="4" t="s">
        <v>3512</v>
      </c>
      <c r="J833" s="4" t="s">
        <v>3512</v>
      </c>
      <c r="K833" s="24">
        <v>24132</v>
      </c>
      <c r="L833" s="25">
        <v>24132</v>
      </c>
      <c r="M833" s="26">
        <v>1</v>
      </c>
      <c r="N833" s="26">
        <v>1</v>
      </c>
      <c r="O833" s="26">
        <v>0</v>
      </c>
      <c r="P833" s="26">
        <v>24132</v>
      </c>
      <c r="Q833" s="26">
        <v>0</v>
      </c>
      <c r="R833" s="27">
        <v>1764576.4100000001</v>
      </c>
      <c r="S833" s="27">
        <v>0</v>
      </c>
      <c r="T833" s="28">
        <v>1764576.41</v>
      </c>
      <c r="U833" s="27">
        <v>0</v>
      </c>
      <c r="V833" s="29">
        <v>1</v>
      </c>
      <c r="W833" s="26">
        <v>0</v>
      </c>
      <c r="X833" s="30">
        <f t="shared" si="180"/>
        <v>1</v>
      </c>
      <c r="Y833" s="31">
        <f t="shared" si="181"/>
        <v>24132</v>
      </c>
      <c r="Z833" s="31">
        <f t="shared" si="182"/>
        <v>1764576.4100000001</v>
      </c>
      <c r="AA833" s="31">
        <f t="shared" si="183"/>
        <v>1764576.41</v>
      </c>
      <c r="AB833" s="5">
        <v>1</v>
      </c>
      <c r="AC833" s="6">
        <v>1565218.66</v>
      </c>
      <c r="AD833" s="30">
        <v>0</v>
      </c>
      <c r="AE833" s="67">
        <f t="shared" si="184"/>
        <v>1</v>
      </c>
      <c r="AF833" s="70">
        <f>IF(C833=Sheet6!$E$3,Sheet6!$E$4,IF('January 2023'!C833=Sheet6!$F$3,Sheet6!$F$4,IF('January 2023'!C833=Sheet6!$G$3,Sheet6!$G$4,IF('January 2023'!C833=Sheet6!$H$3,Sheet6!$H$4,IF('January 2023'!C833=Sheet6!$I$3,Sheet6!$I$4,IF('January 2023'!C833=Sheet6!$J$3,Sheet6!$J$4,IF('January 2023'!C833=Sheet6!$K$3,Sheet6!$K$4,IF('January 2023'!C833=Sheet6!$L$3,Sheet6!$L$4))))))))</f>
        <v>0.12562883266646963</v>
      </c>
      <c r="AG833" s="74">
        <f t="shared" si="185"/>
        <v>1</v>
      </c>
      <c r="AH833" s="71">
        <v>0.83279999999999998</v>
      </c>
      <c r="AI833" s="72">
        <f t="shared" si="186"/>
        <v>1</v>
      </c>
      <c r="AJ833" s="73">
        <f t="shared" si="187"/>
        <v>1</v>
      </c>
      <c r="AK833" s="73">
        <v>0.71157898999890445</v>
      </c>
      <c r="AL833" s="95">
        <f t="shared" si="188"/>
        <v>1</v>
      </c>
      <c r="AM833" s="107">
        <v>0</v>
      </c>
      <c r="AN833" s="98">
        <f t="shared" si="189"/>
        <v>0</v>
      </c>
      <c r="AO833" s="99" t="e">
        <f>SUMIF([1]Sheet1!$AB:$AB,E833,[1]Sheet1!$AA:$AA)</f>
        <v>#VALUE!</v>
      </c>
      <c r="AP833" s="100">
        <f t="shared" si="190"/>
        <v>1</v>
      </c>
      <c r="AQ833" s="97">
        <f t="shared" si="191"/>
        <v>0</v>
      </c>
      <c r="AR833" s="100">
        <f t="shared" si="192"/>
        <v>0.99999999999999989</v>
      </c>
      <c r="AS833" s="101">
        <f t="shared" si="193"/>
        <v>0</v>
      </c>
      <c r="AT833" s="100">
        <v>0.12562883266646963</v>
      </c>
      <c r="AU833" s="108">
        <f t="shared" si="194"/>
        <v>1</v>
      </c>
    </row>
    <row r="834" spans="1:47" hidden="1">
      <c r="A834" s="21">
        <v>44927</v>
      </c>
      <c r="B834" s="22" t="s">
        <v>13</v>
      </c>
      <c r="C834" s="22" t="s">
        <v>782</v>
      </c>
      <c r="D834" s="22" t="s">
        <v>836</v>
      </c>
      <c r="E834" s="22">
        <v>1002049762</v>
      </c>
      <c r="F834" s="23" t="s">
        <v>15</v>
      </c>
      <c r="G834" s="22">
        <v>1079205</v>
      </c>
      <c r="H834" s="36" t="s">
        <v>16</v>
      </c>
      <c r="I834" s="4" t="s">
        <v>3512</v>
      </c>
      <c r="J834" s="4" t="s">
        <v>3512</v>
      </c>
      <c r="K834" s="24">
        <v>20921</v>
      </c>
      <c r="L834" s="25">
        <v>20921</v>
      </c>
      <c r="M834" s="26">
        <v>1</v>
      </c>
      <c r="N834" s="26">
        <v>1</v>
      </c>
      <c r="O834" s="26">
        <v>0</v>
      </c>
      <c r="P834" s="26">
        <v>20921</v>
      </c>
      <c r="Q834" s="26">
        <v>0</v>
      </c>
      <c r="R834" s="27">
        <v>1515286.94</v>
      </c>
      <c r="S834" s="27">
        <v>0</v>
      </c>
      <c r="T834" s="28">
        <v>1515300</v>
      </c>
      <c r="U834" s="27">
        <v>0</v>
      </c>
      <c r="V834" s="29">
        <v>1</v>
      </c>
      <c r="W834" s="26">
        <v>0</v>
      </c>
      <c r="X834" s="30">
        <f t="shared" si="180"/>
        <v>1</v>
      </c>
      <c r="Y834" s="31">
        <f t="shared" si="181"/>
        <v>20921</v>
      </c>
      <c r="Z834" s="31">
        <f t="shared" si="182"/>
        <v>1515286.94</v>
      </c>
      <c r="AA834" s="31">
        <f t="shared" si="183"/>
        <v>1515300</v>
      </c>
      <c r="AB834" s="5">
        <v>1</v>
      </c>
      <c r="AC834" s="6">
        <v>1882142.85</v>
      </c>
      <c r="AD834" s="30">
        <v>0</v>
      </c>
      <c r="AE834" s="67">
        <f t="shared" si="184"/>
        <v>1</v>
      </c>
      <c r="AF834" s="70">
        <f>IF(C834=Sheet6!$E$3,Sheet6!$E$4,IF('January 2023'!C834=Sheet6!$F$3,Sheet6!$F$4,IF('January 2023'!C834=Sheet6!$G$3,Sheet6!$G$4,IF('January 2023'!C834=Sheet6!$H$3,Sheet6!$H$4,IF('January 2023'!C834=Sheet6!$I$3,Sheet6!$I$4,IF('January 2023'!C834=Sheet6!$J$3,Sheet6!$J$4,IF('January 2023'!C834=Sheet6!$K$3,Sheet6!$K$4,IF('January 2023'!C834=Sheet6!$L$3,Sheet6!$L$4))))))))</f>
        <v>0.12562883266646963</v>
      </c>
      <c r="AG834" s="74">
        <f t="shared" si="185"/>
        <v>1</v>
      </c>
      <c r="AH834" s="71">
        <v>0.83279999999999998</v>
      </c>
      <c r="AI834" s="72">
        <f t="shared" si="186"/>
        <v>1</v>
      </c>
      <c r="AJ834" s="73">
        <f t="shared" si="187"/>
        <v>1</v>
      </c>
      <c r="AK834" s="73">
        <v>0.71157898999890445</v>
      </c>
      <c r="AL834" s="95">
        <f t="shared" si="188"/>
        <v>1</v>
      </c>
      <c r="AM834" s="107">
        <v>0</v>
      </c>
      <c r="AN834" s="98">
        <f t="shared" si="189"/>
        <v>0</v>
      </c>
      <c r="AO834" s="99" t="e">
        <f>SUMIF([1]Sheet1!$AB:$AB,E834,[1]Sheet1!$AA:$AA)</f>
        <v>#VALUE!</v>
      </c>
      <c r="AP834" s="100">
        <f t="shared" si="190"/>
        <v>1</v>
      </c>
      <c r="AQ834" s="97">
        <f t="shared" si="191"/>
        <v>0</v>
      </c>
      <c r="AR834" s="100">
        <f t="shared" si="192"/>
        <v>1.0000086188296455</v>
      </c>
      <c r="AS834" s="101">
        <f t="shared" si="193"/>
        <v>-8.6188296455347313E-6</v>
      </c>
      <c r="AT834" s="100">
        <v>0.12562883266646963</v>
      </c>
      <c r="AU834" s="108">
        <f t="shared" si="194"/>
        <v>1</v>
      </c>
    </row>
    <row r="835" spans="1:47" hidden="1">
      <c r="A835" s="21">
        <v>44927</v>
      </c>
      <c r="B835" s="23" t="s">
        <v>13</v>
      </c>
      <c r="C835" s="23" t="s">
        <v>782</v>
      </c>
      <c r="D835" s="23" t="s">
        <v>851</v>
      </c>
      <c r="E835" s="23">
        <v>1002049669</v>
      </c>
      <c r="F835" s="23" t="s">
        <v>15</v>
      </c>
      <c r="G835" s="23">
        <v>1079205</v>
      </c>
      <c r="H835" s="37" t="s">
        <v>16</v>
      </c>
      <c r="I835" s="4" t="s">
        <v>3512</v>
      </c>
      <c r="J835" s="4" t="s">
        <v>3512</v>
      </c>
      <c r="K835" s="24">
        <v>17506</v>
      </c>
      <c r="L835" s="24">
        <v>17506</v>
      </c>
      <c r="M835" s="29">
        <v>1</v>
      </c>
      <c r="N835" s="29">
        <v>1</v>
      </c>
      <c r="O835" s="29">
        <v>0</v>
      </c>
      <c r="P835" s="29">
        <v>17506</v>
      </c>
      <c r="Q835" s="29">
        <v>0</v>
      </c>
      <c r="R835" s="28">
        <v>1267941.93</v>
      </c>
      <c r="S835" s="28">
        <v>0</v>
      </c>
      <c r="T835" s="28">
        <v>1267941.73</v>
      </c>
      <c r="U835" s="28">
        <v>0</v>
      </c>
      <c r="V835" s="29">
        <v>1</v>
      </c>
      <c r="W835" s="29">
        <v>0</v>
      </c>
      <c r="X835" s="32">
        <f t="shared" si="180"/>
        <v>1</v>
      </c>
      <c r="Y835" s="33">
        <f t="shared" si="181"/>
        <v>17506</v>
      </c>
      <c r="Z835" s="33">
        <f t="shared" si="182"/>
        <v>1267941.93</v>
      </c>
      <c r="AA835" s="33">
        <f t="shared" si="183"/>
        <v>1267941.73</v>
      </c>
      <c r="AB835" s="5">
        <v>1</v>
      </c>
      <c r="AC835" s="6">
        <v>1678820.92</v>
      </c>
      <c r="AD835" s="32">
        <v>0</v>
      </c>
      <c r="AE835" s="67">
        <f t="shared" si="184"/>
        <v>1</v>
      </c>
      <c r="AF835" s="70">
        <f>IF(C835=Sheet6!$E$3,Sheet6!$E$4,IF('January 2023'!C835=Sheet6!$F$3,Sheet6!$F$4,IF('January 2023'!C835=Sheet6!$G$3,Sheet6!$G$4,IF('January 2023'!C835=Sheet6!$H$3,Sheet6!$H$4,IF('January 2023'!C835=Sheet6!$I$3,Sheet6!$I$4,IF('January 2023'!C835=Sheet6!$J$3,Sheet6!$J$4,IF('January 2023'!C835=Sheet6!$K$3,Sheet6!$K$4,IF('January 2023'!C835=Sheet6!$L$3,Sheet6!$L$4))))))))</f>
        <v>0.12562883266646963</v>
      </c>
      <c r="AG835" s="74">
        <f t="shared" si="185"/>
        <v>1</v>
      </c>
      <c r="AH835" s="71">
        <v>0.83279999999999998</v>
      </c>
      <c r="AI835" s="72">
        <f t="shared" si="186"/>
        <v>1</v>
      </c>
      <c r="AJ835" s="73">
        <f t="shared" si="187"/>
        <v>1</v>
      </c>
      <c r="AK835" s="73">
        <v>0.71157898999890445</v>
      </c>
      <c r="AL835" s="95">
        <f t="shared" si="188"/>
        <v>1</v>
      </c>
      <c r="AM835" s="107">
        <v>0</v>
      </c>
      <c r="AN835" s="98">
        <f t="shared" si="189"/>
        <v>0</v>
      </c>
      <c r="AO835" s="99" t="e">
        <f>SUMIF([1]Sheet1!$AB:$AB,E835,[1]Sheet1!$AA:$AA)</f>
        <v>#VALUE!</v>
      </c>
      <c r="AP835" s="100">
        <f t="shared" si="190"/>
        <v>1</v>
      </c>
      <c r="AQ835" s="97">
        <f t="shared" si="191"/>
        <v>0</v>
      </c>
      <c r="AR835" s="100">
        <f t="shared" si="192"/>
        <v>0.99999984226406968</v>
      </c>
      <c r="AS835" s="101">
        <f t="shared" si="193"/>
        <v>1.5773593031731536E-7</v>
      </c>
      <c r="AT835" s="100">
        <v>0.12562883266646963</v>
      </c>
      <c r="AU835" s="108">
        <f t="shared" si="194"/>
        <v>1</v>
      </c>
    </row>
    <row r="836" spans="1:47" hidden="1">
      <c r="A836" s="21">
        <v>44927</v>
      </c>
      <c r="B836" s="22" t="s">
        <v>13</v>
      </c>
      <c r="C836" s="22" t="s">
        <v>782</v>
      </c>
      <c r="D836" s="22" t="s">
        <v>862</v>
      </c>
      <c r="E836" s="22">
        <v>1004758980</v>
      </c>
      <c r="F836" s="23" t="s">
        <v>15</v>
      </c>
      <c r="G836" s="22">
        <v>1079205</v>
      </c>
      <c r="H836" s="36" t="s">
        <v>16</v>
      </c>
      <c r="I836" s="4" t="s">
        <v>3512</v>
      </c>
      <c r="J836" s="4" t="s">
        <v>3512</v>
      </c>
      <c r="K836" s="24">
        <v>16438</v>
      </c>
      <c r="L836" s="25">
        <v>16438</v>
      </c>
      <c r="M836" s="26">
        <v>1</v>
      </c>
      <c r="N836" s="26">
        <v>1</v>
      </c>
      <c r="O836" s="26">
        <v>0</v>
      </c>
      <c r="P836" s="26">
        <v>16438</v>
      </c>
      <c r="Q836" s="26">
        <v>0</v>
      </c>
      <c r="R836" s="27">
        <v>1201976.92</v>
      </c>
      <c r="S836" s="27">
        <v>0</v>
      </c>
      <c r="T836" s="28">
        <v>1201976.92</v>
      </c>
      <c r="U836" s="27">
        <v>0</v>
      </c>
      <c r="V836" s="29">
        <v>1</v>
      </c>
      <c r="W836" s="26">
        <v>0</v>
      </c>
      <c r="X836" s="30">
        <f t="shared" ref="X836:X899" si="195">IFERROR(SUM(M836,O836),"")</f>
        <v>1</v>
      </c>
      <c r="Y836" s="31">
        <f t="shared" ref="Y836:Y899" si="196">IFERROR(SUM(P836:Q836),"")</f>
        <v>16438</v>
      </c>
      <c r="Z836" s="31">
        <f t="shared" ref="Z836:Z899" si="197">IFERROR(SUM(R836:S836),"")</f>
        <v>1201976.92</v>
      </c>
      <c r="AA836" s="31">
        <f t="shared" ref="AA836:AA899" si="198">IFERROR(SUM(T836:U836),"")</f>
        <v>1201976.92</v>
      </c>
      <c r="AB836" s="5">
        <v>1</v>
      </c>
      <c r="AC836" s="6">
        <v>994781.33</v>
      </c>
      <c r="AD836" s="30">
        <v>0</v>
      </c>
      <c r="AE836" s="67">
        <f t="shared" si="184"/>
        <v>1</v>
      </c>
      <c r="AF836" s="70">
        <f>IF(C836=Sheet6!$E$3,Sheet6!$E$4,IF('January 2023'!C836=Sheet6!$F$3,Sheet6!$F$4,IF('January 2023'!C836=Sheet6!$G$3,Sheet6!$G$4,IF('January 2023'!C836=Sheet6!$H$3,Sheet6!$H$4,IF('January 2023'!C836=Sheet6!$I$3,Sheet6!$I$4,IF('January 2023'!C836=Sheet6!$J$3,Sheet6!$J$4,IF('January 2023'!C836=Sheet6!$K$3,Sheet6!$K$4,IF('January 2023'!C836=Sheet6!$L$3,Sheet6!$L$4))))))))</f>
        <v>0.12562883266646963</v>
      </c>
      <c r="AG836" s="74">
        <f t="shared" si="185"/>
        <v>1</v>
      </c>
      <c r="AH836" s="71">
        <v>0.83279999999999998</v>
      </c>
      <c r="AI836" s="72">
        <f t="shared" si="186"/>
        <v>1</v>
      </c>
      <c r="AJ836" s="73">
        <f t="shared" si="187"/>
        <v>1</v>
      </c>
      <c r="AK836" s="73">
        <v>0.71157898999890445</v>
      </c>
      <c r="AL836" s="95">
        <f t="shared" si="188"/>
        <v>1</v>
      </c>
      <c r="AM836" s="107">
        <v>0</v>
      </c>
      <c r="AN836" s="98">
        <f t="shared" si="189"/>
        <v>0</v>
      </c>
      <c r="AO836" s="99" t="e">
        <f>SUMIF([1]Sheet1!$AB:$AB,E836,[1]Sheet1!$AA:$AA)</f>
        <v>#VALUE!</v>
      </c>
      <c r="AP836" s="100">
        <f t="shared" si="190"/>
        <v>1</v>
      </c>
      <c r="AQ836" s="97">
        <f t="shared" si="191"/>
        <v>0</v>
      </c>
      <c r="AR836" s="100">
        <f t="shared" si="192"/>
        <v>1</v>
      </c>
      <c r="AS836" s="101">
        <f t="shared" si="193"/>
        <v>0</v>
      </c>
      <c r="AT836" s="100">
        <v>0.12562883266646963</v>
      </c>
      <c r="AU836" s="108">
        <f t="shared" si="194"/>
        <v>1</v>
      </c>
    </row>
    <row r="837" spans="1:47" hidden="1">
      <c r="A837" s="21">
        <v>44927</v>
      </c>
      <c r="B837" s="23" t="s">
        <v>13</v>
      </c>
      <c r="C837" s="23" t="s">
        <v>782</v>
      </c>
      <c r="D837" s="23" t="s">
        <v>933</v>
      </c>
      <c r="E837" s="23">
        <v>1002651419</v>
      </c>
      <c r="F837" s="23" t="s">
        <v>15</v>
      </c>
      <c r="G837" s="23">
        <v>1064344</v>
      </c>
      <c r="H837" s="37" t="s">
        <v>16</v>
      </c>
      <c r="I837" s="4" t="s">
        <v>3512</v>
      </c>
      <c r="J837" s="4" t="s">
        <v>3512</v>
      </c>
      <c r="K837" s="24">
        <v>16024</v>
      </c>
      <c r="L837" s="24">
        <v>16024</v>
      </c>
      <c r="M837" s="29">
        <v>1</v>
      </c>
      <c r="N837" s="29">
        <v>0</v>
      </c>
      <c r="O837" s="29">
        <v>0</v>
      </c>
      <c r="P837" s="29">
        <v>16024</v>
      </c>
      <c r="Q837" s="29">
        <v>0</v>
      </c>
      <c r="R837" s="28">
        <v>1160602.1599999999</v>
      </c>
      <c r="S837" s="28">
        <v>0</v>
      </c>
      <c r="T837" s="28">
        <v>380000</v>
      </c>
      <c r="U837" s="28">
        <v>0</v>
      </c>
      <c r="V837" s="29">
        <v>1</v>
      </c>
      <c r="W837" s="29">
        <v>0</v>
      </c>
      <c r="X837" s="32">
        <f t="shared" si="195"/>
        <v>1</v>
      </c>
      <c r="Y837" s="33">
        <f t="shared" si="196"/>
        <v>16024</v>
      </c>
      <c r="Z837" s="33">
        <f t="shared" si="197"/>
        <v>1160602.1599999999</v>
      </c>
      <c r="AA837" s="33">
        <f t="shared" si="198"/>
        <v>380000</v>
      </c>
      <c r="AB837" s="5">
        <v>1</v>
      </c>
      <c r="AC837" s="6">
        <v>1579342.72</v>
      </c>
      <c r="AD837" s="32">
        <v>0</v>
      </c>
      <c r="AE837" s="67">
        <f t="shared" ref="AE837:AE900" si="199">IFERROR((AB837/X837),"")</f>
        <v>1</v>
      </c>
      <c r="AF837" s="70">
        <f>IF(C837=Sheet6!$E$3,Sheet6!$E$4,IF('January 2023'!C837=Sheet6!$F$3,Sheet6!$F$4,IF('January 2023'!C837=Sheet6!$G$3,Sheet6!$G$4,IF('January 2023'!C837=Sheet6!$H$3,Sheet6!$H$4,IF('January 2023'!C837=Sheet6!$I$3,Sheet6!$I$4,IF('January 2023'!C837=Sheet6!$J$3,Sheet6!$J$4,IF('January 2023'!C837=Sheet6!$K$3,Sheet6!$K$4,IF('January 2023'!C837=Sheet6!$L$3,Sheet6!$L$4))))))))</f>
        <v>0.12562883266646963</v>
      </c>
      <c r="AG837" s="74">
        <f t="shared" ref="AG837:AG900" si="200">IFERROR(Y837/L837,0)</f>
        <v>1</v>
      </c>
      <c r="AH837" s="71">
        <v>0.83279999999999998</v>
      </c>
      <c r="AI837" s="72">
        <f t="shared" ref="AI837:AI900" si="201">IF(AG837&gt;AH837,1,0)</f>
        <v>1</v>
      </c>
      <c r="AJ837" s="73">
        <f t="shared" ref="AJ837:AJ900" si="202">IFERROR(AB837/X837,0)</f>
        <v>1</v>
      </c>
      <c r="AK837" s="73">
        <v>0.71157898999890445</v>
      </c>
      <c r="AL837" s="95">
        <f t="shared" ref="AL837:AL900" si="203">IF(AJ837&gt;=AK837,1,0)</f>
        <v>1</v>
      </c>
      <c r="AM837" s="107">
        <v>0</v>
      </c>
      <c r="AN837" s="98">
        <f t="shared" ref="AN837:AN900" si="204">IF(((AH837*L837)-(AG837*L837))&lt;0,0,((AH837*L837)-(AG837*L837)))</f>
        <v>0</v>
      </c>
      <c r="AO837" s="99" t="e">
        <f>SUMIF([1]Sheet1!$AB:$AB,E837,[1]Sheet1!$AA:$AA)</f>
        <v>#VALUE!</v>
      </c>
      <c r="AP837" s="100">
        <f t="shared" ref="AP837:AP900" si="205">IF(AN837=0,100%,IFERROR((AO837/AN837),""))</f>
        <v>1</v>
      </c>
      <c r="AQ837" s="97">
        <f t="shared" ref="AQ837:AQ900" si="206">IF(AND(AN837&gt;0,AP837&gt;=100%),1,0)</f>
        <v>0</v>
      </c>
      <c r="AR837" s="100">
        <f t="shared" ref="AR837:AR900" si="207">IFERROR(AA837/Z837,0)</f>
        <v>0.32741624399527225</v>
      </c>
      <c r="AS837" s="101">
        <f t="shared" ref="AS837:AS900" si="208">1-(AR837*AG837)</f>
        <v>0.67258375600472775</v>
      </c>
      <c r="AT837" s="100">
        <v>0.12562883266646963</v>
      </c>
      <c r="AU837" s="108">
        <f t="shared" ref="AU837:AU900" si="209">IF(AS837&lt;=AT837,1,0)</f>
        <v>0</v>
      </c>
    </row>
    <row r="838" spans="1:47" hidden="1">
      <c r="A838" s="21">
        <v>44927</v>
      </c>
      <c r="B838" s="23" t="s">
        <v>13</v>
      </c>
      <c r="C838" s="23" t="s">
        <v>782</v>
      </c>
      <c r="D838" s="23" t="s">
        <v>849</v>
      </c>
      <c r="E838" s="23">
        <v>1002860076</v>
      </c>
      <c r="F838" s="23" t="s">
        <v>15</v>
      </c>
      <c r="G838" s="23">
        <v>1064344</v>
      </c>
      <c r="H838" s="37" t="s">
        <v>16</v>
      </c>
      <c r="I838" s="4" t="s">
        <v>3512</v>
      </c>
      <c r="J838" s="4" t="s">
        <v>3512</v>
      </c>
      <c r="K838" s="24">
        <v>15553</v>
      </c>
      <c r="L838" s="24">
        <v>15553</v>
      </c>
      <c r="M838" s="29">
        <v>1</v>
      </c>
      <c r="N838" s="29">
        <v>1</v>
      </c>
      <c r="O838" s="29">
        <v>0</v>
      </c>
      <c r="P838" s="29">
        <v>15553</v>
      </c>
      <c r="Q838" s="29">
        <v>0</v>
      </c>
      <c r="R838" s="28">
        <v>1126488.1099999999</v>
      </c>
      <c r="S838" s="28">
        <v>0</v>
      </c>
      <c r="T838" s="28">
        <v>1126488.1100000001</v>
      </c>
      <c r="U838" s="28">
        <v>0</v>
      </c>
      <c r="V838" s="29">
        <v>1</v>
      </c>
      <c r="W838" s="29">
        <v>0</v>
      </c>
      <c r="X838" s="32">
        <f t="shared" si="195"/>
        <v>1</v>
      </c>
      <c r="Y838" s="33">
        <f t="shared" si="196"/>
        <v>15553</v>
      </c>
      <c r="Z838" s="33">
        <f t="shared" si="197"/>
        <v>1126488.1099999999</v>
      </c>
      <c r="AA838" s="33">
        <f t="shared" si="198"/>
        <v>1126488.1100000001</v>
      </c>
      <c r="AB838" s="5">
        <v>1</v>
      </c>
      <c r="AC838" s="6">
        <v>1385459.66</v>
      </c>
      <c r="AD838" s="32">
        <v>0</v>
      </c>
      <c r="AE838" s="67">
        <f t="shared" si="199"/>
        <v>1</v>
      </c>
      <c r="AF838" s="70">
        <f>IF(C838=Sheet6!$E$3,Sheet6!$E$4,IF('January 2023'!C838=Sheet6!$F$3,Sheet6!$F$4,IF('January 2023'!C838=Sheet6!$G$3,Sheet6!$G$4,IF('January 2023'!C838=Sheet6!$H$3,Sheet6!$H$4,IF('January 2023'!C838=Sheet6!$I$3,Sheet6!$I$4,IF('January 2023'!C838=Sheet6!$J$3,Sheet6!$J$4,IF('January 2023'!C838=Sheet6!$K$3,Sheet6!$K$4,IF('January 2023'!C838=Sheet6!$L$3,Sheet6!$L$4))))))))</f>
        <v>0.12562883266646963</v>
      </c>
      <c r="AG838" s="74">
        <f t="shared" si="200"/>
        <v>1</v>
      </c>
      <c r="AH838" s="71">
        <v>0.83279999999999998</v>
      </c>
      <c r="AI838" s="72">
        <f t="shared" si="201"/>
        <v>1</v>
      </c>
      <c r="AJ838" s="73">
        <f t="shared" si="202"/>
        <v>1</v>
      </c>
      <c r="AK838" s="73">
        <v>0.71157898999890445</v>
      </c>
      <c r="AL838" s="95">
        <f t="shared" si="203"/>
        <v>1</v>
      </c>
      <c r="AM838" s="107">
        <v>0</v>
      </c>
      <c r="AN838" s="98">
        <f t="shared" si="204"/>
        <v>0</v>
      </c>
      <c r="AO838" s="99" t="e">
        <f>SUMIF([1]Sheet1!$AB:$AB,E838,[1]Sheet1!$AA:$AA)</f>
        <v>#VALUE!</v>
      </c>
      <c r="AP838" s="100">
        <f t="shared" si="205"/>
        <v>1</v>
      </c>
      <c r="AQ838" s="97">
        <f t="shared" si="206"/>
        <v>0</v>
      </c>
      <c r="AR838" s="100">
        <f t="shared" si="207"/>
        <v>1.0000000000000002</v>
      </c>
      <c r="AS838" s="101">
        <f t="shared" si="208"/>
        <v>0</v>
      </c>
      <c r="AT838" s="100">
        <v>0.12562883266646963</v>
      </c>
      <c r="AU838" s="108">
        <f t="shared" si="209"/>
        <v>1</v>
      </c>
    </row>
    <row r="839" spans="1:47" hidden="1">
      <c r="A839" s="21">
        <v>44927</v>
      </c>
      <c r="B839" s="23" t="s">
        <v>13</v>
      </c>
      <c r="C839" s="23" t="s">
        <v>782</v>
      </c>
      <c r="D839" s="23" t="s">
        <v>852</v>
      </c>
      <c r="E839" s="23">
        <v>1003065998</v>
      </c>
      <c r="F839" s="23" t="s">
        <v>15</v>
      </c>
      <c r="G839" s="23">
        <v>1079205</v>
      </c>
      <c r="H839" s="37" t="s">
        <v>16</v>
      </c>
      <c r="I839" s="4" t="s">
        <v>3512</v>
      </c>
      <c r="J839" s="4" t="s">
        <v>3512</v>
      </c>
      <c r="K839" s="24">
        <v>14368</v>
      </c>
      <c r="L839" s="24">
        <v>14368</v>
      </c>
      <c r="M839" s="29">
        <v>1</v>
      </c>
      <c r="N839" s="29">
        <v>1</v>
      </c>
      <c r="O839" s="29">
        <v>0</v>
      </c>
      <c r="P839" s="29">
        <v>14368</v>
      </c>
      <c r="Q839" s="29">
        <v>0</v>
      </c>
      <c r="R839" s="28">
        <v>1040659.7500000001</v>
      </c>
      <c r="S839" s="28">
        <v>0</v>
      </c>
      <c r="T839" s="28">
        <v>1040659.75</v>
      </c>
      <c r="U839" s="28">
        <v>0</v>
      </c>
      <c r="V839" s="29">
        <v>1</v>
      </c>
      <c r="W839" s="29">
        <v>0</v>
      </c>
      <c r="X839" s="32">
        <f t="shared" si="195"/>
        <v>1</v>
      </c>
      <c r="Y839" s="33">
        <f t="shared" si="196"/>
        <v>14368</v>
      </c>
      <c r="Z839" s="33">
        <f t="shared" si="197"/>
        <v>1040659.7500000001</v>
      </c>
      <c r="AA839" s="33">
        <f t="shared" si="198"/>
        <v>1040659.75</v>
      </c>
      <c r="AB839" s="5">
        <v>1</v>
      </c>
      <c r="AC839" s="6">
        <v>1435644.99</v>
      </c>
      <c r="AD839" s="32">
        <v>0</v>
      </c>
      <c r="AE839" s="67">
        <f t="shared" si="199"/>
        <v>1</v>
      </c>
      <c r="AF839" s="70">
        <f>IF(C839=Sheet6!$E$3,Sheet6!$E$4,IF('January 2023'!C839=Sheet6!$F$3,Sheet6!$F$4,IF('January 2023'!C839=Sheet6!$G$3,Sheet6!$G$4,IF('January 2023'!C839=Sheet6!$H$3,Sheet6!$H$4,IF('January 2023'!C839=Sheet6!$I$3,Sheet6!$I$4,IF('January 2023'!C839=Sheet6!$J$3,Sheet6!$J$4,IF('January 2023'!C839=Sheet6!$K$3,Sheet6!$K$4,IF('January 2023'!C839=Sheet6!$L$3,Sheet6!$L$4))))))))</f>
        <v>0.12562883266646963</v>
      </c>
      <c r="AG839" s="74">
        <f t="shared" si="200"/>
        <v>1</v>
      </c>
      <c r="AH839" s="71">
        <v>0.83279999999999998</v>
      </c>
      <c r="AI839" s="72">
        <f t="shared" si="201"/>
        <v>1</v>
      </c>
      <c r="AJ839" s="73">
        <f t="shared" si="202"/>
        <v>1</v>
      </c>
      <c r="AK839" s="73">
        <v>0.71157898999890445</v>
      </c>
      <c r="AL839" s="95">
        <f t="shared" si="203"/>
        <v>1</v>
      </c>
      <c r="AM839" s="107">
        <v>0</v>
      </c>
      <c r="AN839" s="98">
        <f t="shared" si="204"/>
        <v>0</v>
      </c>
      <c r="AO839" s="99" t="e">
        <f>SUMIF([1]Sheet1!$AB:$AB,E839,[1]Sheet1!$AA:$AA)</f>
        <v>#VALUE!</v>
      </c>
      <c r="AP839" s="100">
        <f t="shared" si="205"/>
        <v>1</v>
      </c>
      <c r="AQ839" s="97">
        <f t="shared" si="206"/>
        <v>0</v>
      </c>
      <c r="AR839" s="100">
        <f t="shared" si="207"/>
        <v>0.99999999999999989</v>
      </c>
      <c r="AS839" s="101">
        <f t="shared" si="208"/>
        <v>0</v>
      </c>
      <c r="AT839" s="100">
        <v>0.12562883266646963</v>
      </c>
      <c r="AU839" s="108">
        <f t="shared" si="209"/>
        <v>1</v>
      </c>
    </row>
    <row r="840" spans="1:47" hidden="1">
      <c r="A840" s="21">
        <v>44927</v>
      </c>
      <c r="B840" s="23" t="s">
        <v>13</v>
      </c>
      <c r="C840" s="23" t="s">
        <v>782</v>
      </c>
      <c r="D840" s="23" t="s">
        <v>878</v>
      </c>
      <c r="E840" s="23">
        <v>1002049879</v>
      </c>
      <c r="F840" s="23" t="s">
        <v>15</v>
      </c>
      <c r="G840" s="23">
        <v>1064344</v>
      </c>
      <c r="H840" s="37" t="s">
        <v>16</v>
      </c>
      <c r="I840" s="4" t="s">
        <v>3512</v>
      </c>
      <c r="J840" s="4" t="s">
        <v>3512</v>
      </c>
      <c r="K840" s="24">
        <v>13135</v>
      </c>
      <c r="L840" s="24">
        <v>13135</v>
      </c>
      <c r="M840" s="29">
        <v>1</v>
      </c>
      <c r="N840" s="29">
        <v>1</v>
      </c>
      <c r="O840" s="29">
        <v>0</v>
      </c>
      <c r="P840" s="29">
        <v>13135</v>
      </c>
      <c r="Q840" s="29">
        <v>0</v>
      </c>
      <c r="R840" s="28">
        <v>960455.45</v>
      </c>
      <c r="S840" s="28">
        <v>0</v>
      </c>
      <c r="T840" s="28">
        <v>1028368.7</v>
      </c>
      <c r="U840" s="28">
        <v>0</v>
      </c>
      <c r="V840" s="29">
        <v>1</v>
      </c>
      <c r="W840" s="29">
        <v>0</v>
      </c>
      <c r="X840" s="32">
        <f t="shared" si="195"/>
        <v>1</v>
      </c>
      <c r="Y840" s="33">
        <f t="shared" si="196"/>
        <v>13135</v>
      </c>
      <c r="Z840" s="33">
        <f t="shared" si="197"/>
        <v>960455.45</v>
      </c>
      <c r="AA840" s="33">
        <f t="shared" si="198"/>
        <v>1028368.7</v>
      </c>
      <c r="AB840" s="5">
        <v>1</v>
      </c>
      <c r="AC840" s="6">
        <v>578310.98</v>
      </c>
      <c r="AD840" s="32">
        <v>0</v>
      </c>
      <c r="AE840" s="67">
        <f t="shared" si="199"/>
        <v>1</v>
      </c>
      <c r="AF840" s="70">
        <f>IF(C840=Sheet6!$E$3,Sheet6!$E$4,IF('January 2023'!C840=Sheet6!$F$3,Sheet6!$F$4,IF('January 2023'!C840=Sheet6!$G$3,Sheet6!$G$4,IF('January 2023'!C840=Sheet6!$H$3,Sheet6!$H$4,IF('January 2023'!C840=Sheet6!$I$3,Sheet6!$I$4,IF('January 2023'!C840=Sheet6!$J$3,Sheet6!$J$4,IF('January 2023'!C840=Sheet6!$K$3,Sheet6!$K$4,IF('January 2023'!C840=Sheet6!$L$3,Sheet6!$L$4))))))))</f>
        <v>0.12562883266646963</v>
      </c>
      <c r="AG840" s="74">
        <f t="shared" si="200"/>
        <v>1</v>
      </c>
      <c r="AH840" s="71">
        <v>0.83279999999999998</v>
      </c>
      <c r="AI840" s="72">
        <f t="shared" si="201"/>
        <v>1</v>
      </c>
      <c r="AJ840" s="73">
        <f t="shared" si="202"/>
        <v>1</v>
      </c>
      <c r="AK840" s="73">
        <v>0.71157898999890445</v>
      </c>
      <c r="AL840" s="95">
        <f t="shared" si="203"/>
        <v>1</v>
      </c>
      <c r="AM840" s="107">
        <v>0</v>
      </c>
      <c r="AN840" s="98">
        <f t="shared" si="204"/>
        <v>0</v>
      </c>
      <c r="AO840" s="99" t="e">
        <f>SUMIF([1]Sheet1!$AB:$AB,E840,[1]Sheet1!$AA:$AA)</f>
        <v>#VALUE!</v>
      </c>
      <c r="AP840" s="100">
        <f t="shared" si="205"/>
        <v>1</v>
      </c>
      <c r="AQ840" s="97">
        <f t="shared" si="206"/>
        <v>0</v>
      </c>
      <c r="AR840" s="100">
        <f t="shared" si="207"/>
        <v>1.0707094222850211</v>
      </c>
      <c r="AS840" s="101">
        <f t="shared" si="208"/>
        <v>-7.0709422285021084E-2</v>
      </c>
      <c r="AT840" s="100">
        <v>0.12562883266646963</v>
      </c>
      <c r="AU840" s="108">
        <f t="shared" si="209"/>
        <v>1</v>
      </c>
    </row>
    <row r="841" spans="1:47" hidden="1">
      <c r="A841" s="21">
        <v>44927</v>
      </c>
      <c r="B841" s="23" t="s">
        <v>13</v>
      </c>
      <c r="C841" s="23" t="s">
        <v>782</v>
      </c>
      <c r="D841" s="23" t="s">
        <v>870</v>
      </c>
      <c r="E841" s="23">
        <v>1002049910</v>
      </c>
      <c r="F841" s="23" t="s">
        <v>15</v>
      </c>
      <c r="G841" s="23">
        <v>1064344</v>
      </c>
      <c r="H841" s="37" t="s">
        <v>16</v>
      </c>
      <c r="I841" s="4" t="s">
        <v>3512</v>
      </c>
      <c r="J841" s="4" t="s">
        <v>3512</v>
      </c>
      <c r="K841" s="24">
        <v>13023</v>
      </c>
      <c r="L841" s="24">
        <v>13023</v>
      </c>
      <c r="M841" s="29">
        <v>1</v>
      </c>
      <c r="N841" s="29">
        <v>1</v>
      </c>
      <c r="O841" s="29">
        <v>0</v>
      </c>
      <c r="P841" s="29">
        <v>13023</v>
      </c>
      <c r="Q841" s="29">
        <v>0</v>
      </c>
      <c r="R841" s="28">
        <v>943242.76</v>
      </c>
      <c r="S841" s="28">
        <v>0</v>
      </c>
      <c r="T841" s="28">
        <v>1000000</v>
      </c>
      <c r="U841" s="28">
        <v>0</v>
      </c>
      <c r="V841" s="29">
        <v>1</v>
      </c>
      <c r="W841" s="29">
        <v>0</v>
      </c>
      <c r="X841" s="32">
        <f t="shared" si="195"/>
        <v>1</v>
      </c>
      <c r="Y841" s="33">
        <f t="shared" si="196"/>
        <v>13023</v>
      </c>
      <c r="Z841" s="33">
        <f t="shared" si="197"/>
        <v>943242.76</v>
      </c>
      <c r="AA841" s="33">
        <f t="shared" si="198"/>
        <v>1000000</v>
      </c>
      <c r="AB841" s="5">
        <v>1</v>
      </c>
      <c r="AC841" s="6">
        <v>720842.87</v>
      </c>
      <c r="AD841" s="32">
        <v>0</v>
      </c>
      <c r="AE841" s="67">
        <f t="shared" si="199"/>
        <v>1</v>
      </c>
      <c r="AF841" s="70">
        <f>IF(C841=Sheet6!$E$3,Sheet6!$E$4,IF('January 2023'!C841=Sheet6!$F$3,Sheet6!$F$4,IF('January 2023'!C841=Sheet6!$G$3,Sheet6!$G$4,IF('January 2023'!C841=Sheet6!$H$3,Sheet6!$H$4,IF('January 2023'!C841=Sheet6!$I$3,Sheet6!$I$4,IF('January 2023'!C841=Sheet6!$J$3,Sheet6!$J$4,IF('January 2023'!C841=Sheet6!$K$3,Sheet6!$K$4,IF('January 2023'!C841=Sheet6!$L$3,Sheet6!$L$4))))))))</f>
        <v>0.12562883266646963</v>
      </c>
      <c r="AG841" s="74">
        <f t="shared" si="200"/>
        <v>1</v>
      </c>
      <c r="AH841" s="71">
        <v>0.83279999999999998</v>
      </c>
      <c r="AI841" s="72">
        <f t="shared" si="201"/>
        <v>1</v>
      </c>
      <c r="AJ841" s="73">
        <f t="shared" si="202"/>
        <v>1</v>
      </c>
      <c r="AK841" s="73">
        <v>0.71157898999890445</v>
      </c>
      <c r="AL841" s="95">
        <f t="shared" si="203"/>
        <v>1</v>
      </c>
      <c r="AM841" s="107">
        <v>0</v>
      </c>
      <c r="AN841" s="98">
        <f t="shared" si="204"/>
        <v>0</v>
      </c>
      <c r="AO841" s="99" t="e">
        <f>SUMIF([1]Sheet1!$AB:$AB,E841,[1]Sheet1!$AA:$AA)</f>
        <v>#VALUE!</v>
      </c>
      <c r="AP841" s="100">
        <f t="shared" si="205"/>
        <v>1</v>
      </c>
      <c r="AQ841" s="97">
        <f t="shared" si="206"/>
        <v>0</v>
      </c>
      <c r="AR841" s="100">
        <f t="shared" si="207"/>
        <v>1.0601724629193019</v>
      </c>
      <c r="AS841" s="101">
        <f t="shared" si="208"/>
        <v>-6.0172462919301895E-2</v>
      </c>
      <c r="AT841" s="100">
        <v>0.12562883266646963</v>
      </c>
      <c r="AU841" s="108">
        <f t="shared" si="209"/>
        <v>1</v>
      </c>
    </row>
    <row r="842" spans="1:47" hidden="1">
      <c r="A842" s="21">
        <v>44927</v>
      </c>
      <c r="B842" s="22" t="s">
        <v>13</v>
      </c>
      <c r="C842" s="22" t="s">
        <v>782</v>
      </c>
      <c r="D842" s="22" t="s">
        <v>864</v>
      </c>
      <c r="E842" s="22">
        <v>1002049740</v>
      </c>
      <c r="F842" s="23" t="s">
        <v>15</v>
      </c>
      <c r="G842" s="22">
        <v>1079205</v>
      </c>
      <c r="H842" s="36" t="s">
        <v>16</v>
      </c>
      <c r="I842" s="4" t="s">
        <v>3512</v>
      </c>
      <c r="J842" s="4" t="s">
        <v>3512</v>
      </c>
      <c r="K842" s="24">
        <v>12822</v>
      </c>
      <c r="L842" s="25">
        <v>12822</v>
      </c>
      <c r="M842" s="26">
        <v>1</v>
      </c>
      <c r="N842" s="26">
        <v>1</v>
      </c>
      <c r="O842" s="26">
        <v>0</v>
      </c>
      <c r="P842" s="26">
        <v>12822</v>
      </c>
      <c r="Q842" s="26">
        <v>0</v>
      </c>
      <c r="R842" s="27">
        <v>937568.32</v>
      </c>
      <c r="S842" s="27">
        <v>0</v>
      </c>
      <c r="T842" s="28">
        <v>937568.62</v>
      </c>
      <c r="U842" s="27">
        <v>0</v>
      </c>
      <c r="V842" s="29">
        <v>1</v>
      </c>
      <c r="W842" s="26">
        <v>0</v>
      </c>
      <c r="X842" s="30">
        <f t="shared" si="195"/>
        <v>1</v>
      </c>
      <c r="Y842" s="31">
        <f t="shared" si="196"/>
        <v>12822</v>
      </c>
      <c r="Z842" s="31">
        <f t="shared" si="197"/>
        <v>937568.32</v>
      </c>
      <c r="AA842" s="31">
        <f t="shared" si="198"/>
        <v>937568.62</v>
      </c>
      <c r="AB842" s="5">
        <v>1</v>
      </c>
      <c r="AC842" s="6">
        <v>1144789.28</v>
      </c>
      <c r="AD842" s="30">
        <v>0</v>
      </c>
      <c r="AE842" s="67">
        <f t="shared" si="199"/>
        <v>1</v>
      </c>
      <c r="AF842" s="70">
        <f>IF(C842=Sheet6!$E$3,Sheet6!$E$4,IF('January 2023'!C842=Sheet6!$F$3,Sheet6!$F$4,IF('January 2023'!C842=Sheet6!$G$3,Sheet6!$G$4,IF('January 2023'!C842=Sheet6!$H$3,Sheet6!$H$4,IF('January 2023'!C842=Sheet6!$I$3,Sheet6!$I$4,IF('January 2023'!C842=Sheet6!$J$3,Sheet6!$J$4,IF('January 2023'!C842=Sheet6!$K$3,Sheet6!$K$4,IF('January 2023'!C842=Sheet6!$L$3,Sheet6!$L$4))))))))</f>
        <v>0.12562883266646963</v>
      </c>
      <c r="AG842" s="74">
        <f t="shared" si="200"/>
        <v>1</v>
      </c>
      <c r="AH842" s="71">
        <v>0.83279999999999998</v>
      </c>
      <c r="AI842" s="72">
        <f t="shared" si="201"/>
        <v>1</v>
      </c>
      <c r="AJ842" s="73">
        <f t="shared" si="202"/>
        <v>1</v>
      </c>
      <c r="AK842" s="73">
        <v>0.71157898999890445</v>
      </c>
      <c r="AL842" s="95">
        <f t="shared" si="203"/>
        <v>1</v>
      </c>
      <c r="AM842" s="107">
        <v>0</v>
      </c>
      <c r="AN842" s="98">
        <f t="shared" si="204"/>
        <v>0</v>
      </c>
      <c r="AO842" s="99" t="e">
        <f>SUMIF([1]Sheet1!$AB:$AB,E842,[1]Sheet1!$AA:$AA)</f>
        <v>#VALUE!</v>
      </c>
      <c r="AP842" s="100">
        <f t="shared" si="205"/>
        <v>1</v>
      </c>
      <c r="AQ842" s="97">
        <f t="shared" si="206"/>
        <v>0</v>
      </c>
      <c r="AR842" s="100">
        <f t="shared" si="207"/>
        <v>1.0000003199766818</v>
      </c>
      <c r="AS842" s="101">
        <f t="shared" si="208"/>
        <v>-3.1997668181737993E-7</v>
      </c>
      <c r="AT842" s="100">
        <v>0.12562883266646963</v>
      </c>
      <c r="AU842" s="108">
        <f t="shared" si="209"/>
        <v>1</v>
      </c>
    </row>
    <row r="843" spans="1:47" hidden="1">
      <c r="A843" s="21">
        <v>44927</v>
      </c>
      <c r="B843" s="22" t="s">
        <v>13</v>
      </c>
      <c r="C843" s="22" t="s">
        <v>782</v>
      </c>
      <c r="D843" s="22" t="s">
        <v>850</v>
      </c>
      <c r="E843" s="22">
        <v>1002049664</v>
      </c>
      <c r="F843" s="23" t="s">
        <v>15</v>
      </c>
      <c r="G843" s="22">
        <v>1064344</v>
      </c>
      <c r="H843" s="36" t="s">
        <v>16</v>
      </c>
      <c r="I843" s="4" t="s">
        <v>3512</v>
      </c>
      <c r="J843" s="4" t="s">
        <v>3512</v>
      </c>
      <c r="K843" s="24">
        <v>12796</v>
      </c>
      <c r="L843" s="25">
        <v>12796</v>
      </c>
      <c r="M843" s="26">
        <v>1</v>
      </c>
      <c r="N843" s="26">
        <v>1</v>
      </c>
      <c r="O843" s="26">
        <v>0</v>
      </c>
      <c r="P843" s="26">
        <v>12797</v>
      </c>
      <c r="Q843" s="26">
        <v>0</v>
      </c>
      <c r="R843" s="27">
        <v>926873.80999999994</v>
      </c>
      <c r="S843" s="27">
        <v>0</v>
      </c>
      <c r="T843" s="28">
        <v>993104.95</v>
      </c>
      <c r="U843" s="27">
        <v>0</v>
      </c>
      <c r="V843" s="29">
        <v>1</v>
      </c>
      <c r="W843" s="26">
        <v>0</v>
      </c>
      <c r="X843" s="30">
        <f t="shared" si="195"/>
        <v>1</v>
      </c>
      <c r="Y843" s="31">
        <f t="shared" si="196"/>
        <v>12797</v>
      </c>
      <c r="Z843" s="31">
        <f t="shared" si="197"/>
        <v>926873.80999999994</v>
      </c>
      <c r="AA843" s="31">
        <f t="shared" si="198"/>
        <v>993104.95</v>
      </c>
      <c r="AB843" s="5">
        <v>1</v>
      </c>
      <c r="AC843" s="6">
        <v>2305790.89</v>
      </c>
      <c r="AD843" s="30">
        <v>0</v>
      </c>
      <c r="AE843" s="67">
        <f t="shared" si="199"/>
        <v>1</v>
      </c>
      <c r="AF843" s="70">
        <f>IF(C843=Sheet6!$E$3,Sheet6!$E$4,IF('January 2023'!C843=Sheet6!$F$3,Sheet6!$F$4,IF('January 2023'!C843=Sheet6!$G$3,Sheet6!$G$4,IF('January 2023'!C843=Sheet6!$H$3,Sheet6!$H$4,IF('January 2023'!C843=Sheet6!$I$3,Sheet6!$I$4,IF('January 2023'!C843=Sheet6!$J$3,Sheet6!$J$4,IF('January 2023'!C843=Sheet6!$K$3,Sheet6!$K$4,IF('January 2023'!C843=Sheet6!$L$3,Sheet6!$L$4))))))))</f>
        <v>0.12562883266646963</v>
      </c>
      <c r="AG843" s="74">
        <f t="shared" si="200"/>
        <v>1.0000781494216944</v>
      </c>
      <c r="AH843" s="71">
        <v>0.83279999999999998</v>
      </c>
      <c r="AI843" s="72">
        <f t="shared" si="201"/>
        <v>1</v>
      </c>
      <c r="AJ843" s="73">
        <f t="shared" si="202"/>
        <v>1</v>
      </c>
      <c r="AK843" s="73">
        <v>0.71157898999890445</v>
      </c>
      <c r="AL843" s="95">
        <f t="shared" si="203"/>
        <v>1</v>
      </c>
      <c r="AM843" s="107">
        <v>0</v>
      </c>
      <c r="AN843" s="98">
        <f t="shared" si="204"/>
        <v>0</v>
      </c>
      <c r="AO843" s="99" t="e">
        <f>SUMIF([1]Sheet1!$AB:$AB,E843,[1]Sheet1!$AA:$AA)</f>
        <v>#VALUE!</v>
      </c>
      <c r="AP843" s="100">
        <f t="shared" si="205"/>
        <v>1</v>
      </c>
      <c r="AQ843" s="97">
        <f t="shared" si="206"/>
        <v>0</v>
      </c>
      <c r="AR843" s="100">
        <f t="shared" si="207"/>
        <v>1.071456480143721</v>
      </c>
      <c r="AS843" s="101">
        <f t="shared" si="208"/>
        <v>-7.1540213848014789E-2</v>
      </c>
      <c r="AT843" s="100">
        <v>0.12562883266646963</v>
      </c>
      <c r="AU843" s="108">
        <f t="shared" si="209"/>
        <v>1</v>
      </c>
    </row>
    <row r="844" spans="1:47" hidden="1">
      <c r="A844" s="21">
        <v>44927</v>
      </c>
      <c r="B844" s="23" t="s">
        <v>13</v>
      </c>
      <c r="C844" s="23" t="s">
        <v>782</v>
      </c>
      <c r="D844" s="23" t="s">
        <v>857</v>
      </c>
      <c r="E844" s="23">
        <v>1002050110</v>
      </c>
      <c r="F844" s="23" t="s">
        <v>15</v>
      </c>
      <c r="G844" s="23">
        <v>1079205</v>
      </c>
      <c r="H844" s="37" t="s">
        <v>16</v>
      </c>
      <c r="I844" s="4" t="s">
        <v>3512</v>
      </c>
      <c r="J844" s="4" t="s">
        <v>3512</v>
      </c>
      <c r="K844" s="24">
        <v>11490</v>
      </c>
      <c r="L844" s="24">
        <v>11490</v>
      </c>
      <c r="M844" s="29">
        <v>1</v>
      </c>
      <c r="N844" s="29">
        <v>1</v>
      </c>
      <c r="O844" s="29">
        <v>0</v>
      </c>
      <c r="P844" s="29">
        <v>11490</v>
      </c>
      <c r="Q844" s="29">
        <v>0</v>
      </c>
      <c r="R844" s="28">
        <v>832209.11</v>
      </c>
      <c r="S844" s="28">
        <v>0</v>
      </c>
      <c r="T844" s="28">
        <v>870605.99</v>
      </c>
      <c r="U844" s="28">
        <v>0</v>
      </c>
      <c r="V844" s="29">
        <v>1</v>
      </c>
      <c r="W844" s="29">
        <v>0</v>
      </c>
      <c r="X844" s="32">
        <f t="shared" si="195"/>
        <v>1</v>
      </c>
      <c r="Y844" s="33">
        <f t="shared" si="196"/>
        <v>11490</v>
      </c>
      <c r="Z844" s="33">
        <f t="shared" si="197"/>
        <v>832209.11</v>
      </c>
      <c r="AA844" s="33">
        <f t="shared" si="198"/>
        <v>870605.99</v>
      </c>
      <c r="AB844" s="5">
        <v>1</v>
      </c>
      <c r="AC844" s="6">
        <v>1175679.8999999999</v>
      </c>
      <c r="AD844" s="32">
        <v>0</v>
      </c>
      <c r="AE844" s="67">
        <f t="shared" si="199"/>
        <v>1</v>
      </c>
      <c r="AF844" s="70">
        <f>IF(C844=Sheet6!$E$3,Sheet6!$E$4,IF('January 2023'!C844=Sheet6!$F$3,Sheet6!$F$4,IF('January 2023'!C844=Sheet6!$G$3,Sheet6!$G$4,IF('January 2023'!C844=Sheet6!$H$3,Sheet6!$H$4,IF('January 2023'!C844=Sheet6!$I$3,Sheet6!$I$4,IF('January 2023'!C844=Sheet6!$J$3,Sheet6!$J$4,IF('January 2023'!C844=Sheet6!$K$3,Sheet6!$K$4,IF('January 2023'!C844=Sheet6!$L$3,Sheet6!$L$4))))))))</f>
        <v>0.12562883266646963</v>
      </c>
      <c r="AG844" s="74">
        <f t="shared" si="200"/>
        <v>1</v>
      </c>
      <c r="AH844" s="71">
        <v>0.83279999999999998</v>
      </c>
      <c r="AI844" s="72">
        <f t="shared" si="201"/>
        <v>1</v>
      </c>
      <c r="AJ844" s="73">
        <f t="shared" si="202"/>
        <v>1</v>
      </c>
      <c r="AK844" s="73">
        <v>0.71157898999890445</v>
      </c>
      <c r="AL844" s="95">
        <f t="shared" si="203"/>
        <v>1</v>
      </c>
      <c r="AM844" s="107">
        <v>0</v>
      </c>
      <c r="AN844" s="98">
        <f t="shared" si="204"/>
        <v>0</v>
      </c>
      <c r="AO844" s="99" t="e">
        <f>SUMIF([1]Sheet1!$AB:$AB,E844,[1]Sheet1!$AA:$AA)</f>
        <v>#VALUE!</v>
      </c>
      <c r="AP844" s="100">
        <f t="shared" si="205"/>
        <v>1</v>
      </c>
      <c r="AQ844" s="97">
        <f t="shared" si="206"/>
        <v>0</v>
      </c>
      <c r="AR844" s="100">
        <f t="shared" si="207"/>
        <v>1.0461384999738828</v>
      </c>
      <c r="AS844" s="101">
        <f t="shared" si="208"/>
        <v>-4.6138499973882752E-2</v>
      </c>
      <c r="AT844" s="100">
        <v>0.12562883266646963</v>
      </c>
      <c r="AU844" s="108">
        <f t="shared" si="209"/>
        <v>1</v>
      </c>
    </row>
    <row r="845" spans="1:47" hidden="1">
      <c r="A845" s="21">
        <v>44927</v>
      </c>
      <c r="B845" s="23" t="s">
        <v>13</v>
      </c>
      <c r="C845" s="23" t="s">
        <v>782</v>
      </c>
      <c r="D845" s="23" t="s">
        <v>913</v>
      </c>
      <c r="E845" s="23">
        <v>1002050453</v>
      </c>
      <c r="F845" s="23" t="s">
        <v>15</v>
      </c>
      <c r="G845" s="23">
        <v>1064344</v>
      </c>
      <c r="H845" s="37" t="s">
        <v>16</v>
      </c>
      <c r="I845" s="4" t="s">
        <v>3512</v>
      </c>
      <c r="J845" s="4" t="s">
        <v>3512</v>
      </c>
      <c r="K845" s="24">
        <v>11141</v>
      </c>
      <c r="L845" s="24">
        <v>11141</v>
      </c>
      <c r="M845" s="29">
        <v>1</v>
      </c>
      <c r="N845" s="29">
        <v>1</v>
      </c>
      <c r="O845" s="29">
        <v>0</v>
      </c>
      <c r="P845" s="29">
        <v>11141</v>
      </c>
      <c r="Q845" s="29">
        <v>0</v>
      </c>
      <c r="R845" s="28">
        <v>806931.39999999991</v>
      </c>
      <c r="S845" s="28">
        <v>0</v>
      </c>
      <c r="T845" s="28">
        <v>807000</v>
      </c>
      <c r="U845" s="28">
        <v>0</v>
      </c>
      <c r="V845" s="29">
        <v>1</v>
      </c>
      <c r="W845" s="29">
        <v>0</v>
      </c>
      <c r="X845" s="32">
        <f t="shared" si="195"/>
        <v>1</v>
      </c>
      <c r="Y845" s="33">
        <f t="shared" si="196"/>
        <v>11141</v>
      </c>
      <c r="Z845" s="33">
        <f t="shared" si="197"/>
        <v>806931.39999999991</v>
      </c>
      <c r="AA845" s="33">
        <f t="shared" si="198"/>
        <v>807000</v>
      </c>
      <c r="AB845" s="5">
        <v>1</v>
      </c>
      <c r="AC845" s="6">
        <v>747303.74</v>
      </c>
      <c r="AD845" s="32">
        <v>0</v>
      </c>
      <c r="AE845" s="67">
        <f t="shared" si="199"/>
        <v>1</v>
      </c>
      <c r="AF845" s="70">
        <f>IF(C845=Sheet6!$E$3,Sheet6!$E$4,IF('January 2023'!C845=Sheet6!$F$3,Sheet6!$F$4,IF('January 2023'!C845=Sheet6!$G$3,Sheet6!$G$4,IF('January 2023'!C845=Sheet6!$H$3,Sheet6!$H$4,IF('January 2023'!C845=Sheet6!$I$3,Sheet6!$I$4,IF('January 2023'!C845=Sheet6!$J$3,Sheet6!$J$4,IF('January 2023'!C845=Sheet6!$K$3,Sheet6!$K$4,IF('January 2023'!C845=Sheet6!$L$3,Sheet6!$L$4))))))))</f>
        <v>0.12562883266646963</v>
      </c>
      <c r="AG845" s="74">
        <f t="shared" si="200"/>
        <v>1</v>
      </c>
      <c r="AH845" s="71">
        <v>0.83279999999999998</v>
      </c>
      <c r="AI845" s="72">
        <f t="shared" si="201"/>
        <v>1</v>
      </c>
      <c r="AJ845" s="73">
        <f t="shared" si="202"/>
        <v>1</v>
      </c>
      <c r="AK845" s="73">
        <v>0.71157898999890445</v>
      </c>
      <c r="AL845" s="95">
        <f t="shared" si="203"/>
        <v>1</v>
      </c>
      <c r="AM845" s="107">
        <v>0</v>
      </c>
      <c r="AN845" s="98">
        <f t="shared" si="204"/>
        <v>0</v>
      </c>
      <c r="AO845" s="99" t="e">
        <f>SUMIF([1]Sheet1!$AB:$AB,E845,[1]Sheet1!$AA:$AA)</f>
        <v>#VALUE!</v>
      </c>
      <c r="AP845" s="100">
        <f t="shared" si="205"/>
        <v>1</v>
      </c>
      <c r="AQ845" s="97">
        <f t="shared" si="206"/>
        <v>0</v>
      </c>
      <c r="AR845" s="100">
        <f t="shared" si="207"/>
        <v>1.0000850134224546</v>
      </c>
      <c r="AS845" s="101">
        <f t="shared" si="208"/>
        <v>-8.5013422454593979E-5</v>
      </c>
      <c r="AT845" s="100">
        <v>0.12562883266646963</v>
      </c>
      <c r="AU845" s="108">
        <f t="shared" si="209"/>
        <v>1</v>
      </c>
    </row>
    <row r="846" spans="1:47" hidden="1">
      <c r="A846" s="21">
        <v>44927</v>
      </c>
      <c r="B846" s="23" t="s">
        <v>13</v>
      </c>
      <c r="C846" s="23" t="s">
        <v>782</v>
      </c>
      <c r="D846" s="23" t="s">
        <v>869</v>
      </c>
      <c r="E846" s="23">
        <v>1002049657</v>
      </c>
      <c r="F846" s="23" t="s">
        <v>15</v>
      </c>
      <c r="G846" s="23">
        <v>1064344</v>
      </c>
      <c r="H846" s="37" t="s">
        <v>16</v>
      </c>
      <c r="I846" s="4" t="s">
        <v>3512</v>
      </c>
      <c r="J846" s="4" t="s">
        <v>3512</v>
      </c>
      <c r="K846" s="24">
        <v>10695</v>
      </c>
      <c r="L846" s="24">
        <v>10695</v>
      </c>
      <c r="M846" s="29">
        <v>1</v>
      </c>
      <c r="N846" s="29">
        <v>1</v>
      </c>
      <c r="O846" s="29">
        <v>0</v>
      </c>
      <c r="P846" s="29">
        <v>10698</v>
      </c>
      <c r="Q846" s="29">
        <v>0</v>
      </c>
      <c r="R846" s="28">
        <v>782257.52</v>
      </c>
      <c r="S846" s="28">
        <v>0</v>
      </c>
      <c r="T846" s="28">
        <v>603653.59</v>
      </c>
      <c r="U846" s="28">
        <v>0</v>
      </c>
      <c r="V846" s="29">
        <v>1</v>
      </c>
      <c r="W846" s="29">
        <v>0</v>
      </c>
      <c r="X846" s="32">
        <f t="shared" si="195"/>
        <v>1</v>
      </c>
      <c r="Y846" s="33">
        <f t="shared" si="196"/>
        <v>10698</v>
      </c>
      <c r="Z846" s="33">
        <f t="shared" si="197"/>
        <v>782257.52</v>
      </c>
      <c r="AA846" s="33">
        <f t="shared" si="198"/>
        <v>603653.59</v>
      </c>
      <c r="AB846" s="5">
        <v>1</v>
      </c>
      <c r="AC846" s="6">
        <v>847435.31</v>
      </c>
      <c r="AD846" s="32">
        <v>0</v>
      </c>
      <c r="AE846" s="67">
        <f t="shared" si="199"/>
        <v>1</v>
      </c>
      <c r="AF846" s="70">
        <f>IF(C846=Sheet6!$E$3,Sheet6!$E$4,IF('January 2023'!C846=Sheet6!$F$3,Sheet6!$F$4,IF('January 2023'!C846=Sheet6!$G$3,Sheet6!$G$4,IF('January 2023'!C846=Sheet6!$H$3,Sheet6!$H$4,IF('January 2023'!C846=Sheet6!$I$3,Sheet6!$I$4,IF('January 2023'!C846=Sheet6!$J$3,Sheet6!$J$4,IF('January 2023'!C846=Sheet6!$K$3,Sheet6!$K$4,IF('January 2023'!C846=Sheet6!$L$3,Sheet6!$L$4))))))))</f>
        <v>0.12562883266646963</v>
      </c>
      <c r="AG846" s="74">
        <f t="shared" si="200"/>
        <v>1.0002805049088359</v>
      </c>
      <c r="AH846" s="71">
        <v>0.83279999999999998</v>
      </c>
      <c r="AI846" s="72">
        <f t="shared" si="201"/>
        <v>1</v>
      </c>
      <c r="AJ846" s="73">
        <f t="shared" si="202"/>
        <v>1</v>
      </c>
      <c r="AK846" s="73">
        <v>0.71157898999890445</v>
      </c>
      <c r="AL846" s="95">
        <f t="shared" si="203"/>
        <v>1</v>
      </c>
      <c r="AM846" s="107">
        <v>0</v>
      </c>
      <c r="AN846" s="98">
        <f t="shared" si="204"/>
        <v>0</v>
      </c>
      <c r="AO846" s="99" t="e">
        <f>SUMIF([1]Sheet1!$AB:$AB,E846,[1]Sheet1!$AA:$AA)</f>
        <v>#VALUE!</v>
      </c>
      <c r="AP846" s="100">
        <f t="shared" si="205"/>
        <v>1</v>
      </c>
      <c r="AQ846" s="97">
        <f t="shared" si="206"/>
        <v>0</v>
      </c>
      <c r="AR846" s="100">
        <f t="shared" si="207"/>
        <v>0.77168141509205301</v>
      </c>
      <c r="AS846" s="101">
        <f t="shared" si="208"/>
        <v>0.22810212448295619</v>
      </c>
      <c r="AT846" s="100">
        <v>0.12562883266646963</v>
      </c>
      <c r="AU846" s="108">
        <f t="shared" si="209"/>
        <v>0</v>
      </c>
    </row>
    <row r="847" spans="1:47" hidden="1">
      <c r="A847" s="21">
        <v>44927</v>
      </c>
      <c r="B847" s="22" t="s">
        <v>13</v>
      </c>
      <c r="C847" s="22" t="s">
        <v>782</v>
      </c>
      <c r="D847" s="22" t="s">
        <v>892</v>
      </c>
      <c r="E847" s="22">
        <v>1002049868</v>
      </c>
      <c r="F847" s="23" t="s">
        <v>15</v>
      </c>
      <c r="G847" s="22">
        <v>1064344</v>
      </c>
      <c r="H847" s="36" t="s">
        <v>16</v>
      </c>
      <c r="I847" s="4" t="s">
        <v>3512</v>
      </c>
      <c r="J847" s="4" t="s">
        <v>3512</v>
      </c>
      <c r="K847" s="24">
        <v>10115</v>
      </c>
      <c r="L847" s="25">
        <v>10115</v>
      </c>
      <c r="M847" s="26">
        <v>1</v>
      </c>
      <c r="N847" s="26">
        <v>1</v>
      </c>
      <c r="O847" s="26">
        <v>0</v>
      </c>
      <c r="P847" s="26">
        <v>10115</v>
      </c>
      <c r="Q847" s="26">
        <v>0</v>
      </c>
      <c r="R847" s="27">
        <v>732619.25</v>
      </c>
      <c r="S847" s="27">
        <v>0</v>
      </c>
      <c r="T847" s="28">
        <v>732620</v>
      </c>
      <c r="U847" s="27">
        <v>0</v>
      </c>
      <c r="V847" s="29">
        <v>1</v>
      </c>
      <c r="W847" s="26">
        <v>0</v>
      </c>
      <c r="X847" s="30">
        <f t="shared" si="195"/>
        <v>1</v>
      </c>
      <c r="Y847" s="31">
        <f t="shared" si="196"/>
        <v>10115</v>
      </c>
      <c r="Z847" s="31">
        <f t="shared" si="197"/>
        <v>732619.25</v>
      </c>
      <c r="AA847" s="31">
        <f t="shared" si="198"/>
        <v>732620</v>
      </c>
      <c r="AB847" s="5">
        <v>1</v>
      </c>
      <c r="AC847" s="6">
        <v>956183.28</v>
      </c>
      <c r="AD847" s="30">
        <v>0</v>
      </c>
      <c r="AE847" s="67">
        <f t="shared" si="199"/>
        <v>1</v>
      </c>
      <c r="AF847" s="70">
        <f>IF(C847=Sheet6!$E$3,Sheet6!$E$4,IF('January 2023'!C847=Sheet6!$F$3,Sheet6!$F$4,IF('January 2023'!C847=Sheet6!$G$3,Sheet6!$G$4,IF('January 2023'!C847=Sheet6!$H$3,Sheet6!$H$4,IF('January 2023'!C847=Sheet6!$I$3,Sheet6!$I$4,IF('January 2023'!C847=Sheet6!$J$3,Sheet6!$J$4,IF('January 2023'!C847=Sheet6!$K$3,Sheet6!$K$4,IF('January 2023'!C847=Sheet6!$L$3,Sheet6!$L$4))))))))</f>
        <v>0.12562883266646963</v>
      </c>
      <c r="AG847" s="74">
        <f t="shared" si="200"/>
        <v>1</v>
      </c>
      <c r="AH847" s="71">
        <v>0.83279999999999998</v>
      </c>
      <c r="AI847" s="72">
        <f t="shared" si="201"/>
        <v>1</v>
      </c>
      <c r="AJ847" s="73">
        <f t="shared" si="202"/>
        <v>1</v>
      </c>
      <c r="AK847" s="73">
        <v>0.71157898999890445</v>
      </c>
      <c r="AL847" s="95">
        <f t="shared" si="203"/>
        <v>1</v>
      </c>
      <c r="AM847" s="107">
        <v>0</v>
      </c>
      <c r="AN847" s="98">
        <f t="shared" si="204"/>
        <v>0</v>
      </c>
      <c r="AO847" s="99" t="e">
        <f>SUMIF([1]Sheet1!$AB:$AB,E847,[1]Sheet1!$AA:$AA)</f>
        <v>#VALUE!</v>
      </c>
      <c r="AP847" s="100">
        <f t="shared" si="205"/>
        <v>1</v>
      </c>
      <c r="AQ847" s="97">
        <f t="shared" si="206"/>
        <v>0</v>
      </c>
      <c r="AR847" s="100">
        <f t="shared" si="207"/>
        <v>1.0000010237241241</v>
      </c>
      <c r="AS847" s="101">
        <f t="shared" si="208"/>
        <v>-1.0237241241384254E-6</v>
      </c>
      <c r="AT847" s="100">
        <v>0.12562883266646963</v>
      </c>
      <c r="AU847" s="108">
        <f t="shared" si="209"/>
        <v>1</v>
      </c>
    </row>
    <row r="848" spans="1:47" hidden="1">
      <c r="A848" s="21">
        <v>44927</v>
      </c>
      <c r="B848" s="22" t="s">
        <v>13</v>
      </c>
      <c r="C848" s="22" t="s">
        <v>782</v>
      </c>
      <c r="D848" s="22" t="s">
        <v>860</v>
      </c>
      <c r="E848" s="22">
        <v>1002050331</v>
      </c>
      <c r="F848" s="23" t="s">
        <v>15</v>
      </c>
      <c r="G848" s="22">
        <v>1064344</v>
      </c>
      <c r="H848" s="36" t="s">
        <v>16</v>
      </c>
      <c r="I848" s="4" t="s">
        <v>3512</v>
      </c>
      <c r="J848" s="4" t="s">
        <v>3512</v>
      </c>
      <c r="K848" s="24">
        <v>9910</v>
      </c>
      <c r="L848" s="25">
        <v>9910</v>
      </c>
      <c r="M848" s="26">
        <v>1</v>
      </c>
      <c r="N848" s="26">
        <v>1</v>
      </c>
      <c r="O848" s="26">
        <v>0</v>
      </c>
      <c r="P848" s="26">
        <v>9910</v>
      </c>
      <c r="Q848" s="26">
        <v>0</v>
      </c>
      <c r="R848" s="27">
        <v>717771.31</v>
      </c>
      <c r="S848" s="27">
        <v>0</v>
      </c>
      <c r="T848" s="28">
        <v>717770.66</v>
      </c>
      <c r="U848" s="27">
        <v>0</v>
      </c>
      <c r="V848" s="29">
        <v>1</v>
      </c>
      <c r="W848" s="26">
        <v>0</v>
      </c>
      <c r="X848" s="30">
        <f t="shared" si="195"/>
        <v>1</v>
      </c>
      <c r="Y848" s="31">
        <f t="shared" si="196"/>
        <v>9910</v>
      </c>
      <c r="Z848" s="31">
        <f t="shared" si="197"/>
        <v>717771.31</v>
      </c>
      <c r="AA848" s="31">
        <f t="shared" si="198"/>
        <v>717770.66</v>
      </c>
      <c r="AB848" s="5">
        <v>1</v>
      </c>
      <c r="AC848" s="6">
        <v>1064696.31</v>
      </c>
      <c r="AD848" s="30">
        <v>0</v>
      </c>
      <c r="AE848" s="67">
        <f t="shared" si="199"/>
        <v>1</v>
      </c>
      <c r="AF848" s="70">
        <f>IF(C848=Sheet6!$E$3,Sheet6!$E$4,IF('January 2023'!C848=Sheet6!$F$3,Sheet6!$F$4,IF('January 2023'!C848=Sheet6!$G$3,Sheet6!$G$4,IF('January 2023'!C848=Sheet6!$H$3,Sheet6!$H$4,IF('January 2023'!C848=Sheet6!$I$3,Sheet6!$I$4,IF('January 2023'!C848=Sheet6!$J$3,Sheet6!$J$4,IF('January 2023'!C848=Sheet6!$K$3,Sheet6!$K$4,IF('January 2023'!C848=Sheet6!$L$3,Sheet6!$L$4))))))))</f>
        <v>0.12562883266646963</v>
      </c>
      <c r="AG848" s="74">
        <f t="shared" si="200"/>
        <v>1</v>
      </c>
      <c r="AH848" s="71">
        <v>0.83279999999999998</v>
      </c>
      <c r="AI848" s="72">
        <f t="shared" si="201"/>
        <v>1</v>
      </c>
      <c r="AJ848" s="73">
        <f t="shared" si="202"/>
        <v>1</v>
      </c>
      <c r="AK848" s="73">
        <v>0.71157898999890445</v>
      </c>
      <c r="AL848" s="95">
        <f t="shared" si="203"/>
        <v>1</v>
      </c>
      <c r="AM848" s="107">
        <v>0</v>
      </c>
      <c r="AN848" s="98">
        <f t="shared" si="204"/>
        <v>0</v>
      </c>
      <c r="AO848" s="99" t="e">
        <f>SUMIF([1]Sheet1!$AB:$AB,E848,[1]Sheet1!$AA:$AA)</f>
        <v>#VALUE!</v>
      </c>
      <c r="AP848" s="100">
        <f t="shared" si="205"/>
        <v>1</v>
      </c>
      <c r="AQ848" s="97">
        <f t="shared" si="206"/>
        <v>0</v>
      </c>
      <c r="AR848" s="100">
        <f t="shared" si="207"/>
        <v>0.99999909441908452</v>
      </c>
      <c r="AS848" s="101">
        <f t="shared" si="208"/>
        <v>9.0558091547787711E-7</v>
      </c>
      <c r="AT848" s="100">
        <v>0.12562883266646963</v>
      </c>
      <c r="AU848" s="108">
        <f t="shared" si="209"/>
        <v>1</v>
      </c>
    </row>
    <row r="849" spans="1:47" hidden="1">
      <c r="A849" s="21">
        <v>44927</v>
      </c>
      <c r="B849" s="22" t="s">
        <v>13</v>
      </c>
      <c r="C849" s="22" t="s">
        <v>782</v>
      </c>
      <c r="D849" s="22" t="s">
        <v>854</v>
      </c>
      <c r="E849" s="22">
        <v>1002050191</v>
      </c>
      <c r="F849" s="23" t="s">
        <v>15</v>
      </c>
      <c r="G849" s="22">
        <v>1079205</v>
      </c>
      <c r="H849" s="36" t="s">
        <v>16</v>
      </c>
      <c r="I849" s="4" t="s">
        <v>3512</v>
      </c>
      <c r="J849" s="4" t="s">
        <v>3512</v>
      </c>
      <c r="K849" s="24">
        <v>9332</v>
      </c>
      <c r="L849" s="25">
        <v>9332</v>
      </c>
      <c r="M849" s="26">
        <v>1</v>
      </c>
      <c r="N849" s="26">
        <v>1</v>
      </c>
      <c r="O849" s="26">
        <v>0</v>
      </c>
      <c r="P849" s="26">
        <v>9332</v>
      </c>
      <c r="Q849" s="26">
        <v>0</v>
      </c>
      <c r="R849" s="27">
        <v>675907.35</v>
      </c>
      <c r="S849" s="27">
        <v>0</v>
      </c>
      <c r="T849" s="28">
        <v>675907.35</v>
      </c>
      <c r="U849" s="27">
        <v>0</v>
      </c>
      <c r="V849" s="29">
        <v>1</v>
      </c>
      <c r="W849" s="26">
        <v>0</v>
      </c>
      <c r="X849" s="30">
        <f t="shared" si="195"/>
        <v>1</v>
      </c>
      <c r="Y849" s="31">
        <f t="shared" si="196"/>
        <v>9332</v>
      </c>
      <c r="Z849" s="31">
        <f t="shared" si="197"/>
        <v>675907.35</v>
      </c>
      <c r="AA849" s="31">
        <f t="shared" si="198"/>
        <v>675907.35</v>
      </c>
      <c r="AB849" s="5">
        <v>1</v>
      </c>
      <c r="AC849" s="6">
        <v>1081215.97</v>
      </c>
      <c r="AD849" s="30">
        <v>0</v>
      </c>
      <c r="AE849" s="67">
        <f t="shared" si="199"/>
        <v>1</v>
      </c>
      <c r="AF849" s="70">
        <f>IF(C849=Sheet6!$E$3,Sheet6!$E$4,IF('January 2023'!C849=Sheet6!$F$3,Sheet6!$F$4,IF('January 2023'!C849=Sheet6!$G$3,Sheet6!$G$4,IF('January 2023'!C849=Sheet6!$H$3,Sheet6!$H$4,IF('January 2023'!C849=Sheet6!$I$3,Sheet6!$I$4,IF('January 2023'!C849=Sheet6!$J$3,Sheet6!$J$4,IF('January 2023'!C849=Sheet6!$K$3,Sheet6!$K$4,IF('January 2023'!C849=Sheet6!$L$3,Sheet6!$L$4))))))))</f>
        <v>0.12562883266646963</v>
      </c>
      <c r="AG849" s="74">
        <f t="shared" si="200"/>
        <v>1</v>
      </c>
      <c r="AH849" s="71">
        <v>0.83279999999999998</v>
      </c>
      <c r="AI849" s="72">
        <f t="shared" si="201"/>
        <v>1</v>
      </c>
      <c r="AJ849" s="73">
        <f t="shared" si="202"/>
        <v>1</v>
      </c>
      <c r="AK849" s="73">
        <v>0.71157898999890445</v>
      </c>
      <c r="AL849" s="95">
        <f t="shared" si="203"/>
        <v>1</v>
      </c>
      <c r="AM849" s="107">
        <v>0</v>
      </c>
      <c r="AN849" s="98">
        <f t="shared" si="204"/>
        <v>0</v>
      </c>
      <c r="AO849" s="99" t="e">
        <f>SUMIF([1]Sheet1!$AB:$AB,E849,[1]Sheet1!$AA:$AA)</f>
        <v>#VALUE!</v>
      </c>
      <c r="AP849" s="100">
        <f t="shared" si="205"/>
        <v>1</v>
      </c>
      <c r="AQ849" s="97">
        <f t="shared" si="206"/>
        <v>0</v>
      </c>
      <c r="AR849" s="100">
        <f t="shared" si="207"/>
        <v>1</v>
      </c>
      <c r="AS849" s="101">
        <f t="shared" si="208"/>
        <v>0</v>
      </c>
      <c r="AT849" s="100">
        <v>0.12562883266646963</v>
      </c>
      <c r="AU849" s="108">
        <f t="shared" si="209"/>
        <v>1</v>
      </c>
    </row>
    <row r="850" spans="1:47" hidden="1">
      <c r="A850" s="21">
        <v>44927</v>
      </c>
      <c r="B850" s="22" t="s">
        <v>13</v>
      </c>
      <c r="C850" s="22" t="s">
        <v>782</v>
      </c>
      <c r="D850" s="22" t="s">
        <v>871</v>
      </c>
      <c r="E850" s="22">
        <v>1002049994</v>
      </c>
      <c r="F850" s="23" t="s">
        <v>15</v>
      </c>
      <c r="G850" s="22">
        <v>1079205</v>
      </c>
      <c r="H850" s="36" t="s">
        <v>16</v>
      </c>
      <c r="I850" s="4" t="s">
        <v>3512</v>
      </c>
      <c r="J850" s="4" t="s">
        <v>3512</v>
      </c>
      <c r="K850" s="24">
        <v>9218</v>
      </c>
      <c r="L850" s="25">
        <v>9218</v>
      </c>
      <c r="M850" s="26">
        <v>1</v>
      </c>
      <c r="N850" s="26">
        <v>1</v>
      </c>
      <c r="O850" s="26">
        <v>0</v>
      </c>
      <c r="P850" s="26">
        <v>9218</v>
      </c>
      <c r="Q850" s="26">
        <v>0</v>
      </c>
      <c r="R850" s="27">
        <v>674037.17999999993</v>
      </c>
      <c r="S850" s="27">
        <v>0</v>
      </c>
      <c r="T850" s="28">
        <v>674037.18</v>
      </c>
      <c r="U850" s="27">
        <v>0</v>
      </c>
      <c r="V850" s="29">
        <v>1</v>
      </c>
      <c r="W850" s="26">
        <v>0</v>
      </c>
      <c r="X850" s="30">
        <f t="shared" si="195"/>
        <v>1</v>
      </c>
      <c r="Y850" s="31">
        <f t="shared" si="196"/>
        <v>9218</v>
      </c>
      <c r="Z850" s="31">
        <f t="shared" si="197"/>
        <v>674037.17999999993</v>
      </c>
      <c r="AA850" s="31">
        <f t="shared" si="198"/>
        <v>674037.18</v>
      </c>
      <c r="AB850" s="5">
        <v>1</v>
      </c>
      <c r="AC850" s="6">
        <v>790751.73</v>
      </c>
      <c r="AD850" s="30">
        <v>0</v>
      </c>
      <c r="AE850" s="67">
        <f t="shared" si="199"/>
        <v>1</v>
      </c>
      <c r="AF850" s="70">
        <f>IF(C850=Sheet6!$E$3,Sheet6!$E$4,IF('January 2023'!C850=Sheet6!$F$3,Sheet6!$F$4,IF('January 2023'!C850=Sheet6!$G$3,Sheet6!$G$4,IF('January 2023'!C850=Sheet6!$H$3,Sheet6!$H$4,IF('January 2023'!C850=Sheet6!$I$3,Sheet6!$I$4,IF('January 2023'!C850=Sheet6!$J$3,Sheet6!$J$4,IF('January 2023'!C850=Sheet6!$K$3,Sheet6!$K$4,IF('January 2023'!C850=Sheet6!$L$3,Sheet6!$L$4))))))))</f>
        <v>0.12562883266646963</v>
      </c>
      <c r="AG850" s="74">
        <f t="shared" si="200"/>
        <v>1</v>
      </c>
      <c r="AH850" s="71">
        <v>0.83279999999999998</v>
      </c>
      <c r="AI850" s="72">
        <f t="shared" si="201"/>
        <v>1</v>
      </c>
      <c r="AJ850" s="73">
        <f t="shared" si="202"/>
        <v>1</v>
      </c>
      <c r="AK850" s="73">
        <v>0.71157898999890445</v>
      </c>
      <c r="AL850" s="95">
        <f t="shared" si="203"/>
        <v>1</v>
      </c>
      <c r="AM850" s="107">
        <v>0</v>
      </c>
      <c r="AN850" s="98">
        <f t="shared" si="204"/>
        <v>0</v>
      </c>
      <c r="AO850" s="99" t="e">
        <f>SUMIF([1]Sheet1!$AB:$AB,E850,[1]Sheet1!$AA:$AA)</f>
        <v>#VALUE!</v>
      </c>
      <c r="AP850" s="100">
        <f t="shared" si="205"/>
        <v>1</v>
      </c>
      <c r="AQ850" s="97">
        <f t="shared" si="206"/>
        <v>0</v>
      </c>
      <c r="AR850" s="100">
        <f t="shared" si="207"/>
        <v>1.0000000000000002</v>
      </c>
      <c r="AS850" s="101">
        <f t="shared" si="208"/>
        <v>0</v>
      </c>
      <c r="AT850" s="100">
        <v>0.12562883266646963</v>
      </c>
      <c r="AU850" s="108">
        <f t="shared" si="209"/>
        <v>1</v>
      </c>
    </row>
    <row r="851" spans="1:47" hidden="1">
      <c r="A851" s="21">
        <v>44927</v>
      </c>
      <c r="B851" s="22" t="s">
        <v>13</v>
      </c>
      <c r="C851" s="22" t="s">
        <v>782</v>
      </c>
      <c r="D851" s="22" t="s">
        <v>888</v>
      </c>
      <c r="E851" s="22">
        <v>1002049711</v>
      </c>
      <c r="F851" s="23" t="s">
        <v>15</v>
      </c>
      <c r="G851" s="22">
        <v>1079205</v>
      </c>
      <c r="H851" s="36" t="s">
        <v>16</v>
      </c>
      <c r="I851" s="4" t="s">
        <v>3512</v>
      </c>
      <c r="J851" s="4" t="s">
        <v>3512</v>
      </c>
      <c r="K851" s="24">
        <v>9200</v>
      </c>
      <c r="L851" s="25">
        <v>9200</v>
      </c>
      <c r="M851" s="26">
        <v>1</v>
      </c>
      <c r="N851" s="26">
        <v>1</v>
      </c>
      <c r="O851" s="26">
        <v>0</v>
      </c>
      <c r="P851" s="26">
        <v>9200</v>
      </c>
      <c r="Q851" s="26">
        <v>0</v>
      </c>
      <c r="R851" s="27">
        <v>672720.99</v>
      </c>
      <c r="S851" s="27">
        <v>0</v>
      </c>
      <c r="T851" s="28">
        <v>672720.99</v>
      </c>
      <c r="U851" s="27">
        <v>0</v>
      </c>
      <c r="V851" s="29">
        <v>1</v>
      </c>
      <c r="W851" s="26">
        <v>0</v>
      </c>
      <c r="X851" s="30">
        <f t="shared" si="195"/>
        <v>1</v>
      </c>
      <c r="Y851" s="31">
        <f t="shared" si="196"/>
        <v>9200</v>
      </c>
      <c r="Z851" s="31">
        <f t="shared" si="197"/>
        <v>672720.99</v>
      </c>
      <c r="AA851" s="31">
        <f t="shared" si="198"/>
        <v>672720.99</v>
      </c>
      <c r="AB851" s="5">
        <v>1</v>
      </c>
      <c r="AC851" s="6">
        <v>734381.31</v>
      </c>
      <c r="AD851" s="30">
        <v>0</v>
      </c>
      <c r="AE851" s="67">
        <f t="shared" si="199"/>
        <v>1</v>
      </c>
      <c r="AF851" s="70">
        <f>IF(C851=Sheet6!$E$3,Sheet6!$E$4,IF('January 2023'!C851=Sheet6!$F$3,Sheet6!$F$4,IF('January 2023'!C851=Sheet6!$G$3,Sheet6!$G$4,IF('January 2023'!C851=Sheet6!$H$3,Sheet6!$H$4,IF('January 2023'!C851=Sheet6!$I$3,Sheet6!$I$4,IF('January 2023'!C851=Sheet6!$J$3,Sheet6!$J$4,IF('January 2023'!C851=Sheet6!$K$3,Sheet6!$K$4,IF('January 2023'!C851=Sheet6!$L$3,Sheet6!$L$4))))))))</f>
        <v>0.12562883266646963</v>
      </c>
      <c r="AG851" s="74">
        <f t="shared" si="200"/>
        <v>1</v>
      </c>
      <c r="AH851" s="71">
        <v>0.83279999999999998</v>
      </c>
      <c r="AI851" s="72">
        <f t="shared" si="201"/>
        <v>1</v>
      </c>
      <c r="AJ851" s="73">
        <f t="shared" si="202"/>
        <v>1</v>
      </c>
      <c r="AK851" s="73">
        <v>0.71157898999890445</v>
      </c>
      <c r="AL851" s="95">
        <f t="shared" si="203"/>
        <v>1</v>
      </c>
      <c r="AM851" s="107">
        <v>0</v>
      </c>
      <c r="AN851" s="98">
        <f t="shared" si="204"/>
        <v>0</v>
      </c>
      <c r="AO851" s="99" t="e">
        <f>SUMIF([1]Sheet1!$AB:$AB,E851,[1]Sheet1!$AA:$AA)</f>
        <v>#VALUE!</v>
      </c>
      <c r="AP851" s="100">
        <f t="shared" si="205"/>
        <v>1</v>
      </c>
      <c r="AQ851" s="97">
        <f t="shared" si="206"/>
        <v>0</v>
      </c>
      <c r="AR851" s="100">
        <f t="shared" si="207"/>
        <v>1</v>
      </c>
      <c r="AS851" s="101">
        <f t="shared" si="208"/>
        <v>0</v>
      </c>
      <c r="AT851" s="100">
        <v>0.12562883266646963</v>
      </c>
      <c r="AU851" s="108">
        <f t="shared" si="209"/>
        <v>1</v>
      </c>
    </row>
    <row r="852" spans="1:47" hidden="1">
      <c r="A852" s="21">
        <v>44927</v>
      </c>
      <c r="B852" s="22" t="s">
        <v>13</v>
      </c>
      <c r="C852" s="22" t="s">
        <v>782</v>
      </c>
      <c r="D852" s="22" t="s">
        <v>884</v>
      </c>
      <c r="E852" s="22">
        <v>1002049897</v>
      </c>
      <c r="F852" s="23" t="s">
        <v>15</v>
      </c>
      <c r="G852" s="22">
        <v>1079205</v>
      </c>
      <c r="H852" s="36" t="s">
        <v>16</v>
      </c>
      <c r="I852" s="4" t="s">
        <v>3512</v>
      </c>
      <c r="J852" s="4" t="s">
        <v>3512</v>
      </c>
      <c r="K852" s="24">
        <v>8843</v>
      </c>
      <c r="L852" s="25">
        <v>8843</v>
      </c>
      <c r="M852" s="26">
        <v>1</v>
      </c>
      <c r="N852" s="26">
        <v>1</v>
      </c>
      <c r="O852" s="26">
        <v>0</v>
      </c>
      <c r="P852" s="26">
        <v>8843</v>
      </c>
      <c r="Q852" s="26">
        <v>0</v>
      </c>
      <c r="R852" s="27">
        <v>640489.57000000007</v>
      </c>
      <c r="S852" s="27">
        <v>0</v>
      </c>
      <c r="T852" s="28">
        <v>640484.31000000006</v>
      </c>
      <c r="U852" s="27">
        <v>0</v>
      </c>
      <c r="V852" s="29">
        <v>1</v>
      </c>
      <c r="W852" s="26">
        <v>0</v>
      </c>
      <c r="X852" s="30">
        <f t="shared" si="195"/>
        <v>1</v>
      </c>
      <c r="Y852" s="31">
        <f t="shared" si="196"/>
        <v>8843</v>
      </c>
      <c r="Z852" s="31">
        <f t="shared" si="197"/>
        <v>640489.57000000007</v>
      </c>
      <c r="AA852" s="31">
        <f t="shared" si="198"/>
        <v>640484.31000000006</v>
      </c>
      <c r="AB852" s="5">
        <v>1</v>
      </c>
      <c r="AC852" s="6">
        <v>858004.77</v>
      </c>
      <c r="AD852" s="30">
        <v>0</v>
      </c>
      <c r="AE852" s="67">
        <f t="shared" si="199"/>
        <v>1</v>
      </c>
      <c r="AF852" s="70">
        <f>IF(C852=Sheet6!$E$3,Sheet6!$E$4,IF('January 2023'!C852=Sheet6!$F$3,Sheet6!$F$4,IF('January 2023'!C852=Sheet6!$G$3,Sheet6!$G$4,IF('January 2023'!C852=Sheet6!$H$3,Sheet6!$H$4,IF('January 2023'!C852=Sheet6!$I$3,Sheet6!$I$4,IF('January 2023'!C852=Sheet6!$J$3,Sheet6!$J$4,IF('January 2023'!C852=Sheet6!$K$3,Sheet6!$K$4,IF('January 2023'!C852=Sheet6!$L$3,Sheet6!$L$4))))))))</f>
        <v>0.12562883266646963</v>
      </c>
      <c r="AG852" s="74">
        <f t="shared" si="200"/>
        <v>1</v>
      </c>
      <c r="AH852" s="71">
        <v>0.83279999999999998</v>
      </c>
      <c r="AI852" s="72">
        <f t="shared" si="201"/>
        <v>1</v>
      </c>
      <c r="AJ852" s="73">
        <f t="shared" si="202"/>
        <v>1</v>
      </c>
      <c r="AK852" s="73">
        <v>0.71157898999890445</v>
      </c>
      <c r="AL852" s="95">
        <f t="shared" si="203"/>
        <v>1</v>
      </c>
      <c r="AM852" s="107">
        <v>0</v>
      </c>
      <c r="AN852" s="98">
        <f t="shared" si="204"/>
        <v>0</v>
      </c>
      <c r="AO852" s="99" t="e">
        <f>SUMIF([1]Sheet1!$AB:$AB,E852,[1]Sheet1!$AA:$AA)</f>
        <v>#VALUE!</v>
      </c>
      <c r="AP852" s="100">
        <f t="shared" si="205"/>
        <v>1</v>
      </c>
      <c r="AQ852" s="97">
        <f t="shared" si="206"/>
        <v>0</v>
      </c>
      <c r="AR852" s="100">
        <f t="shared" si="207"/>
        <v>0.9999917875321529</v>
      </c>
      <c r="AS852" s="101">
        <f t="shared" si="208"/>
        <v>8.2124678471018342E-6</v>
      </c>
      <c r="AT852" s="100">
        <v>0.12562883266646963</v>
      </c>
      <c r="AU852" s="108">
        <f t="shared" si="209"/>
        <v>1</v>
      </c>
    </row>
    <row r="853" spans="1:47" hidden="1">
      <c r="A853" s="21">
        <v>44927</v>
      </c>
      <c r="B853" s="22" t="s">
        <v>13</v>
      </c>
      <c r="C853" s="22" t="s">
        <v>782</v>
      </c>
      <c r="D853" s="22" t="s">
        <v>882</v>
      </c>
      <c r="E853" s="22">
        <v>1002049864</v>
      </c>
      <c r="F853" s="23" t="s">
        <v>15</v>
      </c>
      <c r="G853" s="22">
        <v>1064344</v>
      </c>
      <c r="H853" s="36" t="s">
        <v>16</v>
      </c>
      <c r="I853" s="4" t="s">
        <v>3512</v>
      </c>
      <c r="J853" s="4" t="s">
        <v>3512</v>
      </c>
      <c r="K853" s="24">
        <v>8540</v>
      </c>
      <c r="L853" s="25">
        <v>8540</v>
      </c>
      <c r="M853" s="26">
        <v>1</v>
      </c>
      <c r="N853" s="26">
        <v>1</v>
      </c>
      <c r="O853" s="26">
        <v>0</v>
      </c>
      <c r="P853" s="26">
        <v>8540</v>
      </c>
      <c r="Q853" s="26">
        <v>0</v>
      </c>
      <c r="R853" s="27">
        <v>618543.60000000009</v>
      </c>
      <c r="S853" s="27">
        <v>0</v>
      </c>
      <c r="T853" s="28">
        <v>608543.6</v>
      </c>
      <c r="U853" s="27">
        <v>0</v>
      </c>
      <c r="V853" s="29">
        <v>1</v>
      </c>
      <c r="W853" s="26">
        <v>0</v>
      </c>
      <c r="X853" s="30">
        <f t="shared" si="195"/>
        <v>1</v>
      </c>
      <c r="Y853" s="31">
        <f t="shared" si="196"/>
        <v>8540</v>
      </c>
      <c r="Z853" s="31">
        <f t="shared" si="197"/>
        <v>618543.60000000009</v>
      </c>
      <c r="AA853" s="31">
        <f t="shared" si="198"/>
        <v>608543.6</v>
      </c>
      <c r="AB853" s="5">
        <v>1</v>
      </c>
      <c r="AC853" s="6">
        <v>789577.34</v>
      </c>
      <c r="AD853" s="30">
        <v>0</v>
      </c>
      <c r="AE853" s="67">
        <f t="shared" si="199"/>
        <v>1</v>
      </c>
      <c r="AF853" s="70">
        <f>IF(C853=Sheet6!$E$3,Sheet6!$E$4,IF('January 2023'!C853=Sheet6!$F$3,Sheet6!$F$4,IF('January 2023'!C853=Sheet6!$G$3,Sheet6!$G$4,IF('January 2023'!C853=Sheet6!$H$3,Sheet6!$H$4,IF('January 2023'!C853=Sheet6!$I$3,Sheet6!$I$4,IF('January 2023'!C853=Sheet6!$J$3,Sheet6!$J$4,IF('January 2023'!C853=Sheet6!$K$3,Sheet6!$K$4,IF('January 2023'!C853=Sheet6!$L$3,Sheet6!$L$4))))))))</f>
        <v>0.12562883266646963</v>
      </c>
      <c r="AG853" s="74">
        <f t="shared" si="200"/>
        <v>1</v>
      </c>
      <c r="AH853" s="71">
        <v>0.83279999999999998</v>
      </c>
      <c r="AI853" s="72">
        <f t="shared" si="201"/>
        <v>1</v>
      </c>
      <c r="AJ853" s="73">
        <f t="shared" si="202"/>
        <v>1</v>
      </c>
      <c r="AK853" s="73">
        <v>0.71157898999890445</v>
      </c>
      <c r="AL853" s="95">
        <f t="shared" si="203"/>
        <v>1</v>
      </c>
      <c r="AM853" s="107">
        <v>0</v>
      </c>
      <c r="AN853" s="98">
        <f t="shared" si="204"/>
        <v>0</v>
      </c>
      <c r="AO853" s="99" t="e">
        <f>SUMIF([1]Sheet1!$AB:$AB,E853,[1]Sheet1!$AA:$AA)</f>
        <v>#VALUE!</v>
      </c>
      <c r="AP853" s="100">
        <f t="shared" si="205"/>
        <v>1</v>
      </c>
      <c r="AQ853" s="97">
        <f t="shared" si="206"/>
        <v>0</v>
      </c>
      <c r="AR853" s="100">
        <f t="shared" si="207"/>
        <v>0.98383299091608079</v>
      </c>
      <c r="AS853" s="101">
        <f t="shared" si="208"/>
        <v>1.6167009083919215E-2</v>
      </c>
      <c r="AT853" s="100">
        <v>0.12562883266646963</v>
      </c>
      <c r="AU853" s="108">
        <f t="shared" si="209"/>
        <v>1</v>
      </c>
    </row>
    <row r="854" spans="1:47" hidden="1">
      <c r="A854" s="21">
        <v>44927</v>
      </c>
      <c r="B854" s="23" t="s">
        <v>13</v>
      </c>
      <c r="C854" s="23" t="s">
        <v>782</v>
      </c>
      <c r="D854" s="23" t="s">
        <v>872</v>
      </c>
      <c r="E854" s="23">
        <v>1002049806</v>
      </c>
      <c r="F854" s="23" t="s">
        <v>15</v>
      </c>
      <c r="G854" s="23">
        <v>1079205</v>
      </c>
      <c r="H854" s="37" t="s">
        <v>16</v>
      </c>
      <c r="I854" s="4" t="s">
        <v>3512</v>
      </c>
      <c r="J854" s="4" t="s">
        <v>3512</v>
      </c>
      <c r="K854" s="24">
        <v>8490</v>
      </c>
      <c r="L854" s="24">
        <v>8490</v>
      </c>
      <c r="M854" s="29">
        <v>1</v>
      </c>
      <c r="N854" s="29">
        <v>1</v>
      </c>
      <c r="O854" s="29">
        <v>0</v>
      </c>
      <c r="P854" s="29">
        <v>8490</v>
      </c>
      <c r="Q854" s="29">
        <v>0</v>
      </c>
      <c r="R854" s="28">
        <v>614922.1399999999</v>
      </c>
      <c r="S854" s="28">
        <v>0</v>
      </c>
      <c r="T854" s="28">
        <v>614822.14</v>
      </c>
      <c r="U854" s="28">
        <v>0</v>
      </c>
      <c r="V854" s="29">
        <v>1</v>
      </c>
      <c r="W854" s="29">
        <v>0</v>
      </c>
      <c r="X854" s="32">
        <f t="shared" si="195"/>
        <v>1</v>
      </c>
      <c r="Y854" s="33">
        <f t="shared" si="196"/>
        <v>8490</v>
      </c>
      <c r="Z854" s="33">
        <f t="shared" si="197"/>
        <v>614922.1399999999</v>
      </c>
      <c r="AA854" s="33">
        <f t="shared" si="198"/>
        <v>614822.14</v>
      </c>
      <c r="AB854" s="5">
        <v>1</v>
      </c>
      <c r="AC854" s="6">
        <v>1044027.15</v>
      </c>
      <c r="AD854" s="32">
        <v>0</v>
      </c>
      <c r="AE854" s="67">
        <f t="shared" si="199"/>
        <v>1</v>
      </c>
      <c r="AF854" s="70">
        <f>IF(C854=Sheet6!$E$3,Sheet6!$E$4,IF('January 2023'!C854=Sheet6!$F$3,Sheet6!$F$4,IF('January 2023'!C854=Sheet6!$G$3,Sheet6!$G$4,IF('January 2023'!C854=Sheet6!$H$3,Sheet6!$H$4,IF('January 2023'!C854=Sheet6!$I$3,Sheet6!$I$4,IF('January 2023'!C854=Sheet6!$J$3,Sheet6!$J$4,IF('January 2023'!C854=Sheet6!$K$3,Sheet6!$K$4,IF('January 2023'!C854=Sheet6!$L$3,Sheet6!$L$4))))))))</f>
        <v>0.12562883266646963</v>
      </c>
      <c r="AG854" s="74">
        <f t="shared" si="200"/>
        <v>1</v>
      </c>
      <c r="AH854" s="71">
        <v>0.83279999999999998</v>
      </c>
      <c r="AI854" s="72">
        <f t="shared" si="201"/>
        <v>1</v>
      </c>
      <c r="AJ854" s="73">
        <f t="shared" si="202"/>
        <v>1</v>
      </c>
      <c r="AK854" s="73">
        <v>0.71157898999890445</v>
      </c>
      <c r="AL854" s="95">
        <f t="shared" si="203"/>
        <v>1</v>
      </c>
      <c r="AM854" s="107">
        <v>0</v>
      </c>
      <c r="AN854" s="98">
        <f t="shared" si="204"/>
        <v>0</v>
      </c>
      <c r="AO854" s="99" t="e">
        <f>SUMIF([1]Sheet1!$AB:$AB,E854,[1]Sheet1!$AA:$AA)</f>
        <v>#VALUE!</v>
      </c>
      <c r="AP854" s="100">
        <f t="shared" si="205"/>
        <v>1</v>
      </c>
      <c r="AQ854" s="97">
        <f t="shared" si="206"/>
        <v>0</v>
      </c>
      <c r="AR854" s="100">
        <f t="shared" si="207"/>
        <v>0.99983737778574722</v>
      </c>
      <c r="AS854" s="101">
        <f t="shared" si="208"/>
        <v>1.6262221425278334E-4</v>
      </c>
      <c r="AT854" s="100">
        <v>0.12562883266646963</v>
      </c>
      <c r="AU854" s="108">
        <f t="shared" si="209"/>
        <v>1</v>
      </c>
    </row>
    <row r="855" spans="1:47" hidden="1">
      <c r="A855" s="21">
        <v>44927</v>
      </c>
      <c r="B855" s="23" t="s">
        <v>13</v>
      </c>
      <c r="C855" s="23" t="s">
        <v>782</v>
      </c>
      <c r="D855" s="23" t="s">
        <v>893</v>
      </c>
      <c r="E855" s="23">
        <v>1002050215</v>
      </c>
      <c r="F855" s="23" t="s">
        <v>15</v>
      </c>
      <c r="G855" s="23">
        <v>1064344</v>
      </c>
      <c r="H855" s="37" t="s">
        <v>16</v>
      </c>
      <c r="I855" s="4" t="s">
        <v>3512</v>
      </c>
      <c r="J855" s="4" t="s">
        <v>3512</v>
      </c>
      <c r="K855" s="24">
        <v>8057</v>
      </c>
      <c r="L855" s="24">
        <v>8057</v>
      </c>
      <c r="M855" s="29">
        <v>1</v>
      </c>
      <c r="N855" s="29">
        <v>0</v>
      </c>
      <c r="O855" s="29">
        <v>0</v>
      </c>
      <c r="P855" s="29">
        <v>8057</v>
      </c>
      <c r="Q855" s="29">
        <v>0</v>
      </c>
      <c r="R855" s="28">
        <v>583560.3899999999</v>
      </c>
      <c r="S855" s="28">
        <v>0</v>
      </c>
      <c r="T855" s="28">
        <v>583560.39</v>
      </c>
      <c r="U855" s="28">
        <v>0</v>
      </c>
      <c r="V855" s="29">
        <v>1</v>
      </c>
      <c r="W855" s="29">
        <v>0</v>
      </c>
      <c r="X855" s="32">
        <f t="shared" si="195"/>
        <v>1</v>
      </c>
      <c r="Y855" s="33">
        <f t="shared" si="196"/>
        <v>8057</v>
      </c>
      <c r="Z855" s="33">
        <f t="shared" si="197"/>
        <v>583560.3899999999</v>
      </c>
      <c r="AA855" s="33">
        <f t="shared" si="198"/>
        <v>583560.39</v>
      </c>
      <c r="AB855" s="5">
        <v>1</v>
      </c>
      <c r="AC855" s="6">
        <v>860118.66</v>
      </c>
      <c r="AD855" s="32">
        <v>0</v>
      </c>
      <c r="AE855" s="67">
        <f t="shared" si="199"/>
        <v>1</v>
      </c>
      <c r="AF855" s="70">
        <f>IF(C855=Sheet6!$E$3,Sheet6!$E$4,IF('January 2023'!C855=Sheet6!$F$3,Sheet6!$F$4,IF('January 2023'!C855=Sheet6!$G$3,Sheet6!$G$4,IF('January 2023'!C855=Sheet6!$H$3,Sheet6!$H$4,IF('January 2023'!C855=Sheet6!$I$3,Sheet6!$I$4,IF('January 2023'!C855=Sheet6!$J$3,Sheet6!$J$4,IF('January 2023'!C855=Sheet6!$K$3,Sheet6!$K$4,IF('January 2023'!C855=Sheet6!$L$3,Sheet6!$L$4))))))))</f>
        <v>0.12562883266646963</v>
      </c>
      <c r="AG855" s="74">
        <f t="shared" si="200"/>
        <v>1</v>
      </c>
      <c r="AH855" s="71">
        <v>0.83279999999999998</v>
      </c>
      <c r="AI855" s="72">
        <f t="shared" si="201"/>
        <v>1</v>
      </c>
      <c r="AJ855" s="73">
        <f t="shared" si="202"/>
        <v>1</v>
      </c>
      <c r="AK855" s="73">
        <v>0.71157898999890445</v>
      </c>
      <c r="AL855" s="95">
        <f t="shared" si="203"/>
        <v>1</v>
      </c>
      <c r="AM855" s="107">
        <v>0</v>
      </c>
      <c r="AN855" s="98">
        <f t="shared" si="204"/>
        <v>0</v>
      </c>
      <c r="AO855" s="99" t="e">
        <f>SUMIF([1]Sheet1!$AB:$AB,E855,[1]Sheet1!$AA:$AA)</f>
        <v>#VALUE!</v>
      </c>
      <c r="AP855" s="100">
        <f t="shared" si="205"/>
        <v>1</v>
      </c>
      <c r="AQ855" s="97">
        <f t="shared" si="206"/>
        <v>0</v>
      </c>
      <c r="AR855" s="100">
        <f t="shared" si="207"/>
        <v>1.0000000000000002</v>
      </c>
      <c r="AS855" s="101">
        <f t="shared" si="208"/>
        <v>0</v>
      </c>
      <c r="AT855" s="100">
        <v>0.12562883266646963</v>
      </c>
      <c r="AU855" s="108">
        <f t="shared" si="209"/>
        <v>1</v>
      </c>
    </row>
    <row r="856" spans="1:47" hidden="1">
      <c r="A856" s="21">
        <v>44927</v>
      </c>
      <c r="B856" s="22" t="s">
        <v>13</v>
      </c>
      <c r="C856" s="22" t="s">
        <v>782</v>
      </c>
      <c r="D856" s="22" t="s">
        <v>894</v>
      </c>
      <c r="E856" s="22">
        <v>1002049907</v>
      </c>
      <c r="F856" s="23" t="s">
        <v>15</v>
      </c>
      <c r="G856" s="22">
        <v>1064344</v>
      </c>
      <c r="H856" s="36" t="s">
        <v>16</v>
      </c>
      <c r="I856" s="4" t="s">
        <v>3512</v>
      </c>
      <c r="J856" s="4" t="s">
        <v>3512</v>
      </c>
      <c r="K856" s="24">
        <v>7631</v>
      </c>
      <c r="L856" s="25">
        <v>7631</v>
      </c>
      <c r="M856" s="26">
        <v>1</v>
      </c>
      <c r="N856" s="26">
        <v>1</v>
      </c>
      <c r="O856" s="26">
        <v>0</v>
      </c>
      <c r="P856" s="26">
        <v>7631</v>
      </c>
      <c r="Q856" s="26">
        <v>0</v>
      </c>
      <c r="R856" s="27">
        <v>552705.64</v>
      </c>
      <c r="S856" s="27">
        <v>0</v>
      </c>
      <c r="T856" s="28">
        <v>552705.64</v>
      </c>
      <c r="U856" s="27">
        <v>0</v>
      </c>
      <c r="V856" s="29">
        <v>1</v>
      </c>
      <c r="W856" s="26">
        <v>0</v>
      </c>
      <c r="X856" s="30">
        <f t="shared" si="195"/>
        <v>1</v>
      </c>
      <c r="Y856" s="31">
        <f t="shared" si="196"/>
        <v>7631</v>
      </c>
      <c r="Z856" s="31">
        <f t="shared" si="197"/>
        <v>552705.64</v>
      </c>
      <c r="AA856" s="31">
        <f t="shared" si="198"/>
        <v>552705.64</v>
      </c>
      <c r="AB856" s="5">
        <v>1</v>
      </c>
      <c r="AC856" s="6">
        <v>787306.87</v>
      </c>
      <c r="AD856" s="30">
        <v>0</v>
      </c>
      <c r="AE856" s="67">
        <f t="shared" si="199"/>
        <v>1</v>
      </c>
      <c r="AF856" s="70">
        <f>IF(C856=Sheet6!$E$3,Sheet6!$E$4,IF('January 2023'!C856=Sheet6!$F$3,Sheet6!$F$4,IF('January 2023'!C856=Sheet6!$G$3,Sheet6!$G$4,IF('January 2023'!C856=Sheet6!$H$3,Sheet6!$H$4,IF('January 2023'!C856=Sheet6!$I$3,Sheet6!$I$4,IF('January 2023'!C856=Sheet6!$J$3,Sheet6!$J$4,IF('January 2023'!C856=Sheet6!$K$3,Sheet6!$K$4,IF('January 2023'!C856=Sheet6!$L$3,Sheet6!$L$4))))))))</f>
        <v>0.12562883266646963</v>
      </c>
      <c r="AG856" s="74">
        <f t="shared" si="200"/>
        <v>1</v>
      </c>
      <c r="AH856" s="71">
        <v>0.83279999999999998</v>
      </c>
      <c r="AI856" s="72">
        <f t="shared" si="201"/>
        <v>1</v>
      </c>
      <c r="AJ856" s="73">
        <f t="shared" si="202"/>
        <v>1</v>
      </c>
      <c r="AK856" s="73">
        <v>0.71157898999890445</v>
      </c>
      <c r="AL856" s="95">
        <f t="shared" si="203"/>
        <v>1</v>
      </c>
      <c r="AM856" s="107">
        <v>0</v>
      </c>
      <c r="AN856" s="98">
        <f t="shared" si="204"/>
        <v>0</v>
      </c>
      <c r="AO856" s="99" t="e">
        <f>SUMIF([1]Sheet1!$AB:$AB,E856,[1]Sheet1!$AA:$AA)</f>
        <v>#VALUE!</v>
      </c>
      <c r="AP856" s="100">
        <f t="shared" si="205"/>
        <v>1</v>
      </c>
      <c r="AQ856" s="97">
        <f t="shared" si="206"/>
        <v>0</v>
      </c>
      <c r="AR856" s="100">
        <f t="shared" si="207"/>
        <v>1</v>
      </c>
      <c r="AS856" s="101">
        <f t="shared" si="208"/>
        <v>0</v>
      </c>
      <c r="AT856" s="100">
        <v>0.12562883266646963</v>
      </c>
      <c r="AU856" s="108">
        <f t="shared" si="209"/>
        <v>1</v>
      </c>
    </row>
    <row r="857" spans="1:47" hidden="1">
      <c r="A857" s="21">
        <v>44927</v>
      </c>
      <c r="B857" s="22" t="s">
        <v>13</v>
      </c>
      <c r="C857" s="22" t="s">
        <v>782</v>
      </c>
      <c r="D857" s="22" t="s">
        <v>881</v>
      </c>
      <c r="E857" s="22">
        <v>1002050194</v>
      </c>
      <c r="F857" s="23" t="s">
        <v>15</v>
      </c>
      <c r="G857" s="22">
        <v>1079205</v>
      </c>
      <c r="H857" s="36" t="s">
        <v>16</v>
      </c>
      <c r="I857" s="4" t="s">
        <v>3512</v>
      </c>
      <c r="J857" s="4" t="s">
        <v>3512</v>
      </c>
      <c r="K857" s="24">
        <v>7455</v>
      </c>
      <c r="L857" s="25">
        <v>7455</v>
      </c>
      <c r="M857" s="26">
        <v>1</v>
      </c>
      <c r="N857" s="26">
        <v>1</v>
      </c>
      <c r="O857" s="26">
        <v>0</v>
      </c>
      <c r="P857" s="26">
        <v>7455</v>
      </c>
      <c r="Q857" s="26">
        <v>0</v>
      </c>
      <c r="R857" s="27">
        <v>539958.13</v>
      </c>
      <c r="S857" s="27">
        <v>0</v>
      </c>
      <c r="T857" s="28">
        <v>539958.13</v>
      </c>
      <c r="U857" s="27">
        <v>0</v>
      </c>
      <c r="V857" s="29">
        <v>1</v>
      </c>
      <c r="W857" s="26">
        <v>0</v>
      </c>
      <c r="X857" s="30">
        <f t="shared" si="195"/>
        <v>1</v>
      </c>
      <c r="Y857" s="31">
        <f t="shared" si="196"/>
        <v>7455</v>
      </c>
      <c r="Z857" s="31">
        <f t="shared" si="197"/>
        <v>539958.13</v>
      </c>
      <c r="AA857" s="31">
        <f t="shared" si="198"/>
        <v>539958.13</v>
      </c>
      <c r="AB857" s="5">
        <v>1</v>
      </c>
      <c r="AC857" s="6">
        <v>732893.75</v>
      </c>
      <c r="AD857" s="30">
        <v>0</v>
      </c>
      <c r="AE857" s="67">
        <f t="shared" si="199"/>
        <v>1</v>
      </c>
      <c r="AF857" s="70">
        <f>IF(C857=Sheet6!$E$3,Sheet6!$E$4,IF('January 2023'!C857=Sheet6!$F$3,Sheet6!$F$4,IF('January 2023'!C857=Sheet6!$G$3,Sheet6!$G$4,IF('January 2023'!C857=Sheet6!$H$3,Sheet6!$H$4,IF('January 2023'!C857=Sheet6!$I$3,Sheet6!$I$4,IF('January 2023'!C857=Sheet6!$J$3,Sheet6!$J$4,IF('January 2023'!C857=Sheet6!$K$3,Sheet6!$K$4,IF('January 2023'!C857=Sheet6!$L$3,Sheet6!$L$4))))))))</f>
        <v>0.12562883266646963</v>
      </c>
      <c r="AG857" s="74">
        <f t="shared" si="200"/>
        <v>1</v>
      </c>
      <c r="AH857" s="71">
        <v>0.83279999999999998</v>
      </c>
      <c r="AI857" s="72">
        <f t="shared" si="201"/>
        <v>1</v>
      </c>
      <c r="AJ857" s="73">
        <f t="shared" si="202"/>
        <v>1</v>
      </c>
      <c r="AK857" s="73">
        <v>0.71157898999890445</v>
      </c>
      <c r="AL857" s="95">
        <f t="shared" si="203"/>
        <v>1</v>
      </c>
      <c r="AM857" s="107">
        <v>0</v>
      </c>
      <c r="AN857" s="98">
        <f t="shared" si="204"/>
        <v>0</v>
      </c>
      <c r="AO857" s="99" t="e">
        <f>SUMIF([1]Sheet1!$AB:$AB,E857,[1]Sheet1!$AA:$AA)</f>
        <v>#VALUE!</v>
      </c>
      <c r="AP857" s="100">
        <f t="shared" si="205"/>
        <v>1</v>
      </c>
      <c r="AQ857" s="97">
        <f t="shared" si="206"/>
        <v>0</v>
      </c>
      <c r="AR857" s="100">
        <f t="shared" si="207"/>
        <v>1</v>
      </c>
      <c r="AS857" s="101">
        <f t="shared" si="208"/>
        <v>0</v>
      </c>
      <c r="AT857" s="100">
        <v>0.12562883266646963</v>
      </c>
      <c r="AU857" s="108">
        <f t="shared" si="209"/>
        <v>1</v>
      </c>
    </row>
    <row r="858" spans="1:47" hidden="1">
      <c r="A858" s="21">
        <v>44927</v>
      </c>
      <c r="B858" s="22" t="s">
        <v>13</v>
      </c>
      <c r="C858" s="22" t="s">
        <v>782</v>
      </c>
      <c r="D858" s="22" t="s">
        <v>865</v>
      </c>
      <c r="E858" s="22">
        <v>1002049896</v>
      </c>
      <c r="F858" s="23" t="s">
        <v>15</v>
      </c>
      <c r="G858" s="22">
        <v>1079205</v>
      </c>
      <c r="H858" s="36" t="s">
        <v>16</v>
      </c>
      <c r="I858" s="4" t="s">
        <v>3512</v>
      </c>
      <c r="J858" s="4" t="s">
        <v>3512</v>
      </c>
      <c r="K858" s="24">
        <v>7404</v>
      </c>
      <c r="L858" s="25">
        <v>7404</v>
      </c>
      <c r="M858" s="26">
        <v>1</v>
      </c>
      <c r="N858" s="26">
        <v>1</v>
      </c>
      <c r="O858" s="26">
        <v>0</v>
      </c>
      <c r="P858" s="26">
        <v>7404</v>
      </c>
      <c r="Q858" s="26">
        <v>0</v>
      </c>
      <c r="R858" s="27">
        <v>541394.14999999991</v>
      </c>
      <c r="S858" s="27">
        <v>0</v>
      </c>
      <c r="T858" s="28">
        <v>541394.15</v>
      </c>
      <c r="U858" s="27">
        <v>0</v>
      </c>
      <c r="V858" s="29">
        <v>1</v>
      </c>
      <c r="W858" s="26">
        <v>0</v>
      </c>
      <c r="X858" s="30">
        <f t="shared" si="195"/>
        <v>1</v>
      </c>
      <c r="Y858" s="31">
        <f t="shared" si="196"/>
        <v>7404</v>
      </c>
      <c r="Z858" s="31">
        <f t="shared" si="197"/>
        <v>541394.14999999991</v>
      </c>
      <c r="AA858" s="31">
        <f t="shared" si="198"/>
        <v>541394.15</v>
      </c>
      <c r="AB858" s="5">
        <v>1</v>
      </c>
      <c r="AC858" s="6">
        <v>929563.88</v>
      </c>
      <c r="AD858" s="30">
        <v>0</v>
      </c>
      <c r="AE858" s="67">
        <f t="shared" si="199"/>
        <v>1</v>
      </c>
      <c r="AF858" s="70">
        <f>IF(C858=Sheet6!$E$3,Sheet6!$E$4,IF('January 2023'!C858=Sheet6!$F$3,Sheet6!$F$4,IF('January 2023'!C858=Sheet6!$G$3,Sheet6!$G$4,IF('January 2023'!C858=Sheet6!$H$3,Sheet6!$H$4,IF('January 2023'!C858=Sheet6!$I$3,Sheet6!$I$4,IF('January 2023'!C858=Sheet6!$J$3,Sheet6!$J$4,IF('January 2023'!C858=Sheet6!$K$3,Sheet6!$K$4,IF('January 2023'!C858=Sheet6!$L$3,Sheet6!$L$4))))))))</f>
        <v>0.12562883266646963</v>
      </c>
      <c r="AG858" s="74">
        <f t="shared" si="200"/>
        <v>1</v>
      </c>
      <c r="AH858" s="71">
        <v>0.83279999999999998</v>
      </c>
      <c r="AI858" s="72">
        <f t="shared" si="201"/>
        <v>1</v>
      </c>
      <c r="AJ858" s="73">
        <f t="shared" si="202"/>
        <v>1</v>
      </c>
      <c r="AK858" s="73">
        <v>0.71157898999890445</v>
      </c>
      <c r="AL858" s="95">
        <f t="shared" si="203"/>
        <v>1</v>
      </c>
      <c r="AM858" s="107">
        <v>0</v>
      </c>
      <c r="AN858" s="98">
        <f t="shared" si="204"/>
        <v>0</v>
      </c>
      <c r="AO858" s="99" t="e">
        <f>SUMIF([1]Sheet1!$AB:$AB,E858,[1]Sheet1!$AA:$AA)</f>
        <v>#VALUE!</v>
      </c>
      <c r="AP858" s="100">
        <f t="shared" si="205"/>
        <v>1</v>
      </c>
      <c r="AQ858" s="97">
        <f t="shared" si="206"/>
        <v>0</v>
      </c>
      <c r="AR858" s="100">
        <f t="shared" si="207"/>
        <v>1.0000000000000002</v>
      </c>
      <c r="AS858" s="101">
        <f t="shared" si="208"/>
        <v>0</v>
      </c>
      <c r="AT858" s="100">
        <v>0.12562883266646963</v>
      </c>
      <c r="AU858" s="108">
        <f t="shared" si="209"/>
        <v>1</v>
      </c>
    </row>
    <row r="859" spans="1:47" hidden="1">
      <c r="A859" s="21">
        <v>44927</v>
      </c>
      <c r="B859" s="23" t="s">
        <v>13</v>
      </c>
      <c r="C859" s="23" t="s">
        <v>782</v>
      </c>
      <c r="D859" s="23" t="s">
        <v>890</v>
      </c>
      <c r="E859" s="23">
        <v>1002049972</v>
      </c>
      <c r="F859" s="23" t="s">
        <v>15</v>
      </c>
      <c r="G859" s="23">
        <v>1079205</v>
      </c>
      <c r="H859" s="37" t="s">
        <v>16</v>
      </c>
      <c r="I859" s="4" t="s">
        <v>3512</v>
      </c>
      <c r="J859" s="4" t="s">
        <v>3512</v>
      </c>
      <c r="K859" s="24">
        <v>6929</v>
      </c>
      <c r="L859" s="24">
        <v>6929</v>
      </c>
      <c r="M859" s="29">
        <v>1</v>
      </c>
      <c r="N859" s="29">
        <v>1</v>
      </c>
      <c r="O859" s="29">
        <v>0</v>
      </c>
      <c r="P859" s="29">
        <v>6929</v>
      </c>
      <c r="Q859" s="29">
        <v>0</v>
      </c>
      <c r="R859" s="28">
        <v>501860.49</v>
      </c>
      <c r="S859" s="28">
        <v>0</v>
      </c>
      <c r="T859" s="28">
        <v>501770</v>
      </c>
      <c r="U859" s="28">
        <v>0</v>
      </c>
      <c r="V859" s="29">
        <v>1</v>
      </c>
      <c r="W859" s="29">
        <v>0</v>
      </c>
      <c r="X859" s="32">
        <f t="shared" si="195"/>
        <v>1</v>
      </c>
      <c r="Y859" s="33">
        <f t="shared" si="196"/>
        <v>6929</v>
      </c>
      <c r="Z859" s="33">
        <f t="shared" si="197"/>
        <v>501860.49</v>
      </c>
      <c r="AA859" s="33">
        <f t="shared" si="198"/>
        <v>501770</v>
      </c>
      <c r="AB859" s="5">
        <v>1</v>
      </c>
      <c r="AC859" s="6">
        <v>640148.6</v>
      </c>
      <c r="AD859" s="32">
        <v>0</v>
      </c>
      <c r="AE859" s="67">
        <f t="shared" si="199"/>
        <v>1</v>
      </c>
      <c r="AF859" s="70">
        <f>IF(C859=Sheet6!$E$3,Sheet6!$E$4,IF('January 2023'!C859=Sheet6!$F$3,Sheet6!$F$4,IF('January 2023'!C859=Sheet6!$G$3,Sheet6!$G$4,IF('January 2023'!C859=Sheet6!$H$3,Sheet6!$H$4,IF('January 2023'!C859=Sheet6!$I$3,Sheet6!$I$4,IF('January 2023'!C859=Sheet6!$J$3,Sheet6!$J$4,IF('January 2023'!C859=Sheet6!$K$3,Sheet6!$K$4,IF('January 2023'!C859=Sheet6!$L$3,Sheet6!$L$4))))))))</f>
        <v>0.12562883266646963</v>
      </c>
      <c r="AG859" s="74">
        <f t="shared" si="200"/>
        <v>1</v>
      </c>
      <c r="AH859" s="71">
        <v>0.83279999999999998</v>
      </c>
      <c r="AI859" s="72">
        <f t="shared" si="201"/>
        <v>1</v>
      </c>
      <c r="AJ859" s="73">
        <f t="shared" si="202"/>
        <v>1</v>
      </c>
      <c r="AK859" s="73">
        <v>0.71157898999890445</v>
      </c>
      <c r="AL859" s="95">
        <f t="shared" si="203"/>
        <v>1</v>
      </c>
      <c r="AM859" s="107">
        <v>0</v>
      </c>
      <c r="AN859" s="98">
        <f t="shared" si="204"/>
        <v>0</v>
      </c>
      <c r="AO859" s="99" t="e">
        <f>SUMIF([1]Sheet1!$AB:$AB,E859,[1]Sheet1!$AA:$AA)</f>
        <v>#VALUE!</v>
      </c>
      <c r="AP859" s="100">
        <f t="shared" si="205"/>
        <v>1</v>
      </c>
      <c r="AQ859" s="97">
        <f t="shared" si="206"/>
        <v>0</v>
      </c>
      <c r="AR859" s="100">
        <f t="shared" si="207"/>
        <v>0.99981969092645651</v>
      </c>
      <c r="AS859" s="101">
        <f t="shared" si="208"/>
        <v>1.8030907354349424E-4</v>
      </c>
      <c r="AT859" s="100">
        <v>0.12562883266646963</v>
      </c>
      <c r="AU859" s="108">
        <f t="shared" si="209"/>
        <v>1</v>
      </c>
    </row>
    <row r="860" spans="1:47" hidden="1">
      <c r="A860" s="21">
        <v>44927</v>
      </c>
      <c r="B860" s="23" t="s">
        <v>13</v>
      </c>
      <c r="C860" s="23" t="s">
        <v>782</v>
      </c>
      <c r="D860" s="23" t="s">
        <v>885</v>
      </c>
      <c r="E860" s="23">
        <v>1002049958</v>
      </c>
      <c r="F860" s="23" t="s">
        <v>15</v>
      </c>
      <c r="G860" s="23">
        <v>1064344</v>
      </c>
      <c r="H860" s="37" t="s">
        <v>16</v>
      </c>
      <c r="I860" s="4" t="s">
        <v>3512</v>
      </c>
      <c r="J860" s="4" t="s">
        <v>3512</v>
      </c>
      <c r="K860" s="24">
        <v>6730</v>
      </c>
      <c r="L860" s="24">
        <v>6730</v>
      </c>
      <c r="M860" s="29">
        <v>1</v>
      </c>
      <c r="N860" s="29">
        <v>1</v>
      </c>
      <c r="O860" s="29">
        <v>0</v>
      </c>
      <c r="P860" s="29">
        <v>6730</v>
      </c>
      <c r="Q860" s="29">
        <v>0</v>
      </c>
      <c r="R860" s="28">
        <v>487447.11</v>
      </c>
      <c r="S860" s="28">
        <v>0</v>
      </c>
      <c r="T860" s="28">
        <v>487450</v>
      </c>
      <c r="U860" s="28">
        <v>0</v>
      </c>
      <c r="V860" s="29">
        <v>1</v>
      </c>
      <c r="W860" s="29">
        <v>0</v>
      </c>
      <c r="X860" s="32">
        <f t="shared" si="195"/>
        <v>1</v>
      </c>
      <c r="Y860" s="33">
        <f t="shared" si="196"/>
        <v>6730</v>
      </c>
      <c r="Z860" s="33">
        <f t="shared" si="197"/>
        <v>487447.11</v>
      </c>
      <c r="AA860" s="33">
        <f t="shared" si="198"/>
        <v>487450</v>
      </c>
      <c r="AB860" s="5">
        <v>1</v>
      </c>
      <c r="AC860" s="6">
        <v>648094.52</v>
      </c>
      <c r="AD860" s="32">
        <v>0</v>
      </c>
      <c r="AE860" s="67">
        <f t="shared" si="199"/>
        <v>1</v>
      </c>
      <c r="AF860" s="70">
        <f>IF(C860=Sheet6!$E$3,Sheet6!$E$4,IF('January 2023'!C860=Sheet6!$F$3,Sheet6!$F$4,IF('January 2023'!C860=Sheet6!$G$3,Sheet6!$G$4,IF('January 2023'!C860=Sheet6!$H$3,Sheet6!$H$4,IF('January 2023'!C860=Sheet6!$I$3,Sheet6!$I$4,IF('January 2023'!C860=Sheet6!$J$3,Sheet6!$J$4,IF('January 2023'!C860=Sheet6!$K$3,Sheet6!$K$4,IF('January 2023'!C860=Sheet6!$L$3,Sheet6!$L$4))))))))</f>
        <v>0.12562883266646963</v>
      </c>
      <c r="AG860" s="74">
        <f t="shared" si="200"/>
        <v>1</v>
      </c>
      <c r="AH860" s="71">
        <v>0.83279999999999998</v>
      </c>
      <c r="AI860" s="72">
        <f t="shared" si="201"/>
        <v>1</v>
      </c>
      <c r="AJ860" s="73">
        <f t="shared" si="202"/>
        <v>1</v>
      </c>
      <c r="AK860" s="73">
        <v>0.71157898999890445</v>
      </c>
      <c r="AL860" s="95">
        <f t="shared" si="203"/>
        <v>1</v>
      </c>
      <c r="AM860" s="107">
        <v>0</v>
      </c>
      <c r="AN860" s="98">
        <f t="shared" si="204"/>
        <v>0</v>
      </c>
      <c r="AO860" s="99" t="e">
        <f>SUMIF([1]Sheet1!$AB:$AB,E860,[1]Sheet1!$AA:$AA)</f>
        <v>#VALUE!</v>
      </c>
      <c r="AP860" s="100">
        <f t="shared" si="205"/>
        <v>1</v>
      </c>
      <c r="AQ860" s="97">
        <f t="shared" si="206"/>
        <v>0</v>
      </c>
      <c r="AR860" s="100">
        <f t="shared" si="207"/>
        <v>1.0000059288483627</v>
      </c>
      <c r="AS860" s="101">
        <f t="shared" si="208"/>
        <v>-5.9288483627017996E-6</v>
      </c>
      <c r="AT860" s="100">
        <v>0.12562883266646963</v>
      </c>
      <c r="AU860" s="108">
        <f t="shared" si="209"/>
        <v>1</v>
      </c>
    </row>
    <row r="861" spans="1:47" hidden="1">
      <c r="A861" s="21">
        <v>44927</v>
      </c>
      <c r="B861" s="23" t="s">
        <v>13</v>
      </c>
      <c r="C861" s="23" t="s">
        <v>782</v>
      </c>
      <c r="D861" s="23" t="s">
        <v>900</v>
      </c>
      <c r="E861" s="23">
        <v>1002050121</v>
      </c>
      <c r="F861" s="23" t="s">
        <v>15</v>
      </c>
      <c r="G861" s="23">
        <v>1064344</v>
      </c>
      <c r="H861" s="37" t="s">
        <v>16</v>
      </c>
      <c r="I861" s="4" t="s">
        <v>3512</v>
      </c>
      <c r="J861" s="4" t="s">
        <v>3512</v>
      </c>
      <c r="K861" s="24">
        <v>6714</v>
      </c>
      <c r="L861" s="24">
        <v>6714</v>
      </c>
      <c r="M861" s="29">
        <v>1</v>
      </c>
      <c r="N861" s="29">
        <v>1</v>
      </c>
      <c r="O861" s="29">
        <v>0</v>
      </c>
      <c r="P861" s="29">
        <v>6714</v>
      </c>
      <c r="Q861" s="29">
        <v>0</v>
      </c>
      <c r="R861" s="28">
        <v>490940.08000000007</v>
      </c>
      <c r="S861" s="28">
        <v>0</v>
      </c>
      <c r="T861" s="28">
        <v>490940.08</v>
      </c>
      <c r="U861" s="28">
        <v>0</v>
      </c>
      <c r="V861" s="29">
        <v>1</v>
      </c>
      <c r="W861" s="29">
        <v>0</v>
      </c>
      <c r="X861" s="32">
        <f t="shared" si="195"/>
        <v>1</v>
      </c>
      <c r="Y861" s="33">
        <f t="shared" si="196"/>
        <v>6714</v>
      </c>
      <c r="Z861" s="33">
        <f t="shared" si="197"/>
        <v>490940.08000000007</v>
      </c>
      <c r="AA861" s="33">
        <f t="shared" si="198"/>
        <v>490940.08</v>
      </c>
      <c r="AB861" s="5">
        <v>1</v>
      </c>
      <c r="AC861" s="6">
        <v>609740.04</v>
      </c>
      <c r="AD861" s="32">
        <v>0</v>
      </c>
      <c r="AE861" s="67">
        <f t="shared" si="199"/>
        <v>1</v>
      </c>
      <c r="AF861" s="70">
        <f>IF(C861=Sheet6!$E$3,Sheet6!$E$4,IF('January 2023'!C861=Sheet6!$F$3,Sheet6!$F$4,IF('January 2023'!C861=Sheet6!$G$3,Sheet6!$G$4,IF('January 2023'!C861=Sheet6!$H$3,Sheet6!$H$4,IF('January 2023'!C861=Sheet6!$I$3,Sheet6!$I$4,IF('January 2023'!C861=Sheet6!$J$3,Sheet6!$J$4,IF('January 2023'!C861=Sheet6!$K$3,Sheet6!$K$4,IF('January 2023'!C861=Sheet6!$L$3,Sheet6!$L$4))))))))</f>
        <v>0.12562883266646963</v>
      </c>
      <c r="AG861" s="74">
        <f t="shared" si="200"/>
        <v>1</v>
      </c>
      <c r="AH861" s="71">
        <v>0.83279999999999998</v>
      </c>
      <c r="AI861" s="72">
        <f t="shared" si="201"/>
        <v>1</v>
      </c>
      <c r="AJ861" s="73">
        <f t="shared" si="202"/>
        <v>1</v>
      </c>
      <c r="AK861" s="73">
        <v>0.71157898999890445</v>
      </c>
      <c r="AL861" s="95">
        <f t="shared" si="203"/>
        <v>1</v>
      </c>
      <c r="AM861" s="107">
        <v>0</v>
      </c>
      <c r="AN861" s="98">
        <f t="shared" si="204"/>
        <v>0</v>
      </c>
      <c r="AO861" s="99" t="e">
        <f>SUMIF([1]Sheet1!$AB:$AB,E861,[1]Sheet1!$AA:$AA)</f>
        <v>#VALUE!</v>
      </c>
      <c r="AP861" s="100">
        <f t="shared" si="205"/>
        <v>1</v>
      </c>
      <c r="AQ861" s="97">
        <f t="shared" si="206"/>
        <v>0</v>
      </c>
      <c r="AR861" s="100">
        <f t="shared" si="207"/>
        <v>0.99999999999999989</v>
      </c>
      <c r="AS861" s="101">
        <f t="shared" si="208"/>
        <v>0</v>
      </c>
      <c r="AT861" s="100">
        <v>0.12562883266646963</v>
      </c>
      <c r="AU861" s="108">
        <f t="shared" si="209"/>
        <v>1</v>
      </c>
    </row>
    <row r="862" spans="1:47" hidden="1">
      <c r="A862" s="21">
        <v>44927</v>
      </c>
      <c r="B862" s="23" t="s">
        <v>13</v>
      </c>
      <c r="C862" s="23" t="s">
        <v>782</v>
      </c>
      <c r="D862" s="23" t="s">
        <v>891</v>
      </c>
      <c r="E862" s="23">
        <v>1003146140</v>
      </c>
      <c r="F862" s="23" t="s">
        <v>15</v>
      </c>
      <c r="G862" s="23">
        <v>1079205</v>
      </c>
      <c r="H862" s="37" t="s">
        <v>16</v>
      </c>
      <c r="I862" s="4" t="s">
        <v>3512</v>
      </c>
      <c r="J862" s="4" t="s">
        <v>3512</v>
      </c>
      <c r="K862" s="24">
        <v>6608</v>
      </c>
      <c r="L862" s="24">
        <v>6608</v>
      </c>
      <c r="M862" s="29">
        <v>1</v>
      </c>
      <c r="N862" s="29">
        <v>1</v>
      </c>
      <c r="O862" s="29">
        <v>0</v>
      </c>
      <c r="P862" s="29">
        <v>6608</v>
      </c>
      <c r="Q862" s="29">
        <v>0</v>
      </c>
      <c r="R862" s="28">
        <v>478610.77</v>
      </c>
      <c r="S862" s="28">
        <v>0</v>
      </c>
      <c r="T862" s="28">
        <v>478610.77</v>
      </c>
      <c r="U862" s="28">
        <v>0</v>
      </c>
      <c r="V862" s="29">
        <v>1</v>
      </c>
      <c r="W862" s="29">
        <v>0</v>
      </c>
      <c r="X862" s="32">
        <f t="shared" si="195"/>
        <v>1</v>
      </c>
      <c r="Y862" s="33">
        <f t="shared" si="196"/>
        <v>6608</v>
      </c>
      <c r="Z862" s="33">
        <f t="shared" si="197"/>
        <v>478610.77</v>
      </c>
      <c r="AA862" s="33">
        <f t="shared" si="198"/>
        <v>478610.77</v>
      </c>
      <c r="AB862" s="5">
        <v>1</v>
      </c>
      <c r="AC862" s="6">
        <v>656323.93000000005</v>
      </c>
      <c r="AD862" s="32">
        <v>0</v>
      </c>
      <c r="AE862" s="67">
        <f t="shared" si="199"/>
        <v>1</v>
      </c>
      <c r="AF862" s="70">
        <f>IF(C862=Sheet6!$E$3,Sheet6!$E$4,IF('January 2023'!C862=Sheet6!$F$3,Sheet6!$F$4,IF('January 2023'!C862=Sheet6!$G$3,Sheet6!$G$4,IF('January 2023'!C862=Sheet6!$H$3,Sheet6!$H$4,IF('January 2023'!C862=Sheet6!$I$3,Sheet6!$I$4,IF('January 2023'!C862=Sheet6!$J$3,Sheet6!$J$4,IF('January 2023'!C862=Sheet6!$K$3,Sheet6!$K$4,IF('January 2023'!C862=Sheet6!$L$3,Sheet6!$L$4))))))))</f>
        <v>0.12562883266646963</v>
      </c>
      <c r="AG862" s="74">
        <f t="shared" si="200"/>
        <v>1</v>
      </c>
      <c r="AH862" s="71">
        <v>0.83279999999999998</v>
      </c>
      <c r="AI862" s="72">
        <f t="shared" si="201"/>
        <v>1</v>
      </c>
      <c r="AJ862" s="73">
        <f t="shared" si="202"/>
        <v>1</v>
      </c>
      <c r="AK862" s="73">
        <v>0.71157898999890445</v>
      </c>
      <c r="AL862" s="95">
        <f t="shared" si="203"/>
        <v>1</v>
      </c>
      <c r="AM862" s="107">
        <v>0</v>
      </c>
      <c r="AN862" s="98">
        <f t="shared" si="204"/>
        <v>0</v>
      </c>
      <c r="AO862" s="99" t="e">
        <f>SUMIF([1]Sheet1!$AB:$AB,E862,[1]Sheet1!$AA:$AA)</f>
        <v>#VALUE!</v>
      </c>
      <c r="AP862" s="100">
        <f t="shared" si="205"/>
        <v>1</v>
      </c>
      <c r="AQ862" s="97">
        <f t="shared" si="206"/>
        <v>0</v>
      </c>
      <c r="AR862" s="100">
        <f t="shared" si="207"/>
        <v>1</v>
      </c>
      <c r="AS862" s="101">
        <f t="shared" si="208"/>
        <v>0</v>
      </c>
      <c r="AT862" s="100">
        <v>0.12562883266646963</v>
      </c>
      <c r="AU862" s="108">
        <f t="shared" si="209"/>
        <v>1</v>
      </c>
    </row>
    <row r="863" spans="1:47" hidden="1">
      <c r="A863" s="21">
        <v>44927</v>
      </c>
      <c r="B863" s="23" t="s">
        <v>13</v>
      </c>
      <c r="C863" s="23" t="s">
        <v>782</v>
      </c>
      <c r="D863" s="23" t="s">
        <v>897</v>
      </c>
      <c r="E863" s="23">
        <v>1002907440</v>
      </c>
      <c r="F863" s="23" t="s">
        <v>15</v>
      </c>
      <c r="G863" s="23">
        <v>1079205</v>
      </c>
      <c r="H863" s="37" t="s">
        <v>16</v>
      </c>
      <c r="I863" s="4" t="s">
        <v>3512</v>
      </c>
      <c r="J863" s="4" t="s">
        <v>3512</v>
      </c>
      <c r="K863" s="24">
        <v>6350</v>
      </c>
      <c r="L863" s="24">
        <v>6350</v>
      </c>
      <c r="M863" s="29">
        <v>1</v>
      </c>
      <c r="N863" s="29">
        <v>1</v>
      </c>
      <c r="O863" s="29">
        <v>0</v>
      </c>
      <c r="P863" s="29">
        <v>6350</v>
      </c>
      <c r="Q863" s="29">
        <v>0</v>
      </c>
      <c r="R863" s="28">
        <v>459924.1</v>
      </c>
      <c r="S863" s="28">
        <v>0</v>
      </c>
      <c r="T863" s="28">
        <v>459933</v>
      </c>
      <c r="U863" s="28">
        <v>0</v>
      </c>
      <c r="V863" s="29">
        <v>1</v>
      </c>
      <c r="W863" s="29">
        <v>0</v>
      </c>
      <c r="X863" s="32">
        <f t="shared" si="195"/>
        <v>1</v>
      </c>
      <c r="Y863" s="33">
        <f t="shared" si="196"/>
        <v>6350</v>
      </c>
      <c r="Z863" s="33">
        <f t="shared" si="197"/>
        <v>459924.1</v>
      </c>
      <c r="AA863" s="33">
        <f t="shared" si="198"/>
        <v>459933</v>
      </c>
      <c r="AB863" s="5">
        <v>1</v>
      </c>
      <c r="AC863" s="6">
        <v>609104.17000000004</v>
      </c>
      <c r="AD863" s="32">
        <v>0</v>
      </c>
      <c r="AE863" s="67">
        <f t="shared" si="199"/>
        <v>1</v>
      </c>
      <c r="AF863" s="70">
        <f>IF(C863=Sheet6!$E$3,Sheet6!$E$4,IF('January 2023'!C863=Sheet6!$F$3,Sheet6!$F$4,IF('January 2023'!C863=Sheet6!$G$3,Sheet6!$G$4,IF('January 2023'!C863=Sheet6!$H$3,Sheet6!$H$4,IF('January 2023'!C863=Sheet6!$I$3,Sheet6!$I$4,IF('January 2023'!C863=Sheet6!$J$3,Sheet6!$J$4,IF('January 2023'!C863=Sheet6!$K$3,Sheet6!$K$4,IF('January 2023'!C863=Sheet6!$L$3,Sheet6!$L$4))))))))</f>
        <v>0.12562883266646963</v>
      </c>
      <c r="AG863" s="74">
        <f t="shared" si="200"/>
        <v>1</v>
      </c>
      <c r="AH863" s="71">
        <v>0.83279999999999998</v>
      </c>
      <c r="AI863" s="72">
        <f t="shared" si="201"/>
        <v>1</v>
      </c>
      <c r="AJ863" s="73">
        <f t="shared" si="202"/>
        <v>1</v>
      </c>
      <c r="AK863" s="73">
        <v>0.71157898999890445</v>
      </c>
      <c r="AL863" s="95">
        <f t="shared" si="203"/>
        <v>1</v>
      </c>
      <c r="AM863" s="107">
        <v>0</v>
      </c>
      <c r="AN863" s="98">
        <f t="shared" si="204"/>
        <v>0</v>
      </c>
      <c r="AO863" s="99" t="e">
        <f>SUMIF([1]Sheet1!$AB:$AB,E863,[1]Sheet1!$AA:$AA)</f>
        <v>#VALUE!</v>
      </c>
      <c r="AP863" s="100">
        <f t="shared" si="205"/>
        <v>1</v>
      </c>
      <c r="AQ863" s="97">
        <f t="shared" si="206"/>
        <v>0</v>
      </c>
      <c r="AR863" s="100">
        <f t="shared" si="207"/>
        <v>1.0000193510190052</v>
      </c>
      <c r="AS863" s="101">
        <f t="shared" si="208"/>
        <v>-1.9351019005187098E-5</v>
      </c>
      <c r="AT863" s="100">
        <v>0.12562883266646963</v>
      </c>
      <c r="AU863" s="108">
        <f t="shared" si="209"/>
        <v>1</v>
      </c>
    </row>
    <row r="864" spans="1:47" hidden="1">
      <c r="A864" s="21">
        <v>44927</v>
      </c>
      <c r="B864" s="22" t="s">
        <v>13</v>
      </c>
      <c r="C864" s="22" t="s">
        <v>782</v>
      </c>
      <c r="D864" s="22" t="s">
        <v>895</v>
      </c>
      <c r="E864" s="22">
        <v>1002049527</v>
      </c>
      <c r="F864" s="23" t="s">
        <v>15</v>
      </c>
      <c r="G864" s="22">
        <v>1064344</v>
      </c>
      <c r="H864" s="36" t="s">
        <v>16</v>
      </c>
      <c r="I864" s="4" t="s">
        <v>3512</v>
      </c>
      <c r="J864" s="4" t="s">
        <v>3512</v>
      </c>
      <c r="K864" s="24">
        <v>6278</v>
      </c>
      <c r="L864" s="25">
        <v>6278</v>
      </c>
      <c r="M864" s="26">
        <v>1</v>
      </c>
      <c r="N864" s="26">
        <v>1</v>
      </c>
      <c r="O864" s="26">
        <v>0</v>
      </c>
      <c r="P864" s="26">
        <v>6278</v>
      </c>
      <c r="Q864" s="26">
        <v>0</v>
      </c>
      <c r="R864" s="27">
        <v>454709.20999999996</v>
      </c>
      <c r="S864" s="27">
        <v>0</v>
      </c>
      <c r="T864" s="28">
        <v>454710.21</v>
      </c>
      <c r="U864" s="27">
        <v>0</v>
      </c>
      <c r="V864" s="29">
        <v>1</v>
      </c>
      <c r="W864" s="26">
        <v>0</v>
      </c>
      <c r="X864" s="30">
        <f t="shared" si="195"/>
        <v>1</v>
      </c>
      <c r="Y864" s="31">
        <f t="shared" si="196"/>
        <v>6278</v>
      </c>
      <c r="Z864" s="31">
        <f t="shared" si="197"/>
        <v>454709.20999999996</v>
      </c>
      <c r="AA864" s="31">
        <f t="shared" si="198"/>
        <v>454710.21</v>
      </c>
      <c r="AB864" s="5">
        <v>1</v>
      </c>
      <c r="AC864" s="6">
        <v>534969.93999999994</v>
      </c>
      <c r="AD864" s="30">
        <v>0</v>
      </c>
      <c r="AE864" s="67">
        <f t="shared" si="199"/>
        <v>1</v>
      </c>
      <c r="AF864" s="70">
        <f>IF(C864=Sheet6!$E$3,Sheet6!$E$4,IF('January 2023'!C864=Sheet6!$F$3,Sheet6!$F$4,IF('January 2023'!C864=Sheet6!$G$3,Sheet6!$G$4,IF('January 2023'!C864=Sheet6!$H$3,Sheet6!$H$4,IF('January 2023'!C864=Sheet6!$I$3,Sheet6!$I$4,IF('January 2023'!C864=Sheet6!$J$3,Sheet6!$J$4,IF('January 2023'!C864=Sheet6!$K$3,Sheet6!$K$4,IF('January 2023'!C864=Sheet6!$L$3,Sheet6!$L$4))))))))</f>
        <v>0.12562883266646963</v>
      </c>
      <c r="AG864" s="74">
        <f t="shared" si="200"/>
        <v>1</v>
      </c>
      <c r="AH864" s="71">
        <v>0.83279999999999998</v>
      </c>
      <c r="AI864" s="72">
        <f t="shared" si="201"/>
        <v>1</v>
      </c>
      <c r="AJ864" s="73">
        <f t="shared" si="202"/>
        <v>1</v>
      </c>
      <c r="AK864" s="73">
        <v>0.71157898999890445</v>
      </c>
      <c r="AL864" s="95">
        <f t="shared" si="203"/>
        <v>1</v>
      </c>
      <c r="AM864" s="107">
        <v>0</v>
      </c>
      <c r="AN864" s="98">
        <f t="shared" si="204"/>
        <v>0</v>
      </c>
      <c r="AO864" s="99" t="e">
        <f>SUMIF([1]Sheet1!$AB:$AB,E864,[1]Sheet1!$AA:$AA)</f>
        <v>#VALUE!</v>
      </c>
      <c r="AP864" s="100">
        <f t="shared" si="205"/>
        <v>1</v>
      </c>
      <c r="AQ864" s="97">
        <f t="shared" si="206"/>
        <v>0</v>
      </c>
      <c r="AR864" s="100">
        <f t="shared" si="207"/>
        <v>1.0000021992077091</v>
      </c>
      <c r="AS864" s="101">
        <f t="shared" si="208"/>
        <v>-2.1992077090526863E-6</v>
      </c>
      <c r="AT864" s="100">
        <v>0.12562883266646963</v>
      </c>
      <c r="AU864" s="108">
        <f t="shared" si="209"/>
        <v>1</v>
      </c>
    </row>
    <row r="865" spans="1:47" hidden="1">
      <c r="A865" s="21">
        <v>44927</v>
      </c>
      <c r="B865" s="22" t="s">
        <v>13</v>
      </c>
      <c r="C865" s="22" t="s">
        <v>782</v>
      </c>
      <c r="D865" s="22" t="s">
        <v>903</v>
      </c>
      <c r="E865" s="22">
        <v>1002050004</v>
      </c>
      <c r="F865" s="23" t="s">
        <v>15</v>
      </c>
      <c r="G865" s="22">
        <v>1064344</v>
      </c>
      <c r="H865" s="36" t="s">
        <v>16</v>
      </c>
      <c r="I865" s="4" t="s">
        <v>3512</v>
      </c>
      <c r="J865" s="4" t="s">
        <v>3512</v>
      </c>
      <c r="K865" s="24">
        <v>6013</v>
      </c>
      <c r="L865" s="25">
        <v>6013</v>
      </c>
      <c r="M865" s="26">
        <v>1</v>
      </c>
      <c r="N865" s="26">
        <v>1</v>
      </c>
      <c r="O865" s="26">
        <v>0</v>
      </c>
      <c r="P865" s="26">
        <v>6013</v>
      </c>
      <c r="Q865" s="26">
        <v>0</v>
      </c>
      <c r="R865" s="27">
        <v>439681.67</v>
      </c>
      <c r="S865" s="27">
        <v>0</v>
      </c>
      <c r="T865" s="28">
        <v>471000</v>
      </c>
      <c r="U865" s="27">
        <v>0</v>
      </c>
      <c r="V865" s="29">
        <v>1</v>
      </c>
      <c r="W865" s="26">
        <v>0</v>
      </c>
      <c r="X865" s="30">
        <f t="shared" si="195"/>
        <v>1</v>
      </c>
      <c r="Y865" s="31">
        <f t="shared" si="196"/>
        <v>6013</v>
      </c>
      <c r="Z865" s="31">
        <f t="shared" si="197"/>
        <v>439681.67</v>
      </c>
      <c r="AA865" s="31">
        <f t="shared" si="198"/>
        <v>471000</v>
      </c>
      <c r="AB865" s="5">
        <v>1</v>
      </c>
      <c r="AC865" s="6">
        <v>2669169.84</v>
      </c>
      <c r="AD865" s="30">
        <v>0</v>
      </c>
      <c r="AE865" s="67">
        <f t="shared" si="199"/>
        <v>1</v>
      </c>
      <c r="AF865" s="70">
        <f>IF(C865=Sheet6!$E$3,Sheet6!$E$4,IF('January 2023'!C865=Sheet6!$F$3,Sheet6!$F$4,IF('January 2023'!C865=Sheet6!$G$3,Sheet6!$G$4,IF('January 2023'!C865=Sheet6!$H$3,Sheet6!$H$4,IF('January 2023'!C865=Sheet6!$I$3,Sheet6!$I$4,IF('January 2023'!C865=Sheet6!$J$3,Sheet6!$J$4,IF('January 2023'!C865=Sheet6!$K$3,Sheet6!$K$4,IF('January 2023'!C865=Sheet6!$L$3,Sheet6!$L$4))))))))</f>
        <v>0.12562883266646963</v>
      </c>
      <c r="AG865" s="74">
        <f t="shared" si="200"/>
        <v>1</v>
      </c>
      <c r="AH865" s="71">
        <v>0.83279999999999998</v>
      </c>
      <c r="AI865" s="72">
        <f t="shared" si="201"/>
        <v>1</v>
      </c>
      <c r="AJ865" s="73">
        <f t="shared" si="202"/>
        <v>1</v>
      </c>
      <c r="AK865" s="73">
        <v>0.71157898999890445</v>
      </c>
      <c r="AL865" s="95">
        <f t="shared" si="203"/>
        <v>1</v>
      </c>
      <c r="AM865" s="107">
        <v>0</v>
      </c>
      <c r="AN865" s="98">
        <f t="shared" si="204"/>
        <v>0</v>
      </c>
      <c r="AO865" s="99" t="e">
        <f>SUMIF([1]Sheet1!$AB:$AB,E865,[1]Sheet1!$AA:$AA)</f>
        <v>#VALUE!</v>
      </c>
      <c r="AP865" s="100">
        <f t="shared" si="205"/>
        <v>1</v>
      </c>
      <c r="AQ865" s="97">
        <f t="shared" si="206"/>
        <v>0</v>
      </c>
      <c r="AR865" s="100">
        <f t="shared" si="207"/>
        <v>1.0712295556919624</v>
      </c>
      <c r="AS865" s="101">
        <f t="shared" si="208"/>
        <v>-7.1229555691962432E-2</v>
      </c>
      <c r="AT865" s="100">
        <v>0.12562883266646963</v>
      </c>
      <c r="AU865" s="108">
        <f t="shared" si="209"/>
        <v>1</v>
      </c>
    </row>
    <row r="866" spans="1:47" hidden="1">
      <c r="A866" s="21">
        <v>44927</v>
      </c>
      <c r="B866" s="23" t="s">
        <v>13</v>
      </c>
      <c r="C866" s="23" t="s">
        <v>782</v>
      </c>
      <c r="D866" s="23" t="s">
        <v>909</v>
      </c>
      <c r="E866" s="23">
        <v>1006006001</v>
      </c>
      <c r="F866" s="23" t="s">
        <v>15</v>
      </c>
      <c r="G866" s="23">
        <v>1064344</v>
      </c>
      <c r="H866" s="37" t="s">
        <v>16</v>
      </c>
      <c r="I866" s="4" t="s">
        <v>3512</v>
      </c>
      <c r="J866" s="4" t="s">
        <v>3512</v>
      </c>
      <c r="K866" s="24">
        <v>5511</v>
      </c>
      <c r="L866" s="24">
        <v>5511</v>
      </c>
      <c r="M866" s="29">
        <v>1</v>
      </c>
      <c r="N866" s="29">
        <v>1</v>
      </c>
      <c r="O866" s="29">
        <v>0</v>
      </c>
      <c r="P866" s="29">
        <v>5511</v>
      </c>
      <c r="Q866" s="29">
        <v>0</v>
      </c>
      <c r="R866" s="28">
        <v>399156.17000000004</v>
      </c>
      <c r="S866" s="28">
        <v>0</v>
      </c>
      <c r="T866" s="28">
        <v>400000</v>
      </c>
      <c r="U866" s="28">
        <v>0</v>
      </c>
      <c r="V866" s="29">
        <v>1</v>
      </c>
      <c r="W866" s="29">
        <v>0</v>
      </c>
      <c r="X866" s="32">
        <f t="shared" si="195"/>
        <v>1</v>
      </c>
      <c r="Y866" s="33">
        <f t="shared" si="196"/>
        <v>5511</v>
      </c>
      <c r="Z866" s="33">
        <f t="shared" si="197"/>
        <v>399156.17000000004</v>
      </c>
      <c r="AA866" s="33">
        <f t="shared" si="198"/>
        <v>400000</v>
      </c>
      <c r="AB866" s="5">
        <v>1</v>
      </c>
      <c r="AC866" s="6">
        <v>349983.74</v>
      </c>
      <c r="AD866" s="32">
        <v>0</v>
      </c>
      <c r="AE866" s="67">
        <f t="shared" si="199"/>
        <v>1</v>
      </c>
      <c r="AF866" s="70">
        <f>IF(C866=Sheet6!$E$3,Sheet6!$E$4,IF('January 2023'!C866=Sheet6!$F$3,Sheet6!$F$4,IF('January 2023'!C866=Sheet6!$G$3,Sheet6!$G$4,IF('January 2023'!C866=Sheet6!$H$3,Sheet6!$H$4,IF('January 2023'!C866=Sheet6!$I$3,Sheet6!$I$4,IF('January 2023'!C866=Sheet6!$J$3,Sheet6!$J$4,IF('January 2023'!C866=Sheet6!$K$3,Sheet6!$K$4,IF('January 2023'!C866=Sheet6!$L$3,Sheet6!$L$4))))))))</f>
        <v>0.12562883266646963</v>
      </c>
      <c r="AG866" s="74">
        <f t="shared" si="200"/>
        <v>1</v>
      </c>
      <c r="AH866" s="71">
        <v>0.83279999999999998</v>
      </c>
      <c r="AI866" s="72">
        <f t="shared" si="201"/>
        <v>1</v>
      </c>
      <c r="AJ866" s="73">
        <f t="shared" si="202"/>
        <v>1</v>
      </c>
      <c r="AK866" s="73">
        <v>0.71157898999890445</v>
      </c>
      <c r="AL866" s="95">
        <f t="shared" si="203"/>
        <v>1</v>
      </c>
      <c r="AM866" s="107">
        <v>0</v>
      </c>
      <c r="AN866" s="98">
        <f t="shared" si="204"/>
        <v>0</v>
      </c>
      <c r="AO866" s="99" t="e">
        <f>SUMIF([1]Sheet1!$AB:$AB,E866,[1]Sheet1!$AA:$AA)</f>
        <v>#VALUE!</v>
      </c>
      <c r="AP866" s="100">
        <f t="shared" si="205"/>
        <v>1</v>
      </c>
      <c r="AQ866" s="97">
        <f t="shared" si="206"/>
        <v>0</v>
      </c>
      <c r="AR866" s="100">
        <f t="shared" si="207"/>
        <v>1.0021140347147834</v>
      </c>
      <c r="AS866" s="101">
        <f t="shared" si="208"/>
        <v>-2.1140347147834415E-3</v>
      </c>
      <c r="AT866" s="100">
        <v>0.12562883266646963</v>
      </c>
      <c r="AU866" s="108">
        <f t="shared" si="209"/>
        <v>1</v>
      </c>
    </row>
    <row r="867" spans="1:47" hidden="1">
      <c r="A867" s="21">
        <v>44927</v>
      </c>
      <c r="B867" s="23" t="s">
        <v>13</v>
      </c>
      <c r="C867" s="23" t="s">
        <v>782</v>
      </c>
      <c r="D867" s="23" t="s">
        <v>787</v>
      </c>
      <c r="E867" s="23">
        <v>1002050580</v>
      </c>
      <c r="F867" s="23" t="s">
        <v>15</v>
      </c>
      <c r="G867" s="23">
        <v>1064344</v>
      </c>
      <c r="H867" s="37" t="s">
        <v>16</v>
      </c>
      <c r="I867" s="4" t="s">
        <v>3512</v>
      </c>
      <c r="J867" s="4" t="s">
        <v>3512</v>
      </c>
      <c r="K867" s="24">
        <v>5467</v>
      </c>
      <c r="L867" s="24">
        <v>5467</v>
      </c>
      <c r="M867" s="29">
        <v>1</v>
      </c>
      <c r="N867" s="29">
        <v>1</v>
      </c>
      <c r="O867" s="29">
        <v>0</v>
      </c>
      <c r="P867" s="29">
        <v>5467</v>
      </c>
      <c r="Q867" s="29">
        <v>0</v>
      </c>
      <c r="R867" s="28">
        <v>395969.29</v>
      </c>
      <c r="S867" s="28">
        <v>0</v>
      </c>
      <c r="T867" s="28">
        <v>395969.29</v>
      </c>
      <c r="U867" s="28">
        <v>0</v>
      </c>
      <c r="V867" s="29">
        <v>1</v>
      </c>
      <c r="W867" s="29">
        <v>0</v>
      </c>
      <c r="X867" s="32">
        <f t="shared" si="195"/>
        <v>1</v>
      </c>
      <c r="Y867" s="33">
        <f t="shared" si="196"/>
        <v>5467</v>
      </c>
      <c r="Z867" s="33">
        <f t="shared" si="197"/>
        <v>395969.29</v>
      </c>
      <c r="AA867" s="33">
        <f t="shared" si="198"/>
        <v>395969.29</v>
      </c>
      <c r="AB867" s="5">
        <v>1</v>
      </c>
      <c r="AC867" s="6">
        <v>232919.44</v>
      </c>
      <c r="AD867" s="32">
        <v>0</v>
      </c>
      <c r="AE867" s="67">
        <f t="shared" si="199"/>
        <v>1</v>
      </c>
      <c r="AF867" s="70">
        <f>IF(C867=Sheet6!$E$3,Sheet6!$E$4,IF('January 2023'!C867=Sheet6!$F$3,Sheet6!$F$4,IF('January 2023'!C867=Sheet6!$G$3,Sheet6!$G$4,IF('January 2023'!C867=Sheet6!$H$3,Sheet6!$H$4,IF('January 2023'!C867=Sheet6!$I$3,Sheet6!$I$4,IF('January 2023'!C867=Sheet6!$J$3,Sheet6!$J$4,IF('January 2023'!C867=Sheet6!$K$3,Sheet6!$K$4,IF('January 2023'!C867=Sheet6!$L$3,Sheet6!$L$4))))))))</f>
        <v>0.12562883266646963</v>
      </c>
      <c r="AG867" s="74">
        <f t="shared" si="200"/>
        <v>1</v>
      </c>
      <c r="AH867" s="71">
        <v>0.83279999999999998</v>
      </c>
      <c r="AI867" s="72">
        <f t="shared" si="201"/>
        <v>1</v>
      </c>
      <c r="AJ867" s="73">
        <f t="shared" si="202"/>
        <v>1</v>
      </c>
      <c r="AK867" s="73">
        <v>0.71157898999890445</v>
      </c>
      <c r="AL867" s="95">
        <f t="shared" si="203"/>
        <v>1</v>
      </c>
      <c r="AM867" s="107">
        <v>0</v>
      </c>
      <c r="AN867" s="98">
        <f t="shared" si="204"/>
        <v>0</v>
      </c>
      <c r="AO867" s="99" t="e">
        <f>SUMIF([1]Sheet1!$AB:$AB,E867,[1]Sheet1!$AA:$AA)</f>
        <v>#VALUE!</v>
      </c>
      <c r="AP867" s="100">
        <f t="shared" si="205"/>
        <v>1</v>
      </c>
      <c r="AQ867" s="97">
        <f t="shared" si="206"/>
        <v>0</v>
      </c>
      <c r="AR867" s="100">
        <f t="shared" si="207"/>
        <v>1</v>
      </c>
      <c r="AS867" s="101">
        <f t="shared" si="208"/>
        <v>0</v>
      </c>
      <c r="AT867" s="100">
        <v>0.12562883266646963</v>
      </c>
      <c r="AU867" s="108">
        <f t="shared" si="209"/>
        <v>1</v>
      </c>
    </row>
    <row r="868" spans="1:47" hidden="1">
      <c r="A868" s="21">
        <v>44927</v>
      </c>
      <c r="B868" s="23" t="s">
        <v>13</v>
      </c>
      <c r="C868" s="23" t="s">
        <v>782</v>
      </c>
      <c r="D868" s="23" t="s">
        <v>899</v>
      </c>
      <c r="E868" s="23">
        <v>1002049860</v>
      </c>
      <c r="F868" s="23" t="s">
        <v>15</v>
      </c>
      <c r="G868" s="23">
        <v>1079205</v>
      </c>
      <c r="H868" s="37" t="s">
        <v>16</v>
      </c>
      <c r="I868" s="4" t="s">
        <v>3512</v>
      </c>
      <c r="J868" s="4" t="s">
        <v>3512</v>
      </c>
      <c r="K868" s="24">
        <v>4993</v>
      </c>
      <c r="L868" s="24">
        <v>4993</v>
      </c>
      <c r="M868" s="29">
        <v>1</v>
      </c>
      <c r="N868" s="29">
        <v>1</v>
      </c>
      <c r="O868" s="29">
        <v>0</v>
      </c>
      <c r="P868" s="29">
        <v>4993</v>
      </c>
      <c r="Q868" s="29">
        <v>0</v>
      </c>
      <c r="R868" s="28">
        <v>361637.96</v>
      </c>
      <c r="S868" s="28">
        <v>0</v>
      </c>
      <c r="T868" s="28">
        <v>361637.96</v>
      </c>
      <c r="U868" s="28">
        <v>0</v>
      </c>
      <c r="V868" s="29">
        <v>1</v>
      </c>
      <c r="W868" s="29">
        <v>0</v>
      </c>
      <c r="X868" s="32">
        <f t="shared" si="195"/>
        <v>1</v>
      </c>
      <c r="Y868" s="33">
        <f t="shared" si="196"/>
        <v>4993</v>
      </c>
      <c r="Z868" s="33">
        <f t="shared" si="197"/>
        <v>361637.96</v>
      </c>
      <c r="AA868" s="33">
        <f t="shared" si="198"/>
        <v>361637.96</v>
      </c>
      <c r="AB868" s="5">
        <v>1</v>
      </c>
      <c r="AC868" s="6">
        <v>468031.07</v>
      </c>
      <c r="AD868" s="32">
        <v>0</v>
      </c>
      <c r="AE868" s="67">
        <f t="shared" si="199"/>
        <v>1</v>
      </c>
      <c r="AF868" s="70">
        <f>IF(C868=Sheet6!$E$3,Sheet6!$E$4,IF('January 2023'!C868=Sheet6!$F$3,Sheet6!$F$4,IF('January 2023'!C868=Sheet6!$G$3,Sheet6!$G$4,IF('January 2023'!C868=Sheet6!$H$3,Sheet6!$H$4,IF('January 2023'!C868=Sheet6!$I$3,Sheet6!$I$4,IF('January 2023'!C868=Sheet6!$J$3,Sheet6!$J$4,IF('January 2023'!C868=Sheet6!$K$3,Sheet6!$K$4,IF('January 2023'!C868=Sheet6!$L$3,Sheet6!$L$4))))))))</f>
        <v>0.12562883266646963</v>
      </c>
      <c r="AG868" s="74">
        <f t="shared" si="200"/>
        <v>1</v>
      </c>
      <c r="AH868" s="71">
        <v>0.83279999999999998</v>
      </c>
      <c r="AI868" s="72">
        <f t="shared" si="201"/>
        <v>1</v>
      </c>
      <c r="AJ868" s="73">
        <f t="shared" si="202"/>
        <v>1</v>
      </c>
      <c r="AK868" s="73">
        <v>0.71157898999890445</v>
      </c>
      <c r="AL868" s="95">
        <f t="shared" si="203"/>
        <v>1</v>
      </c>
      <c r="AM868" s="107">
        <v>0</v>
      </c>
      <c r="AN868" s="98">
        <f t="shared" si="204"/>
        <v>0</v>
      </c>
      <c r="AO868" s="99" t="e">
        <f>SUMIF([1]Sheet1!$AB:$AB,E868,[1]Sheet1!$AA:$AA)</f>
        <v>#VALUE!</v>
      </c>
      <c r="AP868" s="100">
        <f t="shared" si="205"/>
        <v>1</v>
      </c>
      <c r="AQ868" s="97">
        <f t="shared" si="206"/>
        <v>0</v>
      </c>
      <c r="AR868" s="100">
        <f t="shared" si="207"/>
        <v>1</v>
      </c>
      <c r="AS868" s="101">
        <f t="shared" si="208"/>
        <v>0</v>
      </c>
      <c r="AT868" s="100">
        <v>0.12562883266646963</v>
      </c>
      <c r="AU868" s="108">
        <f t="shared" si="209"/>
        <v>1</v>
      </c>
    </row>
    <row r="869" spans="1:47" hidden="1">
      <c r="A869" s="21">
        <v>44927</v>
      </c>
      <c r="B869" s="22" t="s">
        <v>13</v>
      </c>
      <c r="C869" s="22" t="s">
        <v>782</v>
      </c>
      <c r="D869" s="22" t="s">
        <v>907</v>
      </c>
      <c r="E869" s="22">
        <v>1002049916</v>
      </c>
      <c r="F869" s="23" t="s">
        <v>15</v>
      </c>
      <c r="G869" s="22">
        <v>1064344</v>
      </c>
      <c r="H869" s="36" t="s">
        <v>16</v>
      </c>
      <c r="I869" s="4" t="s">
        <v>3512</v>
      </c>
      <c r="J869" s="4" t="s">
        <v>3512</v>
      </c>
      <c r="K869" s="24">
        <v>4846</v>
      </c>
      <c r="L869" s="25">
        <v>4846</v>
      </c>
      <c r="M869" s="26">
        <v>1</v>
      </c>
      <c r="N869" s="26">
        <v>1</v>
      </c>
      <c r="O869" s="26">
        <v>0</v>
      </c>
      <c r="P869" s="26">
        <v>4846</v>
      </c>
      <c r="Q869" s="26">
        <v>0</v>
      </c>
      <c r="R869" s="27">
        <v>350990.9</v>
      </c>
      <c r="S869" s="27">
        <v>0</v>
      </c>
      <c r="T869" s="28">
        <v>350990.9</v>
      </c>
      <c r="U869" s="27">
        <v>0</v>
      </c>
      <c r="V869" s="29">
        <v>1</v>
      </c>
      <c r="W869" s="26">
        <v>0</v>
      </c>
      <c r="X869" s="30">
        <f t="shared" si="195"/>
        <v>1</v>
      </c>
      <c r="Y869" s="31">
        <f t="shared" si="196"/>
        <v>4846</v>
      </c>
      <c r="Z869" s="31">
        <f t="shared" si="197"/>
        <v>350990.9</v>
      </c>
      <c r="AA869" s="31">
        <f t="shared" si="198"/>
        <v>350990.9</v>
      </c>
      <c r="AB869" s="5">
        <v>1</v>
      </c>
      <c r="AC869" s="6">
        <v>468187.66</v>
      </c>
      <c r="AD869" s="30">
        <v>0</v>
      </c>
      <c r="AE869" s="67">
        <f t="shared" si="199"/>
        <v>1</v>
      </c>
      <c r="AF869" s="70">
        <f>IF(C869=Sheet6!$E$3,Sheet6!$E$4,IF('January 2023'!C869=Sheet6!$F$3,Sheet6!$F$4,IF('January 2023'!C869=Sheet6!$G$3,Sheet6!$G$4,IF('January 2023'!C869=Sheet6!$H$3,Sheet6!$H$4,IF('January 2023'!C869=Sheet6!$I$3,Sheet6!$I$4,IF('January 2023'!C869=Sheet6!$J$3,Sheet6!$J$4,IF('January 2023'!C869=Sheet6!$K$3,Sheet6!$K$4,IF('January 2023'!C869=Sheet6!$L$3,Sheet6!$L$4))))))))</f>
        <v>0.12562883266646963</v>
      </c>
      <c r="AG869" s="74">
        <f t="shared" si="200"/>
        <v>1</v>
      </c>
      <c r="AH869" s="71">
        <v>0.83279999999999998</v>
      </c>
      <c r="AI869" s="72">
        <f t="shared" si="201"/>
        <v>1</v>
      </c>
      <c r="AJ869" s="73">
        <f t="shared" si="202"/>
        <v>1</v>
      </c>
      <c r="AK869" s="73">
        <v>0.71157898999890445</v>
      </c>
      <c r="AL869" s="95">
        <f t="shared" si="203"/>
        <v>1</v>
      </c>
      <c r="AM869" s="107">
        <v>0</v>
      </c>
      <c r="AN869" s="98">
        <f t="shared" si="204"/>
        <v>0</v>
      </c>
      <c r="AO869" s="99" t="e">
        <f>SUMIF([1]Sheet1!$AB:$AB,E869,[1]Sheet1!$AA:$AA)</f>
        <v>#VALUE!</v>
      </c>
      <c r="AP869" s="100">
        <f t="shared" si="205"/>
        <v>1</v>
      </c>
      <c r="AQ869" s="97">
        <f t="shared" si="206"/>
        <v>0</v>
      </c>
      <c r="AR869" s="100">
        <f t="shared" si="207"/>
        <v>1</v>
      </c>
      <c r="AS869" s="101">
        <f t="shared" si="208"/>
        <v>0</v>
      </c>
      <c r="AT869" s="100">
        <v>0.12562883266646963</v>
      </c>
      <c r="AU869" s="108">
        <f t="shared" si="209"/>
        <v>1</v>
      </c>
    </row>
    <row r="870" spans="1:47" hidden="1">
      <c r="A870" s="21">
        <v>44927</v>
      </c>
      <c r="B870" s="22" t="s">
        <v>13</v>
      </c>
      <c r="C870" s="22" t="s">
        <v>782</v>
      </c>
      <c r="D870" s="22" t="s">
        <v>918</v>
      </c>
      <c r="E870" s="22">
        <v>1002050234</v>
      </c>
      <c r="F870" s="23" t="s">
        <v>15</v>
      </c>
      <c r="G870" s="22">
        <v>1064344</v>
      </c>
      <c r="H870" s="36" t="s">
        <v>16</v>
      </c>
      <c r="I870" s="4" t="s">
        <v>3512</v>
      </c>
      <c r="J870" s="4" t="s">
        <v>3512</v>
      </c>
      <c r="K870" s="24">
        <v>4540</v>
      </c>
      <c r="L870" s="25">
        <v>4540</v>
      </c>
      <c r="M870" s="26">
        <v>1</v>
      </c>
      <c r="N870" s="26">
        <v>1</v>
      </c>
      <c r="O870" s="26">
        <v>0</v>
      </c>
      <c r="P870" s="26">
        <v>4540</v>
      </c>
      <c r="Q870" s="26">
        <v>0</v>
      </c>
      <c r="R870" s="27">
        <v>328827.63</v>
      </c>
      <c r="S870" s="27">
        <v>0</v>
      </c>
      <c r="T870" s="28">
        <v>329000</v>
      </c>
      <c r="U870" s="27">
        <v>0</v>
      </c>
      <c r="V870" s="29">
        <v>1</v>
      </c>
      <c r="W870" s="26">
        <v>0</v>
      </c>
      <c r="X870" s="30">
        <f t="shared" si="195"/>
        <v>1</v>
      </c>
      <c r="Y870" s="31">
        <f t="shared" si="196"/>
        <v>4540</v>
      </c>
      <c r="Z870" s="31">
        <f t="shared" si="197"/>
        <v>328827.63</v>
      </c>
      <c r="AA870" s="31">
        <f t="shared" si="198"/>
        <v>329000</v>
      </c>
      <c r="AB870" s="5">
        <v>1</v>
      </c>
      <c r="AC870" s="6">
        <v>271814.90999999997</v>
      </c>
      <c r="AD870" s="30">
        <v>0</v>
      </c>
      <c r="AE870" s="67">
        <f t="shared" si="199"/>
        <v>1</v>
      </c>
      <c r="AF870" s="70">
        <f>IF(C870=Sheet6!$E$3,Sheet6!$E$4,IF('January 2023'!C870=Sheet6!$F$3,Sheet6!$F$4,IF('January 2023'!C870=Sheet6!$G$3,Sheet6!$G$4,IF('January 2023'!C870=Sheet6!$H$3,Sheet6!$H$4,IF('January 2023'!C870=Sheet6!$I$3,Sheet6!$I$4,IF('January 2023'!C870=Sheet6!$J$3,Sheet6!$J$4,IF('January 2023'!C870=Sheet6!$K$3,Sheet6!$K$4,IF('January 2023'!C870=Sheet6!$L$3,Sheet6!$L$4))))))))</f>
        <v>0.12562883266646963</v>
      </c>
      <c r="AG870" s="74">
        <f t="shared" si="200"/>
        <v>1</v>
      </c>
      <c r="AH870" s="71">
        <v>0.83279999999999998</v>
      </c>
      <c r="AI870" s="72">
        <f t="shared" si="201"/>
        <v>1</v>
      </c>
      <c r="AJ870" s="73">
        <f t="shared" si="202"/>
        <v>1</v>
      </c>
      <c r="AK870" s="73">
        <v>0.71157898999890445</v>
      </c>
      <c r="AL870" s="95">
        <f t="shared" si="203"/>
        <v>1</v>
      </c>
      <c r="AM870" s="107">
        <v>0</v>
      </c>
      <c r="AN870" s="98">
        <f t="shared" si="204"/>
        <v>0</v>
      </c>
      <c r="AO870" s="99" t="e">
        <f>SUMIF([1]Sheet1!$AB:$AB,E870,[1]Sheet1!$AA:$AA)</f>
        <v>#VALUE!</v>
      </c>
      <c r="AP870" s="100">
        <f t="shared" si="205"/>
        <v>1</v>
      </c>
      <c r="AQ870" s="97">
        <f t="shared" si="206"/>
        <v>0</v>
      </c>
      <c r="AR870" s="100">
        <f t="shared" si="207"/>
        <v>1.0005241956097182</v>
      </c>
      <c r="AS870" s="101">
        <f t="shared" si="208"/>
        <v>-5.2419560971816992E-4</v>
      </c>
      <c r="AT870" s="100">
        <v>0.12562883266646963</v>
      </c>
      <c r="AU870" s="108">
        <f t="shared" si="209"/>
        <v>1</v>
      </c>
    </row>
    <row r="871" spans="1:47" hidden="1">
      <c r="A871" s="21">
        <v>44927</v>
      </c>
      <c r="B871" s="22" t="s">
        <v>13</v>
      </c>
      <c r="C871" s="22" t="s">
        <v>782</v>
      </c>
      <c r="D871" s="22" t="s">
        <v>898</v>
      </c>
      <c r="E871" s="22">
        <v>1002050028</v>
      </c>
      <c r="F871" s="23" t="s">
        <v>15</v>
      </c>
      <c r="G871" s="22">
        <v>1079205</v>
      </c>
      <c r="H871" s="36" t="s">
        <v>16</v>
      </c>
      <c r="I871" s="4" t="s">
        <v>3512</v>
      </c>
      <c r="J871" s="4" t="s">
        <v>3512</v>
      </c>
      <c r="K871" s="24">
        <v>4422</v>
      </c>
      <c r="L871" s="25">
        <v>4422</v>
      </c>
      <c r="M871" s="26">
        <v>1</v>
      </c>
      <c r="N871" s="26">
        <v>1</v>
      </c>
      <c r="O871" s="26">
        <v>0</v>
      </c>
      <c r="P871" s="26">
        <v>4422</v>
      </c>
      <c r="Q871" s="26">
        <v>0</v>
      </c>
      <c r="R871" s="27">
        <v>320281</v>
      </c>
      <c r="S871" s="27">
        <v>0</v>
      </c>
      <c r="T871" s="28">
        <v>320200</v>
      </c>
      <c r="U871" s="27">
        <v>0</v>
      </c>
      <c r="V871" s="29">
        <v>1</v>
      </c>
      <c r="W871" s="26">
        <v>0</v>
      </c>
      <c r="X871" s="30">
        <f t="shared" si="195"/>
        <v>1</v>
      </c>
      <c r="Y871" s="31">
        <f t="shared" si="196"/>
        <v>4422</v>
      </c>
      <c r="Z871" s="31">
        <f t="shared" si="197"/>
        <v>320281</v>
      </c>
      <c r="AA871" s="31">
        <f t="shared" si="198"/>
        <v>320200</v>
      </c>
      <c r="AB871" s="5">
        <v>1</v>
      </c>
      <c r="AC871" s="6">
        <v>417495.05</v>
      </c>
      <c r="AD871" s="30">
        <v>0</v>
      </c>
      <c r="AE871" s="67">
        <f t="shared" si="199"/>
        <v>1</v>
      </c>
      <c r="AF871" s="70">
        <f>IF(C871=Sheet6!$E$3,Sheet6!$E$4,IF('January 2023'!C871=Sheet6!$F$3,Sheet6!$F$4,IF('January 2023'!C871=Sheet6!$G$3,Sheet6!$G$4,IF('January 2023'!C871=Sheet6!$H$3,Sheet6!$H$4,IF('January 2023'!C871=Sheet6!$I$3,Sheet6!$I$4,IF('January 2023'!C871=Sheet6!$J$3,Sheet6!$J$4,IF('January 2023'!C871=Sheet6!$K$3,Sheet6!$K$4,IF('January 2023'!C871=Sheet6!$L$3,Sheet6!$L$4))))))))</f>
        <v>0.12562883266646963</v>
      </c>
      <c r="AG871" s="74">
        <f t="shared" si="200"/>
        <v>1</v>
      </c>
      <c r="AH871" s="71">
        <v>0.83279999999999998</v>
      </c>
      <c r="AI871" s="72">
        <f t="shared" si="201"/>
        <v>1</v>
      </c>
      <c r="AJ871" s="73">
        <f t="shared" si="202"/>
        <v>1</v>
      </c>
      <c r="AK871" s="73">
        <v>0.71157898999890445</v>
      </c>
      <c r="AL871" s="95">
        <f t="shared" si="203"/>
        <v>1</v>
      </c>
      <c r="AM871" s="107">
        <v>0</v>
      </c>
      <c r="AN871" s="98">
        <f t="shared" si="204"/>
        <v>0</v>
      </c>
      <c r="AO871" s="99" t="e">
        <f>SUMIF([1]Sheet1!$AB:$AB,E871,[1]Sheet1!$AA:$AA)</f>
        <v>#VALUE!</v>
      </c>
      <c r="AP871" s="100">
        <f t="shared" si="205"/>
        <v>1</v>
      </c>
      <c r="AQ871" s="97">
        <f t="shared" si="206"/>
        <v>0</v>
      </c>
      <c r="AR871" s="100">
        <f t="shared" si="207"/>
        <v>0.99974709708037635</v>
      </c>
      <c r="AS871" s="101">
        <f t="shared" si="208"/>
        <v>2.529029196236543E-4</v>
      </c>
      <c r="AT871" s="100">
        <v>0.12562883266646963</v>
      </c>
      <c r="AU871" s="108">
        <f t="shared" si="209"/>
        <v>1</v>
      </c>
    </row>
    <row r="872" spans="1:47" hidden="1">
      <c r="A872" s="21">
        <v>44927</v>
      </c>
      <c r="B872" s="22" t="s">
        <v>13</v>
      </c>
      <c r="C872" s="22" t="s">
        <v>782</v>
      </c>
      <c r="D872" s="22" t="s">
        <v>922</v>
      </c>
      <c r="E872" s="22">
        <v>1004821412</v>
      </c>
      <c r="F872" s="23" t="s">
        <v>15</v>
      </c>
      <c r="G872" s="22">
        <v>1064340</v>
      </c>
      <c r="H872" s="36" t="s">
        <v>16</v>
      </c>
      <c r="I872" s="4" t="s">
        <v>3512</v>
      </c>
      <c r="J872" s="4" t="s">
        <v>3512</v>
      </c>
      <c r="K872" s="24">
        <v>3854</v>
      </c>
      <c r="L872" s="25">
        <v>3854</v>
      </c>
      <c r="M872" s="26">
        <v>1</v>
      </c>
      <c r="N872" s="26">
        <v>1</v>
      </c>
      <c r="O872" s="26">
        <v>0</v>
      </c>
      <c r="P872" s="26">
        <v>3854</v>
      </c>
      <c r="Q872" s="26">
        <v>0</v>
      </c>
      <c r="R872" s="27">
        <v>281811.60000000003</v>
      </c>
      <c r="S872" s="27">
        <v>0</v>
      </c>
      <c r="T872" s="28">
        <v>281811.59999999998</v>
      </c>
      <c r="U872" s="27">
        <v>0</v>
      </c>
      <c r="V872" s="29">
        <v>1</v>
      </c>
      <c r="W872" s="26">
        <v>0</v>
      </c>
      <c r="X872" s="30">
        <f t="shared" si="195"/>
        <v>1</v>
      </c>
      <c r="Y872" s="31">
        <f t="shared" si="196"/>
        <v>3854</v>
      </c>
      <c r="Z872" s="31">
        <f t="shared" si="197"/>
        <v>281811.60000000003</v>
      </c>
      <c r="AA872" s="31">
        <f t="shared" si="198"/>
        <v>281811.59999999998</v>
      </c>
      <c r="AB872" s="5">
        <v>1</v>
      </c>
      <c r="AC872" s="6">
        <v>350357.82</v>
      </c>
      <c r="AD872" s="30">
        <v>0</v>
      </c>
      <c r="AE872" s="67">
        <f t="shared" si="199"/>
        <v>1</v>
      </c>
      <c r="AF872" s="70">
        <f>IF(C872=Sheet6!$E$3,Sheet6!$E$4,IF('January 2023'!C872=Sheet6!$F$3,Sheet6!$F$4,IF('January 2023'!C872=Sheet6!$G$3,Sheet6!$G$4,IF('January 2023'!C872=Sheet6!$H$3,Sheet6!$H$4,IF('January 2023'!C872=Sheet6!$I$3,Sheet6!$I$4,IF('January 2023'!C872=Sheet6!$J$3,Sheet6!$J$4,IF('January 2023'!C872=Sheet6!$K$3,Sheet6!$K$4,IF('January 2023'!C872=Sheet6!$L$3,Sheet6!$L$4))))))))</f>
        <v>0.12562883266646963</v>
      </c>
      <c r="AG872" s="74">
        <f t="shared" si="200"/>
        <v>1</v>
      </c>
      <c r="AH872" s="71">
        <v>0.83279999999999998</v>
      </c>
      <c r="AI872" s="72">
        <f t="shared" si="201"/>
        <v>1</v>
      </c>
      <c r="AJ872" s="73">
        <f t="shared" si="202"/>
        <v>1</v>
      </c>
      <c r="AK872" s="73">
        <v>0.71157898999890445</v>
      </c>
      <c r="AL872" s="95">
        <f t="shared" si="203"/>
        <v>1</v>
      </c>
      <c r="AM872" s="107">
        <v>0</v>
      </c>
      <c r="AN872" s="98">
        <f t="shared" si="204"/>
        <v>0</v>
      </c>
      <c r="AO872" s="99" t="e">
        <f>SUMIF([1]Sheet1!$AB:$AB,E872,[1]Sheet1!$AA:$AA)</f>
        <v>#VALUE!</v>
      </c>
      <c r="AP872" s="100">
        <f t="shared" si="205"/>
        <v>1</v>
      </c>
      <c r="AQ872" s="97">
        <f t="shared" si="206"/>
        <v>0</v>
      </c>
      <c r="AR872" s="100">
        <f t="shared" si="207"/>
        <v>0.99999999999999978</v>
      </c>
      <c r="AS872" s="101">
        <f t="shared" si="208"/>
        <v>0</v>
      </c>
      <c r="AT872" s="100">
        <v>0.12562883266646963</v>
      </c>
      <c r="AU872" s="108">
        <f t="shared" si="209"/>
        <v>1</v>
      </c>
    </row>
    <row r="873" spans="1:47" hidden="1">
      <c r="A873" s="21">
        <v>44927</v>
      </c>
      <c r="B873" s="22" t="s">
        <v>13</v>
      </c>
      <c r="C873" s="22" t="s">
        <v>782</v>
      </c>
      <c r="D873" s="22" t="s">
        <v>962</v>
      </c>
      <c r="E873" s="22">
        <v>1002050658</v>
      </c>
      <c r="F873" s="23" t="s">
        <v>15</v>
      </c>
      <c r="G873" s="22">
        <v>1064344</v>
      </c>
      <c r="H873" s="36" t="s">
        <v>16</v>
      </c>
      <c r="I873" s="4" t="s">
        <v>3512</v>
      </c>
      <c r="J873" s="4" t="s">
        <v>3512</v>
      </c>
      <c r="K873" s="24">
        <v>3495</v>
      </c>
      <c r="L873" s="25">
        <v>3495</v>
      </c>
      <c r="M873" s="26">
        <v>1</v>
      </c>
      <c r="N873" s="26">
        <v>1</v>
      </c>
      <c r="O873" s="26">
        <v>0</v>
      </c>
      <c r="P873" s="26">
        <v>3495</v>
      </c>
      <c r="Q873" s="26">
        <v>0</v>
      </c>
      <c r="R873" s="27">
        <v>253139.31999999998</v>
      </c>
      <c r="S873" s="27">
        <v>0</v>
      </c>
      <c r="T873" s="28">
        <v>253139.32</v>
      </c>
      <c r="U873" s="27">
        <v>0</v>
      </c>
      <c r="V873" s="29">
        <v>1</v>
      </c>
      <c r="W873" s="26">
        <v>0</v>
      </c>
      <c r="X873" s="30">
        <f t="shared" si="195"/>
        <v>1</v>
      </c>
      <c r="Y873" s="31">
        <f t="shared" si="196"/>
        <v>3495</v>
      </c>
      <c r="Z873" s="31">
        <f t="shared" si="197"/>
        <v>253139.31999999998</v>
      </c>
      <c r="AA873" s="31">
        <f t="shared" si="198"/>
        <v>253139.32</v>
      </c>
      <c r="AB873" s="5">
        <v>1</v>
      </c>
      <c r="AC873" s="6">
        <v>66912.679999999993</v>
      </c>
      <c r="AD873" s="30">
        <v>0</v>
      </c>
      <c r="AE873" s="67">
        <f t="shared" si="199"/>
        <v>1</v>
      </c>
      <c r="AF873" s="70">
        <f>IF(C873=Sheet6!$E$3,Sheet6!$E$4,IF('January 2023'!C873=Sheet6!$F$3,Sheet6!$F$4,IF('January 2023'!C873=Sheet6!$G$3,Sheet6!$G$4,IF('January 2023'!C873=Sheet6!$H$3,Sheet6!$H$4,IF('January 2023'!C873=Sheet6!$I$3,Sheet6!$I$4,IF('January 2023'!C873=Sheet6!$J$3,Sheet6!$J$4,IF('January 2023'!C873=Sheet6!$K$3,Sheet6!$K$4,IF('January 2023'!C873=Sheet6!$L$3,Sheet6!$L$4))))))))</f>
        <v>0.12562883266646963</v>
      </c>
      <c r="AG873" s="74">
        <f t="shared" si="200"/>
        <v>1</v>
      </c>
      <c r="AH873" s="71">
        <v>0.83279999999999998</v>
      </c>
      <c r="AI873" s="72">
        <f t="shared" si="201"/>
        <v>1</v>
      </c>
      <c r="AJ873" s="73">
        <f t="shared" si="202"/>
        <v>1</v>
      </c>
      <c r="AK873" s="73">
        <v>0.71157898999890445</v>
      </c>
      <c r="AL873" s="95">
        <f t="shared" si="203"/>
        <v>1</v>
      </c>
      <c r="AM873" s="107">
        <v>0</v>
      </c>
      <c r="AN873" s="98">
        <f t="shared" si="204"/>
        <v>0</v>
      </c>
      <c r="AO873" s="99" t="e">
        <f>SUMIF([1]Sheet1!$AB:$AB,E873,[1]Sheet1!$AA:$AA)</f>
        <v>#VALUE!</v>
      </c>
      <c r="AP873" s="100">
        <f t="shared" si="205"/>
        <v>1</v>
      </c>
      <c r="AQ873" s="97">
        <f t="shared" si="206"/>
        <v>0</v>
      </c>
      <c r="AR873" s="100">
        <f t="shared" si="207"/>
        <v>1.0000000000000002</v>
      </c>
      <c r="AS873" s="101">
        <f t="shared" si="208"/>
        <v>0</v>
      </c>
      <c r="AT873" s="100">
        <v>0.12562883266646963</v>
      </c>
      <c r="AU873" s="108">
        <f t="shared" si="209"/>
        <v>1</v>
      </c>
    </row>
    <row r="874" spans="1:47" hidden="1">
      <c r="A874" s="21">
        <v>44927</v>
      </c>
      <c r="B874" s="22" t="s">
        <v>13</v>
      </c>
      <c r="C874" s="22" t="s">
        <v>782</v>
      </c>
      <c r="D874" s="22" t="s">
        <v>915</v>
      </c>
      <c r="E874" s="22">
        <v>1002050732</v>
      </c>
      <c r="F874" s="23" t="s">
        <v>15</v>
      </c>
      <c r="G874" s="22">
        <v>1079205</v>
      </c>
      <c r="H874" s="36" t="s">
        <v>16</v>
      </c>
      <c r="I874" s="4" t="s">
        <v>3512</v>
      </c>
      <c r="J874" s="4" t="s">
        <v>3512</v>
      </c>
      <c r="K874" s="24">
        <v>3462</v>
      </c>
      <c r="L874" s="25">
        <v>3462</v>
      </c>
      <c r="M874" s="26">
        <v>1</v>
      </c>
      <c r="N874" s="26">
        <v>1</v>
      </c>
      <c r="O874" s="26">
        <v>0</v>
      </c>
      <c r="P874" s="26">
        <v>3462</v>
      </c>
      <c r="Q874" s="26">
        <v>0</v>
      </c>
      <c r="R874" s="27">
        <v>250749.16999999998</v>
      </c>
      <c r="S874" s="27">
        <v>0</v>
      </c>
      <c r="T874" s="28">
        <v>0</v>
      </c>
      <c r="U874" s="27">
        <v>0</v>
      </c>
      <c r="V874" s="29">
        <v>0</v>
      </c>
      <c r="W874" s="26">
        <v>0</v>
      </c>
      <c r="X874" s="30">
        <f t="shared" si="195"/>
        <v>1</v>
      </c>
      <c r="Y874" s="31">
        <f t="shared" si="196"/>
        <v>3462</v>
      </c>
      <c r="Z874" s="31">
        <f t="shared" si="197"/>
        <v>250749.16999999998</v>
      </c>
      <c r="AA874" s="31">
        <f t="shared" si="198"/>
        <v>0</v>
      </c>
      <c r="AB874" s="5">
        <v>0</v>
      </c>
      <c r="AC874" s="6">
        <v>1135790.46</v>
      </c>
      <c r="AD874" s="30">
        <v>0</v>
      </c>
      <c r="AE874" s="67">
        <f t="shared" si="199"/>
        <v>0</v>
      </c>
      <c r="AF874" s="70">
        <f>IF(C874=Sheet6!$E$3,Sheet6!$E$4,IF('January 2023'!C874=Sheet6!$F$3,Sheet6!$F$4,IF('January 2023'!C874=Sheet6!$G$3,Sheet6!$G$4,IF('January 2023'!C874=Sheet6!$H$3,Sheet6!$H$4,IF('January 2023'!C874=Sheet6!$I$3,Sheet6!$I$4,IF('January 2023'!C874=Sheet6!$J$3,Sheet6!$J$4,IF('January 2023'!C874=Sheet6!$K$3,Sheet6!$K$4,IF('January 2023'!C874=Sheet6!$L$3,Sheet6!$L$4))))))))</f>
        <v>0.12562883266646963</v>
      </c>
      <c r="AG874" s="74">
        <f t="shared" si="200"/>
        <v>1</v>
      </c>
      <c r="AH874" s="71">
        <v>0.83279999999999998</v>
      </c>
      <c r="AI874" s="72">
        <f t="shared" si="201"/>
        <v>1</v>
      </c>
      <c r="AJ874" s="73">
        <f t="shared" si="202"/>
        <v>0</v>
      </c>
      <c r="AK874" s="73">
        <v>0.71157898999890445</v>
      </c>
      <c r="AL874" s="95">
        <f t="shared" si="203"/>
        <v>0</v>
      </c>
      <c r="AM874" s="107">
        <v>0</v>
      </c>
      <c r="AN874" s="98">
        <f t="shared" si="204"/>
        <v>0</v>
      </c>
      <c r="AO874" s="99" t="e">
        <f>SUMIF([1]Sheet1!$AB:$AB,E874,[1]Sheet1!$AA:$AA)</f>
        <v>#VALUE!</v>
      </c>
      <c r="AP874" s="100">
        <f t="shared" si="205"/>
        <v>1</v>
      </c>
      <c r="AQ874" s="97">
        <f t="shared" si="206"/>
        <v>0</v>
      </c>
      <c r="AR874" s="100">
        <f t="shared" si="207"/>
        <v>0</v>
      </c>
      <c r="AS874" s="101">
        <f t="shared" si="208"/>
        <v>1</v>
      </c>
      <c r="AT874" s="100">
        <v>0.12562883266646963</v>
      </c>
      <c r="AU874" s="108">
        <f t="shared" si="209"/>
        <v>0</v>
      </c>
    </row>
    <row r="875" spans="1:47" hidden="1">
      <c r="A875" s="21">
        <v>44927</v>
      </c>
      <c r="B875" s="23" t="s">
        <v>13</v>
      </c>
      <c r="C875" s="23" t="s">
        <v>782</v>
      </c>
      <c r="D875" s="23" t="s">
        <v>914</v>
      </c>
      <c r="E875" s="23">
        <v>1005116452</v>
      </c>
      <c r="F875" s="23" t="s">
        <v>15</v>
      </c>
      <c r="G875" s="23">
        <v>1079205</v>
      </c>
      <c r="H875" s="37" t="s">
        <v>16</v>
      </c>
      <c r="I875" s="4" t="s">
        <v>3512</v>
      </c>
      <c r="J875" s="4" t="s">
        <v>3512</v>
      </c>
      <c r="K875" s="24">
        <v>3353</v>
      </c>
      <c r="L875" s="24">
        <v>3353</v>
      </c>
      <c r="M875" s="29">
        <v>1</v>
      </c>
      <c r="N875" s="29">
        <v>1</v>
      </c>
      <c r="O875" s="29">
        <v>0</v>
      </c>
      <c r="P875" s="29">
        <v>3353</v>
      </c>
      <c r="Q875" s="29">
        <v>0</v>
      </c>
      <c r="R875" s="28">
        <v>242854.40999999997</v>
      </c>
      <c r="S875" s="28">
        <v>0</v>
      </c>
      <c r="T875" s="28">
        <v>242854.41</v>
      </c>
      <c r="U875" s="28">
        <v>0</v>
      </c>
      <c r="V875" s="29">
        <v>1</v>
      </c>
      <c r="W875" s="29">
        <v>0</v>
      </c>
      <c r="X875" s="32">
        <f t="shared" si="195"/>
        <v>1</v>
      </c>
      <c r="Y875" s="33">
        <f t="shared" si="196"/>
        <v>3353</v>
      </c>
      <c r="Z875" s="33">
        <f t="shared" si="197"/>
        <v>242854.40999999997</v>
      </c>
      <c r="AA875" s="33">
        <f t="shared" si="198"/>
        <v>242854.41</v>
      </c>
      <c r="AB875" s="5">
        <v>1</v>
      </c>
      <c r="AC875" s="6">
        <v>318179.7</v>
      </c>
      <c r="AD875" s="32">
        <v>0</v>
      </c>
      <c r="AE875" s="67">
        <f t="shared" si="199"/>
        <v>1</v>
      </c>
      <c r="AF875" s="70">
        <f>IF(C875=Sheet6!$E$3,Sheet6!$E$4,IF('January 2023'!C875=Sheet6!$F$3,Sheet6!$F$4,IF('January 2023'!C875=Sheet6!$G$3,Sheet6!$G$4,IF('January 2023'!C875=Sheet6!$H$3,Sheet6!$H$4,IF('January 2023'!C875=Sheet6!$I$3,Sheet6!$I$4,IF('January 2023'!C875=Sheet6!$J$3,Sheet6!$J$4,IF('January 2023'!C875=Sheet6!$K$3,Sheet6!$K$4,IF('January 2023'!C875=Sheet6!$L$3,Sheet6!$L$4))))))))</f>
        <v>0.12562883266646963</v>
      </c>
      <c r="AG875" s="74">
        <f t="shared" si="200"/>
        <v>1</v>
      </c>
      <c r="AH875" s="71">
        <v>0.83279999999999998</v>
      </c>
      <c r="AI875" s="72">
        <f t="shared" si="201"/>
        <v>1</v>
      </c>
      <c r="AJ875" s="73">
        <f t="shared" si="202"/>
        <v>1</v>
      </c>
      <c r="AK875" s="73">
        <v>0.71157898999890445</v>
      </c>
      <c r="AL875" s="95">
        <f t="shared" si="203"/>
        <v>1</v>
      </c>
      <c r="AM875" s="107">
        <v>0</v>
      </c>
      <c r="AN875" s="98">
        <f t="shared" si="204"/>
        <v>0</v>
      </c>
      <c r="AO875" s="99" t="e">
        <f>SUMIF([1]Sheet1!$AB:$AB,E875,[1]Sheet1!$AA:$AA)</f>
        <v>#VALUE!</v>
      </c>
      <c r="AP875" s="100">
        <f t="shared" si="205"/>
        <v>1</v>
      </c>
      <c r="AQ875" s="97">
        <f t="shared" si="206"/>
        <v>0</v>
      </c>
      <c r="AR875" s="100">
        <f t="shared" si="207"/>
        <v>1.0000000000000002</v>
      </c>
      <c r="AS875" s="101">
        <f t="shared" si="208"/>
        <v>0</v>
      </c>
      <c r="AT875" s="100">
        <v>0.12562883266646963</v>
      </c>
      <c r="AU875" s="108">
        <f t="shared" si="209"/>
        <v>1</v>
      </c>
    </row>
    <row r="876" spans="1:47" hidden="1">
      <c r="A876" s="21">
        <v>44927</v>
      </c>
      <c r="B876" s="23" t="s">
        <v>13</v>
      </c>
      <c r="C876" s="23" t="s">
        <v>782</v>
      </c>
      <c r="D876" s="23" t="s">
        <v>863</v>
      </c>
      <c r="E876" s="23">
        <v>1002049995</v>
      </c>
      <c r="F876" s="23" t="s">
        <v>15</v>
      </c>
      <c r="G876" s="23">
        <v>1079205</v>
      </c>
      <c r="H876" s="37" t="s">
        <v>16</v>
      </c>
      <c r="I876" s="4" t="s">
        <v>3512</v>
      </c>
      <c r="J876" s="4" t="s">
        <v>3512</v>
      </c>
      <c r="K876" s="24">
        <v>3100</v>
      </c>
      <c r="L876" s="24">
        <v>3100</v>
      </c>
      <c r="M876" s="29">
        <v>1</v>
      </c>
      <c r="N876" s="29">
        <v>1</v>
      </c>
      <c r="O876" s="29">
        <v>0</v>
      </c>
      <c r="P876" s="29">
        <v>3100</v>
      </c>
      <c r="Q876" s="29">
        <v>0</v>
      </c>
      <c r="R876" s="28">
        <v>224529.88</v>
      </c>
      <c r="S876" s="28">
        <v>0</v>
      </c>
      <c r="T876" s="28">
        <v>240573.18</v>
      </c>
      <c r="U876" s="28">
        <v>0</v>
      </c>
      <c r="V876" s="29">
        <v>1</v>
      </c>
      <c r="W876" s="29">
        <v>0</v>
      </c>
      <c r="X876" s="32">
        <f t="shared" si="195"/>
        <v>1</v>
      </c>
      <c r="Y876" s="33">
        <f t="shared" si="196"/>
        <v>3100</v>
      </c>
      <c r="Z876" s="33">
        <f t="shared" si="197"/>
        <v>224529.88</v>
      </c>
      <c r="AA876" s="33">
        <f t="shared" si="198"/>
        <v>240573.18</v>
      </c>
      <c r="AB876" s="5">
        <v>1</v>
      </c>
      <c r="AC876" s="6">
        <v>749653.91</v>
      </c>
      <c r="AD876" s="32">
        <v>0</v>
      </c>
      <c r="AE876" s="67">
        <f t="shared" si="199"/>
        <v>1</v>
      </c>
      <c r="AF876" s="70">
        <f>IF(C876=Sheet6!$E$3,Sheet6!$E$4,IF('January 2023'!C876=Sheet6!$F$3,Sheet6!$F$4,IF('January 2023'!C876=Sheet6!$G$3,Sheet6!$G$4,IF('January 2023'!C876=Sheet6!$H$3,Sheet6!$H$4,IF('January 2023'!C876=Sheet6!$I$3,Sheet6!$I$4,IF('January 2023'!C876=Sheet6!$J$3,Sheet6!$J$4,IF('January 2023'!C876=Sheet6!$K$3,Sheet6!$K$4,IF('January 2023'!C876=Sheet6!$L$3,Sheet6!$L$4))))))))</f>
        <v>0.12562883266646963</v>
      </c>
      <c r="AG876" s="74">
        <f t="shared" si="200"/>
        <v>1</v>
      </c>
      <c r="AH876" s="71">
        <v>0.83279999999999998</v>
      </c>
      <c r="AI876" s="72">
        <f t="shared" si="201"/>
        <v>1</v>
      </c>
      <c r="AJ876" s="73">
        <f t="shared" si="202"/>
        <v>1</v>
      </c>
      <c r="AK876" s="73">
        <v>0.71157898999890445</v>
      </c>
      <c r="AL876" s="95">
        <f t="shared" si="203"/>
        <v>1</v>
      </c>
      <c r="AM876" s="107">
        <v>0</v>
      </c>
      <c r="AN876" s="98">
        <f t="shared" si="204"/>
        <v>0</v>
      </c>
      <c r="AO876" s="99" t="e">
        <f>SUMIF([1]Sheet1!$AB:$AB,E876,[1]Sheet1!$AA:$AA)</f>
        <v>#VALUE!</v>
      </c>
      <c r="AP876" s="100">
        <f t="shared" si="205"/>
        <v>1</v>
      </c>
      <c r="AQ876" s="97">
        <f t="shared" si="206"/>
        <v>0</v>
      </c>
      <c r="AR876" s="100">
        <f t="shared" si="207"/>
        <v>1.0714528507297112</v>
      </c>
      <c r="AS876" s="101">
        <f t="shared" si="208"/>
        <v>-7.1452850729711193E-2</v>
      </c>
      <c r="AT876" s="100">
        <v>0.12562883266646963</v>
      </c>
      <c r="AU876" s="108">
        <f t="shared" si="209"/>
        <v>1</v>
      </c>
    </row>
    <row r="877" spans="1:47" hidden="1">
      <c r="A877" s="21">
        <v>44927</v>
      </c>
      <c r="B877" s="22" t="s">
        <v>13</v>
      </c>
      <c r="C877" s="22" t="s">
        <v>782</v>
      </c>
      <c r="D877" s="22" t="s">
        <v>946</v>
      </c>
      <c r="E877" s="22">
        <v>1002049528</v>
      </c>
      <c r="F877" s="23" t="s">
        <v>15</v>
      </c>
      <c r="G877" s="22">
        <v>1064344</v>
      </c>
      <c r="H877" s="36" t="s">
        <v>16</v>
      </c>
      <c r="I877" s="4" t="s">
        <v>3512</v>
      </c>
      <c r="J877" s="4" t="s">
        <v>3512</v>
      </c>
      <c r="K877" s="24">
        <v>3081</v>
      </c>
      <c r="L877" s="25">
        <v>3081</v>
      </c>
      <c r="M877" s="26">
        <v>1</v>
      </c>
      <c r="N877" s="26">
        <v>1</v>
      </c>
      <c r="O877" s="26">
        <v>0</v>
      </c>
      <c r="P877" s="26">
        <v>3081</v>
      </c>
      <c r="Q877" s="26">
        <v>0</v>
      </c>
      <c r="R877" s="27">
        <v>223153.72</v>
      </c>
      <c r="S877" s="27">
        <v>0</v>
      </c>
      <c r="T877" s="28">
        <v>223000</v>
      </c>
      <c r="U877" s="27">
        <v>0</v>
      </c>
      <c r="V877" s="29">
        <v>1</v>
      </c>
      <c r="W877" s="26">
        <v>0</v>
      </c>
      <c r="X877" s="30">
        <f t="shared" si="195"/>
        <v>1</v>
      </c>
      <c r="Y877" s="31">
        <f t="shared" si="196"/>
        <v>3081</v>
      </c>
      <c r="Z877" s="31">
        <f t="shared" si="197"/>
        <v>223153.72</v>
      </c>
      <c r="AA877" s="31">
        <f t="shared" si="198"/>
        <v>223000</v>
      </c>
      <c r="AB877" s="5">
        <v>1</v>
      </c>
      <c r="AC877" s="6">
        <v>97470.52</v>
      </c>
      <c r="AD877" s="30">
        <v>0</v>
      </c>
      <c r="AE877" s="67">
        <f t="shared" si="199"/>
        <v>1</v>
      </c>
      <c r="AF877" s="70">
        <f>IF(C877=Sheet6!$E$3,Sheet6!$E$4,IF('January 2023'!C877=Sheet6!$F$3,Sheet6!$F$4,IF('January 2023'!C877=Sheet6!$G$3,Sheet6!$G$4,IF('January 2023'!C877=Sheet6!$H$3,Sheet6!$H$4,IF('January 2023'!C877=Sheet6!$I$3,Sheet6!$I$4,IF('January 2023'!C877=Sheet6!$J$3,Sheet6!$J$4,IF('January 2023'!C877=Sheet6!$K$3,Sheet6!$K$4,IF('January 2023'!C877=Sheet6!$L$3,Sheet6!$L$4))))))))</f>
        <v>0.12562883266646963</v>
      </c>
      <c r="AG877" s="74">
        <f t="shared" si="200"/>
        <v>1</v>
      </c>
      <c r="AH877" s="71">
        <v>0.83279999999999998</v>
      </c>
      <c r="AI877" s="72">
        <f t="shared" si="201"/>
        <v>1</v>
      </c>
      <c r="AJ877" s="73">
        <f t="shared" si="202"/>
        <v>1</v>
      </c>
      <c r="AK877" s="73">
        <v>0.71157898999890445</v>
      </c>
      <c r="AL877" s="95">
        <f t="shared" si="203"/>
        <v>1</v>
      </c>
      <c r="AM877" s="107">
        <v>0</v>
      </c>
      <c r="AN877" s="98">
        <f t="shared" si="204"/>
        <v>0</v>
      </c>
      <c r="AO877" s="99" t="e">
        <f>SUMIF([1]Sheet1!$AB:$AB,E877,[1]Sheet1!$AA:$AA)</f>
        <v>#VALUE!</v>
      </c>
      <c r="AP877" s="100">
        <f t="shared" si="205"/>
        <v>1</v>
      </c>
      <c r="AQ877" s="97">
        <f t="shared" si="206"/>
        <v>0</v>
      </c>
      <c r="AR877" s="100">
        <f t="shared" si="207"/>
        <v>0.99931114749061767</v>
      </c>
      <c r="AS877" s="101">
        <f t="shared" si="208"/>
        <v>6.8885250938233167E-4</v>
      </c>
      <c r="AT877" s="100">
        <v>0.12562883266646963</v>
      </c>
      <c r="AU877" s="108">
        <f t="shared" si="209"/>
        <v>1</v>
      </c>
    </row>
    <row r="878" spans="1:47" hidden="1">
      <c r="A878" s="21">
        <v>44927</v>
      </c>
      <c r="B878" s="23" t="s">
        <v>13</v>
      </c>
      <c r="C878" s="23" t="s">
        <v>782</v>
      </c>
      <c r="D878" s="23" t="s">
        <v>940</v>
      </c>
      <c r="E878" s="23">
        <v>1002050390</v>
      </c>
      <c r="F878" s="23" t="s">
        <v>15</v>
      </c>
      <c r="G878" s="23">
        <v>1079205</v>
      </c>
      <c r="H878" s="37" t="s">
        <v>16</v>
      </c>
      <c r="I878" s="4" t="s">
        <v>3512</v>
      </c>
      <c r="J878" s="4" t="s">
        <v>3512</v>
      </c>
      <c r="K878" s="24">
        <v>2581</v>
      </c>
      <c r="L878" s="24">
        <v>2581</v>
      </c>
      <c r="M878" s="29">
        <v>1</v>
      </c>
      <c r="N878" s="29">
        <v>1</v>
      </c>
      <c r="O878" s="29">
        <v>0</v>
      </c>
      <c r="P878" s="29">
        <v>2581</v>
      </c>
      <c r="Q878" s="29">
        <v>0</v>
      </c>
      <c r="R878" s="28">
        <v>186939.23</v>
      </c>
      <c r="S878" s="28">
        <v>0</v>
      </c>
      <c r="T878" s="28">
        <v>186375.7</v>
      </c>
      <c r="U878" s="28">
        <v>0</v>
      </c>
      <c r="V878" s="29">
        <v>1</v>
      </c>
      <c r="W878" s="29">
        <v>0</v>
      </c>
      <c r="X878" s="32">
        <f t="shared" si="195"/>
        <v>1</v>
      </c>
      <c r="Y878" s="33">
        <f t="shared" si="196"/>
        <v>2581</v>
      </c>
      <c r="Z878" s="33">
        <f t="shared" si="197"/>
        <v>186939.23</v>
      </c>
      <c r="AA878" s="33">
        <f t="shared" si="198"/>
        <v>186375.7</v>
      </c>
      <c r="AB878" s="5">
        <v>1</v>
      </c>
      <c r="AC878" s="6">
        <v>215068.81</v>
      </c>
      <c r="AD878" s="32">
        <v>0</v>
      </c>
      <c r="AE878" s="67">
        <f t="shared" si="199"/>
        <v>1</v>
      </c>
      <c r="AF878" s="70">
        <f>IF(C878=Sheet6!$E$3,Sheet6!$E$4,IF('January 2023'!C878=Sheet6!$F$3,Sheet6!$F$4,IF('January 2023'!C878=Sheet6!$G$3,Sheet6!$G$4,IF('January 2023'!C878=Sheet6!$H$3,Sheet6!$H$4,IF('January 2023'!C878=Sheet6!$I$3,Sheet6!$I$4,IF('January 2023'!C878=Sheet6!$J$3,Sheet6!$J$4,IF('January 2023'!C878=Sheet6!$K$3,Sheet6!$K$4,IF('January 2023'!C878=Sheet6!$L$3,Sheet6!$L$4))))))))</f>
        <v>0.12562883266646963</v>
      </c>
      <c r="AG878" s="74">
        <f t="shared" si="200"/>
        <v>1</v>
      </c>
      <c r="AH878" s="71">
        <v>0.83279999999999998</v>
      </c>
      <c r="AI878" s="72">
        <f t="shared" si="201"/>
        <v>1</v>
      </c>
      <c r="AJ878" s="73">
        <f t="shared" si="202"/>
        <v>1</v>
      </c>
      <c r="AK878" s="73">
        <v>0.71157898999890445</v>
      </c>
      <c r="AL878" s="95">
        <f t="shared" si="203"/>
        <v>1</v>
      </c>
      <c r="AM878" s="107">
        <v>0</v>
      </c>
      <c r="AN878" s="98">
        <f t="shared" si="204"/>
        <v>0</v>
      </c>
      <c r="AO878" s="99" t="e">
        <f>SUMIF([1]Sheet1!$AB:$AB,E878,[1]Sheet1!$AA:$AA)</f>
        <v>#VALUE!</v>
      </c>
      <c r="AP878" s="100">
        <f t="shared" si="205"/>
        <v>1</v>
      </c>
      <c r="AQ878" s="97">
        <f t="shared" si="206"/>
        <v>0</v>
      </c>
      <c r="AR878" s="100">
        <f t="shared" si="207"/>
        <v>0.99698549095339695</v>
      </c>
      <c r="AS878" s="101">
        <f t="shared" si="208"/>
        <v>3.0145090466030533E-3</v>
      </c>
      <c r="AT878" s="100">
        <v>0.12562883266646963</v>
      </c>
      <c r="AU878" s="108">
        <f t="shared" si="209"/>
        <v>1</v>
      </c>
    </row>
    <row r="879" spans="1:47" hidden="1">
      <c r="A879" s="21">
        <v>44927</v>
      </c>
      <c r="B879" s="22" t="s">
        <v>13</v>
      </c>
      <c r="C879" s="22" t="s">
        <v>782</v>
      </c>
      <c r="D879" s="22" t="s">
        <v>931</v>
      </c>
      <c r="E879" s="22">
        <v>1002050381</v>
      </c>
      <c r="F879" s="23" t="s">
        <v>15</v>
      </c>
      <c r="G879" s="22">
        <v>1064344</v>
      </c>
      <c r="H879" s="36" t="s">
        <v>16</v>
      </c>
      <c r="I879" s="4" t="s">
        <v>3512</v>
      </c>
      <c r="J879" s="4" t="s">
        <v>3512</v>
      </c>
      <c r="K879" s="24">
        <v>2354</v>
      </c>
      <c r="L879" s="25">
        <v>2354</v>
      </c>
      <c r="M879" s="26">
        <v>1</v>
      </c>
      <c r="N879" s="26">
        <v>1</v>
      </c>
      <c r="O879" s="26">
        <v>0</v>
      </c>
      <c r="P879" s="26">
        <v>2354</v>
      </c>
      <c r="Q879" s="26">
        <v>0</v>
      </c>
      <c r="R879" s="27">
        <v>170497.84</v>
      </c>
      <c r="S879" s="27">
        <v>0</v>
      </c>
      <c r="T879" s="28">
        <v>170497.84</v>
      </c>
      <c r="U879" s="27">
        <v>0</v>
      </c>
      <c r="V879" s="29">
        <v>1</v>
      </c>
      <c r="W879" s="26">
        <v>0</v>
      </c>
      <c r="X879" s="30">
        <f t="shared" si="195"/>
        <v>1</v>
      </c>
      <c r="Y879" s="31">
        <f t="shared" si="196"/>
        <v>2354</v>
      </c>
      <c r="Z879" s="31">
        <f t="shared" si="197"/>
        <v>170497.84</v>
      </c>
      <c r="AA879" s="31">
        <f t="shared" si="198"/>
        <v>170497.84</v>
      </c>
      <c r="AB879" s="5">
        <v>1</v>
      </c>
      <c r="AC879" s="6">
        <v>190328.46</v>
      </c>
      <c r="AD879" s="30">
        <v>0</v>
      </c>
      <c r="AE879" s="67">
        <f t="shared" si="199"/>
        <v>1</v>
      </c>
      <c r="AF879" s="70">
        <f>IF(C879=Sheet6!$E$3,Sheet6!$E$4,IF('January 2023'!C879=Sheet6!$F$3,Sheet6!$F$4,IF('January 2023'!C879=Sheet6!$G$3,Sheet6!$G$4,IF('January 2023'!C879=Sheet6!$H$3,Sheet6!$H$4,IF('January 2023'!C879=Sheet6!$I$3,Sheet6!$I$4,IF('January 2023'!C879=Sheet6!$J$3,Sheet6!$J$4,IF('January 2023'!C879=Sheet6!$K$3,Sheet6!$K$4,IF('January 2023'!C879=Sheet6!$L$3,Sheet6!$L$4))))))))</f>
        <v>0.12562883266646963</v>
      </c>
      <c r="AG879" s="74">
        <f t="shared" si="200"/>
        <v>1</v>
      </c>
      <c r="AH879" s="71">
        <v>0.83279999999999998</v>
      </c>
      <c r="AI879" s="72">
        <f t="shared" si="201"/>
        <v>1</v>
      </c>
      <c r="AJ879" s="73">
        <f t="shared" si="202"/>
        <v>1</v>
      </c>
      <c r="AK879" s="73">
        <v>0.71157898999890445</v>
      </c>
      <c r="AL879" s="95">
        <f t="shared" si="203"/>
        <v>1</v>
      </c>
      <c r="AM879" s="107">
        <v>0</v>
      </c>
      <c r="AN879" s="98">
        <f t="shared" si="204"/>
        <v>0</v>
      </c>
      <c r="AO879" s="99" t="e">
        <f>SUMIF([1]Sheet1!$AB:$AB,E879,[1]Sheet1!$AA:$AA)</f>
        <v>#VALUE!</v>
      </c>
      <c r="AP879" s="100">
        <f t="shared" si="205"/>
        <v>1</v>
      </c>
      <c r="AQ879" s="97">
        <f t="shared" si="206"/>
        <v>0</v>
      </c>
      <c r="AR879" s="100">
        <f t="shared" si="207"/>
        <v>1</v>
      </c>
      <c r="AS879" s="101">
        <f t="shared" si="208"/>
        <v>0</v>
      </c>
      <c r="AT879" s="100">
        <v>0.12562883266646963</v>
      </c>
      <c r="AU879" s="108">
        <f t="shared" si="209"/>
        <v>1</v>
      </c>
    </row>
    <row r="880" spans="1:47" hidden="1">
      <c r="A880" s="21">
        <v>44927</v>
      </c>
      <c r="B880" s="23" t="s">
        <v>13</v>
      </c>
      <c r="C880" s="23" t="s">
        <v>782</v>
      </c>
      <c r="D880" s="23" t="s">
        <v>928</v>
      </c>
      <c r="E880" s="23">
        <v>1002050503</v>
      </c>
      <c r="F880" s="23" t="s">
        <v>15</v>
      </c>
      <c r="G880" s="23">
        <v>1079205</v>
      </c>
      <c r="H880" s="37" t="s">
        <v>16</v>
      </c>
      <c r="I880" s="4" t="s">
        <v>3512</v>
      </c>
      <c r="J880" s="4" t="s">
        <v>3512</v>
      </c>
      <c r="K880" s="24">
        <v>2328</v>
      </c>
      <c r="L880" s="24">
        <v>2328</v>
      </c>
      <c r="M880" s="29">
        <v>1</v>
      </c>
      <c r="N880" s="29">
        <v>1</v>
      </c>
      <c r="O880" s="29">
        <v>0</v>
      </c>
      <c r="P880" s="29">
        <v>2328</v>
      </c>
      <c r="Q880" s="29">
        <v>0</v>
      </c>
      <c r="R880" s="28">
        <v>168614.69</v>
      </c>
      <c r="S880" s="28">
        <v>0</v>
      </c>
      <c r="T880" s="28">
        <v>168614.69</v>
      </c>
      <c r="U880" s="28">
        <v>0</v>
      </c>
      <c r="V880" s="29">
        <v>1</v>
      </c>
      <c r="W880" s="29">
        <v>0</v>
      </c>
      <c r="X880" s="32">
        <f t="shared" si="195"/>
        <v>1</v>
      </c>
      <c r="Y880" s="33">
        <f t="shared" si="196"/>
        <v>2328</v>
      </c>
      <c r="Z880" s="33">
        <f t="shared" si="197"/>
        <v>168614.69</v>
      </c>
      <c r="AA880" s="33">
        <f t="shared" si="198"/>
        <v>168614.69</v>
      </c>
      <c r="AB880" s="5">
        <v>1</v>
      </c>
      <c r="AC880" s="6">
        <v>252414.21</v>
      </c>
      <c r="AD880" s="32">
        <v>0</v>
      </c>
      <c r="AE880" s="67">
        <f t="shared" si="199"/>
        <v>1</v>
      </c>
      <c r="AF880" s="70">
        <f>IF(C880=Sheet6!$E$3,Sheet6!$E$4,IF('January 2023'!C880=Sheet6!$F$3,Sheet6!$F$4,IF('January 2023'!C880=Sheet6!$G$3,Sheet6!$G$4,IF('January 2023'!C880=Sheet6!$H$3,Sheet6!$H$4,IF('January 2023'!C880=Sheet6!$I$3,Sheet6!$I$4,IF('January 2023'!C880=Sheet6!$J$3,Sheet6!$J$4,IF('January 2023'!C880=Sheet6!$K$3,Sheet6!$K$4,IF('January 2023'!C880=Sheet6!$L$3,Sheet6!$L$4))))))))</f>
        <v>0.12562883266646963</v>
      </c>
      <c r="AG880" s="74">
        <f t="shared" si="200"/>
        <v>1</v>
      </c>
      <c r="AH880" s="71">
        <v>0.83279999999999998</v>
      </c>
      <c r="AI880" s="72">
        <f t="shared" si="201"/>
        <v>1</v>
      </c>
      <c r="AJ880" s="73">
        <f t="shared" si="202"/>
        <v>1</v>
      </c>
      <c r="AK880" s="73">
        <v>0.71157898999890445</v>
      </c>
      <c r="AL880" s="95">
        <f t="shared" si="203"/>
        <v>1</v>
      </c>
      <c r="AM880" s="107">
        <v>0</v>
      </c>
      <c r="AN880" s="98">
        <f t="shared" si="204"/>
        <v>0</v>
      </c>
      <c r="AO880" s="99" t="e">
        <f>SUMIF([1]Sheet1!$AB:$AB,E880,[1]Sheet1!$AA:$AA)</f>
        <v>#VALUE!</v>
      </c>
      <c r="AP880" s="100">
        <f t="shared" si="205"/>
        <v>1</v>
      </c>
      <c r="AQ880" s="97">
        <f t="shared" si="206"/>
        <v>0</v>
      </c>
      <c r="AR880" s="100">
        <f t="shared" si="207"/>
        <v>1</v>
      </c>
      <c r="AS880" s="101">
        <f t="shared" si="208"/>
        <v>0</v>
      </c>
      <c r="AT880" s="100">
        <v>0.12562883266646963</v>
      </c>
      <c r="AU880" s="108">
        <f t="shared" si="209"/>
        <v>1</v>
      </c>
    </row>
    <row r="881" spans="1:47" hidden="1">
      <c r="A881" s="21">
        <v>44927</v>
      </c>
      <c r="B881" s="22" t="s">
        <v>13</v>
      </c>
      <c r="C881" s="22" t="s">
        <v>782</v>
      </c>
      <c r="D881" s="22" t="s">
        <v>925</v>
      </c>
      <c r="E881" s="22">
        <v>1002050317</v>
      </c>
      <c r="F881" s="23" t="s">
        <v>15</v>
      </c>
      <c r="G881" s="22">
        <v>1079205</v>
      </c>
      <c r="H881" s="36" t="s">
        <v>16</v>
      </c>
      <c r="I881" s="4" t="s">
        <v>3512</v>
      </c>
      <c r="J881" s="4" t="s">
        <v>3512</v>
      </c>
      <c r="K881" s="24">
        <v>2282</v>
      </c>
      <c r="L881" s="25">
        <v>2282</v>
      </c>
      <c r="M881" s="26">
        <v>1</v>
      </c>
      <c r="N881" s="26">
        <v>1</v>
      </c>
      <c r="O881" s="26">
        <v>0</v>
      </c>
      <c r="P881" s="26">
        <v>2282</v>
      </c>
      <c r="Q881" s="26">
        <v>0</v>
      </c>
      <c r="R881" s="27">
        <v>165282.96</v>
      </c>
      <c r="S881" s="27">
        <v>0</v>
      </c>
      <c r="T881" s="28">
        <v>177092.9</v>
      </c>
      <c r="U881" s="27">
        <v>0</v>
      </c>
      <c r="V881" s="29">
        <v>1</v>
      </c>
      <c r="W881" s="26">
        <v>0</v>
      </c>
      <c r="X881" s="30">
        <f t="shared" si="195"/>
        <v>1</v>
      </c>
      <c r="Y881" s="31">
        <f t="shared" si="196"/>
        <v>2282</v>
      </c>
      <c r="Z881" s="31">
        <f t="shared" si="197"/>
        <v>165282.96</v>
      </c>
      <c r="AA881" s="31">
        <f t="shared" si="198"/>
        <v>177092.9</v>
      </c>
      <c r="AB881" s="5">
        <v>1</v>
      </c>
      <c r="AC881" s="6">
        <v>195664.52</v>
      </c>
      <c r="AD881" s="30">
        <v>0</v>
      </c>
      <c r="AE881" s="67">
        <f t="shared" si="199"/>
        <v>1</v>
      </c>
      <c r="AF881" s="70">
        <f>IF(C881=Sheet6!$E$3,Sheet6!$E$4,IF('January 2023'!C881=Sheet6!$F$3,Sheet6!$F$4,IF('January 2023'!C881=Sheet6!$G$3,Sheet6!$G$4,IF('January 2023'!C881=Sheet6!$H$3,Sheet6!$H$4,IF('January 2023'!C881=Sheet6!$I$3,Sheet6!$I$4,IF('January 2023'!C881=Sheet6!$J$3,Sheet6!$J$4,IF('January 2023'!C881=Sheet6!$K$3,Sheet6!$K$4,IF('January 2023'!C881=Sheet6!$L$3,Sheet6!$L$4))))))))</f>
        <v>0.12562883266646963</v>
      </c>
      <c r="AG881" s="74">
        <f t="shared" si="200"/>
        <v>1</v>
      </c>
      <c r="AH881" s="71">
        <v>0.83279999999999998</v>
      </c>
      <c r="AI881" s="72">
        <f t="shared" si="201"/>
        <v>1</v>
      </c>
      <c r="AJ881" s="73">
        <f t="shared" si="202"/>
        <v>1</v>
      </c>
      <c r="AK881" s="73">
        <v>0.71157898999890445</v>
      </c>
      <c r="AL881" s="95">
        <f t="shared" si="203"/>
        <v>1</v>
      </c>
      <c r="AM881" s="107">
        <v>0</v>
      </c>
      <c r="AN881" s="98">
        <f t="shared" si="204"/>
        <v>0</v>
      </c>
      <c r="AO881" s="99" t="e">
        <f>SUMIF([1]Sheet1!$AB:$AB,E881,[1]Sheet1!$AA:$AA)</f>
        <v>#VALUE!</v>
      </c>
      <c r="AP881" s="100">
        <f t="shared" si="205"/>
        <v>1</v>
      </c>
      <c r="AQ881" s="97">
        <f t="shared" si="206"/>
        <v>0</v>
      </c>
      <c r="AR881" s="100">
        <f t="shared" si="207"/>
        <v>1.0714528587822967</v>
      </c>
      <c r="AS881" s="101">
        <f t="shared" si="208"/>
        <v>-7.145285878229668E-2</v>
      </c>
      <c r="AT881" s="100">
        <v>0.12562883266646963</v>
      </c>
      <c r="AU881" s="108">
        <f t="shared" si="209"/>
        <v>1</v>
      </c>
    </row>
    <row r="882" spans="1:47" hidden="1">
      <c r="A882" s="21">
        <v>44927</v>
      </c>
      <c r="B882" s="22" t="s">
        <v>13</v>
      </c>
      <c r="C882" s="22" t="s">
        <v>782</v>
      </c>
      <c r="D882" s="22" t="s">
        <v>937</v>
      </c>
      <c r="E882" s="22">
        <v>1002050844</v>
      </c>
      <c r="F882" s="23" t="s">
        <v>15</v>
      </c>
      <c r="G882" s="22">
        <v>1064344</v>
      </c>
      <c r="H882" s="36" t="s">
        <v>16</v>
      </c>
      <c r="I882" s="4" t="s">
        <v>3512</v>
      </c>
      <c r="J882" s="4" t="s">
        <v>3512</v>
      </c>
      <c r="K882" s="24">
        <v>1864</v>
      </c>
      <c r="L882" s="25">
        <v>1864</v>
      </c>
      <c r="M882" s="26">
        <v>1</v>
      </c>
      <c r="N882" s="26">
        <v>1</v>
      </c>
      <c r="O882" s="26">
        <v>0</v>
      </c>
      <c r="P882" s="26">
        <v>1864</v>
      </c>
      <c r="Q882" s="26">
        <v>0</v>
      </c>
      <c r="R882" s="27">
        <v>135007.64000000001</v>
      </c>
      <c r="S882" s="27">
        <v>0</v>
      </c>
      <c r="T882" s="28">
        <v>135007.64000000001</v>
      </c>
      <c r="U882" s="27">
        <v>0</v>
      </c>
      <c r="V882" s="29">
        <v>1</v>
      </c>
      <c r="W882" s="26">
        <v>0</v>
      </c>
      <c r="X882" s="30">
        <f t="shared" si="195"/>
        <v>1</v>
      </c>
      <c r="Y882" s="31">
        <f t="shared" si="196"/>
        <v>1864</v>
      </c>
      <c r="Z882" s="31">
        <f t="shared" si="197"/>
        <v>135007.64000000001</v>
      </c>
      <c r="AA882" s="31">
        <f t="shared" si="198"/>
        <v>135007.64000000001</v>
      </c>
      <c r="AB882" s="5">
        <v>1</v>
      </c>
      <c r="AC882" s="6">
        <v>166057.85999999999</v>
      </c>
      <c r="AD882" s="30">
        <v>0</v>
      </c>
      <c r="AE882" s="67">
        <f t="shared" si="199"/>
        <v>1</v>
      </c>
      <c r="AF882" s="70">
        <f>IF(C882=Sheet6!$E$3,Sheet6!$E$4,IF('January 2023'!C882=Sheet6!$F$3,Sheet6!$F$4,IF('January 2023'!C882=Sheet6!$G$3,Sheet6!$G$4,IF('January 2023'!C882=Sheet6!$H$3,Sheet6!$H$4,IF('January 2023'!C882=Sheet6!$I$3,Sheet6!$I$4,IF('January 2023'!C882=Sheet6!$J$3,Sheet6!$J$4,IF('January 2023'!C882=Sheet6!$K$3,Sheet6!$K$4,IF('January 2023'!C882=Sheet6!$L$3,Sheet6!$L$4))))))))</f>
        <v>0.12562883266646963</v>
      </c>
      <c r="AG882" s="74">
        <f t="shared" si="200"/>
        <v>1</v>
      </c>
      <c r="AH882" s="71">
        <v>0.83279999999999998</v>
      </c>
      <c r="AI882" s="72">
        <f t="shared" si="201"/>
        <v>1</v>
      </c>
      <c r="AJ882" s="73">
        <f t="shared" si="202"/>
        <v>1</v>
      </c>
      <c r="AK882" s="73">
        <v>0.71157898999890445</v>
      </c>
      <c r="AL882" s="95">
        <f t="shared" si="203"/>
        <v>1</v>
      </c>
      <c r="AM882" s="107">
        <v>0</v>
      </c>
      <c r="AN882" s="98">
        <f t="shared" si="204"/>
        <v>0</v>
      </c>
      <c r="AO882" s="99" t="e">
        <f>SUMIF([1]Sheet1!$AB:$AB,E882,[1]Sheet1!$AA:$AA)</f>
        <v>#VALUE!</v>
      </c>
      <c r="AP882" s="100">
        <f t="shared" si="205"/>
        <v>1</v>
      </c>
      <c r="AQ882" s="97">
        <f t="shared" si="206"/>
        <v>0</v>
      </c>
      <c r="AR882" s="100">
        <f t="shared" si="207"/>
        <v>1</v>
      </c>
      <c r="AS882" s="101">
        <f t="shared" si="208"/>
        <v>0</v>
      </c>
      <c r="AT882" s="100">
        <v>0.12562883266646963</v>
      </c>
      <c r="AU882" s="108">
        <f t="shared" si="209"/>
        <v>1</v>
      </c>
    </row>
    <row r="883" spans="1:47" hidden="1">
      <c r="A883" s="21">
        <v>44927</v>
      </c>
      <c r="B883" s="23" t="s">
        <v>13</v>
      </c>
      <c r="C883" s="23" t="s">
        <v>782</v>
      </c>
      <c r="D883" s="23" t="s">
        <v>943</v>
      </c>
      <c r="E883" s="23">
        <v>1002050669</v>
      </c>
      <c r="F883" s="23" t="s">
        <v>15</v>
      </c>
      <c r="G883" s="23">
        <v>1079205</v>
      </c>
      <c r="H883" s="37" t="s">
        <v>16</v>
      </c>
      <c r="I883" s="4" t="s">
        <v>3512</v>
      </c>
      <c r="J883" s="4" t="s">
        <v>3512</v>
      </c>
      <c r="K883" s="24">
        <v>1447</v>
      </c>
      <c r="L883" s="24">
        <v>1447</v>
      </c>
      <c r="M883" s="29">
        <v>1</v>
      </c>
      <c r="N883" s="29">
        <v>1</v>
      </c>
      <c r="O883" s="29">
        <v>0</v>
      </c>
      <c r="P883" s="29">
        <v>1447</v>
      </c>
      <c r="Q883" s="29">
        <v>0</v>
      </c>
      <c r="R883" s="28">
        <v>104804.75</v>
      </c>
      <c r="S883" s="28">
        <v>0</v>
      </c>
      <c r="T883" s="28">
        <v>104804.75</v>
      </c>
      <c r="U883" s="28">
        <v>0</v>
      </c>
      <c r="V883" s="29">
        <v>1</v>
      </c>
      <c r="W883" s="29">
        <v>0</v>
      </c>
      <c r="X883" s="32">
        <f t="shared" si="195"/>
        <v>1</v>
      </c>
      <c r="Y883" s="33">
        <f t="shared" si="196"/>
        <v>1447</v>
      </c>
      <c r="Z883" s="33">
        <f t="shared" si="197"/>
        <v>104804.75</v>
      </c>
      <c r="AA883" s="33">
        <f t="shared" si="198"/>
        <v>104804.75</v>
      </c>
      <c r="AB883" s="5">
        <v>1</v>
      </c>
      <c r="AC883" s="6">
        <v>100840.42</v>
      </c>
      <c r="AD883" s="32">
        <v>0</v>
      </c>
      <c r="AE883" s="67">
        <f t="shared" si="199"/>
        <v>1</v>
      </c>
      <c r="AF883" s="70">
        <f>IF(C883=Sheet6!$E$3,Sheet6!$E$4,IF('January 2023'!C883=Sheet6!$F$3,Sheet6!$F$4,IF('January 2023'!C883=Sheet6!$G$3,Sheet6!$G$4,IF('January 2023'!C883=Sheet6!$H$3,Sheet6!$H$4,IF('January 2023'!C883=Sheet6!$I$3,Sheet6!$I$4,IF('January 2023'!C883=Sheet6!$J$3,Sheet6!$J$4,IF('January 2023'!C883=Sheet6!$K$3,Sheet6!$K$4,IF('January 2023'!C883=Sheet6!$L$3,Sheet6!$L$4))))))))</f>
        <v>0.12562883266646963</v>
      </c>
      <c r="AG883" s="74">
        <f t="shared" si="200"/>
        <v>1</v>
      </c>
      <c r="AH883" s="71">
        <v>0.83279999999999998</v>
      </c>
      <c r="AI883" s="72">
        <f t="shared" si="201"/>
        <v>1</v>
      </c>
      <c r="AJ883" s="73">
        <f t="shared" si="202"/>
        <v>1</v>
      </c>
      <c r="AK883" s="73">
        <v>0.71157898999890445</v>
      </c>
      <c r="AL883" s="95">
        <f t="shared" si="203"/>
        <v>1</v>
      </c>
      <c r="AM883" s="107">
        <v>0</v>
      </c>
      <c r="AN883" s="98">
        <f t="shared" si="204"/>
        <v>0</v>
      </c>
      <c r="AO883" s="99" t="e">
        <f>SUMIF([1]Sheet1!$AB:$AB,E883,[1]Sheet1!$AA:$AA)</f>
        <v>#VALUE!</v>
      </c>
      <c r="AP883" s="100">
        <f t="shared" si="205"/>
        <v>1</v>
      </c>
      <c r="AQ883" s="97">
        <f t="shared" si="206"/>
        <v>0</v>
      </c>
      <c r="AR883" s="100">
        <f t="shared" si="207"/>
        <v>1</v>
      </c>
      <c r="AS883" s="101">
        <f t="shared" si="208"/>
        <v>0</v>
      </c>
      <c r="AT883" s="100">
        <v>0.12562883266646963</v>
      </c>
      <c r="AU883" s="108">
        <f t="shared" si="209"/>
        <v>1</v>
      </c>
    </row>
    <row r="884" spans="1:47" hidden="1">
      <c r="A884" s="21">
        <v>44927</v>
      </c>
      <c r="B884" s="23" t="s">
        <v>13</v>
      </c>
      <c r="C884" s="23" t="s">
        <v>782</v>
      </c>
      <c r="D884" s="23" t="s">
        <v>954</v>
      </c>
      <c r="E884" s="23">
        <v>1003737312</v>
      </c>
      <c r="F884" s="23" t="s">
        <v>15</v>
      </c>
      <c r="G884" s="23">
        <v>1064344</v>
      </c>
      <c r="H884" s="37" t="s">
        <v>16</v>
      </c>
      <c r="I884" s="4" t="s">
        <v>3512</v>
      </c>
      <c r="J884" s="4" t="s">
        <v>3512</v>
      </c>
      <c r="K884" s="24">
        <v>1230</v>
      </c>
      <c r="L884" s="24">
        <v>1230</v>
      </c>
      <c r="M884" s="29">
        <v>1</v>
      </c>
      <c r="N884" s="29">
        <v>1</v>
      </c>
      <c r="O884" s="29">
        <v>0</v>
      </c>
      <c r="P884" s="29">
        <v>1230</v>
      </c>
      <c r="Q884" s="29">
        <v>0</v>
      </c>
      <c r="R884" s="28">
        <v>89087.66</v>
      </c>
      <c r="S884" s="28">
        <v>0</v>
      </c>
      <c r="T884" s="28">
        <v>89100</v>
      </c>
      <c r="U884" s="28">
        <v>0</v>
      </c>
      <c r="V884" s="29">
        <v>1</v>
      </c>
      <c r="W884" s="29">
        <v>0</v>
      </c>
      <c r="X884" s="32">
        <f t="shared" si="195"/>
        <v>1</v>
      </c>
      <c r="Y884" s="33">
        <f t="shared" si="196"/>
        <v>1230</v>
      </c>
      <c r="Z884" s="33">
        <f t="shared" si="197"/>
        <v>89087.66</v>
      </c>
      <c r="AA884" s="33">
        <f t="shared" si="198"/>
        <v>89100</v>
      </c>
      <c r="AB884" s="5">
        <v>1</v>
      </c>
      <c r="AC884" s="6">
        <v>20217.55</v>
      </c>
      <c r="AD884" s="32">
        <v>0</v>
      </c>
      <c r="AE884" s="67">
        <f t="shared" si="199"/>
        <v>1</v>
      </c>
      <c r="AF884" s="70">
        <f>IF(C884=Sheet6!$E$3,Sheet6!$E$4,IF('January 2023'!C884=Sheet6!$F$3,Sheet6!$F$4,IF('January 2023'!C884=Sheet6!$G$3,Sheet6!$G$4,IF('January 2023'!C884=Sheet6!$H$3,Sheet6!$H$4,IF('January 2023'!C884=Sheet6!$I$3,Sheet6!$I$4,IF('January 2023'!C884=Sheet6!$J$3,Sheet6!$J$4,IF('January 2023'!C884=Sheet6!$K$3,Sheet6!$K$4,IF('January 2023'!C884=Sheet6!$L$3,Sheet6!$L$4))))))))</f>
        <v>0.12562883266646963</v>
      </c>
      <c r="AG884" s="74">
        <f t="shared" si="200"/>
        <v>1</v>
      </c>
      <c r="AH884" s="71">
        <v>0.83279999999999998</v>
      </c>
      <c r="AI884" s="72">
        <f t="shared" si="201"/>
        <v>1</v>
      </c>
      <c r="AJ884" s="73">
        <f t="shared" si="202"/>
        <v>1</v>
      </c>
      <c r="AK884" s="73">
        <v>0.71157898999890445</v>
      </c>
      <c r="AL884" s="95">
        <f t="shared" si="203"/>
        <v>1</v>
      </c>
      <c r="AM884" s="107">
        <v>0</v>
      </c>
      <c r="AN884" s="98">
        <f t="shared" si="204"/>
        <v>0</v>
      </c>
      <c r="AO884" s="99" t="e">
        <f>SUMIF([1]Sheet1!$AB:$AB,E884,[1]Sheet1!$AA:$AA)</f>
        <v>#VALUE!</v>
      </c>
      <c r="AP884" s="100">
        <f t="shared" si="205"/>
        <v>1</v>
      </c>
      <c r="AQ884" s="97">
        <f t="shared" si="206"/>
        <v>0</v>
      </c>
      <c r="AR884" s="100">
        <f t="shared" si="207"/>
        <v>1.0001385152556481</v>
      </c>
      <c r="AS884" s="101">
        <f t="shared" si="208"/>
        <v>-1.3851525564811951E-4</v>
      </c>
      <c r="AT884" s="100">
        <v>0.12562883266646963</v>
      </c>
      <c r="AU884" s="108">
        <f t="shared" si="209"/>
        <v>1</v>
      </c>
    </row>
    <row r="885" spans="1:47" hidden="1">
      <c r="A885" s="21">
        <v>44927</v>
      </c>
      <c r="B885" s="23" t="s">
        <v>13</v>
      </c>
      <c r="C885" s="23" t="s">
        <v>782</v>
      </c>
      <c r="D885" s="23" t="s">
        <v>952</v>
      </c>
      <c r="E885" s="23">
        <v>1002050524</v>
      </c>
      <c r="F885" s="23" t="s">
        <v>15</v>
      </c>
      <c r="G885" s="23">
        <v>1079205</v>
      </c>
      <c r="H885" s="37" t="s">
        <v>16</v>
      </c>
      <c r="I885" s="4" t="s">
        <v>3512</v>
      </c>
      <c r="J885" s="4" t="s">
        <v>3512</v>
      </c>
      <c r="K885" s="24">
        <v>1098</v>
      </c>
      <c r="L885" s="24">
        <v>1098</v>
      </c>
      <c r="M885" s="29">
        <v>1</v>
      </c>
      <c r="N885" s="29">
        <v>1</v>
      </c>
      <c r="O885" s="29">
        <v>0</v>
      </c>
      <c r="P885" s="29">
        <v>1098</v>
      </c>
      <c r="Q885" s="29">
        <v>0</v>
      </c>
      <c r="R885" s="28">
        <v>79527.040000000008</v>
      </c>
      <c r="S885" s="28">
        <v>0</v>
      </c>
      <c r="T885" s="28">
        <v>79527.039999999994</v>
      </c>
      <c r="U885" s="28">
        <v>0</v>
      </c>
      <c r="V885" s="29">
        <v>1</v>
      </c>
      <c r="W885" s="29">
        <v>0</v>
      </c>
      <c r="X885" s="32">
        <f t="shared" si="195"/>
        <v>1</v>
      </c>
      <c r="Y885" s="33">
        <f t="shared" si="196"/>
        <v>1098</v>
      </c>
      <c r="Z885" s="33">
        <f t="shared" si="197"/>
        <v>79527.040000000008</v>
      </c>
      <c r="AA885" s="33">
        <f t="shared" si="198"/>
        <v>79527.039999999994</v>
      </c>
      <c r="AB885" s="5">
        <v>1</v>
      </c>
      <c r="AC885" s="6">
        <v>99822.62</v>
      </c>
      <c r="AD885" s="32">
        <v>0</v>
      </c>
      <c r="AE885" s="67">
        <f t="shared" si="199"/>
        <v>1</v>
      </c>
      <c r="AF885" s="70">
        <f>IF(C885=Sheet6!$E$3,Sheet6!$E$4,IF('January 2023'!C885=Sheet6!$F$3,Sheet6!$F$4,IF('January 2023'!C885=Sheet6!$G$3,Sheet6!$G$4,IF('January 2023'!C885=Sheet6!$H$3,Sheet6!$H$4,IF('January 2023'!C885=Sheet6!$I$3,Sheet6!$I$4,IF('January 2023'!C885=Sheet6!$J$3,Sheet6!$J$4,IF('January 2023'!C885=Sheet6!$K$3,Sheet6!$K$4,IF('January 2023'!C885=Sheet6!$L$3,Sheet6!$L$4))))))))</f>
        <v>0.12562883266646963</v>
      </c>
      <c r="AG885" s="74">
        <f t="shared" si="200"/>
        <v>1</v>
      </c>
      <c r="AH885" s="71">
        <v>0.83279999999999998</v>
      </c>
      <c r="AI885" s="72">
        <f t="shared" si="201"/>
        <v>1</v>
      </c>
      <c r="AJ885" s="73">
        <f t="shared" si="202"/>
        <v>1</v>
      </c>
      <c r="AK885" s="73">
        <v>0.71157898999890445</v>
      </c>
      <c r="AL885" s="95">
        <f t="shared" si="203"/>
        <v>1</v>
      </c>
      <c r="AM885" s="107">
        <v>0</v>
      </c>
      <c r="AN885" s="98">
        <f t="shared" si="204"/>
        <v>0</v>
      </c>
      <c r="AO885" s="99" t="e">
        <f>SUMIF([1]Sheet1!$AB:$AB,E885,[1]Sheet1!$AA:$AA)</f>
        <v>#VALUE!</v>
      </c>
      <c r="AP885" s="100">
        <f t="shared" si="205"/>
        <v>1</v>
      </c>
      <c r="AQ885" s="97">
        <f t="shared" si="206"/>
        <v>0</v>
      </c>
      <c r="AR885" s="100">
        <f t="shared" si="207"/>
        <v>0.99999999999999978</v>
      </c>
      <c r="AS885" s="101">
        <f t="shared" si="208"/>
        <v>0</v>
      </c>
      <c r="AT885" s="100">
        <v>0.12562883266646963</v>
      </c>
      <c r="AU885" s="108">
        <f t="shared" si="209"/>
        <v>1</v>
      </c>
    </row>
    <row r="886" spans="1:47" hidden="1">
      <c r="A886" s="21">
        <v>44927</v>
      </c>
      <c r="B886" s="23" t="s">
        <v>13</v>
      </c>
      <c r="C886" s="23" t="s">
        <v>782</v>
      </c>
      <c r="D886" s="23" t="s">
        <v>957</v>
      </c>
      <c r="E886" s="23">
        <v>1002050560</v>
      </c>
      <c r="F886" s="23" t="s">
        <v>15</v>
      </c>
      <c r="G886" s="23">
        <v>1079205</v>
      </c>
      <c r="H886" s="37" t="s">
        <v>16</v>
      </c>
      <c r="I886" s="4" t="s">
        <v>3512</v>
      </c>
      <c r="J886" s="4" t="s">
        <v>3512</v>
      </c>
      <c r="K886" s="24">
        <v>1095</v>
      </c>
      <c r="L886" s="24">
        <v>1095</v>
      </c>
      <c r="M886" s="29">
        <v>1</v>
      </c>
      <c r="N886" s="29">
        <v>1</v>
      </c>
      <c r="O886" s="29">
        <v>0</v>
      </c>
      <c r="P886" s="29">
        <v>1095</v>
      </c>
      <c r="Q886" s="29">
        <v>0</v>
      </c>
      <c r="R886" s="28">
        <v>79309.739999999991</v>
      </c>
      <c r="S886" s="28">
        <v>0</v>
      </c>
      <c r="T886" s="28">
        <v>85000</v>
      </c>
      <c r="U886" s="28">
        <v>0</v>
      </c>
      <c r="V886" s="29">
        <v>1</v>
      </c>
      <c r="W886" s="29">
        <v>0</v>
      </c>
      <c r="X886" s="32">
        <f t="shared" si="195"/>
        <v>1</v>
      </c>
      <c r="Y886" s="33">
        <f t="shared" si="196"/>
        <v>1095</v>
      </c>
      <c r="Z886" s="33">
        <f t="shared" si="197"/>
        <v>79309.739999999991</v>
      </c>
      <c r="AA886" s="33">
        <f t="shared" si="198"/>
        <v>85000</v>
      </c>
      <c r="AB886" s="5">
        <v>1</v>
      </c>
      <c r="AC886" s="6">
        <v>284037.90999999997</v>
      </c>
      <c r="AD886" s="32">
        <v>0</v>
      </c>
      <c r="AE886" s="67">
        <f t="shared" si="199"/>
        <v>1</v>
      </c>
      <c r="AF886" s="70">
        <f>IF(C886=Sheet6!$E$3,Sheet6!$E$4,IF('January 2023'!C886=Sheet6!$F$3,Sheet6!$F$4,IF('January 2023'!C886=Sheet6!$G$3,Sheet6!$G$4,IF('January 2023'!C886=Sheet6!$H$3,Sheet6!$H$4,IF('January 2023'!C886=Sheet6!$I$3,Sheet6!$I$4,IF('January 2023'!C886=Sheet6!$J$3,Sheet6!$J$4,IF('January 2023'!C886=Sheet6!$K$3,Sheet6!$K$4,IF('January 2023'!C886=Sheet6!$L$3,Sheet6!$L$4))))))))</f>
        <v>0.12562883266646963</v>
      </c>
      <c r="AG886" s="74">
        <f t="shared" si="200"/>
        <v>1</v>
      </c>
      <c r="AH886" s="71">
        <v>0.83279999999999998</v>
      </c>
      <c r="AI886" s="72">
        <f t="shared" si="201"/>
        <v>1</v>
      </c>
      <c r="AJ886" s="73">
        <f t="shared" si="202"/>
        <v>1</v>
      </c>
      <c r="AK886" s="73">
        <v>0.71157898999890445</v>
      </c>
      <c r="AL886" s="95">
        <f t="shared" si="203"/>
        <v>1</v>
      </c>
      <c r="AM886" s="107">
        <v>0</v>
      </c>
      <c r="AN886" s="98">
        <f t="shared" si="204"/>
        <v>0</v>
      </c>
      <c r="AO886" s="99" t="e">
        <f>SUMIF([1]Sheet1!$AB:$AB,E886,[1]Sheet1!$AA:$AA)</f>
        <v>#VALUE!</v>
      </c>
      <c r="AP886" s="100">
        <f t="shared" si="205"/>
        <v>1</v>
      </c>
      <c r="AQ886" s="97">
        <f t="shared" si="206"/>
        <v>0</v>
      </c>
      <c r="AR886" s="100">
        <f t="shared" si="207"/>
        <v>1.0717473036729159</v>
      </c>
      <c r="AS886" s="101">
        <f t="shared" si="208"/>
        <v>-7.174730367291593E-2</v>
      </c>
      <c r="AT886" s="100">
        <v>0.12562883266646963</v>
      </c>
      <c r="AU886" s="108">
        <f t="shared" si="209"/>
        <v>1</v>
      </c>
    </row>
    <row r="887" spans="1:47" hidden="1">
      <c r="A887" s="21">
        <v>44927</v>
      </c>
      <c r="B887" s="23" t="s">
        <v>13</v>
      </c>
      <c r="C887" s="23" t="s">
        <v>782</v>
      </c>
      <c r="D887" s="23" t="s">
        <v>960</v>
      </c>
      <c r="E887" s="23">
        <v>1002050723</v>
      </c>
      <c r="F887" s="23" t="s">
        <v>15</v>
      </c>
      <c r="G887" s="23">
        <v>1064340</v>
      </c>
      <c r="H887" s="37" t="s">
        <v>16</v>
      </c>
      <c r="I887" s="4" t="s">
        <v>3512</v>
      </c>
      <c r="J887" s="4" t="s">
        <v>3512</v>
      </c>
      <c r="K887" s="24">
        <v>630.40000000000146</v>
      </c>
      <c r="L887" s="24">
        <v>630.40000000000146</v>
      </c>
      <c r="M887" s="29">
        <v>1</v>
      </c>
      <c r="N887" s="29">
        <v>1</v>
      </c>
      <c r="O887" s="29">
        <v>0</v>
      </c>
      <c r="P887" s="29">
        <v>630</v>
      </c>
      <c r="Q887" s="29">
        <v>0</v>
      </c>
      <c r="R887" s="28">
        <v>45630.270000000004</v>
      </c>
      <c r="S887" s="28">
        <v>0</v>
      </c>
      <c r="T887" s="28">
        <v>46000</v>
      </c>
      <c r="U887" s="28">
        <v>0</v>
      </c>
      <c r="V887" s="29">
        <v>1</v>
      </c>
      <c r="W887" s="29">
        <v>0</v>
      </c>
      <c r="X887" s="32">
        <f t="shared" si="195"/>
        <v>1</v>
      </c>
      <c r="Y887" s="33">
        <f t="shared" si="196"/>
        <v>630</v>
      </c>
      <c r="Z887" s="33">
        <f t="shared" si="197"/>
        <v>45630.270000000004</v>
      </c>
      <c r="AA887" s="33">
        <f t="shared" si="198"/>
        <v>46000</v>
      </c>
      <c r="AB887" s="5">
        <v>1</v>
      </c>
      <c r="AC887" s="6">
        <v>83700.479999999996</v>
      </c>
      <c r="AD887" s="32">
        <v>0</v>
      </c>
      <c r="AE887" s="67">
        <f t="shared" si="199"/>
        <v>1</v>
      </c>
      <c r="AF887" s="70">
        <f>IF(C887=Sheet6!$E$3,Sheet6!$E$4,IF('January 2023'!C887=Sheet6!$F$3,Sheet6!$F$4,IF('January 2023'!C887=Sheet6!$G$3,Sheet6!$G$4,IF('January 2023'!C887=Sheet6!$H$3,Sheet6!$H$4,IF('January 2023'!C887=Sheet6!$I$3,Sheet6!$I$4,IF('January 2023'!C887=Sheet6!$J$3,Sheet6!$J$4,IF('January 2023'!C887=Sheet6!$K$3,Sheet6!$K$4,IF('January 2023'!C887=Sheet6!$L$3,Sheet6!$L$4))))))))</f>
        <v>0.12562883266646963</v>
      </c>
      <c r="AG887" s="74">
        <f t="shared" si="200"/>
        <v>0.99936548223350019</v>
      </c>
      <c r="AH887" s="71">
        <v>0.83279999999999998</v>
      </c>
      <c r="AI887" s="72">
        <f t="shared" si="201"/>
        <v>1</v>
      </c>
      <c r="AJ887" s="73">
        <f t="shared" si="202"/>
        <v>1</v>
      </c>
      <c r="AK887" s="73">
        <v>0.71157898999890445</v>
      </c>
      <c r="AL887" s="95">
        <f t="shared" si="203"/>
        <v>1</v>
      </c>
      <c r="AM887" s="107">
        <v>0</v>
      </c>
      <c r="AN887" s="98">
        <f t="shared" si="204"/>
        <v>0</v>
      </c>
      <c r="AO887" s="99" t="e">
        <f>SUMIF([1]Sheet1!$AB:$AB,E887,[1]Sheet1!$AA:$AA)</f>
        <v>#VALUE!</v>
      </c>
      <c r="AP887" s="100">
        <f t="shared" si="205"/>
        <v>1</v>
      </c>
      <c r="AQ887" s="97">
        <f t="shared" si="206"/>
        <v>0</v>
      </c>
      <c r="AR887" s="100">
        <f t="shared" si="207"/>
        <v>1.00810273531145</v>
      </c>
      <c r="AS887" s="101">
        <f t="shared" si="208"/>
        <v>-7.4630762154377361E-3</v>
      </c>
      <c r="AT887" s="100">
        <v>0.12562883266646963</v>
      </c>
      <c r="AU887" s="108">
        <f t="shared" si="209"/>
        <v>1</v>
      </c>
    </row>
    <row r="888" spans="1:47" hidden="1">
      <c r="A888" s="21">
        <v>44927</v>
      </c>
      <c r="B888" s="22" t="s">
        <v>13</v>
      </c>
      <c r="C888" s="22" t="s">
        <v>782</v>
      </c>
      <c r="D888" s="22" t="s">
        <v>961</v>
      </c>
      <c r="E888" s="22">
        <v>1002049536</v>
      </c>
      <c r="F888" s="23" t="s">
        <v>15</v>
      </c>
      <c r="G888" s="22">
        <v>1064344</v>
      </c>
      <c r="H888" s="36" t="s">
        <v>16</v>
      </c>
      <c r="I888" s="4" t="s">
        <v>3512</v>
      </c>
      <c r="J888" s="4" t="s">
        <v>3512</v>
      </c>
      <c r="K888" s="24">
        <v>617</v>
      </c>
      <c r="L888" s="25">
        <v>617</v>
      </c>
      <c r="M888" s="26">
        <v>1</v>
      </c>
      <c r="N888" s="26">
        <v>1</v>
      </c>
      <c r="O888" s="26">
        <v>0</v>
      </c>
      <c r="P888" s="26">
        <v>617</v>
      </c>
      <c r="Q888" s="26">
        <v>0</v>
      </c>
      <c r="R888" s="27">
        <v>44688.69</v>
      </c>
      <c r="S888" s="27">
        <v>0</v>
      </c>
      <c r="T888" s="28">
        <v>44689</v>
      </c>
      <c r="U888" s="27">
        <v>0</v>
      </c>
      <c r="V888" s="29">
        <v>1</v>
      </c>
      <c r="W888" s="26">
        <v>0</v>
      </c>
      <c r="X888" s="30">
        <f t="shared" si="195"/>
        <v>1</v>
      </c>
      <c r="Y888" s="31">
        <f t="shared" si="196"/>
        <v>617</v>
      </c>
      <c r="Z888" s="31">
        <f t="shared" si="197"/>
        <v>44688.69</v>
      </c>
      <c r="AA888" s="31">
        <f t="shared" si="198"/>
        <v>44689</v>
      </c>
      <c r="AB888" s="5">
        <v>1</v>
      </c>
      <c r="AC888" s="6">
        <v>71637.100000000006</v>
      </c>
      <c r="AD888" s="30">
        <v>0</v>
      </c>
      <c r="AE888" s="67">
        <f t="shared" si="199"/>
        <v>1</v>
      </c>
      <c r="AF888" s="70">
        <f>IF(C888=Sheet6!$E$3,Sheet6!$E$4,IF('January 2023'!C888=Sheet6!$F$3,Sheet6!$F$4,IF('January 2023'!C888=Sheet6!$G$3,Sheet6!$G$4,IF('January 2023'!C888=Sheet6!$H$3,Sheet6!$H$4,IF('January 2023'!C888=Sheet6!$I$3,Sheet6!$I$4,IF('January 2023'!C888=Sheet6!$J$3,Sheet6!$J$4,IF('January 2023'!C888=Sheet6!$K$3,Sheet6!$K$4,IF('January 2023'!C888=Sheet6!$L$3,Sheet6!$L$4))))))))</f>
        <v>0.12562883266646963</v>
      </c>
      <c r="AG888" s="74">
        <f t="shared" si="200"/>
        <v>1</v>
      </c>
      <c r="AH888" s="71">
        <v>0.83279999999999998</v>
      </c>
      <c r="AI888" s="72">
        <f t="shared" si="201"/>
        <v>1</v>
      </c>
      <c r="AJ888" s="73">
        <f t="shared" si="202"/>
        <v>1</v>
      </c>
      <c r="AK888" s="73">
        <v>0.71157898999890445</v>
      </c>
      <c r="AL888" s="95">
        <f t="shared" si="203"/>
        <v>1</v>
      </c>
      <c r="AM888" s="107">
        <v>0</v>
      </c>
      <c r="AN888" s="98">
        <f t="shared" si="204"/>
        <v>0</v>
      </c>
      <c r="AO888" s="99" t="e">
        <f>SUMIF([1]Sheet1!$AB:$AB,E888,[1]Sheet1!$AA:$AA)</f>
        <v>#VALUE!</v>
      </c>
      <c r="AP888" s="100">
        <f t="shared" si="205"/>
        <v>1</v>
      </c>
      <c r="AQ888" s="97">
        <f t="shared" si="206"/>
        <v>0</v>
      </c>
      <c r="AR888" s="100">
        <f t="shared" si="207"/>
        <v>1.0000069368782123</v>
      </c>
      <c r="AS888" s="101">
        <f t="shared" si="208"/>
        <v>-6.9368782122936068E-6</v>
      </c>
      <c r="AT888" s="100">
        <v>0.12562883266646963</v>
      </c>
      <c r="AU888" s="108">
        <f t="shared" si="209"/>
        <v>1</v>
      </c>
    </row>
    <row r="889" spans="1:47" hidden="1">
      <c r="A889" s="21">
        <v>44927</v>
      </c>
      <c r="B889" s="22" t="s">
        <v>13</v>
      </c>
      <c r="C889" s="22" t="s">
        <v>782</v>
      </c>
      <c r="D889" s="22" t="s">
        <v>959</v>
      </c>
      <c r="E889" s="22">
        <v>1003675942</v>
      </c>
      <c r="F889" s="23" t="s">
        <v>15</v>
      </c>
      <c r="G889" s="22">
        <v>1064344</v>
      </c>
      <c r="H889" s="36" t="s">
        <v>16</v>
      </c>
      <c r="I889" s="4" t="s">
        <v>3512</v>
      </c>
      <c r="J889" s="4" t="s">
        <v>3512</v>
      </c>
      <c r="K889" s="24">
        <v>582.28000000000065</v>
      </c>
      <c r="L889" s="25">
        <v>582.28000000000065</v>
      </c>
      <c r="M889" s="26">
        <v>1</v>
      </c>
      <c r="N889" s="26">
        <v>1</v>
      </c>
      <c r="O889" s="26">
        <v>0</v>
      </c>
      <c r="P889" s="26">
        <v>582</v>
      </c>
      <c r="Q889" s="26">
        <v>0</v>
      </c>
      <c r="R889" s="27">
        <v>42153.67</v>
      </c>
      <c r="S889" s="27">
        <v>0</v>
      </c>
      <c r="T889" s="28">
        <v>42154</v>
      </c>
      <c r="U889" s="27">
        <v>0</v>
      </c>
      <c r="V889" s="29">
        <v>1</v>
      </c>
      <c r="W889" s="26">
        <v>0</v>
      </c>
      <c r="X889" s="30">
        <f t="shared" si="195"/>
        <v>1</v>
      </c>
      <c r="Y889" s="31">
        <f t="shared" si="196"/>
        <v>582</v>
      </c>
      <c r="Z889" s="31">
        <f t="shared" si="197"/>
        <v>42153.67</v>
      </c>
      <c r="AA889" s="31">
        <f t="shared" si="198"/>
        <v>42154</v>
      </c>
      <c r="AB889" s="5">
        <v>1</v>
      </c>
      <c r="AC889" s="6">
        <v>51046.22</v>
      </c>
      <c r="AD889" s="30">
        <v>0</v>
      </c>
      <c r="AE889" s="67">
        <f t="shared" si="199"/>
        <v>1</v>
      </c>
      <c r="AF889" s="70">
        <f>IF(C889=Sheet6!$E$3,Sheet6!$E$4,IF('January 2023'!C889=Sheet6!$F$3,Sheet6!$F$4,IF('January 2023'!C889=Sheet6!$G$3,Sheet6!$G$4,IF('January 2023'!C889=Sheet6!$H$3,Sheet6!$H$4,IF('January 2023'!C889=Sheet6!$I$3,Sheet6!$I$4,IF('January 2023'!C889=Sheet6!$J$3,Sheet6!$J$4,IF('January 2023'!C889=Sheet6!$K$3,Sheet6!$K$4,IF('January 2023'!C889=Sheet6!$L$3,Sheet6!$L$4))))))))</f>
        <v>0.12562883266646963</v>
      </c>
      <c r="AG889" s="74">
        <f t="shared" si="200"/>
        <v>0.99951913168922057</v>
      </c>
      <c r="AH889" s="71">
        <v>0.83279999999999998</v>
      </c>
      <c r="AI889" s="72">
        <f t="shared" si="201"/>
        <v>1</v>
      </c>
      <c r="AJ889" s="73">
        <f t="shared" si="202"/>
        <v>1</v>
      </c>
      <c r="AK889" s="73">
        <v>0.71157898999890445</v>
      </c>
      <c r="AL889" s="95">
        <f t="shared" si="203"/>
        <v>1</v>
      </c>
      <c r="AM889" s="107">
        <v>0</v>
      </c>
      <c r="AN889" s="98">
        <f t="shared" si="204"/>
        <v>0</v>
      </c>
      <c r="AO889" s="99" t="e">
        <f>SUMIF([1]Sheet1!$AB:$AB,E889,[1]Sheet1!$AA:$AA)</f>
        <v>#VALUE!</v>
      </c>
      <c r="AP889" s="100">
        <f t="shared" si="205"/>
        <v>1</v>
      </c>
      <c r="AQ889" s="97">
        <f t="shared" si="206"/>
        <v>0</v>
      </c>
      <c r="AR889" s="100">
        <f t="shared" si="207"/>
        <v>1.0000078284998672</v>
      </c>
      <c r="AS889" s="101">
        <f t="shared" si="208"/>
        <v>4.7304357538968667E-4</v>
      </c>
      <c r="AT889" s="100">
        <v>0.12562883266646963</v>
      </c>
      <c r="AU889" s="108">
        <f t="shared" si="209"/>
        <v>1</v>
      </c>
    </row>
    <row r="890" spans="1:47" hidden="1">
      <c r="A890" s="21">
        <v>44927</v>
      </c>
      <c r="B890" s="23" t="s">
        <v>13</v>
      </c>
      <c r="C890" s="23" t="s">
        <v>782</v>
      </c>
      <c r="D890" s="23" t="s">
        <v>948</v>
      </c>
      <c r="E890" s="23">
        <v>1002050651</v>
      </c>
      <c r="F890" s="23" t="s">
        <v>15</v>
      </c>
      <c r="G890" s="23">
        <v>1079205</v>
      </c>
      <c r="H890" s="37" t="s">
        <v>16</v>
      </c>
      <c r="I890" s="4" t="s">
        <v>3512</v>
      </c>
      <c r="J890" s="4" t="s">
        <v>3512</v>
      </c>
      <c r="K890" s="24">
        <v>313</v>
      </c>
      <c r="L890" s="24">
        <v>313</v>
      </c>
      <c r="M890" s="29">
        <v>1</v>
      </c>
      <c r="N890" s="29">
        <v>1</v>
      </c>
      <c r="O890" s="29">
        <v>0</v>
      </c>
      <c r="P890" s="29">
        <v>313</v>
      </c>
      <c r="Q890" s="29">
        <v>0</v>
      </c>
      <c r="R890" s="28">
        <v>22670.27</v>
      </c>
      <c r="S890" s="28">
        <v>0</v>
      </c>
      <c r="T890" s="28">
        <v>22700</v>
      </c>
      <c r="U890" s="28">
        <v>0</v>
      </c>
      <c r="V890" s="29">
        <v>1</v>
      </c>
      <c r="W890" s="29">
        <v>0</v>
      </c>
      <c r="X890" s="32">
        <f t="shared" si="195"/>
        <v>1</v>
      </c>
      <c r="Y890" s="33">
        <f t="shared" si="196"/>
        <v>313</v>
      </c>
      <c r="Z890" s="33">
        <f t="shared" si="197"/>
        <v>22670.27</v>
      </c>
      <c r="AA890" s="33">
        <f t="shared" si="198"/>
        <v>22700</v>
      </c>
      <c r="AB890" s="5">
        <v>1</v>
      </c>
      <c r="AC890" s="6">
        <v>50491.11</v>
      </c>
      <c r="AD890" s="32">
        <v>0</v>
      </c>
      <c r="AE890" s="67">
        <f t="shared" si="199"/>
        <v>1</v>
      </c>
      <c r="AF890" s="70">
        <f>IF(C890=Sheet6!$E$3,Sheet6!$E$4,IF('January 2023'!C890=Sheet6!$F$3,Sheet6!$F$4,IF('January 2023'!C890=Sheet6!$G$3,Sheet6!$G$4,IF('January 2023'!C890=Sheet6!$H$3,Sheet6!$H$4,IF('January 2023'!C890=Sheet6!$I$3,Sheet6!$I$4,IF('January 2023'!C890=Sheet6!$J$3,Sheet6!$J$4,IF('January 2023'!C890=Sheet6!$K$3,Sheet6!$K$4,IF('January 2023'!C890=Sheet6!$L$3,Sheet6!$L$4))))))))</f>
        <v>0.12562883266646963</v>
      </c>
      <c r="AG890" s="74">
        <f t="shared" si="200"/>
        <v>1</v>
      </c>
      <c r="AH890" s="71">
        <v>0.83279999999999998</v>
      </c>
      <c r="AI890" s="72">
        <f t="shared" si="201"/>
        <v>1</v>
      </c>
      <c r="AJ890" s="73">
        <f t="shared" si="202"/>
        <v>1</v>
      </c>
      <c r="AK890" s="73">
        <v>0.71157898999890445</v>
      </c>
      <c r="AL890" s="95">
        <f t="shared" si="203"/>
        <v>1</v>
      </c>
      <c r="AM890" s="107">
        <v>0</v>
      </c>
      <c r="AN890" s="98">
        <f t="shared" si="204"/>
        <v>0</v>
      </c>
      <c r="AO890" s="99" t="e">
        <f>SUMIF([1]Sheet1!$AB:$AB,E890,[1]Sheet1!$AA:$AA)</f>
        <v>#VALUE!</v>
      </c>
      <c r="AP890" s="100">
        <f t="shared" si="205"/>
        <v>1</v>
      </c>
      <c r="AQ890" s="97">
        <f t="shared" si="206"/>
        <v>0</v>
      </c>
      <c r="AR890" s="100">
        <f t="shared" si="207"/>
        <v>1.0013114091715714</v>
      </c>
      <c r="AS890" s="101">
        <f t="shared" si="208"/>
        <v>-1.3114091715713538E-3</v>
      </c>
      <c r="AT890" s="100">
        <v>0.12562883266646963</v>
      </c>
      <c r="AU890" s="108">
        <f t="shared" si="209"/>
        <v>1</v>
      </c>
    </row>
    <row r="891" spans="1:47" hidden="1">
      <c r="A891" s="21">
        <v>44927</v>
      </c>
      <c r="B891" s="22" t="s">
        <v>13</v>
      </c>
      <c r="C891" s="22" t="s">
        <v>782</v>
      </c>
      <c r="D891" s="22" t="s">
        <v>963</v>
      </c>
      <c r="E891" s="22">
        <v>1002050470</v>
      </c>
      <c r="F891" s="23" t="s">
        <v>15</v>
      </c>
      <c r="G891" s="22">
        <v>1064344</v>
      </c>
      <c r="H891" s="36" t="s">
        <v>16</v>
      </c>
      <c r="I891" s="4" t="s">
        <v>3512</v>
      </c>
      <c r="J891" s="4" t="s">
        <v>3512</v>
      </c>
      <c r="K891" s="24">
        <v>295</v>
      </c>
      <c r="L891" s="25">
        <v>295</v>
      </c>
      <c r="M891" s="26">
        <v>1</v>
      </c>
      <c r="N891" s="26">
        <v>1</v>
      </c>
      <c r="O891" s="26">
        <v>0</v>
      </c>
      <c r="P891" s="26">
        <v>295</v>
      </c>
      <c r="Q891" s="26">
        <v>0</v>
      </c>
      <c r="R891" s="27">
        <v>21366.55</v>
      </c>
      <c r="S891" s="27">
        <v>0</v>
      </c>
      <c r="T891" s="28">
        <v>21400</v>
      </c>
      <c r="U891" s="27">
        <v>0</v>
      </c>
      <c r="V891" s="29">
        <v>1</v>
      </c>
      <c r="W891" s="26">
        <v>0</v>
      </c>
      <c r="X891" s="30">
        <f t="shared" si="195"/>
        <v>1</v>
      </c>
      <c r="Y891" s="31">
        <f t="shared" si="196"/>
        <v>295</v>
      </c>
      <c r="Z891" s="31">
        <f t="shared" si="197"/>
        <v>21366.55</v>
      </c>
      <c r="AA891" s="31">
        <f t="shared" si="198"/>
        <v>21400</v>
      </c>
      <c r="AB891" s="5">
        <v>1</v>
      </c>
      <c r="AC891" s="6">
        <v>23605.13</v>
      </c>
      <c r="AD891" s="30">
        <v>0</v>
      </c>
      <c r="AE891" s="67">
        <f t="shared" si="199"/>
        <v>1</v>
      </c>
      <c r="AF891" s="70">
        <f>IF(C891=Sheet6!$E$3,Sheet6!$E$4,IF('January 2023'!C891=Sheet6!$F$3,Sheet6!$F$4,IF('January 2023'!C891=Sheet6!$G$3,Sheet6!$G$4,IF('January 2023'!C891=Sheet6!$H$3,Sheet6!$H$4,IF('January 2023'!C891=Sheet6!$I$3,Sheet6!$I$4,IF('January 2023'!C891=Sheet6!$J$3,Sheet6!$J$4,IF('January 2023'!C891=Sheet6!$K$3,Sheet6!$K$4,IF('January 2023'!C891=Sheet6!$L$3,Sheet6!$L$4))))))))</f>
        <v>0.12562883266646963</v>
      </c>
      <c r="AG891" s="74">
        <f t="shared" si="200"/>
        <v>1</v>
      </c>
      <c r="AH891" s="71">
        <v>0.83279999999999998</v>
      </c>
      <c r="AI891" s="72">
        <f t="shared" si="201"/>
        <v>1</v>
      </c>
      <c r="AJ891" s="73">
        <f t="shared" si="202"/>
        <v>1</v>
      </c>
      <c r="AK891" s="73">
        <v>0.71157898999890445</v>
      </c>
      <c r="AL891" s="95">
        <f t="shared" si="203"/>
        <v>1</v>
      </c>
      <c r="AM891" s="107">
        <v>0</v>
      </c>
      <c r="AN891" s="98">
        <f t="shared" si="204"/>
        <v>0</v>
      </c>
      <c r="AO891" s="99" t="e">
        <f>SUMIF([1]Sheet1!$AB:$AB,E891,[1]Sheet1!$AA:$AA)</f>
        <v>#VALUE!</v>
      </c>
      <c r="AP891" s="100">
        <f t="shared" si="205"/>
        <v>1</v>
      </c>
      <c r="AQ891" s="97">
        <f t="shared" si="206"/>
        <v>0</v>
      </c>
      <c r="AR891" s="100">
        <f t="shared" si="207"/>
        <v>1.001565531169047</v>
      </c>
      <c r="AS891" s="101">
        <f t="shared" si="208"/>
        <v>-1.5655311690470075E-3</v>
      </c>
      <c r="AT891" s="100">
        <v>0.12562883266646963</v>
      </c>
      <c r="AU891" s="108">
        <f t="shared" si="209"/>
        <v>1</v>
      </c>
    </row>
    <row r="892" spans="1:47" hidden="1">
      <c r="A892" s="21">
        <v>44927</v>
      </c>
      <c r="B892" s="22" t="s">
        <v>13</v>
      </c>
      <c r="C892" s="22" t="s">
        <v>782</v>
      </c>
      <c r="D892" s="22" t="s">
        <v>3391</v>
      </c>
      <c r="E892" s="22">
        <v>1000278596</v>
      </c>
      <c r="F892" s="23" t="s">
        <v>15</v>
      </c>
      <c r="G892" s="22">
        <v>1064344</v>
      </c>
      <c r="H892" s="36" t="s">
        <v>16</v>
      </c>
      <c r="I892" s="4" t="s">
        <v>3512</v>
      </c>
      <c r="J892" s="4" t="s">
        <v>3512</v>
      </c>
      <c r="K892" s="24">
        <v>8180.9300000000221</v>
      </c>
      <c r="L892" s="25">
        <v>8180.9300000000221</v>
      </c>
      <c r="M892" s="26">
        <v>0</v>
      </c>
      <c r="N892" s="26">
        <v>0</v>
      </c>
      <c r="O892" s="26">
        <v>1</v>
      </c>
      <c r="P892" s="26">
        <v>0</v>
      </c>
      <c r="Q892" s="26">
        <v>0</v>
      </c>
      <c r="R892" s="27">
        <v>0</v>
      </c>
      <c r="S892" s="27">
        <v>0</v>
      </c>
      <c r="T892" s="28">
        <v>0</v>
      </c>
      <c r="U892" s="27">
        <v>0</v>
      </c>
      <c r="V892" s="29">
        <v>0</v>
      </c>
      <c r="W892" s="26">
        <v>0</v>
      </c>
      <c r="X892" s="30">
        <f t="shared" si="195"/>
        <v>1</v>
      </c>
      <c r="Y892" s="31">
        <f t="shared" si="196"/>
        <v>0</v>
      </c>
      <c r="Z892" s="31">
        <f t="shared" si="197"/>
        <v>0</v>
      </c>
      <c r="AA892" s="31">
        <f t="shared" si="198"/>
        <v>0</v>
      </c>
      <c r="AB892" s="5">
        <v>0</v>
      </c>
      <c r="AC892" s="6">
        <v>0</v>
      </c>
      <c r="AD892" s="30">
        <v>0</v>
      </c>
      <c r="AE892" s="67">
        <f t="shared" si="199"/>
        <v>0</v>
      </c>
      <c r="AF892" s="70">
        <f>IF(C892=Sheet6!$E$3,Sheet6!$E$4,IF('January 2023'!C892=Sheet6!$F$3,Sheet6!$F$4,IF('January 2023'!C892=Sheet6!$G$3,Sheet6!$G$4,IF('January 2023'!C892=Sheet6!$H$3,Sheet6!$H$4,IF('January 2023'!C892=Sheet6!$I$3,Sheet6!$I$4,IF('January 2023'!C892=Sheet6!$J$3,Sheet6!$J$4,IF('January 2023'!C892=Sheet6!$K$3,Sheet6!$K$4,IF('January 2023'!C892=Sheet6!$L$3,Sheet6!$L$4))))))))</f>
        <v>0.12562883266646963</v>
      </c>
      <c r="AG892" s="74">
        <f t="shared" si="200"/>
        <v>0</v>
      </c>
      <c r="AH892" s="71">
        <v>0.83279999999999998</v>
      </c>
      <c r="AI892" s="72">
        <f t="shared" si="201"/>
        <v>0</v>
      </c>
      <c r="AJ892" s="73">
        <f t="shared" si="202"/>
        <v>0</v>
      </c>
      <c r="AK892" s="73">
        <v>0.71157898999890445</v>
      </c>
      <c r="AL892" s="95">
        <f t="shared" si="203"/>
        <v>0</v>
      </c>
      <c r="AM892" s="107">
        <v>0</v>
      </c>
      <c r="AN892" s="98">
        <f t="shared" si="204"/>
        <v>6813.0785040000183</v>
      </c>
      <c r="AO892" s="99" t="e">
        <f>SUMIF([1]Sheet1!$AB:$AB,E892,[1]Sheet1!$AA:$AA)</f>
        <v>#VALUE!</v>
      </c>
      <c r="AP892" s="100" t="str">
        <f t="shared" si="205"/>
        <v/>
      </c>
      <c r="AQ892" s="97">
        <f t="shared" si="206"/>
        <v>1</v>
      </c>
      <c r="AR892" s="100">
        <f t="shared" si="207"/>
        <v>0</v>
      </c>
      <c r="AS892" s="101">
        <f t="shared" si="208"/>
        <v>1</v>
      </c>
      <c r="AT892" s="100">
        <v>0.12562883266646963</v>
      </c>
      <c r="AU892" s="108">
        <f t="shared" si="209"/>
        <v>0</v>
      </c>
    </row>
    <row r="893" spans="1:47" hidden="1">
      <c r="A893" s="21">
        <v>44927</v>
      </c>
      <c r="B893" s="23" t="s">
        <v>13</v>
      </c>
      <c r="C893" s="23" t="s">
        <v>782</v>
      </c>
      <c r="D893" s="23" t="s">
        <v>3392</v>
      </c>
      <c r="E893" s="23">
        <v>1001698414</v>
      </c>
      <c r="F893" s="23" t="s">
        <v>15</v>
      </c>
      <c r="G893" s="22">
        <v>1064340</v>
      </c>
      <c r="H893" s="36" t="s">
        <v>16</v>
      </c>
      <c r="I893" s="4" t="s">
        <v>3512</v>
      </c>
      <c r="J893" s="4" t="s">
        <v>3512</v>
      </c>
      <c r="K893" s="24">
        <v>7566.6200000000244</v>
      </c>
      <c r="L893" s="24">
        <v>7566.6200000000244</v>
      </c>
      <c r="M893" s="29">
        <v>0</v>
      </c>
      <c r="N893" s="29">
        <v>0</v>
      </c>
      <c r="O893" s="29">
        <v>1</v>
      </c>
      <c r="P893" s="29">
        <v>0</v>
      </c>
      <c r="Q893" s="29">
        <v>41492.5</v>
      </c>
      <c r="R893" s="28">
        <v>0</v>
      </c>
      <c r="S893" s="28">
        <v>3220000</v>
      </c>
      <c r="T893" s="28">
        <v>0</v>
      </c>
      <c r="U893" s="28">
        <v>3220000</v>
      </c>
      <c r="V893" s="29">
        <v>0</v>
      </c>
      <c r="W893" s="29">
        <v>1</v>
      </c>
      <c r="X893" s="32">
        <f t="shared" si="195"/>
        <v>1</v>
      </c>
      <c r="Y893" s="33">
        <f t="shared" si="196"/>
        <v>41492.5</v>
      </c>
      <c r="Z893" s="33">
        <f t="shared" si="197"/>
        <v>3220000</v>
      </c>
      <c r="AA893" s="33">
        <f t="shared" si="198"/>
        <v>3220000</v>
      </c>
      <c r="AB893" s="5">
        <v>1</v>
      </c>
      <c r="AC893" s="6">
        <v>0</v>
      </c>
      <c r="AD893" s="32">
        <v>0</v>
      </c>
      <c r="AE893" s="67">
        <f t="shared" si="199"/>
        <v>1</v>
      </c>
      <c r="AF893" s="70">
        <f>IF(C893=Sheet6!$E$3,Sheet6!$E$4,IF('January 2023'!C893=Sheet6!$F$3,Sheet6!$F$4,IF('January 2023'!C893=Sheet6!$G$3,Sheet6!$G$4,IF('January 2023'!C893=Sheet6!$H$3,Sheet6!$H$4,IF('January 2023'!C893=Sheet6!$I$3,Sheet6!$I$4,IF('January 2023'!C893=Sheet6!$J$3,Sheet6!$J$4,IF('January 2023'!C893=Sheet6!$K$3,Sheet6!$K$4,IF('January 2023'!C893=Sheet6!$L$3,Sheet6!$L$4))))))))</f>
        <v>0.12562883266646963</v>
      </c>
      <c r="AG893" s="74">
        <f t="shared" si="200"/>
        <v>5.4836241280783051</v>
      </c>
      <c r="AH893" s="71">
        <v>0.83279999999999998</v>
      </c>
      <c r="AI893" s="72">
        <f t="shared" si="201"/>
        <v>1</v>
      </c>
      <c r="AJ893" s="73">
        <f t="shared" si="202"/>
        <v>1</v>
      </c>
      <c r="AK893" s="73">
        <v>0.71157898999890445</v>
      </c>
      <c r="AL893" s="95">
        <f t="shared" si="203"/>
        <v>1</v>
      </c>
      <c r="AM893" s="107">
        <v>0</v>
      </c>
      <c r="AN893" s="98">
        <f t="shared" si="204"/>
        <v>0</v>
      </c>
      <c r="AO893" s="99" t="e">
        <f>SUMIF([1]Sheet1!$AB:$AB,E893,[1]Sheet1!$AA:$AA)</f>
        <v>#VALUE!</v>
      </c>
      <c r="AP893" s="100">
        <f t="shared" si="205"/>
        <v>1</v>
      </c>
      <c r="AQ893" s="97">
        <f t="shared" si="206"/>
        <v>0</v>
      </c>
      <c r="AR893" s="100">
        <f t="shared" si="207"/>
        <v>1</v>
      </c>
      <c r="AS893" s="101">
        <f t="shared" si="208"/>
        <v>-4.4836241280783051</v>
      </c>
      <c r="AT893" s="100">
        <v>0.12562883266646963</v>
      </c>
      <c r="AU893" s="108">
        <f t="shared" si="209"/>
        <v>1</v>
      </c>
    </row>
    <row r="894" spans="1:47" hidden="1">
      <c r="A894" s="21">
        <v>44927</v>
      </c>
      <c r="B894" s="22" t="s">
        <v>13</v>
      </c>
      <c r="C894" s="22" t="s">
        <v>782</v>
      </c>
      <c r="D894" s="22" t="s">
        <v>794</v>
      </c>
      <c r="E894" s="22">
        <v>1002050728</v>
      </c>
      <c r="F894" s="23" t="s">
        <v>15</v>
      </c>
      <c r="G894" s="22">
        <v>1070347</v>
      </c>
      <c r="H894" s="36" t="s">
        <v>784</v>
      </c>
      <c r="I894" s="4" t="s">
        <v>3512</v>
      </c>
      <c r="J894" s="4" t="s">
        <v>3512</v>
      </c>
      <c r="K894" s="24" t="s">
        <v>18</v>
      </c>
      <c r="L894" s="25">
        <v>0</v>
      </c>
      <c r="M894" s="26">
        <v>0</v>
      </c>
      <c r="N894" s="26">
        <v>0</v>
      </c>
      <c r="O894" s="26">
        <v>1</v>
      </c>
      <c r="P894" s="26">
        <v>0</v>
      </c>
      <c r="Q894" s="26">
        <v>0</v>
      </c>
      <c r="R894" s="27">
        <v>0</v>
      </c>
      <c r="S894" s="27">
        <v>0</v>
      </c>
      <c r="T894" s="28">
        <v>0</v>
      </c>
      <c r="U894" s="27">
        <v>0</v>
      </c>
      <c r="V894" s="29">
        <v>0</v>
      </c>
      <c r="W894" s="26">
        <v>0</v>
      </c>
      <c r="X894" s="30">
        <f t="shared" si="195"/>
        <v>1</v>
      </c>
      <c r="Y894" s="31">
        <f t="shared" si="196"/>
        <v>0</v>
      </c>
      <c r="Z894" s="31">
        <f t="shared" si="197"/>
        <v>0</v>
      </c>
      <c r="AA894" s="31">
        <f t="shared" si="198"/>
        <v>0</v>
      </c>
      <c r="AB894" s="5">
        <v>0</v>
      </c>
      <c r="AC894" s="6">
        <v>1043735.54</v>
      </c>
      <c r="AD894" s="30">
        <v>1</v>
      </c>
      <c r="AE894" s="67">
        <f t="shared" si="199"/>
        <v>0</v>
      </c>
      <c r="AF894" s="70">
        <f>IF(C894=Sheet6!$E$3,Sheet6!$E$4,IF('January 2023'!C894=Sheet6!$F$3,Sheet6!$F$4,IF('January 2023'!C894=Sheet6!$G$3,Sheet6!$G$4,IF('January 2023'!C894=Sheet6!$H$3,Sheet6!$H$4,IF('January 2023'!C894=Sheet6!$I$3,Sheet6!$I$4,IF('January 2023'!C894=Sheet6!$J$3,Sheet6!$J$4,IF('January 2023'!C894=Sheet6!$K$3,Sheet6!$K$4,IF('January 2023'!C894=Sheet6!$L$3,Sheet6!$L$4))))))))</f>
        <v>0.12562883266646963</v>
      </c>
      <c r="AG894" s="74">
        <f t="shared" si="200"/>
        <v>0</v>
      </c>
      <c r="AH894" s="71">
        <v>0.83279999999999998</v>
      </c>
      <c r="AI894" s="72">
        <f t="shared" si="201"/>
        <v>0</v>
      </c>
      <c r="AJ894" s="73">
        <f t="shared" si="202"/>
        <v>0</v>
      </c>
      <c r="AK894" s="73">
        <v>0.71157898999890445</v>
      </c>
      <c r="AL894" s="95">
        <f t="shared" si="203"/>
        <v>0</v>
      </c>
      <c r="AM894" s="107">
        <v>0</v>
      </c>
      <c r="AN894" s="98">
        <f t="shared" si="204"/>
        <v>0</v>
      </c>
      <c r="AO894" s="99" t="e">
        <f>SUMIF([1]Sheet1!$AB:$AB,E894,[1]Sheet1!$AA:$AA)</f>
        <v>#VALUE!</v>
      </c>
      <c r="AP894" s="100">
        <f t="shared" si="205"/>
        <v>1</v>
      </c>
      <c r="AQ894" s="97">
        <f t="shared" si="206"/>
        <v>0</v>
      </c>
      <c r="AR894" s="100">
        <f t="shared" si="207"/>
        <v>0</v>
      </c>
      <c r="AS894" s="101">
        <f t="shared" si="208"/>
        <v>1</v>
      </c>
      <c r="AT894" s="100">
        <v>0.12562883266646963</v>
      </c>
      <c r="AU894" s="108">
        <f t="shared" si="209"/>
        <v>0</v>
      </c>
    </row>
    <row r="895" spans="1:47" hidden="1">
      <c r="A895" s="21">
        <v>44927</v>
      </c>
      <c r="B895" s="23" t="s">
        <v>13</v>
      </c>
      <c r="C895" s="23" t="s">
        <v>782</v>
      </c>
      <c r="D895" s="23" t="s">
        <v>785</v>
      </c>
      <c r="E895" s="23">
        <v>1002050729</v>
      </c>
      <c r="F895" s="23" t="s">
        <v>15</v>
      </c>
      <c r="G895" s="23">
        <v>1070347</v>
      </c>
      <c r="H895" s="36" t="s">
        <v>784</v>
      </c>
      <c r="I895" s="4" t="s">
        <v>3512</v>
      </c>
      <c r="J895" s="4" t="s">
        <v>3512</v>
      </c>
      <c r="K895" s="24" t="s">
        <v>18</v>
      </c>
      <c r="L895" s="25">
        <v>0</v>
      </c>
      <c r="M895" s="29">
        <v>0</v>
      </c>
      <c r="N895" s="29">
        <v>0</v>
      </c>
      <c r="O895" s="29">
        <v>0</v>
      </c>
      <c r="P895" s="29">
        <v>0</v>
      </c>
      <c r="Q895" s="29">
        <v>0</v>
      </c>
      <c r="R895" s="28">
        <v>0</v>
      </c>
      <c r="S895" s="28">
        <v>0</v>
      </c>
      <c r="T895" s="28">
        <v>0</v>
      </c>
      <c r="U895" s="28">
        <v>0</v>
      </c>
      <c r="V895" s="29">
        <v>0</v>
      </c>
      <c r="W895" s="29">
        <v>0</v>
      </c>
      <c r="X895" s="32">
        <f t="shared" si="195"/>
        <v>0</v>
      </c>
      <c r="Y895" s="33">
        <f t="shared" si="196"/>
        <v>0</v>
      </c>
      <c r="Z895" s="33">
        <f t="shared" si="197"/>
        <v>0</v>
      </c>
      <c r="AA895" s="33">
        <f t="shared" si="198"/>
        <v>0</v>
      </c>
      <c r="AB895" s="5">
        <v>0</v>
      </c>
      <c r="AC895" s="6">
        <v>1015955.6</v>
      </c>
      <c r="AD895" s="32">
        <v>1</v>
      </c>
      <c r="AE895" s="67" t="str">
        <f t="shared" si="199"/>
        <v/>
      </c>
      <c r="AF895" s="70">
        <f>IF(C895=Sheet6!$E$3,Sheet6!$E$4,IF('January 2023'!C895=Sheet6!$F$3,Sheet6!$F$4,IF('January 2023'!C895=Sheet6!$G$3,Sheet6!$G$4,IF('January 2023'!C895=Sheet6!$H$3,Sheet6!$H$4,IF('January 2023'!C895=Sheet6!$I$3,Sheet6!$I$4,IF('January 2023'!C895=Sheet6!$J$3,Sheet6!$J$4,IF('January 2023'!C895=Sheet6!$K$3,Sheet6!$K$4,IF('January 2023'!C895=Sheet6!$L$3,Sheet6!$L$4))))))))</f>
        <v>0.12562883266646963</v>
      </c>
      <c r="AG895" s="74">
        <f t="shared" si="200"/>
        <v>0</v>
      </c>
      <c r="AH895" s="71">
        <v>0.83279999999999998</v>
      </c>
      <c r="AI895" s="72">
        <f t="shared" si="201"/>
        <v>0</v>
      </c>
      <c r="AJ895" s="73">
        <f t="shared" si="202"/>
        <v>0</v>
      </c>
      <c r="AK895" s="73">
        <v>0.71157898999890445</v>
      </c>
      <c r="AL895" s="95">
        <f t="shared" si="203"/>
        <v>0</v>
      </c>
      <c r="AM895" s="107">
        <v>0</v>
      </c>
      <c r="AN895" s="98">
        <f t="shared" si="204"/>
        <v>0</v>
      </c>
      <c r="AO895" s="99" t="e">
        <f>SUMIF([1]Sheet1!$AB:$AB,E895,[1]Sheet1!$AA:$AA)</f>
        <v>#VALUE!</v>
      </c>
      <c r="AP895" s="100">
        <f t="shared" si="205"/>
        <v>1</v>
      </c>
      <c r="AQ895" s="97">
        <f t="shared" si="206"/>
        <v>0</v>
      </c>
      <c r="AR895" s="100">
        <f t="shared" si="207"/>
        <v>0</v>
      </c>
      <c r="AS895" s="101">
        <f t="shared" si="208"/>
        <v>1</v>
      </c>
      <c r="AT895" s="100">
        <v>0.12562883266646963</v>
      </c>
      <c r="AU895" s="108">
        <f t="shared" si="209"/>
        <v>0</v>
      </c>
    </row>
    <row r="896" spans="1:47" hidden="1">
      <c r="A896" s="21">
        <v>44927</v>
      </c>
      <c r="B896" s="23" t="s">
        <v>13</v>
      </c>
      <c r="C896" s="23" t="s">
        <v>782</v>
      </c>
      <c r="D896" s="23" t="s">
        <v>789</v>
      </c>
      <c r="E896" s="23">
        <v>1002050171</v>
      </c>
      <c r="F896" s="23" t="s">
        <v>15</v>
      </c>
      <c r="G896" s="23">
        <v>1070347</v>
      </c>
      <c r="H896" s="36" t="s">
        <v>784</v>
      </c>
      <c r="I896" s="4" t="s">
        <v>3512</v>
      </c>
      <c r="J896" s="4" t="s">
        <v>3512</v>
      </c>
      <c r="K896" s="24" t="s">
        <v>24</v>
      </c>
      <c r="L896" s="25">
        <v>0</v>
      </c>
      <c r="M896" s="29">
        <v>0</v>
      </c>
      <c r="N896" s="29">
        <v>1</v>
      </c>
      <c r="O896" s="29">
        <v>0</v>
      </c>
      <c r="P896" s="29">
        <v>0</v>
      </c>
      <c r="Q896" s="29">
        <v>0</v>
      </c>
      <c r="R896" s="28">
        <v>0</v>
      </c>
      <c r="S896" s="28">
        <v>0</v>
      </c>
      <c r="T896" s="28">
        <v>0</v>
      </c>
      <c r="U896" s="28">
        <v>0</v>
      </c>
      <c r="V896" s="29">
        <v>0</v>
      </c>
      <c r="W896" s="29">
        <v>0</v>
      </c>
      <c r="X896" s="32">
        <f t="shared" si="195"/>
        <v>0</v>
      </c>
      <c r="Y896" s="33">
        <f t="shared" si="196"/>
        <v>0</v>
      </c>
      <c r="Z896" s="33">
        <f t="shared" si="197"/>
        <v>0</v>
      </c>
      <c r="AA896" s="33">
        <f t="shared" si="198"/>
        <v>0</v>
      </c>
      <c r="AB896" s="5">
        <v>0</v>
      </c>
      <c r="AC896" s="6">
        <v>0</v>
      </c>
      <c r="AD896" s="32">
        <v>1</v>
      </c>
      <c r="AE896" s="67" t="str">
        <f t="shared" si="199"/>
        <v/>
      </c>
      <c r="AF896" s="70">
        <f>IF(C896=Sheet6!$E$3,Sheet6!$E$4,IF('January 2023'!C896=Sheet6!$F$3,Sheet6!$F$4,IF('January 2023'!C896=Sheet6!$G$3,Sheet6!$G$4,IF('January 2023'!C896=Sheet6!$H$3,Sheet6!$H$4,IF('January 2023'!C896=Sheet6!$I$3,Sheet6!$I$4,IF('January 2023'!C896=Sheet6!$J$3,Sheet6!$J$4,IF('January 2023'!C896=Sheet6!$K$3,Sheet6!$K$4,IF('January 2023'!C896=Sheet6!$L$3,Sheet6!$L$4))))))))</f>
        <v>0.12562883266646963</v>
      </c>
      <c r="AG896" s="74">
        <f t="shared" si="200"/>
        <v>0</v>
      </c>
      <c r="AH896" s="71">
        <v>0.83279999999999998</v>
      </c>
      <c r="AI896" s="72">
        <f t="shared" si="201"/>
        <v>0</v>
      </c>
      <c r="AJ896" s="73">
        <f t="shared" si="202"/>
        <v>0</v>
      </c>
      <c r="AK896" s="73">
        <v>0.71157898999890445</v>
      </c>
      <c r="AL896" s="95">
        <f t="shared" si="203"/>
        <v>0</v>
      </c>
      <c r="AM896" s="107">
        <v>0</v>
      </c>
      <c r="AN896" s="98">
        <f t="shared" si="204"/>
        <v>0</v>
      </c>
      <c r="AO896" s="99" t="e">
        <f>SUMIF([1]Sheet1!$AB:$AB,E896,[1]Sheet1!$AA:$AA)</f>
        <v>#VALUE!</v>
      </c>
      <c r="AP896" s="100">
        <f t="shared" si="205"/>
        <v>1</v>
      </c>
      <c r="AQ896" s="97">
        <f t="shared" si="206"/>
        <v>0</v>
      </c>
      <c r="AR896" s="100">
        <f t="shared" si="207"/>
        <v>0</v>
      </c>
      <c r="AS896" s="101">
        <f t="shared" si="208"/>
        <v>1</v>
      </c>
      <c r="AT896" s="100">
        <v>0.12562883266646963</v>
      </c>
      <c r="AU896" s="108">
        <f t="shared" si="209"/>
        <v>0</v>
      </c>
    </row>
    <row r="897" spans="1:47" hidden="1">
      <c r="A897" s="21">
        <v>44927</v>
      </c>
      <c r="B897" s="23" t="s">
        <v>13</v>
      </c>
      <c r="C897" s="23" t="s">
        <v>782</v>
      </c>
      <c r="D897" s="23" t="s">
        <v>788</v>
      </c>
      <c r="E897" s="23">
        <v>1002050367</v>
      </c>
      <c r="F897" s="23" t="s">
        <v>15</v>
      </c>
      <c r="G897" s="23">
        <v>1070347</v>
      </c>
      <c r="H897" s="36" t="s">
        <v>784</v>
      </c>
      <c r="I897" s="4" t="s">
        <v>3512</v>
      </c>
      <c r="J897" s="4" t="s">
        <v>3512</v>
      </c>
      <c r="K897" s="24" t="s">
        <v>24</v>
      </c>
      <c r="L897" s="25">
        <v>0</v>
      </c>
      <c r="M897" s="29">
        <v>0</v>
      </c>
      <c r="N897" s="29">
        <v>1</v>
      </c>
      <c r="O897" s="29">
        <v>0</v>
      </c>
      <c r="P897" s="29">
        <v>0</v>
      </c>
      <c r="Q897" s="29">
        <v>0</v>
      </c>
      <c r="R897" s="28">
        <v>0</v>
      </c>
      <c r="S897" s="28">
        <v>0</v>
      </c>
      <c r="T897" s="28">
        <v>985000</v>
      </c>
      <c r="U897" s="28">
        <v>0</v>
      </c>
      <c r="V897" s="29">
        <v>1</v>
      </c>
      <c r="W897" s="29">
        <v>0</v>
      </c>
      <c r="X897" s="32">
        <f t="shared" si="195"/>
        <v>0</v>
      </c>
      <c r="Y897" s="33">
        <f t="shared" si="196"/>
        <v>0</v>
      </c>
      <c r="Z897" s="33">
        <f t="shared" si="197"/>
        <v>0</v>
      </c>
      <c r="AA897" s="33">
        <f t="shared" si="198"/>
        <v>985000</v>
      </c>
      <c r="AB897" s="5">
        <v>1</v>
      </c>
      <c r="AC897" s="6">
        <v>-838.72</v>
      </c>
      <c r="AD897" s="32">
        <v>1</v>
      </c>
      <c r="AE897" s="67" t="str">
        <f t="shared" si="199"/>
        <v/>
      </c>
      <c r="AF897" s="70">
        <f>IF(C897=Sheet6!$E$3,Sheet6!$E$4,IF('January 2023'!C897=Sheet6!$F$3,Sheet6!$F$4,IF('January 2023'!C897=Sheet6!$G$3,Sheet6!$G$4,IF('January 2023'!C897=Sheet6!$H$3,Sheet6!$H$4,IF('January 2023'!C897=Sheet6!$I$3,Sheet6!$I$4,IF('January 2023'!C897=Sheet6!$J$3,Sheet6!$J$4,IF('January 2023'!C897=Sheet6!$K$3,Sheet6!$K$4,IF('January 2023'!C897=Sheet6!$L$3,Sheet6!$L$4))))))))</f>
        <v>0.12562883266646963</v>
      </c>
      <c r="AG897" s="74">
        <f t="shared" si="200"/>
        <v>0</v>
      </c>
      <c r="AH897" s="71">
        <v>0.83279999999999998</v>
      </c>
      <c r="AI897" s="72">
        <f t="shared" si="201"/>
        <v>0</v>
      </c>
      <c r="AJ897" s="73">
        <f t="shared" si="202"/>
        <v>0</v>
      </c>
      <c r="AK897" s="73">
        <v>0.71157898999890445</v>
      </c>
      <c r="AL897" s="95">
        <f t="shared" si="203"/>
        <v>0</v>
      </c>
      <c r="AM897" s="107">
        <v>0</v>
      </c>
      <c r="AN897" s="98">
        <f t="shared" si="204"/>
        <v>0</v>
      </c>
      <c r="AO897" s="99" t="e">
        <f>SUMIF([1]Sheet1!$AB:$AB,E897,[1]Sheet1!$AA:$AA)</f>
        <v>#VALUE!</v>
      </c>
      <c r="AP897" s="100">
        <f t="shared" si="205"/>
        <v>1</v>
      </c>
      <c r="AQ897" s="97">
        <f t="shared" si="206"/>
        <v>0</v>
      </c>
      <c r="AR897" s="100">
        <f t="shared" si="207"/>
        <v>0</v>
      </c>
      <c r="AS897" s="101">
        <f t="shared" si="208"/>
        <v>1</v>
      </c>
      <c r="AT897" s="100">
        <v>0.12562883266646963</v>
      </c>
      <c r="AU897" s="108">
        <f t="shared" si="209"/>
        <v>0</v>
      </c>
    </row>
    <row r="898" spans="1:47" hidden="1">
      <c r="A898" s="21">
        <v>44927</v>
      </c>
      <c r="B898" s="23" t="s">
        <v>13</v>
      </c>
      <c r="C898" s="23" t="s">
        <v>782</v>
      </c>
      <c r="D898" s="23" t="s">
        <v>791</v>
      </c>
      <c r="E898" s="23">
        <v>1002050431</v>
      </c>
      <c r="F898" s="23" t="s">
        <v>15</v>
      </c>
      <c r="G898" s="23">
        <v>1070347</v>
      </c>
      <c r="H898" s="36" t="s">
        <v>784</v>
      </c>
      <c r="I898" s="4" t="s">
        <v>3512</v>
      </c>
      <c r="J898" s="4" t="s">
        <v>3512</v>
      </c>
      <c r="K898" s="24" t="s">
        <v>24</v>
      </c>
      <c r="L898" s="25">
        <v>0</v>
      </c>
      <c r="M898" s="29">
        <v>0</v>
      </c>
      <c r="N898" s="29">
        <v>1</v>
      </c>
      <c r="O898" s="29">
        <v>0</v>
      </c>
      <c r="P898" s="29">
        <v>0</v>
      </c>
      <c r="Q898" s="29">
        <v>0</v>
      </c>
      <c r="R898" s="28">
        <v>0</v>
      </c>
      <c r="S898" s="28">
        <v>0</v>
      </c>
      <c r="T898" s="28">
        <v>0</v>
      </c>
      <c r="U898" s="28">
        <v>0</v>
      </c>
      <c r="V898" s="29">
        <v>0</v>
      </c>
      <c r="W898" s="29">
        <v>0</v>
      </c>
      <c r="X898" s="32">
        <f t="shared" si="195"/>
        <v>0</v>
      </c>
      <c r="Y898" s="33">
        <f t="shared" si="196"/>
        <v>0</v>
      </c>
      <c r="Z898" s="33">
        <f t="shared" si="197"/>
        <v>0</v>
      </c>
      <c r="AA898" s="33">
        <f t="shared" si="198"/>
        <v>0</v>
      </c>
      <c r="AB898" s="5">
        <v>0</v>
      </c>
      <c r="AC898" s="6">
        <v>264392.99</v>
      </c>
      <c r="AD898" s="32">
        <v>1</v>
      </c>
      <c r="AE898" s="67" t="str">
        <f t="shared" si="199"/>
        <v/>
      </c>
      <c r="AF898" s="70">
        <f>IF(C898=Sheet6!$E$3,Sheet6!$E$4,IF('January 2023'!C898=Sheet6!$F$3,Sheet6!$F$4,IF('January 2023'!C898=Sheet6!$G$3,Sheet6!$G$4,IF('January 2023'!C898=Sheet6!$H$3,Sheet6!$H$4,IF('January 2023'!C898=Sheet6!$I$3,Sheet6!$I$4,IF('January 2023'!C898=Sheet6!$J$3,Sheet6!$J$4,IF('January 2023'!C898=Sheet6!$K$3,Sheet6!$K$4,IF('January 2023'!C898=Sheet6!$L$3,Sheet6!$L$4))))))))</f>
        <v>0.12562883266646963</v>
      </c>
      <c r="AG898" s="74">
        <f t="shared" si="200"/>
        <v>0</v>
      </c>
      <c r="AH898" s="71">
        <v>0.83279999999999998</v>
      </c>
      <c r="AI898" s="72">
        <f t="shared" si="201"/>
        <v>0</v>
      </c>
      <c r="AJ898" s="73">
        <f t="shared" si="202"/>
        <v>0</v>
      </c>
      <c r="AK898" s="73">
        <v>0.71157898999890445</v>
      </c>
      <c r="AL898" s="95">
        <f t="shared" si="203"/>
        <v>0</v>
      </c>
      <c r="AM898" s="107">
        <v>0</v>
      </c>
      <c r="AN898" s="98">
        <f t="shared" si="204"/>
        <v>0</v>
      </c>
      <c r="AO898" s="99" t="e">
        <f>SUMIF([1]Sheet1!$AB:$AB,E898,[1]Sheet1!$AA:$AA)</f>
        <v>#VALUE!</v>
      </c>
      <c r="AP898" s="100">
        <f t="shared" si="205"/>
        <v>1</v>
      </c>
      <c r="AQ898" s="97">
        <f t="shared" si="206"/>
        <v>0</v>
      </c>
      <c r="AR898" s="100">
        <f t="shared" si="207"/>
        <v>0</v>
      </c>
      <c r="AS898" s="101">
        <f t="shared" si="208"/>
        <v>1</v>
      </c>
      <c r="AT898" s="100">
        <v>0.12562883266646963</v>
      </c>
      <c r="AU898" s="108">
        <f t="shared" si="209"/>
        <v>0</v>
      </c>
    </row>
    <row r="899" spans="1:47" hidden="1">
      <c r="A899" s="21">
        <v>44927</v>
      </c>
      <c r="B899" s="22" t="s">
        <v>13</v>
      </c>
      <c r="C899" s="22" t="s">
        <v>782</v>
      </c>
      <c r="D899" s="22" t="s">
        <v>790</v>
      </c>
      <c r="E899" s="22">
        <v>1002860408</v>
      </c>
      <c r="F899" s="23" t="s">
        <v>15</v>
      </c>
      <c r="G899" s="22">
        <v>1070347</v>
      </c>
      <c r="H899" s="36" t="s">
        <v>784</v>
      </c>
      <c r="I899" s="4" t="s">
        <v>3512</v>
      </c>
      <c r="J899" s="4" t="s">
        <v>3512</v>
      </c>
      <c r="K899" s="24" t="s">
        <v>24</v>
      </c>
      <c r="L899" s="25">
        <v>0</v>
      </c>
      <c r="M899" s="26">
        <v>0</v>
      </c>
      <c r="N899" s="26">
        <v>1</v>
      </c>
      <c r="O899" s="26">
        <v>0</v>
      </c>
      <c r="P899" s="26">
        <v>0</v>
      </c>
      <c r="Q899" s="26">
        <v>0</v>
      </c>
      <c r="R899" s="27">
        <v>0</v>
      </c>
      <c r="S899" s="27">
        <v>0</v>
      </c>
      <c r="T899" s="28">
        <v>0</v>
      </c>
      <c r="U899" s="27">
        <v>0</v>
      </c>
      <c r="V899" s="29">
        <v>0</v>
      </c>
      <c r="W899" s="26">
        <v>0</v>
      </c>
      <c r="X899" s="30">
        <f t="shared" si="195"/>
        <v>0</v>
      </c>
      <c r="Y899" s="31">
        <f t="shared" si="196"/>
        <v>0</v>
      </c>
      <c r="Z899" s="31">
        <f t="shared" si="197"/>
        <v>0</v>
      </c>
      <c r="AA899" s="31">
        <f t="shared" si="198"/>
        <v>0</v>
      </c>
      <c r="AB899" s="5">
        <v>0</v>
      </c>
      <c r="AC899" s="6">
        <v>2739994.15</v>
      </c>
      <c r="AD899" s="30">
        <v>1</v>
      </c>
      <c r="AE899" s="67" t="str">
        <f t="shared" si="199"/>
        <v/>
      </c>
      <c r="AF899" s="70">
        <f>IF(C899=Sheet6!$E$3,Sheet6!$E$4,IF('January 2023'!C899=Sheet6!$F$3,Sheet6!$F$4,IF('January 2023'!C899=Sheet6!$G$3,Sheet6!$G$4,IF('January 2023'!C899=Sheet6!$H$3,Sheet6!$H$4,IF('January 2023'!C899=Sheet6!$I$3,Sheet6!$I$4,IF('January 2023'!C899=Sheet6!$J$3,Sheet6!$J$4,IF('January 2023'!C899=Sheet6!$K$3,Sheet6!$K$4,IF('January 2023'!C899=Sheet6!$L$3,Sheet6!$L$4))))))))</f>
        <v>0.12562883266646963</v>
      </c>
      <c r="AG899" s="74">
        <f t="shared" si="200"/>
        <v>0</v>
      </c>
      <c r="AH899" s="71">
        <v>0.83279999999999998</v>
      </c>
      <c r="AI899" s="72">
        <f t="shared" si="201"/>
        <v>0</v>
      </c>
      <c r="AJ899" s="73">
        <f t="shared" si="202"/>
        <v>0</v>
      </c>
      <c r="AK899" s="73">
        <v>0.71157898999890445</v>
      </c>
      <c r="AL899" s="95">
        <f t="shared" si="203"/>
        <v>0</v>
      </c>
      <c r="AM899" s="107">
        <v>0</v>
      </c>
      <c r="AN899" s="98">
        <f t="shared" si="204"/>
        <v>0</v>
      </c>
      <c r="AO899" s="99" t="e">
        <f>SUMIF([1]Sheet1!$AB:$AB,E899,[1]Sheet1!$AA:$AA)</f>
        <v>#VALUE!</v>
      </c>
      <c r="AP899" s="100">
        <f t="shared" si="205"/>
        <v>1</v>
      </c>
      <c r="AQ899" s="97">
        <f t="shared" si="206"/>
        <v>0</v>
      </c>
      <c r="AR899" s="100">
        <f t="shared" si="207"/>
        <v>0</v>
      </c>
      <c r="AS899" s="101">
        <f t="shared" si="208"/>
        <v>1</v>
      </c>
      <c r="AT899" s="100">
        <v>0.12562883266646963</v>
      </c>
      <c r="AU899" s="108">
        <f t="shared" si="209"/>
        <v>0</v>
      </c>
    </row>
    <row r="900" spans="1:47" hidden="1">
      <c r="A900" s="21">
        <v>44927</v>
      </c>
      <c r="B900" s="23" t="s">
        <v>13</v>
      </c>
      <c r="C900" s="23" t="s">
        <v>782</v>
      </c>
      <c r="D900" s="23" t="s">
        <v>837</v>
      </c>
      <c r="E900" s="23">
        <v>1002049768</v>
      </c>
      <c r="F900" s="23" t="s">
        <v>15</v>
      </c>
      <c r="G900" s="23">
        <v>1070347</v>
      </c>
      <c r="H900" s="36" t="s">
        <v>784</v>
      </c>
      <c r="I900" s="4" t="s">
        <v>3512</v>
      </c>
      <c r="J900" s="4" t="s">
        <v>3512</v>
      </c>
      <c r="K900" s="24">
        <v>39320</v>
      </c>
      <c r="L900" s="24">
        <v>39320</v>
      </c>
      <c r="M900" s="29">
        <v>1</v>
      </c>
      <c r="N900" s="29">
        <v>1</v>
      </c>
      <c r="O900" s="29">
        <v>0</v>
      </c>
      <c r="P900" s="29">
        <v>39320</v>
      </c>
      <c r="Q900" s="29">
        <v>0</v>
      </c>
      <c r="R900" s="28">
        <v>2875151.02</v>
      </c>
      <c r="S900" s="28">
        <v>0</v>
      </c>
      <c r="T900" s="28">
        <v>2875151.02</v>
      </c>
      <c r="U900" s="28">
        <v>0</v>
      </c>
      <c r="V900" s="29">
        <v>1</v>
      </c>
      <c r="W900" s="29">
        <v>0</v>
      </c>
      <c r="X900" s="32">
        <f t="shared" ref="X900:X963" si="210">IFERROR(SUM(M900,O900),"")</f>
        <v>1</v>
      </c>
      <c r="Y900" s="33">
        <f t="shared" ref="Y900:Y963" si="211">IFERROR(SUM(P900:Q900),"")</f>
        <v>39320</v>
      </c>
      <c r="Z900" s="33">
        <f t="shared" ref="Z900:Z963" si="212">IFERROR(SUM(R900:S900),"")</f>
        <v>2875151.02</v>
      </c>
      <c r="AA900" s="33">
        <f t="shared" ref="AA900:AA963" si="213">IFERROR(SUM(T900:U900),"")</f>
        <v>2875151.02</v>
      </c>
      <c r="AB900" s="5">
        <v>1</v>
      </c>
      <c r="AC900" s="6">
        <v>2831047.76</v>
      </c>
      <c r="AD900" s="32">
        <v>0</v>
      </c>
      <c r="AE900" s="67">
        <f t="shared" si="199"/>
        <v>1</v>
      </c>
      <c r="AF900" s="70">
        <f>IF(C900=Sheet6!$E$3,Sheet6!$E$4,IF('January 2023'!C900=Sheet6!$F$3,Sheet6!$F$4,IF('January 2023'!C900=Sheet6!$G$3,Sheet6!$G$4,IF('January 2023'!C900=Sheet6!$H$3,Sheet6!$H$4,IF('January 2023'!C900=Sheet6!$I$3,Sheet6!$I$4,IF('January 2023'!C900=Sheet6!$J$3,Sheet6!$J$4,IF('January 2023'!C900=Sheet6!$K$3,Sheet6!$K$4,IF('January 2023'!C900=Sheet6!$L$3,Sheet6!$L$4))))))))</f>
        <v>0.12562883266646963</v>
      </c>
      <c r="AG900" s="74">
        <f t="shared" si="200"/>
        <v>1</v>
      </c>
      <c r="AH900" s="71">
        <v>0.83279999999999998</v>
      </c>
      <c r="AI900" s="72">
        <f t="shared" si="201"/>
        <v>1</v>
      </c>
      <c r="AJ900" s="73">
        <f t="shared" si="202"/>
        <v>1</v>
      </c>
      <c r="AK900" s="73">
        <v>0.71157898999890445</v>
      </c>
      <c r="AL900" s="95">
        <f t="shared" si="203"/>
        <v>1</v>
      </c>
      <c r="AM900" s="107">
        <v>0</v>
      </c>
      <c r="AN900" s="98">
        <f t="shared" si="204"/>
        <v>0</v>
      </c>
      <c r="AO900" s="99" t="e">
        <f>SUMIF([1]Sheet1!$AB:$AB,E900,[1]Sheet1!$AA:$AA)</f>
        <v>#VALUE!</v>
      </c>
      <c r="AP900" s="100">
        <f t="shared" si="205"/>
        <v>1</v>
      </c>
      <c r="AQ900" s="97">
        <f t="shared" si="206"/>
        <v>0</v>
      </c>
      <c r="AR900" s="100">
        <f t="shared" si="207"/>
        <v>1</v>
      </c>
      <c r="AS900" s="101">
        <f t="shared" si="208"/>
        <v>0</v>
      </c>
      <c r="AT900" s="100">
        <v>0.12562883266646963</v>
      </c>
      <c r="AU900" s="108">
        <f t="shared" si="209"/>
        <v>1</v>
      </c>
    </row>
    <row r="901" spans="1:47" hidden="1">
      <c r="A901" s="21">
        <v>44927</v>
      </c>
      <c r="B901" s="22" t="s">
        <v>13</v>
      </c>
      <c r="C901" s="22" t="s">
        <v>782</v>
      </c>
      <c r="D901" s="22" t="s">
        <v>844</v>
      </c>
      <c r="E901" s="22">
        <v>1004670552</v>
      </c>
      <c r="F901" s="23" t="s">
        <v>15</v>
      </c>
      <c r="G901" s="22">
        <v>1070347</v>
      </c>
      <c r="H901" s="36" t="s">
        <v>784</v>
      </c>
      <c r="I901" s="4" t="s">
        <v>3512</v>
      </c>
      <c r="J901" s="4" t="s">
        <v>3512</v>
      </c>
      <c r="K901" s="24">
        <v>30309</v>
      </c>
      <c r="L901" s="25">
        <v>30309</v>
      </c>
      <c r="M901" s="26">
        <v>1</v>
      </c>
      <c r="N901" s="26">
        <v>1</v>
      </c>
      <c r="O901" s="26">
        <v>0</v>
      </c>
      <c r="P901" s="26">
        <v>30309</v>
      </c>
      <c r="Q901" s="26">
        <v>0</v>
      </c>
      <c r="R901" s="27">
        <v>2202239.7200000002</v>
      </c>
      <c r="S901" s="27">
        <v>0</v>
      </c>
      <c r="T901" s="28">
        <v>2202000</v>
      </c>
      <c r="U901" s="27">
        <v>0</v>
      </c>
      <c r="V901" s="29">
        <v>1</v>
      </c>
      <c r="W901" s="26">
        <v>0</v>
      </c>
      <c r="X901" s="30">
        <f t="shared" si="210"/>
        <v>1</v>
      </c>
      <c r="Y901" s="31">
        <f t="shared" si="211"/>
        <v>30309</v>
      </c>
      <c r="Z901" s="31">
        <f t="shared" si="212"/>
        <v>2202239.7200000002</v>
      </c>
      <c r="AA901" s="31">
        <f t="shared" si="213"/>
        <v>2202000</v>
      </c>
      <c r="AB901" s="5">
        <v>1</v>
      </c>
      <c r="AC901" s="6">
        <v>2039728.79</v>
      </c>
      <c r="AD901" s="30">
        <v>0</v>
      </c>
      <c r="AE901" s="67">
        <f t="shared" ref="AE901:AE964" si="214">IFERROR((AB901/X901),"")</f>
        <v>1</v>
      </c>
      <c r="AF901" s="70">
        <f>IF(C901=Sheet6!$E$3,Sheet6!$E$4,IF('January 2023'!C901=Sheet6!$F$3,Sheet6!$F$4,IF('January 2023'!C901=Sheet6!$G$3,Sheet6!$G$4,IF('January 2023'!C901=Sheet6!$H$3,Sheet6!$H$4,IF('January 2023'!C901=Sheet6!$I$3,Sheet6!$I$4,IF('January 2023'!C901=Sheet6!$J$3,Sheet6!$J$4,IF('January 2023'!C901=Sheet6!$K$3,Sheet6!$K$4,IF('January 2023'!C901=Sheet6!$L$3,Sheet6!$L$4))))))))</f>
        <v>0.12562883266646963</v>
      </c>
      <c r="AG901" s="74">
        <f t="shared" ref="AG901:AG964" si="215">IFERROR(Y901/L901,0)</f>
        <v>1</v>
      </c>
      <c r="AH901" s="71">
        <v>0.83279999999999998</v>
      </c>
      <c r="AI901" s="72">
        <f t="shared" ref="AI901:AI964" si="216">IF(AG901&gt;AH901,1,0)</f>
        <v>1</v>
      </c>
      <c r="AJ901" s="73">
        <f t="shared" ref="AJ901:AJ964" si="217">IFERROR(AB901/X901,0)</f>
        <v>1</v>
      </c>
      <c r="AK901" s="73">
        <v>0.71157898999890445</v>
      </c>
      <c r="AL901" s="95">
        <f t="shared" ref="AL901:AL964" si="218">IF(AJ901&gt;=AK901,1,0)</f>
        <v>1</v>
      </c>
      <c r="AM901" s="107">
        <v>0</v>
      </c>
      <c r="AN901" s="98">
        <f t="shared" ref="AN901:AN964" si="219">IF(((AH901*L901)-(AG901*L901))&lt;0,0,((AH901*L901)-(AG901*L901)))</f>
        <v>0</v>
      </c>
      <c r="AO901" s="99" t="e">
        <f>SUMIF([1]Sheet1!$AB:$AB,E901,[1]Sheet1!$AA:$AA)</f>
        <v>#VALUE!</v>
      </c>
      <c r="AP901" s="100">
        <f t="shared" ref="AP901:AP964" si="220">IF(AN901=0,100%,IFERROR((AO901/AN901),""))</f>
        <v>1</v>
      </c>
      <c r="AQ901" s="97">
        <f t="shared" ref="AQ901:AQ964" si="221">IF(AND(AN901&gt;0,AP901&gt;=100%),1,0)</f>
        <v>0</v>
      </c>
      <c r="AR901" s="100">
        <f t="shared" ref="AR901:AR964" si="222">IFERROR(AA901/Z901,0)</f>
        <v>0.99989114718174266</v>
      </c>
      <c r="AS901" s="101">
        <f t="shared" ref="AS901:AS964" si="223">1-(AR901*AG901)</f>
        <v>1.0885281825734339E-4</v>
      </c>
      <c r="AT901" s="100">
        <v>0.12562883266646963</v>
      </c>
      <c r="AU901" s="108">
        <f t="shared" ref="AU901:AU964" si="224">IF(AS901&lt;=AT901,1,0)</f>
        <v>1</v>
      </c>
    </row>
    <row r="902" spans="1:47" hidden="1">
      <c r="A902" s="21">
        <v>44927</v>
      </c>
      <c r="B902" s="22" t="s">
        <v>13</v>
      </c>
      <c r="C902" s="22" t="s">
        <v>782</v>
      </c>
      <c r="D902" s="22" t="s">
        <v>886</v>
      </c>
      <c r="E902" s="22">
        <v>1002050026</v>
      </c>
      <c r="F902" s="23" t="s">
        <v>15</v>
      </c>
      <c r="G902" s="22">
        <v>1070347</v>
      </c>
      <c r="H902" s="36" t="s">
        <v>784</v>
      </c>
      <c r="I902" s="4" t="s">
        <v>3512</v>
      </c>
      <c r="J902" s="4" t="s">
        <v>3512</v>
      </c>
      <c r="K902" s="24">
        <v>24314.333333333489</v>
      </c>
      <c r="L902" s="25">
        <v>24314.333333333489</v>
      </c>
      <c r="M902" s="26">
        <v>1</v>
      </c>
      <c r="N902" s="26">
        <v>1</v>
      </c>
      <c r="O902" s="26">
        <v>0</v>
      </c>
      <c r="P902" s="26">
        <v>24314</v>
      </c>
      <c r="Q902" s="26">
        <v>0</v>
      </c>
      <c r="R902" s="27">
        <v>1766645.4400000002</v>
      </c>
      <c r="S902" s="27">
        <v>0</v>
      </c>
      <c r="T902" s="28">
        <v>1766150</v>
      </c>
      <c r="U902" s="27">
        <v>0</v>
      </c>
      <c r="V902" s="29">
        <v>1</v>
      </c>
      <c r="W902" s="26">
        <v>0</v>
      </c>
      <c r="X902" s="30">
        <f t="shared" si="210"/>
        <v>1</v>
      </c>
      <c r="Y902" s="31">
        <f t="shared" si="211"/>
        <v>24314</v>
      </c>
      <c r="Z902" s="31">
        <f t="shared" si="212"/>
        <v>1766645.4400000002</v>
      </c>
      <c r="AA902" s="31">
        <f t="shared" si="213"/>
        <v>1766150</v>
      </c>
      <c r="AB902" s="5">
        <v>1</v>
      </c>
      <c r="AC902" s="6">
        <v>905678</v>
      </c>
      <c r="AD902" s="30">
        <v>0</v>
      </c>
      <c r="AE902" s="67">
        <f t="shared" si="214"/>
        <v>1</v>
      </c>
      <c r="AF902" s="70">
        <f>IF(C902=Sheet6!$E$3,Sheet6!$E$4,IF('January 2023'!C902=Sheet6!$F$3,Sheet6!$F$4,IF('January 2023'!C902=Sheet6!$G$3,Sheet6!$G$4,IF('January 2023'!C902=Sheet6!$H$3,Sheet6!$H$4,IF('January 2023'!C902=Sheet6!$I$3,Sheet6!$I$4,IF('January 2023'!C902=Sheet6!$J$3,Sheet6!$J$4,IF('January 2023'!C902=Sheet6!$K$3,Sheet6!$K$4,IF('January 2023'!C902=Sheet6!$L$3,Sheet6!$L$4))))))))</f>
        <v>0.12562883266646963</v>
      </c>
      <c r="AG902" s="74">
        <f t="shared" si="215"/>
        <v>0.99998629066530764</v>
      </c>
      <c r="AH902" s="71">
        <v>0.83279999999999998</v>
      </c>
      <c r="AI902" s="72">
        <f t="shared" si="216"/>
        <v>1</v>
      </c>
      <c r="AJ902" s="73">
        <f t="shared" si="217"/>
        <v>1</v>
      </c>
      <c r="AK902" s="73">
        <v>0.71157898999890445</v>
      </c>
      <c r="AL902" s="95">
        <f t="shared" si="218"/>
        <v>1</v>
      </c>
      <c r="AM902" s="107">
        <v>0</v>
      </c>
      <c r="AN902" s="98">
        <f t="shared" si="219"/>
        <v>0</v>
      </c>
      <c r="AO902" s="99" t="e">
        <f>SUMIF([1]Sheet1!$AB:$AB,E902,[1]Sheet1!$AA:$AA)</f>
        <v>#VALUE!</v>
      </c>
      <c r="AP902" s="100">
        <f t="shared" si="220"/>
        <v>1</v>
      </c>
      <c r="AQ902" s="97">
        <f t="shared" si="221"/>
        <v>0</v>
      </c>
      <c r="AR902" s="100">
        <f t="shared" si="222"/>
        <v>0.99971955889462449</v>
      </c>
      <c r="AS902" s="101">
        <f t="shared" si="223"/>
        <v>2.941465954069411E-4</v>
      </c>
      <c r="AT902" s="100">
        <v>0.12562883266646963</v>
      </c>
      <c r="AU902" s="108">
        <f t="shared" si="224"/>
        <v>1</v>
      </c>
    </row>
    <row r="903" spans="1:47" hidden="1">
      <c r="A903" s="21">
        <v>44927</v>
      </c>
      <c r="B903" s="22" t="s">
        <v>13</v>
      </c>
      <c r="C903" s="22" t="s">
        <v>782</v>
      </c>
      <c r="D903" s="22" t="s">
        <v>841</v>
      </c>
      <c r="E903" s="22">
        <v>1002650919</v>
      </c>
      <c r="F903" s="23" t="s">
        <v>15</v>
      </c>
      <c r="G903" s="22">
        <v>1070347</v>
      </c>
      <c r="H903" s="36" t="s">
        <v>784</v>
      </c>
      <c r="I903" s="4" t="s">
        <v>3512</v>
      </c>
      <c r="J903" s="4" t="s">
        <v>3512</v>
      </c>
      <c r="K903" s="24">
        <v>19660</v>
      </c>
      <c r="L903" s="25">
        <v>19660</v>
      </c>
      <c r="M903" s="26">
        <v>1</v>
      </c>
      <c r="N903" s="26">
        <v>1</v>
      </c>
      <c r="O903" s="26">
        <v>0</v>
      </c>
      <c r="P903" s="26">
        <v>19660</v>
      </c>
      <c r="Q903" s="26">
        <v>0</v>
      </c>
      <c r="R903" s="27">
        <v>1428487.67</v>
      </c>
      <c r="S903" s="27">
        <v>0</v>
      </c>
      <c r="T903" s="28">
        <v>1428487.67</v>
      </c>
      <c r="U903" s="27">
        <v>0</v>
      </c>
      <c r="V903" s="29">
        <v>1</v>
      </c>
      <c r="W903" s="26">
        <v>0</v>
      </c>
      <c r="X903" s="30">
        <f t="shared" si="210"/>
        <v>1</v>
      </c>
      <c r="Y903" s="31">
        <f t="shared" si="211"/>
        <v>19660</v>
      </c>
      <c r="Z903" s="31">
        <f t="shared" si="212"/>
        <v>1428487.67</v>
      </c>
      <c r="AA903" s="31">
        <f t="shared" si="213"/>
        <v>1428487.67</v>
      </c>
      <c r="AB903" s="5">
        <v>1</v>
      </c>
      <c r="AC903" s="6">
        <v>1562281.59</v>
      </c>
      <c r="AD903" s="30">
        <v>0</v>
      </c>
      <c r="AE903" s="67">
        <f t="shared" si="214"/>
        <v>1</v>
      </c>
      <c r="AF903" s="70">
        <f>IF(C903=Sheet6!$E$3,Sheet6!$E$4,IF('January 2023'!C903=Sheet6!$F$3,Sheet6!$F$4,IF('January 2023'!C903=Sheet6!$G$3,Sheet6!$G$4,IF('January 2023'!C903=Sheet6!$H$3,Sheet6!$H$4,IF('January 2023'!C903=Sheet6!$I$3,Sheet6!$I$4,IF('January 2023'!C903=Sheet6!$J$3,Sheet6!$J$4,IF('January 2023'!C903=Sheet6!$K$3,Sheet6!$K$4,IF('January 2023'!C903=Sheet6!$L$3,Sheet6!$L$4))))))))</f>
        <v>0.12562883266646963</v>
      </c>
      <c r="AG903" s="74">
        <f t="shared" si="215"/>
        <v>1</v>
      </c>
      <c r="AH903" s="71">
        <v>0.83279999999999998</v>
      </c>
      <c r="AI903" s="72">
        <f t="shared" si="216"/>
        <v>1</v>
      </c>
      <c r="AJ903" s="73">
        <f t="shared" si="217"/>
        <v>1</v>
      </c>
      <c r="AK903" s="73">
        <v>0.71157898999890445</v>
      </c>
      <c r="AL903" s="95">
        <f t="shared" si="218"/>
        <v>1</v>
      </c>
      <c r="AM903" s="107">
        <v>0</v>
      </c>
      <c r="AN903" s="98">
        <f t="shared" si="219"/>
        <v>0</v>
      </c>
      <c r="AO903" s="99" t="e">
        <f>SUMIF([1]Sheet1!$AB:$AB,E903,[1]Sheet1!$AA:$AA)</f>
        <v>#VALUE!</v>
      </c>
      <c r="AP903" s="100">
        <f t="shared" si="220"/>
        <v>1</v>
      </c>
      <c r="AQ903" s="97">
        <f t="shared" si="221"/>
        <v>0</v>
      </c>
      <c r="AR903" s="100">
        <f t="shared" si="222"/>
        <v>1</v>
      </c>
      <c r="AS903" s="101">
        <f t="shared" si="223"/>
        <v>0</v>
      </c>
      <c r="AT903" s="100">
        <v>0.12562883266646963</v>
      </c>
      <c r="AU903" s="108">
        <f t="shared" si="224"/>
        <v>1</v>
      </c>
    </row>
    <row r="904" spans="1:47" hidden="1">
      <c r="A904" s="21">
        <v>44927</v>
      </c>
      <c r="B904" s="22" t="s">
        <v>13</v>
      </c>
      <c r="C904" s="22" t="s">
        <v>782</v>
      </c>
      <c r="D904" s="22" t="s">
        <v>866</v>
      </c>
      <c r="E904" s="22">
        <v>1002049854</v>
      </c>
      <c r="F904" s="23" t="s">
        <v>15</v>
      </c>
      <c r="G904" s="22">
        <v>1070347</v>
      </c>
      <c r="H904" s="36" t="s">
        <v>784</v>
      </c>
      <c r="I904" s="4" t="s">
        <v>3512</v>
      </c>
      <c r="J904" s="4" t="s">
        <v>3512</v>
      </c>
      <c r="K904" s="24">
        <v>16349</v>
      </c>
      <c r="L904" s="25">
        <v>16349</v>
      </c>
      <c r="M904" s="26">
        <v>1</v>
      </c>
      <c r="N904" s="26">
        <v>1</v>
      </c>
      <c r="O904" s="26">
        <v>0</v>
      </c>
      <c r="P904" s="26">
        <v>16349</v>
      </c>
      <c r="Q904" s="26">
        <v>0</v>
      </c>
      <c r="R904" s="27">
        <v>1187911.75</v>
      </c>
      <c r="S904" s="27">
        <v>0</v>
      </c>
      <c r="T904" s="28">
        <v>1187911.75</v>
      </c>
      <c r="U904" s="27">
        <v>0</v>
      </c>
      <c r="V904" s="29">
        <v>1</v>
      </c>
      <c r="W904" s="26">
        <v>0</v>
      </c>
      <c r="X904" s="30">
        <f t="shared" si="210"/>
        <v>1</v>
      </c>
      <c r="Y904" s="31">
        <f t="shared" si="211"/>
        <v>16349</v>
      </c>
      <c r="Z904" s="31">
        <f t="shared" si="212"/>
        <v>1187911.75</v>
      </c>
      <c r="AA904" s="31">
        <f t="shared" si="213"/>
        <v>1187911.75</v>
      </c>
      <c r="AB904" s="5">
        <v>1</v>
      </c>
      <c r="AC904" s="6">
        <v>1116160.03</v>
      </c>
      <c r="AD904" s="30">
        <v>0</v>
      </c>
      <c r="AE904" s="67">
        <f t="shared" si="214"/>
        <v>1</v>
      </c>
      <c r="AF904" s="70">
        <f>IF(C904=Sheet6!$E$3,Sheet6!$E$4,IF('January 2023'!C904=Sheet6!$F$3,Sheet6!$F$4,IF('January 2023'!C904=Sheet6!$G$3,Sheet6!$G$4,IF('January 2023'!C904=Sheet6!$H$3,Sheet6!$H$4,IF('January 2023'!C904=Sheet6!$I$3,Sheet6!$I$4,IF('January 2023'!C904=Sheet6!$J$3,Sheet6!$J$4,IF('January 2023'!C904=Sheet6!$K$3,Sheet6!$K$4,IF('January 2023'!C904=Sheet6!$L$3,Sheet6!$L$4))))))))</f>
        <v>0.12562883266646963</v>
      </c>
      <c r="AG904" s="74">
        <f t="shared" si="215"/>
        <v>1</v>
      </c>
      <c r="AH904" s="71">
        <v>0.83279999999999998</v>
      </c>
      <c r="AI904" s="72">
        <f t="shared" si="216"/>
        <v>1</v>
      </c>
      <c r="AJ904" s="73">
        <f t="shared" si="217"/>
        <v>1</v>
      </c>
      <c r="AK904" s="73">
        <v>0.71157898999890445</v>
      </c>
      <c r="AL904" s="95">
        <f t="shared" si="218"/>
        <v>1</v>
      </c>
      <c r="AM904" s="107">
        <v>0</v>
      </c>
      <c r="AN904" s="98">
        <f t="shared" si="219"/>
        <v>0</v>
      </c>
      <c r="AO904" s="99" t="e">
        <f>SUMIF([1]Sheet1!$AB:$AB,E904,[1]Sheet1!$AA:$AA)</f>
        <v>#VALUE!</v>
      </c>
      <c r="AP904" s="100">
        <f t="shared" si="220"/>
        <v>1</v>
      </c>
      <c r="AQ904" s="97">
        <f t="shared" si="221"/>
        <v>0</v>
      </c>
      <c r="AR904" s="100">
        <f t="shared" si="222"/>
        <v>1</v>
      </c>
      <c r="AS904" s="101">
        <f t="shared" si="223"/>
        <v>0</v>
      </c>
      <c r="AT904" s="100">
        <v>0.12562883266646963</v>
      </c>
      <c r="AU904" s="108">
        <f t="shared" si="224"/>
        <v>1</v>
      </c>
    </row>
    <row r="905" spans="1:47" hidden="1">
      <c r="A905" s="21">
        <v>44927</v>
      </c>
      <c r="B905" s="22" t="s">
        <v>13</v>
      </c>
      <c r="C905" s="22" t="s">
        <v>782</v>
      </c>
      <c r="D905" s="22" t="s">
        <v>867</v>
      </c>
      <c r="E905" s="22">
        <v>1000004010</v>
      </c>
      <c r="F905" s="23" t="s">
        <v>15</v>
      </c>
      <c r="G905" s="22">
        <v>1070347</v>
      </c>
      <c r="H905" s="36" t="s">
        <v>784</v>
      </c>
      <c r="I905" s="4" t="s">
        <v>3512</v>
      </c>
      <c r="J905" s="4" t="s">
        <v>3512</v>
      </c>
      <c r="K905" s="24">
        <v>14663</v>
      </c>
      <c r="L905" s="25">
        <v>14663</v>
      </c>
      <c r="M905" s="26">
        <v>1</v>
      </c>
      <c r="N905" s="26">
        <v>1</v>
      </c>
      <c r="O905" s="26">
        <v>0</v>
      </c>
      <c r="P905" s="26">
        <v>14663</v>
      </c>
      <c r="Q905" s="26">
        <v>0</v>
      </c>
      <c r="R905" s="27">
        <v>1065407.67</v>
      </c>
      <c r="S905" s="27">
        <v>0</v>
      </c>
      <c r="T905" s="28">
        <v>1262000</v>
      </c>
      <c r="U905" s="27">
        <v>0</v>
      </c>
      <c r="V905" s="29">
        <v>1</v>
      </c>
      <c r="W905" s="26">
        <v>0</v>
      </c>
      <c r="X905" s="30">
        <f t="shared" si="210"/>
        <v>1</v>
      </c>
      <c r="Y905" s="31">
        <f t="shared" si="211"/>
        <v>14663</v>
      </c>
      <c r="Z905" s="31">
        <f t="shared" si="212"/>
        <v>1065407.67</v>
      </c>
      <c r="AA905" s="31">
        <f t="shared" si="213"/>
        <v>1262000</v>
      </c>
      <c r="AB905" s="5">
        <v>1</v>
      </c>
      <c r="AC905" s="6">
        <v>1247385.0900000001</v>
      </c>
      <c r="AD905" s="30">
        <v>0</v>
      </c>
      <c r="AE905" s="67">
        <f t="shared" si="214"/>
        <v>1</v>
      </c>
      <c r="AF905" s="70">
        <f>IF(C905=Sheet6!$E$3,Sheet6!$E$4,IF('January 2023'!C905=Sheet6!$F$3,Sheet6!$F$4,IF('January 2023'!C905=Sheet6!$G$3,Sheet6!$G$4,IF('January 2023'!C905=Sheet6!$H$3,Sheet6!$H$4,IF('January 2023'!C905=Sheet6!$I$3,Sheet6!$I$4,IF('January 2023'!C905=Sheet6!$J$3,Sheet6!$J$4,IF('January 2023'!C905=Sheet6!$K$3,Sheet6!$K$4,IF('January 2023'!C905=Sheet6!$L$3,Sheet6!$L$4))))))))</f>
        <v>0.12562883266646963</v>
      </c>
      <c r="AG905" s="74">
        <f t="shared" si="215"/>
        <v>1</v>
      </c>
      <c r="AH905" s="71">
        <v>0.83279999999999998</v>
      </c>
      <c r="AI905" s="72">
        <f t="shared" si="216"/>
        <v>1</v>
      </c>
      <c r="AJ905" s="73">
        <f t="shared" si="217"/>
        <v>1</v>
      </c>
      <c r="AK905" s="73">
        <v>0.71157898999890445</v>
      </c>
      <c r="AL905" s="95">
        <f t="shared" si="218"/>
        <v>1</v>
      </c>
      <c r="AM905" s="107">
        <v>0</v>
      </c>
      <c r="AN905" s="98">
        <f t="shared" si="219"/>
        <v>0</v>
      </c>
      <c r="AO905" s="99" t="e">
        <f>SUMIF([1]Sheet1!$AB:$AB,E905,[1]Sheet1!$AA:$AA)</f>
        <v>#VALUE!</v>
      </c>
      <c r="AP905" s="100">
        <f t="shared" si="220"/>
        <v>1</v>
      </c>
      <c r="AQ905" s="97">
        <f t="shared" si="221"/>
        <v>0</v>
      </c>
      <c r="AR905" s="100">
        <f t="shared" si="222"/>
        <v>1.1845231037242299</v>
      </c>
      <c r="AS905" s="101">
        <f t="shared" si="223"/>
        <v>-0.18452310372422986</v>
      </c>
      <c r="AT905" s="100">
        <v>0.12562883266646963</v>
      </c>
      <c r="AU905" s="108">
        <f t="shared" si="224"/>
        <v>1</v>
      </c>
    </row>
    <row r="906" spans="1:47" hidden="1">
      <c r="A906" s="21">
        <v>44927</v>
      </c>
      <c r="B906" s="22" t="s">
        <v>13</v>
      </c>
      <c r="C906" s="22" t="s">
        <v>782</v>
      </c>
      <c r="D906" s="22" t="s">
        <v>868</v>
      </c>
      <c r="E906" s="22">
        <v>1002050327</v>
      </c>
      <c r="F906" s="23" t="s">
        <v>15</v>
      </c>
      <c r="G906" s="22">
        <v>1070347</v>
      </c>
      <c r="H906" s="36" t="s">
        <v>784</v>
      </c>
      <c r="I906" s="4" t="s">
        <v>3512</v>
      </c>
      <c r="J906" s="4" t="s">
        <v>3512</v>
      </c>
      <c r="K906" s="24">
        <v>14435</v>
      </c>
      <c r="L906" s="25">
        <v>14435</v>
      </c>
      <c r="M906" s="26">
        <v>1</v>
      </c>
      <c r="N906" s="26">
        <v>1</v>
      </c>
      <c r="O906" s="26">
        <v>0</v>
      </c>
      <c r="P906" s="26">
        <v>14435</v>
      </c>
      <c r="Q906" s="26">
        <v>0</v>
      </c>
      <c r="R906" s="27">
        <v>1048841.28</v>
      </c>
      <c r="S906" s="27">
        <v>0</v>
      </c>
      <c r="T906" s="28">
        <v>1048841.28</v>
      </c>
      <c r="U906" s="27">
        <v>0</v>
      </c>
      <c r="V906" s="29">
        <v>1</v>
      </c>
      <c r="W906" s="26">
        <v>0</v>
      </c>
      <c r="X906" s="30">
        <f t="shared" si="210"/>
        <v>1</v>
      </c>
      <c r="Y906" s="31">
        <f t="shared" si="211"/>
        <v>14435</v>
      </c>
      <c r="Z906" s="31">
        <f t="shared" si="212"/>
        <v>1048841.28</v>
      </c>
      <c r="AA906" s="31">
        <f t="shared" si="213"/>
        <v>1048841.28</v>
      </c>
      <c r="AB906" s="5">
        <v>1</v>
      </c>
      <c r="AC906" s="6">
        <v>966804.26</v>
      </c>
      <c r="AD906" s="30">
        <v>0</v>
      </c>
      <c r="AE906" s="67">
        <f t="shared" si="214"/>
        <v>1</v>
      </c>
      <c r="AF906" s="70">
        <f>IF(C906=Sheet6!$E$3,Sheet6!$E$4,IF('January 2023'!C906=Sheet6!$F$3,Sheet6!$F$4,IF('January 2023'!C906=Sheet6!$G$3,Sheet6!$G$4,IF('January 2023'!C906=Sheet6!$H$3,Sheet6!$H$4,IF('January 2023'!C906=Sheet6!$I$3,Sheet6!$I$4,IF('January 2023'!C906=Sheet6!$J$3,Sheet6!$J$4,IF('January 2023'!C906=Sheet6!$K$3,Sheet6!$K$4,IF('January 2023'!C906=Sheet6!$L$3,Sheet6!$L$4))))))))</f>
        <v>0.12562883266646963</v>
      </c>
      <c r="AG906" s="74">
        <f t="shared" si="215"/>
        <v>1</v>
      </c>
      <c r="AH906" s="71">
        <v>0.83279999999999998</v>
      </c>
      <c r="AI906" s="72">
        <f t="shared" si="216"/>
        <v>1</v>
      </c>
      <c r="AJ906" s="73">
        <f t="shared" si="217"/>
        <v>1</v>
      </c>
      <c r="AK906" s="73">
        <v>0.71157898999890445</v>
      </c>
      <c r="AL906" s="95">
        <f t="shared" si="218"/>
        <v>1</v>
      </c>
      <c r="AM906" s="107">
        <v>0</v>
      </c>
      <c r="AN906" s="98">
        <f t="shared" si="219"/>
        <v>0</v>
      </c>
      <c r="AO906" s="99" t="e">
        <f>SUMIF([1]Sheet1!$AB:$AB,E906,[1]Sheet1!$AA:$AA)</f>
        <v>#VALUE!</v>
      </c>
      <c r="AP906" s="100">
        <f t="shared" si="220"/>
        <v>1</v>
      </c>
      <c r="AQ906" s="97">
        <f t="shared" si="221"/>
        <v>0</v>
      </c>
      <c r="AR906" s="100">
        <f t="shared" si="222"/>
        <v>1</v>
      </c>
      <c r="AS906" s="101">
        <f t="shared" si="223"/>
        <v>0</v>
      </c>
      <c r="AT906" s="100">
        <v>0.12562883266646963</v>
      </c>
      <c r="AU906" s="108">
        <f t="shared" si="224"/>
        <v>1</v>
      </c>
    </row>
    <row r="907" spans="1:47" hidden="1">
      <c r="A907" s="21">
        <v>44927</v>
      </c>
      <c r="B907" s="23" t="s">
        <v>13</v>
      </c>
      <c r="C907" s="23" t="s">
        <v>782</v>
      </c>
      <c r="D907" s="23" t="s">
        <v>874</v>
      </c>
      <c r="E907" s="23">
        <v>1002049785</v>
      </c>
      <c r="F907" s="23" t="s">
        <v>15</v>
      </c>
      <c r="G907" s="23">
        <v>1070347</v>
      </c>
      <c r="H907" s="36" t="s">
        <v>784</v>
      </c>
      <c r="I907" s="4" t="s">
        <v>3512</v>
      </c>
      <c r="J907" s="4" t="s">
        <v>3512</v>
      </c>
      <c r="K907" s="24">
        <v>13147</v>
      </c>
      <c r="L907" s="24">
        <v>13147</v>
      </c>
      <c r="M907" s="29">
        <v>1</v>
      </c>
      <c r="N907" s="29">
        <v>1</v>
      </c>
      <c r="O907" s="29">
        <v>0</v>
      </c>
      <c r="P907" s="29">
        <v>13147</v>
      </c>
      <c r="Q907" s="29">
        <v>0</v>
      </c>
      <c r="R907" s="28">
        <v>955255.72</v>
      </c>
      <c r="S907" s="28">
        <v>0</v>
      </c>
      <c r="T907" s="28">
        <v>955255.74</v>
      </c>
      <c r="U907" s="28">
        <v>0</v>
      </c>
      <c r="V907" s="29">
        <v>1</v>
      </c>
      <c r="W907" s="29">
        <v>0</v>
      </c>
      <c r="X907" s="32">
        <f t="shared" si="210"/>
        <v>1</v>
      </c>
      <c r="Y907" s="33">
        <f t="shared" si="211"/>
        <v>13147</v>
      </c>
      <c r="Z907" s="33">
        <f t="shared" si="212"/>
        <v>955255.72</v>
      </c>
      <c r="AA907" s="33">
        <f t="shared" si="213"/>
        <v>955255.74</v>
      </c>
      <c r="AB907" s="5">
        <v>1</v>
      </c>
      <c r="AC907" s="6">
        <v>1113669.47</v>
      </c>
      <c r="AD907" s="32">
        <v>0</v>
      </c>
      <c r="AE907" s="67">
        <f t="shared" si="214"/>
        <v>1</v>
      </c>
      <c r="AF907" s="70">
        <f>IF(C907=Sheet6!$E$3,Sheet6!$E$4,IF('January 2023'!C907=Sheet6!$F$3,Sheet6!$F$4,IF('January 2023'!C907=Sheet6!$G$3,Sheet6!$G$4,IF('January 2023'!C907=Sheet6!$H$3,Sheet6!$H$4,IF('January 2023'!C907=Sheet6!$I$3,Sheet6!$I$4,IF('January 2023'!C907=Sheet6!$J$3,Sheet6!$J$4,IF('January 2023'!C907=Sheet6!$K$3,Sheet6!$K$4,IF('January 2023'!C907=Sheet6!$L$3,Sheet6!$L$4))))))))</f>
        <v>0.12562883266646963</v>
      </c>
      <c r="AG907" s="74">
        <f t="shared" si="215"/>
        <v>1</v>
      </c>
      <c r="AH907" s="71">
        <v>0.83279999999999998</v>
      </c>
      <c r="AI907" s="72">
        <f t="shared" si="216"/>
        <v>1</v>
      </c>
      <c r="AJ907" s="73">
        <f t="shared" si="217"/>
        <v>1</v>
      </c>
      <c r="AK907" s="73">
        <v>0.71157898999890445</v>
      </c>
      <c r="AL907" s="95">
        <f t="shared" si="218"/>
        <v>1</v>
      </c>
      <c r="AM907" s="107">
        <v>0</v>
      </c>
      <c r="AN907" s="98">
        <f t="shared" si="219"/>
        <v>0</v>
      </c>
      <c r="AO907" s="99" t="e">
        <f>SUMIF([1]Sheet1!$AB:$AB,E907,[1]Sheet1!$AA:$AA)</f>
        <v>#VALUE!</v>
      </c>
      <c r="AP907" s="100">
        <f t="shared" si="220"/>
        <v>1</v>
      </c>
      <c r="AQ907" s="97">
        <f t="shared" si="221"/>
        <v>0</v>
      </c>
      <c r="AR907" s="100">
        <f t="shared" si="222"/>
        <v>1.0000000209368021</v>
      </c>
      <c r="AS907" s="101">
        <f t="shared" si="223"/>
        <v>-2.0936802069826399E-8</v>
      </c>
      <c r="AT907" s="100">
        <v>0.12562883266646963</v>
      </c>
      <c r="AU907" s="108">
        <f t="shared" si="224"/>
        <v>1</v>
      </c>
    </row>
    <row r="908" spans="1:47" hidden="1">
      <c r="A908" s="21">
        <v>44927</v>
      </c>
      <c r="B908" s="22" t="s">
        <v>13</v>
      </c>
      <c r="C908" s="22" t="s">
        <v>782</v>
      </c>
      <c r="D908" s="22" t="s">
        <v>905</v>
      </c>
      <c r="E908" s="22">
        <v>1000004012</v>
      </c>
      <c r="F908" s="23" t="s">
        <v>15</v>
      </c>
      <c r="G908" s="22">
        <v>1070347</v>
      </c>
      <c r="H908" s="36" t="s">
        <v>784</v>
      </c>
      <c r="I908" s="4" t="s">
        <v>3512</v>
      </c>
      <c r="J908" s="4" t="s">
        <v>3512</v>
      </c>
      <c r="K908" s="24">
        <v>10886</v>
      </c>
      <c r="L908" s="25">
        <v>10886</v>
      </c>
      <c r="M908" s="26">
        <v>1</v>
      </c>
      <c r="N908" s="26">
        <v>1</v>
      </c>
      <c r="O908" s="26">
        <v>0</v>
      </c>
      <c r="P908" s="26">
        <v>10886</v>
      </c>
      <c r="Q908" s="26">
        <v>0</v>
      </c>
      <c r="R908" s="27">
        <v>790972.37</v>
      </c>
      <c r="S908" s="27">
        <v>0</v>
      </c>
      <c r="T908" s="28">
        <v>790972.37</v>
      </c>
      <c r="U908" s="27">
        <v>0</v>
      </c>
      <c r="V908" s="29">
        <v>1</v>
      </c>
      <c r="W908" s="26">
        <v>0</v>
      </c>
      <c r="X908" s="30">
        <f t="shared" si="210"/>
        <v>1</v>
      </c>
      <c r="Y908" s="31">
        <f t="shared" si="211"/>
        <v>10886</v>
      </c>
      <c r="Z908" s="31">
        <f t="shared" si="212"/>
        <v>790972.37</v>
      </c>
      <c r="AA908" s="31">
        <f t="shared" si="213"/>
        <v>790972.37</v>
      </c>
      <c r="AB908" s="5">
        <v>1</v>
      </c>
      <c r="AC908" s="6">
        <v>728956.79</v>
      </c>
      <c r="AD908" s="30">
        <v>0</v>
      </c>
      <c r="AE908" s="67">
        <f t="shared" si="214"/>
        <v>1</v>
      </c>
      <c r="AF908" s="70">
        <f>IF(C908=Sheet6!$E$3,Sheet6!$E$4,IF('January 2023'!C908=Sheet6!$F$3,Sheet6!$F$4,IF('January 2023'!C908=Sheet6!$G$3,Sheet6!$G$4,IF('January 2023'!C908=Sheet6!$H$3,Sheet6!$H$4,IF('January 2023'!C908=Sheet6!$I$3,Sheet6!$I$4,IF('January 2023'!C908=Sheet6!$J$3,Sheet6!$J$4,IF('January 2023'!C908=Sheet6!$K$3,Sheet6!$K$4,IF('January 2023'!C908=Sheet6!$L$3,Sheet6!$L$4))))))))</f>
        <v>0.12562883266646963</v>
      </c>
      <c r="AG908" s="74">
        <f t="shared" si="215"/>
        <v>1</v>
      </c>
      <c r="AH908" s="71">
        <v>0.83279999999999998</v>
      </c>
      <c r="AI908" s="72">
        <f t="shared" si="216"/>
        <v>1</v>
      </c>
      <c r="AJ908" s="73">
        <f t="shared" si="217"/>
        <v>1</v>
      </c>
      <c r="AK908" s="73">
        <v>0.71157898999890445</v>
      </c>
      <c r="AL908" s="95">
        <f t="shared" si="218"/>
        <v>1</v>
      </c>
      <c r="AM908" s="107">
        <v>0</v>
      </c>
      <c r="AN908" s="98">
        <f t="shared" si="219"/>
        <v>0</v>
      </c>
      <c r="AO908" s="99" t="e">
        <f>SUMIF([1]Sheet1!$AB:$AB,E908,[1]Sheet1!$AA:$AA)</f>
        <v>#VALUE!</v>
      </c>
      <c r="AP908" s="100">
        <f t="shared" si="220"/>
        <v>1</v>
      </c>
      <c r="AQ908" s="97">
        <f t="shared" si="221"/>
        <v>0</v>
      </c>
      <c r="AR908" s="100">
        <f t="shared" si="222"/>
        <v>1</v>
      </c>
      <c r="AS908" s="101">
        <f t="shared" si="223"/>
        <v>0</v>
      </c>
      <c r="AT908" s="100">
        <v>0.12562883266646963</v>
      </c>
      <c r="AU908" s="108">
        <f t="shared" si="224"/>
        <v>1</v>
      </c>
    </row>
    <row r="909" spans="1:47" hidden="1">
      <c r="A909" s="21">
        <v>44927</v>
      </c>
      <c r="B909" s="22" t="s">
        <v>13</v>
      </c>
      <c r="C909" s="22" t="s">
        <v>782</v>
      </c>
      <c r="D909" s="22" t="s">
        <v>887</v>
      </c>
      <c r="E909" s="22">
        <v>1002050008</v>
      </c>
      <c r="F909" s="23" t="s">
        <v>15</v>
      </c>
      <c r="G909" s="22">
        <v>1070347</v>
      </c>
      <c r="H909" s="36" t="s">
        <v>784</v>
      </c>
      <c r="I909" s="4" t="s">
        <v>3512</v>
      </c>
      <c r="J909" s="4" t="s">
        <v>3512</v>
      </c>
      <c r="K909" s="24">
        <v>9908</v>
      </c>
      <c r="L909" s="25">
        <v>9908</v>
      </c>
      <c r="M909" s="26">
        <v>1</v>
      </c>
      <c r="N909" s="26">
        <v>1</v>
      </c>
      <c r="O909" s="26">
        <v>0</v>
      </c>
      <c r="P909" s="26">
        <v>9908</v>
      </c>
      <c r="Q909" s="26">
        <v>0</v>
      </c>
      <c r="R909" s="27">
        <v>719911.28</v>
      </c>
      <c r="S909" s="27">
        <v>0</v>
      </c>
      <c r="T909" s="28">
        <v>719911.28</v>
      </c>
      <c r="U909" s="27">
        <v>0</v>
      </c>
      <c r="V909" s="29">
        <v>1</v>
      </c>
      <c r="W909" s="26">
        <v>0</v>
      </c>
      <c r="X909" s="30">
        <f t="shared" si="210"/>
        <v>1</v>
      </c>
      <c r="Y909" s="31">
        <f t="shared" si="211"/>
        <v>9908</v>
      </c>
      <c r="Z909" s="31">
        <f t="shared" si="212"/>
        <v>719911.28</v>
      </c>
      <c r="AA909" s="31">
        <f t="shared" si="213"/>
        <v>719911.28</v>
      </c>
      <c r="AB909" s="5">
        <v>1</v>
      </c>
      <c r="AC909" s="6">
        <v>791764.59</v>
      </c>
      <c r="AD909" s="30">
        <v>0</v>
      </c>
      <c r="AE909" s="67">
        <f t="shared" si="214"/>
        <v>1</v>
      </c>
      <c r="AF909" s="70">
        <f>IF(C909=Sheet6!$E$3,Sheet6!$E$4,IF('January 2023'!C909=Sheet6!$F$3,Sheet6!$F$4,IF('January 2023'!C909=Sheet6!$G$3,Sheet6!$G$4,IF('January 2023'!C909=Sheet6!$H$3,Sheet6!$H$4,IF('January 2023'!C909=Sheet6!$I$3,Sheet6!$I$4,IF('January 2023'!C909=Sheet6!$J$3,Sheet6!$J$4,IF('January 2023'!C909=Sheet6!$K$3,Sheet6!$K$4,IF('January 2023'!C909=Sheet6!$L$3,Sheet6!$L$4))))))))</f>
        <v>0.12562883266646963</v>
      </c>
      <c r="AG909" s="74">
        <f t="shared" si="215"/>
        <v>1</v>
      </c>
      <c r="AH909" s="71">
        <v>0.83279999999999998</v>
      </c>
      <c r="AI909" s="72">
        <f t="shared" si="216"/>
        <v>1</v>
      </c>
      <c r="AJ909" s="73">
        <f t="shared" si="217"/>
        <v>1</v>
      </c>
      <c r="AK909" s="73">
        <v>0.71157898999890445</v>
      </c>
      <c r="AL909" s="95">
        <f t="shared" si="218"/>
        <v>1</v>
      </c>
      <c r="AM909" s="107">
        <v>0</v>
      </c>
      <c r="AN909" s="98">
        <f t="shared" si="219"/>
        <v>0</v>
      </c>
      <c r="AO909" s="99" t="e">
        <f>SUMIF([1]Sheet1!$AB:$AB,E909,[1]Sheet1!$AA:$AA)</f>
        <v>#VALUE!</v>
      </c>
      <c r="AP909" s="100">
        <f t="shared" si="220"/>
        <v>1</v>
      </c>
      <c r="AQ909" s="97">
        <f t="shared" si="221"/>
        <v>0</v>
      </c>
      <c r="AR909" s="100">
        <f t="shared" si="222"/>
        <v>1</v>
      </c>
      <c r="AS909" s="101">
        <f t="shared" si="223"/>
        <v>0</v>
      </c>
      <c r="AT909" s="100">
        <v>0.12562883266646963</v>
      </c>
      <c r="AU909" s="108">
        <f t="shared" si="224"/>
        <v>1</v>
      </c>
    </row>
    <row r="910" spans="1:47" hidden="1">
      <c r="A910" s="21">
        <v>44927</v>
      </c>
      <c r="B910" s="23" t="s">
        <v>13</v>
      </c>
      <c r="C910" s="23" t="s">
        <v>782</v>
      </c>
      <c r="D910" s="23" t="s">
        <v>876</v>
      </c>
      <c r="E910" s="23">
        <v>1003809184</v>
      </c>
      <c r="F910" s="23" t="s">
        <v>15</v>
      </c>
      <c r="G910" s="23">
        <v>1070347</v>
      </c>
      <c r="H910" s="36" t="s">
        <v>784</v>
      </c>
      <c r="I910" s="4" t="s">
        <v>3512</v>
      </c>
      <c r="J910" s="4" t="s">
        <v>3512</v>
      </c>
      <c r="K910" s="24">
        <v>8983</v>
      </c>
      <c r="L910" s="24">
        <v>8983</v>
      </c>
      <c r="M910" s="29">
        <v>1</v>
      </c>
      <c r="N910" s="29">
        <v>1</v>
      </c>
      <c r="O910" s="29">
        <v>0</v>
      </c>
      <c r="P910" s="29">
        <v>8983</v>
      </c>
      <c r="Q910" s="29">
        <v>0</v>
      </c>
      <c r="R910" s="28">
        <v>652701.16</v>
      </c>
      <c r="S910" s="28">
        <v>0</v>
      </c>
      <c r="T910" s="28">
        <v>652469.67000000004</v>
      </c>
      <c r="U910" s="28">
        <v>0</v>
      </c>
      <c r="V910" s="29">
        <v>1</v>
      </c>
      <c r="W910" s="29">
        <v>0</v>
      </c>
      <c r="X910" s="32">
        <f t="shared" si="210"/>
        <v>1</v>
      </c>
      <c r="Y910" s="33">
        <f t="shared" si="211"/>
        <v>8983</v>
      </c>
      <c r="Z910" s="33">
        <f t="shared" si="212"/>
        <v>652701.16</v>
      </c>
      <c r="AA910" s="33">
        <f t="shared" si="213"/>
        <v>652469.67000000004</v>
      </c>
      <c r="AB910" s="5">
        <v>1</v>
      </c>
      <c r="AC910" s="6">
        <v>830056.95</v>
      </c>
      <c r="AD910" s="32">
        <v>0</v>
      </c>
      <c r="AE910" s="67">
        <f t="shared" si="214"/>
        <v>1</v>
      </c>
      <c r="AF910" s="70">
        <f>IF(C910=Sheet6!$E$3,Sheet6!$E$4,IF('January 2023'!C910=Sheet6!$F$3,Sheet6!$F$4,IF('January 2023'!C910=Sheet6!$G$3,Sheet6!$G$4,IF('January 2023'!C910=Sheet6!$H$3,Sheet6!$H$4,IF('January 2023'!C910=Sheet6!$I$3,Sheet6!$I$4,IF('January 2023'!C910=Sheet6!$J$3,Sheet6!$J$4,IF('January 2023'!C910=Sheet6!$K$3,Sheet6!$K$4,IF('January 2023'!C910=Sheet6!$L$3,Sheet6!$L$4))))))))</f>
        <v>0.12562883266646963</v>
      </c>
      <c r="AG910" s="74">
        <f t="shared" si="215"/>
        <v>1</v>
      </c>
      <c r="AH910" s="71">
        <v>0.83279999999999998</v>
      </c>
      <c r="AI910" s="72">
        <f t="shared" si="216"/>
        <v>1</v>
      </c>
      <c r="AJ910" s="73">
        <f t="shared" si="217"/>
        <v>1</v>
      </c>
      <c r="AK910" s="73">
        <v>0.71157898999890445</v>
      </c>
      <c r="AL910" s="95">
        <f t="shared" si="218"/>
        <v>1</v>
      </c>
      <c r="AM910" s="107">
        <v>0</v>
      </c>
      <c r="AN910" s="98">
        <f t="shared" si="219"/>
        <v>0</v>
      </c>
      <c r="AO910" s="99" t="e">
        <f>SUMIF([1]Sheet1!$AB:$AB,E910,[1]Sheet1!$AA:$AA)</f>
        <v>#VALUE!</v>
      </c>
      <c r="AP910" s="100">
        <f t="shared" si="220"/>
        <v>1</v>
      </c>
      <c r="AQ910" s="97">
        <f t="shared" si="221"/>
        <v>0</v>
      </c>
      <c r="AR910" s="100">
        <f t="shared" si="222"/>
        <v>0.99964533539361267</v>
      </c>
      <c r="AS910" s="101">
        <f t="shared" si="223"/>
        <v>3.5466460638733377E-4</v>
      </c>
      <c r="AT910" s="100">
        <v>0.12562883266646963</v>
      </c>
      <c r="AU910" s="108">
        <f t="shared" si="224"/>
        <v>1</v>
      </c>
    </row>
    <row r="911" spans="1:47" hidden="1">
      <c r="A911" s="21">
        <v>44927</v>
      </c>
      <c r="B911" s="22" t="s">
        <v>13</v>
      </c>
      <c r="C911" s="22" t="s">
        <v>782</v>
      </c>
      <c r="D911" s="22" t="s">
        <v>911</v>
      </c>
      <c r="E911" s="22">
        <v>1003066000</v>
      </c>
      <c r="F911" s="23" t="s">
        <v>15</v>
      </c>
      <c r="G911" s="22">
        <v>1070347</v>
      </c>
      <c r="H911" s="36" t="s">
        <v>784</v>
      </c>
      <c r="I911" s="4" t="s">
        <v>3512</v>
      </c>
      <c r="J911" s="4" t="s">
        <v>3512</v>
      </c>
      <c r="K911" s="24">
        <v>5563</v>
      </c>
      <c r="L911" s="25">
        <v>5563</v>
      </c>
      <c r="M911" s="26">
        <v>1</v>
      </c>
      <c r="N911" s="26">
        <v>1</v>
      </c>
      <c r="O911" s="26">
        <v>0</v>
      </c>
      <c r="P911" s="26">
        <v>5563</v>
      </c>
      <c r="Q911" s="26">
        <v>0</v>
      </c>
      <c r="R911" s="27">
        <v>404205.33999999997</v>
      </c>
      <c r="S911" s="27">
        <v>0</v>
      </c>
      <c r="T911" s="28">
        <v>404205.34</v>
      </c>
      <c r="U911" s="27">
        <v>0</v>
      </c>
      <c r="V911" s="29">
        <v>1</v>
      </c>
      <c r="W911" s="26">
        <v>0</v>
      </c>
      <c r="X911" s="30">
        <f t="shared" si="210"/>
        <v>1</v>
      </c>
      <c r="Y911" s="31">
        <f t="shared" si="211"/>
        <v>5563</v>
      </c>
      <c r="Z911" s="31">
        <f t="shared" si="212"/>
        <v>404205.33999999997</v>
      </c>
      <c r="AA911" s="31">
        <f t="shared" si="213"/>
        <v>404205.34</v>
      </c>
      <c r="AB911" s="5">
        <v>1</v>
      </c>
      <c r="AC911" s="6">
        <v>406817.41</v>
      </c>
      <c r="AD911" s="30">
        <v>0</v>
      </c>
      <c r="AE911" s="67">
        <f t="shared" si="214"/>
        <v>1</v>
      </c>
      <c r="AF911" s="70">
        <f>IF(C911=Sheet6!$E$3,Sheet6!$E$4,IF('January 2023'!C911=Sheet6!$F$3,Sheet6!$F$4,IF('January 2023'!C911=Sheet6!$G$3,Sheet6!$G$4,IF('January 2023'!C911=Sheet6!$H$3,Sheet6!$H$4,IF('January 2023'!C911=Sheet6!$I$3,Sheet6!$I$4,IF('January 2023'!C911=Sheet6!$J$3,Sheet6!$J$4,IF('January 2023'!C911=Sheet6!$K$3,Sheet6!$K$4,IF('January 2023'!C911=Sheet6!$L$3,Sheet6!$L$4))))))))</f>
        <v>0.12562883266646963</v>
      </c>
      <c r="AG911" s="74">
        <f t="shared" si="215"/>
        <v>1</v>
      </c>
      <c r="AH911" s="71">
        <v>0.83279999999999998</v>
      </c>
      <c r="AI911" s="72">
        <f t="shared" si="216"/>
        <v>1</v>
      </c>
      <c r="AJ911" s="73">
        <f t="shared" si="217"/>
        <v>1</v>
      </c>
      <c r="AK911" s="73">
        <v>0.71157898999890445</v>
      </c>
      <c r="AL911" s="95">
        <f t="shared" si="218"/>
        <v>1</v>
      </c>
      <c r="AM911" s="107">
        <v>0</v>
      </c>
      <c r="AN911" s="98">
        <f t="shared" si="219"/>
        <v>0</v>
      </c>
      <c r="AO911" s="99" t="e">
        <f>SUMIF([1]Sheet1!$AB:$AB,E911,[1]Sheet1!$AA:$AA)</f>
        <v>#VALUE!</v>
      </c>
      <c r="AP911" s="100">
        <f t="shared" si="220"/>
        <v>1</v>
      </c>
      <c r="AQ911" s="97">
        <f t="shared" si="221"/>
        <v>0</v>
      </c>
      <c r="AR911" s="100">
        <f t="shared" si="222"/>
        <v>1.0000000000000002</v>
      </c>
      <c r="AS911" s="101">
        <f t="shared" si="223"/>
        <v>0</v>
      </c>
      <c r="AT911" s="100">
        <v>0.12562883266646963</v>
      </c>
      <c r="AU911" s="108">
        <f t="shared" si="224"/>
        <v>1</v>
      </c>
    </row>
    <row r="912" spans="1:47" hidden="1">
      <c r="A912" s="21">
        <v>44927</v>
      </c>
      <c r="B912" s="23" t="s">
        <v>13</v>
      </c>
      <c r="C912" s="23" t="s">
        <v>782</v>
      </c>
      <c r="D912" s="23" t="s">
        <v>912</v>
      </c>
      <c r="E912" s="23">
        <v>1002050667</v>
      </c>
      <c r="F912" s="23" t="s">
        <v>15</v>
      </c>
      <c r="G912" s="23">
        <v>1070347</v>
      </c>
      <c r="H912" s="36" t="s">
        <v>784</v>
      </c>
      <c r="I912" s="4" t="s">
        <v>3512</v>
      </c>
      <c r="J912" s="4" t="s">
        <v>3512</v>
      </c>
      <c r="K912" s="24">
        <v>5359</v>
      </c>
      <c r="L912" s="24">
        <v>5359</v>
      </c>
      <c r="M912" s="29">
        <v>1</v>
      </c>
      <c r="N912" s="29">
        <v>1</v>
      </c>
      <c r="O912" s="29">
        <v>0</v>
      </c>
      <c r="P912" s="29">
        <v>5359</v>
      </c>
      <c r="Q912" s="29">
        <v>0</v>
      </c>
      <c r="R912" s="28">
        <v>389382.77999999997</v>
      </c>
      <c r="S912" s="28">
        <v>0</v>
      </c>
      <c r="T912" s="28">
        <v>389400</v>
      </c>
      <c r="U912" s="28">
        <v>0</v>
      </c>
      <c r="V912" s="29">
        <v>1</v>
      </c>
      <c r="W912" s="29">
        <v>0</v>
      </c>
      <c r="X912" s="32">
        <f t="shared" si="210"/>
        <v>1</v>
      </c>
      <c r="Y912" s="33">
        <f t="shared" si="211"/>
        <v>5359</v>
      </c>
      <c r="Z912" s="33">
        <f t="shared" si="212"/>
        <v>389382.77999999997</v>
      </c>
      <c r="AA912" s="33">
        <f t="shared" si="213"/>
        <v>389400</v>
      </c>
      <c r="AB912" s="5">
        <v>1</v>
      </c>
      <c r="AC912" s="6">
        <v>356055.03</v>
      </c>
      <c r="AD912" s="32">
        <v>0</v>
      </c>
      <c r="AE912" s="67">
        <f t="shared" si="214"/>
        <v>1</v>
      </c>
      <c r="AF912" s="70">
        <f>IF(C912=Sheet6!$E$3,Sheet6!$E$4,IF('January 2023'!C912=Sheet6!$F$3,Sheet6!$F$4,IF('January 2023'!C912=Sheet6!$G$3,Sheet6!$G$4,IF('January 2023'!C912=Sheet6!$H$3,Sheet6!$H$4,IF('January 2023'!C912=Sheet6!$I$3,Sheet6!$I$4,IF('January 2023'!C912=Sheet6!$J$3,Sheet6!$J$4,IF('January 2023'!C912=Sheet6!$K$3,Sheet6!$K$4,IF('January 2023'!C912=Sheet6!$L$3,Sheet6!$L$4))))))))</f>
        <v>0.12562883266646963</v>
      </c>
      <c r="AG912" s="74">
        <f t="shared" si="215"/>
        <v>1</v>
      </c>
      <c r="AH912" s="71">
        <v>0.83279999999999998</v>
      </c>
      <c r="AI912" s="72">
        <f t="shared" si="216"/>
        <v>1</v>
      </c>
      <c r="AJ912" s="73">
        <f t="shared" si="217"/>
        <v>1</v>
      </c>
      <c r="AK912" s="73">
        <v>0.71157898999890445</v>
      </c>
      <c r="AL912" s="95">
        <f t="shared" si="218"/>
        <v>1</v>
      </c>
      <c r="AM912" s="107">
        <v>0</v>
      </c>
      <c r="AN912" s="98">
        <f t="shared" si="219"/>
        <v>0</v>
      </c>
      <c r="AO912" s="99" t="e">
        <f>SUMIF([1]Sheet1!$AB:$AB,E912,[1]Sheet1!$AA:$AA)</f>
        <v>#VALUE!</v>
      </c>
      <c r="AP912" s="100">
        <f t="shared" si="220"/>
        <v>1</v>
      </c>
      <c r="AQ912" s="97">
        <f t="shared" si="221"/>
        <v>0</v>
      </c>
      <c r="AR912" s="100">
        <f t="shared" si="222"/>
        <v>1.0000442238354763</v>
      </c>
      <c r="AS912" s="101">
        <f t="shared" si="223"/>
        <v>-4.4223835476309148E-5</v>
      </c>
      <c r="AT912" s="100">
        <v>0.12562883266646963</v>
      </c>
      <c r="AU912" s="108">
        <f t="shared" si="224"/>
        <v>1</v>
      </c>
    </row>
    <row r="913" spans="1:47" hidden="1">
      <c r="A913" s="21">
        <v>44927</v>
      </c>
      <c r="B913" s="22" t="s">
        <v>13</v>
      </c>
      <c r="C913" s="22" t="s">
        <v>782</v>
      </c>
      <c r="D913" s="22" t="s">
        <v>936</v>
      </c>
      <c r="E913" s="22">
        <v>1002050556</v>
      </c>
      <c r="F913" s="23" t="s">
        <v>15</v>
      </c>
      <c r="G913" s="22">
        <v>1070347</v>
      </c>
      <c r="H913" s="36" t="s">
        <v>784</v>
      </c>
      <c r="I913" s="4" t="s">
        <v>3512</v>
      </c>
      <c r="J913" s="4" t="s">
        <v>3512</v>
      </c>
      <c r="K913" s="24">
        <v>3250</v>
      </c>
      <c r="L913" s="25">
        <v>3250</v>
      </c>
      <c r="M913" s="26">
        <v>1</v>
      </c>
      <c r="N913" s="26">
        <v>1</v>
      </c>
      <c r="O913" s="26">
        <v>0</v>
      </c>
      <c r="P913" s="26">
        <v>3250</v>
      </c>
      <c r="Q913" s="26">
        <v>0</v>
      </c>
      <c r="R913" s="27">
        <v>236143.69</v>
      </c>
      <c r="S913" s="27">
        <v>0</v>
      </c>
      <c r="T913" s="28">
        <v>600000</v>
      </c>
      <c r="U913" s="27">
        <v>0</v>
      </c>
      <c r="V913" s="29">
        <v>1</v>
      </c>
      <c r="W913" s="26">
        <v>0</v>
      </c>
      <c r="X913" s="30">
        <f t="shared" si="210"/>
        <v>1</v>
      </c>
      <c r="Y913" s="31">
        <f t="shared" si="211"/>
        <v>3250</v>
      </c>
      <c r="Z913" s="31">
        <f t="shared" si="212"/>
        <v>236143.69</v>
      </c>
      <c r="AA913" s="31">
        <f t="shared" si="213"/>
        <v>600000</v>
      </c>
      <c r="AB913" s="5">
        <v>1</v>
      </c>
      <c r="AC913" s="6">
        <v>-169168.13</v>
      </c>
      <c r="AD913" s="30">
        <v>0</v>
      </c>
      <c r="AE913" s="67">
        <f t="shared" si="214"/>
        <v>1</v>
      </c>
      <c r="AF913" s="70">
        <f>IF(C913=Sheet6!$E$3,Sheet6!$E$4,IF('January 2023'!C913=Sheet6!$F$3,Sheet6!$F$4,IF('January 2023'!C913=Sheet6!$G$3,Sheet6!$G$4,IF('January 2023'!C913=Sheet6!$H$3,Sheet6!$H$4,IF('January 2023'!C913=Sheet6!$I$3,Sheet6!$I$4,IF('January 2023'!C913=Sheet6!$J$3,Sheet6!$J$4,IF('January 2023'!C913=Sheet6!$K$3,Sheet6!$K$4,IF('January 2023'!C913=Sheet6!$L$3,Sheet6!$L$4))))))))</f>
        <v>0.12562883266646963</v>
      </c>
      <c r="AG913" s="74">
        <f t="shared" si="215"/>
        <v>1</v>
      </c>
      <c r="AH913" s="71">
        <v>0.83279999999999998</v>
      </c>
      <c r="AI913" s="72">
        <f t="shared" si="216"/>
        <v>1</v>
      </c>
      <c r="AJ913" s="73">
        <f t="shared" si="217"/>
        <v>1</v>
      </c>
      <c r="AK913" s="73">
        <v>0.71157898999890445</v>
      </c>
      <c r="AL913" s="95">
        <f t="shared" si="218"/>
        <v>1</v>
      </c>
      <c r="AM913" s="107">
        <v>0</v>
      </c>
      <c r="AN913" s="98">
        <f t="shared" si="219"/>
        <v>0</v>
      </c>
      <c r="AO913" s="99" t="e">
        <f>SUMIF([1]Sheet1!$AB:$AB,E913,[1]Sheet1!$AA:$AA)</f>
        <v>#VALUE!</v>
      </c>
      <c r="AP913" s="100">
        <f t="shared" si="220"/>
        <v>1</v>
      </c>
      <c r="AQ913" s="97">
        <f t="shared" si="221"/>
        <v>0</v>
      </c>
      <c r="AR913" s="100">
        <f t="shared" si="222"/>
        <v>2.540825884443493</v>
      </c>
      <c r="AS913" s="101">
        <f t="shared" si="223"/>
        <v>-1.540825884443493</v>
      </c>
      <c r="AT913" s="100">
        <v>0.12562883266646963</v>
      </c>
      <c r="AU913" s="108">
        <f t="shared" si="224"/>
        <v>1</v>
      </c>
    </row>
    <row r="914" spans="1:47" hidden="1">
      <c r="A914" s="21">
        <v>44927</v>
      </c>
      <c r="B914" s="23" t="s">
        <v>13</v>
      </c>
      <c r="C914" s="23" t="s">
        <v>782</v>
      </c>
      <c r="D914" s="23" t="s">
        <v>939</v>
      </c>
      <c r="E914" s="23">
        <v>1003949976</v>
      </c>
      <c r="F914" s="23" t="s">
        <v>15</v>
      </c>
      <c r="G914" s="23">
        <v>1070347</v>
      </c>
      <c r="H914" s="36" t="s">
        <v>784</v>
      </c>
      <c r="I914" s="4" t="s">
        <v>3512</v>
      </c>
      <c r="J914" s="4" t="s">
        <v>3512</v>
      </c>
      <c r="K914" s="24">
        <v>2804</v>
      </c>
      <c r="L914" s="24">
        <v>2804</v>
      </c>
      <c r="M914" s="29">
        <v>0</v>
      </c>
      <c r="N914" s="29">
        <v>1</v>
      </c>
      <c r="O914" s="29">
        <v>0</v>
      </c>
      <c r="P914" s="29">
        <v>0</v>
      </c>
      <c r="Q914" s="29">
        <v>0</v>
      </c>
      <c r="R914" s="28">
        <v>0</v>
      </c>
      <c r="S914" s="28">
        <v>0</v>
      </c>
      <c r="T914" s="28">
        <v>0</v>
      </c>
      <c r="U914" s="28">
        <v>0</v>
      </c>
      <c r="V914" s="29">
        <v>0</v>
      </c>
      <c r="W914" s="29">
        <v>0</v>
      </c>
      <c r="X914" s="32">
        <f t="shared" si="210"/>
        <v>0</v>
      </c>
      <c r="Y914" s="33">
        <f t="shared" si="211"/>
        <v>0</v>
      </c>
      <c r="Z914" s="33">
        <f t="shared" si="212"/>
        <v>0</v>
      </c>
      <c r="AA914" s="33">
        <f t="shared" si="213"/>
        <v>0</v>
      </c>
      <c r="AB914" s="5">
        <v>0</v>
      </c>
      <c r="AC914" s="6">
        <v>35169.589999999997</v>
      </c>
      <c r="AD914" s="32">
        <v>1</v>
      </c>
      <c r="AE914" s="67" t="str">
        <f t="shared" si="214"/>
        <v/>
      </c>
      <c r="AF914" s="70">
        <f>IF(C914=Sheet6!$E$3,Sheet6!$E$4,IF('January 2023'!C914=Sheet6!$F$3,Sheet6!$F$4,IF('January 2023'!C914=Sheet6!$G$3,Sheet6!$G$4,IF('January 2023'!C914=Sheet6!$H$3,Sheet6!$H$4,IF('January 2023'!C914=Sheet6!$I$3,Sheet6!$I$4,IF('January 2023'!C914=Sheet6!$J$3,Sheet6!$J$4,IF('January 2023'!C914=Sheet6!$K$3,Sheet6!$K$4,IF('January 2023'!C914=Sheet6!$L$3,Sheet6!$L$4))))))))</f>
        <v>0.12562883266646963</v>
      </c>
      <c r="AG914" s="74">
        <f t="shared" si="215"/>
        <v>0</v>
      </c>
      <c r="AH914" s="71">
        <v>0.83279999999999998</v>
      </c>
      <c r="AI914" s="72">
        <f t="shared" si="216"/>
        <v>0</v>
      </c>
      <c r="AJ914" s="73">
        <f t="shared" si="217"/>
        <v>0</v>
      </c>
      <c r="AK914" s="73">
        <v>0.71157898999890445</v>
      </c>
      <c r="AL914" s="95">
        <f t="shared" si="218"/>
        <v>0</v>
      </c>
      <c r="AM914" s="107">
        <v>0</v>
      </c>
      <c r="AN914" s="98">
        <f t="shared" si="219"/>
        <v>2335.1711999999998</v>
      </c>
      <c r="AO914" s="99" t="e">
        <f>SUMIF([1]Sheet1!$AB:$AB,E914,[1]Sheet1!$AA:$AA)</f>
        <v>#VALUE!</v>
      </c>
      <c r="AP914" s="100" t="str">
        <f t="shared" si="220"/>
        <v/>
      </c>
      <c r="AQ914" s="97">
        <f t="shared" si="221"/>
        <v>1</v>
      </c>
      <c r="AR914" s="100">
        <f t="shared" si="222"/>
        <v>0</v>
      </c>
      <c r="AS914" s="101">
        <f t="shared" si="223"/>
        <v>1</v>
      </c>
      <c r="AT914" s="100">
        <v>0.12562883266646963</v>
      </c>
      <c r="AU914" s="108">
        <f t="shared" si="224"/>
        <v>0</v>
      </c>
    </row>
    <row r="915" spans="1:47" hidden="1">
      <c r="A915" s="21">
        <v>44927</v>
      </c>
      <c r="B915" s="23" t="s">
        <v>13</v>
      </c>
      <c r="C915" s="23" t="s">
        <v>782</v>
      </c>
      <c r="D915" s="23" t="s">
        <v>944</v>
      </c>
      <c r="E915" s="23">
        <v>1002050733</v>
      </c>
      <c r="F915" s="23" t="s">
        <v>15</v>
      </c>
      <c r="G915" s="23">
        <v>1070347</v>
      </c>
      <c r="H915" s="36" t="s">
        <v>784</v>
      </c>
      <c r="I915" s="4" t="s">
        <v>3512</v>
      </c>
      <c r="J915" s="4" t="s">
        <v>3512</v>
      </c>
      <c r="K915" s="24">
        <v>2515</v>
      </c>
      <c r="L915" s="24">
        <v>2515</v>
      </c>
      <c r="M915" s="29">
        <v>1</v>
      </c>
      <c r="N915" s="29">
        <v>1</v>
      </c>
      <c r="O915" s="29">
        <v>0</v>
      </c>
      <c r="P915" s="29">
        <v>2515</v>
      </c>
      <c r="Q915" s="29">
        <v>0</v>
      </c>
      <c r="R915" s="28">
        <v>182738.89</v>
      </c>
      <c r="S915" s="28">
        <v>0</v>
      </c>
      <c r="T915" s="28">
        <v>0</v>
      </c>
      <c r="U915" s="28">
        <v>0</v>
      </c>
      <c r="V915" s="29">
        <v>0</v>
      </c>
      <c r="W915" s="29">
        <v>0</v>
      </c>
      <c r="X915" s="32">
        <f t="shared" si="210"/>
        <v>1</v>
      </c>
      <c r="Y915" s="33">
        <f t="shared" si="211"/>
        <v>2515</v>
      </c>
      <c r="Z915" s="33">
        <f t="shared" si="212"/>
        <v>182738.89</v>
      </c>
      <c r="AA915" s="33">
        <f t="shared" si="213"/>
        <v>0</v>
      </c>
      <c r="AB915" s="5">
        <v>0</v>
      </c>
      <c r="AC915" s="6">
        <v>206177.93</v>
      </c>
      <c r="AD915" s="32">
        <v>0</v>
      </c>
      <c r="AE915" s="67">
        <f t="shared" si="214"/>
        <v>0</v>
      </c>
      <c r="AF915" s="70">
        <f>IF(C915=Sheet6!$E$3,Sheet6!$E$4,IF('January 2023'!C915=Sheet6!$F$3,Sheet6!$F$4,IF('January 2023'!C915=Sheet6!$G$3,Sheet6!$G$4,IF('January 2023'!C915=Sheet6!$H$3,Sheet6!$H$4,IF('January 2023'!C915=Sheet6!$I$3,Sheet6!$I$4,IF('January 2023'!C915=Sheet6!$J$3,Sheet6!$J$4,IF('January 2023'!C915=Sheet6!$K$3,Sheet6!$K$4,IF('January 2023'!C915=Sheet6!$L$3,Sheet6!$L$4))))))))</f>
        <v>0.12562883266646963</v>
      </c>
      <c r="AG915" s="74">
        <f t="shared" si="215"/>
        <v>1</v>
      </c>
      <c r="AH915" s="71">
        <v>0.83279999999999998</v>
      </c>
      <c r="AI915" s="72">
        <f t="shared" si="216"/>
        <v>1</v>
      </c>
      <c r="AJ915" s="73">
        <f t="shared" si="217"/>
        <v>0</v>
      </c>
      <c r="AK915" s="73">
        <v>0.71157898999890445</v>
      </c>
      <c r="AL915" s="95">
        <f t="shared" si="218"/>
        <v>0</v>
      </c>
      <c r="AM915" s="107">
        <v>0</v>
      </c>
      <c r="AN915" s="98">
        <f t="shared" si="219"/>
        <v>0</v>
      </c>
      <c r="AO915" s="99" t="e">
        <f>SUMIF([1]Sheet1!$AB:$AB,E915,[1]Sheet1!$AA:$AA)</f>
        <v>#VALUE!</v>
      </c>
      <c r="AP915" s="100">
        <f t="shared" si="220"/>
        <v>1</v>
      </c>
      <c r="AQ915" s="97">
        <f t="shared" si="221"/>
        <v>0</v>
      </c>
      <c r="AR915" s="100">
        <f t="shared" si="222"/>
        <v>0</v>
      </c>
      <c r="AS915" s="101">
        <f t="shared" si="223"/>
        <v>1</v>
      </c>
      <c r="AT915" s="100">
        <v>0.12562883266646963</v>
      </c>
      <c r="AU915" s="108">
        <f t="shared" si="224"/>
        <v>0</v>
      </c>
    </row>
    <row r="916" spans="1:47" hidden="1">
      <c r="A916" s="21">
        <v>44927</v>
      </c>
      <c r="B916" s="22" t="s">
        <v>13</v>
      </c>
      <c r="C916" s="22" t="s">
        <v>782</v>
      </c>
      <c r="D916" s="22" t="s">
        <v>942</v>
      </c>
      <c r="E916" s="22">
        <v>1002050455</v>
      </c>
      <c r="F916" s="23" t="s">
        <v>15</v>
      </c>
      <c r="G916" s="22">
        <v>1070347</v>
      </c>
      <c r="H916" s="36" t="s">
        <v>784</v>
      </c>
      <c r="I916" s="4" t="s">
        <v>3512</v>
      </c>
      <c r="J916" s="4" t="s">
        <v>3512</v>
      </c>
      <c r="K916" s="24">
        <v>2349</v>
      </c>
      <c r="L916" s="25">
        <v>2349</v>
      </c>
      <c r="M916" s="26">
        <v>1</v>
      </c>
      <c r="N916" s="26">
        <v>1</v>
      </c>
      <c r="O916" s="26">
        <v>0</v>
      </c>
      <c r="P916" s="26">
        <v>2349</v>
      </c>
      <c r="Q916" s="26">
        <v>0</v>
      </c>
      <c r="R916" s="27">
        <v>170677.39</v>
      </c>
      <c r="S916" s="27">
        <v>0</v>
      </c>
      <c r="T916" s="28">
        <v>182900</v>
      </c>
      <c r="U916" s="27">
        <v>0</v>
      </c>
      <c r="V916" s="29">
        <v>1</v>
      </c>
      <c r="W916" s="26">
        <v>0</v>
      </c>
      <c r="X916" s="30">
        <f t="shared" si="210"/>
        <v>1</v>
      </c>
      <c r="Y916" s="31">
        <f t="shared" si="211"/>
        <v>2349</v>
      </c>
      <c r="Z916" s="31">
        <f t="shared" si="212"/>
        <v>170677.39</v>
      </c>
      <c r="AA916" s="31">
        <f t="shared" si="213"/>
        <v>182900</v>
      </c>
      <c r="AB916" s="5">
        <v>1</v>
      </c>
      <c r="AC916" s="6">
        <v>153586.54999999999</v>
      </c>
      <c r="AD916" s="30">
        <v>0</v>
      </c>
      <c r="AE916" s="67">
        <f t="shared" si="214"/>
        <v>1</v>
      </c>
      <c r="AF916" s="70">
        <f>IF(C916=Sheet6!$E$3,Sheet6!$E$4,IF('January 2023'!C916=Sheet6!$F$3,Sheet6!$F$4,IF('January 2023'!C916=Sheet6!$G$3,Sheet6!$G$4,IF('January 2023'!C916=Sheet6!$H$3,Sheet6!$H$4,IF('January 2023'!C916=Sheet6!$I$3,Sheet6!$I$4,IF('January 2023'!C916=Sheet6!$J$3,Sheet6!$J$4,IF('January 2023'!C916=Sheet6!$K$3,Sheet6!$K$4,IF('January 2023'!C916=Sheet6!$L$3,Sheet6!$L$4))))))))</f>
        <v>0.12562883266646963</v>
      </c>
      <c r="AG916" s="74">
        <f t="shared" si="215"/>
        <v>1</v>
      </c>
      <c r="AH916" s="71">
        <v>0.83279999999999998</v>
      </c>
      <c r="AI916" s="72">
        <f t="shared" si="216"/>
        <v>1</v>
      </c>
      <c r="AJ916" s="73">
        <f t="shared" si="217"/>
        <v>1</v>
      </c>
      <c r="AK916" s="73">
        <v>0.71157898999890445</v>
      </c>
      <c r="AL916" s="95">
        <f t="shared" si="218"/>
        <v>1</v>
      </c>
      <c r="AM916" s="107">
        <v>0</v>
      </c>
      <c r="AN916" s="98">
        <f t="shared" si="219"/>
        <v>0</v>
      </c>
      <c r="AO916" s="99" t="e">
        <f>SUMIF([1]Sheet1!$AB:$AB,E916,[1]Sheet1!$AA:$AA)</f>
        <v>#VALUE!</v>
      </c>
      <c r="AP916" s="100">
        <f t="shared" si="220"/>
        <v>1</v>
      </c>
      <c r="AQ916" s="97">
        <f t="shared" si="221"/>
        <v>0</v>
      </c>
      <c r="AR916" s="100">
        <f t="shared" si="222"/>
        <v>1.071612355918965</v>
      </c>
      <c r="AS916" s="101">
        <f t="shared" si="223"/>
        <v>-7.1612355918964976E-2</v>
      </c>
      <c r="AT916" s="100">
        <v>0.12562883266646963</v>
      </c>
      <c r="AU916" s="108">
        <f t="shared" si="224"/>
        <v>1</v>
      </c>
    </row>
    <row r="917" spans="1:47" hidden="1">
      <c r="A917" s="21">
        <v>44927</v>
      </c>
      <c r="B917" s="22" t="s">
        <v>13</v>
      </c>
      <c r="C917" s="22" t="s">
        <v>782</v>
      </c>
      <c r="D917" s="22" t="s">
        <v>934</v>
      </c>
      <c r="E917" s="22">
        <v>1002050650</v>
      </c>
      <c r="F917" s="23" t="s">
        <v>15</v>
      </c>
      <c r="G917" s="22">
        <v>1070347</v>
      </c>
      <c r="H917" s="36" t="s">
        <v>784</v>
      </c>
      <c r="I917" s="4" t="s">
        <v>3512</v>
      </c>
      <c r="J917" s="4" t="s">
        <v>3512</v>
      </c>
      <c r="K917" s="24">
        <v>1152</v>
      </c>
      <c r="L917" s="25">
        <v>1152</v>
      </c>
      <c r="M917" s="26">
        <v>1</v>
      </c>
      <c r="N917" s="26">
        <v>1</v>
      </c>
      <c r="O917" s="26">
        <v>0</v>
      </c>
      <c r="P917" s="26">
        <v>1152</v>
      </c>
      <c r="Q917" s="26">
        <v>0</v>
      </c>
      <c r="R917" s="27">
        <v>83703.86</v>
      </c>
      <c r="S917" s="27">
        <v>0</v>
      </c>
      <c r="T917" s="28">
        <v>81000</v>
      </c>
      <c r="U917" s="27">
        <v>0</v>
      </c>
      <c r="V917" s="29">
        <v>1</v>
      </c>
      <c r="W917" s="26">
        <v>0</v>
      </c>
      <c r="X917" s="30">
        <f t="shared" si="210"/>
        <v>1</v>
      </c>
      <c r="Y917" s="31">
        <f t="shared" si="211"/>
        <v>1152</v>
      </c>
      <c r="Z917" s="31">
        <f t="shared" si="212"/>
        <v>83703.86</v>
      </c>
      <c r="AA917" s="31">
        <f t="shared" si="213"/>
        <v>81000</v>
      </c>
      <c r="AB917" s="5">
        <v>1</v>
      </c>
      <c r="AC917" s="6">
        <v>48955.95</v>
      </c>
      <c r="AD917" s="30">
        <v>0</v>
      </c>
      <c r="AE917" s="67">
        <f t="shared" si="214"/>
        <v>1</v>
      </c>
      <c r="AF917" s="70">
        <f>IF(C917=Sheet6!$E$3,Sheet6!$E$4,IF('January 2023'!C917=Sheet6!$F$3,Sheet6!$F$4,IF('January 2023'!C917=Sheet6!$G$3,Sheet6!$G$4,IF('January 2023'!C917=Sheet6!$H$3,Sheet6!$H$4,IF('January 2023'!C917=Sheet6!$I$3,Sheet6!$I$4,IF('January 2023'!C917=Sheet6!$J$3,Sheet6!$J$4,IF('January 2023'!C917=Sheet6!$K$3,Sheet6!$K$4,IF('January 2023'!C917=Sheet6!$L$3,Sheet6!$L$4))))))))</f>
        <v>0.12562883266646963</v>
      </c>
      <c r="AG917" s="74">
        <f t="shared" si="215"/>
        <v>1</v>
      </c>
      <c r="AH917" s="71">
        <v>0.83279999999999998</v>
      </c>
      <c r="AI917" s="72">
        <f t="shared" si="216"/>
        <v>1</v>
      </c>
      <c r="AJ917" s="73">
        <f t="shared" si="217"/>
        <v>1</v>
      </c>
      <c r="AK917" s="73">
        <v>0.71157898999890445</v>
      </c>
      <c r="AL917" s="95">
        <f t="shared" si="218"/>
        <v>1</v>
      </c>
      <c r="AM917" s="107">
        <v>0</v>
      </c>
      <c r="AN917" s="98">
        <f t="shared" si="219"/>
        <v>0</v>
      </c>
      <c r="AO917" s="99" t="e">
        <f>SUMIF([1]Sheet1!$AB:$AB,E917,[1]Sheet1!$AA:$AA)</f>
        <v>#VALUE!</v>
      </c>
      <c r="AP917" s="100">
        <f t="shared" si="220"/>
        <v>1</v>
      </c>
      <c r="AQ917" s="97">
        <f t="shared" si="221"/>
        <v>0</v>
      </c>
      <c r="AR917" s="100">
        <f t="shared" si="222"/>
        <v>0.96769730810502641</v>
      </c>
      <c r="AS917" s="101">
        <f t="shared" si="223"/>
        <v>3.230269189497359E-2</v>
      </c>
      <c r="AT917" s="100">
        <v>0.12562883266646963</v>
      </c>
      <c r="AU917" s="108">
        <f t="shared" si="224"/>
        <v>1</v>
      </c>
    </row>
    <row r="918" spans="1:47" hidden="1">
      <c r="A918" s="21">
        <v>44927</v>
      </c>
      <c r="B918" s="22" t="s">
        <v>13</v>
      </c>
      <c r="C918" s="22" t="s">
        <v>782</v>
      </c>
      <c r="D918" s="22" t="s">
        <v>955</v>
      </c>
      <c r="E918" s="22">
        <v>1002050647</v>
      </c>
      <c r="F918" s="23" t="s">
        <v>15</v>
      </c>
      <c r="G918" s="22">
        <v>1070347</v>
      </c>
      <c r="H918" s="36" t="s">
        <v>784</v>
      </c>
      <c r="I918" s="4" t="s">
        <v>3512</v>
      </c>
      <c r="J918" s="4" t="s">
        <v>3512</v>
      </c>
      <c r="K918" s="24">
        <v>882</v>
      </c>
      <c r="L918" s="25">
        <v>882</v>
      </c>
      <c r="M918" s="26">
        <v>1</v>
      </c>
      <c r="N918" s="26">
        <v>1</v>
      </c>
      <c r="O918" s="26">
        <v>0</v>
      </c>
      <c r="P918" s="26">
        <v>882</v>
      </c>
      <c r="Q918" s="26">
        <v>0</v>
      </c>
      <c r="R918" s="27">
        <v>64085.759999999995</v>
      </c>
      <c r="S918" s="27">
        <v>0</v>
      </c>
      <c r="T918" s="28">
        <v>68646.06</v>
      </c>
      <c r="U918" s="27">
        <v>0</v>
      </c>
      <c r="V918" s="29">
        <v>1</v>
      </c>
      <c r="W918" s="26">
        <v>0</v>
      </c>
      <c r="X918" s="30">
        <f t="shared" si="210"/>
        <v>1</v>
      </c>
      <c r="Y918" s="31">
        <f t="shared" si="211"/>
        <v>882</v>
      </c>
      <c r="Z918" s="31">
        <f t="shared" si="212"/>
        <v>64085.759999999995</v>
      </c>
      <c r="AA918" s="31">
        <f t="shared" si="213"/>
        <v>68646.06</v>
      </c>
      <c r="AB918" s="5">
        <v>1</v>
      </c>
      <c r="AC918" s="6">
        <v>992938.3</v>
      </c>
      <c r="AD918" s="30">
        <v>0</v>
      </c>
      <c r="AE918" s="67">
        <f t="shared" si="214"/>
        <v>1</v>
      </c>
      <c r="AF918" s="70">
        <f>IF(C918=Sheet6!$E$3,Sheet6!$E$4,IF('January 2023'!C918=Sheet6!$F$3,Sheet6!$F$4,IF('January 2023'!C918=Sheet6!$G$3,Sheet6!$G$4,IF('January 2023'!C918=Sheet6!$H$3,Sheet6!$H$4,IF('January 2023'!C918=Sheet6!$I$3,Sheet6!$I$4,IF('January 2023'!C918=Sheet6!$J$3,Sheet6!$J$4,IF('January 2023'!C918=Sheet6!$K$3,Sheet6!$K$4,IF('January 2023'!C918=Sheet6!$L$3,Sheet6!$L$4))))))))</f>
        <v>0.12562883266646963</v>
      </c>
      <c r="AG918" s="74">
        <f t="shared" si="215"/>
        <v>1</v>
      </c>
      <c r="AH918" s="71">
        <v>0.83279999999999998</v>
      </c>
      <c r="AI918" s="72">
        <f t="shared" si="216"/>
        <v>1</v>
      </c>
      <c r="AJ918" s="73">
        <f t="shared" si="217"/>
        <v>1</v>
      </c>
      <c r="AK918" s="73">
        <v>0.71157898999890445</v>
      </c>
      <c r="AL918" s="95">
        <f t="shared" si="218"/>
        <v>1</v>
      </c>
      <c r="AM918" s="107">
        <v>0</v>
      </c>
      <c r="AN918" s="98">
        <f t="shared" si="219"/>
        <v>0</v>
      </c>
      <c r="AO918" s="99" t="e">
        <f>SUMIF([1]Sheet1!$AB:$AB,E918,[1]Sheet1!$AA:$AA)</f>
        <v>#VALUE!</v>
      </c>
      <c r="AP918" s="100">
        <f t="shared" si="220"/>
        <v>1</v>
      </c>
      <c r="AQ918" s="97">
        <f t="shared" si="221"/>
        <v>0</v>
      </c>
      <c r="AR918" s="100">
        <f t="shared" si="222"/>
        <v>1.0711593339924501</v>
      </c>
      <c r="AS918" s="101">
        <f t="shared" si="223"/>
        <v>-7.1159333992450113E-2</v>
      </c>
      <c r="AT918" s="100">
        <v>0.12562883266646963</v>
      </c>
      <c r="AU918" s="108">
        <f t="shared" si="224"/>
        <v>1</v>
      </c>
    </row>
    <row r="919" spans="1:47" hidden="1">
      <c r="A919" s="21">
        <v>44927</v>
      </c>
      <c r="B919" s="22" t="s">
        <v>13</v>
      </c>
      <c r="C919" s="22" t="s">
        <v>782</v>
      </c>
      <c r="D919" s="22" t="s">
        <v>932</v>
      </c>
      <c r="E919" s="22">
        <v>1004042418</v>
      </c>
      <c r="F919" s="23" t="s">
        <v>15</v>
      </c>
      <c r="G919" s="22">
        <v>1070347</v>
      </c>
      <c r="H919" s="36" t="s">
        <v>784</v>
      </c>
      <c r="I919" s="4" t="s">
        <v>3512</v>
      </c>
      <c r="J919" s="4" t="s">
        <v>3512</v>
      </c>
      <c r="K919" s="24">
        <v>9445.7599999999948</v>
      </c>
      <c r="L919" s="25">
        <v>9445.7599999999948</v>
      </c>
      <c r="M919" s="26">
        <v>0</v>
      </c>
      <c r="N919" s="26">
        <v>0</v>
      </c>
      <c r="O919" s="26">
        <v>1</v>
      </c>
      <c r="P919" s="26">
        <v>0</v>
      </c>
      <c r="Q919" s="26">
        <v>11516.599999999999</v>
      </c>
      <c r="R919" s="27">
        <v>0</v>
      </c>
      <c r="S919" s="27">
        <v>827367.53999999992</v>
      </c>
      <c r="T919" s="28">
        <v>0</v>
      </c>
      <c r="U919" s="27">
        <v>800000</v>
      </c>
      <c r="V919" s="29">
        <v>0</v>
      </c>
      <c r="W919" s="26">
        <v>1</v>
      </c>
      <c r="X919" s="30">
        <f t="shared" si="210"/>
        <v>1</v>
      </c>
      <c r="Y919" s="31">
        <f t="shared" si="211"/>
        <v>11516.599999999999</v>
      </c>
      <c r="Z919" s="31">
        <f t="shared" si="212"/>
        <v>827367.53999999992</v>
      </c>
      <c r="AA919" s="31">
        <f t="shared" si="213"/>
        <v>800000</v>
      </c>
      <c r="AB919" s="5">
        <v>1</v>
      </c>
      <c r="AC919" s="6">
        <v>0</v>
      </c>
      <c r="AD919" s="30">
        <v>0</v>
      </c>
      <c r="AE919" s="67">
        <f t="shared" si="214"/>
        <v>1</v>
      </c>
      <c r="AF919" s="70">
        <f>IF(C919=Sheet6!$E$3,Sheet6!$E$4,IF('January 2023'!C919=Sheet6!$F$3,Sheet6!$F$4,IF('January 2023'!C919=Sheet6!$G$3,Sheet6!$G$4,IF('January 2023'!C919=Sheet6!$H$3,Sheet6!$H$4,IF('January 2023'!C919=Sheet6!$I$3,Sheet6!$I$4,IF('January 2023'!C919=Sheet6!$J$3,Sheet6!$J$4,IF('January 2023'!C919=Sheet6!$K$3,Sheet6!$K$4,IF('January 2023'!C919=Sheet6!$L$3,Sheet6!$L$4))))))))</f>
        <v>0.12562883266646963</v>
      </c>
      <c r="AG919" s="74">
        <f t="shared" si="215"/>
        <v>1.2192348736364258</v>
      </c>
      <c r="AH919" s="71">
        <v>0.83279999999999998</v>
      </c>
      <c r="AI919" s="72">
        <f t="shared" si="216"/>
        <v>1</v>
      </c>
      <c r="AJ919" s="73">
        <f t="shared" si="217"/>
        <v>1</v>
      </c>
      <c r="AK919" s="73">
        <v>0.71157898999890445</v>
      </c>
      <c r="AL919" s="95">
        <f t="shared" si="218"/>
        <v>1</v>
      </c>
      <c r="AM919" s="107">
        <v>0</v>
      </c>
      <c r="AN919" s="98">
        <f t="shared" si="219"/>
        <v>0</v>
      </c>
      <c r="AO919" s="99" t="e">
        <f>SUMIF([1]Sheet1!$AB:$AB,E919,[1]Sheet1!$AA:$AA)</f>
        <v>#VALUE!</v>
      </c>
      <c r="AP919" s="100">
        <f t="shared" si="220"/>
        <v>1</v>
      </c>
      <c r="AQ919" s="97">
        <f t="shared" si="221"/>
        <v>0</v>
      </c>
      <c r="AR919" s="100">
        <f t="shared" si="222"/>
        <v>0.96692214925424813</v>
      </c>
      <c r="AS919" s="101">
        <f t="shared" si="223"/>
        <v>-0.17890520446226454</v>
      </c>
      <c r="AT919" s="100">
        <v>0.12562883266646963</v>
      </c>
      <c r="AU919" s="108">
        <f t="shared" si="224"/>
        <v>1</v>
      </c>
    </row>
    <row r="920" spans="1:47" hidden="1">
      <c r="A920" s="21">
        <v>44927</v>
      </c>
      <c r="B920" s="22" t="s">
        <v>13</v>
      </c>
      <c r="C920" s="22" t="s">
        <v>782</v>
      </c>
      <c r="D920" s="22" t="s">
        <v>3393</v>
      </c>
      <c r="E920" s="22">
        <v>1005116450</v>
      </c>
      <c r="F920" s="23" t="s">
        <v>15</v>
      </c>
      <c r="G920" s="22">
        <v>1070347</v>
      </c>
      <c r="H920" s="36" t="s">
        <v>784</v>
      </c>
      <c r="I920" s="4" t="s">
        <v>3512</v>
      </c>
      <c r="J920" s="4" t="s">
        <v>3512</v>
      </c>
      <c r="K920" s="24">
        <v>260.27</v>
      </c>
      <c r="L920" s="25">
        <v>260.27</v>
      </c>
      <c r="M920" s="26">
        <v>0</v>
      </c>
      <c r="N920" s="26">
        <v>0</v>
      </c>
      <c r="O920" s="26">
        <v>1</v>
      </c>
      <c r="P920" s="26">
        <v>0</v>
      </c>
      <c r="Q920" s="26">
        <v>0</v>
      </c>
      <c r="R920" s="27">
        <v>0</v>
      </c>
      <c r="S920" s="27">
        <v>0</v>
      </c>
      <c r="T920" s="28">
        <v>0</v>
      </c>
      <c r="U920" s="27">
        <v>0</v>
      </c>
      <c r="V920" s="29">
        <v>0</v>
      </c>
      <c r="W920" s="26">
        <v>0</v>
      </c>
      <c r="X920" s="30">
        <f t="shared" si="210"/>
        <v>1</v>
      </c>
      <c r="Y920" s="31">
        <f t="shared" si="211"/>
        <v>0</v>
      </c>
      <c r="Z920" s="31">
        <f t="shared" si="212"/>
        <v>0</v>
      </c>
      <c r="AA920" s="31">
        <f t="shared" si="213"/>
        <v>0</v>
      </c>
      <c r="AB920" s="5">
        <v>0</v>
      </c>
      <c r="AC920" s="6">
        <v>0</v>
      </c>
      <c r="AD920" s="30">
        <v>0</v>
      </c>
      <c r="AE920" s="67">
        <f t="shared" si="214"/>
        <v>0</v>
      </c>
      <c r="AF920" s="70">
        <f>IF(C920=Sheet6!$E$3,Sheet6!$E$4,IF('January 2023'!C920=Sheet6!$F$3,Sheet6!$F$4,IF('January 2023'!C920=Sheet6!$G$3,Sheet6!$G$4,IF('January 2023'!C920=Sheet6!$H$3,Sheet6!$H$4,IF('January 2023'!C920=Sheet6!$I$3,Sheet6!$I$4,IF('January 2023'!C920=Sheet6!$J$3,Sheet6!$J$4,IF('January 2023'!C920=Sheet6!$K$3,Sheet6!$K$4,IF('January 2023'!C920=Sheet6!$L$3,Sheet6!$L$4))))))))</f>
        <v>0.12562883266646963</v>
      </c>
      <c r="AG920" s="74">
        <f t="shared" si="215"/>
        <v>0</v>
      </c>
      <c r="AH920" s="71">
        <v>0.83279999999999998</v>
      </c>
      <c r="AI920" s="72">
        <f t="shared" si="216"/>
        <v>0</v>
      </c>
      <c r="AJ920" s="73">
        <f t="shared" si="217"/>
        <v>0</v>
      </c>
      <c r="AK920" s="73">
        <v>0.71157898999890445</v>
      </c>
      <c r="AL920" s="95">
        <f t="shared" si="218"/>
        <v>0</v>
      </c>
      <c r="AM920" s="107">
        <v>0</v>
      </c>
      <c r="AN920" s="98">
        <f t="shared" si="219"/>
        <v>216.75285599999998</v>
      </c>
      <c r="AO920" s="99" t="e">
        <f>SUMIF([1]Sheet1!$AB:$AB,E920,[1]Sheet1!$AA:$AA)</f>
        <v>#VALUE!</v>
      </c>
      <c r="AP920" s="100" t="str">
        <f t="shared" si="220"/>
        <v/>
      </c>
      <c r="AQ920" s="97">
        <f t="shared" si="221"/>
        <v>1</v>
      </c>
      <c r="AR920" s="100">
        <f t="shared" si="222"/>
        <v>0</v>
      </c>
      <c r="AS920" s="101">
        <f t="shared" si="223"/>
        <v>1</v>
      </c>
      <c r="AT920" s="100">
        <v>0.12562883266646963</v>
      </c>
      <c r="AU920" s="108">
        <f t="shared" si="224"/>
        <v>0</v>
      </c>
    </row>
    <row r="921" spans="1:47" hidden="1">
      <c r="A921" s="21">
        <v>44927</v>
      </c>
      <c r="B921" s="23" t="s">
        <v>13</v>
      </c>
      <c r="C921" s="23" t="s">
        <v>782</v>
      </c>
      <c r="D921" s="23" t="s">
        <v>786</v>
      </c>
      <c r="E921" s="23">
        <v>1002050731</v>
      </c>
      <c r="F921" s="23" t="s">
        <v>15</v>
      </c>
      <c r="G921" s="23">
        <v>1079201</v>
      </c>
      <c r="H921" s="37" t="s">
        <v>20</v>
      </c>
      <c r="I921" s="4" t="s">
        <v>3512</v>
      </c>
      <c r="J921" s="4" t="s">
        <v>3512</v>
      </c>
      <c r="K921" s="24" t="s">
        <v>18</v>
      </c>
      <c r="L921" s="25">
        <v>0</v>
      </c>
      <c r="M921" s="29">
        <v>0</v>
      </c>
      <c r="N921" s="29">
        <v>1</v>
      </c>
      <c r="O921" s="29">
        <v>0</v>
      </c>
      <c r="P921" s="29">
        <v>0</v>
      </c>
      <c r="Q921" s="29">
        <v>0</v>
      </c>
      <c r="R921" s="28">
        <v>0</v>
      </c>
      <c r="S921" s="28">
        <v>0</v>
      </c>
      <c r="T921" s="28">
        <v>0</v>
      </c>
      <c r="U921" s="28">
        <v>0</v>
      </c>
      <c r="V921" s="29">
        <v>0</v>
      </c>
      <c r="W921" s="29">
        <v>0</v>
      </c>
      <c r="X921" s="32">
        <f t="shared" si="210"/>
        <v>0</v>
      </c>
      <c r="Y921" s="33">
        <f t="shared" si="211"/>
        <v>0</v>
      </c>
      <c r="Z921" s="33">
        <f t="shared" si="212"/>
        <v>0</v>
      </c>
      <c r="AA921" s="33">
        <f t="shared" si="213"/>
        <v>0</v>
      </c>
      <c r="AB921" s="5">
        <v>0</v>
      </c>
      <c r="AC921" s="6">
        <v>3021316.68</v>
      </c>
      <c r="AD921" s="32">
        <v>1</v>
      </c>
      <c r="AE921" s="67" t="str">
        <f t="shared" si="214"/>
        <v/>
      </c>
      <c r="AF921" s="70">
        <f>IF(C921=Sheet6!$E$3,Sheet6!$E$4,IF('January 2023'!C921=Sheet6!$F$3,Sheet6!$F$4,IF('January 2023'!C921=Sheet6!$G$3,Sheet6!$G$4,IF('January 2023'!C921=Sheet6!$H$3,Sheet6!$H$4,IF('January 2023'!C921=Sheet6!$I$3,Sheet6!$I$4,IF('January 2023'!C921=Sheet6!$J$3,Sheet6!$J$4,IF('January 2023'!C921=Sheet6!$K$3,Sheet6!$K$4,IF('January 2023'!C921=Sheet6!$L$3,Sheet6!$L$4))))))))</f>
        <v>0.12562883266646963</v>
      </c>
      <c r="AG921" s="74">
        <f t="shared" si="215"/>
        <v>0</v>
      </c>
      <c r="AH921" s="71">
        <v>0.83279999999999998</v>
      </c>
      <c r="AI921" s="72">
        <f t="shared" si="216"/>
        <v>0</v>
      </c>
      <c r="AJ921" s="73">
        <f t="shared" si="217"/>
        <v>0</v>
      </c>
      <c r="AK921" s="73">
        <v>0.71157898999890445</v>
      </c>
      <c r="AL921" s="95">
        <f t="shared" si="218"/>
        <v>0</v>
      </c>
      <c r="AM921" s="107">
        <v>0</v>
      </c>
      <c r="AN921" s="98">
        <f t="shared" si="219"/>
        <v>0</v>
      </c>
      <c r="AO921" s="99" t="e">
        <f>SUMIF([1]Sheet1!$AB:$AB,E921,[1]Sheet1!$AA:$AA)</f>
        <v>#VALUE!</v>
      </c>
      <c r="AP921" s="100">
        <f t="shared" si="220"/>
        <v>1</v>
      </c>
      <c r="AQ921" s="97">
        <f t="shared" si="221"/>
        <v>0</v>
      </c>
      <c r="AR921" s="100">
        <f t="shared" si="222"/>
        <v>0</v>
      </c>
      <c r="AS921" s="101">
        <f t="shared" si="223"/>
        <v>1</v>
      </c>
      <c r="AT921" s="100">
        <v>0.12562883266646963</v>
      </c>
      <c r="AU921" s="108">
        <f t="shared" si="224"/>
        <v>0</v>
      </c>
    </row>
    <row r="922" spans="1:47" hidden="1">
      <c r="A922" s="21">
        <v>44927</v>
      </c>
      <c r="B922" s="22" t="s">
        <v>13</v>
      </c>
      <c r="C922" s="22" t="s">
        <v>782</v>
      </c>
      <c r="D922" s="22" t="s">
        <v>901</v>
      </c>
      <c r="E922" s="22">
        <v>1002050730</v>
      </c>
      <c r="F922" s="23" t="s">
        <v>15</v>
      </c>
      <c r="G922" s="22">
        <v>1079201</v>
      </c>
      <c r="H922" s="36" t="s">
        <v>20</v>
      </c>
      <c r="I922" s="4" t="s">
        <v>3512</v>
      </c>
      <c r="J922" s="4" t="s">
        <v>3512</v>
      </c>
      <c r="K922" s="24" t="s">
        <v>24</v>
      </c>
      <c r="L922" s="25">
        <v>0</v>
      </c>
      <c r="M922" s="26">
        <v>0</v>
      </c>
      <c r="N922" s="26">
        <v>1</v>
      </c>
      <c r="O922" s="26">
        <v>0</v>
      </c>
      <c r="P922" s="26">
        <v>0</v>
      </c>
      <c r="Q922" s="26">
        <v>0</v>
      </c>
      <c r="R922" s="27">
        <v>0</v>
      </c>
      <c r="S922" s="27">
        <v>0</v>
      </c>
      <c r="T922" s="28">
        <v>0</v>
      </c>
      <c r="U922" s="27">
        <v>0</v>
      </c>
      <c r="V922" s="29">
        <v>0</v>
      </c>
      <c r="W922" s="26">
        <v>0</v>
      </c>
      <c r="X922" s="30">
        <f t="shared" si="210"/>
        <v>0</v>
      </c>
      <c r="Y922" s="31">
        <f t="shared" si="211"/>
        <v>0</v>
      </c>
      <c r="Z922" s="31">
        <f t="shared" si="212"/>
        <v>0</v>
      </c>
      <c r="AA922" s="31">
        <f t="shared" si="213"/>
        <v>0</v>
      </c>
      <c r="AB922" s="5">
        <v>0</v>
      </c>
      <c r="AC922" s="6">
        <v>1087640.3600000001</v>
      </c>
      <c r="AD922" s="30">
        <v>1</v>
      </c>
      <c r="AE922" s="67" t="str">
        <f t="shared" si="214"/>
        <v/>
      </c>
      <c r="AF922" s="70">
        <f>IF(C922=Sheet6!$E$3,Sheet6!$E$4,IF('January 2023'!C922=Sheet6!$F$3,Sheet6!$F$4,IF('January 2023'!C922=Sheet6!$G$3,Sheet6!$G$4,IF('January 2023'!C922=Sheet6!$H$3,Sheet6!$H$4,IF('January 2023'!C922=Sheet6!$I$3,Sheet6!$I$4,IF('January 2023'!C922=Sheet6!$J$3,Sheet6!$J$4,IF('January 2023'!C922=Sheet6!$K$3,Sheet6!$K$4,IF('January 2023'!C922=Sheet6!$L$3,Sheet6!$L$4))))))))</f>
        <v>0.12562883266646963</v>
      </c>
      <c r="AG922" s="74">
        <f t="shared" si="215"/>
        <v>0</v>
      </c>
      <c r="AH922" s="71">
        <v>0.83279999999999998</v>
      </c>
      <c r="AI922" s="72">
        <f t="shared" si="216"/>
        <v>0</v>
      </c>
      <c r="AJ922" s="73">
        <f t="shared" si="217"/>
        <v>0</v>
      </c>
      <c r="AK922" s="73">
        <v>0.71157898999890445</v>
      </c>
      <c r="AL922" s="95">
        <f t="shared" si="218"/>
        <v>0</v>
      </c>
      <c r="AM922" s="107">
        <v>0</v>
      </c>
      <c r="AN922" s="98">
        <f t="shared" si="219"/>
        <v>0</v>
      </c>
      <c r="AO922" s="99" t="e">
        <f>SUMIF([1]Sheet1!$AB:$AB,E922,[1]Sheet1!$AA:$AA)</f>
        <v>#VALUE!</v>
      </c>
      <c r="AP922" s="100">
        <f t="shared" si="220"/>
        <v>1</v>
      </c>
      <c r="AQ922" s="97">
        <f t="shared" si="221"/>
        <v>0</v>
      </c>
      <c r="AR922" s="100">
        <f t="shared" si="222"/>
        <v>0</v>
      </c>
      <c r="AS922" s="101">
        <f t="shared" si="223"/>
        <v>1</v>
      </c>
      <c r="AT922" s="100">
        <v>0.12562883266646963</v>
      </c>
      <c r="AU922" s="108">
        <f t="shared" si="224"/>
        <v>0</v>
      </c>
    </row>
    <row r="923" spans="1:47" hidden="1">
      <c r="A923" s="21">
        <v>44927</v>
      </c>
      <c r="B923" s="23" t="s">
        <v>13</v>
      </c>
      <c r="C923" s="23" t="s">
        <v>782</v>
      </c>
      <c r="D923" s="23" t="s">
        <v>798</v>
      </c>
      <c r="E923" s="23">
        <v>1002049581</v>
      </c>
      <c r="F923" s="23" t="s">
        <v>15</v>
      </c>
      <c r="G923" s="23">
        <v>1079201</v>
      </c>
      <c r="H923" s="37" t="s">
        <v>20</v>
      </c>
      <c r="I923" s="4" t="s">
        <v>3512</v>
      </c>
      <c r="J923" s="4" t="s">
        <v>3512</v>
      </c>
      <c r="K923" s="24">
        <v>98520</v>
      </c>
      <c r="L923" s="24">
        <v>98520</v>
      </c>
      <c r="M923" s="29">
        <v>1</v>
      </c>
      <c r="N923" s="29">
        <v>1</v>
      </c>
      <c r="O923" s="29">
        <v>0</v>
      </c>
      <c r="P923" s="29">
        <v>98520</v>
      </c>
      <c r="Q923" s="29">
        <v>0</v>
      </c>
      <c r="R923" s="28">
        <v>7004513.7800000003</v>
      </c>
      <c r="S923" s="28">
        <v>0</v>
      </c>
      <c r="T923" s="28">
        <v>7004513.7800000003</v>
      </c>
      <c r="U923" s="28">
        <v>0</v>
      </c>
      <c r="V923" s="29">
        <v>1</v>
      </c>
      <c r="W923" s="29">
        <v>0</v>
      </c>
      <c r="X923" s="32">
        <f t="shared" si="210"/>
        <v>1</v>
      </c>
      <c r="Y923" s="33">
        <f t="shared" si="211"/>
        <v>98520</v>
      </c>
      <c r="Z923" s="33">
        <f t="shared" si="212"/>
        <v>7004513.7800000003</v>
      </c>
      <c r="AA923" s="33">
        <f t="shared" si="213"/>
        <v>7004513.7800000003</v>
      </c>
      <c r="AB923" s="5">
        <v>1</v>
      </c>
      <c r="AC923" s="6">
        <v>6520369.5</v>
      </c>
      <c r="AD923" s="32">
        <v>0</v>
      </c>
      <c r="AE923" s="67">
        <f t="shared" si="214"/>
        <v>1</v>
      </c>
      <c r="AF923" s="70">
        <f>IF(C923=Sheet6!$E$3,Sheet6!$E$4,IF('January 2023'!C923=Sheet6!$F$3,Sheet6!$F$4,IF('January 2023'!C923=Sheet6!$G$3,Sheet6!$G$4,IF('January 2023'!C923=Sheet6!$H$3,Sheet6!$H$4,IF('January 2023'!C923=Sheet6!$I$3,Sheet6!$I$4,IF('January 2023'!C923=Sheet6!$J$3,Sheet6!$J$4,IF('January 2023'!C923=Sheet6!$K$3,Sheet6!$K$4,IF('January 2023'!C923=Sheet6!$L$3,Sheet6!$L$4))))))))</f>
        <v>0.12562883266646963</v>
      </c>
      <c r="AG923" s="74">
        <f t="shared" si="215"/>
        <v>1</v>
      </c>
      <c r="AH923" s="71">
        <v>0.83279999999999998</v>
      </c>
      <c r="AI923" s="72">
        <f t="shared" si="216"/>
        <v>1</v>
      </c>
      <c r="AJ923" s="73">
        <f t="shared" si="217"/>
        <v>1</v>
      </c>
      <c r="AK923" s="73">
        <v>0.71157898999890445</v>
      </c>
      <c r="AL923" s="95">
        <f t="shared" si="218"/>
        <v>1</v>
      </c>
      <c r="AM923" s="107">
        <v>0</v>
      </c>
      <c r="AN923" s="98">
        <f t="shared" si="219"/>
        <v>0</v>
      </c>
      <c r="AO923" s="99" t="e">
        <f>SUMIF([1]Sheet1!$AB:$AB,E923,[1]Sheet1!$AA:$AA)</f>
        <v>#VALUE!</v>
      </c>
      <c r="AP923" s="100">
        <f t="shared" si="220"/>
        <v>1</v>
      </c>
      <c r="AQ923" s="97">
        <f t="shared" si="221"/>
        <v>0</v>
      </c>
      <c r="AR923" s="100">
        <f t="shared" si="222"/>
        <v>1</v>
      </c>
      <c r="AS923" s="101">
        <f t="shared" si="223"/>
        <v>0</v>
      </c>
      <c r="AT923" s="100">
        <v>0.12562883266646963</v>
      </c>
      <c r="AU923" s="108">
        <f t="shared" si="224"/>
        <v>1</v>
      </c>
    </row>
    <row r="924" spans="1:47" hidden="1">
      <c r="A924" s="21">
        <v>44927</v>
      </c>
      <c r="B924" s="22" t="s">
        <v>13</v>
      </c>
      <c r="C924" s="22" t="s">
        <v>782</v>
      </c>
      <c r="D924" s="22" t="s">
        <v>820</v>
      </c>
      <c r="E924" s="22">
        <v>1002049567</v>
      </c>
      <c r="F924" s="23" t="s">
        <v>15</v>
      </c>
      <c r="G924" s="22">
        <v>1079201</v>
      </c>
      <c r="H924" s="36" t="s">
        <v>20</v>
      </c>
      <c r="I924" s="4" t="s">
        <v>3512</v>
      </c>
      <c r="J924" s="4" t="s">
        <v>3512</v>
      </c>
      <c r="K924" s="24">
        <v>61020</v>
      </c>
      <c r="L924" s="25">
        <v>61020</v>
      </c>
      <c r="M924" s="26">
        <v>1</v>
      </c>
      <c r="N924" s="26">
        <v>1</v>
      </c>
      <c r="O924" s="26">
        <v>0</v>
      </c>
      <c r="P924" s="26">
        <v>61020</v>
      </c>
      <c r="Q924" s="26">
        <v>0</v>
      </c>
      <c r="R924" s="27">
        <v>4338362.07</v>
      </c>
      <c r="S924" s="27">
        <v>0</v>
      </c>
      <c r="T924" s="28">
        <v>4338362.07</v>
      </c>
      <c r="U924" s="27">
        <v>0</v>
      </c>
      <c r="V924" s="29">
        <v>1</v>
      </c>
      <c r="W924" s="26">
        <v>0</v>
      </c>
      <c r="X924" s="30">
        <f t="shared" si="210"/>
        <v>1</v>
      </c>
      <c r="Y924" s="31">
        <f t="shared" si="211"/>
        <v>61020</v>
      </c>
      <c r="Z924" s="31">
        <f t="shared" si="212"/>
        <v>4338362.07</v>
      </c>
      <c r="AA924" s="31">
        <f t="shared" si="213"/>
        <v>4338362.07</v>
      </c>
      <c r="AB924" s="5">
        <v>1</v>
      </c>
      <c r="AC924" s="6">
        <v>5011746.75</v>
      </c>
      <c r="AD924" s="30">
        <v>0</v>
      </c>
      <c r="AE924" s="67">
        <f t="shared" si="214"/>
        <v>1</v>
      </c>
      <c r="AF924" s="70">
        <f>IF(C924=Sheet6!$E$3,Sheet6!$E$4,IF('January 2023'!C924=Sheet6!$F$3,Sheet6!$F$4,IF('January 2023'!C924=Sheet6!$G$3,Sheet6!$G$4,IF('January 2023'!C924=Sheet6!$H$3,Sheet6!$H$4,IF('January 2023'!C924=Sheet6!$I$3,Sheet6!$I$4,IF('January 2023'!C924=Sheet6!$J$3,Sheet6!$J$4,IF('January 2023'!C924=Sheet6!$K$3,Sheet6!$K$4,IF('January 2023'!C924=Sheet6!$L$3,Sheet6!$L$4))))))))</f>
        <v>0.12562883266646963</v>
      </c>
      <c r="AG924" s="74">
        <f t="shared" si="215"/>
        <v>1</v>
      </c>
      <c r="AH924" s="71">
        <v>0.83279999999999998</v>
      </c>
      <c r="AI924" s="72">
        <f t="shared" si="216"/>
        <v>1</v>
      </c>
      <c r="AJ924" s="73">
        <f t="shared" si="217"/>
        <v>1</v>
      </c>
      <c r="AK924" s="73">
        <v>0.71157898999890445</v>
      </c>
      <c r="AL924" s="95">
        <f t="shared" si="218"/>
        <v>1</v>
      </c>
      <c r="AM924" s="107">
        <v>0</v>
      </c>
      <c r="AN924" s="98">
        <f t="shared" si="219"/>
        <v>0</v>
      </c>
      <c r="AO924" s="99" t="e">
        <f>SUMIF([1]Sheet1!$AB:$AB,E924,[1]Sheet1!$AA:$AA)</f>
        <v>#VALUE!</v>
      </c>
      <c r="AP924" s="100">
        <f t="shared" si="220"/>
        <v>1</v>
      </c>
      <c r="AQ924" s="97">
        <f t="shared" si="221"/>
        <v>0</v>
      </c>
      <c r="AR924" s="100">
        <f t="shared" si="222"/>
        <v>1</v>
      </c>
      <c r="AS924" s="101">
        <f t="shared" si="223"/>
        <v>0</v>
      </c>
      <c r="AT924" s="100">
        <v>0.12562883266646963</v>
      </c>
      <c r="AU924" s="108">
        <f t="shared" si="224"/>
        <v>1</v>
      </c>
    </row>
    <row r="925" spans="1:47" hidden="1">
      <c r="A925" s="21">
        <v>44927</v>
      </c>
      <c r="B925" s="23" t="s">
        <v>13</v>
      </c>
      <c r="C925" s="23" t="s">
        <v>782</v>
      </c>
      <c r="D925" s="23" t="s">
        <v>822</v>
      </c>
      <c r="E925" s="23">
        <v>1002049638</v>
      </c>
      <c r="F925" s="23" t="s">
        <v>15</v>
      </c>
      <c r="G925" s="23">
        <v>1079201</v>
      </c>
      <c r="H925" s="37" t="s">
        <v>20</v>
      </c>
      <c r="I925" s="4" t="s">
        <v>3512</v>
      </c>
      <c r="J925" s="4" t="s">
        <v>3512</v>
      </c>
      <c r="K925" s="24">
        <v>48080</v>
      </c>
      <c r="L925" s="24">
        <v>48080</v>
      </c>
      <c r="M925" s="29">
        <v>1</v>
      </c>
      <c r="N925" s="29">
        <v>1</v>
      </c>
      <c r="O925" s="29">
        <v>0</v>
      </c>
      <c r="P925" s="29">
        <v>48080</v>
      </c>
      <c r="Q925" s="29">
        <v>0</v>
      </c>
      <c r="R925" s="28">
        <v>3418361.98</v>
      </c>
      <c r="S925" s="28">
        <v>0</v>
      </c>
      <c r="T925" s="28">
        <v>3418361.98</v>
      </c>
      <c r="U925" s="28">
        <v>0</v>
      </c>
      <c r="V925" s="29">
        <v>1</v>
      </c>
      <c r="W925" s="29">
        <v>0</v>
      </c>
      <c r="X925" s="32">
        <f t="shared" si="210"/>
        <v>1</v>
      </c>
      <c r="Y925" s="33">
        <f t="shared" si="211"/>
        <v>48080</v>
      </c>
      <c r="Z925" s="33">
        <f t="shared" si="212"/>
        <v>3418361.98</v>
      </c>
      <c r="AA925" s="33">
        <f t="shared" si="213"/>
        <v>3418361.98</v>
      </c>
      <c r="AB925" s="5">
        <v>1</v>
      </c>
      <c r="AC925" s="6">
        <v>3368157.75</v>
      </c>
      <c r="AD925" s="32">
        <v>0</v>
      </c>
      <c r="AE925" s="67">
        <f t="shared" si="214"/>
        <v>1</v>
      </c>
      <c r="AF925" s="70">
        <f>IF(C925=Sheet6!$E$3,Sheet6!$E$4,IF('January 2023'!C925=Sheet6!$F$3,Sheet6!$F$4,IF('January 2023'!C925=Sheet6!$G$3,Sheet6!$G$4,IF('January 2023'!C925=Sheet6!$H$3,Sheet6!$H$4,IF('January 2023'!C925=Sheet6!$I$3,Sheet6!$I$4,IF('January 2023'!C925=Sheet6!$J$3,Sheet6!$J$4,IF('January 2023'!C925=Sheet6!$K$3,Sheet6!$K$4,IF('January 2023'!C925=Sheet6!$L$3,Sheet6!$L$4))))))))</f>
        <v>0.12562883266646963</v>
      </c>
      <c r="AG925" s="74">
        <f t="shared" si="215"/>
        <v>1</v>
      </c>
      <c r="AH925" s="71">
        <v>0.83279999999999998</v>
      </c>
      <c r="AI925" s="72">
        <f t="shared" si="216"/>
        <v>1</v>
      </c>
      <c r="AJ925" s="73">
        <f t="shared" si="217"/>
        <v>1</v>
      </c>
      <c r="AK925" s="73">
        <v>0.71157898999890445</v>
      </c>
      <c r="AL925" s="95">
        <f t="shared" si="218"/>
        <v>1</v>
      </c>
      <c r="AM925" s="107">
        <v>0</v>
      </c>
      <c r="AN925" s="98">
        <f t="shared" si="219"/>
        <v>0</v>
      </c>
      <c r="AO925" s="99" t="e">
        <f>SUMIF([1]Sheet1!$AB:$AB,E925,[1]Sheet1!$AA:$AA)</f>
        <v>#VALUE!</v>
      </c>
      <c r="AP925" s="100">
        <f t="shared" si="220"/>
        <v>1</v>
      </c>
      <c r="AQ925" s="97">
        <f t="shared" si="221"/>
        <v>0</v>
      </c>
      <c r="AR925" s="100">
        <f t="shared" si="222"/>
        <v>1</v>
      </c>
      <c r="AS925" s="101">
        <f t="shared" si="223"/>
        <v>0</v>
      </c>
      <c r="AT925" s="100">
        <v>0.12562883266646963</v>
      </c>
      <c r="AU925" s="108">
        <f t="shared" si="224"/>
        <v>1</v>
      </c>
    </row>
    <row r="926" spans="1:47" hidden="1">
      <c r="A926" s="21">
        <v>44927</v>
      </c>
      <c r="B926" s="22" t="s">
        <v>13</v>
      </c>
      <c r="C926" s="22" t="s">
        <v>782</v>
      </c>
      <c r="D926" s="22" t="s">
        <v>848</v>
      </c>
      <c r="E926" s="22">
        <v>1005116454</v>
      </c>
      <c r="F926" s="23" t="s">
        <v>15</v>
      </c>
      <c r="G926" s="22">
        <v>1079201</v>
      </c>
      <c r="H926" s="36" t="s">
        <v>20</v>
      </c>
      <c r="I926" s="4" t="s">
        <v>3512</v>
      </c>
      <c r="J926" s="4" t="s">
        <v>3512</v>
      </c>
      <c r="K926" s="24">
        <v>18144</v>
      </c>
      <c r="L926" s="25">
        <v>18144</v>
      </c>
      <c r="M926" s="26">
        <v>1</v>
      </c>
      <c r="N926" s="26">
        <v>1</v>
      </c>
      <c r="O926" s="26">
        <v>0</v>
      </c>
      <c r="P926" s="26">
        <v>18144</v>
      </c>
      <c r="Q926" s="26">
        <v>0</v>
      </c>
      <c r="R926" s="27">
        <v>1289990.8500000001</v>
      </c>
      <c r="S926" s="27">
        <v>0</v>
      </c>
      <c r="T926" s="28">
        <v>1290390.8500000001</v>
      </c>
      <c r="U926" s="27">
        <v>0</v>
      </c>
      <c r="V926" s="29">
        <v>1</v>
      </c>
      <c r="W926" s="26">
        <v>0</v>
      </c>
      <c r="X926" s="30">
        <f t="shared" si="210"/>
        <v>1</v>
      </c>
      <c r="Y926" s="31">
        <f t="shared" si="211"/>
        <v>18144</v>
      </c>
      <c r="Z926" s="31">
        <f t="shared" si="212"/>
        <v>1289990.8500000001</v>
      </c>
      <c r="AA926" s="31">
        <f t="shared" si="213"/>
        <v>1290390.8500000001</v>
      </c>
      <c r="AB926" s="5">
        <v>1</v>
      </c>
      <c r="AC926" s="6">
        <v>1584428.79</v>
      </c>
      <c r="AD926" s="30">
        <v>0</v>
      </c>
      <c r="AE926" s="67">
        <f t="shared" si="214"/>
        <v>1</v>
      </c>
      <c r="AF926" s="70">
        <f>IF(C926=Sheet6!$E$3,Sheet6!$E$4,IF('January 2023'!C926=Sheet6!$F$3,Sheet6!$F$4,IF('January 2023'!C926=Sheet6!$G$3,Sheet6!$G$4,IF('January 2023'!C926=Sheet6!$H$3,Sheet6!$H$4,IF('January 2023'!C926=Sheet6!$I$3,Sheet6!$I$4,IF('January 2023'!C926=Sheet6!$J$3,Sheet6!$J$4,IF('January 2023'!C926=Sheet6!$K$3,Sheet6!$K$4,IF('January 2023'!C926=Sheet6!$L$3,Sheet6!$L$4))))))))</f>
        <v>0.12562883266646963</v>
      </c>
      <c r="AG926" s="74">
        <f t="shared" si="215"/>
        <v>1</v>
      </c>
      <c r="AH926" s="71">
        <v>0.83279999999999998</v>
      </c>
      <c r="AI926" s="72">
        <f t="shared" si="216"/>
        <v>1</v>
      </c>
      <c r="AJ926" s="73">
        <f t="shared" si="217"/>
        <v>1</v>
      </c>
      <c r="AK926" s="73">
        <v>0.71157898999890445</v>
      </c>
      <c r="AL926" s="95">
        <f t="shared" si="218"/>
        <v>1</v>
      </c>
      <c r="AM926" s="107">
        <v>0</v>
      </c>
      <c r="AN926" s="98">
        <f t="shared" si="219"/>
        <v>0</v>
      </c>
      <c r="AO926" s="99" t="e">
        <f>SUMIF([1]Sheet1!$AB:$AB,E926,[1]Sheet1!$AA:$AA)</f>
        <v>#VALUE!</v>
      </c>
      <c r="AP926" s="100">
        <f t="shared" si="220"/>
        <v>1</v>
      </c>
      <c r="AQ926" s="97">
        <f t="shared" si="221"/>
        <v>0</v>
      </c>
      <c r="AR926" s="100">
        <f t="shared" si="222"/>
        <v>1.0003100797187825</v>
      </c>
      <c r="AS926" s="101">
        <f t="shared" si="223"/>
        <v>-3.1007971878249663E-4</v>
      </c>
      <c r="AT926" s="100">
        <v>0.12562883266646963</v>
      </c>
      <c r="AU926" s="108">
        <f t="shared" si="224"/>
        <v>1</v>
      </c>
    </row>
    <row r="927" spans="1:47" hidden="1">
      <c r="A927" s="21">
        <v>44927</v>
      </c>
      <c r="B927" s="22" t="s">
        <v>13</v>
      </c>
      <c r="C927" s="22" t="s">
        <v>782</v>
      </c>
      <c r="D927" s="22" t="s">
        <v>858</v>
      </c>
      <c r="E927" s="22">
        <v>1002049749</v>
      </c>
      <c r="F927" s="23" t="s">
        <v>15</v>
      </c>
      <c r="G927" s="22">
        <v>1079201</v>
      </c>
      <c r="H927" s="36" t="s">
        <v>20</v>
      </c>
      <c r="I927" s="4" t="s">
        <v>3512</v>
      </c>
      <c r="J927" s="4" t="s">
        <v>3512</v>
      </c>
      <c r="K927" s="24">
        <v>17256</v>
      </c>
      <c r="L927" s="25">
        <v>17256</v>
      </c>
      <c r="M927" s="26">
        <v>1</v>
      </c>
      <c r="N927" s="26">
        <v>1</v>
      </c>
      <c r="O927" s="26">
        <v>0</v>
      </c>
      <c r="P927" s="26">
        <v>17256</v>
      </c>
      <c r="Q927" s="26">
        <v>0</v>
      </c>
      <c r="R927" s="27">
        <v>1104796.0499999998</v>
      </c>
      <c r="S927" s="27">
        <v>0</v>
      </c>
      <c r="T927" s="28">
        <v>1104715.3799999999</v>
      </c>
      <c r="U927" s="27">
        <v>0</v>
      </c>
      <c r="V927" s="29">
        <v>1</v>
      </c>
      <c r="W927" s="26">
        <v>0</v>
      </c>
      <c r="X927" s="30">
        <f t="shared" si="210"/>
        <v>1</v>
      </c>
      <c r="Y927" s="31">
        <f t="shared" si="211"/>
        <v>17256</v>
      </c>
      <c r="Z927" s="31">
        <f t="shared" si="212"/>
        <v>1104796.0499999998</v>
      </c>
      <c r="AA927" s="31">
        <f t="shared" si="213"/>
        <v>1104715.3799999999</v>
      </c>
      <c r="AB927" s="5">
        <v>1</v>
      </c>
      <c r="AC927" s="6">
        <v>1176755.74</v>
      </c>
      <c r="AD927" s="30">
        <v>0</v>
      </c>
      <c r="AE927" s="67">
        <f t="shared" si="214"/>
        <v>1</v>
      </c>
      <c r="AF927" s="70">
        <f>IF(C927=Sheet6!$E$3,Sheet6!$E$4,IF('January 2023'!C927=Sheet6!$F$3,Sheet6!$F$4,IF('January 2023'!C927=Sheet6!$G$3,Sheet6!$G$4,IF('January 2023'!C927=Sheet6!$H$3,Sheet6!$H$4,IF('January 2023'!C927=Sheet6!$I$3,Sheet6!$I$4,IF('January 2023'!C927=Sheet6!$J$3,Sheet6!$J$4,IF('January 2023'!C927=Sheet6!$K$3,Sheet6!$K$4,IF('January 2023'!C927=Sheet6!$L$3,Sheet6!$L$4))))))))</f>
        <v>0.12562883266646963</v>
      </c>
      <c r="AG927" s="74">
        <f t="shared" si="215"/>
        <v>1</v>
      </c>
      <c r="AH927" s="71">
        <v>0.83279999999999998</v>
      </c>
      <c r="AI927" s="72">
        <f t="shared" si="216"/>
        <v>1</v>
      </c>
      <c r="AJ927" s="73">
        <f t="shared" si="217"/>
        <v>1</v>
      </c>
      <c r="AK927" s="73">
        <v>0.71157898999890445</v>
      </c>
      <c r="AL927" s="95">
        <f t="shared" si="218"/>
        <v>1</v>
      </c>
      <c r="AM927" s="107">
        <v>0</v>
      </c>
      <c r="AN927" s="98">
        <f t="shared" si="219"/>
        <v>0</v>
      </c>
      <c r="AO927" s="99" t="e">
        <f>SUMIF([1]Sheet1!$AB:$AB,E927,[1]Sheet1!$AA:$AA)</f>
        <v>#VALUE!</v>
      </c>
      <c r="AP927" s="100">
        <f t="shared" si="220"/>
        <v>1</v>
      </c>
      <c r="AQ927" s="97">
        <f t="shared" si="221"/>
        <v>0</v>
      </c>
      <c r="AR927" s="100">
        <f t="shared" si="222"/>
        <v>0.99992698199817065</v>
      </c>
      <c r="AS927" s="101">
        <f t="shared" si="223"/>
        <v>7.3018001829350254E-5</v>
      </c>
      <c r="AT927" s="100">
        <v>0.12562883266646963</v>
      </c>
      <c r="AU927" s="108">
        <f t="shared" si="224"/>
        <v>1</v>
      </c>
    </row>
    <row r="928" spans="1:47" hidden="1">
      <c r="A928" s="21">
        <v>44927</v>
      </c>
      <c r="B928" s="23" t="s">
        <v>13</v>
      </c>
      <c r="C928" s="23" t="s">
        <v>782</v>
      </c>
      <c r="D928" s="23" t="s">
        <v>875</v>
      </c>
      <c r="E928" s="23">
        <v>1002050600</v>
      </c>
      <c r="F928" s="23" t="s">
        <v>15</v>
      </c>
      <c r="G928" s="23">
        <v>1079201</v>
      </c>
      <c r="H928" s="37" t="s">
        <v>20</v>
      </c>
      <c r="I928" s="4" t="s">
        <v>3512</v>
      </c>
      <c r="J928" s="4" t="s">
        <v>3512</v>
      </c>
      <c r="K928" s="24">
        <v>15066</v>
      </c>
      <c r="L928" s="24">
        <v>15066</v>
      </c>
      <c r="M928" s="29">
        <v>1</v>
      </c>
      <c r="N928" s="29">
        <v>1</v>
      </c>
      <c r="O928" s="29">
        <v>0</v>
      </c>
      <c r="P928" s="29">
        <v>15066</v>
      </c>
      <c r="Q928" s="29">
        <v>0</v>
      </c>
      <c r="R928" s="28">
        <v>964583.76</v>
      </c>
      <c r="S928" s="28">
        <v>0</v>
      </c>
      <c r="T928" s="28">
        <v>964583.76</v>
      </c>
      <c r="U928" s="28">
        <v>0</v>
      </c>
      <c r="V928" s="29">
        <v>1</v>
      </c>
      <c r="W928" s="29">
        <v>0</v>
      </c>
      <c r="X928" s="32">
        <f t="shared" si="210"/>
        <v>1</v>
      </c>
      <c r="Y928" s="33">
        <f t="shared" si="211"/>
        <v>15066</v>
      </c>
      <c r="Z928" s="33">
        <f t="shared" si="212"/>
        <v>964583.76</v>
      </c>
      <c r="AA928" s="33">
        <f t="shared" si="213"/>
        <v>964583.76</v>
      </c>
      <c r="AB928" s="5">
        <v>1</v>
      </c>
      <c r="AC928" s="6">
        <v>1024843.73</v>
      </c>
      <c r="AD928" s="32">
        <v>0</v>
      </c>
      <c r="AE928" s="67">
        <f t="shared" si="214"/>
        <v>1</v>
      </c>
      <c r="AF928" s="70">
        <f>IF(C928=Sheet6!$E$3,Sheet6!$E$4,IF('January 2023'!C928=Sheet6!$F$3,Sheet6!$F$4,IF('January 2023'!C928=Sheet6!$G$3,Sheet6!$G$4,IF('January 2023'!C928=Sheet6!$H$3,Sheet6!$H$4,IF('January 2023'!C928=Sheet6!$I$3,Sheet6!$I$4,IF('January 2023'!C928=Sheet6!$J$3,Sheet6!$J$4,IF('January 2023'!C928=Sheet6!$K$3,Sheet6!$K$4,IF('January 2023'!C928=Sheet6!$L$3,Sheet6!$L$4))))))))</f>
        <v>0.12562883266646963</v>
      </c>
      <c r="AG928" s="74">
        <f t="shared" si="215"/>
        <v>1</v>
      </c>
      <c r="AH928" s="71">
        <v>0.83279999999999998</v>
      </c>
      <c r="AI928" s="72">
        <f t="shared" si="216"/>
        <v>1</v>
      </c>
      <c r="AJ928" s="73">
        <f t="shared" si="217"/>
        <v>1</v>
      </c>
      <c r="AK928" s="73">
        <v>0.71157898999890445</v>
      </c>
      <c r="AL928" s="95">
        <f t="shared" si="218"/>
        <v>1</v>
      </c>
      <c r="AM928" s="107">
        <v>0</v>
      </c>
      <c r="AN928" s="98">
        <f t="shared" si="219"/>
        <v>0</v>
      </c>
      <c r="AO928" s="99" t="e">
        <f>SUMIF([1]Sheet1!$AB:$AB,E928,[1]Sheet1!$AA:$AA)</f>
        <v>#VALUE!</v>
      </c>
      <c r="AP928" s="100">
        <f t="shared" si="220"/>
        <v>1</v>
      </c>
      <c r="AQ928" s="97">
        <f t="shared" si="221"/>
        <v>0</v>
      </c>
      <c r="AR928" s="100">
        <f t="shared" si="222"/>
        <v>1</v>
      </c>
      <c r="AS928" s="101">
        <f t="shared" si="223"/>
        <v>0</v>
      </c>
      <c r="AT928" s="100">
        <v>0.12562883266646963</v>
      </c>
      <c r="AU928" s="108">
        <f t="shared" si="224"/>
        <v>1</v>
      </c>
    </row>
    <row r="929" spans="1:47" hidden="1">
      <c r="A929" s="21">
        <v>44927</v>
      </c>
      <c r="B929" s="23" t="s">
        <v>13</v>
      </c>
      <c r="C929" s="23" t="s">
        <v>782</v>
      </c>
      <c r="D929" s="23" t="s">
        <v>793</v>
      </c>
      <c r="E929" s="23">
        <v>1002049529</v>
      </c>
      <c r="F929" s="23" t="s">
        <v>15</v>
      </c>
      <c r="G929" s="23">
        <v>1079201</v>
      </c>
      <c r="H929" s="37" t="s">
        <v>20</v>
      </c>
      <c r="I929" s="4" t="s">
        <v>3512</v>
      </c>
      <c r="J929" s="4" t="s">
        <v>3512</v>
      </c>
      <c r="K929" s="24">
        <v>14626</v>
      </c>
      <c r="L929" s="24">
        <v>14626</v>
      </c>
      <c r="M929" s="29">
        <v>1</v>
      </c>
      <c r="N929" s="29">
        <v>0</v>
      </c>
      <c r="O929" s="29">
        <v>0</v>
      </c>
      <c r="P929" s="29">
        <v>14626</v>
      </c>
      <c r="Q929" s="29">
        <v>0</v>
      </c>
      <c r="R929" s="28">
        <v>936413.25</v>
      </c>
      <c r="S929" s="28">
        <v>0</v>
      </c>
      <c r="T929" s="28">
        <v>0</v>
      </c>
      <c r="U929" s="28">
        <v>0</v>
      </c>
      <c r="V929" s="29">
        <v>0</v>
      </c>
      <c r="W929" s="29">
        <v>0</v>
      </c>
      <c r="X929" s="32">
        <f t="shared" si="210"/>
        <v>1</v>
      </c>
      <c r="Y929" s="33">
        <f t="shared" si="211"/>
        <v>14626</v>
      </c>
      <c r="Z929" s="33">
        <f t="shared" si="212"/>
        <v>936413.25</v>
      </c>
      <c r="AA929" s="33">
        <f t="shared" si="213"/>
        <v>0</v>
      </c>
      <c r="AB929" s="5">
        <v>0</v>
      </c>
      <c r="AC929" s="6">
        <v>1516798.89</v>
      </c>
      <c r="AD929" s="32">
        <v>0</v>
      </c>
      <c r="AE929" s="67">
        <f t="shared" si="214"/>
        <v>0</v>
      </c>
      <c r="AF929" s="70">
        <f>IF(C929=Sheet6!$E$3,Sheet6!$E$4,IF('January 2023'!C929=Sheet6!$F$3,Sheet6!$F$4,IF('January 2023'!C929=Sheet6!$G$3,Sheet6!$G$4,IF('January 2023'!C929=Sheet6!$H$3,Sheet6!$H$4,IF('January 2023'!C929=Sheet6!$I$3,Sheet6!$I$4,IF('January 2023'!C929=Sheet6!$J$3,Sheet6!$J$4,IF('January 2023'!C929=Sheet6!$K$3,Sheet6!$K$4,IF('January 2023'!C929=Sheet6!$L$3,Sheet6!$L$4))))))))</f>
        <v>0.12562883266646963</v>
      </c>
      <c r="AG929" s="74">
        <f t="shared" si="215"/>
        <v>1</v>
      </c>
      <c r="AH929" s="71">
        <v>0.83279999999999998</v>
      </c>
      <c r="AI929" s="72">
        <f t="shared" si="216"/>
        <v>1</v>
      </c>
      <c r="AJ929" s="73">
        <f t="shared" si="217"/>
        <v>0</v>
      </c>
      <c r="AK929" s="73">
        <v>0.71157898999890445</v>
      </c>
      <c r="AL929" s="95">
        <f t="shared" si="218"/>
        <v>0</v>
      </c>
      <c r="AM929" s="107">
        <v>0</v>
      </c>
      <c r="AN929" s="98">
        <f t="shared" si="219"/>
        <v>0</v>
      </c>
      <c r="AO929" s="99" t="e">
        <f>SUMIF([1]Sheet1!$AB:$AB,E929,[1]Sheet1!$AA:$AA)</f>
        <v>#VALUE!</v>
      </c>
      <c r="AP929" s="100">
        <f t="shared" si="220"/>
        <v>1</v>
      </c>
      <c r="AQ929" s="97">
        <f t="shared" si="221"/>
        <v>0</v>
      </c>
      <c r="AR929" s="100">
        <f t="shared" si="222"/>
        <v>0</v>
      </c>
      <c r="AS929" s="101">
        <f t="shared" si="223"/>
        <v>1</v>
      </c>
      <c r="AT929" s="100">
        <v>0.12562883266646963</v>
      </c>
      <c r="AU929" s="108">
        <f t="shared" si="224"/>
        <v>0</v>
      </c>
    </row>
    <row r="930" spans="1:47" hidden="1">
      <c r="A930" s="21">
        <v>44927</v>
      </c>
      <c r="B930" s="22" t="s">
        <v>13</v>
      </c>
      <c r="C930" s="22" t="s">
        <v>782</v>
      </c>
      <c r="D930" s="22" t="s">
        <v>889</v>
      </c>
      <c r="E930" s="22">
        <v>1002050225</v>
      </c>
      <c r="F930" s="23" t="s">
        <v>15</v>
      </c>
      <c r="G930" s="22">
        <v>1079201</v>
      </c>
      <c r="H930" s="36" t="s">
        <v>20</v>
      </c>
      <c r="I930" s="4" t="s">
        <v>3512</v>
      </c>
      <c r="J930" s="4" t="s">
        <v>3512</v>
      </c>
      <c r="K930" s="24">
        <v>10061</v>
      </c>
      <c r="L930" s="25">
        <v>10061</v>
      </c>
      <c r="M930" s="26">
        <v>1</v>
      </c>
      <c r="N930" s="26">
        <v>1</v>
      </c>
      <c r="O930" s="26">
        <v>0</v>
      </c>
      <c r="P930" s="26">
        <v>10061</v>
      </c>
      <c r="Q930" s="26">
        <v>0</v>
      </c>
      <c r="R930" s="27">
        <v>644144.24</v>
      </c>
      <c r="S930" s="27">
        <v>0</v>
      </c>
      <c r="T930" s="28">
        <v>644200</v>
      </c>
      <c r="U930" s="27">
        <v>0</v>
      </c>
      <c r="V930" s="29">
        <v>1</v>
      </c>
      <c r="W930" s="26">
        <v>0</v>
      </c>
      <c r="X930" s="30">
        <f t="shared" si="210"/>
        <v>1</v>
      </c>
      <c r="Y930" s="31">
        <f t="shared" si="211"/>
        <v>10061</v>
      </c>
      <c r="Z930" s="31">
        <f t="shared" si="212"/>
        <v>644144.24</v>
      </c>
      <c r="AA930" s="31">
        <f t="shared" si="213"/>
        <v>644200</v>
      </c>
      <c r="AB930" s="5">
        <v>1</v>
      </c>
      <c r="AC930" s="6">
        <v>637858.11</v>
      </c>
      <c r="AD930" s="30">
        <v>0</v>
      </c>
      <c r="AE930" s="67">
        <f t="shared" si="214"/>
        <v>1</v>
      </c>
      <c r="AF930" s="70">
        <f>IF(C930=Sheet6!$E$3,Sheet6!$E$4,IF('January 2023'!C930=Sheet6!$F$3,Sheet6!$F$4,IF('January 2023'!C930=Sheet6!$G$3,Sheet6!$G$4,IF('January 2023'!C930=Sheet6!$H$3,Sheet6!$H$4,IF('January 2023'!C930=Sheet6!$I$3,Sheet6!$I$4,IF('January 2023'!C930=Sheet6!$J$3,Sheet6!$J$4,IF('January 2023'!C930=Sheet6!$K$3,Sheet6!$K$4,IF('January 2023'!C930=Sheet6!$L$3,Sheet6!$L$4))))))))</f>
        <v>0.12562883266646963</v>
      </c>
      <c r="AG930" s="74">
        <f t="shared" si="215"/>
        <v>1</v>
      </c>
      <c r="AH930" s="71">
        <v>0.83279999999999998</v>
      </c>
      <c r="AI930" s="72">
        <f t="shared" si="216"/>
        <v>1</v>
      </c>
      <c r="AJ930" s="73">
        <f t="shared" si="217"/>
        <v>1</v>
      </c>
      <c r="AK930" s="73">
        <v>0.71157898999890445</v>
      </c>
      <c r="AL930" s="95">
        <f t="shared" si="218"/>
        <v>1</v>
      </c>
      <c r="AM930" s="107">
        <v>0</v>
      </c>
      <c r="AN930" s="98">
        <f t="shared" si="219"/>
        <v>0</v>
      </c>
      <c r="AO930" s="99" t="e">
        <f>SUMIF([1]Sheet1!$AB:$AB,E930,[1]Sheet1!$AA:$AA)</f>
        <v>#VALUE!</v>
      </c>
      <c r="AP930" s="100">
        <f t="shared" si="220"/>
        <v>1</v>
      </c>
      <c r="AQ930" s="97">
        <f t="shared" si="221"/>
        <v>0</v>
      </c>
      <c r="AR930" s="100">
        <f t="shared" si="222"/>
        <v>1.0000865644626427</v>
      </c>
      <c r="AS930" s="101">
        <f t="shared" si="223"/>
        <v>-8.6564462642657602E-5</v>
      </c>
      <c r="AT930" s="100">
        <v>0.12562883266646963</v>
      </c>
      <c r="AU930" s="108">
        <f t="shared" si="224"/>
        <v>1</v>
      </c>
    </row>
    <row r="931" spans="1:47" hidden="1">
      <c r="A931" s="21">
        <v>44927</v>
      </c>
      <c r="B931" s="23" t="s">
        <v>13</v>
      </c>
      <c r="C931" s="23" t="s">
        <v>782</v>
      </c>
      <c r="D931" s="23" t="s">
        <v>880</v>
      </c>
      <c r="E931" s="23">
        <v>1002050083</v>
      </c>
      <c r="F931" s="23" t="s">
        <v>15</v>
      </c>
      <c r="G931" s="23">
        <v>1079201</v>
      </c>
      <c r="H931" s="37" t="s">
        <v>20</v>
      </c>
      <c r="I931" s="4" t="s">
        <v>3512</v>
      </c>
      <c r="J931" s="4" t="s">
        <v>3512</v>
      </c>
      <c r="K931" s="24">
        <v>7894</v>
      </c>
      <c r="L931" s="24">
        <v>7894</v>
      </c>
      <c r="M931" s="29">
        <v>1</v>
      </c>
      <c r="N931" s="29">
        <v>1</v>
      </c>
      <c r="O931" s="29">
        <v>0</v>
      </c>
      <c r="P931" s="29">
        <v>7894</v>
      </c>
      <c r="Q931" s="29">
        <v>0</v>
      </c>
      <c r="R931" s="28">
        <v>505404.5</v>
      </c>
      <c r="S931" s="28">
        <v>0</v>
      </c>
      <c r="T931" s="28">
        <v>505404.5</v>
      </c>
      <c r="U931" s="28">
        <v>0</v>
      </c>
      <c r="V931" s="29">
        <v>1</v>
      </c>
      <c r="W931" s="29">
        <v>0</v>
      </c>
      <c r="X931" s="32">
        <f t="shared" si="210"/>
        <v>1</v>
      </c>
      <c r="Y931" s="33">
        <f t="shared" si="211"/>
        <v>7894</v>
      </c>
      <c r="Z931" s="33">
        <f t="shared" si="212"/>
        <v>505404.5</v>
      </c>
      <c r="AA931" s="33">
        <f t="shared" si="213"/>
        <v>505404.5</v>
      </c>
      <c r="AB931" s="5">
        <v>1</v>
      </c>
      <c r="AC931" s="6">
        <v>679405.11</v>
      </c>
      <c r="AD931" s="32">
        <v>0</v>
      </c>
      <c r="AE931" s="67">
        <f t="shared" si="214"/>
        <v>1</v>
      </c>
      <c r="AF931" s="70">
        <f>IF(C931=Sheet6!$E$3,Sheet6!$E$4,IF('January 2023'!C931=Sheet6!$F$3,Sheet6!$F$4,IF('January 2023'!C931=Sheet6!$G$3,Sheet6!$G$4,IF('January 2023'!C931=Sheet6!$H$3,Sheet6!$H$4,IF('January 2023'!C931=Sheet6!$I$3,Sheet6!$I$4,IF('January 2023'!C931=Sheet6!$J$3,Sheet6!$J$4,IF('January 2023'!C931=Sheet6!$K$3,Sheet6!$K$4,IF('January 2023'!C931=Sheet6!$L$3,Sheet6!$L$4))))))))</f>
        <v>0.12562883266646963</v>
      </c>
      <c r="AG931" s="74">
        <f t="shared" si="215"/>
        <v>1</v>
      </c>
      <c r="AH931" s="71">
        <v>0.83279999999999998</v>
      </c>
      <c r="AI931" s="72">
        <f t="shared" si="216"/>
        <v>1</v>
      </c>
      <c r="AJ931" s="73">
        <f t="shared" si="217"/>
        <v>1</v>
      </c>
      <c r="AK931" s="73">
        <v>0.71157898999890445</v>
      </c>
      <c r="AL931" s="95">
        <f t="shared" si="218"/>
        <v>1</v>
      </c>
      <c r="AM931" s="107">
        <v>0</v>
      </c>
      <c r="AN931" s="98">
        <f t="shared" si="219"/>
        <v>0</v>
      </c>
      <c r="AO931" s="99" t="e">
        <f>SUMIF([1]Sheet1!$AB:$AB,E931,[1]Sheet1!$AA:$AA)</f>
        <v>#VALUE!</v>
      </c>
      <c r="AP931" s="100">
        <f t="shared" si="220"/>
        <v>1</v>
      </c>
      <c r="AQ931" s="97">
        <f t="shared" si="221"/>
        <v>0</v>
      </c>
      <c r="AR931" s="100">
        <f t="shared" si="222"/>
        <v>1</v>
      </c>
      <c r="AS931" s="101">
        <f t="shared" si="223"/>
        <v>0</v>
      </c>
      <c r="AT931" s="100">
        <v>0.12562883266646963</v>
      </c>
      <c r="AU931" s="108">
        <f t="shared" si="224"/>
        <v>1</v>
      </c>
    </row>
    <row r="932" spans="1:47" hidden="1">
      <c r="A932" s="21">
        <v>44927</v>
      </c>
      <c r="B932" s="23" t="s">
        <v>13</v>
      </c>
      <c r="C932" s="23" t="s">
        <v>782</v>
      </c>
      <c r="D932" s="23" t="s">
        <v>904</v>
      </c>
      <c r="E932" s="23">
        <v>1002050153</v>
      </c>
      <c r="F932" s="23" t="s">
        <v>15</v>
      </c>
      <c r="G932" s="23">
        <v>1070351</v>
      </c>
      <c r="H932" s="37" t="s">
        <v>20</v>
      </c>
      <c r="I932" s="4" t="s">
        <v>3512</v>
      </c>
      <c r="J932" s="4" t="s">
        <v>3512</v>
      </c>
      <c r="K932" s="24">
        <v>7880</v>
      </c>
      <c r="L932" s="24">
        <v>7880</v>
      </c>
      <c r="M932" s="29">
        <v>1</v>
      </c>
      <c r="N932" s="29">
        <v>1</v>
      </c>
      <c r="O932" s="29">
        <v>0</v>
      </c>
      <c r="P932" s="29">
        <v>7880</v>
      </c>
      <c r="Q932" s="29">
        <v>0</v>
      </c>
      <c r="R932" s="28">
        <v>504508.16999999993</v>
      </c>
      <c r="S932" s="28">
        <v>0</v>
      </c>
      <c r="T932" s="28">
        <v>504508.17</v>
      </c>
      <c r="U932" s="28">
        <v>0</v>
      </c>
      <c r="V932" s="29">
        <v>1</v>
      </c>
      <c r="W932" s="29">
        <v>0</v>
      </c>
      <c r="X932" s="32">
        <f t="shared" si="210"/>
        <v>1</v>
      </c>
      <c r="Y932" s="33">
        <f t="shared" si="211"/>
        <v>7880</v>
      </c>
      <c r="Z932" s="33">
        <f t="shared" si="212"/>
        <v>504508.16999999993</v>
      </c>
      <c r="AA932" s="33">
        <f t="shared" si="213"/>
        <v>504508.17</v>
      </c>
      <c r="AB932" s="5">
        <v>1</v>
      </c>
      <c r="AC932" s="6">
        <v>576530.82999999996</v>
      </c>
      <c r="AD932" s="32">
        <v>0</v>
      </c>
      <c r="AE932" s="67">
        <f t="shared" si="214"/>
        <v>1</v>
      </c>
      <c r="AF932" s="70">
        <f>IF(C932=Sheet6!$E$3,Sheet6!$E$4,IF('January 2023'!C932=Sheet6!$F$3,Sheet6!$F$4,IF('January 2023'!C932=Sheet6!$G$3,Sheet6!$G$4,IF('January 2023'!C932=Sheet6!$H$3,Sheet6!$H$4,IF('January 2023'!C932=Sheet6!$I$3,Sheet6!$I$4,IF('January 2023'!C932=Sheet6!$J$3,Sheet6!$J$4,IF('January 2023'!C932=Sheet6!$K$3,Sheet6!$K$4,IF('January 2023'!C932=Sheet6!$L$3,Sheet6!$L$4))))))))</f>
        <v>0.12562883266646963</v>
      </c>
      <c r="AG932" s="74">
        <f t="shared" si="215"/>
        <v>1</v>
      </c>
      <c r="AH932" s="71">
        <v>0.83279999999999998</v>
      </c>
      <c r="AI932" s="72">
        <f t="shared" si="216"/>
        <v>1</v>
      </c>
      <c r="AJ932" s="73">
        <f t="shared" si="217"/>
        <v>1</v>
      </c>
      <c r="AK932" s="73">
        <v>0.71157898999890445</v>
      </c>
      <c r="AL932" s="95">
        <f t="shared" si="218"/>
        <v>1</v>
      </c>
      <c r="AM932" s="107">
        <v>0</v>
      </c>
      <c r="AN932" s="98">
        <f t="shared" si="219"/>
        <v>0</v>
      </c>
      <c r="AO932" s="99" t="e">
        <f>SUMIF([1]Sheet1!$AB:$AB,E932,[1]Sheet1!$AA:$AA)</f>
        <v>#VALUE!</v>
      </c>
      <c r="AP932" s="100">
        <f t="shared" si="220"/>
        <v>1</v>
      </c>
      <c r="AQ932" s="97">
        <f t="shared" si="221"/>
        <v>0</v>
      </c>
      <c r="AR932" s="100">
        <f t="shared" si="222"/>
        <v>1.0000000000000002</v>
      </c>
      <c r="AS932" s="101">
        <f t="shared" si="223"/>
        <v>0</v>
      </c>
      <c r="AT932" s="100">
        <v>0.12562883266646963</v>
      </c>
      <c r="AU932" s="108">
        <f t="shared" si="224"/>
        <v>1</v>
      </c>
    </row>
    <row r="933" spans="1:47" hidden="1">
      <c r="A933" s="21">
        <v>44927</v>
      </c>
      <c r="B933" s="22" t="s">
        <v>13</v>
      </c>
      <c r="C933" s="22" t="s">
        <v>782</v>
      </c>
      <c r="D933" s="22" t="s">
        <v>896</v>
      </c>
      <c r="E933" s="22">
        <v>1002050496</v>
      </c>
      <c r="F933" s="23" t="s">
        <v>15</v>
      </c>
      <c r="G933" s="22">
        <v>1079201</v>
      </c>
      <c r="H933" s="36" t="s">
        <v>20</v>
      </c>
      <c r="I933" s="4" t="s">
        <v>3512</v>
      </c>
      <c r="J933" s="4" t="s">
        <v>3512</v>
      </c>
      <c r="K933" s="24">
        <v>7752</v>
      </c>
      <c r="L933" s="25">
        <v>7752</v>
      </c>
      <c r="M933" s="26">
        <v>1</v>
      </c>
      <c r="N933" s="26">
        <v>1</v>
      </c>
      <c r="O933" s="26">
        <v>0</v>
      </c>
      <c r="P933" s="26">
        <v>7752</v>
      </c>
      <c r="Q933" s="26">
        <v>0</v>
      </c>
      <c r="R933" s="27">
        <v>496313.11</v>
      </c>
      <c r="S933" s="27">
        <v>0</v>
      </c>
      <c r="T933" s="28">
        <v>496313.11</v>
      </c>
      <c r="U933" s="27">
        <v>0</v>
      </c>
      <c r="V933" s="29">
        <v>1</v>
      </c>
      <c r="W933" s="26">
        <v>0</v>
      </c>
      <c r="X933" s="30">
        <f t="shared" si="210"/>
        <v>1</v>
      </c>
      <c r="Y933" s="31">
        <f t="shared" si="211"/>
        <v>7752</v>
      </c>
      <c r="Z933" s="31">
        <f t="shared" si="212"/>
        <v>496313.11</v>
      </c>
      <c r="AA933" s="31">
        <f t="shared" si="213"/>
        <v>496313.11</v>
      </c>
      <c r="AB933" s="5">
        <v>1</v>
      </c>
      <c r="AC933" s="6">
        <v>705048.69</v>
      </c>
      <c r="AD933" s="30">
        <v>0</v>
      </c>
      <c r="AE933" s="67">
        <f t="shared" si="214"/>
        <v>1</v>
      </c>
      <c r="AF933" s="70">
        <f>IF(C933=Sheet6!$E$3,Sheet6!$E$4,IF('January 2023'!C933=Sheet6!$F$3,Sheet6!$F$4,IF('January 2023'!C933=Sheet6!$G$3,Sheet6!$G$4,IF('January 2023'!C933=Sheet6!$H$3,Sheet6!$H$4,IF('January 2023'!C933=Sheet6!$I$3,Sheet6!$I$4,IF('January 2023'!C933=Sheet6!$J$3,Sheet6!$J$4,IF('January 2023'!C933=Sheet6!$K$3,Sheet6!$K$4,IF('January 2023'!C933=Sheet6!$L$3,Sheet6!$L$4))))))))</f>
        <v>0.12562883266646963</v>
      </c>
      <c r="AG933" s="74">
        <f t="shared" si="215"/>
        <v>1</v>
      </c>
      <c r="AH933" s="71">
        <v>0.83279999999999998</v>
      </c>
      <c r="AI933" s="72">
        <f t="shared" si="216"/>
        <v>1</v>
      </c>
      <c r="AJ933" s="73">
        <f t="shared" si="217"/>
        <v>1</v>
      </c>
      <c r="AK933" s="73">
        <v>0.71157898999890445</v>
      </c>
      <c r="AL933" s="95">
        <f t="shared" si="218"/>
        <v>1</v>
      </c>
      <c r="AM933" s="107">
        <v>0</v>
      </c>
      <c r="AN933" s="98">
        <f t="shared" si="219"/>
        <v>0</v>
      </c>
      <c r="AO933" s="99" t="e">
        <f>SUMIF([1]Sheet1!$AB:$AB,E933,[1]Sheet1!$AA:$AA)</f>
        <v>#VALUE!</v>
      </c>
      <c r="AP933" s="100">
        <f t="shared" si="220"/>
        <v>1</v>
      </c>
      <c r="AQ933" s="97">
        <f t="shared" si="221"/>
        <v>0</v>
      </c>
      <c r="AR933" s="100">
        <f t="shared" si="222"/>
        <v>1</v>
      </c>
      <c r="AS933" s="101">
        <f t="shared" si="223"/>
        <v>0</v>
      </c>
      <c r="AT933" s="100">
        <v>0.12562883266646963</v>
      </c>
      <c r="AU933" s="108">
        <f t="shared" si="224"/>
        <v>1</v>
      </c>
    </row>
    <row r="934" spans="1:47" hidden="1">
      <c r="A934" s="21">
        <v>44927</v>
      </c>
      <c r="B934" s="22" t="s">
        <v>13</v>
      </c>
      <c r="C934" s="22" t="s">
        <v>782</v>
      </c>
      <c r="D934" s="22" t="s">
        <v>964</v>
      </c>
      <c r="E934" s="22">
        <v>1004938978</v>
      </c>
      <c r="F934" s="23" t="s">
        <v>15</v>
      </c>
      <c r="G934" s="22">
        <v>1070351</v>
      </c>
      <c r="H934" s="36" t="s">
        <v>20</v>
      </c>
      <c r="I934" s="4" t="s">
        <v>3512</v>
      </c>
      <c r="J934" s="4" t="s">
        <v>3512</v>
      </c>
      <c r="K934" s="24">
        <v>6411</v>
      </c>
      <c r="L934" s="25">
        <v>6411</v>
      </c>
      <c r="M934" s="26">
        <v>1</v>
      </c>
      <c r="N934" s="26">
        <v>1</v>
      </c>
      <c r="O934" s="26">
        <v>0</v>
      </c>
      <c r="P934" s="26">
        <v>6411</v>
      </c>
      <c r="Q934" s="26">
        <v>0</v>
      </c>
      <c r="R934" s="27">
        <v>410457.09</v>
      </c>
      <c r="S934" s="27">
        <v>0</v>
      </c>
      <c r="T934" s="28">
        <v>411100</v>
      </c>
      <c r="U934" s="27">
        <v>0</v>
      </c>
      <c r="V934" s="29">
        <v>1</v>
      </c>
      <c r="W934" s="26">
        <v>0</v>
      </c>
      <c r="X934" s="30">
        <f t="shared" si="210"/>
        <v>1</v>
      </c>
      <c r="Y934" s="31">
        <f t="shared" si="211"/>
        <v>6411</v>
      </c>
      <c r="Z934" s="31">
        <f t="shared" si="212"/>
        <v>410457.09</v>
      </c>
      <c r="AA934" s="31">
        <f t="shared" si="213"/>
        <v>411100</v>
      </c>
      <c r="AB934" s="5">
        <v>1</v>
      </c>
      <c r="AC934" s="6">
        <v>617990.40000000002</v>
      </c>
      <c r="AD934" s="30">
        <v>0</v>
      </c>
      <c r="AE934" s="67">
        <f t="shared" si="214"/>
        <v>1</v>
      </c>
      <c r="AF934" s="70">
        <f>IF(C934=Sheet6!$E$3,Sheet6!$E$4,IF('January 2023'!C934=Sheet6!$F$3,Sheet6!$F$4,IF('January 2023'!C934=Sheet6!$G$3,Sheet6!$G$4,IF('January 2023'!C934=Sheet6!$H$3,Sheet6!$H$4,IF('January 2023'!C934=Sheet6!$I$3,Sheet6!$I$4,IF('January 2023'!C934=Sheet6!$J$3,Sheet6!$J$4,IF('January 2023'!C934=Sheet6!$K$3,Sheet6!$K$4,IF('January 2023'!C934=Sheet6!$L$3,Sheet6!$L$4))))))))</f>
        <v>0.12562883266646963</v>
      </c>
      <c r="AG934" s="74">
        <f t="shared" si="215"/>
        <v>1</v>
      </c>
      <c r="AH934" s="71">
        <v>0.83279999999999998</v>
      </c>
      <c r="AI934" s="72">
        <f t="shared" si="216"/>
        <v>1</v>
      </c>
      <c r="AJ934" s="73">
        <f t="shared" si="217"/>
        <v>1</v>
      </c>
      <c r="AK934" s="73">
        <v>0.71157898999890445</v>
      </c>
      <c r="AL934" s="95">
        <f t="shared" si="218"/>
        <v>1</v>
      </c>
      <c r="AM934" s="107">
        <v>0</v>
      </c>
      <c r="AN934" s="98">
        <f t="shared" si="219"/>
        <v>0</v>
      </c>
      <c r="AO934" s="99" t="e">
        <f>SUMIF([1]Sheet1!$AB:$AB,E934,[1]Sheet1!$AA:$AA)</f>
        <v>#VALUE!</v>
      </c>
      <c r="AP934" s="100">
        <f t="shared" si="220"/>
        <v>1</v>
      </c>
      <c r="AQ934" s="97">
        <f t="shared" si="221"/>
        <v>0</v>
      </c>
      <c r="AR934" s="100">
        <f t="shared" si="222"/>
        <v>1.001566326945406</v>
      </c>
      <c r="AS934" s="101">
        <f t="shared" si="223"/>
        <v>-1.566326945406038E-3</v>
      </c>
      <c r="AT934" s="100">
        <v>0.12562883266646963</v>
      </c>
      <c r="AU934" s="108">
        <f t="shared" si="224"/>
        <v>1</v>
      </c>
    </row>
    <row r="935" spans="1:47" hidden="1">
      <c r="A935" s="21">
        <v>44927</v>
      </c>
      <c r="B935" s="22" t="s">
        <v>13</v>
      </c>
      <c r="C935" s="22" t="s">
        <v>782</v>
      </c>
      <c r="D935" s="22" t="s">
        <v>902</v>
      </c>
      <c r="E935" s="22">
        <v>1002050067</v>
      </c>
      <c r="F935" s="23" t="s">
        <v>15</v>
      </c>
      <c r="G935" s="22">
        <v>1079201</v>
      </c>
      <c r="H935" s="36" t="s">
        <v>20</v>
      </c>
      <c r="I935" s="4" t="s">
        <v>3512</v>
      </c>
      <c r="J935" s="4" t="s">
        <v>3512</v>
      </c>
      <c r="K935" s="24">
        <v>6220</v>
      </c>
      <c r="L935" s="25">
        <v>6220</v>
      </c>
      <c r="M935" s="26">
        <v>1</v>
      </c>
      <c r="N935" s="26">
        <v>1</v>
      </c>
      <c r="O935" s="26">
        <v>0</v>
      </c>
      <c r="P935" s="26">
        <v>6220</v>
      </c>
      <c r="Q935" s="26">
        <v>0</v>
      </c>
      <c r="R935" s="27">
        <v>398228.53</v>
      </c>
      <c r="S935" s="27">
        <v>0</v>
      </c>
      <c r="T935" s="28">
        <v>398228.53</v>
      </c>
      <c r="U935" s="27">
        <v>0</v>
      </c>
      <c r="V935" s="29">
        <v>1</v>
      </c>
      <c r="W935" s="26">
        <v>0</v>
      </c>
      <c r="X935" s="30">
        <f t="shared" si="210"/>
        <v>1</v>
      </c>
      <c r="Y935" s="31">
        <f t="shared" si="211"/>
        <v>6220</v>
      </c>
      <c r="Z935" s="31">
        <f t="shared" si="212"/>
        <v>398228.53</v>
      </c>
      <c r="AA935" s="31">
        <f t="shared" si="213"/>
        <v>398228.53</v>
      </c>
      <c r="AB935" s="5">
        <v>1</v>
      </c>
      <c r="AC935" s="6">
        <v>480704.79</v>
      </c>
      <c r="AD935" s="30">
        <v>0</v>
      </c>
      <c r="AE935" s="67">
        <f t="shared" si="214"/>
        <v>1</v>
      </c>
      <c r="AF935" s="70">
        <f>IF(C935=Sheet6!$E$3,Sheet6!$E$4,IF('January 2023'!C935=Sheet6!$F$3,Sheet6!$F$4,IF('January 2023'!C935=Sheet6!$G$3,Sheet6!$G$4,IF('January 2023'!C935=Sheet6!$H$3,Sheet6!$H$4,IF('January 2023'!C935=Sheet6!$I$3,Sheet6!$I$4,IF('January 2023'!C935=Sheet6!$J$3,Sheet6!$J$4,IF('January 2023'!C935=Sheet6!$K$3,Sheet6!$K$4,IF('January 2023'!C935=Sheet6!$L$3,Sheet6!$L$4))))))))</f>
        <v>0.12562883266646963</v>
      </c>
      <c r="AG935" s="74">
        <f t="shared" si="215"/>
        <v>1</v>
      </c>
      <c r="AH935" s="71">
        <v>0.83279999999999998</v>
      </c>
      <c r="AI935" s="72">
        <f t="shared" si="216"/>
        <v>1</v>
      </c>
      <c r="AJ935" s="73">
        <f t="shared" si="217"/>
        <v>1</v>
      </c>
      <c r="AK935" s="73">
        <v>0.71157898999890445</v>
      </c>
      <c r="AL935" s="95">
        <f t="shared" si="218"/>
        <v>1</v>
      </c>
      <c r="AM935" s="107">
        <v>0</v>
      </c>
      <c r="AN935" s="98">
        <f t="shared" si="219"/>
        <v>0</v>
      </c>
      <c r="AO935" s="99" t="e">
        <f>SUMIF([1]Sheet1!$AB:$AB,E935,[1]Sheet1!$AA:$AA)</f>
        <v>#VALUE!</v>
      </c>
      <c r="AP935" s="100">
        <f t="shared" si="220"/>
        <v>1</v>
      </c>
      <c r="AQ935" s="97">
        <f t="shared" si="221"/>
        <v>0</v>
      </c>
      <c r="AR935" s="100">
        <f t="shared" si="222"/>
        <v>1</v>
      </c>
      <c r="AS935" s="101">
        <f t="shared" si="223"/>
        <v>0</v>
      </c>
      <c r="AT935" s="100">
        <v>0.12562883266646963</v>
      </c>
      <c r="AU935" s="108">
        <f t="shared" si="224"/>
        <v>1</v>
      </c>
    </row>
    <row r="936" spans="1:47" hidden="1">
      <c r="A936" s="21">
        <v>44927</v>
      </c>
      <c r="B936" s="23" t="s">
        <v>13</v>
      </c>
      <c r="C936" s="23" t="s">
        <v>782</v>
      </c>
      <c r="D936" s="23" t="s">
        <v>920</v>
      </c>
      <c r="E936" s="23">
        <v>1002049917</v>
      </c>
      <c r="F936" s="23" t="s">
        <v>15</v>
      </c>
      <c r="G936" s="23">
        <v>1079201</v>
      </c>
      <c r="H936" s="37" t="s">
        <v>20</v>
      </c>
      <c r="I936" s="4" t="s">
        <v>3512</v>
      </c>
      <c r="J936" s="4" t="s">
        <v>3512</v>
      </c>
      <c r="K936" s="24">
        <v>5860</v>
      </c>
      <c r="L936" s="24">
        <v>5860</v>
      </c>
      <c r="M936" s="29">
        <v>1</v>
      </c>
      <c r="N936" s="29">
        <v>1</v>
      </c>
      <c r="O936" s="29">
        <v>0</v>
      </c>
      <c r="P936" s="29">
        <v>5860</v>
      </c>
      <c r="Q936" s="29">
        <v>0</v>
      </c>
      <c r="R936" s="28">
        <v>416630.65</v>
      </c>
      <c r="S936" s="28">
        <v>0</v>
      </c>
      <c r="T936" s="28">
        <v>416631</v>
      </c>
      <c r="U936" s="28">
        <v>0</v>
      </c>
      <c r="V936" s="29">
        <v>1</v>
      </c>
      <c r="W936" s="29">
        <v>0</v>
      </c>
      <c r="X936" s="32">
        <f t="shared" si="210"/>
        <v>1</v>
      </c>
      <c r="Y936" s="33">
        <f t="shared" si="211"/>
        <v>5860</v>
      </c>
      <c r="Z936" s="33">
        <f t="shared" si="212"/>
        <v>416630.65</v>
      </c>
      <c r="AA936" s="33">
        <f t="shared" si="213"/>
        <v>416631</v>
      </c>
      <c r="AB936" s="5">
        <v>1</v>
      </c>
      <c r="AC936" s="6">
        <v>461884.66</v>
      </c>
      <c r="AD936" s="32">
        <v>0</v>
      </c>
      <c r="AE936" s="67">
        <f t="shared" si="214"/>
        <v>1</v>
      </c>
      <c r="AF936" s="70">
        <f>IF(C936=Sheet6!$E$3,Sheet6!$E$4,IF('January 2023'!C936=Sheet6!$F$3,Sheet6!$F$4,IF('January 2023'!C936=Sheet6!$G$3,Sheet6!$G$4,IF('January 2023'!C936=Sheet6!$H$3,Sheet6!$H$4,IF('January 2023'!C936=Sheet6!$I$3,Sheet6!$I$4,IF('January 2023'!C936=Sheet6!$J$3,Sheet6!$J$4,IF('January 2023'!C936=Sheet6!$K$3,Sheet6!$K$4,IF('January 2023'!C936=Sheet6!$L$3,Sheet6!$L$4))))))))</f>
        <v>0.12562883266646963</v>
      </c>
      <c r="AG936" s="74">
        <f t="shared" si="215"/>
        <v>1</v>
      </c>
      <c r="AH936" s="71">
        <v>0.83279999999999998</v>
      </c>
      <c r="AI936" s="72">
        <f t="shared" si="216"/>
        <v>1</v>
      </c>
      <c r="AJ936" s="73">
        <f t="shared" si="217"/>
        <v>1</v>
      </c>
      <c r="AK936" s="73">
        <v>0.71157898999890445</v>
      </c>
      <c r="AL936" s="95">
        <f t="shared" si="218"/>
        <v>1</v>
      </c>
      <c r="AM936" s="107">
        <v>0</v>
      </c>
      <c r="AN936" s="98">
        <f t="shared" si="219"/>
        <v>0</v>
      </c>
      <c r="AO936" s="99" t="e">
        <f>SUMIF([1]Sheet1!$AB:$AB,E936,[1]Sheet1!$AA:$AA)</f>
        <v>#VALUE!</v>
      </c>
      <c r="AP936" s="100">
        <f t="shared" si="220"/>
        <v>1</v>
      </c>
      <c r="AQ936" s="97">
        <f t="shared" si="221"/>
        <v>0</v>
      </c>
      <c r="AR936" s="100">
        <f t="shared" si="222"/>
        <v>1.0000008400726159</v>
      </c>
      <c r="AS936" s="101">
        <f t="shared" si="223"/>
        <v>-8.4007261591523275E-7</v>
      </c>
      <c r="AT936" s="100">
        <v>0.12562883266646963</v>
      </c>
      <c r="AU936" s="108">
        <f t="shared" si="224"/>
        <v>1</v>
      </c>
    </row>
    <row r="937" spans="1:47" hidden="1">
      <c r="A937" s="21">
        <v>44927</v>
      </c>
      <c r="B937" s="23" t="s">
        <v>13</v>
      </c>
      <c r="C937" s="23" t="s">
        <v>782</v>
      </c>
      <c r="D937" s="23" t="s">
        <v>910</v>
      </c>
      <c r="E937" s="23">
        <v>1002050245</v>
      </c>
      <c r="F937" s="23" t="s">
        <v>15</v>
      </c>
      <c r="G937" s="23">
        <v>1079201</v>
      </c>
      <c r="H937" s="37" t="s">
        <v>20</v>
      </c>
      <c r="I937" s="4" t="s">
        <v>3512</v>
      </c>
      <c r="J937" s="4" t="s">
        <v>3512</v>
      </c>
      <c r="K937" s="24">
        <v>4993</v>
      </c>
      <c r="L937" s="24">
        <v>4993</v>
      </c>
      <c r="M937" s="29">
        <v>1</v>
      </c>
      <c r="N937" s="29">
        <v>1</v>
      </c>
      <c r="O937" s="29">
        <v>0</v>
      </c>
      <c r="P937" s="29">
        <v>4993</v>
      </c>
      <c r="Q937" s="29">
        <v>0</v>
      </c>
      <c r="R937" s="28">
        <v>319671.23000000004</v>
      </c>
      <c r="S937" s="28">
        <v>0</v>
      </c>
      <c r="T937" s="28">
        <v>319671.23</v>
      </c>
      <c r="U937" s="28">
        <v>0</v>
      </c>
      <c r="V937" s="29">
        <v>1</v>
      </c>
      <c r="W937" s="29">
        <v>0</v>
      </c>
      <c r="X937" s="32">
        <f t="shared" si="210"/>
        <v>1</v>
      </c>
      <c r="Y937" s="33">
        <f t="shared" si="211"/>
        <v>4993</v>
      </c>
      <c r="Z937" s="33">
        <f t="shared" si="212"/>
        <v>319671.23000000004</v>
      </c>
      <c r="AA937" s="33">
        <f t="shared" si="213"/>
        <v>319671.23</v>
      </c>
      <c r="AB937" s="5">
        <v>1</v>
      </c>
      <c r="AC937" s="6">
        <v>336965.74</v>
      </c>
      <c r="AD937" s="32">
        <v>0</v>
      </c>
      <c r="AE937" s="67">
        <f t="shared" si="214"/>
        <v>1</v>
      </c>
      <c r="AF937" s="70">
        <f>IF(C937=Sheet6!$E$3,Sheet6!$E$4,IF('January 2023'!C937=Sheet6!$F$3,Sheet6!$F$4,IF('January 2023'!C937=Sheet6!$G$3,Sheet6!$G$4,IF('January 2023'!C937=Sheet6!$H$3,Sheet6!$H$4,IF('January 2023'!C937=Sheet6!$I$3,Sheet6!$I$4,IF('January 2023'!C937=Sheet6!$J$3,Sheet6!$J$4,IF('January 2023'!C937=Sheet6!$K$3,Sheet6!$K$4,IF('January 2023'!C937=Sheet6!$L$3,Sheet6!$L$4))))))))</f>
        <v>0.12562883266646963</v>
      </c>
      <c r="AG937" s="74">
        <f t="shared" si="215"/>
        <v>1</v>
      </c>
      <c r="AH937" s="71">
        <v>0.83279999999999998</v>
      </c>
      <c r="AI937" s="72">
        <f t="shared" si="216"/>
        <v>1</v>
      </c>
      <c r="AJ937" s="73">
        <f t="shared" si="217"/>
        <v>1</v>
      </c>
      <c r="AK937" s="73">
        <v>0.71157898999890445</v>
      </c>
      <c r="AL937" s="95">
        <f t="shared" si="218"/>
        <v>1</v>
      </c>
      <c r="AM937" s="107">
        <v>0</v>
      </c>
      <c r="AN937" s="98">
        <f t="shared" si="219"/>
        <v>0</v>
      </c>
      <c r="AO937" s="99" t="e">
        <f>SUMIF([1]Sheet1!$AB:$AB,E937,[1]Sheet1!$AA:$AA)</f>
        <v>#VALUE!</v>
      </c>
      <c r="AP937" s="100">
        <f t="shared" si="220"/>
        <v>1</v>
      </c>
      <c r="AQ937" s="97">
        <f t="shared" si="221"/>
        <v>0</v>
      </c>
      <c r="AR937" s="100">
        <f t="shared" si="222"/>
        <v>0.99999999999999978</v>
      </c>
      <c r="AS937" s="101">
        <f t="shared" si="223"/>
        <v>0</v>
      </c>
      <c r="AT937" s="100">
        <v>0.12562883266646963</v>
      </c>
      <c r="AU937" s="108">
        <f t="shared" si="224"/>
        <v>1</v>
      </c>
    </row>
    <row r="938" spans="1:47" hidden="1">
      <c r="A938" s="21">
        <v>44927</v>
      </c>
      <c r="B938" s="22" t="s">
        <v>13</v>
      </c>
      <c r="C938" s="22" t="s">
        <v>782</v>
      </c>
      <c r="D938" s="22" t="s">
        <v>917</v>
      </c>
      <c r="E938" s="22">
        <v>1002050420</v>
      </c>
      <c r="F938" s="23" t="s">
        <v>15</v>
      </c>
      <c r="G938" s="22">
        <v>1079201</v>
      </c>
      <c r="H938" s="36" t="s">
        <v>20</v>
      </c>
      <c r="I938" s="4" t="s">
        <v>3512</v>
      </c>
      <c r="J938" s="4" t="s">
        <v>3512</v>
      </c>
      <c r="K938" s="24">
        <v>4553</v>
      </c>
      <c r="L938" s="25">
        <v>4553</v>
      </c>
      <c r="M938" s="26">
        <v>1</v>
      </c>
      <c r="N938" s="26">
        <v>1</v>
      </c>
      <c r="O938" s="26">
        <v>0</v>
      </c>
      <c r="P938" s="26">
        <v>4553</v>
      </c>
      <c r="Q938" s="26">
        <v>0</v>
      </c>
      <c r="R938" s="27">
        <v>291500.73</v>
      </c>
      <c r="S938" s="27">
        <v>0</v>
      </c>
      <c r="T938" s="28">
        <v>291500.73</v>
      </c>
      <c r="U938" s="27">
        <v>0</v>
      </c>
      <c r="V938" s="29">
        <v>1</v>
      </c>
      <c r="W938" s="26">
        <v>0</v>
      </c>
      <c r="X938" s="30">
        <f t="shared" si="210"/>
        <v>1</v>
      </c>
      <c r="Y938" s="31">
        <f t="shared" si="211"/>
        <v>4553</v>
      </c>
      <c r="Z938" s="31">
        <f t="shared" si="212"/>
        <v>291500.73</v>
      </c>
      <c r="AA938" s="31">
        <f t="shared" si="213"/>
        <v>291500.73</v>
      </c>
      <c r="AB938" s="5">
        <v>1</v>
      </c>
      <c r="AC938" s="6">
        <v>329242.67</v>
      </c>
      <c r="AD938" s="30">
        <v>0</v>
      </c>
      <c r="AE938" s="67">
        <f t="shared" si="214"/>
        <v>1</v>
      </c>
      <c r="AF938" s="70">
        <f>IF(C938=Sheet6!$E$3,Sheet6!$E$4,IF('January 2023'!C938=Sheet6!$F$3,Sheet6!$F$4,IF('January 2023'!C938=Sheet6!$G$3,Sheet6!$G$4,IF('January 2023'!C938=Sheet6!$H$3,Sheet6!$H$4,IF('January 2023'!C938=Sheet6!$I$3,Sheet6!$I$4,IF('January 2023'!C938=Sheet6!$J$3,Sheet6!$J$4,IF('January 2023'!C938=Sheet6!$K$3,Sheet6!$K$4,IF('January 2023'!C938=Sheet6!$L$3,Sheet6!$L$4))))))))</f>
        <v>0.12562883266646963</v>
      </c>
      <c r="AG938" s="74">
        <f t="shared" si="215"/>
        <v>1</v>
      </c>
      <c r="AH938" s="71">
        <v>0.83279999999999998</v>
      </c>
      <c r="AI938" s="72">
        <f t="shared" si="216"/>
        <v>1</v>
      </c>
      <c r="AJ938" s="73">
        <f t="shared" si="217"/>
        <v>1</v>
      </c>
      <c r="AK938" s="73">
        <v>0.71157898999890445</v>
      </c>
      <c r="AL938" s="95">
        <f t="shared" si="218"/>
        <v>1</v>
      </c>
      <c r="AM938" s="107">
        <v>0</v>
      </c>
      <c r="AN938" s="98">
        <f t="shared" si="219"/>
        <v>0</v>
      </c>
      <c r="AO938" s="99" t="e">
        <f>SUMIF([1]Sheet1!$AB:$AB,E938,[1]Sheet1!$AA:$AA)</f>
        <v>#VALUE!</v>
      </c>
      <c r="AP938" s="100">
        <f t="shared" si="220"/>
        <v>1</v>
      </c>
      <c r="AQ938" s="97">
        <f t="shared" si="221"/>
        <v>0</v>
      </c>
      <c r="AR938" s="100">
        <f t="shared" si="222"/>
        <v>1</v>
      </c>
      <c r="AS938" s="101">
        <f t="shared" si="223"/>
        <v>0</v>
      </c>
      <c r="AT938" s="100">
        <v>0.12562883266646963</v>
      </c>
      <c r="AU938" s="108">
        <f t="shared" si="224"/>
        <v>1</v>
      </c>
    </row>
    <row r="939" spans="1:47" hidden="1">
      <c r="A939" s="21">
        <v>44927</v>
      </c>
      <c r="B939" s="22" t="s">
        <v>13</v>
      </c>
      <c r="C939" s="22" t="s">
        <v>782</v>
      </c>
      <c r="D939" s="22" t="s">
        <v>921</v>
      </c>
      <c r="E939" s="22">
        <v>1002050334</v>
      </c>
      <c r="F939" s="23" t="s">
        <v>15</v>
      </c>
      <c r="G939" s="22">
        <v>1079201</v>
      </c>
      <c r="H939" s="36" t="s">
        <v>20</v>
      </c>
      <c r="I939" s="4" t="s">
        <v>3512</v>
      </c>
      <c r="J939" s="4" t="s">
        <v>3512</v>
      </c>
      <c r="K939" s="24">
        <v>4341</v>
      </c>
      <c r="L939" s="25">
        <v>4341</v>
      </c>
      <c r="M939" s="26">
        <v>1</v>
      </c>
      <c r="N939" s="26">
        <v>1</v>
      </c>
      <c r="O939" s="26">
        <v>0</v>
      </c>
      <c r="P939" s="26">
        <v>4341</v>
      </c>
      <c r="Q939" s="26">
        <v>0</v>
      </c>
      <c r="R939" s="27">
        <v>277927.65999999997</v>
      </c>
      <c r="S939" s="27">
        <v>0</v>
      </c>
      <c r="T939" s="28">
        <v>277927.65999999997</v>
      </c>
      <c r="U939" s="27">
        <v>0</v>
      </c>
      <c r="V939" s="29">
        <v>1</v>
      </c>
      <c r="W939" s="26">
        <v>0</v>
      </c>
      <c r="X939" s="30">
        <f t="shared" si="210"/>
        <v>1</v>
      </c>
      <c r="Y939" s="31">
        <f t="shared" si="211"/>
        <v>4341</v>
      </c>
      <c r="Z939" s="31">
        <f t="shared" si="212"/>
        <v>277927.65999999997</v>
      </c>
      <c r="AA939" s="31">
        <f t="shared" si="213"/>
        <v>277927.65999999997</v>
      </c>
      <c r="AB939" s="5">
        <v>1</v>
      </c>
      <c r="AC939" s="6">
        <v>424543.84</v>
      </c>
      <c r="AD939" s="30">
        <v>0</v>
      </c>
      <c r="AE939" s="67">
        <f t="shared" si="214"/>
        <v>1</v>
      </c>
      <c r="AF939" s="70">
        <f>IF(C939=Sheet6!$E$3,Sheet6!$E$4,IF('January 2023'!C939=Sheet6!$F$3,Sheet6!$F$4,IF('January 2023'!C939=Sheet6!$G$3,Sheet6!$G$4,IF('January 2023'!C939=Sheet6!$H$3,Sheet6!$H$4,IF('January 2023'!C939=Sheet6!$I$3,Sheet6!$I$4,IF('January 2023'!C939=Sheet6!$J$3,Sheet6!$J$4,IF('January 2023'!C939=Sheet6!$K$3,Sheet6!$K$4,IF('January 2023'!C939=Sheet6!$L$3,Sheet6!$L$4))))))))</f>
        <v>0.12562883266646963</v>
      </c>
      <c r="AG939" s="74">
        <f t="shared" si="215"/>
        <v>1</v>
      </c>
      <c r="AH939" s="71">
        <v>0.83279999999999998</v>
      </c>
      <c r="AI939" s="72">
        <f t="shared" si="216"/>
        <v>1</v>
      </c>
      <c r="AJ939" s="73">
        <f t="shared" si="217"/>
        <v>1</v>
      </c>
      <c r="AK939" s="73">
        <v>0.71157898999890445</v>
      </c>
      <c r="AL939" s="95">
        <f t="shared" si="218"/>
        <v>1</v>
      </c>
      <c r="AM939" s="107">
        <v>0</v>
      </c>
      <c r="AN939" s="98">
        <f t="shared" si="219"/>
        <v>0</v>
      </c>
      <c r="AO939" s="99" t="e">
        <f>SUMIF([1]Sheet1!$AB:$AB,E939,[1]Sheet1!$AA:$AA)</f>
        <v>#VALUE!</v>
      </c>
      <c r="AP939" s="100">
        <f t="shared" si="220"/>
        <v>1</v>
      </c>
      <c r="AQ939" s="97">
        <f t="shared" si="221"/>
        <v>0</v>
      </c>
      <c r="AR939" s="100">
        <f t="shared" si="222"/>
        <v>1</v>
      </c>
      <c r="AS939" s="101">
        <f t="shared" si="223"/>
        <v>0</v>
      </c>
      <c r="AT939" s="100">
        <v>0.12562883266646963</v>
      </c>
      <c r="AU939" s="108">
        <f t="shared" si="224"/>
        <v>1</v>
      </c>
    </row>
    <row r="940" spans="1:47" hidden="1">
      <c r="A940" s="21">
        <v>44927</v>
      </c>
      <c r="B940" s="22" t="s">
        <v>13</v>
      </c>
      <c r="C940" s="22" t="s">
        <v>782</v>
      </c>
      <c r="D940" s="22" t="s">
        <v>792</v>
      </c>
      <c r="E940" s="22">
        <v>1002050214</v>
      </c>
      <c r="F940" s="23" t="s">
        <v>15</v>
      </c>
      <c r="G940" s="22">
        <v>1070351</v>
      </c>
      <c r="H940" s="36" t="s">
        <v>20</v>
      </c>
      <c r="I940" s="4" t="s">
        <v>3512</v>
      </c>
      <c r="J940" s="4" t="s">
        <v>3512</v>
      </c>
      <c r="K940" s="24">
        <v>4303</v>
      </c>
      <c r="L940" s="25">
        <v>4303</v>
      </c>
      <c r="M940" s="26">
        <v>1</v>
      </c>
      <c r="N940" s="26">
        <v>0</v>
      </c>
      <c r="O940" s="26">
        <v>0</v>
      </c>
      <c r="P940" s="26">
        <v>4303</v>
      </c>
      <c r="Q940" s="26">
        <v>0</v>
      </c>
      <c r="R940" s="27">
        <v>275494.75</v>
      </c>
      <c r="S940" s="27">
        <v>0</v>
      </c>
      <c r="T940" s="28">
        <v>54000</v>
      </c>
      <c r="U940" s="27">
        <v>0</v>
      </c>
      <c r="V940" s="29">
        <v>1</v>
      </c>
      <c r="W940" s="26">
        <v>0</v>
      </c>
      <c r="X940" s="30">
        <f t="shared" si="210"/>
        <v>1</v>
      </c>
      <c r="Y940" s="31">
        <f t="shared" si="211"/>
        <v>4303</v>
      </c>
      <c r="Z940" s="31">
        <f t="shared" si="212"/>
        <v>275494.75</v>
      </c>
      <c r="AA940" s="31">
        <f t="shared" si="213"/>
        <v>54000</v>
      </c>
      <c r="AB940" s="5">
        <v>1</v>
      </c>
      <c r="AC940" s="6">
        <v>222302.13</v>
      </c>
      <c r="AD940" s="30">
        <v>0</v>
      </c>
      <c r="AE940" s="67">
        <f t="shared" si="214"/>
        <v>1</v>
      </c>
      <c r="AF940" s="70">
        <f>IF(C940=Sheet6!$E$3,Sheet6!$E$4,IF('January 2023'!C940=Sheet6!$F$3,Sheet6!$F$4,IF('January 2023'!C940=Sheet6!$G$3,Sheet6!$G$4,IF('January 2023'!C940=Sheet6!$H$3,Sheet6!$H$4,IF('January 2023'!C940=Sheet6!$I$3,Sheet6!$I$4,IF('January 2023'!C940=Sheet6!$J$3,Sheet6!$J$4,IF('January 2023'!C940=Sheet6!$K$3,Sheet6!$K$4,IF('January 2023'!C940=Sheet6!$L$3,Sheet6!$L$4))))))))</f>
        <v>0.12562883266646963</v>
      </c>
      <c r="AG940" s="74">
        <f t="shared" si="215"/>
        <v>1</v>
      </c>
      <c r="AH940" s="71">
        <v>0.83279999999999998</v>
      </c>
      <c r="AI940" s="72">
        <f t="shared" si="216"/>
        <v>1</v>
      </c>
      <c r="AJ940" s="73">
        <f t="shared" si="217"/>
        <v>1</v>
      </c>
      <c r="AK940" s="73">
        <v>0.71157898999890445</v>
      </c>
      <c r="AL940" s="95">
        <f t="shared" si="218"/>
        <v>1</v>
      </c>
      <c r="AM940" s="107">
        <v>0</v>
      </c>
      <c r="AN940" s="98">
        <f t="shared" si="219"/>
        <v>0</v>
      </c>
      <c r="AO940" s="99" t="e">
        <f>SUMIF([1]Sheet1!$AB:$AB,E940,[1]Sheet1!$AA:$AA)</f>
        <v>#VALUE!</v>
      </c>
      <c r="AP940" s="100">
        <f t="shared" si="220"/>
        <v>1</v>
      </c>
      <c r="AQ940" s="97">
        <f t="shared" si="221"/>
        <v>0</v>
      </c>
      <c r="AR940" s="100">
        <f t="shared" si="222"/>
        <v>0.19601099476487302</v>
      </c>
      <c r="AS940" s="101">
        <f t="shared" si="223"/>
        <v>0.80398900523512695</v>
      </c>
      <c r="AT940" s="100">
        <v>0.12562883266646963</v>
      </c>
      <c r="AU940" s="108">
        <f t="shared" si="224"/>
        <v>0</v>
      </c>
    </row>
    <row r="941" spans="1:47" hidden="1">
      <c r="A941" s="21">
        <v>44927</v>
      </c>
      <c r="B941" s="22" t="s">
        <v>13</v>
      </c>
      <c r="C941" s="22" t="s">
        <v>782</v>
      </c>
      <c r="D941" s="22" t="s">
        <v>938</v>
      </c>
      <c r="E941" s="22">
        <v>1002050426</v>
      </c>
      <c r="F941" s="23" t="s">
        <v>15</v>
      </c>
      <c r="G941" s="22">
        <v>1070351</v>
      </c>
      <c r="H941" s="36" t="s">
        <v>20</v>
      </c>
      <c r="I941" s="4" t="s">
        <v>3512</v>
      </c>
      <c r="J941" s="4" t="s">
        <v>3512</v>
      </c>
      <c r="K941" s="24">
        <v>4278</v>
      </c>
      <c r="L941" s="25">
        <v>4278</v>
      </c>
      <c r="M941" s="26">
        <v>1</v>
      </c>
      <c r="N941" s="26">
        <v>0</v>
      </c>
      <c r="O941" s="26">
        <v>0</v>
      </c>
      <c r="P941" s="26">
        <v>4278</v>
      </c>
      <c r="Q941" s="26">
        <v>0</v>
      </c>
      <c r="R941" s="27">
        <v>273894.14999999997</v>
      </c>
      <c r="S941" s="27">
        <v>0</v>
      </c>
      <c r="T941" s="28">
        <v>273894.15000000002</v>
      </c>
      <c r="U941" s="27">
        <v>0</v>
      </c>
      <c r="V941" s="29">
        <v>1</v>
      </c>
      <c r="W941" s="26">
        <v>0</v>
      </c>
      <c r="X941" s="30">
        <f t="shared" si="210"/>
        <v>1</v>
      </c>
      <c r="Y941" s="31">
        <f t="shared" si="211"/>
        <v>4278</v>
      </c>
      <c r="Z941" s="31">
        <f t="shared" si="212"/>
        <v>273894.14999999997</v>
      </c>
      <c r="AA941" s="31">
        <f t="shared" si="213"/>
        <v>273894.15000000002</v>
      </c>
      <c r="AB941" s="5">
        <v>1</v>
      </c>
      <c r="AC941" s="6">
        <v>172681.82</v>
      </c>
      <c r="AD941" s="30">
        <v>0</v>
      </c>
      <c r="AE941" s="67">
        <f t="shared" si="214"/>
        <v>1</v>
      </c>
      <c r="AF941" s="70">
        <f>IF(C941=Sheet6!$E$3,Sheet6!$E$4,IF('January 2023'!C941=Sheet6!$F$3,Sheet6!$F$4,IF('January 2023'!C941=Sheet6!$G$3,Sheet6!$G$4,IF('January 2023'!C941=Sheet6!$H$3,Sheet6!$H$4,IF('January 2023'!C941=Sheet6!$I$3,Sheet6!$I$4,IF('January 2023'!C941=Sheet6!$J$3,Sheet6!$J$4,IF('January 2023'!C941=Sheet6!$K$3,Sheet6!$K$4,IF('January 2023'!C941=Sheet6!$L$3,Sheet6!$L$4))))))))</f>
        <v>0.12562883266646963</v>
      </c>
      <c r="AG941" s="74">
        <f t="shared" si="215"/>
        <v>1</v>
      </c>
      <c r="AH941" s="71">
        <v>0.83279999999999998</v>
      </c>
      <c r="AI941" s="72">
        <f t="shared" si="216"/>
        <v>1</v>
      </c>
      <c r="AJ941" s="73">
        <f t="shared" si="217"/>
        <v>1</v>
      </c>
      <c r="AK941" s="73">
        <v>0.71157898999890445</v>
      </c>
      <c r="AL941" s="95">
        <f t="shared" si="218"/>
        <v>1</v>
      </c>
      <c r="AM941" s="107">
        <v>0</v>
      </c>
      <c r="AN941" s="98">
        <f t="shared" si="219"/>
        <v>0</v>
      </c>
      <c r="AO941" s="99" t="e">
        <f>SUMIF([1]Sheet1!$AB:$AB,E941,[1]Sheet1!$AA:$AA)</f>
        <v>#VALUE!</v>
      </c>
      <c r="AP941" s="100">
        <f t="shared" si="220"/>
        <v>1</v>
      </c>
      <c r="AQ941" s="97">
        <f t="shared" si="221"/>
        <v>0</v>
      </c>
      <c r="AR941" s="100">
        <f t="shared" si="222"/>
        <v>1.0000000000000002</v>
      </c>
      <c r="AS941" s="101">
        <f t="shared" si="223"/>
        <v>0</v>
      </c>
      <c r="AT941" s="100">
        <v>0.12562883266646963</v>
      </c>
      <c r="AU941" s="108">
        <f t="shared" si="224"/>
        <v>1</v>
      </c>
    </row>
    <row r="942" spans="1:47" hidden="1">
      <c r="A942" s="21">
        <v>44927</v>
      </c>
      <c r="B942" s="23" t="s">
        <v>13</v>
      </c>
      <c r="C942" s="23" t="s">
        <v>782</v>
      </c>
      <c r="D942" s="23" t="s">
        <v>930</v>
      </c>
      <c r="E942" s="23">
        <v>1002050421</v>
      </c>
      <c r="F942" s="23" t="s">
        <v>15</v>
      </c>
      <c r="G942" s="23">
        <v>1070351</v>
      </c>
      <c r="H942" s="37" t="s">
        <v>20</v>
      </c>
      <c r="I942" s="4" t="s">
        <v>3512</v>
      </c>
      <c r="J942" s="4" t="s">
        <v>3512</v>
      </c>
      <c r="K942" s="24">
        <v>3978</v>
      </c>
      <c r="L942" s="24">
        <v>3978</v>
      </c>
      <c r="M942" s="29">
        <v>1</v>
      </c>
      <c r="N942" s="29">
        <v>1</v>
      </c>
      <c r="O942" s="29">
        <v>0</v>
      </c>
      <c r="P942" s="29">
        <v>3978</v>
      </c>
      <c r="Q942" s="29">
        <v>0</v>
      </c>
      <c r="R942" s="28">
        <v>254686.99000000002</v>
      </c>
      <c r="S942" s="28">
        <v>0</v>
      </c>
      <c r="T942" s="28">
        <v>254686</v>
      </c>
      <c r="U942" s="28">
        <v>0</v>
      </c>
      <c r="V942" s="29">
        <v>1</v>
      </c>
      <c r="W942" s="29">
        <v>0</v>
      </c>
      <c r="X942" s="32">
        <f t="shared" si="210"/>
        <v>1</v>
      </c>
      <c r="Y942" s="33">
        <f t="shared" si="211"/>
        <v>3978</v>
      </c>
      <c r="Z942" s="33">
        <f t="shared" si="212"/>
        <v>254686.99000000002</v>
      </c>
      <c r="AA942" s="33">
        <f t="shared" si="213"/>
        <v>254686</v>
      </c>
      <c r="AB942" s="5">
        <v>1</v>
      </c>
      <c r="AC942" s="6">
        <v>239265.16</v>
      </c>
      <c r="AD942" s="32">
        <v>0</v>
      </c>
      <c r="AE942" s="67">
        <f t="shared" si="214"/>
        <v>1</v>
      </c>
      <c r="AF942" s="70">
        <f>IF(C942=Sheet6!$E$3,Sheet6!$E$4,IF('January 2023'!C942=Sheet6!$F$3,Sheet6!$F$4,IF('January 2023'!C942=Sheet6!$G$3,Sheet6!$G$4,IF('January 2023'!C942=Sheet6!$H$3,Sheet6!$H$4,IF('January 2023'!C942=Sheet6!$I$3,Sheet6!$I$4,IF('January 2023'!C942=Sheet6!$J$3,Sheet6!$J$4,IF('January 2023'!C942=Sheet6!$K$3,Sheet6!$K$4,IF('January 2023'!C942=Sheet6!$L$3,Sheet6!$L$4))))))))</f>
        <v>0.12562883266646963</v>
      </c>
      <c r="AG942" s="74">
        <f t="shared" si="215"/>
        <v>1</v>
      </c>
      <c r="AH942" s="71">
        <v>0.83279999999999998</v>
      </c>
      <c r="AI942" s="72">
        <f t="shared" si="216"/>
        <v>1</v>
      </c>
      <c r="AJ942" s="73">
        <f t="shared" si="217"/>
        <v>1</v>
      </c>
      <c r="AK942" s="73">
        <v>0.71157898999890445</v>
      </c>
      <c r="AL942" s="95">
        <f t="shared" si="218"/>
        <v>1</v>
      </c>
      <c r="AM942" s="107">
        <v>0</v>
      </c>
      <c r="AN942" s="98">
        <f t="shared" si="219"/>
        <v>0</v>
      </c>
      <c r="AO942" s="99" t="e">
        <f>SUMIF([1]Sheet1!$AB:$AB,E942,[1]Sheet1!$AA:$AA)</f>
        <v>#VALUE!</v>
      </c>
      <c r="AP942" s="100">
        <f t="shared" si="220"/>
        <v>1</v>
      </c>
      <c r="AQ942" s="97">
        <f t="shared" si="221"/>
        <v>0</v>
      </c>
      <c r="AR942" s="100">
        <f t="shared" si="222"/>
        <v>0.99999611287565171</v>
      </c>
      <c r="AS942" s="101">
        <f t="shared" si="223"/>
        <v>3.8871243482896389E-6</v>
      </c>
      <c r="AT942" s="100">
        <v>0.12562883266646963</v>
      </c>
      <c r="AU942" s="108">
        <f t="shared" si="224"/>
        <v>1</v>
      </c>
    </row>
    <row r="943" spans="1:47" hidden="1">
      <c r="A943" s="21">
        <v>44927</v>
      </c>
      <c r="B943" s="22" t="s">
        <v>13</v>
      </c>
      <c r="C943" s="22" t="s">
        <v>782</v>
      </c>
      <c r="D943" s="22" t="s">
        <v>926</v>
      </c>
      <c r="E943" s="22">
        <v>1002050509</v>
      </c>
      <c r="F943" s="23" t="s">
        <v>15</v>
      </c>
      <c r="G943" s="22">
        <v>1070351</v>
      </c>
      <c r="H943" s="36" t="s">
        <v>20</v>
      </c>
      <c r="I943" s="4" t="s">
        <v>3512</v>
      </c>
      <c r="J943" s="4" t="s">
        <v>3512</v>
      </c>
      <c r="K943" s="24">
        <v>3456</v>
      </c>
      <c r="L943" s="25">
        <v>3456</v>
      </c>
      <c r="M943" s="26">
        <v>1</v>
      </c>
      <c r="N943" s="26">
        <v>1</v>
      </c>
      <c r="O943" s="26">
        <v>0</v>
      </c>
      <c r="P943" s="26">
        <v>3456</v>
      </c>
      <c r="Q943" s="26">
        <v>0</v>
      </c>
      <c r="R943" s="27">
        <v>221266.52</v>
      </c>
      <c r="S943" s="27">
        <v>0</v>
      </c>
      <c r="T943" s="28">
        <v>221266.52</v>
      </c>
      <c r="U943" s="27">
        <v>0</v>
      </c>
      <c r="V943" s="29">
        <v>1</v>
      </c>
      <c r="W943" s="26">
        <v>0</v>
      </c>
      <c r="X943" s="30">
        <f t="shared" si="210"/>
        <v>1</v>
      </c>
      <c r="Y943" s="31">
        <f t="shared" si="211"/>
        <v>3456</v>
      </c>
      <c r="Z943" s="31">
        <f t="shared" si="212"/>
        <v>221266.52</v>
      </c>
      <c r="AA943" s="31">
        <f t="shared" si="213"/>
        <v>221266.52</v>
      </c>
      <c r="AB943" s="5">
        <v>1</v>
      </c>
      <c r="AC943" s="6">
        <v>234916.26</v>
      </c>
      <c r="AD943" s="30">
        <v>0</v>
      </c>
      <c r="AE943" s="67">
        <f t="shared" si="214"/>
        <v>1</v>
      </c>
      <c r="AF943" s="70">
        <f>IF(C943=Sheet6!$E$3,Sheet6!$E$4,IF('January 2023'!C943=Sheet6!$F$3,Sheet6!$F$4,IF('January 2023'!C943=Sheet6!$G$3,Sheet6!$G$4,IF('January 2023'!C943=Sheet6!$H$3,Sheet6!$H$4,IF('January 2023'!C943=Sheet6!$I$3,Sheet6!$I$4,IF('January 2023'!C943=Sheet6!$J$3,Sheet6!$J$4,IF('January 2023'!C943=Sheet6!$K$3,Sheet6!$K$4,IF('January 2023'!C943=Sheet6!$L$3,Sheet6!$L$4))))))))</f>
        <v>0.12562883266646963</v>
      </c>
      <c r="AG943" s="74">
        <f t="shared" si="215"/>
        <v>1</v>
      </c>
      <c r="AH943" s="71">
        <v>0.83279999999999998</v>
      </c>
      <c r="AI943" s="72">
        <f t="shared" si="216"/>
        <v>1</v>
      </c>
      <c r="AJ943" s="73">
        <f t="shared" si="217"/>
        <v>1</v>
      </c>
      <c r="AK943" s="73">
        <v>0.71157898999890445</v>
      </c>
      <c r="AL943" s="95">
        <f t="shared" si="218"/>
        <v>1</v>
      </c>
      <c r="AM943" s="107">
        <v>0</v>
      </c>
      <c r="AN943" s="98">
        <f t="shared" si="219"/>
        <v>0</v>
      </c>
      <c r="AO943" s="99" t="e">
        <f>SUMIF([1]Sheet1!$AB:$AB,E943,[1]Sheet1!$AA:$AA)</f>
        <v>#VALUE!</v>
      </c>
      <c r="AP943" s="100">
        <f t="shared" si="220"/>
        <v>1</v>
      </c>
      <c r="AQ943" s="97">
        <f t="shared" si="221"/>
        <v>0</v>
      </c>
      <c r="AR943" s="100">
        <f t="shared" si="222"/>
        <v>1</v>
      </c>
      <c r="AS943" s="101">
        <f t="shared" si="223"/>
        <v>0</v>
      </c>
      <c r="AT943" s="100">
        <v>0.12562883266646963</v>
      </c>
      <c r="AU943" s="108">
        <f t="shared" si="224"/>
        <v>1</v>
      </c>
    </row>
    <row r="944" spans="1:47" hidden="1">
      <c r="A944" s="21">
        <v>44927</v>
      </c>
      <c r="B944" s="22" t="s">
        <v>13</v>
      </c>
      <c r="C944" s="22" t="s">
        <v>782</v>
      </c>
      <c r="D944" s="22" t="s">
        <v>927</v>
      </c>
      <c r="E944" s="22">
        <v>1002050395</v>
      </c>
      <c r="F944" s="23" t="s">
        <v>15</v>
      </c>
      <c r="G944" s="22">
        <v>1079201</v>
      </c>
      <c r="H944" s="36" t="s">
        <v>20</v>
      </c>
      <c r="I944" s="4" t="s">
        <v>3512</v>
      </c>
      <c r="J944" s="4" t="s">
        <v>3512</v>
      </c>
      <c r="K944" s="24">
        <v>3447</v>
      </c>
      <c r="L944" s="25">
        <v>3447</v>
      </c>
      <c r="M944" s="26">
        <v>1</v>
      </c>
      <c r="N944" s="26">
        <v>1</v>
      </c>
      <c r="O944" s="26">
        <v>0</v>
      </c>
      <c r="P944" s="26">
        <v>3447</v>
      </c>
      <c r="Q944" s="26">
        <v>0</v>
      </c>
      <c r="R944" s="27">
        <v>220690.31</v>
      </c>
      <c r="S944" s="27">
        <v>0</v>
      </c>
      <c r="T944" s="28">
        <v>221000</v>
      </c>
      <c r="U944" s="27">
        <v>0</v>
      </c>
      <c r="V944" s="29">
        <v>1</v>
      </c>
      <c r="W944" s="26">
        <v>0</v>
      </c>
      <c r="X944" s="30">
        <f t="shared" si="210"/>
        <v>1</v>
      </c>
      <c r="Y944" s="31">
        <f t="shared" si="211"/>
        <v>3447</v>
      </c>
      <c r="Z944" s="31">
        <f t="shared" si="212"/>
        <v>220690.31</v>
      </c>
      <c r="AA944" s="31">
        <f t="shared" si="213"/>
        <v>221000</v>
      </c>
      <c r="AB944" s="5">
        <v>1</v>
      </c>
      <c r="AC944" s="6">
        <v>294815.45</v>
      </c>
      <c r="AD944" s="30">
        <v>0</v>
      </c>
      <c r="AE944" s="67">
        <f t="shared" si="214"/>
        <v>1</v>
      </c>
      <c r="AF944" s="70">
        <f>IF(C944=Sheet6!$E$3,Sheet6!$E$4,IF('January 2023'!C944=Sheet6!$F$3,Sheet6!$F$4,IF('January 2023'!C944=Sheet6!$G$3,Sheet6!$G$4,IF('January 2023'!C944=Sheet6!$H$3,Sheet6!$H$4,IF('January 2023'!C944=Sheet6!$I$3,Sheet6!$I$4,IF('January 2023'!C944=Sheet6!$J$3,Sheet6!$J$4,IF('January 2023'!C944=Sheet6!$K$3,Sheet6!$K$4,IF('January 2023'!C944=Sheet6!$L$3,Sheet6!$L$4))))))))</f>
        <v>0.12562883266646963</v>
      </c>
      <c r="AG944" s="74">
        <f t="shared" si="215"/>
        <v>1</v>
      </c>
      <c r="AH944" s="71">
        <v>0.83279999999999998</v>
      </c>
      <c r="AI944" s="72">
        <f t="shared" si="216"/>
        <v>1</v>
      </c>
      <c r="AJ944" s="73">
        <f t="shared" si="217"/>
        <v>1</v>
      </c>
      <c r="AK944" s="73">
        <v>0.71157898999890445</v>
      </c>
      <c r="AL944" s="95">
        <f t="shared" si="218"/>
        <v>1</v>
      </c>
      <c r="AM944" s="107">
        <v>0</v>
      </c>
      <c r="AN944" s="98">
        <f t="shared" si="219"/>
        <v>0</v>
      </c>
      <c r="AO944" s="99" t="e">
        <f>SUMIF([1]Sheet1!$AB:$AB,E944,[1]Sheet1!$AA:$AA)</f>
        <v>#VALUE!</v>
      </c>
      <c r="AP944" s="100">
        <f t="shared" si="220"/>
        <v>1</v>
      </c>
      <c r="AQ944" s="97">
        <f t="shared" si="221"/>
        <v>0</v>
      </c>
      <c r="AR944" s="100">
        <f t="shared" si="222"/>
        <v>1.001403278648709</v>
      </c>
      <c r="AS944" s="101">
        <f t="shared" si="223"/>
        <v>-1.4032786487090387E-3</v>
      </c>
      <c r="AT944" s="100">
        <v>0.12562883266646963</v>
      </c>
      <c r="AU944" s="108">
        <f t="shared" si="224"/>
        <v>1</v>
      </c>
    </row>
    <row r="945" spans="1:47" hidden="1">
      <c r="A945" s="21">
        <v>44927</v>
      </c>
      <c r="B945" s="22" t="s">
        <v>13</v>
      </c>
      <c r="C945" s="22" t="s">
        <v>782</v>
      </c>
      <c r="D945" s="22" t="s">
        <v>929</v>
      </c>
      <c r="E945" s="22">
        <v>1002050642</v>
      </c>
      <c r="F945" s="23" t="s">
        <v>15</v>
      </c>
      <c r="G945" s="22">
        <v>1079201</v>
      </c>
      <c r="H945" s="36" t="s">
        <v>20</v>
      </c>
      <c r="I945" s="4" t="s">
        <v>3512</v>
      </c>
      <c r="J945" s="4" t="s">
        <v>3512</v>
      </c>
      <c r="K945" s="24">
        <v>3066</v>
      </c>
      <c r="L945" s="25">
        <v>3066</v>
      </c>
      <c r="M945" s="26">
        <v>1</v>
      </c>
      <c r="N945" s="26">
        <v>1</v>
      </c>
      <c r="O945" s="26">
        <v>0</v>
      </c>
      <c r="P945" s="26">
        <v>3066</v>
      </c>
      <c r="Q945" s="26">
        <v>0</v>
      </c>
      <c r="R945" s="27">
        <v>196297.21</v>
      </c>
      <c r="S945" s="27">
        <v>0</v>
      </c>
      <c r="T945" s="28">
        <v>208205.16</v>
      </c>
      <c r="U945" s="27">
        <v>0</v>
      </c>
      <c r="V945" s="29">
        <v>1</v>
      </c>
      <c r="W945" s="26">
        <v>0</v>
      </c>
      <c r="X945" s="30">
        <f t="shared" si="210"/>
        <v>1</v>
      </c>
      <c r="Y945" s="31">
        <f t="shared" si="211"/>
        <v>3066</v>
      </c>
      <c r="Z945" s="31">
        <f t="shared" si="212"/>
        <v>196297.21</v>
      </c>
      <c r="AA945" s="31">
        <f t="shared" si="213"/>
        <v>208205.16</v>
      </c>
      <c r="AB945" s="5">
        <v>1</v>
      </c>
      <c r="AC945" s="6">
        <v>215135.28</v>
      </c>
      <c r="AD945" s="30">
        <v>0</v>
      </c>
      <c r="AE945" s="67">
        <f t="shared" si="214"/>
        <v>1</v>
      </c>
      <c r="AF945" s="70">
        <f>IF(C945=Sheet6!$E$3,Sheet6!$E$4,IF('January 2023'!C945=Sheet6!$F$3,Sheet6!$F$4,IF('January 2023'!C945=Sheet6!$G$3,Sheet6!$G$4,IF('January 2023'!C945=Sheet6!$H$3,Sheet6!$H$4,IF('January 2023'!C945=Sheet6!$I$3,Sheet6!$I$4,IF('January 2023'!C945=Sheet6!$J$3,Sheet6!$J$4,IF('January 2023'!C945=Sheet6!$K$3,Sheet6!$K$4,IF('January 2023'!C945=Sheet6!$L$3,Sheet6!$L$4))))))))</f>
        <v>0.12562883266646963</v>
      </c>
      <c r="AG945" s="74">
        <f t="shared" si="215"/>
        <v>1</v>
      </c>
      <c r="AH945" s="71">
        <v>0.83279999999999998</v>
      </c>
      <c r="AI945" s="72">
        <f t="shared" si="216"/>
        <v>1</v>
      </c>
      <c r="AJ945" s="73">
        <f t="shared" si="217"/>
        <v>1</v>
      </c>
      <c r="AK945" s="73">
        <v>0.71157898999890445</v>
      </c>
      <c r="AL945" s="95">
        <f t="shared" si="218"/>
        <v>1</v>
      </c>
      <c r="AM945" s="107">
        <v>0</v>
      </c>
      <c r="AN945" s="98">
        <f t="shared" si="219"/>
        <v>0</v>
      </c>
      <c r="AO945" s="99" t="e">
        <f>SUMIF([1]Sheet1!$AB:$AB,E945,[1]Sheet1!$AA:$AA)</f>
        <v>#VALUE!</v>
      </c>
      <c r="AP945" s="100">
        <f t="shared" si="220"/>
        <v>1</v>
      </c>
      <c r="AQ945" s="97">
        <f t="shared" si="221"/>
        <v>0</v>
      </c>
      <c r="AR945" s="100">
        <f t="shared" si="222"/>
        <v>1.0606628591409935</v>
      </c>
      <c r="AS945" s="101">
        <f t="shared" si="223"/>
        <v>-6.0662859140993453E-2</v>
      </c>
      <c r="AT945" s="100">
        <v>0.12562883266646963</v>
      </c>
      <c r="AU945" s="108">
        <f t="shared" si="224"/>
        <v>1</v>
      </c>
    </row>
    <row r="946" spans="1:47" hidden="1">
      <c r="A946" s="21">
        <v>44927</v>
      </c>
      <c r="B946" s="23" t="s">
        <v>13</v>
      </c>
      <c r="C946" s="23" t="s">
        <v>782</v>
      </c>
      <c r="D946" s="23" t="s">
        <v>924</v>
      </c>
      <c r="E946" s="23">
        <v>1002050272</v>
      </c>
      <c r="F946" s="23" t="s">
        <v>15</v>
      </c>
      <c r="G946" s="23">
        <v>1070351</v>
      </c>
      <c r="H946" s="37" t="s">
        <v>20</v>
      </c>
      <c r="I946" s="4" t="s">
        <v>3512</v>
      </c>
      <c r="J946" s="4" t="s">
        <v>3512</v>
      </c>
      <c r="K946" s="24">
        <v>2960</v>
      </c>
      <c r="L946" s="24">
        <v>2960</v>
      </c>
      <c r="M946" s="29">
        <v>1</v>
      </c>
      <c r="N946" s="29">
        <v>1</v>
      </c>
      <c r="O946" s="29">
        <v>0</v>
      </c>
      <c r="P946" s="29">
        <v>2960</v>
      </c>
      <c r="Q946" s="29">
        <v>0</v>
      </c>
      <c r="R946" s="28">
        <v>189510.68</v>
      </c>
      <c r="S946" s="28">
        <v>0</v>
      </c>
      <c r="T946" s="28">
        <v>189520</v>
      </c>
      <c r="U946" s="28">
        <v>0</v>
      </c>
      <c r="V946" s="29">
        <v>1</v>
      </c>
      <c r="W946" s="29">
        <v>0</v>
      </c>
      <c r="X946" s="32">
        <f t="shared" si="210"/>
        <v>1</v>
      </c>
      <c r="Y946" s="33">
        <f t="shared" si="211"/>
        <v>2960</v>
      </c>
      <c r="Z946" s="33">
        <f t="shared" si="212"/>
        <v>189510.68</v>
      </c>
      <c r="AA946" s="33">
        <f t="shared" si="213"/>
        <v>189520</v>
      </c>
      <c r="AB946" s="5">
        <v>1</v>
      </c>
      <c r="AC946" s="6">
        <v>153241.85</v>
      </c>
      <c r="AD946" s="32">
        <v>0</v>
      </c>
      <c r="AE946" s="67">
        <f t="shared" si="214"/>
        <v>1</v>
      </c>
      <c r="AF946" s="70">
        <f>IF(C946=Sheet6!$E$3,Sheet6!$E$4,IF('January 2023'!C946=Sheet6!$F$3,Sheet6!$F$4,IF('January 2023'!C946=Sheet6!$G$3,Sheet6!$G$4,IF('January 2023'!C946=Sheet6!$H$3,Sheet6!$H$4,IF('January 2023'!C946=Sheet6!$I$3,Sheet6!$I$4,IF('January 2023'!C946=Sheet6!$J$3,Sheet6!$J$4,IF('January 2023'!C946=Sheet6!$K$3,Sheet6!$K$4,IF('January 2023'!C946=Sheet6!$L$3,Sheet6!$L$4))))))))</f>
        <v>0.12562883266646963</v>
      </c>
      <c r="AG946" s="74">
        <f t="shared" si="215"/>
        <v>1</v>
      </c>
      <c r="AH946" s="71">
        <v>0.83279999999999998</v>
      </c>
      <c r="AI946" s="72">
        <f t="shared" si="216"/>
        <v>1</v>
      </c>
      <c r="AJ946" s="73">
        <f t="shared" si="217"/>
        <v>1</v>
      </c>
      <c r="AK946" s="73">
        <v>0.71157898999890445</v>
      </c>
      <c r="AL946" s="95">
        <f t="shared" si="218"/>
        <v>1</v>
      </c>
      <c r="AM946" s="107">
        <v>0</v>
      </c>
      <c r="AN946" s="98">
        <f t="shared" si="219"/>
        <v>0</v>
      </c>
      <c r="AO946" s="99" t="e">
        <f>SUMIF([1]Sheet1!$AB:$AB,E946,[1]Sheet1!$AA:$AA)</f>
        <v>#VALUE!</v>
      </c>
      <c r="AP946" s="100">
        <f t="shared" si="220"/>
        <v>1</v>
      </c>
      <c r="AQ946" s="97">
        <f t="shared" si="221"/>
        <v>0</v>
      </c>
      <c r="AR946" s="100">
        <f t="shared" si="222"/>
        <v>1.0000491792863599</v>
      </c>
      <c r="AS946" s="101">
        <f t="shared" si="223"/>
        <v>-4.9179286359946062E-5</v>
      </c>
      <c r="AT946" s="100">
        <v>0.12562883266646963</v>
      </c>
      <c r="AU946" s="108">
        <f t="shared" si="224"/>
        <v>1</v>
      </c>
    </row>
    <row r="947" spans="1:47" hidden="1">
      <c r="A947" s="21">
        <v>44927</v>
      </c>
      <c r="B947" s="23" t="s">
        <v>13</v>
      </c>
      <c r="C947" s="23" t="s">
        <v>782</v>
      </c>
      <c r="D947" s="23" t="s">
        <v>945</v>
      </c>
      <c r="E947" s="23">
        <v>1002050255</v>
      </c>
      <c r="F947" s="23" t="s">
        <v>15</v>
      </c>
      <c r="G947" s="23">
        <v>1070351</v>
      </c>
      <c r="H947" s="37" t="s">
        <v>20</v>
      </c>
      <c r="I947" s="4" t="s">
        <v>3512</v>
      </c>
      <c r="J947" s="4" t="s">
        <v>3512</v>
      </c>
      <c r="K947" s="24">
        <v>2622</v>
      </c>
      <c r="L947" s="24">
        <v>2622</v>
      </c>
      <c r="M947" s="29">
        <v>1</v>
      </c>
      <c r="N947" s="29">
        <v>1</v>
      </c>
      <c r="O947" s="29">
        <v>0</v>
      </c>
      <c r="P947" s="29">
        <v>2622</v>
      </c>
      <c r="Q947" s="29">
        <v>0</v>
      </c>
      <c r="R947" s="28">
        <v>167870.61</v>
      </c>
      <c r="S947" s="28">
        <v>0</v>
      </c>
      <c r="T947" s="28">
        <v>167871</v>
      </c>
      <c r="U947" s="28">
        <v>0</v>
      </c>
      <c r="V947" s="29">
        <v>1</v>
      </c>
      <c r="W947" s="29">
        <v>0</v>
      </c>
      <c r="X947" s="32">
        <f t="shared" si="210"/>
        <v>1</v>
      </c>
      <c r="Y947" s="33">
        <f t="shared" si="211"/>
        <v>2622</v>
      </c>
      <c r="Z947" s="33">
        <f t="shared" si="212"/>
        <v>167870.61</v>
      </c>
      <c r="AA947" s="33">
        <f t="shared" si="213"/>
        <v>167871</v>
      </c>
      <c r="AB947" s="5">
        <v>1</v>
      </c>
      <c r="AC947" s="6">
        <v>187677.3</v>
      </c>
      <c r="AD947" s="32">
        <v>0</v>
      </c>
      <c r="AE947" s="67">
        <f t="shared" si="214"/>
        <v>1</v>
      </c>
      <c r="AF947" s="70">
        <f>IF(C947=Sheet6!$E$3,Sheet6!$E$4,IF('January 2023'!C947=Sheet6!$F$3,Sheet6!$F$4,IF('January 2023'!C947=Sheet6!$G$3,Sheet6!$G$4,IF('January 2023'!C947=Sheet6!$H$3,Sheet6!$H$4,IF('January 2023'!C947=Sheet6!$I$3,Sheet6!$I$4,IF('January 2023'!C947=Sheet6!$J$3,Sheet6!$J$4,IF('January 2023'!C947=Sheet6!$K$3,Sheet6!$K$4,IF('January 2023'!C947=Sheet6!$L$3,Sheet6!$L$4))))))))</f>
        <v>0.12562883266646963</v>
      </c>
      <c r="AG947" s="74">
        <f t="shared" si="215"/>
        <v>1</v>
      </c>
      <c r="AH947" s="71">
        <v>0.83279999999999998</v>
      </c>
      <c r="AI947" s="72">
        <f t="shared" si="216"/>
        <v>1</v>
      </c>
      <c r="AJ947" s="73">
        <f t="shared" si="217"/>
        <v>1</v>
      </c>
      <c r="AK947" s="73">
        <v>0.71157898999890445</v>
      </c>
      <c r="AL947" s="95">
        <f t="shared" si="218"/>
        <v>1</v>
      </c>
      <c r="AM947" s="107">
        <v>0</v>
      </c>
      <c r="AN947" s="98">
        <f t="shared" si="219"/>
        <v>0</v>
      </c>
      <c r="AO947" s="99" t="e">
        <f>SUMIF([1]Sheet1!$AB:$AB,E947,[1]Sheet1!$AA:$AA)</f>
        <v>#VALUE!</v>
      </c>
      <c r="AP947" s="100">
        <f t="shared" si="220"/>
        <v>1</v>
      </c>
      <c r="AQ947" s="97">
        <f t="shared" si="221"/>
        <v>0</v>
      </c>
      <c r="AR947" s="100">
        <f t="shared" si="222"/>
        <v>1.0000023232178641</v>
      </c>
      <c r="AS947" s="101">
        <f t="shared" si="223"/>
        <v>-2.3232178640864021E-6</v>
      </c>
      <c r="AT947" s="100">
        <v>0.12562883266646963</v>
      </c>
      <c r="AU947" s="108">
        <f t="shared" si="224"/>
        <v>1</v>
      </c>
    </row>
    <row r="948" spans="1:47" hidden="1">
      <c r="A948" s="21">
        <v>44927</v>
      </c>
      <c r="B948" s="23" t="s">
        <v>13</v>
      </c>
      <c r="C948" s="23" t="s">
        <v>782</v>
      </c>
      <c r="D948" s="23" t="s">
        <v>949</v>
      </c>
      <c r="E948" s="23">
        <v>1002050541</v>
      </c>
      <c r="F948" s="23" t="s">
        <v>15</v>
      </c>
      <c r="G948" s="23">
        <v>1079201</v>
      </c>
      <c r="H948" s="37" t="s">
        <v>20</v>
      </c>
      <c r="I948" s="4" t="s">
        <v>3512</v>
      </c>
      <c r="J948" s="4" t="s">
        <v>3512</v>
      </c>
      <c r="K948" s="24">
        <v>2455</v>
      </c>
      <c r="L948" s="24">
        <v>2455</v>
      </c>
      <c r="M948" s="29">
        <v>1</v>
      </c>
      <c r="N948" s="29">
        <v>1</v>
      </c>
      <c r="O948" s="29">
        <v>0</v>
      </c>
      <c r="P948" s="29">
        <v>2455</v>
      </c>
      <c r="Q948" s="29">
        <v>0</v>
      </c>
      <c r="R948" s="28">
        <v>157178.63</v>
      </c>
      <c r="S948" s="28">
        <v>0</v>
      </c>
      <c r="T948" s="28">
        <v>157178.63</v>
      </c>
      <c r="U948" s="28">
        <v>0</v>
      </c>
      <c r="V948" s="29">
        <v>1</v>
      </c>
      <c r="W948" s="29">
        <v>0</v>
      </c>
      <c r="X948" s="32">
        <f t="shared" si="210"/>
        <v>1</v>
      </c>
      <c r="Y948" s="33">
        <f t="shared" si="211"/>
        <v>2455</v>
      </c>
      <c r="Z948" s="33">
        <f t="shared" si="212"/>
        <v>157178.63</v>
      </c>
      <c r="AA948" s="33">
        <f t="shared" si="213"/>
        <v>157178.63</v>
      </c>
      <c r="AB948" s="5">
        <v>1</v>
      </c>
      <c r="AC948" s="6">
        <v>166383.39000000001</v>
      </c>
      <c r="AD948" s="32">
        <v>0</v>
      </c>
      <c r="AE948" s="67">
        <f t="shared" si="214"/>
        <v>1</v>
      </c>
      <c r="AF948" s="70">
        <f>IF(C948=Sheet6!$E$3,Sheet6!$E$4,IF('January 2023'!C948=Sheet6!$F$3,Sheet6!$F$4,IF('January 2023'!C948=Sheet6!$G$3,Sheet6!$G$4,IF('January 2023'!C948=Sheet6!$H$3,Sheet6!$H$4,IF('January 2023'!C948=Sheet6!$I$3,Sheet6!$I$4,IF('January 2023'!C948=Sheet6!$J$3,Sheet6!$J$4,IF('January 2023'!C948=Sheet6!$K$3,Sheet6!$K$4,IF('January 2023'!C948=Sheet6!$L$3,Sheet6!$L$4))))))))</f>
        <v>0.12562883266646963</v>
      </c>
      <c r="AG948" s="74">
        <f t="shared" si="215"/>
        <v>1</v>
      </c>
      <c r="AH948" s="71">
        <v>0.83279999999999998</v>
      </c>
      <c r="AI948" s="72">
        <f t="shared" si="216"/>
        <v>1</v>
      </c>
      <c r="AJ948" s="73">
        <f t="shared" si="217"/>
        <v>1</v>
      </c>
      <c r="AK948" s="73">
        <v>0.71157898999890445</v>
      </c>
      <c r="AL948" s="95">
        <f t="shared" si="218"/>
        <v>1</v>
      </c>
      <c r="AM948" s="107">
        <v>0</v>
      </c>
      <c r="AN948" s="98">
        <f t="shared" si="219"/>
        <v>0</v>
      </c>
      <c r="AO948" s="99" t="e">
        <f>SUMIF([1]Sheet1!$AB:$AB,E948,[1]Sheet1!$AA:$AA)</f>
        <v>#VALUE!</v>
      </c>
      <c r="AP948" s="100">
        <f t="shared" si="220"/>
        <v>1</v>
      </c>
      <c r="AQ948" s="97">
        <f t="shared" si="221"/>
        <v>0</v>
      </c>
      <c r="AR948" s="100">
        <f t="shared" si="222"/>
        <v>1</v>
      </c>
      <c r="AS948" s="101">
        <f t="shared" si="223"/>
        <v>0</v>
      </c>
      <c r="AT948" s="100">
        <v>0.12562883266646963</v>
      </c>
      <c r="AU948" s="108">
        <f t="shared" si="224"/>
        <v>1</v>
      </c>
    </row>
    <row r="949" spans="1:47" hidden="1">
      <c r="A949" s="21">
        <v>44927</v>
      </c>
      <c r="B949" s="22" t="s">
        <v>13</v>
      </c>
      <c r="C949" s="22" t="s">
        <v>782</v>
      </c>
      <c r="D949" s="22" t="s">
        <v>941</v>
      </c>
      <c r="E949" s="22">
        <v>1002050627</v>
      </c>
      <c r="F949" s="23" t="s">
        <v>15</v>
      </c>
      <c r="G949" s="22">
        <v>1070351</v>
      </c>
      <c r="H949" s="36" t="s">
        <v>20</v>
      </c>
      <c r="I949" s="4" t="s">
        <v>3512</v>
      </c>
      <c r="J949" s="4" t="s">
        <v>3512</v>
      </c>
      <c r="K949" s="24">
        <v>2331</v>
      </c>
      <c r="L949" s="25">
        <v>2331</v>
      </c>
      <c r="M949" s="26">
        <v>1</v>
      </c>
      <c r="N949" s="26">
        <v>1</v>
      </c>
      <c r="O949" s="26">
        <v>0</v>
      </c>
      <c r="P949" s="26">
        <v>2331</v>
      </c>
      <c r="Q949" s="26">
        <v>0</v>
      </c>
      <c r="R949" s="27">
        <v>149239.67000000001</v>
      </c>
      <c r="S949" s="27">
        <v>0</v>
      </c>
      <c r="T949" s="28">
        <v>149239.67000000001</v>
      </c>
      <c r="U949" s="27">
        <v>0</v>
      </c>
      <c r="V949" s="29">
        <v>1</v>
      </c>
      <c r="W949" s="26">
        <v>0</v>
      </c>
      <c r="X949" s="30">
        <f t="shared" si="210"/>
        <v>1</v>
      </c>
      <c r="Y949" s="31">
        <f t="shared" si="211"/>
        <v>2331</v>
      </c>
      <c r="Z949" s="31">
        <f t="shared" si="212"/>
        <v>149239.67000000001</v>
      </c>
      <c r="AA949" s="31">
        <f t="shared" si="213"/>
        <v>149239.67000000001</v>
      </c>
      <c r="AB949" s="5">
        <v>1</v>
      </c>
      <c r="AC949" s="6">
        <v>110072.48</v>
      </c>
      <c r="AD949" s="30">
        <v>0</v>
      </c>
      <c r="AE949" s="67">
        <f t="shared" si="214"/>
        <v>1</v>
      </c>
      <c r="AF949" s="70">
        <f>IF(C949=Sheet6!$E$3,Sheet6!$E$4,IF('January 2023'!C949=Sheet6!$F$3,Sheet6!$F$4,IF('January 2023'!C949=Sheet6!$G$3,Sheet6!$G$4,IF('January 2023'!C949=Sheet6!$H$3,Sheet6!$H$4,IF('January 2023'!C949=Sheet6!$I$3,Sheet6!$I$4,IF('January 2023'!C949=Sheet6!$J$3,Sheet6!$J$4,IF('January 2023'!C949=Sheet6!$K$3,Sheet6!$K$4,IF('January 2023'!C949=Sheet6!$L$3,Sheet6!$L$4))))))))</f>
        <v>0.12562883266646963</v>
      </c>
      <c r="AG949" s="74">
        <f t="shared" si="215"/>
        <v>1</v>
      </c>
      <c r="AH949" s="71">
        <v>0.83279999999999998</v>
      </c>
      <c r="AI949" s="72">
        <f t="shared" si="216"/>
        <v>1</v>
      </c>
      <c r="AJ949" s="73">
        <f t="shared" si="217"/>
        <v>1</v>
      </c>
      <c r="AK949" s="73">
        <v>0.71157898999890445</v>
      </c>
      <c r="AL949" s="95">
        <f t="shared" si="218"/>
        <v>1</v>
      </c>
      <c r="AM949" s="107">
        <v>0</v>
      </c>
      <c r="AN949" s="98">
        <f t="shared" si="219"/>
        <v>0</v>
      </c>
      <c r="AO949" s="99" t="e">
        <f>SUMIF([1]Sheet1!$AB:$AB,E949,[1]Sheet1!$AA:$AA)</f>
        <v>#VALUE!</v>
      </c>
      <c r="AP949" s="100">
        <f t="shared" si="220"/>
        <v>1</v>
      </c>
      <c r="AQ949" s="97">
        <f t="shared" si="221"/>
        <v>0</v>
      </c>
      <c r="AR949" s="100">
        <f t="shared" si="222"/>
        <v>1</v>
      </c>
      <c r="AS949" s="101">
        <f t="shared" si="223"/>
        <v>0</v>
      </c>
      <c r="AT949" s="100">
        <v>0.12562883266646963</v>
      </c>
      <c r="AU949" s="108">
        <f t="shared" si="224"/>
        <v>1</v>
      </c>
    </row>
    <row r="950" spans="1:47" hidden="1">
      <c r="A950" s="21">
        <v>44927</v>
      </c>
      <c r="B950" s="22" t="s">
        <v>13</v>
      </c>
      <c r="C950" s="22" t="s">
        <v>782</v>
      </c>
      <c r="D950" s="22" t="s">
        <v>953</v>
      </c>
      <c r="E950" s="22">
        <v>1002050618</v>
      </c>
      <c r="F950" s="23" t="s">
        <v>15</v>
      </c>
      <c r="G950" s="22">
        <v>1070351</v>
      </c>
      <c r="H950" s="36" t="s">
        <v>20</v>
      </c>
      <c r="I950" s="4" t="s">
        <v>3512</v>
      </c>
      <c r="J950" s="4" t="s">
        <v>3512</v>
      </c>
      <c r="K950" s="24">
        <v>2288</v>
      </c>
      <c r="L950" s="25">
        <v>2288</v>
      </c>
      <c r="M950" s="26">
        <v>1</v>
      </c>
      <c r="N950" s="26">
        <v>1</v>
      </c>
      <c r="O950" s="26">
        <v>0</v>
      </c>
      <c r="P950" s="26">
        <v>2288</v>
      </c>
      <c r="Q950" s="26">
        <v>0</v>
      </c>
      <c r="R950" s="27">
        <v>146486.63</v>
      </c>
      <c r="S950" s="27">
        <v>0</v>
      </c>
      <c r="T950" s="28">
        <v>146486.63</v>
      </c>
      <c r="U950" s="27">
        <v>0</v>
      </c>
      <c r="V950" s="29">
        <v>1</v>
      </c>
      <c r="W950" s="26">
        <v>0</v>
      </c>
      <c r="X950" s="30">
        <f t="shared" si="210"/>
        <v>1</v>
      </c>
      <c r="Y950" s="31">
        <f t="shared" si="211"/>
        <v>2288</v>
      </c>
      <c r="Z950" s="31">
        <f t="shared" si="212"/>
        <v>146486.63</v>
      </c>
      <c r="AA950" s="31">
        <f t="shared" si="213"/>
        <v>146486.63</v>
      </c>
      <c r="AB950" s="5">
        <v>1</v>
      </c>
      <c r="AC950" s="6">
        <v>150187.44</v>
      </c>
      <c r="AD950" s="30">
        <v>0</v>
      </c>
      <c r="AE950" s="67">
        <f t="shared" si="214"/>
        <v>1</v>
      </c>
      <c r="AF950" s="70">
        <f>IF(C950=Sheet6!$E$3,Sheet6!$E$4,IF('January 2023'!C950=Sheet6!$F$3,Sheet6!$F$4,IF('January 2023'!C950=Sheet6!$G$3,Sheet6!$G$4,IF('January 2023'!C950=Sheet6!$H$3,Sheet6!$H$4,IF('January 2023'!C950=Sheet6!$I$3,Sheet6!$I$4,IF('January 2023'!C950=Sheet6!$J$3,Sheet6!$J$4,IF('January 2023'!C950=Sheet6!$K$3,Sheet6!$K$4,IF('January 2023'!C950=Sheet6!$L$3,Sheet6!$L$4))))))))</f>
        <v>0.12562883266646963</v>
      </c>
      <c r="AG950" s="74">
        <f t="shared" si="215"/>
        <v>1</v>
      </c>
      <c r="AH950" s="71">
        <v>0.83279999999999998</v>
      </c>
      <c r="AI950" s="72">
        <f t="shared" si="216"/>
        <v>1</v>
      </c>
      <c r="AJ950" s="73">
        <f t="shared" si="217"/>
        <v>1</v>
      </c>
      <c r="AK950" s="73">
        <v>0.71157898999890445</v>
      </c>
      <c r="AL950" s="95">
        <f t="shared" si="218"/>
        <v>1</v>
      </c>
      <c r="AM950" s="107">
        <v>0</v>
      </c>
      <c r="AN950" s="98">
        <f t="shared" si="219"/>
        <v>0</v>
      </c>
      <c r="AO950" s="99" t="e">
        <f>SUMIF([1]Sheet1!$AB:$AB,E950,[1]Sheet1!$AA:$AA)</f>
        <v>#VALUE!</v>
      </c>
      <c r="AP950" s="100">
        <f t="shared" si="220"/>
        <v>1</v>
      </c>
      <c r="AQ950" s="97">
        <f t="shared" si="221"/>
        <v>0</v>
      </c>
      <c r="AR950" s="100">
        <f t="shared" si="222"/>
        <v>1</v>
      </c>
      <c r="AS950" s="101">
        <f t="shared" si="223"/>
        <v>0</v>
      </c>
      <c r="AT950" s="100">
        <v>0.12562883266646963</v>
      </c>
      <c r="AU950" s="108">
        <f t="shared" si="224"/>
        <v>1</v>
      </c>
    </row>
    <row r="951" spans="1:47" hidden="1">
      <c r="A951" s="21">
        <v>44927</v>
      </c>
      <c r="B951" s="23" t="s">
        <v>13</v>
      </c>
      <c r="C951" s="23" t="s">
        <v>782</v>
      </c>
      <c r="D951" s="23" t="s">
        <v>935</v>
      </c>
      <c r="E951" s="23">
        <v>1002050591</v>
      </c>
      <c r="F951" s="23" t="s">
        <v>15</v>
      </c>
      <c r="G951" s="23">
        <v>1079201</v>
      </c>
      <c r="H951" s="37" t="s">
        <v>20</v>
      </c>
      <c r="I951" s="4" t="s">
        <v>3512</v>
      </c>
      <c r="J951" s="4" t="s">
        <v>3512</v>
      </c>
      <c r="K951" s="24">
        <v>1863</v>
      </c>
      <c r="L951" s="24">
        <v>1863</v>
      </c>
      <c r="M951" s="29">
        <v>1</v>
      </c>
      <c r="N951" s="29">
        <v>1</v>
      </c>
      <c r="O951" s="29">
        <v>0</v>
      </c>
      <c r="P951" s="29">
        <v>1863</v>
      </c>
      <c r="Q951" s="29">
        <v>0</v>
      </c>
      <c r="R951" s="28">
        <v>119276.49</v>
      </c>
      <c r="S951" s="28">
        <v>0</v>
      </c>
      <c r="T951" s="28">
        <v>119300</v>
      </c>
      <c r="U951" s="28">
        <v>0</v>
      </c>
      <c r="V951" s="29">
        <v>1</v>
      </c>
      <c r="W951" s="29">
        <v>0</v>
      </c>
      <c r="X951" s="32">
        <f t="shared" si="210"/>
        <v>1</v>
      </c>
      <c r="Y951" s="33">
        <f t="shared" si="211"/>
        <v>1863</v>
      </c>
      <c r="Z951" s="33">
        <f t="shared" si="212"/>
        <v>119276.49</v>
      </c>
      <c r="AA951" s="33">
        <f t="shared" si="213"/>
        <v>119300</v>
      </c>
      <c r="AB951" s="5">
        <v>1</v>
      </c>
      <c r="AC951" s="6">
        <v>57408.53</v>
      </c>
      <c r="AD951" s="32">
        <v>0</v>
      </c>
      <c r="AE951" s="67">
        <f t="shared" si="214"/>
        <v>1</v>
      </c>
      <c r="AF951" s="70">
        <f>IF(C951=Sheet6!$E$3,Sheet6!$E$4,IF('January 2023'!C951=Sheet6!$F$3,Sheet6!$F$4,IF('January 2023'!C951=Sheet6!$G$3,Sheet6!$G$4,IF('January 2023'!C951=Sheet6!$H$3,Sheet6!$H$4,IF('January 2023'!C951=Sheet6!$I$3,Sheet6!$I$4,IF('January 2023'!C951=Sheet6!$J$3,Sheet6!$J$4,IF('January 2023'!C951=Sheet6!$K$3,Sheet6!$K$4,IF('January 2023'!C951=Sheet6!$L$3,Sheet6!$L$4))))))))</f>
        <v>0.12562883266646963</v>
      </c>
      <c r="AG951" s="74">
        <f t="shared" si="215"/>
        <v>1</v>
      </c>
      <c r="AH951" s="71">
        <v>0.83279999999999998</v>
      </c>
      <c r="AI951" s="72">
        <f t="shared" si="216"/>
        <v>1</v>
      </c>
      <c r="AJ951" s="73">
        <f t="shared" si="217"/>
        <v>1</v>
      </c>
      <c r="AK951" s="73">
        <v>0.71157898999890445</v>
      </c>
      <c r="AL951" s="95">
        <f t="shared" si="218"/>
        <v>1</v>
      </c>
      <c r="AM951" s="107">
        <v>0</v>
      </c>
      <c r="AN951" s="98">
        <f t="shared" si="219"/>
        <v>0</v>
      </c>
      <c r="AO951" s="99" t="e">
        <f>SUMIF([1]Sheet1!$AB:$AB,E951,[1]Sheet1!$AA:$AA)</f>
        <v>#VALUE!</v>
      </c>
      <c r="AP951" s="100">
        <f t="shared" si="220"/>
        <v>1</v>
      </c>
      <c r="AQ951" s="97">
        <f t="shared" si="221"/>
        <v>0</v>
      </c>
      <c r="AR951" s="100">
        <f t="shared" si="222"/>
        <v>1.0001971050623639</v>
      </c>
      <c r="AS951" s="101">
        <f t="shared" si="223"/>
        <v>-1.9710506236392256E-4</v>
      </c>
      <c r="AT951" s="100">
        <v>0.12562883266646963</v>
      </c>
      <c r="AU951" s="108">
        <f t="shared" si="224"/>
        <v>1</v>
      </c>
    </row>
    <row r="952" spans="1:47" hidden="1">
      <c r="A952" s="21">
        <v>44927</v>
      </c>
      <c r="B952" s="23" t="s">
        <v>13</v>
      </c>
      <c r="C952" s="23" t="s">
        <v>782</v>
      </c>
      <c r="D952" s="23" t="s">
        <v>947</v>
      </c>
      <c r="E952" s="23">
        <v>1002050896</v>
      </c>
      <c r="F952" s="23" t="s">
        <v>15</v>
      </c>
      <c r="G952" s="23">
        <v>1079201</v>
      </c>
      <c r="H952" s="37" t="s">
        <v>20</v>
      </c>
      <c r="I952" s="4" t="s">
        <v>3512</v>
      </c>
      <c r="J952" s="4" t="s">
        <v>3512</v>
      </c>
      <c r="K952" s="24">
        <v>1658</v>
      </c>
      <c r="L952" s="24">
        <v>1658</v>
      </c>
      <c r="M952" s="29">
        <v>1</v>
      </c>
      <c r="N952" s="29">
        <v>1</v>
      </c>
      <c r="O952" s="29">
        <v>0</v>
      </c>
      <c r="P952" s="29">
        <v>1658</v>
      </c>
      <c r="Q952" s="29">
        <v>0</v>
      </c>
      <c r="R952" s="28">
        <v>106151.59</v>
      </c>
      <c r="S952" s="28">
        <v>0</v>
      </c>
      <c r="T952" s="28">
        <v>106150</v>
      </c>
      <c r="U952" s="28">
        <v>0</v>
      </c>
      <c r="V952" s="29">
        <v>1</v>
      </c>
      <c r="W952" s="29">
        <v>0</v>
      </c>
      <c r="X952" s="32">
        <f t="shared" si="210"/>
        <v>1</v>
      </c>
      <c r="Y952" s="33">
        <f t="shared" si="211"/>
        <v>1658</v>
      </c>
      <c r="Z952" s="33">
        <f t="shared" si="212"/>
        <v>106151.59</v>
      </c>
      <c r="AA952" s="33">
        <f t="shared" si="213"/>
        <v>106150</v>
      </c>
      <c r="AB952" s="5">
        <v>1</v>
      </c>
      <c r="AC952" s="6">
        <v>156186.54999999999</v>
      </c>
      <c r="AD952" s="32">
        <v>0</v>
      </c>
      <c r="AE952" s="67">
        <f t="shared" si="214"/>
        <v>1</v>
      </c>
      <c r="AF952" s="70">
        <f>IF(C952=Sheet6!$E$3,Sheet6!$E$4,IF('January 2023'!C952=Sheet6!$F$3,Sheet6!$F$4,IF('January 2023'!C952=Sheet6!$G$3,Sheet6!$G$4,IF('January 2023'!C952=Sheet6!$H$3,Sheet6!$H$4,IF('January 2023'!C952=Sheet6!$I$3,Sheet6!$I$4,IF('January 2023'!C952=Sheet6!$J$3,Sheet6!$J$4,IF('January 2023'!C952=Sheet6!$K$3,Sheet6!$K$4,IF('January 2023'!C952=Sheet6!$L$3,Sheet6!$L$4))))))))</f>
        <v>0.12562883266646963</v>
      </c>
      <c r="AG952" s="74">
        <f t="shared" si="215"/>
        <v>1</v>
      </c>
      <c r="AH952" s="71">
        <v>0.83279999999999998</v>
      </c>
      <c r="AI952" s="72">
        <f t="shared" si="216"/>
        <v>1</v>
      </c>
      <c r="AJ952" s="73">
        <f t="shared" si="217"/>
        <v>1</v>
      </c>
      <c r="AK952" s="73">
        <v>0.71157898999890445</v>
      </c>
      <c r="AL952" s="95">
        <f t="shared" si="218"/>
        <v>1</v>
      </c>
      <c r="AM952" s="107">
        <v>0</v>
      </c>
      <c r="AN952" s="98">
        <f t="shared" si="219"/>
        <v>0</v>
      </c>
      <c r="AO952" s="99" t="e">
        <f>SUMIF([1]Sheet1!$AB:$AB,E952,[1]Sheet1!$AA:$AA)</f>
        <v>#VALUE!</v>
      </c>
      <c r="AP952" s="100">
        <f t="shared" si="220"/>
        <v>1</v>
      </c>
      <c r="AQ952" s="97">
        <f t="shared" si="221"/>
        <v>0</v>
      </c>
      <c r="AR952" s="100">
        <f t="shared" si="222"/>
        <v>0.99998502142078138</v>
      </c>
      <c r="AS952" s="101">
        <f t="shared" si="223"/>
        <v>1.4978579218616339E-5</v>
      </c>
      <c r="AT952" s="100">
        <v>0.12562883266646963</v>
      </c>
      <c r="AU952" s="108">
        <f t="shared" si="224"/>
        <v>1</v>
      </c>
    </row>
    <row r="953" spans="1:47" hidden="1">
      <c r="A953" s="21">
        <v>44927</v>
      </c>
      <c r="B953" s="23" t="s">
        <v>13</v>
      </c>
      <c r="C953" s="23" t="s">
        <v>782</v>
      </c>
      <c r="D953" s="23" t="s">
        <v>958</v>
      </c>
      <c r="E953" s="23">
        <v>1002050649</v>
      </c>
      <c r="F953" s="23" t="s">
        <v>15</v>
      </c>
      <c r="G953" s="23">
        <v>1070351</v>
      </c>
      <c r="H953" s="37" t="s">
        <v>20</v>
      </c>
      <c r="I953" s="4" t="s">
        <v>3512</v>
      </c>
      <c r="J953" s="4" t="s">
        <v>3512</v>
      </c>
      <c r="K953" s="24">
        <v>935</v>
      </c>
      <c r="L953" s="24">
        <v>935</v>
      </c>
      <c r="M953" s="29">
        <v>1</v>
      </c>
      <c r="N953" s="29">
        <v>1</v>
      </c>
      <c r="O953" s="29">
        <v>0</v>
      </c>
      <c r="P953" s="29">
        <v>935</v>
      </c>
      <c r="Q953" s="29">
        <v>0</v>
      </c>
      <c r="R953" s="28">
        <v>59862.33</v>
      </c>
      <c r="S953" s="28">
        <v>0</v>
      </c>
      <c r="T953" s="28">
        <v>59862.33</v>
      </c>
      <c r="U953" s="28">
        <v>0</v>
      </c>
      <c r="V953" s="29">
        <v>1</v>
      </c>
      <c r="W953" s="29">
        <v>0</v>
      </c>
      <c r="X953" s="32">
        <f t="shared" si="210"/>
        <v>1</v>
      </c>
      <c r="Y953" s="33">
        <f t="shared" si="211"/>
        <v>935</v>
      </c>
      <c r="Z953" s="33">
        <f t="shared" si="212"/>
        <v>59862.33</v>
      </c>
      <c r="AA953" s="33">
        <f t="shared" si="213"/>
        <v>59862.33</v>
      </c>
      <c r="AB953" s="5">
        <v>1</v>
      </c>
      <c r="AC953" s="6">
        <v>76630.84</v>
      </c>
      <c r="AD953" s="32">
        <v>0</v>
      </c>
      <c r="AE953" s="67">
        <f t="shared" si="214"/>
        <v>1</v>
      </c>
      <c r="AF953" s="70">
        <f>IF(C953=Sheet6!$E$3,Sheet6!$E$4,IF('January 2023'!C953=Sheet6!$F$3,Sheet6!$F$4,IF('January 2023'!C953=Sheet6!$G$3,Sheet6!$G$4,IF('January 2023'!C953=Sheet6!$H$3,Sheet6!$H$4,IF('January 2023'!C953=Sheet6!$I$3,Sheet6!$I$4,IF('January 2023'!C953=Sheet6!$J$3,Sheet6!$J$4,IF('January 2023'!C953=Sheet6!$K$3,Sheet6!$K$4,IF('January 2023'!C953=Sheet6!$L$3,Sheet6!$L$4))))))))</f>
        <v>0.12562883266646963</v>
      </c>
      <c r="AG953" s="74">
        <f t="shared" si="215"/>
        <v>1</v>
      </c>
      <c r="AH953" s="71">
        <v>0.83279999999999998</v>
      </c>
      <c r="AI953" s="72">
        <f t="shared" si="216"/>
        <v>1</v>
      </c>
      <c r="AJ953" s="73">
        <f t="shared" si="217"/>
        <v>1</v>
      </c>
      <c r="AK953" s="73">
        <v>0.71157898999890445</v>
      </c>
      <c r="AL953" s="95">
        <f t="shared" si="218"/>
        <v>1</v>
      </c>
      <c r="AM953" s="107">
        <v>0</v>
      </c>
      <c r="AN953" s="98">
        <f t="shared" si="219"/>
        <v>0</v>
      </c>
      <c r="AO953" s="99" t="e">
        <f>SUMIF([1]Sheet1!$AB:$AB,E953,[1]Sheet1!$AA:$AA)</f>
        <v>#VALUE!</v>
      </c>
      <c r="AP953" s="100">
        <f t="shared" si="220"/>
        <v>1</v>
      </c>
      <c r="AQ953" s="97">
        <f t="shared" si="221"/>
        <v>0</v>
      </c>
      <c r="AR953" s="100">
        <f t="shared" si="222"/>
        <v>1</v>
      </c>
      <c r="AS953" s="101">
        <f t="shared" si="223"/>
        <v>0</v>
      </c>
      <c r="AT953" s="100">
        <v>0.12562883266646963</v>
      </c>
      <c r="AU953" s="108">
        <f t="shared" si="224"/>
        <v>1</v>
      </c>
    </row>
    <row r="954" spans="1:47" hidden="1">
      <c r="A954" s="21">
        <v>44927</v>
      </c>
      <c r="B954" s="22" t="s">
        <v>13</v>
      </c>
      <c r="C954" s="22" t="s">
        <v>782</v>
      </c>
      <c r="D954" s="22" t="s">
        <v>956</v>
      </c>
      <c r="E954" s="22">
        <v>1002050555</v>
      </c>
      <c r="F954" s="23" t="s">
        <v>15</v>
      </c>
      <c r="G954" s="22">
        <v>1079201</v>
      </c>
      <c r="H954" s="36" t="s">
        <v>20</v>
      </c>
      <c r="I954" s="4" t="s">
        <v>3512</v>
      </c>
      <c r="J954" s="4" t="s">
        <v>3512</v>
      </c>
      <c r="K954" s="24" t="s">
        <v>24</v>
      </c>
      <c r="L954" s="25">
        <v>0</v>
      </c>
      <c r="M954" s="26">
        <v>0</v>
      </c>
      <c r="N954" s="26">
        <v>0</v>
      </c>
      <c r="O954" s="26">
        <v>1</v>
      </c>
      <c r="P954" s="26">
        <v>0</v>
      </c>
      <c r="Q954" s="26">
        <v>2387.8000000000002</v>
      </c>
      <c r="R954" s="27">
        <v>0</v>
      </c>
      <c r="S954" s="27">
        <v>147952.85</v>
      </c>
      <c r="T954" s="28">
        <v>0</v>
      </c>
      <c r="U954" s="27">
        <v>250000</v>
      </c>
      <c r="V954" s="29">
        <v>0</v>
      </c>
      <c r="W954" s="26">
        <v>1</v>
      </c>
      <c r="X954" s="30">
        <f t="shared" si="210"/>
        <v>1</v>
      </c>
      <c r="Y954" s="31">
        <f t="shared" si="211"/>
        <v>2387.8000000000002</v>
      </c>
      <c r="Z954" s="31">
        <f t="shared" si="212"/>
        <v>147952.85</v>
      </c>
      <c r="AA954" s="31">
        <f t="shared" si="213"/>
        <v>250000</v>
      </c>
      <c r="AB954" s="5">
        <v>1</v>
      </c>
      <c r="AC954" s="6">
        <v>0</v>
      </c>
      <c r="AD954" s="30">
        <v>0</v>
      </c>
      <c r="AE954" s="67">
        <f t="shared" si="214"/>
        <v>1</v>
      </c>
      <c r="AF954" s="70">
        <f>IF(C954=Sheet6!$E$3,Sheet6!$E$4,IF('January 2023'!C954=Sheet6!$F$3,Sheet6!$F$4,IF('January 2023'!C954=Sheet6!$G$3,Sheet6!$G$4,IF('January 2023'!C954=Sheet6!$H$3,Sheet6!$H$4,IF('January 2023'!C954=Sheet6!$I$3,Sheet6!$I$4,IF('January 2023'!C954=Sheet6!$J$3,Sheet6!$J$4,IF('January 2023'!C954=Sheet6!$K$3,Sheet6!$K$4,IF('January 2023'!C954=Sheet6!$L$3,Sheet6!$L$4))))))))</f>
        <v>0.12562883266646963</v>
      </c>
      <c r="AG954" s="74">
        <f t="shared" si="215"/>
        <v>0</v>
      </c>
      <c r="AH954" s="71">
        <v>0.83279999999999998</v>
      </c>
      <c r="AI954" s="72">
        <f t="shared" si="216"/>
        <v>0</v>
      </c>
      <c r="AJ954" s="73">
        <f t="shared" si="217"/>
        <v>1</v>
      </c>
      <c r="AK954" s="73">
        <v>0.71157898999890445</v>
      </c>
      <c r="AL954" s="95">
        <f t="shared" si="218"/>
        <v>1</v>
      </c>
      <c r="AM954" s="107">
        <v>0</v>
      </c>
      <c r="AN954" s="98">
        <f t="shared" si="219"/>
        <v>0</v>
      </c>
      <c r="AO954" s="99" t="e">
        <f>SUMIF([1]Sheet1!$AB:$AB,E954,[1]Sheet1!$AA:$AA)</f>
        <v>#VALUE!</v>
      </c>
      <c r="AP954" s="100">
        <f t="shared" si="220"/>
        <v>1</v>
      </c>
      <c r="AQ954" s="97">
        <f t="shared" si="221"/>
        <v>0</v>
      </c>
      <c r="AR954" s="100">
        <f t="shared" si="222"/>
        <v>1.6897275044042748</v>
      </c>
      <c r="AS954" s="101">
        <f t="shared" si="223"/>
        <v>1</v>
      </c>
      <c r="AT954" s="100">
        <v>0.12562883266646963</v>
      </c>
      <c r="AU954" s="108">
        <f t="shared" si="224"/>
        <v>0</v>
      </c>
    </row>
    <row r="955" spans="1:47" hidden="1">
      <c r="A955" s="21">
        <v>44927</v>
      </c>
      <c r="B955" s="23" t="s">
        <v>13</v>
      </c>
      <c r="C955" s="23" t="s">
        <v>782</v>
      </c>
      <c r="D955" s="23" t="s">
        <v>3394</v>
      </c>
      <c r="E955" s="23">
        <v>1002650921</v>
      </c>
      <c r="F955" s="23" t="s">
        <v>15</v>
      </c>
      <c r="G955" s="23">
        <v>1079393</v>
      </c>
      <c r="H955" s="37" t="s">
        <v>16</v>
      </c>
      <c r="I955" s="4" t="s">
        <v>3512</v>
      </c>
      <c r="J955" s="4" t="s">
        <v>3512</v>
      </c>
      <c r="K955" s="24">
        <v>146317</v>
      </c>
      <c r="L955" s="24">
        <v>146317</v>
      </c>
      <c r="M955" s="29">
        <v>1</v>
      </c>
      <c r="N955" s="29">
        <v>1</v>
      </c>
      <c r="O955" s="29">
        <v>0</v>
      </c>
      <c r="P955" s="29">
        <v>146317</v>
      </c>
      <c r="Q955" s="29">
        <v>0</v>
      </c>
      <c r="R955" s="28">
        <v>10698969.25</v>
      </c>
      <c r="S955" s="28">
        <v>0</v>
      </c>
      <c r="T955" s="28">
        <v>10698969.25</v>
      </c>
      <c r="U955" s="28">
        <v>0</v>
      </c>
      <c r="V955" s="29">
        <v>1</v>
      </c>
      <c r="W955" s="29">
        <v>0</v>
      </c>
      <c r="X955" s="32">
        <f t="shared" si="210"/>
        <v>1</v>
      </c>
      <c r="Y955" s="33">
        <f t="shared" si="211"/>
        <v>146317</v>
      </c>
      <c r="Z955" s="33">
        <f t="shared" si="212"/>
        <v>10698969.25</v>
      </c>
      <c r="AA955" s="33">
        <f t="shared" si="213"/>
        <v>10698969.25</v>
      </c>
      <c r="AB955" s="5">
        <v>1</v>
      </c>
      <c r="AC955" s="6">
        <v>8804903.0199999996</v>
      </c>
      <c r="AD955" s="32">
        <v>0</v>
      </c>
      <c r="AE955" s="67">
        <f t="shared" si="214"/>
        <v>1</v>
      </c>
      <c r="AF955" s="70">
        <f>IF(C955=Sheet6!$E$3,Sheet6!$E$4,IF('January 2023'!C955=Sheet6!$F$3,Sheet6!$F$4,IF('January 2023'!C955=Sheet6!$G$3,Sheet6!$G$4,IF('January 2023'!C955=Sheet6!$H$3,Sheet6!$H$4,IF('January 2023'!C955=Sheet6!$I$3,Sheet6!$I$4,IF('January 2023'!C955=Sheet6!$J$3,Sheet6!$J$4,IF('January 2023'!C955=Sheet6!$K$3,Sheet6!$K$4,IF('January 2023'!C955=Sheet6!$L$3,Sheet6!$L$4))))))))</f>
        <v>0.12562883266646963</v>
      </c>
      <c r="AG955" s="74">
        <f t="shared" si="215"/>
        <v>1</v>
      </c>
      <c r="AH955" s="71">
        <v>0.83279999999999998</v>
      </c>
      <c r="AI955" s="72">
        <f t="shared" si="216"/>
        <v>1</v>
      </c>
      <c r="AJ955" s="73">
        <f t="shared" si="217"/>
        <v>1</v>
      </c>
      <c r="AK955" s="73">
        <v>0.71157898999890445</v>
      </c>
      <c r="AL955" s="95">
        <f t="shared" si="218"/>
        <v>1</v>
      </c>
      <c r="AM955" s="107">
        <v>0</v>
      </c>
      <c r="AN955" s="98">
        <f t="shared" si="219"/>
        <v>0</v>
      </c>
      <c r="AO955" s="99" t="e">
        <f>SUMIF([1]Sheet1!$AB:$AB,E955,[1]Sheet1!$AA:$AA)</f>
        <v>#VALUE!</v>
      </c>
      <c r="AP955" s="100">
        <f t="shared" si="220"/>
        <v>1</v>
      </c>
      <c r="AQ955" s="97">
        <f t="shared" si="221"/>
        <v>0</v>
      </c>
      <c r="AR955" s="100">
        <f t="shared" si="222"/>
        <v>1</v>
      </c>
      <c r="AS955" s="101">
        <f t="shared" si="223"/>
        <v>0</v>
      </c>
      <c r="AT955" s="100">
        <v>0.12562883266646963</v>
      </c>
      <c r="AU955" s="108">
        <f t="shared" si="224"/>
        <v>1</v>
      </c>
    </row>
    <row r="956" spans="1:47" hidden="1">
      <c r="A956" s="21">
        <v>44927</v>
      </c>
      <c r="B956" s="23" t="s">
        <v>13</v>
      </c>
      <c r="C956" s="23" t="s">
        <v>782</v>
      </c>
      <c r="D956" s="23" t="s">
        <v>3395</v>
      </c>
      <c r="E956" s="23">
        <v>1002049576</v>
      </c>
      <c r="F956" s="23" t="s">
        <v>15</v>
      </c>
      <c r="G956" s="23">
        <v>1079393</v>
      </c>
      <c r="H956" s="37" t="s">
        <v>16</v>
      </c>
      <c r="I956" s="4" t="s">
        <v>3512</v>
      </c>
      <c r="J956" s="4" t="s">
        <v>3512</v>
      </c>
      <c r="K956" s="24">
        <v>88650</v>
      </c>
      <c r="L956" s="24">
        <v>88650</v>
      </c>
      <c r="M956" s="29">
        <v>1</v>
      </c>
      <c r="N956" s="29">
        <v>1</v>
      </c>
      <c r="O956" s="29">
        <v>0</v>
      </c>
      <c r="P956" s="29">
        <v>88650</v>
      </c>
      <c r="Q956" s="29">
        <v>0</v>
      </c>
      <c r="R956" s="28">
        <v>6482251.71</v>
      </c>
      <c r="S956" s="28">
        <v>0</v>
      </c>
      <c r="T956" s="28">
        <v>6482251.71</v>
      </c>
      <c r="U956" s="28">
        <v>0</v>
      </c>
      <c r="V956" s="29">
        <v>1</v>
      </c>
      <c r="W956" s="29">
        <v>0</v>
      </c>
      <c r="X956" s="32">
        <f t="shared" si="210"/>
        <v>1</v>
      </c>
      <c r="Y956" s="33">
        <f t="shared" si="211"/>
        <v>88650</v>
      </c>
      <c r="Z956" s="33">
        <f t="shared" si="212"/>
        <v>6482251.71</v>
      </c>
      <c r="AA956" s="33">
        <f t="shared" si="213"/>
        <v>6482251.71</v>
      </c>
      <c r="AB956" s="5">
        <v>1</v>
      </c>
      <c r="AC956" s="6">
        <v>2924215.54</v>
      </c>
      <c r="AD956" s="32">
        <v>0</v>
      </c>
      <c r="AE956" s="67">
        <f t="shared" si="214"/>
        <v>1</v>
      </c>
      <c r="AF956" s="70">
        <f>IF(C956=Sheet6!$E$3,Sheet6!$E$4,IF('January 2023'!C956=Sheet6!$F$3,Sheet6!$F$4,IF('January 2023'!C956=Sheet6!$G$3,Sheet6!$G$4,IF('January 2023'!C956=Sheet6!$H$3,Sheet6!$H$4,IF('January 2023'!C956=Sheet6!$I$3,Sheet6!$I$4,IF('January 2023'!C956=Sheet6!$J$3,Sheet6!$J$4,IF('January 2023'!C956=Sheet6!$K$3,Sheet6!$K$4,IF('January 2023'!C956=Sheet6!$L$3,Sheet6!$L$4))))))))</f>
        <v>0.12562883266646963</v>
      </c>
      <c r="AG956" s="74">
        <f t="shared" si="215"/>
        <v>1</v>
      </c>
      <c r="AH956" s="71">
        <v>0.83279999999999998</v>
      </c>
      <c r="AI956" s="72">
        <f t="shared" si="216"/>
        <v>1</v>
      </c>
      <c r="AJ956" s="73">
        <f t="shared" si="217"/>
        <v>1</v>
      </c>
      <c r="AK956" s="73">
        <v>0.71157898999890445</v>
      </c>
      <c r="AL956" s="95">
        <f t="shared" si="218"/>
        <v>1</v>
      </c>
      <c r="AM956" s="107">
        <v>0</v>
      </c>
      <c r="AN956" s="98">
        <f t="shared" si="219"/>
        <v>0</v>
      </c>
      <c r="AO956" s="99" t="e">
        <f>SUMIF([1]Sheet1!$AB:$AB,E956,[1]Sheet1!$AA:$AA)</f>
        <v>#VALUE!</v>
      </c>
      <c r="AP956" s="100">
        <f t="shared" si="220"/>
        <v>1</v>
      </c>
      <c r="AQ956" s="97">
        <f t="shared" si="221"/>
        <v>0</v>
      </c>
      <c r="AR956" s="100">
        <f t="shared" si="222"/>
        <v>1</v>
      </c>
      <c r="AS956" s="101">
        <f t="shared" si="223"/>
        <v>0</v>
      </c>
      <c r="AT956" s="100">
        <v>0.12562883266646963</v>
      </c>
      <c r="AU956" s="108">
        <f t="shared" si="224"/>
        <v>1</v>
      </c>
    </row>
    <row r="957" spans="1:47" hidden="1">
      <c r="A957" s="21">
        <v>44927</v>
      </c>
      <c r="B957" s="23" t="s">
        <v>13</v>
      </c>
      <c r="C957" s="23" t="s">
        <v>782</v>
      </c>
      <c r="D957" s="23" t="s">
        <v>818</v>
      </c>
      <c r="E957" s="23">
        <v>1002049643</v>
      </c>
      <c r="F957" s="23" t="s">
        <v>15</v>
      </c>
      <c r="G957" s="23">
        <v>1079393</v>
      </c>
      <c r="H957" s="37" t="s">
        <v>16</v>
      </c>
      <c r="I957" s="4" t="s">
        <v>3512</v>
      </c>
      <c r="J957" s="4" t="s">
        <v>3512</v>
      </c>
      <c r="K957" s="24">
        <v>39120</v>
      </c>
      <c r="L957" s="24">
        <v>39120</v>
      </c>
      <c r="M957" s="29">
        <v>1</v>
      </c>
      <c r="N957" s="29">
        <v>1</v>
      </c>
      <c r="O957" s="29">
        <v>0</v>
      </c>
      <c r="P957" s="29">
        <v>39120</v>
      </c>
      <c r="Q957" s="29">
        <v>0</v>
      </c>
      <c r="R957" s="28">
        <v>2860526.65</v>
      </c>
      <c r="S957" s="28">
        <v>0</v>
      </c>
      <c r="T957" s="28">
        <v>2739728.07</v>
      </c>
      <c r="U957" s="28">
        <v>0</v>
      </c>
      <c r="V957" s="29">
        <v>1</v>
      </c>
      <c r="W957" s="29">
        <v>0</v>
      </c>
      <c r="X957" s="32">
        <f t="shared" si="210"/>
        <v>1</v>
      </c>
      <c r="Y957" s="33">
        <f t="shared" si="211"/>
        <v>39120</v>
      </c>
      <c r="Z957" s="33">
        <f t="shared" si="212"/>
        <v>2860526.65</v>
      </c>
      <c r="AA957" s="33">
        <f t="shared" si="213"/>
        <v>2739728.07</v>
      </c>
      <c r="AB957" s="5">
        <v>1</v>
      </c>
      <c r="AC957" s="6">
        <v>2118300.8199999998</v>
      </c>
      <c r="AD957" s="32">
        <v>0</v>
      </c>
      <c r="AE957" s="67">
        <f t="shared" si="214"/>
        <v>1</v>
      </c>
      <c r="AF957" s="70">
        <f>IF(C957=Sheet6!$E$3,Sheet6!$E$4,IF('January 2023'!C957=Sheet6!$F$3,Sheet6!$F$4,IF('January 2023'!C957=Sheet6!$G$3,Sheet6!$G$4,IF('January 2023'!C957=Sheet6!$H$3,Sheet6!$H$4,IF('January 2023'!C957=Sheet6!$I$3,Sheet6!$I$4,IF('January 2023'!C957=Sheet6!$J$3,Sheet6!$J$4,IF('January 2023'!C957=Sheet6!$K$3,Sheet6!$K$4,IF('January 2023'!C957=Sheet6!$L$3,Sheet6!$L$4))))))))</f>
        <v>0.12562883266646963</v>
      </c>
      <c r="AG957" s="74">
        <f t="shared" si="215"/>
        <v>1</v>
      </c>
      <c r="AH957" s="71">
        <v>0.83279999999999998</v>
      </c>
      <c r="AI957" s="72">
        <f t="shared" si="216"/>
        <v>1</v>
      </c>
      <c r="AJ957" s="73">
        <f t="shared" si="217"/>
        <v>1</v>
      </c>
      <c r="AK957" s="73">
        <v>0.71157898999890445</v>
      </c>
      <c r="AL957" s="95">
        <f t="shared" si="218"/>
        <v>1</v>
      </c>
      <c r="AM957" s="107">
        <v>0</v>
      </c>
      <c r="AN957" s="98">
        <f t="shared" si="219"/>
        <v>0</v>
      </c>
      <c r="AO957" s="99" t="e">
        <f>SUMIF([1]Sheet1!$AB:$AB,E957,[1]Sheet1!$AA:$AA)</f>
        <v>#VALUE!</v>
      </c>
      <c r="AP957" s="100">
        <f t="shared" si="220"/>
        <v>1</v>
      </c>
      <c r="AQ957" s="97">
        <f t="shared" si="221"/>
        <v>0</v>
      </c>
      <c r="AR957" s="100">
        <f t="shared" si="222"/>
        <v>0.95777051054567164</v>
      </c>
      <c r="AS957" s="101">
        <f t="shared" si="223"/>
        <v>4.2229489454328362E-2</v>
      </c>
      <c r="AT957" s="100">
        <v>0.12562883266646963</v>
      </c>
      <c r="AU957" s="108">
        <f t="shared" si="224"/>
        <v>1</v>
      </c>
    </row>
    <row r="958" spans="1:47" hidden="1">
      <c r="A958" s="21">
        <v>44927</v>
      </c>
      <c r="B958" s="22" t="s">
        <v>13</v>
      </c>
      <c r="C958" s="22" t="s">
        <v>782</v>
      </c>
      <c r="D958" s="22" t="s">
        <v>3396</v>
      </c>
      <c r="E958" s="22">
        <v>1002049688</v>
      </c>
      <c r="F958" s="23" t="s">
        <v>15</v>
      </c>
      <c r="G958" s="22">
        <v>1079393</v>
      </c>
      <c r="H958" s="36" t="s">
        <v>16</v>
      </c>
      <c r="I958" s="4" t="s">
        <v>3512</v>
      </c>
      <c r="J958" s="4" t="s">
        <v>3512</v>
      </c>
      <c r="K958" s="24">
        <v>37695.179999999935</v>
      </c>
      <c r="L958" s="25">
        <v>37695.179999999935</v>
      </c>
      <c r="M958" s="26">
        <v>1</v>
      </c>
      <c r="N958" s="26">
        <v>1</v>
      </c>
      <c r="O958" s="26">
        <v>0</v>
      </c>
      <c r="P958" s="26">
        <v>37696</v>
      </c>
      <c r="Q958" s="26">
        <v>0</v>
      </c>
      <c r="R958" s="27">
        <v>2730283.2800000003</v>
      </c>
      <c r="S958" s="27">
        <v>0</v>
      </c>
      <c r="T958" s="28">
        <v>2730283.88</v>
      </c>
      <c r="U958" s="27">
        <v>0</v>
      </c>
      <c r="V958" s="29">
        <v>1</v>
      </c>
      <c r="W958" s="26">
        <v>0</v>
      </c>
      <c r="X958" s="30">
        <f t="shared" si="210"/>
        <v>1</v>
      </c>
      <c r="Y958" s="31">
        <f t="shared" si="211"/>
        <v>37696</v>
      </c>
      <c r="Z958" s="31">
        <f t="shared" si="212"/>
        <v>2730283.2800000003</v>
      </c>
      <c r="AA958" s="31">
        <f t="shared" si="213"/>
        <v>2730283.88</v>
      </c>
      <c r="AB958" s="5">
        <v>1</v>
      </c>
      <c r="AC958" s="6">
        <v>1998409.68</v>
      </c>
      <c r="AD958" s="30">
        <v>0</v>
      </c>
      <c r="AE958" s="67">
        <f t="shared" si="214"/>
        <v>1</v>
      </c>
      <c r="AF958" s="70">
        <f>IF(C958=Sheet6!$E$3,Sheet6!$E$4,IF('January 2023'!C958=Sheet6!$F$3,Sheet6!$F$4,IF('January 2023'!C958=Sheet6!$G$3,Sheet6!$G$4,IF('January 2023'!C958=Sheet6!$H$3,Sheet6!$H$4,IF('January 2023'!C958=Sheet6!$I$3,Sheet6!$I$4,IF('January 2023'!C958=Sheet6!$J$3,Sheet6!$J$4,IF('January 2023'!C958=Sheet6!$K$3,Sheet6!$K$4,IF('January 2023'!C958=Sheet6!$L$3,Sheet6!$L$4))))))))</f>
        <v>0.12562883266646963</v>
      </c>
      <c r="AG958" s="74">
        <f t="shared" si="215"/>
        <v>1.0000217534443412</v>
      </c>
      <c r="AH958" s="71">
        <v>0.83279999999999998</v>
      </c>
      <c r="AI958" s="72">
        <f t="shared" si="216"/>
        <v>1</v>
      </c>
      <c r="AJ958" s="73">
        <f t="shared" si="217"/>
        <v>1</v>
      </c>
      <c r="AK958" s="73">
        <v>0.71157898999890445</v>
      </c>
      <c r="AL958" s="95">
        <f t="shared" si="218"/>
        <v>1</v>
      </c>
      <c r="AM958" s="107">
        <v>0</v>
      </c>
      <c r="AN958" s="98">
        <f t="shared" si="219"/>
        <v>0</v>
      </c>
      <c r="AO958" s="99" t="e">
        <f>SUMIF([1]Sheet1!$AB:$AB,E958,[1]Sheet1!$AA:$AA)</f>
        <v>#VALUE!</v>
      </c>
      <c r="AP958" s="100">
        <f t="shared" si="220"/>
        <v>1</v>
      </c>
      <c r="AQ958" s="97">
        <f t="shared" si="221"/>
        <v>0</v>
      </c>
      <c r="AR958" s="100">
        <f t="shared" si="222"/>
        <v>1.0000002197574165</v>
      </c>
      <c r="AS958" s="101">
        <f t="shared" si="223"/>
        <v>-2.1973206538072887E-5</v>
      </c>
      <c r="AT958" s="100">
        <v>0.12562883266646963</v>
      </c>
      <c r="AU958" s="108">
        <f t="shared" si="224"/>
        <v>1</v>
      </c>
    </row>
    <row r="959" spans="1:47" hidden="1">
      <c r="A959" s="21">
        <v>44927</v>
      </c>
      <c r="B959" s="23" t="s">
        <v>13</v>
      </c>
      <c r="C959" s="23" t="s">
        <v>782</v>
      </c>
      <c r="D959" s="23" t="s">
        <v>3397</v>
      </c>
      <c r="E959" s="23">
        <v>1003632906</v>
      </c>
      <c r="F959" s="23" t="s">
        <v>15</v>
      </c>
      <c r="G959" s="23">
        <v>1079393</v>
      </c>
      <c r="H959" s="37" t="s">
        <v>16</v>
      </c>
      <c r="I959" s="4" t="s">
        <v>3512</v>
      </c>
      <c r="J959" s="4" t="s">
        <v>3512</v>
      </c>
      <c r="K959" s="24">
        <v>17800</v>
      </c>
      <c r="L959" s="24">
        <v>17800</v>
      </c>
      <c r="M959" s="29">
        <v>1</v>
      </c>
      <c r="N959" s="29">
        <v>1</v>
      </c>
      <c r="O959" s="29">
        <v>0</v>
      </c>
      <c r="P959" s="29">
        <v>17800</v>
      </c>
      <c r="Q959" s="29">
        <v>0</v>
      </c>
      <c r="R959" s="28">
        <v>1301568.8700000001</v>
      </c>
      <c r="S959" s="28">
        <v>0</v>
      </c>
      <c r="T959" s="28">
        <v>1301568.8700000001</v>
      </c>
      <c r="U959" s="28">
        <v>0</v>
      </c>
      <c r="V959" s="29">
        <v>1</v>
      </c>
      <c r="W959" s="29">
        <v>0</v>
      </c>
      <c r="X959" s="32">
        <f t="shared" si="210"/>
        <v>1</v>
      </c>
      <c r="Y959" s="33">
        <f t="shared" si="211"/>
        <v>17800</v>
      </c>
      <c r="Z959" s="33">
        <f t="shared" si="212"/>
        <v>1301568.8700000001</v>
      </c>
      <c r="AA959" s="33">
        <f t="shared" si="213"/>
        <v>1301568.8700000001</v>
      </c>
      <c r="AB959" s="5">
        <v>1</v>
      </c>
      <c r="AC959" s="6">
        <v>996660.34</v>
      </c>
      <c r="AD959" s="32">
        <v>0</v>
      </c>
      <c r="AE959" s="67">
        <f t="shared" si="214"/>
        <v>1</v>
      </c>
      <c r="AF959" s="70">
        <f>IF(C959=Sheet6!$E$3,Sheet6!$E$4,IF('January 2023'!C959=Sheet6!$F$3,Sheet6!$F$4,IF('January 2023'!C959=Sheet6!$G$3,Sheet6!$G$4,IF('January 2023'!C959=Sheet6!$H$3,Sheet6!$H$4,IF('January 2023'!C959=Sheet6!$I$3,Sheet6!$I$4,IF('January 2023'!C959=Sheet6!$J$3,Sheet6!$J$4,IF('January 2023'!C959=Sheet6!$K$3,Sheet6!$K$4,IF('January 2023'!C959=Sheet6!$L$3,Sheet6!$L$4))))))))</f>
        <v>0.12562883266646963</v>
      </c>
      <c r="AG959" s="74">
        <f t="shared" si="215"/>
        <v>1</v>
      </c>
      <c r="AH959" s="71">
        <v>0.83279999999999998</v>
      </c>
      <c r="AI959" s="72">
        <f t="shared" si="216"/>
        <v>1</v>
      </c>
      <c r="AJ959" s="73">
        <f t="shared" si="217"/>
        <v>1</v>
      </c>
      <c r="AK959" s="73">
        <v>0.71157898999890445</v>
      </c>
      <c r="AL959" s="95">
        <f t="shared" si="218"/>
        <v>1</v>
      </c>
      <c r="AM959" s="107">
        <v>0</v>
      </c>
      <c r="AN959" s="98">
        <f t="shared" si="219"/>
        <v>0</v>
      </c>
      <c r="AO959" s="99" t="e">
        <f>SUMIF([1]Sheet1!$AB:$AB,E959,[1]Sheet1!$AA:$AA)</f>
        <v>#VALUE!</v>
      </c>
      <c r="AP959" s="100">
        <f t="shared" si="220"/>
        <v>1</v>
      </c>
      <c r="AQ959" s="97">
        <f t="shared" si="221"/>
        <v>0</v>
      </c>
      <c r="AR959" s="100">
        <f t="shared" si="222"/>
        <v>1</v>
      </c>
      <c r="AS959" s="101">
        <f t="shared" si="223"/>
        <v>0</v>
      </c>
      <c r="AT959" s="100">
        <v>0.12562883266646963</v>
      </c>
      <c r="AU959" s="108">
        <f t="shared" si="224"/>
        <v>1</v>
      </c>
    </row>
    <row r="960" spans="1:47" hidden="1">
      <c r="A960" s="21">
        <v>44927</v>
      </c>
      <c r="B960" s="23" t="s">
        <v>13</v>
      </c>
      <c r="C960" s="23" t="s">
        <v>782</v>
      </c>
      <c r="D960" s="23" t="s">
        <v>859</v>
      </c>
      <c r="E960" s="23">
        <v>1004820954</v>
      </c>
      <c r="F960" s="23" t="s">
        <v>15</v>
      </c>
      <c r="G960" s="23">
        <v>1079401</v>
      </c>
      <c r="H960" s="37" t="s">
        <v>16</v>
      </c>
      <c r="I960" s="4" t="s">
        <v>3512</v>
      </c>
      <c r="J960" s="4" t="s">
        <v>3512</v>
      </c>
      <c r="K960" s="24">
        <v>17070</v>
      </c>
      <c r="L960" s="24">
        <v>17070</v>
      </c>
      <c r="M960" s="29">
        <v>1</v>
      </c>
      <c r="N960" s="29">
        <v>1</v>
      </c>
      <c r="O960" s="29">
        <v>0</v>
      </c>
      <c r="P960" s="29">
        <v>17070</v>
      </c>
      <c r="Q960" s="29">
        <v>0</v>
      </c>
      <c r="R960" s="28">
        <v>1248189.93</v>
      </c>
      <c r="S960" s="28">
        <v>0</v>
      </c>
      <c r="T960" s="28">
        <v>1248189.93</v>
      </c>
      <c r="U960" s="28">
        <v>0</v>
      </c>
      <c r="V960" s="29">
        <v>1</v>
      </c>
      <c r="W960" s="29">
        <v>0</v>
      </c>
      <c r="X960" s="32">
        <f t="shared" si="210"/>
        <v>1</v>
      </c>
      <c r="Y960" s="33">
        <f t="shared" si="211"/>
        <v>17070</v>
      </c>
      <c r="Z960" s="33">
        <f t="shared" si="212"/>
        <v>1248189.93</v>
      </c>
      <c r="AA960" s="33">
        <f t="shared" si="213"/>
        <v>1248189.93</v>
      </c>
      <c r="AB960" s="5">
        <v>1</v>
      </c>
      <c r="AC960" s="6">
        <v>1890757.84</v>
      </c>
      <c r="AD960" s="32">
        <v>0</v>
      </c>
      <c r="AE960" s="67">
        <f t="shared" si="214"/>
        <v>1</v>
      </c>
      <c r="AF960" s="70">
        <f>IF(C960=Sheet6!$E$3,Sheet6!$E$4,IF('January 2023'!C960=Sheet6!$F$3,Sheet6!$F$4,IF('January 2023'!C960=Sheet6!$G$3,Sheet6!$G$4,IF('January 2023'!C960=Sheet6!$H$3,Sheet6!$H$4,IF('January 2023'!C960=Sheet6!$I$3,Sheet6!$I$4,IF('January 2023'!C960=Sheet6!$J$3,Sheet6!$J$4,IF('January 2023'!C960=Sheet6!$K$3,Sheet6!$K$4,IF('January 2023'!C960=Sheet6!$L$3,Sheet6!$L$4))))))))</f>
        <v>0.12562883266646963</v>
      </c>
      <c r="AG960" s="74">
        <f t="shared" si="215"/>
        <v>1</v>
      </c>
      <c r="AH960" s="71">
        <v>0.83279999999999998</v>
      </c>
      <c r="AI960" s="72">
        <f t="shared" si="216"/>
        <v>1</v>
      </c>
      <c r="AJ960" s="73">
        <f t="shared" si="217"/>
        <v>1</v>
      </c>
      <c r="AK960" s="73">
        <v>0.71157898999890445</v>
      </c>
      <c r="AL960" s="95">
        <f t="shared" si="218"/>
        <v>1</v>
      </c>
      <c r="AM960" s="107">
        <v>0</v>
      </c>
      <c r="AN960" s="98">
        <f t="shared" si="219"/>
        <v>0</v>
      </c>
      <c r="AO960" s="99" t="e">
        <f>SUMIF([1]Sheet1!$AB:$AB,E960,[1]Sheet1!$AA:$AA)</f>
        <v>#VALUE!</v>
      </c>
      <c r="AP960" s="100">
        <f t="shared" si="220"/>
        <v>1</v>
      </c>
      <c r="AQ960" s="97">
        <f t="shared" si="221"/>
        <v>0</v>
      </c>
      <c r="AR960" s="100">
        <f t="shared" si="222"/>
        <v>1</v>
      </c>
      <c r="AS960" s="101">
        <f t="shared" si="223"/>
        <v>0</v>
      </c>
      <c r="AT960" s="100">
        <v>0.12562883266646963</v>
      </c>
      <c r="AU960" s="108">
        <f t="shared" si="224"/>
        <v>1</v>
      </c>
    </row>
    <row r="961" spans="1:47" hidden="1">
      <c r="A961" s="21">
        <v>44927</v>
      </c>
      <c r="B961" s="23" t="s">
        <v>13</v>
      </c>
      <c r="C961" s="23" t="s">
        <v>782</v>
      </c>
      <c r="D961" s="23" t="s">
        <v>3398</v>
      </c>
      <c r="E961" s="23">
        <v>1002049899</v>
      </c>
      <c r="F961" s="23" t="s">
        <v>15</v>
      </c>
      <c r="G961" s="23">
        <v>1079393</v>
      </c>
      <c r="H961" s="37" t="s">
        <v>16</v>
      </c>
      <c r="I961" s="4" t="s">
        <v>3512</v>
      </c>
      <c r="J961" s="4" t="s">
        <v>3512</v>
      </c>
      <c r="K961" s="24">
        <v>15861</v>
      </c>
      <c r="L961" s="24">
        <v>15861</v>
      </c>
      <c r="M961" s="29">
        <v>1</v>
      </c>
      <c r="N961" s="29">
        <v>1</v>
      </c>
      <c r="O961" s="29">
        <v>0</v>
      </c>
      <c r="P961" s="29">
        <v>15861</v>
      </c>
      <c r="Q961" s="29">
        <v>0</v>
      </c>
      <c r="R961" s="28">
        <v>1148796.24</v>
      </c>
      <c r="S961" s="28">
        <v>0</v>
      </c>
      <c r="T961" s="28">
        <v>1148500</v>
      </c>
      <c r="U961" s="28">
        <v>0</v>
      </c>
      <c r="V961" s="29">
        <v>1</v>
      </c>
      <c r="W961" s="29">
        <v>0</v>
      </c>
      <c r="X961" s="32">
        <f t="shared" si="210"/>
        <v>1</v>
      </c>
      <c r="Y961" s="33">
        <f t="shared" si="211"/>
        <v>15861</v>
      </c>
      <c r="Z961" s="33">
        <f t="shared" si="212"/>
        <v>1148796.24</v>
      </c>
      <c r="AA961" s="33">
        <f t="shared" si="213"/>
        <v>1148500</v>
      </c>
      <c r="AB961" s="5">
        <v>1</v>
      </c>
      <c r="AC961" s="6">
        <v>578080.71</v>
      </c>
      <c r="AD961" s="32">
        <v>0</v>
      </c>
      <c r="AE961" s="67">
        <f t="shared" si="214"/>
        <v>1</v>
      </c>
      <c r="AF961" s="70">
        <f>IF(C961=Sheet6!$E$3,Sheet6!$E$4,IF('January 2023'!C961=Sheet6!$F$3,Sheet6!$F$4,IF('January 2023'!C961=Sheet6!$G$3,Sheet6!$G$4,IF('January 2023'!C961=Sheet6!$H$3,Sheet6!$H$4,IF('January 2023'!C961=Sheet6!$I$3,Sheet6!$I$4,IF('January 2023'!C961=Sheet6!$J$3,Sheet6!$J$4,IF('January 2023'!C961=Sheet6!$K$3,Sheet6!$K$4,IF('January 2023'!C961=Sheet6!$L$3,Sheet6!$L$4))))))))</f>
        <v>0.12562883266646963</v>
      </c>
      <c r="AG961" s="74">
        <f t="shared" si="215"/>
        <v>1</v>
      </c>
      <c r="AH961" s="71">
        <v>0.83279999999999998</v>
      </c>
      <c r="AI961" s="72">
        <f t="shared" si="216"/>
        <v>1</v>
      </c>
      <c r="AJ961" s="73">
        <f t="shared" si="217"/>
        <v>1</v>
      </c>
      <c r="AK961" s="73">
        <v>0.71157898999890445</v>
      </c>
      <c r="AL961" s="95">
        <f t="shared" si="218"/>
        <v>1</v>
      </c>
      <c r="AM961" s="107">
        <v>0</v>
      </c>
      <c r="AN961" s="98">
        <f t="shared" si="219"/>
        <v>0</v>
      </c>
      <c r="AO961" s="99" t="e">
        <f>SUMIF([1]Sheet1!$AB:$AB,E961,[1]Sheet1!$AA:$AA)</f>
        <v>#VALUE!</v>
      </c>
      <c r="AP961" s="100">
        <f t="shared" si="220"/>
        <v>1</v>
      </c>
      <c r="AQ961" s="97">
        <f t="shared" si="221"/>
        <v>0</v>
      </c>
      <c r="AR961" s="100">
        <f t="shared" si="222"/>
        <v>0.99974213007521684</v>
      </c>
      <c r="AS961" s="101">
        <f t="shared" si="223"/>
        <v>2.5786992478316062E-4</v>
      </c>
      <c r="AT961" s="100">
        <v>0.12562883266646963</v>
      </c>
      <c r="AU961" s="108">
        <f t="shared" si="224"/>
        <v>1</v>
      </c>
    </row>
    <row r="962" spans="1:47" hidden="1">
      <c r="A962" s="21">
        <v>44927</v>
      </c>
      <c r="B962" s="23" t="s">
        <v>13</v>
      </c>
      <c r="C962" s="23" t="s">
        <v>782</v>
      </c>
      <c r="D962" s="23" t="s">
        <v>3399</v>
      </c>
      <c r="E962" s="23">
        <v>1002050181</v>
      </c>
      <c r="F962" s="23" t="s">
        <v>15</v>
      </c>
      <c r="G962" s="23">
        <v>1078944</v>
      </c>
      <c r="H962" s="37" t="s">
        <v>16</v>
      </c>
      <c r="I962" s="4" t="s">
        <v>3512</v>
      </c>
      <c r="J962" s="4" t="s">
        <v>3512</v>
      </c>
      <c r="K962" s="24">
        <v>5753</v>
      </c>
      <c r="L962" s="24">
        <v>5753</v>
      </c>
      <c r="M962" s="29">
        <v>1</v>
      </c>
      <c r="N962" s="29">
        <v>1</v>
      </c>
      <c r="O962" s="29">
        <v>0</v>
      </c>
      <c r="P962" s="29">
        <v>5753</v>
      </c>
      <c r="Q962" s="29">
        <v>0</v>
      </c>
      <c r="R962" s="28">
        <v>416683.99</v>
      </c>
      <c r="S962" s="28">
        <v>0</v>
      </c>
      <c r="T962" s="28">
        <v>417000</v>
      </c>
      <c r="U962" s="28">
        <v>0</v>
      </c>
      <c r="V962" s="29">
        <v>1</v>
      </c>
      <c r="W962" s="29">
        <v>0</v>
      </c>
      <c r="X962" s="32">
        <f t="shared" si="210"/>
        <v>1</v>
      </c>
      <c r="Y962" s="33">
        <f t="shared" si="211"/>
        <v>5753</v>
      </c>
      <c r="Z962" s="33">
        <f t="shared" si="212"/>
        <v>416683.99</v>
      </c>
      <c r="AA962" s="33">
        <f t="shared" si="213"/>
        <v>417000</v>
      </c>
      <c r="AB962" s="5">
        <v>1</v>
      </c>
      <c r="AC962" s="6">
        <v>434960.79</v>
      </c>
      <c r="AD962" s="32">
        <v>0</v>
      </c>
      <c r="AE962" s="67">
        <f t="shared" si="214"/>
        <v>1</v>
      </c>
      <c r="AF962" s="70">
        <f>IF(C962=Sheet6!$E$3,Sheet6!$E$4,IF('January 2023'!C962=Sheet6!$F$3,Sheet6!$F$4,IF('January 2023'!C962=Sheet6!$G$3,Sheet6!$G$4,IF('January 2023'!C962=Sheet6!$H$3,Sheet6!$H$4,IF('January 2023'!C962=Sheet6!$I$3,Sheet6!$I$4,IF('January 2023'!C962=Sheet6!$J$3,Sheet6!$J$4,IF('January 2023'!C962=Sheet6!$K$3,Sheet6!$K$4,IF('January 2023'!C962=Sheet6!$L$3,Sheet6!$L$4))))))))</f>
        <v>0.12562883266646963</v>
      </c>
      <c r="AG962" s="74">
        <f t="shared" si="215"/>
        <v>1</v>
      </c>
      <c r="AH962" s="71">
        <v>0.83279999999999998</v>
      </c>
      <c r="AI962" s="72">
        <f t="shared" si="216"/>
        <v>1</v>
      </c>
      <c r="AJ962" s="73">
        <f t="shared" si="217"/>
        <v>1</v>
      </c>
      <c r="AK962" s="73">
        <v>0.71157898999890445</v>
      </c>
      <c r="AL962" s="95">
        <f t="shared" si="218"/>
        <v>1</v>
      </c>
      <c r="AM962" s="107">
        <v>0</v>
      </c>
      <c r="AN962" s="98">
        <f t="shared" si="219"/>
        <v>0</v>
      </c>
      <c r="AO962" s="99" t="e">
        <f>SUMIF([1]Sheet1!$AB:$AB,E962,[1]Sheet1!$AA:$AA)</f>
        <v>#VALUE!</v>
      </c>
      <c r="AP962" s="100">
        <f t="shared" si="220"/>
        <v>1</v>
      </c>
      <c r="AQ962" s="97">
        <f t="shared" si="221"/>
        <v>0</v>
      </c>
      <c r="AR962" s="100">
        <f t="shared" si="222"/>
        <v>1.0007583924690748</v>
      </c>
      <c r="AS962" s="101">
        <f t="shared" si="223"/>
        <v>-7.5839246907483115E-4</v>
      </c>
      <c r="AT962" s="100">
        <v>0.12562883266646963</v>
      </c>
      <c r="AU962" s="108">
        <f t="shared" si="224"/>
        <v>1</v>
      </c>
    </row>
    <row r="963" spans="1:47" hidden="1">
      <c r="A963" s="21">
        <v>44927</v>
      </c>
      <c r="B963" s="23" t="s">
        <v>13</v>
      </c>
      <c r="C963" s="23" t="s">
        <v>782</v>
      </c>
      <c r="D963" s="23" t="s">
        <v>3400</v>
      </c>
      <c r="E963" s="23">
        <v>1002050467</v>
      </c>
      <c r="F963" s="23" t="s">
        <v>15</v>
      </c>
      <c r="G963" s="23">
        <v>1078944</v>
      </c>
      <c r="H963" s="37" t="s">
        <v>16</v>
      </c>
      <c r="I963" s="4" t="s">
        <v>3512</v>
      </c>
      <c r="J963" s="4" t="s">
        <v>3512</v>
      </c>
      <c r="K963" s="24">
        <v>2049</v>
      </c>
      <c r="L963" s="24">
        <v>2049</v>
      </c>
      <c r="M963" s="29">
        <v>1</v>
      </c>
      <c r="N963" s="29">
        <v>1</v>
      </c>
      <c r="O963" s="29">
        <v>0</v>
      </c>
      <c r="P963" s="29">
        <v>2049</v>
      </c>
      <c r="Q963" s="29">
        <v>0</v>
      </c>
      <c r="R963" s="28">
        <v>148407.00999999998</v>
      </c>
      <c r="S963" s="28">
        <v>0</v>
      </c>
      <c r="T963" s="28">
        <v>148407.01</v>
      </c>
      <c r="U963" s="28">
        <v>0</v>
      </c>
      <c r="V963" s="29">
        <v>1</v>
      </c>
      <c r="W963" s="29">
        <v>0</v>
      </c>
      <c r="X963" s="32">
        <f t="shared" si="210"/>
        <v>1</v>
      </c>
      <c r="Y963" s="33">
        <f t="shared" si="211"/>
        <v>2049</v>
      </c>
      <c r="Z963" s="33">
        <f t="shared" si="212"/>
        <v>148407.00999999998</v>
      </c>
      <c r="AA963" s="33">
        <f t="shared" si="213"/>
        <v>148407.01</v>
      </c>
      <c r="AB963" s="5">
        <v>1</v>
      </c>
      <c r="AC963" s="6">
        <v>187196.77</v>
      </c>
      <c r="AD963" s="32">
        <v>0</v>
      </c>
      <c r="AE963" s="67">
        <f t="shared" si="214"/>
        <v>1</v>
      </c>
      <c r="AF963" s="70">
        <f>IF(C963=Sheet6!$E$3,Sheet6!$E$4,IF('January 2023'!C963=Sheet6!$F$3,Sheet6!$F$4,IF('January 2023'!C963=Sheet6!$G$3,Sheet6!$G$4,IF('January 2023'!C963=Sheet6!$H$3,Sheet6!$H$4,IF('January 2023'!C963=Sheet6!$I$3,Sheet6!$I$4,IF('January 2023'!C963=Sheet6!$J$3,Sheet6!$J$4,IF('January 2023'!C963=Sheet6!$K$3,Sheet6!$K$4,IF('January 2023'!C963=Sheet6!$L$3,Sheet6!$L$4))))))))</f>
        <v>0.12562883266646963</v>
      </c>
      <c r="AG963" s="74">
        <f t="shared" si="215"/>
        <v>1</v>
      </c>
      <c r="AH963" s="71">
        <v>0.83279999999999998</v>
      </c>
      <c r="AI963" s="72">
        <f t="shared" si="216"/>
        <v>1</v>
      </c>
      <c r="AJ963" s="73">
        <f t="shared" si="217"/>
        <v>1</v>
      </c>
      <c r="AK963" s="73">
        <v>0.71157898999890445</v>
      </c>
      <c r="AL963" s="95">
        <f t="shared" si="218"/>
        <v>1</v>
      </c>
      <c r="AM963" s="107">
        <v>0</v>
      </c>
      <c r="AN963" s="98">
        <f t="shared" si="219"/>
        <v>0</v>
      </c>
      <c r="AO963" s="99" t="e">
        <f>SUMIF([1]Sheet1!$AB:$AB,E963,[1]Sheet1!$AA:$AA)</f>
        <v>#VALUE!</v>
      </c>
      <c r="AP963" s="100">
        <f t="shared" si="220"/>
        <v>1</v>
      </c>
      <c r="AQ963" s="97">
        <f t="shared" si="221"/>
        <v>0</v>
      </c>
      <c r="AR963" s="100">
        <f t="shared" si="222"/>
        <v>1.0000000000000002</v>
      </c>
      <c r="AS963" s="101">
        <f t="shared" si="223"/>
        <v>0</v>
      </c>
      <c r="AT963" s="100">
        <v>0.12562883266646963</v>
      </c>
      <c r="AU963" s="108">
        <f t="shared" si="224"/>
        <v>1</v>
      </c>
    </row>
    <row r="964" spans="1:47" hidden="1">
      <c r="A964" s="21">
        <v>44927</v>
      </c>
      <c r="B964" s="22" t="s">
        <v>13</v>
      </c>
      <c r="C964" s="22" t="s">
        <v>782</v>
      </c>
      <c r="D964" s="22" t="s">
        <v>3401</v>
      </c>
      <c r="E964" s="22">
        <v>1002050678</v>
      </c>
      <c r="F964" s="23" t="s">
        <v>15</v>
      </c>
      <c r="G964" s="22">
        <v>1078944</v>
      </c>
      <c r="H964" s="36" t="s">
        <v>16</v>
      </c>
      <c r="I964" s="4" t="s">
        <v>3512</v>
      </c>
      <c r="J964" s="4" t="s">
        <v>3512</v>
      </c>
      <c r="K964" s="24">
        <v>663</v>
      </c>
      <c r="L964" s="25">
        <v>663</v>
      </c>
      <c r="M964" s="26">
        <v>1</v>
      </c>
      <c r="N964" s="26">
        <v>1</v>
      </c>
      <c r="O964" s="26">
        <v>0</v>
      </c>
      <c r="P964" s="26">
        <v>663</v>
      </c>
      <c r="Q964" s="26">
        <v>0</v>
      </c>
      <c r="R964" s="27">
        <v>48020.420000000006</v>
      </c>
      <c r="S964" s="27">
        <v>0</v>
      </c>
      <c r="T964" s="28">
        <v>48020.42</v>
      </c>
      <c r="U964" s="27">
        <v>0</v>
      </c>
      <c r="V964" s="29">
        <v>1</v>
      </c>
      <c r="W964" s="26">
        <v>0</v>
      </c>
      <c r="X964" s="30">
        <f t="shared" ref="X964:X1027" si="225">IFERROR(SUM(M964,O964),"")</f>
        <v>1</v>
      </c>
      <c r="Y964" s="31">
        <f t="shared" ref="Y964:Y1027" si="226">IFERROR(SUM(P964:Q964),"")</f>
        <v>663</v>
      </c>
      <c r="Z964" s="31">
        <f t="shared" ref="Z964:Z1027" si="227">IFERROR(SUM(R964:S964),"")</f>
        <v>48020.420000000006</v>
      </c>
      <c r="AA964" s="31">
        <f t="shared" ref="AA964:AA1027" si="228">IFERROR(SUM(T964:U964),"")</f>
        <v>48020.42</v>
      </c>
      <c r="AB964" s="5">
        <v>1</v>
      </c>
      <c r="AC964" s="6">
        <v>57857.97</v>
      </c>
      <c r="AD964" s="30">
        <v>0</v>
      </c>
      <c r="AE964" s="67">
        <f t="shared" si="214"/>
        <v>1</v>
      </c>
      <c r="AF964" s="70">
        <f>IF(C964=Sheet6!$E$3,Sheet6!$E$4,IF('January 2023'!C964=Sheet6!$F$3,Sheet6!$F$4,IF('January 2023'!C964=Sheet6!$G$3,Sheet6!$G$4,IF('January 2023'!C964=Sheet6!$H$3,Sheet6!$H$4,IF('January 2023'!C964=Sheet6!$I$3,Sheet6!$I$4,IF('January 2023'!C964=Sheet6!$J$3,Sheet6!$J$4,IF('January 2023'!C964=Sheet6!$K$3,Sheet6!$K$4,IF('January 2023'!C964=Sheet6!$L$3,Sheet6!$L$4))))))))</f>
        <v>0.12562883266646963</v>
      </c>
      <c r="AG964" s="74">
        <f t="shared" si="215"/>
        <v>1</v>
      </c>
      <c r="AH964" s="71">
        <v>0.83279999999999998</v>
      </c>
      <c r="AI964" s="72">
        <f t="shared" si="216"/>
        <v>1</v>
      </c>
      <c r="AJ964" s="73">
        <f t="shared" si="217"/>
        <v>1</v>
      </c>
      <c r="AK964" s="73">
        <v>0.71157898999890445</v>
      </c>
      <c r="AL964" s="95">
        <f t="shared" si="218"/>
        <v>1</v>
      </c>
      <c r="AM964" s="107">
        <v>0</v>
      </c>
      <c r="AN964" s="98">
        <f t="shared" si="219"/>
        <v>0</v>
      </c>
      <c r="AO964" s="99" t="e">
        <f>SUMIF([1]Sheet1!$AB:$AB,E964,[1]Sheet1!$AA:$AA)</f>
        <v>#VALUE!</v>
      </c>
      <c r="AP964" s="100">
        <f t="shared" si="220"/>
        <v>1</v>
      </c>
      <c r="AQ964" s="97">
        <f t="shared" si="221"/>
        <v>0</v>
      </c>
      <c r="AR964" s="100">
        <f t="shared" si="222"/>
        <v>0.99999999999999989</v>
      </c>
      <c r="AS964" s="101">
        <f t="shared" si="223"/>
        <v>0</v>
      </c>
      <c r="AT964" s="100">
        <v>0.12562883266646963</v>
      </c>
      <c r="AU964" s="108">
        <f t="shared" si="224"/>
        <v>1</v>
      </c>
    </row>
    <row r="965" spans="1:47" hidden="1">
      <c r="A965" s="21">
        <v>44927</v>
      </c>
      <c r="B965" s="22" t="s">
        <v>13</v>
      </c>
      <c r="C965" s="22" t="s">
        <v>782</v>
      </c>
      <c r="D965" s="22" t="s">
        <v>3402</v>
      </c>
      <c r="E965" s="22">
        <v>1002050689</v>
      </c>
      <c r="F965" s="23" t="s">
        <v>15</v>
      </c>
      <c r="G965" s="22">
        <v>1079393</v>
      </c>
      <c r="H965" s="36" t="s">
        <v>16</v>
      </c>
      <c r="I965" s="4" t="s">
        <v>3512</v>
      </c>
      <c r="J965" s="4" t="s">
        <v>3512</v>
      </c>
      <c r="K965" s="24">
        <v>41</v>
      </c>
      <c r="L965" s="25">
        <v>41</v>
      </c>
      <c r="M965" s="26">
        <v>1</v>
      </c>
      <c r="N965" s="26">
        <v>1</v>
      </c>
      <c r="O965" s="26">
        <v>0</v>
      </c>
      <c r="P965" s="26">
        <v>41</v>
      </c>
      <c r="Q965" s="26">
        <v>0</v>
      </c>
      <c r="R965" s="27">
        <v>2969.58</v>
      </c>
      <c r="S965" s="27">
        <v>0</v>
      </c>
      <c r="T965" s="28">
        <v>88296.31</v>
      </c>
      <c r="U965" s="27">
        <v>0</v>
      </c>
      <c r="V965" s="29">
        <v>1</v>
      </c>
      <c r="W965" s="26">
        <v>0</v>
      </c>
      <c r="X965" s="30">
        <f t="shared" si="225"/>
        <v>1</v>
      </c>
      <c r="Y965" s="31">
        <f t="shared" si="226"/>
        <v>41</v>
      </c>
      <c r="Z965" s="31">
        <f t="shared" si="227"/>
        <v>2969.58</v>
      </c>
      <c r="AA965" s="31">
        <f t="shared" si="228"/>
        <v>88296.31</v>
      </c>
      <c r="AB965" s="5">
        <v>1</v>
      </c>
      <c r="AC965" s="6">
        <v>363824.09</v>
      </c>
      <c r="AD965" s="30">
        <v>0</v>
      </c>
      <c r="AE965" s="67">
        <f t="shared" ref="AE965:AE1028" si="229">IFERROR((AB965/X965),"")</f>
        <v>1</v>
      </c>
      <c r="AF965" s="70">
        <f>IF(C965=Sheet6!$E$3,Sheet6!$E$4,IF('January 2023'!C965=Sheet6!$F$3,Sheet6!$F$4,IF('January 2023'!C965=Sheet6!$G$3,Sheet6!$G$4,IF('January 2023'!C965=Sheet6!$H$3,Sheet6!$H$4,IF('January 2023'!C965=Sheet6!$I$3,Sheet6!$I$4,IF('January 2023'!C965=Sheet6!$J$3,Sheet6!$J$4,IF('January 2023'!C965=Sheet6!$K$3,Sheet6!$K$4,IF('January 2023'!C965=Sheet6!$L$3,Sheet6!$L$4))))))))</f>
        <v>0.12562883266646963</v>
      </c>
      <c r="AG965" s="74">
        <f t="shared" ref="AG965:AG1028" si="230">IFERROR(Y965/L965,0)</f>
        <v>1</v>
      </c>
      <c r="AH965" s="71">
        <v>0.83279999999999998</v>
      </c>
      <c r="AI965" s="72">
        <f t="shared" ref="AI965:AI1028" si="231">IF(AG965&gt;AH965,1,0)</f>
        <v>1</v>
      </c>
      <c r="AJ965" s="73">
        <f t="shared" ref="AJ965:AJ1028" si="232">IFERROR(AB965/X965,0)</f>
        <v>1</v>
      </c>
      <c r="AK965" s="73">
        <v>0.71157898999890445</v>
      </c>
      <c r="AL965" s="95">
        <f t="shared" ref="AL965:AL1028" si="233">IF(AJ965&gt;=AK965,1,0)</f>
        <v>1</v>
      </c>
      <c r="AM965" s="107">
        <v>0</v>
      </c>
      <c r="AN965" s="98">
        <f t="shared" ref="AN965:AN1028" si="234">IF(((AH965*L965)-(AG965*L965))&lt;0,0,((AH965*L965)-(AG965*L965)))</f>
        <v>0</v>
      </c>
      <c r="AO965" s="99" t="e">
        <f>SUMIF([1]Sheet1!$AB:$AB,E965,[1]Sheet1!$AA:$AA)</f>
        <v>#VALUE!</v>
      </c>
      <c r="AP965" s="100">
        <f t="shared" ref="AP965:AP1028" si="235">IF(AN965=0,100%,IFERROR((AO965/AN965),""))</f>
        <v>1</v>
      </c>
      <c r="AQ965" s="97">
        <f t="shared" ref="AQ965:AQ1028" si="236">IF(AND(AN965&gt;0,AP965&gt;=100%),1,0)</f>
        <v>0</v>
      </c>
      <c r="AR965" s="100">
        <f t="shared" ref="AR965:AR1028" si="237">IFERROR(AA965/Z965,0)</f>
        <v>29.733602058203516</v>
      </c>
      <c r="AS965" s="101">
        <f t="shared" ref="AS965:AS1028" si="238">1-(AR965*AG965)</f>
        <v>-28.733602058203516</v>
      </c>
      <c r="AT965" s="100">
        <v>0.12562883266646963</v>
      </c>
      <c r="AU965" s="108">
        <f t="shared" ref="AU965:AU1028" si="239">IF(AS965&lt;=AT965,1,0)</f>
        <v>1</v>
      </c>
    </row>
    <row r="966" spans="1:47" hidden="1">
      <c r="A966" s="21">
        <v>44927</v>
      </c>
      <c r="B966" s="22" t="s">
        <v>13</v>
      </c>
      <c r="C966" s="22" t="s">
        <v>782</v>
      </c>
      <c r="D966" s="22" t="s">
        <v>804</v>
      </c>
      <c r="E966" s="22">
        <v>1001605071</v>
      </c>
      <c r="F966" s="22" t="s">
        <v>32</v>
      </c>
      <c r="G966" s="22">
        <v>1079205</v>
      </c>
      <c r="H966" s="36" t="s">
        <v>16</v>
      </c>
      <c r="I966" s="4" t="s">
        <v>3522</v>
      </c>
      <c r="J966" s="4" t="s">
        <v>3560</v>
      </c>
      <c r="K966" s="25">
        <v>73976.130000000354</v>
      </c>
      <c r="L966" s="25">
        <v>73976.130000000354</v>
      </c>
      <c r="M966" s="26">
        <v>6</v>
      </c>
      <c r="N966" s="26">
        <v>0</v>
      </c>
      <c r="O966" s="26">
        <v>175</v>
      </c>
      <c r="P966" s="26">
        <v>12209</v>
      </c>
      <c r="Q966" s="26">
        <v>32563.899999999991</v>
      </c>
      <c r="R966" s="27">
        <v>876230.93000000017</v>
      </c>
      <c r="S966" s="27">
        <v>2232069.7000000002</v>
      </c>
      <c r="T966" s="28">
        <v>567573</v>
      </c>
      <c r="U966" s="27">
        <v>2387300</v>
      </c>
      <c r="V966" s="29">
        <v>4</v>
      </c>
      <c r="W966" s="26">
        <v>101</v>
      </c>
      <c r="X966" s="30">
        <f t="shared" si="225"/>
        <v>181</v>
      </c>
      <c r="Y966" s="31">
        <f t="shared" si="226"/>
        <v>44772.899999999994</v>
      </c>
      <c r="Z966" s="31">
        <f t="shared" si="227"/>
        <v>3108300.6300000004</v>
      </c>
      <c r="AA966" s="31">
        <f t="shared" si="228"/>
        <v>2954873</v>
      </c>
      <c r="AB966" s="5">
        <v>105</v>
      </c>
      <c r="AC966" s="6">
        <v>3307821.64</v>
      </c>
      <c r="AD966" s="30">
        <v>10</v>
      </c>
      <c r="AE966" s="67">
        <f t="shared" si="229"/>
        <v>0.58011049723756902</v>
      </c>
      <c r="AF966" s="70">
        <f>IF(C966=Sheet6!$E$3,Sheet6!$E$4,IF('January 2023'!C966=Sheet6!$F$3,Sheet6!$F$4,IF('January 2023'!C966=Sheet6!$G$3,Sheet6!$G$4,IF('January 2023'!C966=Sheet6!$H$3,Sheet6!$H$4,IF('January 2023'!C966=Sheet6!$I$3,Sheet6!$I$4,IF('January 2023'!C966=Sheet6!$J$3,Sheet6!$J$4,IF('January 2023'!C966=Sheet6!$K$3,Sheet6!$K$4,IF('January 2023'!C966=Sheet6!$L$3,Sheet6!$L$4))))))))</f>
        <v>0.12562883266646963</v>
      </c>
      <c r="AG966" s="74">
        <f t="shared" si="230"/>
        <v>0.60523441818326773</v>
      </c>
      <c r="AH966" s="71">
        <v>0.83279999999999998</v>
      </c>
      <c r="AI966" s="72">
        <f t="shared" si="231"/>
        <v>0</v>
      </c>
      <c r="AJ966" s="73">
        <f t="shared" si="232"/>
        <v>0.58011049723756902</v>
      </c>
      <c r="AK966" s="73">
        <v>0.71157898999890445</v>
      </c>
      <c r="AL966" s="95">
        <f t="shared" si="233"/>
        <v>0</v>
      </c>
      <c r="AM966" s="107">
        <v>0</v>
      </c>
      <c r="AN966" s="98">
        <f t="shared" si="234"/>
        <v>16834.4210640003</v>
      </c>
      <c r="AO966" s="99" t="e">
        <f>SUMIF([1]Sheet1!$AB:$AB,E966,[1]Sheet1!$AA:$AA)</f>
        <v>#VALUE!</v>
      </c>
      <c r="AP966" s="100" t="str">
        <f t="shared" si="235"/>
        <v/>
      </c>
      <c r="AQ966" s="97">
        <f t="shared" si="236"/>
        <v>1</v>
      </c>
      <c r="AR966" s="100">
        <f t="shared" si="237"/>
        <v>0.9506393852257462</v>
      </c>
      <c r="AS966" s="101">
        <f t="shared" si="238"/>
        <v>0.42464032478079616</v>
      </c>
      <c r="AT966" s="100">
        <v>0.12562883266646963</v>
      </c>
      <c r="AU966" s="108">
        <f t="shared" si="239"/>
        <v>0</v>
      </c>
    </row>
    <row r="967" spans="1:47" hidden="1">
      <c r="A967" s="21">
        <v>44927</v>
      </c>
      <c r="B967" s="22" t="s">
        <v>13</v>
      </c>
      <c r="C967" s="22" t="s">
        <v>782</v>
      </c>
      <c r="D967" s="22" t="s">
        <v>810</v>
      </c>
      <c r="E967" s="22">
        <v>1000170748</v>
      </c>
      <c r="F967" s="22" t="s">
        <v>32</v>
      </c>
      <c r="G967" s="22">
        <v>1064344</v>
      </c>
      <c r="H967" s="36" t="s">
        <v>16</v>
      </c>
      <c r="I967" s="4" t="s">
        <v>3522</v>
      </c>
      <c r="J967" s="4" t="s">
        <v>3560</v>
      </c>
      <c r="K967" s="25">
        <v>61987.200000000186</v>
      </c>
      <c r="L967" s="25">
        <v>61987.200000000186</v>
      </c>
      <c r="M967" s="26">
        <v>4</v>
      </c>
      <c r="N967" s="26">
        <v>0</v>
      </c>
      <c r="O967" s="26">
        <v>138</v>
      </c>
      <c r="P967" s="26">
        <v>5399</v>
      </c>
      <c r="Q967" s="26">
        <v>48113.100000000006</v>
      </c>
      <c r="R967" s="27">
        <v>375573.87000000005</v>
      </c>
      <c r="S967" s="27">
        <v>3371598.2500000014</v>
      </c>
      <c r="T967" s="28">
        <v>278644.91000000003</v>
      </c>
      <c r="U967" s="27">
        <v>3412700</v>
      </c>
      <c r="V967" s="29">
        <v>3</v>
      </c>
      <c r="W967" s="26">
        <v>84</v>
      </c>
      <c r="X967" s="30">
        <f t="shared" si="225"/>
        <v>142</v>
      </c>
      <c r="Y967" s="31">
        <f t="shared" si="226"/>
        <v>53512.100000000006</v>
      </c>
      <c r="Z967" s="31">
        <f t="shared" si="227"/>
        <v>3747172.1200000015</v>
      </c>
      <c r="AA967" s="31">
        <f t="shared" si="228"/>
        <v>3691344.91</v>
      </c>
      <c r="AB967" s="5">
        <v>87</v>
      </c>
      <c r="AC967" s="6">
        <v>1359773.52</v>
      </c>
      <c r="AD967" s="30">
        <v>2</v>
      </c>
      <c r="AE967" s="67">
        <f t="shared" si="229"/>
        <v>0.61267605633802813</v>
      </c>
      <c r="AF967" s="70">
        <f>IF(C967=Sheet6!$E$3,Sheet6!$E$4,IF('January 2023'!C967=Sheet6!$F$3,Sheet6!$F$4,IF('January 2023'!C967=Sheet6!$G$3,Sheet6!$G$4,IF('January 2023'!C967=Sheet6!$H$3,Sheet6!$H$4,IF('January 2023'!C967=Sheet6!$I$3,Sheet6!$I$4,IF('January 2023'!C967=Sheet6!$J$3,Sheet6!$J$4,IF('January 2023'!C967=Sheet6!$K$3,Sheet6!$K$4,IF('January 2023'!C967=Sheet6!$L$3,Sheet6!$L$4))))))))</f>
        <v>0.12562883266646963</v>
      </c>
      <c r="AG967" s="74">
        <f t="shared" si="230"/>
        <v>0.8632766119456895</v>
      </c>
      <c r="AH967" s="71">
        <v>0.83279999999999998</v>
      </c>
      <c r="AI967" s="72">
        <f t="shared" si="231"/>
        <v>1</v>
      </c>
      <c r="AJ967" s="73">
        <f t="shared" si="232"/>
        <v>0.61267605633802813</v>
      </c>
      <c r="AK967" s="73">
        <v>0.71157898999890445</v>
      </c>
      <c r="AL967" s="95">
        <f t="shared" si="233"/>
        <v>0</v>
      </c>
      <c r="AM967" s="107">
        <v>2</v>
      </c>
      <c r="AN967" s="98">
        <f t="shared" si="234"/>
        <v>0</v>
      </c>
      <c r="AO967" s="99" t="e">
        <f>SUMIF([1]Sheet1!$AB:$AB,E967,[1]Sheet1!$AA:$AA)</f>
        <v>#VALUE!</v>
      </c>
      <c r="AP967" s="100">
        <f t="shared" si="235"/>
        <v>1</v>
      </c>
      <c r="AQ967" s="97">
        <f t="shared" si="236"/>
        <v>0</v>
      </c>
      <c r="AR967" s="100">
        <f t="shared" si="237"/>
        <v>0.98510150902809313</v>
      </c>
      <c r="AS967" s="101">
        <f t="shared" si="238"/>
        <v>0.14958490686364168</v>
      </c>
      <c r="AT967" s="100">
        <v>0.12562883266646963</v>
      </c>
      <c r="AU967" s="108">
        <f t="shared" si="239"/>
        <v>0</v>
      </c>
    </row>
    <row r="968" spans="1:47" hidden="1">
      <c r="A968" s="21">
        <v>44927</v>
      </c>
      <c r="B968" s="23" t="s">
        <v>13</v>
      </c>
      <c r="C968" s="23" t="s">
        <v>782</v>
      </c>
      <c r="D968" s="23" t="s">
        <v>812</v>
      </c>
      <c r="E968" s="23">
        <v>1000256910</v>
      </c>
      <c r="F968" s="23" t="s">
        <v>32</v>
      </c>
      <c r="G968" s="23">
        <v>1079205</v>
      </c>
      <c r="H968" s="37" t="s">
        <v>16</v>
      </c>
      <c r="I968" s="4" t="s">
        <v>3523</v>
      </c>
      <c r="J968" s="4" t="s">
        <v>3561</v>
      </c>
      <c r="K968" s="24">
        <v>60544</v>
      </c>
      <c r="L968" s="24">
        <v>60544</v>
      </c>
      <c r="M968" s="29">
        <v>1</v>
      </c>
      <c r="N968" s="29">
        <v>1</v>
      </c>
      <c r="O968" s="29">
        <v>54</v>
      </c>
      <c r="P968" s="29">
        <v>10528</v>
      </c>
      <c r="Q968" s="29">
        <v>41253.800000000003</v>
      </c>
      <c r="R968" s="28">
        <v>762532.42</v>
      </c>
      <c r="S968" s="28">
        <v>2865518.5399999996</v>
      </c>
      <c r="T968" s="28">
        <v>763000</v>
      </c>
      <c r="U968" s="28">
        <v>3026000</v>
      </c>
      <c r="V968" s="29">
        <v>1</v>
      </c>
      <c r="W968" s="29">
        <v>38</v>
      </c>
      <c r="X968" s="32">
        <f t="shared" si="225"/>
        <v>55</v>
      </c>
      <c r="Y968" s="33">
        <f t="shared" si="226"/>
        <v>51781.8</v>
      </c>
      <c r="Z968" s="33">
        <f t="shared" si="227"/>
        <v>3628050.9599999995</v>
      </c>
      <c r="AA968" s="33">
        <f t="shared" si="228"/>
        <v>3789000</v>
      </c>
      <c r="AB968" s="5">
        <v>39</v>
      </c>
      <c r="AC968" s="6">
        <v>811530.85</v>
      </c>
      <c r="AD968" s="32">
        <v>0</v>
      </c>
      <c r="AE968" s="67">
        <f t="shared" si="229"/>
        <v>0.70909090909090911</v>
      </c>
      <c r="AF968" s="70">
        <f>IF(C968=Sheet6!$E$3,Sheet6!$E$4,IF('January 2023'!C968=Sheet6!$F$3,Sheet6!$F$4,IF('January 2023'!C968=Sheet6!$G$3,Sheet6!$G$4,IF('January 2023'!C968=Sheet6!$H$3,Sheet6!$H$4,IF('January 2023'!C968=Sheet6!$I$3,Sheet6!$I$4,IF('January 2023'!C968=Sheet6!$J$3,Sheet6!$J$4,IF('January 2023'!C968=Sheet6!$K$3,Sheet6!$K$4,IF('January 2023'!C968=Sheet6!$L$3,Sheet6!$L$4))))))))</f>
        <v>0.12562883266646963</v>
      </c>
      <c r="AG968" s="74">
        <f t="shared" si="230"/>
        <v>0.85527550211416492</v>
      </c>
      <c r="AH968" s="71">
        <v>0.83279999999999998</v>
      </c>
      <c r="AI968" s="72">
        <f t="shared" si="231"/>
        <v>1</v>
      </c>
      <c r="AJ968" s="73">
        <f t="shared" si="232"/>
        <v>0.70909090909090911</v>
      </c>
      <c r="AK968" s="73">
        <v>0.71157898999890445</v>
      </c>
      <c r="AL968" s="95">
        <f t="shared" si="233"/>
        <v>0</v>
      </c>
      <c r="AM968" s="107">
        <v>0</v>
      </c>
      <c r="AN968" s="98">
        <f t="shared" si="234"/>
        <v>0</v>
      </c>
      <c r="AO968" s="99" t="e">
        <f>SUMIF([1]Sheet1!$AB:$AB,E968,[1]Sheet1!$AA:$AA)</f>
        <v>#VALUE!</v>
      </c>
      <c r="AP968" s="100">
        <f t="shared" si="235"/>
        <v>1</v>
      </c>
      <c r="AQ968" s="97">
        <f t="shared" si="236"/>
        <v>0</v>
      </c>
      <c r="AR968" s="100">
        <f t="shared" si="237"/>
        <v>1.0443623978203438</v>
      </c>
      <c r="AS968" s="101">
        <f t="shared" si="238"/>
        <v>0.10678242581505226</v>
      </c>
      <c r="AT968" s="100">
        <v>0.12562883266646963</v>
      </c>
      <c r="AU968" s="108">
        <f t="shared" si="239"/>
        <v>1</v>
      </c>
    </row>
    <row r="969" spans="1:47" hidden="1">
      <c r="A969" s="21">
        <v>44927</v>
      </c>
      <c r="B969" s="22" t="s">
        <v>13</v>
      </c>
      <c r="C969" s="22" t="s">
        <v>782</v>
      </c>
      <c r="D969" s="22" t="s">
        <v>806</v>
      </c>
      <c r="E969" s="22">
        <v>1000162553</v>
      </c>
      <c r="F969" s="22" t="s">
        <v>32</v>
      </c>
      <c r="G969" s="22">
        <v>1064344</v>
      </c>
      <c r="H969" s="36" t="s">
        <v>16</v>
      </c>
      <c r="I969" s="4" t="s">
        <v>3522</v>
      </c>
      <c r="J969" s="4" t="s">
        <v>3560</v>
      </c>
      <c r="K969" s="25">
        <v>57913.810000000056</v>
      </c>
      <c r="L969" s="25">
        <v>57913.810000000056</v>
      </c>
      <c r="M969" s="26">
        <v>1</v>
      </c>
      <c r="N969" s="26">
        <v>0</v>
      </c>
      <c r="O969" s="26">
        <v>66</v>
      </c>
      <c r="P969" s="26">
        <v>1200</v>
      </c>
      <c r="Q969" s="26">
        <v>30518.9</v>
      </c>
      <c r="R969" s="27">
        <v>83476.320000000007</v>
      </c>
      <c r="S969" s="27">
        <v>2151214.5399999991</v>
      </c>
      <c r="T969" s="28">
        <v>72000</v>
      </c>
      <c r="U969" s="27">
        <v>2217000</v>
      </c>
      <c r="V969" s="29">
        <v>1</v>
      </c>
      <c r="W969" s="26">
        <v>51</v>
      </c>
      <c r="X969" s="30">
        <f t="shared" si="225"/>
        <v>67</v>
      </c>
      <c r="Y969" s="31">
        <f t="shared" si="226"/>
        <v>31718.9</v>
      </c>
      <c r="Z969" s="31">
        <f t="shared" si="227"/>
        <v>2234690.8599999989</v>
      </c>
      <c r="AA969" s="31">
        <f t="shared" si="228"/>
        <v>2289000</v>
      </c>
      <c r="AB969" s="5">
        <v>52</v>
      </c>
      <c r="AC969" s="6">
        <v>459537.45999999996</v>
      </c>
      <c r="AD969" s="30">
        <v>2</v>
      </c>
      <c r="AE969" s="67">
        <f t="shared" si="229"/>
        <v>0.77611940298507465</v>
      </c>
      <c r="AF969" s="70">
        <f>IF(C969=Sheet6!$E$3,Sheet6!$E$4,IF('January 2023'!C969=Sheet6!$F$3,Sheet6!$F$4,IF('January 2023'!C969=Sheet6!$G$3,Sheet6!$G$4,IF('January 2023'!C969=Sheet6!$H$3,Sheet6!$H$4,IF('January 2023'!C969=Sheet6!$I$3,Sheet6!$I$4,IF('January 2023'!C969=Sheet6!$J$3,Sheet6!$J$4,IF('January 2023'!C969=Sheet6!$K$3,Sheet6!$K$4,IF('January 2023'!C969=Sheet6!$L$3,Sheet6!$L$4))))))))</f>
        <v>0.12562883266646963</v>
      </c>
      <c r="AG969" s="74">
        <f t="shared" si="230"/>
        <v>0.54769147462410039</v>
      </c>
      <c r="AH969" s="71">
        <v>0.83279999999999998</v>
      </c>
      <c r="AI969" s="72">
        <f t="shared" si="231"/>
        <v>0</v>
      </c>
      <c r="AJ969" s="73">
        <f t="shared" si="232"/>
        <v>0.77611940298507465</v>
      </c>
      <c r="AK969" s="73">
        <v>0.71157898999890445</v>
      </c>
      <c r="AL969" s="95">
        <f t="shared" si="233"/>
        <v>1</v>
      </c>
      <c r="AM969" s="107">
        <v>0</v>
      </c>
      <c r="AN969" s="98">
        <f t="shared" si="234"/>
        <v>16511.720968000045</v>
      </c>
      <c r="AO969" s="99" t="e">
        <f>SUMIF([1]Sheet1!$AB:$AB,E969,[1]Sheet1!$AA:$AA)</f>
        <v>#VALUE!</v>
      </c>
      <c r="AP969" s="100" t="str">
        <f t="shared" si="235"/>
        <v/>
      </c>
      <c r="AQ969" s="97">
        <f t="shared" si="236"/>
        <v>1</v>
      </c>
      <c r="AR969" s="100">
        <f t="shared" si="237"/>
        <v>1.0243027529991335</v>
      </c>
      <c r="AS969" s="101">
        <f t="shared" si="238"/>
        <v>0.43899811474837891</v>
      </c>
      <c r="AT969" s="100">
        <v>0.12562883266646963</v>
      </c>
      <c r="AU969" s="108">
        <f t="shared" si="239"/>
        <v>0</v>
      </c>
    </row>
    <row r="970" spans="1:47" hidden="1">
      <c r="A970" s="21">
        <v>44927</v>
      </c>
      <c r="B970" s="22" t="s">
        <v>13</v>
      </c>
      <c r="C970" s="22" t="s">
        <v>782</v>
      </c>
      <c r="D970" s="22" t="s">
        <v>807</v>
      </c>
      <c r="E970" s="22">
        <v>1001605073</v>
      </c>
      <c r="F970" s="22" t="s">
        <v>32</v>
      </c>
      <c r="G970" s="22">
        <v>1079205</v>
      </c>
      <c r="H970" s="36" t="s">
        <v>16</v>
      </c>
      <c r="I970" s="4" t="s">
        <v>3523</v>
      </c>
      <c r="J970" s="4" t="s">
        <v>3561</v>
      </c>
      <c r="K970" s="25">
        <v>54450.229999999981</v>
      </c>
      <c r="L970" s="25">
        <v>54450.229999999981</v>
      </c>
      <c r="M970" s="26">
        <v>3</v>
      </c>
      <c r="N970" s="26">
        <v>2</v>
      </c>
      <c r="O970" s="26">
        <v>77</v>
      </c>
      <c r="P970" s="26">
        <v>5838</v>
      </c>
      <c r="Q970" s="26">
        <v>19662.299999999996</v>
      </c>
      <c r="R970" s="27">
        <v>422840.46</v>
      </c>
      <c r="S970" s="27">
        <v>1348166.5599999998</v>
      </c>
      <c r="T970" s="28">
        <v>332460</v>
      </c>
      <c r="U970" s="27">
        <v>1431400</v>
      </c>
      <c r="V970" s="29">
        <v>3</v>
      </c>
      <c r="W970" s="26">
        <v>36</v>
      </c>
      <c r="X970" s="30">
        <f t="shared" si="225"/>
        <v>80</v>
      </c>
      <c r="Y970" s="31">
        <f t="shared" si="226"/>
        <v>25500.299999999996</v>
      </c>
      <c r="Z970" s="31">
        <f t="shared" si="227"/>
        <v>1771007.0199999998</v>
      </c>
      <c r="AA970" s="31">
        <f t="shared" si="228"/>
        <v>1763860</v>
      </c>
      <c r="AB970" s="5">
        <v>39</v>
      </c>
      <c r="AC970" s="6">
        <v>9919956.8100000005</v>
      </c>
      <c r="AD970" s="30">
        <v>12</v>
      </c>
      <c r="AE970" s="67">
        <f t="shared" si="229"/>
        <v>0.48749999999999999</v>
      </c>
      <c r="AF970" s="70">
        <f>IF(C970=Sheet6!$E$3,Sheet6!$E$4,IF('January 2023'!C970=Sheet6!$F$3,Sheet6!$F$4,IF('January 2023'!C970=Sheet6!$G$3,Sheet6!$G$4,IF('January 2023'!C970=Sheet6!$H$3,Sheet6!$H$4,IF('January 2023'!C970=Sheet6!$I$3,Sheet6!$I$4,IF('January 2023'!C970=Sheet6!$J$3,Sheet6!$J$4,IF('January 2023'!C970=Sheet6!$K$3,Sheet6!$K$4,IF('January 2023'!C970=Sheet6!$L$3,Sheet6!$L$4))))))))</f>
        <v>0.12562883266646963</v>
      </c>
      <c r="AG970" s="74">
        <f t="shared" si="230"/>
        <v>0.46832309064626548</v>
      </c>
      <c r="AH970" s="71">
        <v>0.83279999999999998</v>
      </c>
      <c r="AI970" s="72">
        <f t="shared" si="231"/>
        <v>0</v>
      </c>
      <c r="AJ970" s="73">
        <f t="shared" si="232"/>
        <v>0.48749999999999999</v>
      </c>
      <c r="AK970" s="73">
        <v>0.71157898999890445</v>
      </c>
      <c r="AL970" s="95">
        <f t="shared" si="233"/>
        <v>0</v>
      </c>
      <c r="AM970" s="107">
        <v>0</v>
      </c>
      <c r="AN970" s="98">
        <f t="shared" si="234"/>
        <v>19845.85154399999</v>
      </c>
      <c r="AO970" s="99" t="e">
        <f>SUMIF([1]Sheet1!$AB:$AB,E970,[1]Sheet1!$AA:$AA)</f>
        <v>#VALUE!</v>
      </c>
      <c r="AP970" s="100" t="str">
        <f t="shared" si="235"/>
        <v/>
      </c>
      <c r="AQ970" s="97">
        <f t="shared" si="236"/>
        <v>1</v>
      </c>
      <c r="AR970" s="100">
        <f t="shared" si="237"/>
        <v>0.9959644315808529</v>
      </c>
      <c r="AS970" s="101">
        <f t="shared" si="238"/>
        <v>0.53356685922830394</v>
      </c>
      <c r="AT970" s="100">
        <v>0.12562883266646963</v>
      </c>
      <c r="AU970" s="108">
        <f t="shared" si="239"/>
        <v>0</v>
      </c>
    </row>
    <row r="971" spans="1:47" hidden="1">
      <c r="A971" s="21">
        <v>44927</v>
      </c>
      <c r="B971" s="22" t="s">
        <v>13</v>
      </c>
      <c r="C971" s="22" t="s">
        <v>782</v>
      </c>
      <c r="D971" s="22" t="s">
        <v>813</v>
      </c>
      <c r="E971" s="22">
        <v>1000162053</v>
      </c>
      <c r="F971" s="22" t="s">
        <v>32</v>
      </c>
      <c r="G971" s="22">
        <v>1064344</v>
      </c>
      <c r="H971" s="36" t="s">
        <v>16</v>
      </c>
      <c r="I971" s="4" t="s">
        <v>3522</v>
      </c>
      <c r="J971" s="4" t="s">
        <v>3560</v>
      </c>
      <c r="K971" s="25">
        <v>54260.799999999814</v>
      </c>
      <c r="L971" s="25">
        <v>54260.799999999814</v>
      </c>
      <c r="M971" s="26">
        <v>2</v>
      </c>
      <c r="N971" s="26">
        <v>0</v>
      </c>
      <c r="O971" s="26">
        <v>50</v>
      </c>
      <c r="P971" s="26">
        <v>22224</v>
      </c>
      <c r="Q971" s="26">
        <v>33150.099999999991</v>
      </c>
      <c r="R971" s="27">
        <v>1609661.9100000001</v>
      </c>
      <c r="S971" s="27">
        <v>2266827.0599999996</v>
      </c>
      <c r="T971" s="28">
        <v>748836</v>
      </c>
      <c r="U971" s="27">
        <v>2270300</v>
      </c>
      <c r="V971" s="29">
        <v>2</v>
      </c>
      <c r="W971" s="26">
        <v>37</v>
      </c>
      <c r="X971" s="30">
        <f t="shared" si="225"/>
        <v>52</v>
      </c>
      <c r="Y971" s="31">
        <f t="shared" si="226"/>
        <v>55374.099999999991</v>
      </c>
      <c r="Z971" s="31">
        <f t="shared" si="227"/>
        <v>3876488.9699999997</v>
      </c>
      <c r="AA971" s="31">
        <f t="shared" si="228"/>
        <v>3019136</v>
      </c>
      <c r="AB971" s="5">
        <v>39</v>
      </c>
      <c r="AC971" s="6">
        <v>2604949.79</v>
      </c>
      <c r="AD971" s="30">
        <v>1</v>
      </c>
      <c r="AE971" s="67">
        <f t="shared" si="229"/>
        <v>0.75</v>
      </c>
      <c r="AF971" s="70">
        <f>IF(C971=Sheet6!$E$3,Sheet6!$E$4,IF('January 2023'!C971=Sheet6!$F$3,Sheet6!$F$4,IF('January 2023'!C971=Sheet6!$G$3,Sheet6!$G$4,IF('January 2023'!C971=Sheet6!$H$3,Sheet6!$H$4,IF('January 2023'!C971=Sheet6!$I$3,Sheet6!$I$4,IF('January 2023'!C971=Sheet6!$J$3,Sheet6!$J$4,IF('January 2023'!C971=Sheet6!$K$3,Sheet6!$K$4,IF('January 2023'!C971=Sheet6!$L$3,Sheet6!$L$4))))))))</f>
        <v>0.12562883266646963</v>
      </c>
      <c r="AG971" s="74">
        <f t="shared" si="230"/>
        <v>1.0205175743815089</v>
      </c>
      <c r="AH971" s="71">
        <v>0.83279999999999998</v>
      </c>
      <c r="AI971" s="72">
        <f t="shared" si="231"/>
        <v>1</v>
      </c>
      <c r="AJ971" s="73">
        <f t="shared" si="232"/>
        <v>0.75</v>
      </c>
      <c r="AK971" s="73">
        <v>0.71157898999890445</v>
      </c>
      <c r="AL971" s="95">
        <f t="shared" si="233"/>
        <v>1</v>
      </c>
      <c r="AM971" s="107">
        <v>0</v>
      </c>
      <c r="AN971" s="98">
        <f t="shared" si="234"/>
        <v>0</v>
      </c>
      <c r="AO971" s="99" t="e">
        <f>SUMIF([1]Sheet1!$AB:$AB,E971,[1]Sheet1!$AA:$AA)</f>
        <v>#VALUE!</v>
      </c>
      <c r="AP971" s="100">
        <f t="shared" si="235"/>
        <v>1</v>
      </c>
      <c r="AQ971" s="97">
        <f t="shared" si="236"/>
        <v>0</v>
      </c>
      <c r="AR971" s="100">
        <f t="shared" si="237"/>
        <v>0.77883260428830792</v>
      </c>
      <c r="AS971" s="101">
        <f t="shared" si="238"/>
        <v>0.20518763982246246</v>
      </c>
      <c r="AT971" s="100">
        <v>0.12562883266646963</v>
      </c>
      <c r="AU971" s="108">
        <f t="shared" si="239"/>
        <v>0</v>
      </c>
    </row>
    <row r="972" spans="1:47" hidden="1">
      <c r="A972" s="21">
        <v>44927</v>
      </c>
      <c r="B972" s="23" t="s">
        <v>13</v>
      </c>
      <c r="C972" s="23" t="s">
        <v>782</v>
      </c>
      <c r="D972" s="23" t="s">
        <v>815</v>
      </c>
      <c r="E972" s="23">
        <v>1000170729</v>
      </c>
      <c r="F972" s="23" t="s">
        <v>32</v>
      </c>
      <c r="G972" s="23">
        <v>1064344</v>
      </c>
      <c r="H972" s="37" t="s">
        <v>16</v>
      </c>
      <c r="I972" s="4" t="s">
        <v>3523</v>
      </c>
      <c r="J972" s="4" t="s">
        <v>3561</v>
      </c>
      <c r="K972" s="24">
        <v>43334.310000000056</v>
      </c>
      <c r="L972" s="24">
        <v>43334.310000000056</v>
      </c>
      <c r="M972" s="29">
        <v>2</v>
      </c>
      <c r="N972" s="29">
        <v>0</v>
      </c>
      <c r="O972" s="29">
        <v>81</v>
      </c>
      <c r="P972" s="29">
        <v>10410</v>
      </c>
      <c r="Q972" s="29">
        <v>20904.699999999997</v>
      </c>
      <c r="R972" s="28">
        <v>750547.33000000007</v>
      </c>
      <c r="S972" s="28">
        <v>1459678.0600000003</v>
      </c>
      <c r="T972" s="28">
        <v>757071.01</v>
      </c>
      <c r="U972" s="28">
        <v>1447208</v>
      </c>
      <c r="V972" s="29">
        <v>2</v>
      </c>
      <c r="W972" s="29">
        <v>41</v>
      </c>
      <c r="X972" s="32">
        <f t="shared" si="225"/>
        <v>83</v>
      </c>
      <c r="Y972" s="33">
        <f t="shared" si="226"/>
        <v>31314.699999999997</v>
      </c>
      <c r="Z972" s="33">
        <f t="shared" si="227"/>
        <v>2210225.3900000006</v>
      </c>
      <c r="AA972" s="33">
        <f t="shared" si="228"/>
        <v>2204279.0099999998</v>
      </c>
      <c r="AB972" s="5">
        <v>43</v>
      </c>
      <c r="AC972" s="6">
        <v>9689539.2800000012</v>
      </c>
      <c r="AD972" s="32">
        <v>56</v>
      </c>
      <c r="AE972" s="67">
        <f t="shared" si="229"/>
        <v>0.51807228915662651</v>
      </c>
      <c r="AF972" s="70">
        <f>IF(C972=Sheet6!$E$3,Sheet6!$E$4,IF('January 2023'!C972=Sheet6!$F$3,Sheet6!$F$4,IF('January 2023'!C972=Sheet6!$G$3,Sheet6!$G$4,IF('January 2023'!C972=Sheet6!$H$3,Sheet6!$H$4,IF('January 2023'!C972=Sheet6!$I$3,Sheet6!$I$4,IF('January 2023'!C972=Sheet6!$J$3,Sheet6!$J$4,IF('January 2023'!C972=Sheet6!$K$3,Sheet6!$K$4,IF('January 2023'!C972=Sheet6!$L$3,Sheet6!$L$4))))))))</f>
        <v>0.12562883266646963</v>
      </c>
      <c r="AG972" s="74">
        <f t="shared" si="230"/>
        <v>0.72263063609412392</v>
      </c>
      <c r="AH972" s="71">
        <v>0.83279999999999998</v>
      </c>
      <c r="AI972" s="72">
        <f t="shared" si="231"/>
        <v>0</v>
      </c>
      <c r="AJ972" s="73">
        <f t="shared" si="232"/>
        <v>0.51807228915662651</v>
      </c>
      <c r="AK972" s="73">
        <v>0.71157898999890445</v>
      </c>
      <c r="AL972" s="95">
        <f t="shared" si="233"/>
        <v>0</v>
      </c>
      <c r="AM972" s="107">
        <v>0</v>
      </c>
      <c r="AN972" s="98">
        <f t="shared" si="234"/>
        <v>4774.1133680000494</v>
      </c>
      <c r="AO972" s="99" t="e">
        <f>SUMIF([1]Sheet1!$AB:$AB,E972,[1]Sheet1!$AA:$AA)</f>
        <v>#VALUE!</v>
      </c>
      <c r="AP972" s="100" t="str">
        <f t="shared" si="235"/>
        <v/>
      </c>
      <c r="AQ972" s="97">
        <f t="shared" si="236"/>
        <v>1</v>
      </c>
      <c r="AR972" s="100">
        <f t="shared" si="237"/>
        <v>0.99730960470054109</v>
      </c>
      <c r="AS972" s="101">
        <f t="shared" si="238"/>
        <v>0.27931352597246872</v>
      </c>
      <c r="AT972" s="100">
        <v>0.12562883266646963</v>
      </c>
      <c r="AU972" s="108">
        <f t="shared" si="239"/>
        <v>0</v>
      </c>
    </row>
    <row r="973" spans="1:47" hidden="1">
      <c r="A973" s="21">
        <v>44927</v>
      </c>
      <c r="B973" s="22" t="s">
        <v>13</v>
      </c>
      <c r="C973" s="22" t="s">
        <v>782</v>
      </c>
      <c r="D973" s="22" t="s">
        <v>821</v>
      </c>
      <c r="E973" s="22">
        <v>1000162555</v>
      </c>
      <c r="F973" s="22" t="s">
        <v>32</v>
      </c>
      <c r="G973" s="22">
        <v>1064344</v>
      </c>
      <c r="H973" s="36" t="s">
        <v>16</v>
      </c>
      <c r="I973" s="4" t="s">
        <v>3522</v>
      </c>
      <c r="J973" s="4" t="s">
        <v>3560</v>
      </c>
      <c r="K973" s="25">
        <v>42588.799999999814</v>
      </c>
      <c r="L973" s="25">
        <v>42588.799999999814</v>
      </c>
      <c r="M973" s="26">
        <v>2</v>
      </c>
      <c r="N973" s="26">
        <v>0</v>
      </c>
      <c r="O973" s="26">
        <v>85</v>
      </c>
      <c r="P973" s="26">
        <v>2400</v>
      </c>
      <c r="Q973" s="26">
        <v>32534.499999999996</v>
      </c>
      <c r="R973" s="27">
        <v>166952.64000000001</v>
      </c>
      <c r="S973" s="27">
        <v>2273586.6999999993</v>
      </c>
      <c r="T973" s="28">
        <v>76495</v>
      </c>
      <c r="U973" s="27">
        <v>2453800</v>
      </c>
      <c r="V973" s="29">
        <v>1</v>
      </c>
      <c r="W973" s="26">
        <v>54</v>
      </c>
      <c r="X973" s="30">
        <f t="shared" si="225"/>
        <v>87</v>
      </c>
      <c r="Y973" s="31">
        <f t="shared" si="226"/>
        <v>34934.5</v>
      </c>
      <c r="Z973" s="31">
        <f t="shared" si="227"/>
        <v>2440539.3399999994</v>
      </c>
      <c r="AA973" s="31">
        <f t="shared" si="228"/>
        <v>2530295</v>
      </c>
      <c r="AB973" s="5">
        <v>55</v>
      </c>
      <c r="AC973" s="6">
        <v>691239.74</v>
      </c>
      <c r="AD973" s="30">
        <v>1</v>
      </c>
      <c r="AE973" s="67">
        <f t="shared" si="229"/>
        <v>0.63218390804597702</v>
      </c>
      <c r="AF973" s="70">
        <f>IF(C973=Sheet6!$E$3,Sheet6!$E$4,IF('January 2023'!C973=Sheet6!$F$3,Sheet6!$F$4,IF('January 2023'!C973=Sheet6!$G$3,Sheet6!$G$4,IF('January 2023'!C973=Sheet6!$H$3,Sheet6!$H$4,IF('January 2023'!C973=Sheet6!$I$3,Sheet6!$I$4,IF('January 2023'!C973=Sheet6!$J$3,Sheet6!$J$4,IF('January 2023'!C973=Sheet6!$K$3,Sheet6!$K$4,IF('January 2023'!C973=Sheet6!$L$3,Sheet6!$L$4))))))))</f>
        <v>0.12562883266646963</v>
      </c>
      <c r="AG973" s="74">
        <f t="shared" si="230"/>
        <v>0.82027434442858571</v>
      </c>
      <c r="AH973" s="71">
        <v>0.83279999999999998</v>
      </c>
      <c r="AI973" s="72">
        <f t="shared" si="231"/>
        <v>0</v>
      </c>
      <c r="AJ973" s="73">
        <f t="shared" si="232"/>
        <v>0.63218390804597702</v>
      </c>
      <c r="AK973" s="73">
        <v>0.71157898999890445</v>
      </c>
      <c r="AL973" s="95">
        <f t="shared" si="233"/>
        <v>0</v>
      </c>
      <c r="AM973" s="107">
        <v>0</v>
      </c>
      <c r="AN973" s="98">
        <f t="shared" si="234"/>
        <v>533.45263999984309</v>
      </c>
      <c r="AO973" s="99" t="e">
        <f>SUMIF([1]Sheet1!$AB:$AB,E973,[1]Sheet1!$AA:$AA)</f>
        <v>#VALUE!</v>
      </c>
      <c r="AP973" s="100" t="str">
        <f t="shared" si="235"/>
        <v/>
      </c>
      <c r="AQ973" s="97">
        <f t="shared" si="236"/>
        <v>1</v>
      </c>
      <c r="AR973" s="100">
        <f t="shared" si="237"/>
        <v>1.0367769773381323</v>
      </c>
      <c r="AS973" s="101">
        <f t="shared" si="238"/>
        <v>0.14955844459531287</v>
      </c>
      <c r="AT973" s="100">
        <v>0.12562883266646963</v>
      </c>
      <c r="AU973" s="108">
        <f t="shared" si="239"/>
        <v>0</v>
      </c>
    </row>
    <row r="974" spans="1:47" hidden="1">
      <c r="A974" s="21">
        <v>44927</v>
      </c>
      <c r="B974" s="23" t="s">
        <v>13</v>
      </c>
      <c r="C974" s="23" t="s">
        <v>782</v>
      </c>
      <c r="D974" s="23" t="s">
        <v>824</v>
      </c>
      <c r="E974" s="23">
        <v>1000162557</v>
      </c>
      <c r="F974" s="23" t="s">
        <v>32</v>
      </c>
      <c r="G974" s="23">
        <v>1064344</v>
      </c>
      <c r="H974" s="37" t="s">
        <v>16</v>
      </c>
      <c r="I974" s="4" t="s">
        <v>3523</v>
      </c>
      <c r="J974" s="4" t="s">
        <v>3561</v>
      </c>
      <c r="K974" s="24">
        <v>39615.450000000004</v>
      </c>
      <c r="L974" s="24">
        <v>39615.450000000004</v>
      </c>
      <c r="M974" s="29">
        <v>2</v>
      </c>
      <c r="N974" s="29">
        <v>1</v>
      </c>
      <c r="O974" s="29">
        <v>114</v>
      </c>
      <c r="P974" s="29">
        <v>6695</v>
      </c>
      <c r="Q974" s="29">
        <v>21274.799999999996</v>
      </c>
      <c r="R974" s="28">
        <v>481473.63</v>
      </c>
      <c r="S974" s="28">
        <v>1492547.2799999996</v>
      </c>
      <c r="T974" s="28">
        <v>456500</v>
      </c>
      <c r="U974" s="28">
        <v>1484218</v>
      </c>
      <c r="V974" s="29">
        <v>2</v>
      </c>
      <c r="W974" s="29">
        <v>73</v>
      </c>
      <c r="X974" s="32">
        <f t="shared" si="225"/>
        <v>116</v>
      </c>
      <c r="Y974" s="33">
        <f t="shared" si="226"/>
        <v>27969.799999999996</v>
      </c>
      <c r="Z974" s="33">
        <f t="shared" si="227"/>
        <v>1974020.9099999997</v>
      </c>
      <c r="AA974" s="33">
        <f t="shared" si="228"/>
        <v>1940718</v>
      </c>
      <c r="AB974" s="5">
        <v>75</v>
      </c>
      <c r="AC974" s="6">
        <v>2529946.1100000003</v>
      </c>
      <c r="AD974" s="32">
        <v>3</v>
      </c>
      <c r="AE974" s="67">
        <f t="shared" si="229"/>
        <v>0.64655172413793105</v>
      </c>
      <c r="AF974" s="70">
        <f>IF(C974=Sheet6!$E$3,Sheet6!$E$4,IF('January 2023'!C974=Sheet6!$F$3,Sheet6!$F$4,IF('January 2023'!C974=Sheet6!$G$3,Sheet6!$G$4,IF('January 2023'!C974=Sheet6!$H$3,Sheet6!$H$4,IF('January 2023'!C974=Sheet6!$I$3,Sheet6!$I$4,IF('January 2023'!C974=Sheet6!$J$3,Sheet6!$J$4,IF('January 2023'!C974=Sheet6!$K$3,Sheet6!$K$4,IF('January 2023'!C974=Sheet6!$L$3,Sheet6!$L$4))))))))</f>
        <v>0.12562883266646963</v>
      </c>
      <c r="AG974" s="74">
        <f t="shared" si="230"/>
        <v>0.70603262111120768</v>
      </c>
      <c r="AH974" s="71">
        <v>0.83279999999999998</v>
      </c>
      <c r="AI974" s="72">
        <f t="shared" si="231"/>
        <v>0</v>
      </c>
      <c r="AJ974" s="73">
        <f t="shared" si="232"/>
        <v>0.64655172413793105</v>
      </c>
      <c r="AK974" s="73">
        <v>0.71157898999890445</v>
      </c>
      <c r="AL974" s="95">
        <f t="shared" si="233"/>
        <v>0</v>
      </c>
      <c r="AM974" s="107">
        <v>0</v>
      </c>
      <c r="AN974" s="98">
        <f t="shared" si="234"/>
        <v>5021.9467600000062</v>
      </c>
      <c r="AO974" s="99" t="e">
        <f>SUMIF([1]Sheet1!$AB:$AB,E974,[1]Sheet1!$AA:$AA)</f>
        <v>#VALUE!</v>
      </c>
      <c r="AP974" s="100" t="str">
        <f t="shared" si="235"/>
        <v/>
      </c>
      <c r="AQ974" s="97">
        <f t="shared" si="236"/>
        <v>1</v>
      </c>
      <c r="AR974" s="100">
        <f t="shared" si="237"/>
        <v>0.98312940362926571</v>
      </c>
      <c r="AS974" s="101">
        <f t="shared" si="238"/>
        <v>0.30587857026413112</v>
      </c>
      <c r="AT974" s="100">
        <v>0.12562883266646963</v>
      </c>
      <c r="AU974" s="108">
        <f t="shared" si="239"/>
        <v>0</v>
      </c>
    </row>
    <row r="975" spans="1:47" hidden="1">
      <c r="A975" s="21">
        <v>44927</v>
      </c>
      <c r="B975" s="22" t="s">
        <v>13</v>
      </c>
      <c r="C975" s="22" t="s">
        <v>782</v>
      </c>
      <c r="D975" s="22" t="s">
        <v>819</v>
      </c>
      <c r="E975" s="22">
        <v>1001601517</v>
      </c>
      <c r="F975" s="22" t="s">
        <v>32</v>
      </c>
      <c r="G975" s="22">
        <v>1064340</v>
      </c>
      <c r="H975" s="36" t="s">
        <v>16</v>
      </c>
      <c r="I975" s="4" t="s">
        <v>3522</v>
      </c>
      <c r="J975" s="4" t="s">
        <v>3560</v>
      </c>
      <c r="K975" s="25">
        <v>37395</v>
      </c>
      <c r="L975" s="25">
        <v>37395</v>
      </c>
      <c r="M975" s="26">
        <v>5</v>
      </c>
      <c r="N975" s="26">
        <v>2</v>
      </c>
      <c r="O975" s="26">
        <v>50</v>
      </c>
      <c r="P975" s="26">
        <v>28253</v>
      </c>
      <c r="Q975" s="26">
        <v>10253.9</v>
      </c>
      <c r="R975" s="27">
        <v>2042897.8399999999</v>
      </c>
      <c r="S975" s="27">
        <v>709807.07000000007</v>
      </c>
      <c r="T975" s="28">
        <v>1624749.2499999998</v>
      </c>
      <c r="U975" s="27">
        <v>720000</v>
      </c>
      <c r="V975" s="29">
        <v>4</v>
      </c>
      <c r="W975" s="26">
        <v>18</v>
      </c>
      <c r="X975" s="30">
        <f t="shared" si="225"/>
        <v>55</v>
      </c>
      <c r="Y975" s="31">
        <f t="shared" si="226"/>
        <v>38506.9</v>
      </c>
      <c r="Z975" s="31">
        <f t="shared" si="227"/>
        <v>2752704.91</v>
      </c>
      <c r="AA975" s="31">
        <f t="shared" si="228"/>
        <v>2344749.25</v>
      </c>
      <c r="AB975" s="5">
        <v>22</v>
      </c>
      <c r="AC975" s="6">
        <v>2273532.2999999998</v>
      </c>
      <c r="AD975" s="30">
        <v>0</v>
      </c>
      <c r="AE975" s="67">
        <f t="shared" si="229"/>
        <v>0.4</v>
      </c>
      <c r="AF975" s="70">
        <f>IF(C975=Sheet6!$E$3,Sheet6!$E$4,IF('January 2023'!C975=Sheet6!$F$3,Sheet6!$F$4,IF('January 2023'!C975=Sheet6!$G$3,Sheet6!$G$4,IF('January 2023'!C975=Sheet6!$H$3,Sheet6!$H$4,IF('January 2023'!C975=Sheet6!$I$3,Sheet6!$I$4,IF('January 2023'!C975=Sheet6!$J$3,Sheet6!$J$4,IF('January 2023'!C975=Sheet6!$K$3,Sheet6!$K$4,IF('January 2023'!C975=Sheet6!$L$3,Sheet6!$L$4))))))))</f>
        <v>0.12562883266646963</v>
      </c>
      <c r="AG975" s="74">
        <f t="shared" si="230"/>
        <v>1.0297339216472792</v>
      </c>
      <c r="AH975" s="71">
        <v>0.83279999999999998</v>
      </c>
      <c r="AI975" s="72">
        <f t="shared" si="231"/>
        <v>1</v>
      </c>
      <c r="AJ975" s="73">
        <f t="shared" si="232"/>
        <v>0.4</v>
      </c>
      <c r="AK975" s="73">
        <v>0.71157898999890445</v>
      </c>
      <c r="AL975" s="95">
        <f t="shared" si="233"/>
        <v>0</v>
      </c>
      <c r="AM975" s="107">
        <v>0</v>
      </c>
      <c r="AN975" s="98">
        <f t="shared" si="234"/>
        <v>0</v>
      </c>
      <c r="AO975" s="99" t="e">
        <f>SUMIF([1]Sheet1!$AB:$AB,E975,[1]Sheet1!$AA:$AA)</f>
        <v>#VALUE!</v>
      </c>
      <c r="AP975" s="100">
        <f t="shared" si="235"/>
        <v>1</v>
      </c>
      <c r="AQ975" s="97">
        <f t="shared" si="236"/>
        <v>0</v>
      </c>
      <c r="AR975" s="100">
        <f t="shared" si="237"/>
        <v>0.85179825904404693</v>
      </c>
      <c r="AS975" s="101">
        <f t="shared" si="238"/>
        <v>0.12287443826224853</v>
      </c>
      <c r="AT975" s="100">
        <v>0.12562883266646963</v>
      </c>
      <c r="AU975" s="108">
        <f t="shared" si="239"/>
        <v>1</v>
      </c>
    </row>
    <row r="976" spans="1:47" hidden="1">
      <c r="A976" s="21">
        <v>44927</v>
      </c>
      <c r="B976" s="22" t="s">
        <v>13</v>
      </c>
      <c r="C976" s="22" t="s">
        <v>782</v>
      </c>
      <c r="D976" s="22" t="s">
        <v>829</v>
      </c>
      <c r="E976" s="22">
        <v>1000167128</v>
      </c>
      <c r="F976" s="22" t="s">
        <v>32</v>
      </c>
      <c r="G976" s="22">
        <v>1064344</v>
      </c>
      <c r="H976" s="36" t="s">
        <v>16</v>
      </c>
      <c r="I976" s="4" t="s">
        <v>3523</v>
      </c>
      <c r="J976" s="4" t="s">
        <v>3561</v>
      </c>
      <c r="K976" s="25">
        <v>36065.600000000093</v>
      </c>
      <c r="L976" s="25">
        <v>36065.600000000093</v>
      </c>
      <c r="M976" s="26">
        <v>2</v>
      </c>
      <c r="N976" s="26">
        <v>0</v>
      </c>
      <c r="O976" s="26">
        <v>225</v>
      </c>
      <c r="P976" s="26">
        <v>2400</v>
      </c>
      <c r="Q976" s="26">
        <v>28003.30000000001</v>
      </c>
      <c r="R976" s="27">
        <v>166952.64000000001</v>
      </c>
      <c r="S976" s="27">
        <v>1956474.1699999997</v>
      </c>
      <c r="T976" s="28">
        <v>65000</v>
      </c>
      <c r="U976" s="27">
        <v>2007550</v>
      </c>
      <c r="V976" s="29">
        <v>1</v>
      </c>
      <c r="W976" s="26">
        <v>158</v>
      </c>
      <c r="X976" s="30">
        <f t="shared" si="225"/>
        <v>227</v>
      </c>
      <c r="Y976" s="31">
        <f t="shared" si="226"/>
        <v>30403.30000000001</v>
      </c>
      <c r="Z976" s="31">
        <f t="shared" si="227"/>
        <v>2123426.8099999996</v>
      </c>
      <c r="AA976" s="31">
        <f t="shared" si="228"/>
        <v>2072550</v>
      </c>
      <c r="AB976" s="5">
        <v>159</v>
      </c>
      <c r="AC976" s="6">
        <v>119466.44</v>
      </c>
      <c r="AD976" s="30">
        <v>0</v>
      </c>
      <c r="AE976" s="67">
        <f t="shared" si="229"/>
        <v>0.70044052863436124</v>
      </c>
      <c r="AF976" s="70">
        <f>IF(C976=Sheet6!$E$3,Sheet6!$E$4,IF('January 2023'!C976=Sheet6!$F$3,Sheet6!$F$4,IF('January 2023'!C976=Sheet6!$G$3,Sheet6!$G$4,IF('January 2023'!C976=Sheet6!$H$3,Sheet6!$H$4,IF('January 2023'!C976=Sheet6!$I$3,Sheet6!$I$4,IF('January 2023'!C976=Sheet6!$J$3,Sheet6!$J$4,IF('January 2023'!C976=Sheet6!$K$3,Sheet6!$K$4,IF('January 2023'!C976=Sheet6!$L$3,Sheet6!$L$4))))))))</f>
        <v>0.12562883266646963</v>
      </c>
      <c r="AG976" s="74">
        <f t="shared" si="230"/>
        <v>0.84299997781819602</v>
      </c>
      <c r="AH976" s="71">
        <v>0.83279999999999998</v>
      </c>
      <c r="AI976" s="72">
        <f t="shared" si="231"/>
        <v>1</v>
      </c>
      <c r="AJ976" s="73">
        <f t="shared" si="232"/>
        <v>0.70044052863436124</v>
      </c>
      <c r="AK976" s="73">
        <v>0.71157898999890445</v>
      </c>
      <c r="AL976" s="95">
        <f t="shared" si="233"/>
        <v>0</v>
      </c>
      <c r="AM976" s="107">
        <v>0</v>
      </c>
      <c r="AN976" s="98">
        <f t="shared" si="234"/>
        <v>0</v>
      </c>
      <c r="AO976" s="99" t="e">
        <f>SUMIF([1]Sheet1!$AB:$AB,E976,[1]Sheet1!$AA:$AA)</f>
        <v>#VALUE!</v>
      </c>
      <c r="AP976" s="100">
        <f t="shared" si="235"/>
        <v>1</v>
      </c>
      <c r="AQ976" s="97">
        <f t="shared" si="236"/>
        <v>0</v>
      </c>
      <c r="AR976" s="100">
        <f t="shared" si="237"/>
        <v>0.97604023375780979</v>
      </c>
      <c r="AS976" s="101">
        <f t="shared" si="238"/>
        <v>0.17719810459249952</v>
      </c>
      <c r="AT976" s="100">
        <v>0.12562883266646963</v>
      </c>
      <c r="AU976" s="108">
        <f t="shared" si="239"/>
        <v>0</v>
      </c>
    </row>
    <row r="977" spans="1:47" hidden="1">
      <c r="A977" s="21">
        <v>44927</v>
      </c>
      <c r="B977" s="22" t="s">
        <v>13</v>
      </c>
      <c r="C977" s="22" t="s">
        <v>782</v>
      </c>
      <c r="D977" s="22" t="s">
        <v>831</v>
      </c>
      <c r="E977" s="22">
        <v>1000182039</v>
      </c>
      <c r="F977" s="22" t="s">
        <v>32</v>
      </c>
      <c r="G977" s="22">
        <v>1064344</v>
      </c>
      <c r="H977" s="36" t="s">
        <v>16</v>
      </c>
      <c r="I977" s="4" t="s">
        <v>3522</v>
      </c>
      <c r="J977" s="4" t="s">
        <v>3560</v>
      </c>
      <c r="K977" s="25">
        <v>30817.600000000093</v>
      </c>
      <c r="L977" s="25">
        <v>30817.600000000093</v>
      </c>
      <c r="M977" s="26">
        <v>5</v>
      </c>
      <c r="N977" s="26">
        <v>0</v>
      </c>
      <c r="O977" s="26">
        <v>32</v>
      </c>
      <c r="P977" s="26">
        <v>9521</v>
      </c>
      <c r="Q977" s="26">
        <v>19776.8</v>
      </c>
      <c r="R977" s="27">
        <v>679281.03</v>
      </c>
      <c r="S977" s="27">
        <v>1393339.99</v>
      </c>
      <c r="T977" s="28">
        <v>330000</v>
      </c>
      <c r="U977" s="27">
        <v>1460700</v>
      </c>
      <c r="V977" s="29">
        <v>4</v>
      </c>
      <c r="W977" s="26">
        <v>22</v>
      </c>
      <c r="X977" s="30">
        <f t="shared" si="225"/>
        <v>37</v>
      </c>
      <c r="Y977" s="31">
        <f t="shared" si="226"/>
        <v>29297.8</v>
      </c>
      <c r="Z977" s="31">
        <f t="shared" si="227"/>
        <v>2072621.02</v>
      </c>
      <c r="AA977" s="31">
        <f t="shared" si="228"/>
        <v>1790700</v>
      </c>
      <c r="AB977" s="5">
        <v>26</v>
      </c>
      <c r="AC977" s="6">
        <v>954677.46</v>
      </c>
      <c r="AD977" s="30">
        <v>0</v>
      </c>
      <c r="AE977" s="67">
        <f t="shared" si="229"/>
        <v>0.70270270270270274</v>
      </c>
      <c r="AF977" s="70">
        <f>IF(C977=Sheet6!$E$3,Sheet6!$E$4,IF('January 2023'!C977=Sheet6!$F$3,Sheet6!$F$4,IF('January 2023'!C977=Sheet6!$G$3,Sheet6!$G$4,IF('January 2023'!C977=Sheet6!$H$3,Sheet6!$H$4,IF('January 2023'!C977=Sheet6!$I$3,Sheet6!$I$4,IF('January 2023'!C977=Sheet6!$J$3,Sheet6!$J$4,IF('January 2023'!C977=Sheet6!$K$3,Sheet6!$K$4,IF('January 2023'!C977=Sheet6!$L$3,Sheet6!$L$4))))))))</f>
        <v>0.12562883266646963</v>
      </c>
      <c r="AG977" s="74">
        <f t="shared" si="230"/>
        <v>0.95068402471314806</v>
      </c>
      <c r="AH977" s="71">
        <v>0.83279999999999998</v>
      </c>
      <c r="AI977" s="72">
        <f t="shared" si="231"/>
        <v>1</v>
      </c>
      <c r="AJ977" s="73">
        <f t="shared" si="232"/>
        <v>0.70270270270270274</v>
      </c>
      <c r="AK977" s="73">
        <v>0.71157898999890445</v>
      </c>
      <c r="AL977" s="95">
        <f t="shared" si="233"/>
        <v>0</v>
      </c>
      <c r="AM977" s="107">
        <v>0</v>
      </c>
      <c r="AN977" s="98">
        <f t="shared" si="234"/>
        <v>0</v>
      </c>
      <c r="AO977" s="99" t="e">
        <f>SUMIF([1]Sheet1!$AB:$AB,E977,[1]Sheet1!$AA:$AA)</f>
        <v>#VALUE!</v>
      </c>
      <c r="AP977" s="100">
        <f t="shared" si="235"/>
        <v>1</v>
      </c>
      <c r="AQ977" s="97">
        <f t="shared" si="236"/>
        <v>0</v>
      </c>
      <c r="AR977" s="100">
        <f t="shared" si="237"/>
        <v>0.86397850003470489</v>
      </c>
      <c r="AS977" s="101">
        <f t="shared" si="238"/>
        <v>0.17862944232137801</v>
      </c>
      <c r="AT977" s="100">
        <v>0.12562883266646963</v>
      </c>
      <c r="AU977" s="108">
        <f t="shared" si="239"/>
        <v>0</v>
      </c>
    </row>
    <row r="978" spans="1:47" hidden="1">
      <c r="A978" s="21">
        <v>44927</v>
      </c>
      <c r="B978" s="22" t="s">
        <v>13</v>
      </c>
      <c r="C978" s="22" t="s">
        <v>782</v>
      </c>
      <c r="D978" s="22" t="s">
        <v>838</v>
      </c>
      <c r="E978" s="22">
        <v>1001601519</v>
      </c>
      <c r="F978" s="22" t="s">
        <v>32</v>
      </c>
      <c r="G978" s="22">
        <v>1064344</v>
      </c>
      <c r="H978" s="36" t="s">
        <v>16</v>
      </c>
      <c r="I978" s="4" t="s">
        <v>3523</v>
      </c>
      <c r="J978" s="4" t="s">
        <v>3561</v>
      </c>
      <c r="K978" s="25">
        <v>30759.419999999925</v>
      </c>
      <c r="L978" s="25">
        <v>30759.419999999925</v>
      </c>
      <c r="M978" s="26">
        <v>4</v>
      </c>
      <c r="N978" s="26">
        <v>4</v>
      </c>
      <c r="O978" s="26">
        <v>16</v>
      </c>
      <c r="P978" s="26">
        <v>22554</v>
      </c>
      <c r="Q978" s="26">
        <v>7384.8</v>
      </c>
      <c r="R978" s="27">
        <v>1633563.49</v>
      </c>
      <c r="S978" s="27">
        <v>529760</v>
      </c>
      <c r="T978" s="28">
        <v>1642386.56</v>
      </c>
      <c r="U978" s="27">
        <v>533900</v>
      </c>
      <c r="V978" s="29">
        <v>3</v>
      </c>
      <c r="W978" s="26">
        <v>6</v>
      </c>
      <c r="X978" s="30">
        <f t="shared" si="225"/>
        <v>20</v>
      </c>
      <c r="Y978" s="31">
        <f t="shared" si="226"/>
        <v>29938.799999999999</v>
      </c>
      <c r="Z978" s="31">
        <f t="shared" si="227"/>
        <v>2163323.4900000002</v>
      </c>
      <c r="AA978" s="31">
        <f t="shared" si="228"/>
        <v>2176286.56</v>
      </c>
      <c r="AB978" s="5">
        <v>9</v>
      </c>
      <c r="AC978" s="6">
        <v>1253374.44</v>
      </c>
      <c r="AD978" s="30">
        <v>3</v>
      </c>
      <c r="AE978" s="67">
        <f t="shared" si="229"/>
        <v>0.45</v>
      </c>
      <c r="AF978" s="70">
        <f>IF(C978=Sheet6!$E$3,Sheet6!$E$4,IF('January 2023'!C978=Sheet6!$F$3,Sheet6!$F$4,IF('January 2023'!C978=Sheet6!$G$3,Sheet6!$G$4,IF('January 2023'!C978=Sheet6!$H$3,Sheet6!$H$4,IF('January 2023'!C978=Sheet6!$I$3,Sheet6!$I$4,IF('January 2023'!C978=Sheet6!$J$3,Sheet6!$J$4,IF('January 2023'!C978=Sheet6!$K$3,Sheet6!$K$4,IF('January 2023'!C978=Sheet6!$L$3,Sheet6!$L$4))))))))</f>
        <v>0.12562883266646963</v>
      </c>
      <c r="AG978" s="74">
        <f t="shared" si="230"/>
        <v>0.97332134351038058</v>
      </c>
      <c r="AH978" s="71">
        <v>0.83279999999999998</v>
      </c>
      <c r="AI978" s="72">
        <f t="shared" si="231"/>
        <v>1</v>
      </c>
      <c r="AJ978" s="73">
        <f t="shared" si="232"/>
        <v>0.45</v>
      </c>
      <c r="AK978" s="73">
        <v>0.71157898999890445</v>
      </c>
      <c r="AL978" s="95">
        <f t="shared" si="233"/>
        <v>0</v>
      </c>
      <c r="AM978" s="107">
        <v>0</v>
      </c>
      <c r="AN978" s="98">
        <f t="shared" si="234"/>
        <v>0</v>
      </c>
      <c r="AO978" s="99" t="e">
        <f>SUMIF([1]Sheet1!$AB:$AB,E978,[1]Sheet1!$AA:$AA)</f>
        <v>#VALUE!</v>
      </c>
      <c r="AP978" s="100">
        <f t="shared" si="235"/>
        <v>1</v>
      </c>
      <c r="AQ978" s="97">
        <f t="shared" si="236"/>
        <v>0</v>
      </c>
      <c r="AR978" s="100">
        <f t="shared" si="237"/>
        <v>1.0059922013789995</v>
      </c>
      <c r="AS978" s="101">
        <f t="shared" si="238"/>
        <v>2.0846318992826851E-2</v>
      </c>
      <c r="AT978" s="100">
        <v>0.12562883266646963</v>
      </c>
      <c r="AU978" s="108">
        <f t="shared" si="239"/>
        <v>1</v>
      </c>
    </row>
    <row r="979" spans="1:47" hidden="1">
      <c r="A979" s="21">
        <v>44927</v>
      </c>
      <c r="B979" s="23" t="s">
        <v>13</v>
      </c>
      <c r="C979" s="23" t="s">
        <v>782</v>
      </c>
      <c r="D979" s="23" t="s">
        <v>839</v>
      </c>
      <c r="E979" s="23">
        <v>1000180591</v>
      </c>
      <c r="F979" s="23" t="s">
        <v>32</v>
      </c>
      <c r="G979" s="23">
        <v>1064344</v>
      </c>
      <c r="H979" s="37" t="s">
        <v>16</v>
      </c>
      <c r="I979" s="4" t="s">
        <v>3523</v>
      </c>
      <c r="J979" s="4" t="s">
        <v>3561</v>
      </c>
      <c r="K979" s="24">
        <v>25526.40000000014</v>
      </c>
      <c r="L979" s="24">
        <v>25526.40000000014</v>
      </c>
      <c r="M979" s="29">
        <v>0</v>
      </c>
      <c r="N979" s="29">
        <v>0</v>
      </c>
      <c r="O979" s="29">
        <v>31</v>
      </c>
      <c r="P979" s="29">
        <v>0</v>
      </c>
      <c r="Q979" s="29">
        <v>16551.299999999996</v>
      </c>
      <c r="R979" s="28">
        <v>0</v>
      </c>
      <c r="S979" s="28">
        <v>1131883.0899999999</v>
      </c>
      <c r="T979" s="28">
        <v>62000</v>
      </c>
      <c r="U979" s="28">
        <v>1148300</v>
      </c>
      <c r="V979" s="29">
        <v>1</v>
      </c>
      <c r="W979" s="29">
        <v>25</v>
      </c>
      <c r="X979" s="32">
        <f t="shared" si="225"/>
        <v>31</v>
      </c>
      <c r="Y979" s="33">
        <f t="shared" si="226"/>
        <v>16551.299999999996</v>
      </c>
      <c r="Z979" s="33">
        <f t="shared" si="227"/>
        <v>1131883.0899999999</v>
      </c>
      <c r="AA979" s="33">
        <f t="shared" si="228"/>
        <v>1210300</v>
      </c>
      <c r="AB979" s="5">
        <v>26</v>
      </c>
      <c r="AC979" s="6">
        <v>112856.79</v>
      </c>
      <c r="AD979" s="32">
        <v>1</v>
      </c>
      <c r="AE979" s="67">
        <f t="shared" si="229"/>
        <v>0.83870967741935487</v>
      </c>
      <c r="AF979" s="70">
        <f>IF(C979=Sheet6!$E$3,Sheet6!$E$4,IF('January 2023'!C979=Sheet6!$F$3,Sheet6!$F$4,IF('January 2023'!C979=Sheet6!$G$3,Sheet6!$G$4,IF('January 2023'!C979=Sheet6!$H$3,Sheet6!$H$4,IF('January 2023'!C979=Sheet6!$I$3,Sheet6!$I$4,IF('January 2023'!C979=Sheet6!$J$3,Sheet6!$J$4,IF('January 2023'!C979=Sheet6!$K$3,Sheet6!$K$4,IF('January 2023'!C979=Sheet6!$L$3,Sheet6!$L$4))))))))</f>
        <v>0.12562883266646963</v>
      </c>
      <c r="AG979" s="74">
        <f t="shared" si="230"/>
        <v>0.64839930424971426</v>
      </c>
      <c r="AH979" s="71">
        <v>0.83279999999999998</v>
      </c>
      <c r="AI979" s="72">
        <f t="shared" si="231"/>
        <v>0</v>
      </c>
      <c r="AJ979" s="73">
        <f t="shared" si="232"/>
        <v>0.83870967741935487</v>
      </c>
      <c r="AK979" s="73">
        <v>0.71157898999890445</v>
      </c>
      <c r="AL979" s="95">
        <f t="shared" si="233"/>
        <v>1</v>
      </c>
      <c r="AM979" s="107">
        <v>0</v>
      </c>
      <c r="AN979" s="98">
        <f t="shared" si="234"/>
        <v>4707.0859200001214</v>
      </c>
      <c r="AO979" s="99" t="e">
        <f>SUMIF([1]Sheet1!$AB:$AB,E979,[1]Sheet1!$AA:$AA)</f>
        <v>#VALUE!</v>
      </c>
      <c r="AP979" s="100" t="str">
        <f t="shared" si="235"/>
        <v/>
      </c>
      <c r="AQ979" s="97">
        <f t="shared" si="236"/>
        <v>1</v>
      </c>
      <c r="AR979" s="100">
        <f t="shared" si="237"/>
        <v>1.0692800437543424</v>
      </c>
      <c r="AS979" s="101">
        <f t="shared" si="238"/>
        <v>0.30667956358158033</v>
      </c>
      <c r="AT979" s="100">
        <v>0.12562883266646963</v>
      </c>
      <c r="AU979" s="108">
        <f t="shared" si="239"/>
        <v>0</v>
      </c>
    </row>
    <row r="980" spans="1:47" hidden="1">
      <c r="A980" s="21">
        <v>44927</v>
      </c>
      <c r="B980" s="22" t="s">
        <v>13</v>
      </c>
      <c r="C980" s="22" t="s">
        <v>782</v>
      </c>
      <c r="D980" s="22" t="s">
        <v>840</v>
      </c>
      <c r="E980" s="22">
        <v>1000230468</v>
      </c>
      <c r="F980" s="22" t="s">
        <v>32</v>
      </c>
      <c r="G980" s="22">
        <v>1064344</v>
      </c>
      <c r="H980" s="36" t="s">
        <v>16</v>
      </c>
      <c r="I980" s="4" t="s">
        <v>3522</v>
      </c>
      <c r="J980" s="4" t="s">
        <v>3560</v>
      </c>
      <c r="K980" s="25">
        <v>21011.129999999888</v>
      </c>
      <c r="L980" s="25">
        <v>21011.129999999888</v>
      </c>
      <c r="M980" s="26">
        <v>2</v>
      </c>
      <c r="N980" s="26">
        <v>0</v>
      </c>
      <c r="O980" s="26">
        <v>20</v>
      </c>
      <c r="P980" s="26">
        <v>2400</v>
      </c>
      <c r="Q980" s="26">
        <v>16861.5</v>
      </c>
      <c r="R980" s="27">
        <v>166952.64000000001</v>
      </c>
      <c r="S980" s="27">
        <v>1173212.76</v>
      </c>
      <c r="T980" s="28">
        <v>353093.75</v>
      </c>
      <c r="U980" s="27">
        <v>1172500</v>
      </c>
      <c r="V980" s="29">
        <v>2</v>
      </c>
      <c r="W980" s="26">
        <v>17</v>
      </c>
      <c r="X980" s="30">
        <f t="shared" si="225"/>
        <v>22</v>
      </c>
      <c r="Y980" s="31">
        <f t="shared" si="226"/>
        <v>19261.5</v>
      </c>
      <c r="Z980" s="31">
        <f t="shared" si="227"/>
        <v>1340165.3999999999</v>
      </c>
      <c r="AA980" s="31">
        <f t="shared" si="228"/>
        <v>1525593.75</v>
      </c>
      <c r="AB980" s="5">
        <v>19</v>
      </c>
      <c r="AC980" s="6">
        <v>880578.73</v>
      </c>
      <c r="AD980" s="30">
        <v>1</v>
      </c>
      <c r="AE980" s="67">
        <f t="shared" si="229"/>
        <v>0.86363636363636365</v>
      </c>
      <c r="AF980" s="70">
        <f>IF(C980=Sheet6!$E$3,Sheet6!$E$4,IF('January 2023'!C980=Sheet6!$F$3,Sheet6!$F$4,IF('January 2023'!C980=Sheet6!$G$3,Sheet6!$G$4,IF('January 2023'!C980=Sheet6!$H$3,Sheet6!$H$4,IF('January 2023'!C980=Sheet6!$I$3,Sheet6!$I$4,IF('January 2023'!C980=Sheet6!$J$3,Sheet6!$J$4,IF('January 2023'!C980=Sheet6!$K$3,Sheet6!$K$4,IF('January 2023'!C980=Sheet6!$L$3,Sheet6!$L$4))))))))</f>
        <v>0.12562883266646963</v>
      </c>
      <c r="AG980" s="74">
        <f t="shared" si="230"/>
        <v>0.91672841965187513</v>
      </c>
      <c r="AH980" s="71">
        <v>0.83279999999999998</v>
      </c>
      <c r="AI980" s="72">
        <f t="shared" si="231"/>
        <v>1</v>
      </c>
      <c r="AJ980" s="73">
        <f t="shared" si="232"/>
        <v>0.86363636363636365</v>
      </c>
      <c r="AK980" s="73">
        <v>0.71157898999890445</v>
      </c>
      <c r="AL980" s="95">
        <f t="shared" si="233"/>
        <v>1</v>
      </c>
      <c r="AM980" s="107">
        <v>0</v>
      </c>
      <c r="AN980" s="98">
        <f t="shared" si="234"/>
        <v>0</v>
      </c>
      <c r="AO980" s="99" t="e">
        <f>SUMIF([1]Sheet1!$AB:$AB,E980,[1]Sheet1!$AA:$AA)</f>
        <v>#VALUE!</v>
      </c>
      <c r="AP980" s="100">
        <f t="shared" si="235"/>
        <v>1</v>
      </c>
      <c r="AQ980" s="97">
        <f t="shared" si="236"/>
        <v>0</v>
      </c>
      <c r="AR980" s="100">
        <f t="shared" si="237"/>
        <v>1.1383622872221593</v>
      </c>
      <c r="AS980" s="101">
        <f t="shared" si="238"/>
        <v>-4.3569060556464034E-2</v>
      </c>
      <c r="AT980" s="100">
        <v>0.12562883266646963</v>
      </c>
      <c r="AU980" s="108">
        <f t="shared" si="239"/>
        <v>1</v>
      </c>
    </row>
    <row r="981" spans="1:47" hidden="1">
      <c r="A981" s="21">
        <v>44927</v>
      </c>
      <c r="B981" s="22" t="s">
        <v>13</v>
      </c>
      <c r="C981" s="22" t="s">
        <v>782</v>
      </c>
      <c r="D981" s="22" t="s">
        <v>853</v>
      </c>
      <c r="E981" s="22">
        <v>1001595965</v>
      </c>
      <c r="F981" s="22" t="s">
        <v>32</v>
      </c>
      <c r="G981" s="22">
        <v>1064344</v>
      </c>
      <c r="H981" s="36" t="s">
        <v>16</v>
      </c>
      <c r="I981" s="4" t="s">
        <v>3523</v>
      </c>
      <c r="J981" s="4" t="s">
        <v>3561</v>
      </c>
      <c r="K981" s="25">
        <v>15167.429999999935</v>
      </c>
      <c r="L981" s="25">
        <v>15167.429999999935</v>
      </c>
      <c r="M981" s="26">
        <v>1</v>
      </c>
      <c r="N981" s="26">
        <v>0</v>
      </c>
      <c r="O981" s="26">
        <v>1</v>
      </c>
      <c r="P981" s="26">
        <v>15167</v>
      </c>
      <c r="Q981" s="26">
        <v>796.09999999999991</v>
      </c>
      <c r="R981" s="27">
        <v>1098530.52</v>
      </c>
      <c r="S981" s="27">
        <v>54834.44</v>
      </c>
      <c r="T981" s="28">
        <v>1177000</v>
      </c>
      <c r="U981" s="27">
        <v>54600</v>
      </c>
      <c r="V981" s="29">
        <v>1</v>
      </c>
      <c r="W981" s="26">
        <v>1</v>
      </c>
      <c r="X981" s="30">
        <f t="shared" si="225"/>
        <v>2</v>
      </c>
      <c r="Y981" s="31">
        <f t="shared" si="226"/>
        <v>15963.1</v>
      </c>
      <c r="Z981" s="31">
        <f t="shared" si="227"/>
        <v>1153364.96</v>
      </c>
      <c r="AA981" s="31">
        <f t="shared" si="228"/>
        <v>1231600</v>
      </c>
      <c r="AB981" s="5">
        <v>2</v>
      </c>
      <c r="AC981" s="6">
        <v>81703097.650000006</v>
      </c>
      <c r="AD981" s="30">
        <v>77</v>
      </c>
      <c r="AE981" s="67">
        <f t="shared" si="229"/>
        <v>1</v>
      </c>
      <c r="AF981" s="70">
        <f>IF(C981=Sheet6!$E$3,Sheet6!$E$4,IF('January 2023'!C981=Sheet6!$F$3,Sheet6!$F$4,IF('January 2023'!C981=Sheet6!$G$3,Sheet6!$G$4,IF('January 2023'!C981=Sheet6!$H$3,Sheet6!$H$4,IF('January 2023'!C981=Sheet6!$I$3,Sheet6!$I$4,IF('January 2023'!C981=Sheet6!$J$3,Sheet6!$J$4,IF('January 2023'!C981=Sheet6!$K$3,Sheet6!$K$4,IF('January 2023'!C981=Sheet6!$L$3,Sheet6!$L$4))))))))</f>
        <v>0.12562883266646963</v>
      </c>
      <c r="AG981" s="74">
        <f t="shared" si="230"/>
        <v>1.0524591179916485</v>
      </c>
      <c r="AH981" s="71">
        <v>0.83279999999999998</v>
      </c>
      <c r="AI981" s="72">
        <f t="shared" si="231"/>
        <v>1</v>
      </c>
      <c r="AJ981" s="73">
        <f t="shared" si="232"/>
        <v>1</v>
      </c>
      <c r="AK981" s="73">
        <v>0.71157898999890445</v>
      </c>
      <c r="AL981" s="95">
        <f t="shared" si="233"/>
        <v>1</v>
      </c>
      <c r="AM981" s="107">
        <v>0</v>
      </c>
      <c r="AN981" s="98">
        <f t="shared" si="234"/>
        <v>0</v>
      </c>
      <c r="AO981" s="99" t="e">
        <f>SUMIF([1]Sheet1!$AB:$AB,E981,[1]Sheet1!$AA:$AA)</f>
        <v>#VALUE!</v>
      </c>
      <c r="AP981" s="100">
        <f t="shared" si="235"/>
        <v>1</v>
      </c>
      <c r="AQ981" s="97">
        <f t="shared" si="236"/>
        <v>0</v>
      </c>
      <c r="AR981" s="100">
        <f t="shared" si="237"/>
        <v>1.0678319896245159</v>
      </c>
      <c r="AS981" s="101">
        <f t="shared" si="238"/>
        <v>-0.1238495139634852</v>
      </c>
      <c r="AT981" s="100">
        <v>0.12562883266646963</v>
      </c>
      <c r="AU981" s="108">
        <f t="shared" si="239"/>
        <v>1</v>
      </c>
    </row>
    <row r="982" spans="1:47" hidden="1">
      <c r="A982" s="21">
        <v>44927</v>
      </c>
      <c r="B982" s="23" t="s">
        <v>13</v>
      </c>
      <c r="C982" s="23" t="s">
        <v>782</v>
      </c>
      <c r="D982" s="23" t="s">
        <v>861</v>
      </c>
      <c r="E982" s="23">
        <v>1000230361</v>
      </c>
      <c r="F982" s="23" t="s">
        <v>32</v>
      </c>
      <c r="G982" s="23">
        <v>1064344</v>
      </c>
      <c r="H982" s="37" t="s">
        <v>16</v>
      </c>
      <c r="I982" s="4" t="s">
        <v>3522</v>
      </c>
      <c r="J982" s="4" t="s">
        <v>3560</v>
      </c>
      <c r="K982" s="24">
        <v>12354.25</v>
      </c>
      <c r="L982" s="24">
        <v>12354.25</v>
      </c>
      <c r="M982" s="29">
        <v>1</v>
      </c>
      <c r="N982" s="29">
        <v>0</v>
      </c>
      <c r="O982" s="29">
        <v>13</v>
      </c>
      <c r="P982" s="29">
        <v>1200</v>
      </c>
      <c r="Q982" s="29">
        <v>13637.100000000002</v>
      </c>
      <c r="R982" s="28">
        <v>83476.320000000007</v>
      </c>
      <c r="S982" s="28">
        <v>944703.48000000021</v>
      </c>
      <c r="T982" s="28">
        <v>89680</v>
      </c>
      <c r="U982" s="28">
        <v>938000</v>
      </c>
      <c r="V982" s="29">
        <v>1</v>
      </c>
      <c r="W982" s="29">
        <v>12</v>
      </c>
      <c r="X982" s="32">
        <f t="shared" si="225"/>
        <v>14</v>
      </c>
      <c r="Y982" s="33">
        <f t="shared" si="226"/>
        <v>14837.100000000002</v>
      </c>
      <c r="Z982" s="33">
        <f t="shared" si="227"/>
        <v>1028179.8000000003</v>
      </c>
      <c r="AA982" s="33">
        <f t="shared" si="228"/>
        <v>1027680</v>
      </c>
      <c r="AB982" s="5">
        <v>13</v>
      </c>
      <c r="AC982" s="6">
        <v>67306.320000000007</v>
      </c>
      <c r="AD982" s="32">
        <v>0</v>
      </c>
      <c r="AE982" s="67">
        <f t="shared" si="229"/>
        <v>0.9285714285714286</v>
      </c>
      <c r="AF982" s="70">
        <f>IF(C982=Sheet6!$E$3,Sheet6!$E$4,IF('January 2023'!C982=Sheet6!$F$3,Sheet6!$F$4,IF('January 2023'!C982=Sheet6!$G$3,Sheet6!$G$4,IF('January 2023'!C982=Sheet6!$H$3,Sheet6!$H$4,IF('January 2023'!C982=Sheet6!$I$3,Sheet6!$I$4,IF('January 2023'!C982=Sheet6!$J$3,Sheet6!$J$4,IF('January 2023'!C982=Sheet6!$K$3,Sheet6!$K$4,IF('January 2023'!C982=Sheet6!$L$3,Sheet6!$L$4))))))))</f>
        <v>0.12562883266646963</v>
      </c>
      <c r="AG982" s="74">
        <f t="shared" si="230"/>
        <v>1.2009713256571626</v>
      </c>
      <c r="AH982" s="71">
        <v>0.83279999999999998</v>
      </c>
      <c r="AI982" s="72">
        <f t="shared" si="231"/>
        <v>1</v>
      </c>
      <c r="AJ982" s="73">
        <f t="shared" si="232"/>
        <v>0.9285714285714286</v>
      </c>
      <c r="AK982" s="73">
        <v>0.71157898999890445</v>
      </c>
      <c r="AL982" s="95">
        <f t="shared" si="233"/>
        <v>1</v>
      </c>
      <c r="AM982" s="107">
        <v>0</v>
      </c>
      <c r="AN982" s="98">
        <f t="shared" si="234"/>
        <v>0</v>
      </c>
      <c r="AO982" s="99" t="e">
        <f>SUMIF([1]Sheet1!$AB:$AB,E982,[1]Sheet1!$AA:$AA)</f>
        <v>#VALUE!</v>
      </c>
      <c r="AP982" s="100">
        <f t="shared" si="235"/>
        <v>1</v>
      </c>
      <c r="AQ982" s="97">
        <f t="shared" si="236"/>
        <v>0</v>
      </c>
      <c r="AR982" s="100">
        <f t="shared" si="237"/>
        <v>0.99951389825009174</v>
      </c>
      <c r="AS982" s="101">
        <f t="shared" si="238"/>
        <v>-0.20038753139417098</v>
      </c>
      <c r="AT982" s="100">
        <v>0.12562883266646963</v>
      </c>
      <c r="AU982" s="108">
        <f t="shared" si="239"/>
        <v>1</v>
      </c>
    </row>
    <row r="983" spans="1:47" hidden="1">
      <c r="A983" s="21">
        <v>44927</v>
      </c>
      <c r="B983" s="22" t="s">
        <v>13</v>
      </c>
      <c r="C983" s="22" t="s">
        <v>782</v>
      </c>
      <c r="D983" s="22" t="s">
        <v>923</v>
      </c>
      <c r="E983" s="22">
        <v>1002050326</v>
      </c>
      <c r="F983" s="22" t="s">
        <v>32</v>
      </c>
      <c r="G983" s="22">
        <v>1064344</v>
      </c>
      <c r="H983" s="36" t="s">
        <v>16</v>
      </c>
      <c r="I983" s="4" t="s">
        <v>3512</v>
      </c>
      <c r="J983" s="4" t="s">
        <v>3512</v>
      </c>
      <c r="K983" s="25">
        <v>5183.7699999999895</v>
      </c>
      <c r="L983" s="25">
        <v>5183.7699999999895</v>
      </c>
      <c r="M983" s="26">
        <v>2</v>
      </c>
      <c r="N983" s="26">
        <v>1</v>
      </c>
      <c r="O983" s="26">
        <v>0</v>
      </c>
      <c r="P983" s="26">
        <v>7976</v>
      </c>
      <c r="Q983" s="26">
        <v>0</v>
      </c>
      <c r="R983" s="27">
        <v>577693.6399999999</v>
      </c>
      <c r="S983" s="27">
        <v>0</v>
      </c>
      <c r="T983" s="28">
        <v>353985</v>
      </c>
      <c r="U983" s="27">
        <v>0</v>
      </c>
      <c r="V983" s="29">
        <v>2</v>
      </c>
      <c r="W983" s="26">
        <v>0</v>
      </c>
      <c r="X983" s="30">
        <f t="shared" si="225"/>
        <v>2</v>
      </c>
      <c r="Y983" s="31">
        <f t="shared" si="226"/>
        <v>7976</v>
      </c>
      <c r="Z983" s="31">
        <f t="shared" si="227"/>
        <v>577693.6399999999</v>
      </c>
      <c r="AA983" s="31">
        <f t="shared" si="228"/>
        <v>353985</v>
      </c>
      <c r="AB983" s="5">
        <v>2</v>
      </c>
      <c r="AC983" s="6">
        <v>726958.95</v>
      </c>
      <c r="AD983" s="30">
        <v>0</v>
      </c>
      <c r="AE983" s="67">
        <f t="shared" si="229"/>
        <v>1</v>
      </c>
      <c r="AF983" s="70">
        <f>IF(C983=Sheet6!$E$3,Sheet6!$E$4,IF('January 2023'!C983=Sheet6!$F$3,Sheet6!$F$4,IF('January 2023'!C983=Sheet6!$G$3,Sheet6!$G$4,IF('January 2023'!C983=Sheet6!$H$3,Sheet6!$H$4,IF('January 2023'!C983=Sheet6!$I$3,Sheet6!$I$4,IF('January 2023'!C983=Sheet6!$J$3,Sheet6!$J$4,IF('January 2023'!C983=Sheet6!$K$3,Sheet6!$K$4,IF('January 2023'!C983=Sheet6!$L$3,Sheet6!$L$4))))))))</f>
        <v>0.12562883266646963</v>
      </c>
      <c r="AG983" s="74">
        <f t="shared" si="230"/>
        <v>1.5386485125690408</v>
      </c>
      <c r="AH983" s="71">
        <v>0.83279999999999998</v>
      </c>
      <c r="AI983" s="72">
        <f t="shared" si="231"/>
        <v>1</v>
      </c>
      <c r="AJ983" s="73">
        <f t="shared" si="232"/>
        <v>1</v>
      </c>
      <c r="AK983" s="73">
        <v>0.71157898999890445</v>
      </c>
      <c r="AL983" s="95">
        <f t="shared" si="233"/>
        <v>1</v>
      </c>
      <c r="AM983" s="107">
        <v>0</v>
      </c>
      <c r="AN983" s="98">
        <f t="shared" si="234"/>
        <v>0</v>
      </c>
      <c r="AO983" s="99" t="e">
        <f>SUMIF([1]Sheet1!$AB:$AB,E983,[1]Sheet1!$AA:$AA)</f>
        <v>#VALUE!</v>
      </c>
      <c r="AP983" s="100">
        <f t="shared" si="235"/>
        <v>1</v>
      </c>
      <c r="AQ983" s="97">
        <f t="shared" si="236"/>
        <v>0</v>
      </c>
      <c r="AR983" s="100">
        <f t="shared" si="237"/>
        <v>0.61275557750644449</v>
      </c>
      <c r="AS983" s="101">
        <f t="shared" si="238"/>
        <v>5.7184542101325619E-2</v>
      </c>
      <c r="AT983" s="100">
        <v>0.12562883266646963</v>
      </c>
      <c r="AU983" s="108">
        <f t="shared" si="239"/>
        <v>1</v>
      </c>
    </row>
    <row r="984" spans="1:47" hidden="1">
      <c r="A984" s="21">
        <v>44927</v>
      </c>
      <c r="B984" s="23" t="s">
        <v>13</v>
      </c>
      <c r="C984" s="23" t="s">
        <v>782</v>
      </c>
      <c r="D984" s="23" t="s">
        <v>916</v>
      </c>
      <c r="E984" s="23">
        <v>1002050502</v>
      </c>
      <c r="F984" s="23" t="s">
        <v>32</v>
      </c>
      <c r="G984" s="23">
        <v>1064344</v>
      </c>
      <c r="H984" s="37" t="s">
        <v>16</v>
      </c>
      <c r="I984" s="4" t="s">
        <v>3522</v>
      </c>
      <c r="J984" s="4" t="s">
        <v>3560</v>
      </c>
      <c r="K984" s="24">
        <v>3911.25</v>
      </c>
      <c r="L984" s="24">
        <v>3911.25</v>
      </c>
      <c r="M984" s="29">
        <v>1</v>
      </c>
      <c r="N984" s="29">
        <v>1</v>
      </c>
      <c r="O984" s="29">
        <v>1</v>
      </c>
      <c r="P984" s="29">
        <v>3861</v>
      </c>
      <c r="Q984" s="29">
        <v>0</v>
      </c>
      <c r="R984" s="28">
        <v>279648.34000000003</v>
      </c>
      <c r="S984" s="28">
        <v>0</v>
      </c>
      <c r="T984" s="28">
        <v>313000</v>
      </c>
      <c r="U984" s="28">
        <v>0</v>
      </c>
      <c r="V984" s="29">
        <v>1</v>
      </c>
      <c r="W984" s="29">
        <v>0</v>
      </c>
      <c r="X984" s="32">
        <f t="shared" si="225"/>
        <v>2</v>
      </c>
      <c r="Y984" s="33">
        <f t="shared" si="226"/>
        <v>3861</v>
      </c>
      <c r="Z984" s="33">
        <f t="shared" si="227"/>
        <v>279648.34000000003</v>
      </c>
      <c r="AA984" s="33">
        <f t="shared" si="228"/>
        <v>313000</v>
      </c>
      <c r="AB984" s="5">
        <v>1</v>
      </c>
      <c r="AC984" s="6">
        <v>532497.97</v>
      </c>
      <c r="AD984" s="32">
        <v>0</v>
      </c>
      <c r="AE984" s="67">
        <f t="shared" si="229"/>
        <v>0.5</v>
      </c>
      <c r="AF984" s="70">
        <f>IF(C984=Sheet6!$E$3,Sheet6!$E$4,IF('January 2023'!C984=Sheet6!$F$3,Sheet6!$F$4,IF('January 2023'!C984=Sheet6!$G$3,Sheet6!$G$4,IF('January 2023'!C984=Sheet6!$H$3,Sheet6!$H$4,IF('January 2023'!C984=Sheet6!$I$3,Sheet6!$I$4,IF('January 2023'!C984=Sheet6!$J$3,Sheet6!$J$4,IF('January 2023'!C984=Sheet6!$K$3,Sheet6!$K$4,IF('January 2023'!C984=Sheet6!$L$3,Sheet6!$L$4))))))))</f>
        <v>0.12562883266646963</v>
      </c>
      <c r="AG984" s="74">
        <f t="shared" si="230"/>
        <v>0.98715244487056564</v>
      </c>
      <c r="AH984" s="71">
        <v>0.83279999999999998</v>
      </c>
      <c r="AI984" s="72">
        <f t="shared" si="231"/>
        <v>1</v>
      </c>
      <c r="AJ984" s="73">
        <f t="shared" si="232"/>
        <v>0.5</v>
      </c>
      <c r="AK984" s="73">
        <v>0.71157898999890445</v>
      </c>
      <c r="AL984" s="95">
        <f t="shared" si="233"/>
        <v>0</v>
      </c>
      <c r="AM984" s="107">
        <v>0</v>
      </c>
      <c r="AN984" s="98">
        <f t="shared" si="234"/>
        <v>0</v>
      </c>
      <c r="AO984" s="99" t="e">
        <f>SUMIF([1]Sheet1!$AB:$AB,E984,[1]Sheet1!$AA:$AA)</f>
        <v>#VALUE!</v>
      </c>
      <c r="AP984" s="100">
        <f t="shared" si="235"/>
        <v>1</v>
      </c>
      <c r="AQ984" s="97">
        <f t="shared" si="236"/>
        <v>0</v>
      </c>
      <c r="AR984" s="100">
        <f t="shared" si="237"/>
        <v>1.119262857058261</v>
      </c>
      <c r="AS984" s="101">
        <f t="shared" si="238"/>
        <v>-0.10488306579787676</v>
      </c>
      <c r="AT984" s="100">
        <v>0.12562883266646963</v>
      </c>
      <c r="AU984" s="108">
        <f t="shared" si="239"/>
        <v>1</v>
      </c>
    </row>
    <row r="985" spans="1:47" hidden="1">
      <c r="A985" s="21">
        <v>44927</v>
      </c>
      <c r="B985" s="23" t="s">
        <v>13</v>
      </c>
      <c r="C985" s="23" t="s">
        <v>782</v>
      </c>
      <c r="D985" s="23" t="s">
        <v>828</v>
      </c>
      <c r="E985" s="23">
        <v>1000180992</v>
      </c>
      <c r="F985" s="23" t="s">
        <v>32</v>
      </c>
      <c r="G985" s="22">
        <v>1064344</v>
      </c>
      <c r="H985" s="36" t="s">
        <v>16</v>
      </c>
      <c r="I985" s="4" t="s">
        <v>3522</v>
      </c>
      <c r="J985" s="4" t="s">
        <v>3560</v>
      </c>
      <c r="K985" s="24">
        <v>35459.199999999721</v>
      </c>
      <c r="L985" s="24">
        <v>35459.199999999721</v>
      </c>
      <c r="M985" s="29">
        <v>0</v>
      </c>
      <c r="N985" s="29">
        <v>0</v>
      </c>
      <c r="O985" s="29">
        <v>71</v>
      </c>
      <c r="P985" s="29">
        <v>0</v>
      </c>
      <c r="Q985" s="29">
        <v>31377.500000000004</v>
      </c>
      <c r="R985" s="28">
        <v>0</v>
      </c>
      <c r="S985" s="28">
        <v>2183635.2699999991</v>
      </c>
      <c r="T985" s="28">
        <v>0</v>
      </c>
      <c r="U985" s="28">
        <v>2189400</v>
      </c>
      <c r="V985" s="29">
        <v>0</v>
      </c>
      <c r="W985" s="29">
        <v>53</v>
      </c>
      <c r="X985" s="32">
        <f t="shared" si="225"/>
        <v>71</v>
      </c>
      <c r="Y985" s="33">
        <f t="shared" si="226"/>
        <v>31377.500000000004</v>
      </c>
      <c r="Z985" s="33">
        <f t="shared" si="227"/>
        <v>2183635.2699999991</v>
      </c>
      <c r="AA985" s="33">
        <f t="shared" si="228"/>
        <v>2189400</v>
      </c>
      <c r="AB985" s="5">
        <v>53</v>
      </c>
      <c r="AC985" s="6">
        <v>0</v>
      </c>
      <c r="AD985" s="32">
        <v>0</v>
      </c>
      <c r="AE985" s="67">
        <f t="shared" si="229"/>
        <v>0.74647887323943662</v>
      </c>
      <c r="AF985" s="70">
        <f>IF(C985=Sheet6!$E$3,Sheet6!$E$4,IF('January 2023'!C985=Sheet6!$F$3,Sheet6!$F$4,IF('January 2023'!C985=Sheet6!$G$3,Sheet6!$G$4,IF('January 2023'!C985=Sheet6!$H$3,Sheet6!$H$4,IF('January 2023'!C985=Sheet6!$I$3,Sheet6!$I$4,IF('January 2023'!C985=Sheet6!$J$3,Sheet6!$J$4,IF('January 2023'!C985=Sheet6!$K$3,Sheet6!$K$4,IF('January 2023'!C985=Sheet6!$L$3,Sheet6!$L$4))))))))</f>
        <v>0.12562883266646963</v>
      </c>
      <c r="AG985" s="74">
        <f t="shared" si="230"/>
        <v>0.88489024005054406</v>
      </c>
      <c r="AH985" s="71">
        <v>0.83279999999999998</v>
      </c>
      <c r="AI985" s="72">
        <f t="shared" si="231"/>
        <v>1</v>
      </c>
      <c r="AJ985" s="73">
        <f t="shared" si="232"/>
        <v>0.74647887323943662</v>
      </c>
      <c r="AK985" s="73">
        <v>0.71157898999890445</v>
      </c>
      <c r="AL985" s="95">
        <f t="shared" si="233"/>
        <v>1</v>
      </c>
      <c r="AM985" s="107">
        <v>0</v>
      </c>
      <c r="AN985" s="98">
        <f t="shared" si="234"/>
        <v>0</v>
      </c>
      <c r="AO985" s="99" t="e">
        <f>SUMIF([1]Sheet1!$AB:$AB,E985,[1]Sheet1!$AA:$AA)</f>
        <v>#VALUE!</v>
      </c>
      <c r="AP985" s="100">
        <f t="shared" si="235"/>
        <v>1</v>
      </c>
      <c r="AQ985" s="97">
        <f t="shared" si="236"/>
        <v>0</v>
      </c>
      <c r="AR985" s="100">
        <f t="shared" si="237"/>
        <v>1.0026399692655636</v>
      </c>
      <c r="AS985" s="101">
        <f t="shared" si="238"/>
        <v>0.11277367691232532</v>
      </c>
      <c r="AT985" s="100">
        <v>0.12562883266646963</v>
      </c>
      <c r="AU985" s="108">
        <f t="shared" si="239"/>
        <v>1</v>
      </c>
    </row>
    <row r="986" spans="1:47" hidden="1">
      <c r="A986" s="21">
        <v>44927</v>
      </c>
      <c r="B986" s="22" t="s">
        <v>13</v>
      </c>
      <c r="C986" s="22" t="s">
        <v>782</v>
      </c>
      <c r="D986" s="22" t="s">
        <v>842</v>
      </c>
      <c r="E986" s="22">
        <v>1000230359</v>
      </c>
      <c r="F986" s="22" t="s">
        <v>32</v>
      </c>
      <c r="G986" s="22">
        <v>1064344</v>
      </c>
      <c r="H986" s="36" t="s">
        <v>16</v>
      </c>
      <c r="I986" s="4" t="s">
        <v>3522</v>
      </c>
      <c r="J986" s="4" t="s">
        <v>3560</v>
      </c>
      <c r="K986" s="25">
        <v>23184.419999999925</v>
      </c>
      <c r="L986" s="25">
        <v>23184.419999999925</v>
      </c>
      <c r="M986" s="26">
        <v>0</v>
      </c>
      <c r="N986" s="26">
        <v>0</v>
      </c>
      <c r="O986" s="26">
        <v>24</v>
      </c>
      <c r="P986" s="26">
        <v>0</v>
      </c>
      <c r="Q986" s="26">
        <v>23184.899999999998</v>
      </c>
      <c r="R986" s="27">
        <v>0</v>
      </c>
      <c r="S986" s="27">
        <v>1632425.5200000003</v>
      </c>
      <c r="T986" s="28">
        <v>0</v>
      </c>
      <c r="U986" s="27">
        <v>1631000</v>
      </c>
      <c r="V986" s="29">
        <v>0</v>
      </c>
      <c r="W986" s="26">
        <v>21</v>
      </c>
      <c r="X986" s="30">
        <f t="shared" si="225"/>
        <v>24</v>
      </c>
      <c r="Y986" s="31">
        <f t="shared" si="226"/>
        <v>23184.899999999998</v>
      </c>
      <c r="Z986" s="31">
        <f t="shared" si="227"/>
        <v>1632425.5200000003</v>
      </c>
      <c r="AA986" s="31">
        <f t="shared" si="228"/>
        <v>1631000</v>
      </c>
      <c r="AB986" s="5">
        <v>21</v>
      </c>
      <c r="AC986" s="6">
        <v>0</v>
      </c>
      <c r="AD986" s="30">
        <v>0</v>
      </c>
      <c r="AE986" s="67">
        <f t="shared" si="229"/>
        <v>0.875</v>
      </c>
      <c r="AF986" s="70">
        <f>IF(C986=Sheet6!$E$3,Sheet6!$E$4,IF('January 2023'!C986=Sheet6!$F$3,Sheet6!$F$4,IF('January 2023'!C986=Sheet6!$G$3,Sheet6!$G$4,IF('January 2023'!C986=Sheet6!$H$3,Sheet6!$H$4,IF('January 2023'!C986=Sheet6!$I$3,Sheet6!$I$4,IF('January 2023'!C986=Sheet6!$J$3,Sheet6!$J$4,IF('January 2023'!C986=Sheet6!$K$3,Sheet6!$K$4,IF('January 2023'!C986=Sheet6!$L$3,Sheet6!$L$4))))))))</f>
        <v>0.12562883266646963</v>
      </c>
      <c r="AG986" s="74">
        <f t="shared" si="230"/>
        <v>1.0000207035586861</v>
      </c>
      <c r="AH986" s="71">
        <v>0.83279999999999998</v>
      </c>
      <c r="AI986" s="72">
        <f t="shared" si="231"/>
        <v>1</v>
      </c>
      <c r="AJ986" s="73">
        <f t="shared" si="232"/>
        <v>0.875</v>
      </c>
      <c r="AK986" s="73">
        <v>0.71157898999890445</v>
      </c>
      <c r="AL986" s="95">
        <f t="shared" si="233"/>
        <v>1</v>
      </c>
      <c r="AM986" s="107">
        <v>0</v>
      </c>
      <c r="AN986" s="98">
        <f t="shared" si="234"/>
        <v>0</v>
      </c>
      <c r="AO986" s="99" t="e">
        <f>SUMIF([1]Sheet1!$AB:$AB,E986,[1]Sheet1!$AA:$AA)</f>
        <v>#VALUE!</v>
      </c>
      <c r="AP986" s="100">
        <f t="shared" si="235"/>
        <v>1</v>
      </c>
      <c r="AQ986" s="97">
        <f t="shared" si="236"/>
        <v>0</v>
      </c>
      <c r="AR986" s="100">
        <f t="shared" si="237"/>
        <v>0.99912674729564366</v>
      </c>
      <c r="AS986" s="101">
        <f t="shared" si="238"/>
        <v>8.5256722510884675E-4</v>
      </c>
      <c r="AT986" s="100">
        <v>0.12562883266646963</v>
      </c>
      <c r="AU986" s="108">
        <f t="shared" si="239"/>
        <v>1</v>
      </c>
    </row>
    <row r="987" spans="1:47" hidden="1">
      <c r="A987" s="21">
        <v>44927</v>
      </c>
      <c r="B987" s="23" t="s">
        <v>13</v>
      </c>
      <c r="C987" s="23" t="s">
        <v>782</v>
      </c>
      <c r="D987" s="23" t="s">
        <v>873</v>
      </c>
      <c r="E987" s="23">
        <v>1000230174</v>
      </c>
      <c r="F987" s="23" t="s">
        <v>32</v>
      </c>
      <c r="G987" s="22">
        <v>1064344</v>
      </c>
      <c r="H987" s="36" t="s">
        <v>16</v>
      </c>
      <c r="I987" s="4" t="s">
        <v>3522</v>
      </c>
      <c r="J987" s="4" t="s">
        <v>3560</v>
      </c>
      <c r="K987" s="24">
        <v>9478.3099999999395</v>
      </c>
      <c r="L987" s="24">
        <v>9478.3099999999395</v>
      </c>
      <c r="M987" s="29">
        <v>0</v>
      </c>
      <c r="N987" s="29">
        <v>0</v>
      </c>
      <c r="O987" s="29">
        <v>16</v>
      </c>
      <c r="P987" s="29">
        <v>0</v>
      </c>
      <c r="Q987" s="29">
        <v>7067</v>
      </c>
      <c r="R987" s="28">
        <v>0</v>
      </c>
      <c r="S987" s="28">
        <v>499477.27</v>
      </c>
      <c r="T987" s="28">
        <v>0</v>
      </c>
      <c r="U987" s="28">
        <v>498900</v>
      </c>
      <c r="V987" s="29">
        <v>0</v>
      </c>
      <c r="W987" s="29">
        <v>12</v>
      </c>
      <c r="X987" s="32">
        <f t="shared" si="225"/>
        <v>16</v>
      </c>
      <c r="Y987" s="33">
        <f t="shared" si="226"/>
        <v>7067</v>
      </c>
      <c r="Z987" s="33">
        <f t="shared" si="227"/>
        <v>499477.27</v>
      </c>
      <c r="AA987" s="33">
        <f t="shared" si="228"/>
        <v>498900</v>
      </c>
      <c r="AB987" s="5">
        <v>12</v>
      </c>
      <c r="AC987" s="6">
        <v>0</v>
      </c>
      <c r="AD987" s="32">
        <v>0</v>
      </c>
      <c r="AE987" s="67">
        <f t="shared" si="229"/>
        <v>0.75</v>
      </c>
      <c r="AF987" s="70">
        <f>IF(C987=Sheet6!$E$3,Sheet6!$E$4,IF('January 2023'!C987=Sheet6!$F$3,Sheet6!$F$4,IF('January 2023'!C987=Sheet6!$G$3,Sheet6!$G$4,IF('January 2023'!C987=Sheet6!$H$3,Sheet6!$H$4,IF('January 2023'!C987=Sheet6!$I$3,Sheet6!$I$4,IF('January 2023'!C987=Sheet6!$J$3,Sheet6!$J$4,IF('January 2023'!C987=Sheet6!$K$3,Sheet6!$K$4,IF('January 2023'!C987=Sheet6!$L$3,Sheet6!$L$4))))))))</f>
        <v>0.12562883266646963</v>
      </c>
      <c r="AG987" s="74">
        <f t="shared" si="230"/>
        <v>0.74559705263913556</v>
      </c>
      <c r="AH987" s="71">
        <v>0.83279999999999998</v>
      </c>
      <c r="AI987" s="72">
        <f t="shared" si="231"/>
        <v>0</v>
      </c>
      <c r="AJ987" s="73">
        <f t="shared" si="232"/>
        <v>0.75</v>
      </c>
      <c r="AK987" s="73">
        <v>0.71157898999890445</v>
      </c>
      <c r="AL987" s="95">
        <f t="shared" si="233"/>
        <v>1</v>
      </c>
      <c r="AM987" s="107">
        <v>0</v>
      </c>
      <c r="AN987" s="98">
        <f t="shared" si="234"/>
        <v>826.53656799994951</v>
      </c>
      <c r="AO987" s="99" t="e">
        <f>SUMIF([1]Sheet1!$AB:$AB,E987,[1]Sheet1!$AA:$AA)</f>
        <v>#VALUE!</v>
      </c>
      <c r="AP987" s="100" t="str">
        <f t="shared" si="235"/>
        <v/>
      </c>
      <c r="AQ987" s="97">
        <f t="shared" si="236"/>
        <v>1</v>
      </c>
      <c r="AR987" s="100">
        <f t="shared" si="237"/>
        <v>0.99884425171139413</v>
      </c>
      <c r="AS987" s="101">
        <f t="shared" si="238"/>
        <v>0.25526466987844165</v>
      </c>
      <c r="AT987" s="100">
        <v>0.12562883266646963</v>
      </c>
      <c r="AU987" s="108">
        <f t="shared" si="239"/>
        <v>0</v>
      </c>
    </row>
    <row r="988" spans="1:47" hidden="1">
      <c r="A988" s="21">
        <v>44927</v>
      </c>
      <c r="B988" s="23" t="s">
        <v>13</v>
      </c>
      <c r="C988" s="23" t="s">
        <v>782</v>
      </c>
      <c r="D988" s="23" t="s">
        <v>877</v>
      </c>
      <c r="E988" s="23">
        <v>1001595961</v>
      </c>
      <c r="F988" s="23" t="s">
        <v>32</v>
      </c>
      <c r="G988" s="22">
        <v>1064344</v>
      </c>
      <c r="H988" s="36" t="s">
        <v>16</v>
      </c>
      <c r="I988" s="4" t="s">
        <v>3523</v>
      </c>
      <c r="J988" s="4" t="s">
        <v>3561</v>
      </c>
      <c r="K988" s="24">
        <v>9112.2399999999907</v>
      </c>
      <c r="L988" s="24">
        <v>9112.2399999999907</v>
      </c>
      <c r="M988" s="29">
        <v>0</v>
      </c>
      <c r="N988" s="29">
        <v>0</v>
      </c>
      <c r="O988" s="29">
        <v>14</v>
      </c>
      <c r="P988" s="29">
        <v>0</v>
      </c>
      <c r="Q988" s="29">
        <v>7344.7000000000007</v>
      </c>
      <c r="R988" s="28">
        <v>0</v>
      </c>
      <c r="S988" s="28">
        <v>512430.01</v>
      </c>
      <c r="T988" s="28">
        <v>0</v>
      </c>
      <c r="U988" s="28">
        <v>512000</v>
      </c>
      <c r="V988" s="29">
        <v>0</v>
      </c>
      <c r="W988" s="29">
        <v>11</v>
      </c>
      <c r="X988" s="32">
        <f t="shared" si="225"/>
        <v>14</v>
      </c>
      <c r="Y988" s="33">
        <f t="shared" si="226"/>
        <v>7344.7000000000007</v>
      </c>
      <c r="Z988" s="33">
        <f t="shared" si="227"/>
        <v>512430.01</v>
      </c>
      <c r="AA988" s="33">
        <f t="shared" si="228"/>
        <v>512000</v>
      </c>
      <c r="AB988" s="5">
        <v>11</v>
      </c>
      <c r="AC988" s="6">
        <v>0</v>
      </c>
      <c r="AD988" s="32">
        <v>0</v>
      </c>
      <c r="AE988" s="67">
        <f t="shared" si="229"/>
        <v>0.7857142857142857</v>
      </c>
      <c r="AF988" s="70">
        <f>IF(C988=Sheet6!$E$3,Sheet6!$E$4,IF('January 2023'!C988=Sheet6!$F$3,Sheet6!$F$4,IF('January 2023'!C988=Sheet6!$G$3,Sheet6!$G$4,IF('January 2023'!C988=Sheet6!$H$3,Sheet6!$H$4,IF('January 2023'!C988=Sheet6!$I$3,Sheet6!$I$4,IF('January 2023'!C988=Sheet6!$J$3,Sheet6!$J$4,IF('January 2023'!C988=Sheet6!$K$3,Sheet6!$K$4,IF('January 2023'!C988=Sheet6!$L$3,Sheet6!$L$4))))))))</f>
        <v>0.12562883266646963</v>
      </c>
      <c r="AG988" s="74">
        <f t="shared" si="230"/>
        <v>0.80602574120084725</v>
      </c>
      <c r="AH988" s="71">
        <v>0.83279999999999998</v>
      </c>
      <c r="AI988" s="72">
        <f t="shared" si="231"/>
        <v>0</v>
      </c>
      <c r="AJ988" s="73">
        <f t="shared" si="232"/>
        <v>0.7857142857142857</v>
      </c>
      <c r="AK988" s="73">
        <v>0.71157898999890445</v>
      </c>
      <c r="AL988" s="95">
        <f t="shared" si="233"/>
        <v>1</v>
      </c>
      <c r="AM988" s="107">
        <v>0</v>
      </c>
      <c r="AN988" s="98">
        <f t="shared" si="234"/>
        <v>243.97347199999149</v>
      </c>
      <c r="AO988" s="99" t="e">
        <f>SUMIF([1]Sheet1!$AB:$AB,E988,[1]Sheet1!$AA:$AA)</f>
        <v>#VALUE!</v>
      </c>
      <c r="AP988" s="100" t="str">
        <f t="shared" si="235"/>
        <v/>
      </c>
      <c r="AQ988" s="97">
        <f t="shared" si="236"/>
        <v>1</v>
      </c>
      <c r="AR988" s="100">
        <f t="shared" si="237"/>
        <v>0.99916084149716367</v>
      </c>
      <c r="AS988" s="101">
        <f t="shared" si="238"/>
        <v>0.19465064215338646</v>
      </c>
      <c r="AT988" s="100">
        <v>0.12562883266646963</v>
      </c>
      <c r="AU988" s="108">
        <f t="shared" si="239"/>
        <v>0</v>
      </c>
    </row>
    <row r="989" spans="1:47" hidden="1">
      <c r="A989" s="21">
        <v>44927</v>
      </c>
      <c r="B989" s="23" t="s">
        <v>13</v>
      </c>
      <c r="C989" s="23" t="s">
        <v>782</v>
      </c>
      <c r="D989" s="23" t="s">
        <v>883</v>
      </c>
      <c r="E989" s="23">
        <v>1000162551</v>
      </c>
      <c r="F989" s="23" t="s">
        <v>32</v>
      </c>
      <c r="G989" s="22">
        <v>1064344</v>
      </c>
      <c r="H989" s="36" t="s">
        <v>16</v>
      </c>
      <c r="I989" s="4" t="s">
        <v>3522</v>
      </c>
      <c r="J989" s="4" t="s">
        <v>3560</v>
      </c>
      <c r="K989" s="24">
        <v>7627.2000000000698</v>
      </c>
      <c r="L989" s="24">
        <v>7627.2000000000698</v>
      </c>
      <c r="M989" s="29">
        <v>0</v>
      </c>
      <c r="N989" s="29">
        <v>0</v>
      </c>
      <c r="O989" s="29">
        <v>13</v>
      </c>
      <c r="P989" s="29">
        <v>0</v>
      </c>
      <c r="Q989" s="29">
        <v>13318.199999999997</v>
      </c>
      <c r="R989" s="28">
        <v>0</v>
      </c>
      <c r="S989" s="28">
        <v>963000</v>
      </c>
      <c r="T989" s="28">
        <v>0</v>
      </c>
      <c r="U989" s="28">
        <v>963000</v>
      </c>
      <c r="V989" s="29">
        <v>0</v>
      </c>
      <c r="W989" s="29">
        <v>10</v>
      </c>
      <c r="X989" s="32">
        <f t="shared" si="225"/>
        <v>13</v>
      </c>
      <c r="Y989" s="33">
        <f t="shared" si="226"/>
        <v>13318.199999999997</v>
      </c>
      <c r="Z989" s="33">
        <f t="shared" si="227"/>
        <v>963000</v>
      </c>
      <c r="AA989" s="33">
        <f t="shared" si="228"/>
        <v>963000</v>
      </c>
      <c r="AB989" s="5">
        <v>10</v>
      </c>
      <c r="AC989" s="6">
        <v>0</v>
      </c>
      <c r="AD989" s="32">
        <v>0</v>
      </c>
      <c r="AE989" s="67">
        <f t="shared" si="229"/>
        <v>0.76923076923076927</v>
      </c>
      <c r="AF989" s="70">
        <f>IF(C989=Sheet6!$E$3,Sheet6!$E$4,IF('January 2023'!C989=Sheet6!$F$3,Sheet6!$F$4,IF('January 2023'!C989=Sheet6!$G$3,Sheet6!$G$4,IF('January 2023'!C989=Sheet6!$H$3,Sheet6!$H$4,IF('January 2023'!C989=Sheet6!$I$3,Sheet6!$I$4,IF('January 2023'!C989=Sheet6!$J$3,Sheet6!$J$4,IF('January 2023'!C989=Sheet6!$K$3,Sheet6!$K$4,IF('January 2023'!C989=Sheet6!$L$3,Sheet6!$L$4))))))))</f>
        <v>0.12562883266646963</v>
      </c>
      <c r="AG989" s="74">
        <f t="shared" si="230"/>
        <v>1.7461453744493229</v>
      </c>
      <c r="AH989" s="71">
        <v>0.83279999999999998</v>
      </c>
      <c r="AI989" s="72">
        <f t="shared" si="231"/>
        <v>1</v>
      </c>
      <c r="AJ989" s="73">
        <f t="shared" si="232"/>
        <v>0.76923076923076927</v>
      </c>
      <c r="AK989" s="73">
        <v>0.71157898999890445</v>
      </c>
      <c r="AL989" s="95">
        <f t="shared" si="233"/>
        <v>1</v>
      </c>
      <c r="AM989" s="107">
        <v>0</v>
      </c>
      <c r="AN989" s="98">
        <f t="shared" si="234"/>
        <v>0</v>
      </c>
      <c r="AO989" s="99" t="e">
        <f>SUMIF([1]Sheet1!$AB:$AB,E989,[1]Sheet1!$AA:$AA)</f>
        <v>#VALUE!</v>
      </c>
      <c r="AP989" s="100">
        <f t="shared" si="235"/>
        <v>1</v>
      </c>
      <c r="AQ989" s="97">
        <f t="shared" si="236"/>
        <v>0</v>
      </c>
      <c r="AR989" s="100">
        <f t="shared" si="237"/>
        <v>1</v>
      </c>
      <c r="AS989" s="101">
        <f t="shared" si="238"/>
        <v>-0.74614537444932294</v>
      </c>
      <c r="AT989" s="100">
        <v>0.12562883266646963</v>
      </c>
      <c r="AU989" s="108">
        <f t="shared" si="239"/>
        <v>1</v>
      </c>
    </row>
    <row r="990" spans="1:47" hidden="1">
      <c r="A990" s="21">
        <v>44927</v>
      </c>
      <c r="B990" s="23" t="s">
        <v>13</v>
      </c>
      <c r="C990" s="23" t="s">
        <v>782</v>
      </c>
      <c r="D990" s="23" t="s">
        <v>1542</v>
      </c>
      <c r="E990" s="23">
        <v>1002485938</v>
      </c>
      <c r="F990" s="23" t="s">
        <v>32</v>
      </c>
      <c r="G990" s="22">
        <v>1070347</v>
      </c>
      <c r="H990" s="36" t="s">
        <v>784</v>
      </c>
      <c r="I990" s="4" t="s">
        <v>3523</v>
      </c>
      <c r="J990" s="4" t="s">
        <v>3561</v>
      </c>
      <c r="K990" s="24">
        <v>118914.06000000006</v>
      </c>
      <c r="L990" s="24">
        <v>118914.06000000006</v>
      </c>
      <c r="M990" s="29">
        <v>0</v>
      </c>
      <c r="N990" s="29">
        <v>0</v>
      </c>
      <c r="O990" s="29">
        <v>141</v>
      </c>
      <c r="P990" s="29">
        <v>0</v>
      </c>
      <c r="Q990" s="29">
        <v>76992.10000000002</v>
      </c>
      <c r="R990" s="28">
        <v>0</v>
      </c>
      <c r="S990" s="28">
        <v>5574305.209999999</v>
      </c>
      <c r="T990" s="28">
        <v>0</v>
      </c>
      <c r="U990" s="28">
        <v>5594845</v>
      </c>
      <c r="V990" s="29">
        <v>0</v>
      </c>
      <c r="W990" s="29">
        <v>105</v>
      </c>
      <c r="X990" s="32">
        <f t="shared" si="225"/>
        <v>141</v>
      </c>
      <c r="Y990" s="33">
        <f t="shared" si="226"/>
        <v>76992.10000000002</v>
      </c>
      <c r="Z990" s="33">
        <f t="shared" si="227"/>
        <v>5574305.209999999</v>
      </c>
      <c r="AA990" s="33">
        <f t="shared" si="228"/>
        <v>5594845</v>
      </c>
      <c r="AB990" s="5">
        <v>105</v>
      </c>
      <c r="AC990" s="6">
        <v>0</v>
      </c>
      <c r="AD990" s="32">
        <v>0</v>
      </c>
      <c r="AE990" s="67">
        <f t="shared" si="229"/>
        <v>0.74468085106382975</v>
      </c>
      <c r="AF990" s="70">
        <f>IF(C990=Sheet6!$E$3,Sheet6!$E$4,IF('January 2023'!C990=Sheet6!$F$3,Sheet6!$F$4,IF('January 2023'!C990=Sheet6!$G$3,Sheet6!$G$4,IF('January 2023'!C990=Sheet6!$H$3,Sheet6!$H$4,IF('January 2023'!C990=Sheet6!$I$3,Sheet6!$I$4,IF('January 2023'!C990=Sheet6!$J$3,Sheet6!$J$4,IF('January 2023'!C990=Sheet6!$K$3,Sheet6!$K$4,IF('January 2023'!C990=Sheet6!$L$3,Sheet6!$L$4))))))))</f>
        <v>0.12562883266646963</v>
      </c>
      <c r="AG990" s="74">
        <f t="shared" si="230"/>
        <v>0.64746002280975001</v>
      </c>
      <c r="AH990" s="71">
        <v>0.83279999999999998</v>
      </c>
      <c r="AI990" s="72">
        <f t="shared" si="231"/>
        <v>0</v>
      </c>
      <c r="AJ990" s="73">
        <f t="shared" si="232"/>
        <v>0.74468085106382975</v>
      </c>
      <c r="AK990" s="73">
        <v>0.71157898999890445</v>
      </c>
      <c r="AL990" s="95">
        <f t="shared" si="233"/>
        <v>1</v>
      </c>
      <c r="AM990" s="107">
        <v>0</v>
      </c>
      <c r="AN990" s="98">
        <f t="shared" si="234"/>
        <v>22039.529168000023</v>
      </c>
      <c r="AO990" s="99" t="e">
        <f>SUMIF([1]Sheet1!$AB:$AB,E990,[1]Sheet1!$AA:$AA)</f>
        <v>#VALUE!</v>
      </c>
      <c r="AP990" s="100" t="str">
        <f t="shared" si="235"/>
        <v/>
      </c>
      <c r="AQ990" s="97">
        <f t="shared" si="236"/>
        <v>1</v>
      </c>
      <c r="AR990" s="100">
        <f t="shared" si="237"/>
        <v>1.0036847264773292</v>
      </c>
      <c r="AS990" s="101">
        <f t="shared" si="238"/>
        <v>0.35015426410119077</v>
      </c>
      <c r="AT990" s="100">
        <v>0.12562883266646963</v>
      </c>
      <c r="AU990" s="108">
        <f t="shared" si="239"/>
        <v>0</v>
      </c>
    </row>
    <row r="991" spans="1:47" hidden="1">
      <c r="A991" s="21">
        <v>44927</v>
      </c>
      <c r="B991" s="23" t="s">
        <v>13</v>
      </c>
      <c r="C991" s="23" t="s">
        <v>782</v>
      </c>
      <c r="D991" s="23" t="s">
        <v>811</v>
      </c>
      <c r="E991" s="23">
        <v>1000256894</v>
      </c>
      <c r="F991" s="23" t="s">
        <v>32</v>
      </c>
      <c r="G991" s="22">
        <v>1070347</v>
      </c>
      <c r="H991" s="36" t="s">
        <v>784</v>
      </c>
      <c r="I991" s="4" t="s">
        <v>3522</v>
      </c>
      <c r="J991" s="4" t="s">
        <v>3560</v>
      </c>
      <c r="K991" s="24">
        <v>48723</v>
      </c>
      <c r="L991" s="24">
        <v>48723</v>
      </c>
      <c r="M991" s="29">
        <v>0</v>
      </c>
      <c r="N991" s="29">
        <v>0</v>
      </c>
      <c r="O991" s="29">
        <v>54</v>
      </c>
      <c r="P991" s="29">
        <v>0</v>
      </c>
      <c r="Q991" s="29">
        <v>23667.100000000002</v>
      </c>
      <c r="R991" s="28">
        <v>0</v>
      </c>
      <c r="S991" s="28">
        <v>1735090.5700000003</v>
      </c>
      <c r="T991" s="28">
        <v>0</v>
      </c>
      <c r="U991" s="28">
        <v>1775016</v>
      </c>
      <c r="V991" s="29">
        <v>0</v>
      </c>
      <c r="W991" s="29">
        <v>33</v>
      </c>
      <c r="X991" s="32">
        <f t="shared" si="225"/>
        <v>54</v>
      </c>
      <c r="Y991" s="33">
        <f t="shared" si="226"/>
        <v>23667.100000000002</v>
      </c>
      <c r="Z991" s="33">
        <f t="shared" si="227"/>
        <v>1735090.5700000003</v>
      </c>
      <c r="AA991" s="33">
        <f t="shared" si="228"/>
        <v>1775016</v>
      </c>
      <c r="AB991" s="5">
        <v>33</v>
      </c>
      <c r="AC991" s="6">
        <v>0</v>
      </c>
      <c r="AD991" s="32">
        <v>0</v>
      </c>
      <c r="AE991" s="67">
        <f t="shared" si="229"/>
        <v>0.61111111111111116</v>
      </c>
      <c r="AF991" s="70">
        <f>IF(C991=Sheet6!$E$3,Sheet6!$E$4,IF('January 2023'!C991=Sheet6!$F$3,Sheet6!$F$4,IF('January 2023'!C991=Sheet6!$G$3,Sheet6!$G$4,IF('January 2023'!C991=Sheet6!$H$3,Sheet6!$H$4,IF('January 2023'!C991=Sheet6!$I$3,Sheet6!$I$4,IF('January 2023'!C991=Sheet6!$J$3,Sheet6!$J$4,IF('January 2023'!C991=Sheet6!$K$3,Sheet6!$K$4,IF('January 2023'!C991=Sheet6!$L$3,Sheet6!$L$4))))))))</f>
        <v>0.12562883266646963</v>
      </c>
      <c r="AG991" s="74">
        <f t="shared" si="230"/>
        <v>0.48574800402274082</v>
      </c>
      <c r="AH991" s="71">
        <v>0.83279999999999998</v>
      </c>
      <c r="AI991" s="72">
        <f t="shared" si="231"/>
        <v>0</v>
      </c>
      <c r="AJ991" s="73">
        <f t="shared" si="232"/>
        <v>0.61111111111111116</v>
      </c>
      <c r="AK991" s="73">
        <v>0.71157898999890445</v>
      </c>
      <c r="AL991" s="95">
        <f t="shared" si="233"/>
        <v>0</v>
      </c>
      <c r="AM991" s="107">
        <v>0</v>
      </c>
      <c r="AN991" s="98">
        <f t="shared" si="234"/>
        <v>16909.414399999998</v>
      </c>
      <c r="AO991" s="99" t="e">
        <f>SUMIF([1]Sheet1!$AB:$AB,E991,[1]Sheet1!$AA:$AA)</f>
        <v>#VALUE!</v>
      </c>
      <c r="AP991" s="100" t="str">
        <f t="shared" si="235"/>
        <v/>
      </c>
      <c r="AQ991" s="97">
        <f t="shared" si="236"/>
        <v>1</v>
      </c>
      <c r="AR991" s="100">
        <f t="shared" si="237"/>
        <v>1.0230105740243864</v>
      </c>
      <c r="AS991" s="101">
        <f t="shared" si="238"/>
        <v>0.50307465557349595</v>
      </c>
      <c r="AT991" s="100">
        <v>0.12562883266646963</v>
      </c>
      <c r="AU991" s="108">
        <f t="shared" si="239"/>
        <v>0</v>
      </c>
    </row>
    <row r="992" spans="1:47" hidden="1">
      <c r="A992" s="21">
        <v>44927</v>
      </c>
      <c r="B992" s="22" t="s">
        <v>13</v>
      </c>
      <c r="C992" s="22" t="s">
        <v>782</v>
      </c>
      <c r="D992" s="22" t="s">
        <v>843</v>
      </c>
      <c r="E992" s="22">
        <v>1002025904</v>
      </c>
      <c r="F992" s="22" t="s">
        <v>32</v>
      </c>
      <c r="G992" s="22">
        <v>1070347</v>
      </c>
      <c r="H992" s="36" t="s">
        <v>784</v>
      </c>
      <c r="I992" s="4" t="s">
        <v>3522</v>
      </c>
      <c r="J992" s="4" t="s">
        <v>3560</v>
      </c>
      <c r="K992" s="25">
        <v>27592.229999999981</v>
      </c>
      <c r="L992" s="25">
        <v>27592.229999999981</v>
      </c>
      <c r="M992" s="26">
        <v>0</v>
      </c>
      <c r="N992" s="26">
        <v>0</v>
      </c>
      <c r="O992" s="26">
        <v>79</v>
      </c>
      <c r="P992" s="26">
        <v>0</v>
      </c>
      <c r="Q992" s="26">
        <v>24674.800000000007</v>
      </c>
      <c r="R992" s="27">
        <v>0</v>
      </c>
      <c r="S992" s="27">
        <v>1778620.8299999994</v>
      </c>
      <c r="T992" s="28">
        <v>0</v>
      </c>
      <c r="U992" s="27">
        <v>1808302</v>
      </c>
      <c r="V992" s="29">
        <v>0</v>
      </c>
      <c r="W992" s="26">
        <v>52</v>
      </c>
      <c r="X992" s="30">
        <f t="shared" si="225"/>
        <v>79</v>
      </c>
      <c r="Y992" s="31">
        <f t="shared" si="226"/>
        <v>24674.800000000007</v>
      </c>
      <c r="Z992" s="31">
        <f t="shared" si="227"/>
        <v>1778620.8299999994</v>
      </c>
      <c r="AA992" s="31">
        <f t="shared" si="228"/>
        <v>1808302</v>
      </c>
      <c r="AB992" s="5">
        <v>52</v>
      </c>
      <c r="AC992" s="6">
        <v>0</v>
      </c>
      <c r="AD992" s="30">
        <v>0</v>
      </c>
      <c r="AE992" s="67">
        <f t="shared" si="229"/>
        <v>0.65822784810126578</v>
      </c>
      <c r="AF992" s="70">
        <f>IF(C992=Sheet6!$E$3,Sheet6!$E$4,IF('January 2023'!C992=Sheet6!$F$3,Sheet6!$F$4,IF('January 2023'!C992=Sheet6!$G$3,Sheet6!$G$4,IF('January 2023'!C992=Sheet6!$H$3,Sheet6!$H$4,IF('January 2023'!C992=Sheet6!$I$3,Sheet6!$I$4,IF('January 2023'!C992=Sheet6!$J$3,Sheet6!$J$4,IF('January 2023'!C992=Sheet6!$K$3,Sheet6!$K$4,IF('January 2023'!C992=Sheet6!$L$3,Sheet6!$L$4))))))))</f>
        <v>0.12562883266646963</v>
      </c>
      <c r="AG992" s="74">
        <f t="shared" si="230"/>
        <v>0.89426624814304689</v>
      </c>
      <c r="AH992" s="71">
        <v>0.83279999999999998</v>
      </c>
      <c r="AI992" s="72">
        <f t="shared" si="231"/>
        <v>1</v>
      </c>
      <c r="AJ992" s="73">
        <f t="shared" si="232"/>
        <v>0.65822784810126578</v>
      </c>
      <c r="AK992" s="73">
        <v>0.71157898999890445</v>
      </c>
      <c r="AL992" s="95">
        <f t="shared" si="233"/>
        <v>0</v>
      </c>
      <c r="AM992" s="107">
        <v>0</v>
      </c>
      <c r="AN992" s="98">
        <f t="shared" si="234"/>
        <v>0</v>
      </c>
      <c r="AO992" s="99" t="e">
        <f>SUMIF([1]Sheet1!$AB:$AB,E992,[1]Sheet1!$AA:$AA)</f>
        <v>#VALUE!</v>
      </c>
      <c r="AP992" s="100">
        <f t="shared" si="235"/>
        <v>1</v>
      </c>
      <c r="AQ992" s="97">
        <f t="shared" si="236"/>
        <v>0</v>
      </c>
      <c r="AR992" s="100">
        <f t="shared" si="237"/>
        <v>1.0166877445149456</v>
      </c>
      <c r="AS992" s="101">
        <f t="shared" si="238"/>
        <v>9.0810465179603006E-2</v>
      </c>
      <c r="AT992" s="100">
        <v>0.12562883266646963</v>
      </c>
      <c r="AU992" s="108">
        <f t="shared" si="239"/>
        <v>1</v>
      </c>
    </row>
    <row r="993" spans="1:47" hidden="1">
      <c r="A993" s="21">
        <v>44927</v>
      </c>
      <c r="B993" s="22" t="s">
        <v>13</v>
      </c>
      <c r="C993" s="22" t="s">
        <v>782</v>
      </c>
      <c r="D993" s="22" t="s">
        <v>847</v>
      </c>
      <c r="E993" s="22">
        <v>1002049626</v>
      </c>
      <c r="F993" s="22" t="s">
        <v>32</v>
      </c>
      <c r="G993" s="22">
        <v>1070347</v>
      </c>
      <c r="H993" s="36" t="s">
        <v>784</v>
      </c>
      <c r="I993" s="4" t="s">
        <v>3522</v>
      </c>
      <c r="J993" s="4" t="s">
        <v>3560</v>
      </c>
      <c r="K993" s="25">
        <v>19333.800000000047</v>
      </c>
      <c r="L993" s="25">
        <v>19333.800000000047</v>
      </c>
      <c r="M993" s="26">
        <v>0</v>
      </c>
      <c r="N993" s="26">
        <v>0</v>
      </c>
      <c r="O993" s="26">
        <v>31</v>
      </c>
      <c r="P993" s="26">
        <v>0</v>
      </c>
      <c r="Q993" s="26">
        <v>17335.400000000001</v>
      </c>
      <c r="R993" s="27">
        <v>0</v>
      </c>
      <c r="S993" s="27">
        <v>1245614.77</v>
      </c>
      <c r="T993" s="28">
        <v>0</v>
      </c>
      <c r="U993" s="27">
        <v>1254100</v>
      </c>
      <c r="V993" s="29">
        <v>0</v>
      </c>
      <c r="W993" s="26">
        <v>27</v>
      </c>
      <c r="X993" s="30">
        <f t="shared" si="225"/>
        <v>31</v>
      </c>
      <c r="Y993" s="31">
        <f t="shared" si="226"/>
        <v>17335.400000000001</v>
      </c>
      <c r="Z993" s="31">
        <f t="shared" si="227"/>
        <v>1245614.77</v>
      </c>
      <c r="AA993" s="31">
        <f t="shared" si="228"/>
        <v>1254100</v>
      </c>
      <c r="AB993" s="5">
        <v>27</v>
      </c>
      <c r="AC993" s="6">
        <v>0</v>
      </c>
      <c r="AD993" s="30">
        <v>0</v>
      </c>
      <c r="AE993" s="67">
        <f t="shared" si="229"/>
        <v>0.87096774193548387</v>
      </c>
      <c r="AF993" s="70">
        <f>IF(C993=Sheet6!$E$3,Sheet6!$E$4,IF('January 2023'!C993=Sheet6!$F$3,Sheet6!$F$4,IF('January 2023'!C993=Sheet6!$G$3,Sheet6!$G$4,IF('January 2023'!C993=Sheet6!$H$3,Sheet6!$H$4,IF('January 2023'!C993=Sheet6!$I$3,Sheet6!$I$4,IF('January 2023'!C993=Sheet6!$J$3,Sheet6!$J$4,IF('January 2023'!C993=Sheet6!$K$3,Sheet6!$K$4,IF('January 2023'!C993=Sheet6!$L$3,Sheet6!$L$4))))))))</f>
        <v>0.12562883266646963</v>
      </c>
      <c r="AG993" s="74">
        <f t="shared" si="230"/>
        <v>0.89663697772812168</v>
      </c>
      <c r="AH993" s="71">
        <v>0.83279999999999998</v>
      </c>
      <c r="AI993" s="72">
        <f t="shared" si="231"/>
        <v>1</v>
      </c>
      <c r="AJ993" s="73">
        <f t="shared" si="232"/>
        <v>0.87096774193548387</v>
      </c>
      <c r="AK993" s="73">
        <v>0.71157898999890445</v>
      </c>
      <c r="AL993" s="95">
        <f t="shared" si="233"/>
        <v>1</v>
      </c>
      <c r="AM993" s="107">
        <v>0</v>
      </c>
      <c r="AN993" s="98">
        <f t="shared" si="234"/>
        <v>0</v>
      </c>
      <c r="AO993" s="99" t="e">
        <f>SUMIF([1]Sheet1!$AB:$AB,E993,[1]Sheet1!$AA:$AA)</f>
        <v>#VALUE!</v>
      </c>
      <c r="AP993" s="100">
        <f t="shared" si="235"/>
        <v>1</v>
      </c>
      <c r="AQ993" s="97">
        <f t="shared" si="236"/>
        <v>0</v>
      </c>
      <c r="AR993" s="100">
        <f t="shared" si="237"/>
        <v>1.0068120820372095</v>
      </c>
      <c r="AS993" s="101">
        <f t="shared" si="238"/>
        <v>9.7255057621998708E-2</v>
      </c>
      <c r="AT993" s="100">
        <v>0.12562883266646963</v>
      </c>
      <c r="AU993" s="108">
        <f t="shared" si="239"/>
        <v>1</v>
      </c>
    </row>
    <row r="994" spans="1:47" hidden="1">
      <c r="A994" s="21">
        <v>44927</v>
      </c>
      <c r="B994" s="22" t="s">
        <v>13</v>
      </c>
      <c r="C994" s="22" t="s">
        <v>782</v>
      </c>
      <c r="D994" s="22" t="s">
        <v>908</v>
      </c>
      <c r="E994" s="22">
        <v>1001605069</v>
      </c>
      <c r="F994" s="22" t="s">
        <v>32</v>
      </c>
      <c r="G994" s="22">
        <v>1070347</v>
      </c>
      <c r="H994" s="36" t="s">
        <v>784</v>
      </c>
      <c r="I994" s="4" t="s">
        <v>3522</v>
      </c>
      <c r="J994" s="4" t="s">
        <v>3560</v>
      </c>
      <c r="K994" s="25">
        <v>8897.8099999999977</v>
      </c>
      <c r="L994" s="25">
        <v>8897.8099999999977</v>
      </c>
      <c r="M994" s="26">
        <v>0</v>
      </c>
      <c r="N994" s="26">
        <v>0</v>
      </c>
      <c r="O994" s="26">
        <v>8</v>
      </c>
      <c r="P994" s="26">
        <v>0</v>
      </c>
      <c r="Q994" s="26">
        <v>8293.2000000000007</v>
      </c>
      <c r="R994" s="27">
        <v>0</v>
      </c>
      <c r="S994" s="27">
        <v>580000</v>
      </c>
      <c r="T994" s="28">
        <v>0</v>
      </c>
      <c r="U994" s="27">
        <v>580000</v>
      </c>
      <c r="V994" s="29">
        <v>0</v>
      </c>
      <c r="W994" s="26">
        <v>5</v>
      </c>
      <c r="X994" s="30">
        <f t="shared" si="225"/>
        <v>8</v>
      </c>
      <c r="Y994" s="31">
        <f t="shared" si="226"/>
        <v>8293.2000000000007</v>
      </c>
      <c r="Z994" s="31">
        <f t="shared" si="227"/>
        <v>580000</v>
      </c>
      <c r="AA994" s="31">
        <f t="shared" si="228"/>
        <v>580000</v>
      </c>
      <c r="AB994" s="5">
        <v>5</v>
      </c>
      <c r="AC994" s="6">
        <v>0</v>
      </c>
      <c r="AD994" s="30">
        <v>0</v>
      </c>
      <c r="AE994" s="67">
        <f t="shared" si="229"/>
        <v>0.625</v>
      </c>
      <c r="AF994" s="70">
        <f>IF(C994=Sheet6!$E$3,Sheet6!$E$4,IF('January 2023'!C994=Sheet6!$F$3,Sheet6!$F$4,IF('January 2023'!C994=Sheet6!$G$3,Sheet6!$G$4,IF('January 2023'!C994=Sheet6!$H$3,Sheet6!$H$4,IF('January 2023'!C994=Sheet6!$I$3,Sheet6!$I$4,IF('January 2023'!C994=Sheet6!$J$3,Sheet6!$J$4,IF('January 2023'!C994=Sheet6!$K$3,Sheet6!$K$4,IF('January 2023'!C994=Sheet6!$L$3,Sheet6!$L$4))))))))</f>
        <v>0.12562883266646963</v>
      </c>
      <c r="AG994" s="74">
        <f t="shared" si="230"/>
        <v>0.93204957174855418</v>
      </c>
      <c r="AH994" s="71">
        <v>0.83279999999999998</v>
      </c>
      <c r="AI994" s="72">
        <f t="shared" si="231"/>
        <v>1</v>
      </c>
      <c r="AJ994" s="73">
        <f t="shared" si="232"/>
        <v>0.625</v>
      </c>
      <c r="AK994" s="73">
        <v>0.71157898999890445</v>
      </c>
      <c r="AL994" s="95">
        <f t="shared" si="233"/>
        <v>0</v>
      </c>
      <c r="AM994" s="107">
        <v>0</v>
      </c>
      <c r="AN994" s="98">
        <f t="shared" si="234"/>
        <v>0</v>
      </c>
      <c r="AO994" s="99" t="e">
        <f>SUMIF([1]Sheet1!$AB:$AB,E994,[1]Sheet1!$AA:$AA)</f>
        <v>#VALUE!</v>
      </c>
      <c r="AP994" s="100">
        <f t="shared" si="235"/>
        <v>1</v>
      </c>
      <c r="AQ994" s="97">
        <f t="shared" si="236"/>
        <v>0</v>
      </c>
      <c r="AR994" s="100">
        <f t="shared" si="237"/>
        <v>1</v>
      </c>
      <c r="AS994" s="101">
        <f t="shared" si="238"/>
        <v>6.7950428251445816E-2</v>
      </c>
      <c r="AT994" s="100">
        <v>0.12562883266646963</v>
      </c>
      <c r="AU994" s="108">
        <f t="shared" si="239"/>
        <v>1</v>
      </c>
    </row>
    <row r="995" spans="1:47" hidden="1">
      <c r="A995" s="21">
        <v>44927</v>
      </c>
      <c r="B995" s="23" t="s">
        <v>13</v>
      </c>
      <c r="C995" s="23" t="s">
        <v>782</v>
      </c>
      <c r="D995" s="23" t="s">
        <v>919</v>
      </c>
      <c r="E995" s="23">
        <v>1001605077</v>
      </c>
      <c r="F995" s="23" t="s">
        <v>32</v>
      </c>
      <c r="G995" s="22">
        <v>1070347</v>
      </c>
      <c r="H995" s="36" t="s">
        <v>784</v>
      </c>
      <c r="I995" s="4" t="s">
        <v>3523</v>
      </c>
      <c r="J995" s="4" t="s">
        <v>3561</v>
      </c>
      <c r="K995" s="24">
        <v>4587.7099999999919</v>
      </c>
      <c r="L995" s="24">
        <v>4587.7099999999919</v>
      </c>
      <c r="M995" s="29">
        <v>0</v>
      </c>
      <c r="N995" s="29">
        <v>0</v>
      </c>
      <c r="O995" s="29">
        <v>9</v>
      </c>
      <c r="P995" s="29">
        <v>0</v>
      </c>
      <c r="Q995" s="29">
        <v>2440.2000000000003</v>
      </c>
      <c r="R995" s="28">
        <v>0</v>
      </c>
      <c r="S995" s="28">
        <v>177000</v>
      </c>
      <c r="T995" s="28">
        <v>0</v>
      </c>
      <c r="U995" s="28">
        <v>177000</v>
      </c>
      <c r="V995" s="29">
        <v>0</v>
      </c>
      <c r="W995" s="29">
        <v>8</v>
      </c>
      <c r="X995" s="32">
        <f t="shared" si="225"/>
        <v>9</v>
      </c>
      <c r="Y995" s="33">
        <f t="shared" si="226"/>
        <v>2440.2000000000003</v>
      </c>
      <c r="Z995" s="33">
        <f t="shared" si="227"/>
        <v>177000</v>
      </c>
      <c r="AA995" s="33">
        <f t="shared" si="228"/>
        <v>177000</v>
      </c>
      <c r="AB995" s="5">
        <v>8</v>
      </c>
      <c r="AC995" s="6">
        <v>0</v>
      </c>
      <c r="AD995" s="32">
        <v>0</v>
      </c>
      <c r="AE995" s="67">
        <f t="shared" si="229"/>
        <v>0.88888888888888884</v>
      </c>
      <c r="AF995" s="70">
        <f>IF(C995=Sheet6!$E$3,Sheet6!$E$4,IF('January 2023'!C995=Sheet6!$F$3,Sheet6!$F$4,IF('January 2023'!C995=Sheet6!$G$3,Sheet6!$G$4,IF('January 2023'!C995=Sheet6!$H$3,Sheet6!$H$4,IF('January 2023'!C995=Sheet6!$I$3,Sheet6!$I$4,IF('January 2023'!C995=Sheet6!$J$3,Sheet6!$J$4,IF('January 2023'!C995=Sheet6!$K$3,Sheet6!$K$4,IF('January 2023'!C995=Sheet6!$L$3,Sheet6!$L$4))))))))</f>
        <v>0.12562883266646963</v>
      </c>
      <c r="AG995" s="74">
        <f t="shared" si="230"/>
        <v>0.53189935719563897</v>
      </c>
      <c r="AH995" s="71">
        <v>0.83279999999999998</v>
      </c>
      <c r="AI995" s="72">
        <f t="shared" si="231"/>
        <v>0</v>
      </c>
      <c r="AJ995" s="73">
        <f t="shared" si="232"/>
        <v>0.88888888888888884</v>
      </c>
      <c r="AK995" s="73">
        <v>0.71157898999890445</v>
      </c>
      <c r="AL995" s="95">
        <f t="shared" si="233"/>
        <v>1</v>
      </c>
      <c r="AM995" s="107">
        <v>0</v>
      </c>
      <c r="AN995" s="98">
        <f t="shared" si="234"/>
        <v>1380.4448879999923</v>
      </c>
      <c r="AO995" s="99" t="e">
        <f>SUMIF([1]Sheet1!$AB:$AB,E995,[1]Sheet1!$AA:$AA)</f>
        <v>#VALUE!</v>
      </c>
      <c r="AP995" s="100" t="str">
        <f t="shared" si="235"/>
        <v/>
      </c>
      <c r="AQ995" s="97">
        <f t="shared" si="236"/>
        <v>1</v>
      </c>
      <c r="AR995" s="100">
        <f t="shared" si="237"/>
        <v>1</v>
      </c>
      <c r="AS995" s="101">
        <f t="shared" si="238"/>
        <v>0.46810064280436103</v>
      </c>
      <c r="AT995" s="100">
        <v>0.12562883266646963</v>
      </c>
      <c r="AU995" s="108">
        <f t="shared" si="239"/>
        <v>0</v>
      </c>
    </row>
    <row r="996" spans="1:47" hidden="1">
      <c r="A996" s="21">
        <v>44927</v>
      </c>
      <c r="B996" s="22" t="s">
        <v>13</v>
      </c>
      <c r="C996" s="22" t="s">
        <v>782</v>
      </c>
      <c r="D996" s="22" t="s">
        <v>950</v>
      </c>
      <c r="E996" s="22">
        <v>1002057175</v>
      </c>
      <c r="F996" s="22" t="s">
        <v>32</v>
      </c>
      <c r="G996" s="22">
        <v>1070347</v>
      </c>
      <c r="H996" s="36" t="s">
        <v>784</v>
      </c>
      <c r="I996" s="4" t="s">
        <v>3522</v>
      </c>
      <c r="J996" s="4" t="s">
        <v>3560</v>
      </c>
      <c r="K996" s="25">
        <v>2303.8000000000029</v>
      </c>
      <c r="L996" s="25">
        <v>2303.8000000000029</v>
      </c>
      <c r="M996" s="26">
        <v>0</v>
      </c>
      <c r="N996" s="26">
        <v>0</v>
      </c>
      <c r="O996" s="26">
        <v>7</v>
      </c>
      <c r="P996" s="26">
        <v>0</v>
      </c>
      <c r="Q996" s="26">
        <v>3780.8999999999996</v>
      </c>
      <c r="R996" s="27">
        <v>0</v>
      </c>
      <c r="S996" s="27">
        <v>274250</v>
      </c>
      <c r="T996" s="28">
        <v>0</v>
      </c>
      <c r="U996" s="27">
        <v>274250</v>
      </c>
      <c r="V996" s="29">
        <v>0</v>
      </c>
      <c r="W996" s="26">
        <v>7</v>
      </c>
      <c r="X996" s="30">
        <f t="shared" si="225"/>
        <v>7</v>
      </c>
      <c r="Y996" s="31">
        <f t="shared" si="226"/>
        <v>3780.8999999999996</v>
      </c>
      <c r="Z996" s="31">
        <f t="shared" si="227"/>
        <v>274250</v>
      </c>
      <c r="AA996" s="31">
        <f t="shared" si="228"/>
        <v>274250</v>
      </c>
      <c r="AB996" s="5">
        <v>7</v>
      </c>
      <c r="AC996" s="6">
        <v>0</v>
      </c>
      <c r="AD996" s="30">
        <v>0</v>
      </c>
      <c r="AE996" s="67">
        <f t="shared" si="229"/>
        <v>1</v>
      </c>
      <c r="AF996" s="70">
        <f>IF(C996=Sheet6!$E$3,Sheet6!$E$4,IF('January 2023'!C996=Sheet6!$F$3,Sheet6!$F$4,IF('January 2023'!C996=Sheet6!$G$3,Sheet6!$G$4,IF('January 2023'!C996=Sheet6!$H$3,Sheet6!$H$4,IF('January 2023'!C996=Sheet6!$I$3,Sheet6!$I$4,IF('January 2023'!C996=Sheet6!$J$3,Sheet6!$J$4,IF('January 2023'!C996=Sheet6!$K$3,Sheet6!$K$4,IF('January 2023'!C996=Sheet6!$L$3,Sheet6!$L$4))))))))</f>
        <v>0.12562883266646963</v>
      </c>
      <c r="AG996" s="74">
        <f t="shared" si="230"/>
        <v>1.6411580866394631</v>
      </c>
      <c r="AH996" s="71">
        <v>0.83279999999999998</v>
      </c>
      <c r="AI996" s="72">
        <f t="shared" si="231"/>
        <v>1</v>
      </c>
      <c r="AJ996" s="73">
        <f t="shared" si="232"/>
        <v>1</v>
      </c>
      <c r="AK996" s="73">
        <v>0.71157898999890445</v>
      </c>
      <c r="AL996" s="95">
        <f t="shared" si="233"/>
        <v>1</v>
      </c>
      <c r="AM996" s="107">
        <v>0</v>
      </c>
      <c r="AN996" s="98">
        <f t="shared" si="234"/>
        <v>0</v>
      </c>
      <c r="AO996" s="99" t="e">
        <f>SUMIF([1]Sheet1!$AB:$AB,E996,[1]Sheet1!$AA:$AA)</f>
        <v>#VALUE!</v>
      </c>
      <c r="AP996" s="100">
        <f t="shared" si="235"/>
        <v>1</v>
      </c>
      <c r="AQ996" s="97">
        <f t="shared" si="236"/>
        <v>0</v>
      </c>
      <c r="AR996" s="100">
        <f t="shared" si="237"/>
        <v>1</v>
      </c>
      <c r="AS996" s="101">
        <f t="shared" si="238"/>
        <v>-0.64115808663946305</v>
      </c>
      <c r="AT996" s="100">
        <v>0.12562883266646963</v>
      </c>
      <c r="AU996" s="108">
        <f t="shared" si="239"/>
        <v>1</v>
      </c>
    </row>
    <row r="997" spans="1:47" hidden="1">
      <c r="A997" s="21">
        <v>44927</v>
      </c>
      <c r="B997" s="22" t="s">
        <v>13</v>
      </c>
      <c r="C997" s="22" t="s">
        <v>782</v>
      </c>
      <c r="D997" s="22" t="s">
        <v>796</v>
      </c>
      <c r="E997" s="22">
        <v>1000256887</v>
      </c>
      <c r="F997" s="22" t="s">
        <v>32</v>
      </c>
      <c r="G997" s="22">
        <v>1070347</v>
      </c>
      <c r="H997" s="36" t="s">
        <v>784</v>
      </c>
      <c r="I997" s="4" t="s">
        <v>3522</v>
      </c>
      <c r="J997" s="4" t="s">
        <v>3560</v>
      </c>
      <c r="K997" s="25">
        <v>122750.34999999963</v>
      </c>
      <c r="L997" s="25">
        <v>122750.34999999963</v>
      </c>
      <c r="M997" s="26">
        <v>3</v>
      </c>
      <c r="N997" s="26">
        <v>4</v>
      </c>
      <c r="O997" s="26">
        <v>168</v>
      </c>
      <c r="P997" s="26">
        <v>33687</v>
      </c>
      <c r="Q997" s="26">
        <v>61343.4</v>
      </c>
      <c r="R997" s="27">
        <v>2447683.84</v>
      </c>
      <c r="S997" s="27">
        <v>4392644.1799999988</v>
      </c>
      <c r="T997" s="28">
        <v>2559468</v>
      </c>
      <c r="U997" s="27">
        <v>4464052</v>
      </c>
      <c r="V997" s="29">
        <v>3</v>
      </c>
      <c r="W997" s="26">
        <v>113</v>
      </c>
      <c r="X997" s="30">
        <f t="shared" si="225"/>
        <v>171</v>
      </c>
      <c r="Y997" s="31">
        <f t="shared" si="226"/>
        <v>95030.399999999994</v>
      </c>
      <c r="Z997" s="31">
        <f t="shared" si="227"/>
        <v>6840328.0199999986</v>
      </c>
      <c r="AA997" s="31">
        <f t="shared" si="228"/>
        <v>7023520</v>
      </c>
      <c r="AB997" s="5">
        <v>116</v>
      </c>
      <c r="AC997" s="6">
        <v>6657455.0299999984</v>
      </c>
      <c r="AD997" s="30">
        <v>12</v>
      </c>
      <c r="AE997" s="67">
        <f t="shared" si="229"/>
        <v>0.67836257309941517</v>
      </c>
      <c r="AF997" s="70">
        <f>IF(C997=Sheet6!$E$3,Sheet6!$E$4,IF('January 2023'!C997=Sheet6!$F$3,Sheet6!$F$4,IF('January 2023'!C997=Sheet6!$G$3,Sheet6!$G$4,IF('January 2023'!C997=Sheet6!$H$3,Sheet6!$H$4,IF('January 2023'!C997=Sheet6!$I$3,Sheet6!$I$4,IF('January 2023'!C997=Sheet6!$J$3,Sheet6!$J$4,IF('January 2023'!C997=Sheet6!$K$3,Sheet6!$K$4,IF('January 2023'!C997=Sheet6!$L$3,Sheet6!$L$4))))))))</f>
        <v>0.12562883266646963</v>
      </c>
      <c r="AG997" s="74">
        <f t="shared" si="230"/>
        <v>0.77417620397823939</v>
      </c>
      <c r="AH997" s="71">
        <v>0.83279999999999998</v>
      </c>
      <c r="AI997" s="72">
        <f t="shared" si="231"/>
        <v>0</v>
      </c>
      <c r="AJ997" s="73">
        <f t="shared" si="232"/>
        <v>0.67836257309941517</v>
      </c>
      <c r="AK997" s="73">
        <v>0.71157898999890445</v>
      </c>
      <c r="AL997" s="95">
        <f t="shared" si="233"/>
        <v>0</v>
      </c>
      <c r="AM997" s="107">
        <v>0</v>
      </c>
      <c r="AN997" s="98">
        <f t="shared" si="234"/>
        <v>7196.0914799996972</v>
      </c>
      <c r="AO997" s="99" t="e">
        <f>SUMIF([1]Sheet1!$AB:$AB,E997,[1]Sheet1!$AA:$AA)</f>
        <v>#VALUE!</v>
      </c>
      <c r="AP997" s="100" t="str">
        <f t="shared" si="235"/>
        <v/>
      </c>
      <c r="AQ997" s="97">
        <f t="shared" si="236"/>
        <v>1</v>
      </c>
      <c r="AR997" s="100">
        <f t="shared" si="237"/>
        <v>1.0267811688948802</v>
      </c>
      <c r="AS997" s="101">
        <f t="shared" si="238"/>
        <v>0.20509045234862211</v>
      </c>
      <c r="AT997" s="100">
        <v>0.12562883266646963</v>
      </c>
      <c r="AU997" s="108">
        <f t="shared" si="239"/>
        <v>0</v>
      </c>
    </row>
    <row r="998" spans="1:47" hidden="1">
      <c r="A998" s="21">
        <v>44927</v>
      </c>
      <c r="B998" s="22" t="s">
        <v>13</v>
      </c>
      <c r="C998" s="22" t="s">
        <v>782</v>
      </c>
      <c r="D998" s="22" t="s">
        <v>797</v>
      </c>
      <c r="E998" s="22">
        <v>1000256265</v>
      </c>
      <c r="F998" s="22" t="s">
        <v>32</v>
      </c>
      <c r="G998" s="22">
        <v>1070347</v>
      </c>
      <c r="H998" s="36" t="s">
        <v>784</v>
      </c>
      <c r="I998" s="4" t="s">
        <v>3523</v>
      </c>
      <c r="J998" s="4" t="s">
        <v>3561</v>
      </c>
      <c r="K998" s="25">
        <v>119747.20000000019</v>
      </c>
      <c r="L998" s="25">
        <v>119747.20000000019</v>
      </c>
      <c r="M998" s="26">
        <v>4</v>
      </c>
      <c r="N998" s="26">
        <v>2</v>
      </c>
      <c r="O998" s="26">
        <v>175</v>
      </c>
      <c r="P998" s="26">
        <v>27177</v>
      </c>
      <c r="Q998" s="26">
        <v>71314</v>
      </c>
      <c r="R998" s="27">
        <v>1974669.8699999999</v>
      </c>
      <c r="S998" s="27">
        <v>5182363.95</v>
      </c>
      <c r="T998" s="28">
        <v>1809757.05</v>
      </c>
      <c r="U998" s="27">
        <v>5445408</v>
      </c>
      <c r="V998" s="29">
        <v>2</v>
      </c>
      <c r="W998" s="26">
        <v>106</v>
      </c>
      <c r="X998" s="30">
        <f t="shared" si="225"/>
        <v>179</v>
      </c>
      <c r="Y998" s="31">
        <f t="shared" si="226"/>
        <v>98491</v>
      </c>
      <c r="Z998" s="31">
        <f t="shared" si="227"/>
        <v>7157033.8200000003</v>
      </c>
      <c r="AA998" s="31">
        <f t="shared" si="228"/>
        <v>7255165.0499999998</v>
      </c>
      <c r="AB998" s="5">
        <v>108</v>
      </c>
      <c r="AC998" s="6">
        <v>3228402.38</v>
      </c>
      <c r="AD998" s="30">
        <v>1</v>
      </c>
      <c r="AE998" s="67">
        <f t="shared" si="229"/>
        <v>0.6033519553072626</v>
      </c>
      <c r="AF998" s="70">
        <f>IF(C998=Sheet6!$E$3,Sheet6!$E$4,IF('January 2023'!C998=Sheet6!$F$3,Sheet6!$F$4,IF('January 2023'!C998=Sheet6!$G$3,Sheet6!$G$4,IF('January 2023'!C998=Sheet6!$H$3,Sheet6!$H$4,IF('January 2023'!C998=Sheet6!$I$3,Sheet6!$I$4,IF('January 2023'!C998=Sheet6!$J$3,Sheet6!$J$4,IF('January 2023'!C998=Sheet6!$K$3,Sheet6!$K$4,IF('January 2023'!C998=Sheet6!$L$3,Sheet6!$L$4))))))))</f>
        <v>0.12562883266646963</v>
      </c>
      <c r="AG998" s="74">
        <f t="shared" si="230"/>
        <v>0.82249104780737958</v>
      </c>
      <c r="AH998" s="71">
        <v>0.83279999999999998</v>
      </c>
      <c r="AI998" s="72">
        <f t="shared" si="231"/>
        <v>0</v>
      </c>
      <c r="AJ998" s="73">
        <f t="shared" si="232"/>
        <v>0.6033519553072626</v>
      </c>
      <c r="AK998" s="73">
        <v>0.71157898999890445</v>
      </c>
      <c r="AL998" s="95">
        <f t="shared" si="233"/>
        <v>0</v>
      </c>
      <c r="AM998" s="107">
        <v>0</v>
      </c>
      <c r="AN998" s="98">
        <f t="shared" si="234"/>
        <v>1234.4681600001495</v>
      </c>
      <c r="AO998" s="99" t="e">
        <f>SUMIF([1]Sheet1!$AB:$AB,E998,[1]Sheet1!$AA:$AA)</f>
        <v>#VALUE!</v>
      </c>
      <c r="AP998" s="100" t="str">
        <f t="shared" si="235"/>
        <v/>
      </c>
      <c r="AQ998" s="97">
        <f t="shared" si="236"/>
        <v>1</v>
      </c>
      <c r="AR998" s="100">
        <f t="shared" si="237"/>
        <v>1.0137111591852166</v>
      </c>
      <c r="AS998" s="101">
        <f t="shared" si="238"/>
        <v>0.16623164650771782</v>
      </c>
      <c r="AT998" s="100">
        <v>0.12562883266646963</v>
      </c>
      <c r="AU998" s="108">
        <f t="shared" si="239"/>
        <v>0</v>
      </c>
    </row>
    <row r="999" spans="1:47" hidden="1">
      <c r="A999" s="21">
        <v>44927</v>
      </c>
      <c r="B999" s="23" t="s">
        <v>13</v>
      </c>
      <c r="C999" s="23" t="s">
        <v>782</v>
      </c>
      <c r="D999" s="23" t="s">
        <v>799</v>
      </c>
      <c r="E999" s="23">
        <v>1000241002</v>
      </c>
      <c r="F999" s="23" t="s">
        <v>32</v>
      </c>
      <c r="G999" s="23">
        <v>1070347</v>
      </c>
      <c r="H999" s="36" t="s">
        <v>784</v>
      </c>
      <c r="I999" s="4" t="s">
        <v>3522</v>
      </c>
      <c r="J999" s="4" t="s">
        <v>3560</v>
      </c>
      <c r="K999" s="24">
        <v>117520</v>
      </c>
      <c r="L999" s="24">
        <v>117520</v>
      </c>
      <c r="M999" s="29">
        <v>2</v>
      </c>
      <c r="N999" s="29">
        <v>3</v>
      </c>
      <c r="O999" s="29">
        <v>172</v>
      </c>
      <c r="P999" s="29">
        <v>17588</v>
      </c>
      <c r="Q999" s="29">
        <v>57746.700000000012</v>
      </c>
      <c r="R999" s="28">
        <v>1277936.9899999998</v>
      </c>
      <c r="S999" s="28">
        <v>4177422.33</v>
      </c>
      <c r="T999" s="28">
        <v>1623318.5</v>
      </c>
      <c r="U999" s="28">
        <v>4297122.25</v>
      </c>
      <c r="V999" s="29">
        <v>2</v>
      </c>
      <c r="W999" s="29">
        <v>114</v>
      </c>
      <c r="X999" s="32">
        <f t="shared" si="225"/>
        <v>174</v>
      </c>
      <c r="Y999" s="33">
        <f t="shared" si="226"/>
        <v>75334.700000000012</v>
      </c>
      <c r="Z999" s="33">
        <f t="shared" si="227"/>
        <v>5455359.3200000003</v>
      </c>
      <c r="AA999" s="33">
        <f t="shared" si="228"/>
        <v>5920440.75</v>
      </c>
      <c r="AB999" s="5">
        <v>116</v>
      </c>
      <c r="AC999" s="6">
        <v>4973503.2100000018</v>
      </c>
      <c r="AD999" s="32">
        <v>11</v>
      </c>
      <c r="AE999" s="67">
        <f t="shared" si="229"/>
        <v>0.66666666666666663</v>
      </c>
      <c r="AF999" s="70">
        <f>IF(C999=Sheet6!$E$3,Sheet6!$E$4,IF('January 2023'!C999=Sheet6!$F$3,Sheet6!$F$4,IF('January 2023'!C999=Sheet6!$G$3,Sheet6!$G$4,IF('January 2023'!C999=Sheet6!$H$3,Sheet6!$H$4,IF('January 2023'!C999=Sheet6!$I$3,Sheet6!$I$4,IF('January 2023'!C999=Sheet6!$J$3,Sheet6!$J$4,IF('January 2023'!C999=Sheet6!$K$3,Sheet6!$K$4,IF('January 2023'!C999=Sheet6!$L$3,Sheet6!$L$4))))))))</f>
        <v>0.12562883266646963</v>
      </c>
      <c r="AG999" s="74">
        <f t="shared" si="230"/>
        <v>0.64103727025187207</v>
      </c>
      <c r="AH999" s="71">
        <v>0.83279999999999998</v>
      </c>
      <c r="AI999" s="72">
        <f t="shared" si="231"/>
        <v>0</v>
      </c>
      <c r="AJ999" s="73">
        <f t="shared" si="232"/>
        <v>0.66666666666666663</v>
      </c>
      <c r="AK999" s="73">
        <v>0.71157898999890445</v>
      </c>
      <c r="AL999" s="95">
        <f t="shared" si="233"/>
        <v>0</v>
      </c>
      <c r="AM999" s="107">
        <v>0</v>
      </c>
      <c r="AN999" s="98">
        <f t="shared" si="234"/>
        <v>22535.955999999991</v>
      </c>
      <c r="AO999" s="99" t="e">
        <f>SUMIF([1]Sheet1!$AB:$AB,E999,[1]Sheet1!$AA:$AA)</f>
        <v>#VALUE!</v>
      </c>
      <c r="AP999" s="100" t="str">
        <f t="shared" si="235"/>
        <v/>
      </c>
      <c r="AQ999" s="97">
        <f t="shared" si="236"/>
        <v>1</v>
      </c>
      <c r="AR999" s="100">
        <f t="shared" si="237"/>
        <v>1.0852522084649778</v>
      </c>
      <c r="AS999" s="101">
        <f t="shared" si="238"/>
        <v>0.30431288675079504</v>
      </c>
      <c r="AT999" s="100">
        <v>0.12562883266646963</v>
      </c>
      <c r="AU999" s="108">
        <f t="shared" si="239"/>
        <v>0</v>
      </c>
    </row>
    <row r="1000" spans="1:47" hidden="1">
      <c r="A1000" s="21">
        <v>44927</v>
      </c>
      <c r="B1000" s="23" t="s">
        <v>13</v>
      </c>
      <c r="C1000" s="23" t="s">
        <v>782</v>
      </c>
      <c r="D1000" s="23" t="s">
        <v>795</v>
      </c>
      <c r="E1000" s="23">
        <v>1000245086</v>
      </c>
      <c r="F1000" s="23" t="s">
        <v>32</v>
      </c>
      <c r="G1000" s="23">
        <v>1070347</v>
      </c>
      <c r="H1000" s="36" t="s">
        <v>784</v>
      </c>
      <c r="I1000" s="4" t="s">
        <v>3523</v>
      </c>
      <c r="J1000" s="4" t="s">
        <v>3561</v>
      </c>
      <c r="K1000" s="24">
        <v>115780.80000000075</v>
      </c>
      <c r="L1000" s="24">
        <v>115780.80000000075</v>
      </c>
      <c r="M1000" s="29">
        <v>0</v>
      </c>
      <c r="N1000" s="29">
        <v>0</v>
      </c>
      <c r="O1000" s="29">
        <v>181</v>
      </c>
      <c r="P1000" s="29">
        <v>0</v>
      </c>
      <c r="Q1000" s="29">
        <v>71054.89999999998</v>
      </c>
      <c r="R1000" s="28">
        <v>0</v>
      </c>
      <c r="S1000" s="28">
        <v>5153071.3499999987</v>
      </c>
      <c r="T1000" s="28">
        <v>139010</v>
      </c>
      <c r="U1000" s="28">
        <v>5369474</v>
      </c>
      <c r="V1000" s="29">
        <v>1</v>
      </c>
      <c r="W1000" s="29">
        <v>124</v>
      </c>
      <c r="X1000" s="32">
        <f t="shared" si="225"/>
        <v>181</v>
      </c>
      <c r="Y1000" s="33">
        <f t="shared" si="226"/>
        <v>71054.89999999998</v>
      </c>
      <c r="Z1000" s="33">
        <f t="shared" si="227"/>
        <v>5153071.3499999987</v>
      </c>
      <c r="AA1000" s="33">
        <f t="shared" si="228"/>
        <v>5508484</v>
      </c>
      <c r="AB1000" s="5">
        <v>125</v>
      </c>
      <c r="AC1000" s="6">
        <v>5657452.1399999997</v>
      </c>
      <c r="AD1000" s="32">
        <v>14</v>
      </c>
      <c r="AE1000" s="67">
        <f t="shared" si="229"/>
        <v>0.69060773480662985</v>
      </c>
      <c r="AF1000" s="70">
        <f>IF(C1000=Sheet6!$E$3,Sheet6!$E$4,IF('January 2023'!C1000=Sheet6!$F$3,Sheet6!$F$4,IF('January 2023'!C1000=Sheet6!$G$3,Sheet6!$G$4,IF('January 2023'!C1000=Sheet6!$H$3,Sheet6!$H$4,IF('January 2023'!C1000=Sheet6!$I$3,Sheet6!$I$4,IF('January 2023'!C1000=Sheet6!$J$3,Sheet6!$J$4,IF('January 2023'!C1000=Sheet6!$K$3,Sheet6!$K$4,IF('January 2023'!C1000=Sheet6!$L$3,Sheet6!$L$4))))))))</f>
        <v>0.12562883266646963</v>
      </c>
      <c r="AG1000" s="74">
        <f t="shared" si="230"/>
        <v>0.61370192639884613</v>
      </c>
      <c r="AH1000" s="71">
        <v>0.83279999999999998</v>
      </c>
      <c r="AI1000" s="72">
        <f t="shared" si="231"/>
        <v>0</v>
      </c>
      <c r="AJ1000" s="73">
        <f t="shared" si="232"/>
        <v>0.69060773480662985</v>
      </c>
      <c r="AK1000" s="73">
        <v>0.71157898999890445</v>
      </c>
      <c r="AL1000" s="95">
        <f t="shared" si="233"/>
        <v>0</v>
      </c>
      <c r="AM1000" s="107">
        <v>1</v>
      </c>
      <c r="AN1000" s="98">
        <f t="shared" si="234"/>
        <v>25367.35024000064</v>
      </c>
      <c r="AO1000" s="99" t="e">
        <f>SUMIF([1]Sheet1!$AB:$AB,E1000,[1]Sheet1!$AA:$AA)</f>
        <v>#VALUE!</v>
      </c>
      <c r="AP1000" s="100" t="str">
        <f t="shared" si="235"/>
        <v/>
      </c>
      <c r="AQ1000" s="97">
        <f t="shared" si="236"/>
        <v>1</v>
      </c>
      <c r="AR1000" s="100">
        <f t="shared" si="237"/>
        <v>1.0689710321981087</v>
      </c>
      <c r="AS1000" s="101">
        <f t="shared" si="238"/>
        <v>0.34397041827545771</v>
      </c>
      <c r="AT1000" s="100">
        <v>0.12562883266646963</v>
      </c>
      <c r="AU1000" s="108">
        <f t="shared" si="239"/>
        <v>0</v>
      </c>
    </row>
    <row r="1001" spans="1:47" hidden="1">
      <c r="A1001" s="21">
        <v>44927</v>
      </c>
      <c r="B1001" s="23" t="s">
        <v>13</v>
      </c>
      <c r="C1001" s="23" t="s">
        <v>782</v>
      </c>
      <c r="D1001" s="23" t="s">
        <v>803</v>
      </c>
      <c r="E1001" s="23">
        <v>1000256891</v>
      </c>
      <c r="F1001" s="23" t="s">
        <v>32</v>
      </c>
      <c r="G1001" s="23">
        <v>1070347</v>
      </c>
      <c r="H1001" s="36" t="s">
        <v>784</v>
      </c>
      <c r="I1001" s="4" t="s">
        <v>3522</v>
      </c>
      <c r="J1001" s="4" t="s">
        <v>3560</v>
      </c>
      <c r="K1001" s="24">
        <v>93254.399999999907</v>
      </c>
      <c r="L1001" s="24">
        <v>93254.399999999907</v>
      </c>
      <c r="M1001" s="29">
        <v>3</v>
      </c>
      <c r="N1001" s="29">
        <v>3</v>
      </c>
      <c r="O1001" s="29">
        <v>136</v>
      </c>
      <c r="P1001" s="29">
        <v>13972</v>
      </c>
      <c r="Q1001" s="29">
        <v>57535</v>
      </c>
      <c r="R1001" s="28">
        <v>1015199.8899999999</v>
      </c>
      <c r="S1001" s="28">
        <v>4178656.5700000003</v>
      </c>
      <c r="T1001" s="28">
        <v>1029383.37</v>
      </c>
      <c r="U1001" s="28">
        <v>4226065</v>
      </c>
      <c r="V1001" s="29">
        <v>3</v>
      </c>
      <c r="W1001" s="29">
        <v>79</v>
      </c>
      <c r="X1001" s="32">
        <f t="shared" si="225"/>
        <v>139</v>
      </c>
      <c r="Y1001" s="33">
        <f t="shared" si="226"/>
        <v>71507</v>
      </c>
      <c r="Z1001" s="33">
        <f t="shared" si="227"/>
        <v>5193856.46</v>
      </c>
      <c r="AA1001" s="33">
        <f t="shared" si="228"/>
        <v>5255448.37</v>
      </c>
      <c r="AB1001" s="5">
        <v>82</v>
      </c>
      <c r="AC1001" s="6">
        <v>1314897.3500000001</v>
      </c>
      <c r="AD1001" s="32">
        <v>2</v>
      </c>
      <c r="AE1001" s="67">
        <f t="shared" si="229"/>
        <v>0.58992805755395683</v>
      </c>
      <c r="AF1001" s="70">
        <f>IF(C1001=Sheet6!$E$3,Sheet6!$E$4,IF('January 2023'!C1001=Sheet6!$F$3,Sheet6!$F$4,IF('January 2023'!C1001=Sheet6!$G$3,Sheet6!$G$4,IF('January 2023'!C1001=Sheet6!$H$3,Sheet6!$H$4,IF('January 2023'!C1001=Sheet6!$I$3,Sheet6!$I$4,IF('January 2023'!C1001=Sheet6!$J$3,Sheet6!$J$4,IF('January 2023'!C1001=Sheet6!$K$3,Sheet6!$K$4,IF('January 2023'!C1001=Sheet6!$L$3,Sheet6!$L$4))))))))</f>
        <v>0.12562883266646963</v>
      </c>
      <c r="AG1001" s="74">
        <f t="shared" si="230"/>
        <v>0.76679491798778476</v>
      </c>
      <c r="AH1001" s="71">
        <v>0.83279999999999998</v>
      </c>
      <c r="AI1001" s="72">
        <f t="shared" si="231"/>
        <v>0</v>
      </c>
      <c r="AJ1001" s="73">
        <f t="shared" si="232"/>
        <v>0.58992805755395683</v>
      </c>
      <c r="AK1001" s="73">
        <v>0.71157898999890445</v>
      </c>
      <c r="AL1001" s="95">
        <f t="shared" si="233"/>
        <v>0</v>
      </c>
      <c r="AM1001" s="107">
        <v>0</v>
      </c>
      <c r="AN1001" s="98">
        <f t="shared" si="234"/>
        <v>6155.2643199999147</v>
      </c>
      <c r="AO1001" s="99" t="e">
        <f>SUMIF([1]Sheet1!$AB:$AB,E1001,[1]Sheet1!$AA:$AA)</f>
        <v>#VALUE!</v>
      </c>
      <c r="AP1001" s="100" t="str">
        <f t="shared" si="235"/>
        <v/>
      </c>
      <c r="AQ1001" s="97">
        <f t="shared" si="236"/>
        <v>1</v>
      </c>
      <c r="AR1001" s="100">
        <f t="shared" si="237"/>
        <v>1.0118586084298526</v>
      </c>
      <c r="AS1001" s="101">
        <f t="shared" si="238"/>
        <v>0.22411196133379707</v>
      </c>
      <c r="AT1001" s="100">
        <v>0.12562883266646963</v>
      </c>
      <c r="AU1001" s="108">
        <f t="shared" si="239"/>
        <v>0</v>
      </c>
    </row>
    <row r="1002" spans="1:47" hidden="1">
      <c r="A1002" s="21">
        <v>44927</v>
      </c>
      <c r="B1002" s="22" t="s">
        <v>13</v>
      </c>
      <c r="C1002" s="22" t="s">
        <v>782</v>
      </c>
      <c r="D1002" s="22" t="s">
        <v>800</v>
      </c>
      <c r="E1002" s="22">
        <v>1000241005</v>
      </c>
      <c r="F1002" s="22" t="s">
        <v>32</v>
      </c>
      <c r="G1002" s="22">
        <v>1070347</v>
      </c>
      <c r="H1002" s="36" t="s">
        <v>784</v>
      </c>
      <c r="I1002" s="4" t="s">
        <v>3523</v>
      </c>
      <c r="J1002" s="4" t="s">
        <v>3561</v>
      </c>
      <c r="K1002" s="25">
        <v>92857.599999999627</v>
      </c>
      <c r="L1002" s="25">
        <v>92857.599999999627</v>
      </c>
      <c r="M1002" s="26">
        <v>1</v>
      </c>
      <c r="N1002" s="26">
        <v>0</v>
      </c>
      <c r="O1002" s="26">
        <v>230</v>
      </c>
      <c r="P1002" s="26">
        <v>1200</v>
      </c>
      <c r="Q1002" s="26">
        <v>77058.799999999959</v>
      </c>
      <c r="R1002" s="27">
        <v>87191.52</v>
      </c>
      <c r="S1002" s="27">
        <v>5614353.4900000021</v>
      </c>
      <c r="T1002" s="28">
        <v>87200</v>
      </c>
      <c r="U1002" s="27">
        <v>5757490</v>
      </c>
      <c r="V1002" s="29">
        <v>1</v>
      </c>
      <c r="W1002" s="26">
        <v>154</v>
      </c>
      <c r="X1002" s="30">
        <f t="shared" si="225"/>
        <v>231</v>
      </c>
      <c r="Y1002" s="31">
        <f t="shared" si="226"/>
        <v>78258.799999999959</v>
      </c>
      <c r="Z1002" s="31">
        <f t="shared" si="227"/>
        <v>5701545.0100000016</v>
      </c>
      <c r="AA1002" s="31">
        <f t="shared" si="228"/>
        <v>5844690</v>
      </c>
      <c r="AB1002" s="5">
        <v>155</v>
      </c>
      <c r="AC1002" s="6">
        <v>2030885.52</v>
      </c>
      <c r="AD1002" s="30">
        <v>5</v>
      </c>
      <c r="AE1002" s="67">
        <f t="shared" si="229"/>
        <v>0.67099567099567103</v>
      </c>
      <c r="AF1002" s="70">
        <f>IF(C1002=Sheet6!$E$3,Sheet6!$E$4,IF('January 2023'!C1002=Sheet6!$F$3,Sheet6!$F$4,IF('January 2023'!C1002=Sheet6!$G$3,Sheet6!$G$4,IF('January 2023'!C1002=Sheet6!$H$3,Sheet6!$H$4,IF('January 2023'!C1002=Sheet6!$I$3,Sheet6!$I$4,IF('January 2023'!C1002=Sheet6!$J$3,Sheet6!$J$4,IF('January 2023'!C1002=Sheet6!$K$3,Sheet6!$K$4,IF('January 2023'!C1002=Sheet6!$L$3,Sheet6!$L$4))))))))</f>
        <v>0.12562883266646963</v>
      </c>
      <c r="AG1002" s="74">
        <f t="shared" si="230"/>
        <v>0.84278292783789666</v>
      </c>
      <c r="AH1002" s="71">
        <v>0.83279999999999998</v>
      </c>
      <c r="AI1002" s="72">
        <f t="shared" si="231"/>
        <v>1</v>
      </c>
      <c r="AJ1002" s="73">
        <f t="shared" si="232"/>
        <v>0.67099567099567103</v>
      </c>
      <c r="AK1002" s="73">
        <v>0.71157898999890445</v>
      </c>
      <c r="AL1002" s="95">
        <f t="shared" si="233"/>
        <v>0</v>
      </c>
      <c r="AM1002" s="107">
        <v>0</v>
      </c>
      <c r="AN1002" s="98">
        <f t="shared" si="234"/>
        <v>0</v>
      </c>
      <c r="AO1002" s="99" t="e">
        <f>SUMIF([1]Sheet1!$AB:$AB,E1002,[1]Sheet1!$AA:$AA)</f>
        <v>#VALUE!</v>
      </c>
      <c r="AP1002" s="100">
        <f t="shared" si="235"/>
        <v>1</v>
      </c>
      <c r="AQ1002" s="97">
        <f t="shared" si="236"/>
        <v>0</v>
      </c>
      <c r="AR1002" s="100">
        <f t="shared" si="237"/>
        <v>1.025106350953809</v>
      </c>
      <c r="AS1002" s="101">
        <f t="shared" si="238"/>
        <v>0.13605786819792642</v>
      </c>
      <c r="AT1002" s="100">
        <v>0.12562883266646963</v>
      </c>
      <c r="AU1002" s="108">
        <f t="shared" si="239"/>
        <v>0</v>
      </c>
    </row>
    <row r="1003" spans="1:47" hidden="1">
      <c r="A1003" s="21">
        <v>44927</v>
      </c>
      <c r="B1003" s="23" t="s">
        <v>13</v>
      </c>
      <c r="C1003" s="23" t="s">
        <v>782</v>
      </c>
      <c r="D1003" s="23" t="s">
        <v>802</v>
      </c>
      <c r="E1003" s="23">
        <v>1000256899</v>
      </c>
      <c r="F1003" s="23" t="s">
        <v>32</v>
      </c>
      <c r="G1003" s="23">
        <v>1070347</v>
      </c>
      <c r="H1003" s="36" t="s">
        <v>784</v>
      </c>
      <c r="I1003" s="4" t="s">
        <v>3522</v>
      </c>
      <c r="J1003" s="4" t="s">
        <v>3560</v>
      </c>
      <c r="K1003" s="24">
        <v>89803.199999999255</v>
      </c>
      <c r="L1003" s="24">
        <v>89803.199999999255</v>
      </c>
      <c r="M1003" s="29">
        <v>1</v>
      </c>
      <c r="N1003" s="29">
        <v>0</v>
      </c>
      <c r="O1003" s="29">
        <v>132</v>
      </c>
      <c r="P1003" s="29">
        <v>7996</v>
      </c>
      <c r="Q1003" s="29">
        <v>62714.200000000019</v>
      </c>
      <c r="R1003" s="28">
        <v>580986.14</v>
      </c>
      <c r="S1003" s="28">
        <v>4550420.21</v>
      </c>
      <c r="T1003" s="28">
        <v>580987</v>
      </c>
      <c r="U1003" s="28">
        <v>4588100</v>
      </c>
      <c r="V1003" s="29">
        <v>1</v>
      </c>
      <c r="W1003" s="29">
        <v>99</v>
      </c>
      <c r="X1003" s="32">
        <f t="shared" si="225"/>
        <v>133</v>
      </c>
      <c r="Y1003" s="33">
        <f t="shared" si="226"/>
        <v>70710.200000000012</v>
      </c>
      <c r="Z1003" s="33">
        <f t="shared" si="227"/>
        <v>5131406.3499999996</v>
      </c>
      <c r="AA1003" s="33">
        <f t="shared" si="228"/>
        <v>5169087</v>
      </c>
      <c r="AB1003" s="5">
        <v>100</v>
      </c>
      <c r="AC1003" s="6">
        <v>1507863.7800000003</v>
      </c>
      <c r="AD1003" s="32">
        <v>2</v>
      </c>
      <c r="AE1003" s="67">
        <f t="shared" si="229"/>
        <v>0.75187969924812026</v>
      </c>
      <c r="AF1003" s="70">
        <f>IF(C1003=Sheet6!$E$3,Sheet6!$E$4,IF('January 2023'!C1003=Sheet6!$F$3,Sheet6!$F$4,IF('January 2023'!C1003=Sheet6!$G$3,Sheet6!$G$4,IF('January 2023'!C1003=Sheet6!$H$3,Sheet6!$H$4,IF('January 2023'!C1003=Sheet6!$I$3,Sheet6!$I$4,IF('January 2023'!C1003=Sheet6!$J$3,Sheet6!$J$4,IF('January 2023'!C1003=Sheet6!$K$3,Sheet6!$K$4,IF('January 2023'!C1003=Sheet6!$L$3,Sheet6!$L$4))))))))</f>
        <v>0.12562883266646963</v>
      </c>
      <c r="AG1003" s="74">
        <f t="shared" si="230"/>
        <v>0.7873906497764066</v>
      </c>
      <c r="AH1003" s="71">
        <v>0.83279999999999998</v>
      </c>
      <c r="AI1003" s="72">
        <f t="shared" si="231"/>
        <v>0</v>
      </c>
      <c r="AJ1003" s="73">
        <f t="shared" si="232"/>
        <v>0.75187969924812026</v>
      </c>
      <c r="AK1003" s="73">
        <v>0.71157898999890445</v>
      </c>
      <c r="AL1003" s="95">
        <f t="shared" si="233"/>
        <v>1</v>
      </c>
      <c r="AM1003" s="107">
        <v>0</v>
      </c>
      <c r="AN1003" s="98">
        <f t="shared" si="234"/>
        <v>4077.9049599993596</v>
      </c>
      <c r="AO1003" s="99" t="e">
        <f>SUMIF([1]Sheet1!$AB:$AB,E1003,[1]Sheet1!$AA:$AA)</f>
        <v>#VALUE!</v>
      </c>
      <c r="AP1003" s="100" t="str">
        <f t="shared" si="235"/>
        <v/>
      </c>
      <c r="AQ1003" s="97">
        <f t="shared" si="236"/>
        <v>1</v>
      </c>
      <c r="AR1003" s="100">
        <f t="shared" si="237"/>
        <v>1.0073431428793396</v>
      </c>
      <c r="AS1003" s="101">
        <f t="shared" si="238"/>
        <v>0.20682742818042921</v>
      </c>
      <c r="AT1003" s="100">
        <v>0.12562883266646963</v>
      </c>
      <c r="AU1003" s="108">
        <f t="shared" si="239"/>
        <v>0</v>
      </c>
    </row>
    <row r="1004" spans="1:47" hidden="1">
      <c r="A1004" s="21">
        <v>44927</v>
      </c>
      <c r="B1004" s="23" t="s">
        <v>13</v>
      </c>
      <c r="C1004" s="23" t="s">
        <v>782</v>
      </c>
      <c r="D1004" s="23" t="s">
        <v>805</v>
      </c>
      <c r="E1004" s="23">
        <v>1001610546</v>
      </c>
      <c r="F1004" s="23" t="s">
        <v>32</v>
      </c>
      <c r="G1004" s="23">
        <v>1070347</v>
      </c>
      <c r="H1004" s="36" t="s">
        <v>784</v>
      </c>
      <c r="I1004" s="4" t="s">
        <v>3522</v>
      </c>
      <c r="J1004" s="4" t="s">
        <v>3560</v>
      </c>
      <c r="K1004" s="24">
        <v>83529.229999999981</v>
      </c>
      <c r="L1004" s="24">
        <v>83529.229999999981</v>
      </c>
      <c r="M1004" s="29">
        <v>0</v>
      </c>
      <c r="N1004" s="29">
        <v>0</v>
      </c>
      <c r="O1004" s="29">
        <v>90</v>
      </c>
      <c r="P1004" s="29">
        <v>0</v>
      </c>
      <c r="Q1004" s="29">
        <v>56044.799999999996</v>
      </c>
      <c r="R1004" s="28">
        <v>0</v>
      </c>
      <c r="S1004" s="28">
        <v>4084616.1099999985</v>
      </c>
      <c r="T1004" s="28">
        <v>0</v>
      </c>
      <c r="U1004" s="28">
        <v>4095520</v>
      </c>
      <c r="V1004" s="29">
        <v>0</v>
      </c>
      <c r="W1004" s="29">
        <v>65</v>
      </c>
      <c r="X1004" s="32">
        <f t="shared" si="225"/>
        <v>90</v>
      </c>
      <c r="Y1004" s="33">
        <f t="shared" si="226"/>
        <v>56044.799999999996</v>
      </c>
      <c r="Z1004" s="33">
        <f t="shared" si="227"/>
        <v>4084616.1099999985</v>
      </c>
      <c r="AA1004" s="33">
        <f t="shared" si="228"/>
        <v>4095520</v>
      </c>
      <c r="AB1004" s="5">
        <v>65</v>
      </c>
      <c r="AC1004" s="6">
        <v>53994.31</v>
      </c>
      <c r="AD1004" s="32">
        <v>1</v>
      </c>
      <c r="AE1004" s="67">
        <f t="shared" si="229"/>
        <v>0.72222222222222221</v>
      </c>
      <c r="AF1004" s="70">
        <f>IF(C1004=Sheet6!$E$3,Sheet6!$E$4,IF('January 2023'!C1004=Sheet6!$F$3,Sheet6!$F$4,IF('January 2023'!C1004=Sheet6!$G$3,Sheet6!$G$4,IF('January 2023'!C1004=Sheet6!$H$3,Sheet6!$H$4,IF('January 2023'!C1004=Sheet6!$I$3,Sheet6!$I$4,IF('January 2023'!C1004=Sheet6!$J$3,Sheet6!$J$4,IF('January 2023'!C1004=Sheet6!$K$3,Sheet6!$K$4,IF('January 2023'!C1004=Sheet6!$L$3,Sheet6!$L$4))))))))</f>
        <v>0.12562883266646963</v>
      </c>
      <c r="AG1004" s="74">
        <f t="shared" si="230"/>
        <v>0.67096033328692251</v>
      </c>
      <c r="AH1004" s="71">
        <v>0.83279999999999998</v>
      </c>
      <c r="AI1004" s="72">
        <f t="shared" si="231"/>
        <v>0</v>
      </c>
      <c r="AJ1004" s="73">
        <f t="shared" si="232"/>
        <v>0.72222222222222221</v>
      </c>
      <c r="AK1004" s="73">
        <v>0.71157898999890445</v>
      </c>
      <c r="AL1004" s="95">
        <f t="shared" si="233"/>
        <v>1</v>
      </c>
      <c r="AM1004" s="107">
        <v>0</v>
      </c>
      <c r="AN1004" s="98">
        <f t="shared" si="234"/>
        <v>13518.342743999987</v>
      </c>
      <c r="AO1004" s="99" t="e">
        <f>SUMIF([1]Sheet1!$AB:$AB,E1004,[1]Sheet1!$AA:$AA)</f>
        <v>#VALUE!</v>
      </c>
      <c r="AP1004" s="100" t="str">
        <f t="shared" si="235"/>
        <v/>
      </c>
      <c r="AQ1004" s="97">
        <f t="shared" si="236"/>
        <v>1</v>
      </c>
      <c r="AR1004" s="100">
        <f t="shared" si="237"/>
        <v>1.002669501785812</v>
      </c>
      <c r="AS1004" s="101">
        <f t="shared" si="238"/>
        <v>0.32724853690515898</v>
      </c>
      <c r="AT1004" s="100">
        <v>0.12562883266646963</v>
      </c>
      <c r="AU1004" s="108">
        <f t="shared" si="239"/>
        <v>0</v>
      </c>
    </row>
    <row r="1005" spans="1:47" hidden="1">
      <c r="A1005" s="21">
        <v>44927</v>
      </c>
      <c r="B1005" s="23" t="s">
        <v>13</v>
      </c>
      <c r="C1005" s="23" t="s">
        <v>782</v>
      </c>
      <c r="D1005" s="23" t="s">
        <v>801</v>
      </c>
      <c r="E1005" s="23">
        <v>1000245118</v>
      </c>
      <c r="F1005" s="23" t="s">
        <v>32</v>
      </c>
      <c r="G1005" s="23">
        <v>1070347</v>
      </c>
      <c r="H1005" s="36" t="s">
        <v>784</v>
      </c>
      <c r="I1005" s="4" t="s">
        <v>3523</v>
      </c>
      <c r="J1005" s="4" t="s">
        <v>3561</v>
      </c>
      <c r="K1005" s="24">
        <v>82438.400000000373</v>
      </c>
      <c r="L1005" s="24">
        <v>82438.400000000373</v>
      </c>
      <c r="M1005" s="29">
        <v>4</v>
      </c>
      <c r="N1005" s="29">
        <v>0</v>
      </c>
      <c r="O1005" s="29">
        <v>208</v>
      </c>
      <c r="P1005" s="29">
        <v>4899</v>
      </c>
      <c r="Q1005" s="29">
        <v>56001.799999999981</v>
      </c>
      <c r="R1005" s="28">
        <v>355959.38</v>
      </c>
      <c r="S1005" s="28">
        <v>4034699.6100000013</v>
      </c>
      <c r="T1005" s="28">
        <v>281176</v>
      </c>
      <c r="U1005" s="28">
        <v>4053534</v>
      </c>
      <c r="V1005" s="29">
        <v>3</v>
      </c>
      <c r="W1005" s="29">
        <v>119</v>
      </c>
      <c r="X1005" s="32">
        <f t="shared" si="225"/>
        <v>212</v>
      </c>
      <c r="Y1005" s="33">
        <f t="shared" si="226"/>
        <v>60900.799999999981</v>
      </c>
      <c r="Z1005" s="33">
        <f t="shared" si="227"/>
        <v>4390658.9900000012</v>
      </c>
      <c r="AA1005" s="33">
        <f t="shared" si="228"/>
        <v>4334710</v>
      </c>
      <c r="AB1005" s="5">
        <v>122</v>
      </c>
      <c r="AC1005" s="6">
        <v>1975170.0899999999</v>
      </c>
      <c r="AD1005" s="32">
        <v>6</v>
      </c>
      <c r="AE1005" s="67">
        <f t="shared" si="229"/>
        <v>0.57547169811320753</v>
      </c>
      <c r="AF1005" s="70">
        <f>IF(C1005=Sheet6!$E$3,Sheet6!$E$4,IF('January 2023'!C1005=Sheet6!$F$3,Sheet6!$F$4,IF('January 2023'!C1005=Sheet6!$G$3,Sheet6!$G$4,IF('January 2023'!C1005=Sheet6!$H$3,Sheet6!$H$4,IF('January 2023'!C1005=Sheet6!$I$3,Sheet6!$I$4,IF('January 2023'!C1005=Sheet6!$J$3,Sheet6!$J$4,IF('January 2023'!C1005=Sheet6!$K$3,Sheet6!$K$4,IF('January 2023'!C1005=Sheet6!$L$3,Sheet6!$L$4))))))))</f>
        <v>0.12562883266646963</v>
      </c>
      <c r="AG1005" s="74">
        <f t="shared" si="230"/>
        <v>0.73874311000698345</v>
      </c>
      <c r="AH1005" s="71">
        <v>0.83279999999999998</v>
      </c>
      <c r="AI1005" s="72">
        <f t="shared" si="231"/>
        <v>0</v>
      </c>
      <c r="AJ1005" s="73">
        <f t="shared" si="232"/>
        <v>0.57547169811320753</v>
      </c>
      <c r="AK1005" s="73">
        <v>0.71157898999890445</v>
      </c>
      <c r="AL1005" s="95">
        <f t="shared" si="233"/>
        <v>0</v>
      </c>
      <c r="AM1005" s="107">
        <v>0</v>
      </c>
      <c r="AN1005" s="98">
        <f t="shared" si="234"/>
        <v>7753.8995200003337</v>
      </c>
      <c r="AO1005" s="99" t="e">
        <f>SUMIF([1]Sheet1!$AB:$AB,E1005,[1]Sheet1!$AA:$AA)</f>
        <v>#VALUE!</v>
      </c>
      <c r="AP1005" s="100" t="str">
        <f t="shared" si="235"/>
        <v/>
      </c>
      <c r="AQ1005" s="97">
        <f t="shared" si="236"/>
        <v>1</v>
      </c>
      <c r="AR1005" s="100">
        <f t="shared" si="237"/>
        <v>0.98725726818515658</v>
      </c>
      <c r="AS1005" s="101">
        <f t="shared" si="238"/>
        <v>0.27067049532389886</v>
      </c>
      <c r="AT1005" s="100">
        <v>0.12562883266646963</v>
      </c>
      <c r="AU1005" s="108">
        <f t="shared" si="239"/>
        <v>0</v>
      </c>
    </row>
    <row r="1006" spans="1:47" hidden="1">
      <c r="A1006" s="21">
        <v>44927</v>
      </c>
      <c r="B1006" s="22" t="s">
        <v>13</v>
      </c>
      <c r="C1006" s="22" t="s">
        <v>782</v>
      </c>
      <c r="D1006" s="22" t="s">
        <v>809</v>
      </c>
      <c r="E1006" s="22">
        <v>1000256904</v>
      </c>
      <c r="F1006" s="22" t="s">
        <v>32</v>
      </c>
      <c r="G1006" s="22">
        <v>1070347</v>
      </c>
      <c r="H1006" s="36" t="s">
        <v>784</v>
      </c>
      <c r="I1006" s="4" t="s">
        <v>3522</v>
      </c>
      <c r="J1006" s="4" t="s">
        <v>3560</v>
      </c>
      <c r="K1006" s="25">
        <v>72508</v>
      </c>
      <c r="L1006" s="25">
        <v>72508</v>
      </c>
      <c r="M1006" s="26">
        <v>0</v>
      </c>
      <c r="N1006" s="26">
        <v>0</v>
      </c>
      <c r="O1006" s="26">
        <v>138</v>
      </c>
      <c r="P1006" s="26">
        <v>0</v>
      </c>
      <c r="Q1006" s="26">
        <v>55253.100000000006</v>
      </c>
      <c r="R1006" s="27">
        <v>0</v>
      </c>
      <c r="S1006" s="27">
        <v>3991491.3400000003</v>
      </c>
      <c r="T1006" s="28">
        <v>0</v>
      </c>
      <c r="U1006" s="27">
        <v>4092670</v>
      </c>
      <c r="V1006" s="29">
        <v>0</v>
      </c>
      <c r="W1006" s="26">
        <v>92</v>
      </c>
      <c r="X1006" s="30">
        <f t="shared" si="225"/>
        <v>138</v>
      </c>
      <c r="Y1006" s="31">
        <f t="shared" si="226"/>
        <v>55253.100000000006</v>
      </c>
      <c r="Z1006" s="31">
        <f t="shared" si="227"/>
        <v>3991491.3400000003</v>
      </c>
      <c r="AA1006" s="31">
        <f t="shared" si="228"/>
        <v>4092670</v>
      </c>
      <c r="AB1006" s="5">
        <v>92</v>
      </c>
      <c r="AC1006" s="6">
        <v>869815.56</v>
      </c>
      <c r="AD1006" s="30">
        <v>2</v>
      </c>
      <c r="AE1006" s="67">
        <f t="shared" si="229"/>
        <v>0.66666666666666663</v>
      </c>
      <c r="AF1006" s="70">
        <f>IF(C1006=Sheet6!$E$3,Sheet6!$E$4,IF('January 2023'!C1006=Sheet6!$F$3,Sheet6!$F$4,IF('January 2023'!C1006=Sheet6!$G$3,Sheet6!$G$4,IF('January 2023'!C1006=Sheet6!$H$3,Sheet6!$H$4,IF('January 2023'!C1006=Sheet6!$I$3,Sheet6!$I$4,IF('January 2023'!C1006=Sheet6!$J$3,Sheet6!$J$4,IF('January 2023'!C1006=Sheet6!$K$3,Sheet6!$K$4,IF('January 2023'!C1006=Sheet6!$L$3,Sheet6!$L$4))))))))</f>
        <v>0.12562883266646963</v>
      </c>
      <c r="AG1006" s="74">
        <f t="shared" si="230"/>
        <v>0.76202763832956366</v>
      </c>
      <c r="AH1006" s="71">
        <v>0.83279999999999998</v>
      </c>
      <c r="AI1006" s="72">
        <f t="shared" si="231"/>
        <v>0</v>
      </c>
      <c r="AJ1006" s="73">
        <f t="shared" si="232"/>
        <v>0.66666666666666663</v>
      </c>
      <c r="AK1006" s="73">
        <v>0.71157898999890445</v>
      </c>
      <c r="AL1006" s="95">
        <f t="shared" si="233"/>
        <v>0</v>
      </c>
      <c r="AM1006" s="107">
        <v>0</v>
      </c>
      <c r="AN1006" s="98">
        <f t="shared" si="234"/>
        <v>5131.5624000000025</v>
      </c>
      <c r="AO1006" s="99" t="e">
        <f>SUMIF([1]Sheet1!$AB:$AB,E1006,[1]Sheet1!$AA:$AA)</f>
        <v>#VALUE!</v>
      </c>
      <c r="AP1006" s="100" t="str">
        <f t="shared" si="235"/>
        <v/>
      </c>
      <c r="AQ1006" s="97">
        <f t="shared" si="236"/>
        <v>1</v>
      </c>
      <c r="AR1006" s="100">
        <f t="shared" si="237"/>
        <v>1.0253485856241391</v>
      </c>
      <c r="AS1006" s="101">
        <f t="shared" si="238"/>
        <v>0.21865603883227891</v>
      </c>
      <c r="AT1006" s="100">
        <v>0.12562883266646963</v>
      </c>
      <c r="AU1006" s="108">
        <f t="shared" si="239"/>
        <v>0</v>
      </c>
    </row>
    <row r="1007" spans="1:47" hidden="1">
      <c r="A1007" s="21">
        <v>44927</v>
      </c>
      <c r="B1007" s="23" t="s">
        <v>13</v>
      </c>
      <c r="C1007" s="23" t="s">
        <v>782</v>
      </c>
      <c r="D1007" s="23" t="s">
        <v>808</v>
      </c>
      <c r="E1007" s="23">
        <v>1001605079</v>
      </c>
      <c r="F1007" s="23" t="s">
        <v>32</v>
      </c>
      <c r="G1007" s="23">
        <v>1070347</v>
      </c>
      <c r="H1007" s="36" t="s">
        <v>784</v>
      </c>
      <c r="I1007" s="4" t="s">
        <v>3523</v>
      </c>
      <c r="J1007" s="4" t="s">
        <v>3561</v>
      </c>
      <c r="K1007" s="24">
        <v>71818.899999999907</v>
      </c>
      <c r="L1007" s="24">
        <v>71818.899999999907</v>
      </c>
      <c r="M1007" s="29">
        <v>1</v>
      </c>
      <c r="N1007" s="29">
        <v>1</v>
      </c>
      <c r="O1007" s="29">
        <v>99</v>
      </c>
      <c r="P1007" s="29">
        <v>4626</v>
      </c>
      <c r="Q1007" s="29">
        <v>39570.6</v>
      </c>
      <c r="R1007" s="28">
        <v>336123.29000000004</v>
      </c>
      <c r="S1007" s="28">
        <v>2886258.39</v>
      </c>
      <c r="T1007" s="28">
        <v>336123.29</v>
      </c>
      <c r="U1007" s="28">
        <v>2906868</v>
      </c>
      <c r="V1007" s="29">
        <v>1</v>
      </c>
      <c r="W1007" s="29">
        <v>63</v>
      </c>
      <c r="X1007" s="32">
        <f t="shared" si="225"/>
        <v>100</v>
      </c>
      <c r="Y1007" s="33">
        <f t="shared" si="226"/>
        <v>44196.6</v>
      </c>
      <c r="Z1007" s="33">
        <f t="shared" si="227"/>
        <v>3222381.68</v>
      </c>
      <c r="AA1007" s="33">
        <f t="shared" si="228"/>
        <v>3242991.29</v>
      </c>
      <c r="AB1007" s="5">
        <v>64</v>
      </c>
      <c r="AC1007" s="6">
        <v>260886.16</v>
      </c>
      <c r="AD1007" s="32">
        <v>0</v>
      </c>
      <c r="AE1007" s="67">
        <f t="shared" si="229"/>
        <v>0.64</v>
      </c>
      <c r="AF1007" s="70">
        <f>IF(C1007=Sheet6!$E$3,Sheet6!$E$4,IF('January 2023'!C1007=Sheet6!$F$3,Sheet6!$F$4,IF('January 2023'!C1007=Sheet6!$G$3,Sheet6!$G$4,IF('January 2023'!C1007=Sheet6!$H$3,Sheet6!$H$4,IF('January 2023'!C1007=Sheet6!$I$3,Sheet6!$I$4,IF('January 2023'!C1007=Sheet6!$J$3,Sheet6!$J$4,IF('January 2023'!C1007=Sheet6!$K$3,Sheet6!$K$4,IF('January 2023'!C1007=Sheet6!$L$3,Sheet6!$L$4))))))))</f>
        <v>0.12562883266646963</v>
      </c>
      <c r="AG1007" s="74">
        <f t="shared" si="230"/>
        <v>0.61538954230710941</v>
      </c>
      <c r="AH1007" s="71">
        <v>0.83279999999999998</v>
      </c>
      <c r="AI1007" s="72">
        <f t="shared" si="231"/>
        <v>0</v>
      </c>
      <c r="AJ1007" s="73">
        <f t="shared" si="232"/>
        <v>0.64</v>
      </c>
      <c r="AK1007" s="73">
        <v>0.71157898999890445</v>
      </c>
      <c r="AL1007" s="95">
        <f t="shared" si="233"/>
        <v>0</v>
      </c>
      <c r="AM1007" s="107">
        <v>0</v>
      </c>
      <c r="AN1007" s="98">
        <f t="shared" si="234"/>
        <v>15614.179919999915</v>
      </c>
      <c r="AO1007" s="99" t="e">
        <f>SUMIF([1]Sheet1!$AB:$AB,E1007,[1]Sheet1!$AA:$AA)</f>
        <v>#VALUE!</v>
      </c>
      <c r="AP1007" s="100" t="str">
        <f t="shared" si="235"/>
        <v/>
      </c>
      <c r="AQ1007" s="97">
        <f t="shared" si="236"/>
        <v>1</v>
      </c>
      <c r="AR1007" s="100">
        <f t="shared" si="237"/>
        <v>1.0063957693552925</v>
      </c>
      <c r="AS1007" s="101">
        <f t="shared" si="238"/>
        <v>0.38067456811663525</v>
      </c>
      <c r="AT1007" s="100">
        <v>0.12562883266646963</v>
      </c>
      <c r="AU1007" s="108">
        <f t="shared" si="239"/>
        <v>0</v>
      </c>
    </row>
    <row r="1008" spans="1:47" hidden="1">
      <c r="A1008" s="21">
        <v>44927</v>
      </c>
      <c r="B1008" s="22" t="s">
        <v>13</v>
      </c>
      <c r="C1008" s="22" t="s">
        <v>782</v>
      </c>
      <c r="D1008" s="22" t="s">
        <v>816</v>
      </c>
      <c r="E1008" s="22">
        <v>1001605075</v>
      </c>
      <c r="F1008" s="22" t="s">
        <v>32</v>
      </c>
      <c r="G1008" s="22">
        <v>1070347</v>
      </c>
      <c r="H1008" s="36" t="s">
        <v>784</v>
      </c>
      <c r="I1008" s="4" t="s">
        <v>3522</v>
      </c>
      <c r="J1008" s="4" t="s">
        <v>3560</v>
      </c>
      <c r="K1008" s="25">
        <v>59927.360000000335</v>
      </c>
      <c r="L1008" s="25">
        <v>59927.360000000335</v>
      </c>
      <c r="M1008" s="26">
        <v>2</v>
      </c>
      <c r="N1008" s="26">
        <v>0</v>
      </c>
      <c r="O1008" s="26">
        <v>96</v>
      </c>
      <c r="P1008" s="26">
        <v>3500</v>
      </c>
      <c r="Q1008" s="26">
        <v>43637.899999999994</v>
      </c>
      <c r="R1008" s="27">
        <v>254308.59000000003</v>
      </c>
      <c r="S1008" s="27">
        <v>3127356.38</v>
      </c>
      <c r="T1008" s="28">
        <v>167116</v>
      </c>
      <c r="U1008" s="27">
        <v>3263470.77</v>
      </c>
      <c r="V1008" s="29">
        <v>1</v>
      </c>
      <c r="W1008" s="26">
        <v>74</v>
      </c>
      <c r="X1008" s="30">
        <f t="shared" si="225"/>
        <v>98</v>
      </c>
      <c r="Y1008" s="31">
        <f t="shared" si="226"/>
        <v>47137.899999999994</v>
      </c>
      <c r="Z1008" s="31">
        <f t="shared" si="227"/>
        <v>3381664.9699999997</v>
      </c>
      <c r="AA1008" s="31">
        <f t="shared" si="228"/>
        <v>3430586.77</v>
      </c>
      <c r="AB1008" s="5">
        <v>75</v>
      </c>
      <c r="AC1008" s="6">
        <v>1981553.26</v>
      </c>
      <c r="AD1008" s="30">
        <v>3</v>
      </c>
      <c r="AE1008" s="67">
        <f t="shared" si="229"/>
        <v>0.76530612244897955</v>
      </c>
      <c r="AF1008" s="70">
        <f>IF(C1008=Sheet6!$E$3,Sheet6!$E$4,IF('January 2023'!C1008=Sheet6!$F$3,Sheet6!$F$4,IF('January 2023'!C1008=Sheet6!$G$3,Sheet6!$G$4,IF('January 2023'!C1008=Sheet6!$H$3,Sheet6!$H$4,IF('January 2023'!C1008=Sheet6!$I$3,Sheet6!$I$4,IF('January 2023'!C1008=Sheet6!$J$3,Sheet6!$J$4,IF('January 2023'!C1008=Sheet6!$K$3,Sheet6!$K$4,IF('January 2023'!C1008=Sheet6!$L$3,Sheet6!$L$4))))))))</f>
        <v>0.12562883266646963</v>
      </c>
      <c r="AG1008" s="74">
        <f t="shared" si="230"/>
        <v>0.78658395764471734</v>
      </c>
      <c r="AH1008" s="71">
        <v>0.83279999999999998</v>
      </c>
      <c r="AI1008" s="72">
        <f t="shared" si="231"/>
        <v>0</v>
      </c>
      <c r="AJ1008" s="73">
        <f t="shared" si="232"/>
        <v>0.76530612244897955</v>
      </c>
      <c r="AK1008" s="73">
        <v>0.71157898999890445</v>
      </c>
      <c r="AL1008" s="95">
        <f t="shared" si="233"/>
        <v>1</v>
      </c>
      <c r="AM1008" s="107">
        <v>0</v>
      </c>
      <c r="AN1008" s="98">
        <f t="shared" si="234"/>
        <v>2769.6054080002868</v>
      </c>
      <c r="AO1008" s="99" t="e">
        <f>SUMIF([1]Sheet1!$AB:$AB,E1008,[1]Sheet1!$AA:$AA)</f>
        <v>#VALUE!</v>
      </c>
      <c r="AP1008" s="100" t="str">
        <f t="shared" si="235"/>
        <v/>
      </c>
      <c r="AQ1008" s="97">
        <f t="shared" si="236"/>
        <v>1</v>
      </c>
      <c r="AR1008" s="100">
        <f t="shared" si="237"/>
        <v>1.0144667790671174</v>
      </c>
      <c r="AS1008" s="101">
        <f t="shared" si="238"/>
        <v>0.20203670602229773</v>
      </c>
      <c r="AT1008" s="100">
        <v>0.12562883266646963</v>
      </c>
      <c r="AU1008" s="108">
        <f t="shared" si="239"/>
        <v>0</v>
      </c>
    </row>
    <row r="1009" spans="1:47" hidden="1">
      <c r="A1009" s="21">
        <v>44927</v>
      </c>
      <c r="B1009" s="23" t="s">
        <v>13</v>
      </c>
      <c r="C1009" s="23" t="s">
        <v>782</v>
      </c>
      <c r="D1009" s="23" t="s">
        <v>817</v>
      </c>
      <c r="E1009" s="23">
        <v>1000202184</v>
      </c>
      <c r="F1009" s="23" t="s">
        <v>32</v>
      </c>
      <c r="G1009" s="23">
        <v>1070347</v>
      </c>
      <c r="H1009" s="36" t="s">
        <v>784</v>
      </c>
      <c r="I1009" s="4" t="s">
        <v>3522</v>
      </c>
      <c r="J1009" s="4" t="s">
        <v>3560</v>
      </c>
      <c r="K1009" s="24">
        <v>59578.990000000224</v>
      </c>
      <c r="L1009" s="24">
        <v>59578.990000000224</v>
      </c>
      <c r="M1009" s="29">
        <v>1</v>
      </c>
      <c r="N1009" s="29">
        <v>1</v>
      </c>
      <c r="O1009" s="29">
        <v>108</v>
      </c>
      <c r="P1009" s="29">
        <v>3292</v>
      </c>
      <c r="Q1009" s="29">
        <v>38815.100000000006</v>
      </c>
      <c r="R1009" s="28">
        <v>239195.38999999998</v>
      </c>
      <c r="S1009" s="28">
        <v>2785358.25</v>
      </c>
      <c r="T1009" s="28">
        <v>256216</v>
      </c>
      <c r="U1009" s="28">
        <v>2845850</v>
      </c>
      <c r="V1009" s="29">
        <v>1</v>
      </c>
      <c r="W1009" s="29">
        <v>70</v>
      </c>
      <c r="X1009" s="32">
        <f t="shared" si="225"/>
        <v>109</v>
      </c>
      <c r="Y1009" s="33">
        <f t="shared" si="226"/>
        <v>42107.100000000006</v>
      </c>
      <c r="Z1009" s="33">
        <f t="shared" si="227"/>
        <v>3024553.64</v>
      </c>
      <c r="AA1009" s="33">
        <f t="shared" si="228"/>
        <v>3102066</v>
      </c>
      <c r="AB1009" s="5">
        <v>71</v>
      </c>
      <c r="AC1009" s="6">
        <v>7482595.8399999989</v>
      </c>
      <c r="AD1009" s="32">
        <v>9</v>
      </c>
      <c r="AE1009" s="67">
        <f t="shared" si="229"/>
        <v>0.65137614678899081</v>
      </c>
      <c r="AF1009" s="70">
        <f>IF(C1009=Sheet6!$E$3,Sheet6!$E$4,IF('January 2023'!C1009=Sheet6!$F$3,Sheet6!$F$4,IF('January 2023'!C1009=Sheet6!$G$3,Sheet6!$G$4,IF('January 2023'!C1009=Sheet6!$H$3,Sheet6!$H$4,IF('January 2023'!C1009=Sheet6!$I$3,Sheet6!$I$4,IF('January 2023'!C1009=Sheet6!$J$3,Sheet6!$J$4,IF('January 2023'!C1009=Sheet6!$K$3,Sheet6!$K$4,IF('January 2023'!C1009=Sheet6!$L$3,Sheet6!$L$4))))))))</f>
        <v>0.12562883266646963</v>
      </c>
      <c r="AG1009" s="74">
        <f t="shared" si="230"/>
        <v>0.70674410559829648</v>
      </c>
      <c r="AH1009" s="71">
        <v>0.83279999999999998</v>
      </c>
      <c r="AI1009" s="72">
        <f t="shared" si="231"/>
        <v>0</v>
      </c>
      <c r="AJ1009" s="73">
        <f t="shared" si="232"/>
        <v>0.65137614678899081</v>
      </c>
      <c r="AK1009" s="73">
        <v>0.71157898999890445</v>
      </c>
      <c r="AL1009" s="95">
        <f t="shared" si="233"/>
        <v>0</v>
      </c>
      <c r="AM1009" s="107">
        <v>0</v>
      </c>
      <c r="AN1009" s="98">
        <f t="shared" si="234"/>
        <v>7510.282872000178</v>
      </c>
      <c r="AO1009" s="99" t="e">
        <f>SUMIF([1]Sheet1!$AB:$AB,E1009,[1]Sheet1!$AA:$AA)</f>
        <v>#VALUE!</v>
      </c>
      <c r="AP1009" s="100" t="str">
        <f t="shared" si="235"/>
        <v/>
      </c>
      <c r="AQ1009" s="97">
        <f t="shared" si="236"/>
        <v>1</v>
      </c>
      <c r="AR1009" s="100">
        <f t="shared" si="237"/>
        <v>1.0256277022086471</v>
      </c>
      <c r="AS1009" s="101">
        <f t="shared" si="238"/>
        <v>0.27514366692571379</v>
      </c>
      <c r="AT1009" s="100">
        <v>0.12562883266646963</v>
      </c>
      <c r="AU1009" s="108">
        <f t="shared" si="239"/>
        <v>0</v>
      </c>
    </row>
    <row r="1010" spans="1:47" hidden="1">
      <c r="A1010" s="21">
        <v>44927</v>
      </c>
      <c r="B1010" s="22" t="s">
        <v>13</v>
      </c>
      <c r="C1010" s="22" t="s">
        <v>782</v>
      </c>
      <c r="D1010" s="22" t="s">
        <v>825</v>
      </c>
      <c r="E1010" s="22">
        <v>1000245599</v>
      </c>
      <c r="F1010" s="22" t="s">
        <v>32</v>
      </c>
      <c r="G1010" s="22">
        <v>1070347</v>
      </c>
      <c r="H1010" s="36" t="s">
        <v>784</v>
      </c>
      <c r="I1010" s="4" t="s">
        <v>3523</v>
      </c>
      <c r="J1010" s="4" t="s">
        <v>3561</v>
      </c>
      <c r="K1010" s="25">
        <v>45308.799999999814</v>
      </c>
      <c r="L1010" s="25">
        <v>45308.799999999814</v>
      </c>
      <c r="M1010" s="26">
        <v>1</v>
      </c>
      <c r="N1010" s="26">
        <v>0</v>
      </c>
      <c r="O1010" s="26">
        <v>48</v>
      </c>
      <c r="P1010" s="26">
        <v>4820</v>
      </c>
      <c r="Q1010" s="26">
        <v>17073.899999999994</v>
      </c>
      <c r="R1010" s="27">
        <v>350219.25999999995</v>
      </c>
      <c r="S1010" s="27">
        <v>1230963.8499999999</v>
      </c>
      <c r="T1010" s="28">
        <v>350000</v>
      </c>
      <c r="U1010" s="27">
        <v>1247100</v>
      </c>
      <c r="V1010" s="29">
        <v>1</v>
      </c>
      <c r="W1010" s="26">
        <v>33</v>
      </c>
      <c r="X1010" s="30">
        <f t="shared" si="225"/>
        <v>49</v>
      </c>
      <c r="Y1010" s="31">
        <f t="shared" si="226"/>
        <v>21893.899999999994</v>
      </c>
      <c r="Z1010" s="31">
        <f t="shared" si="227"/>
        <v>1581183.1099999999</v>
      </c>
      <c r="AA1010" s="31">
        <f t="shared" si="228"/>
        <v>1597100</v>
      </c>
      <c r="AB1010" s="5">
        <v>34</v>
      </c>
      <c r="AC1010" s="6">
        <v>2427862.5</v>
      </c>
      <c r="AD1010" s="30">
        <v>2</v>
      </c>
      <c r="AE1010" s="67">
        <f t="shared" si="229"/>
        <v>0.69387755102040816</v>
      </c>
      <c r="AF1010" s="70">
        <f>IF(C1010=Sheet6!$E$3,Sheet6!$E$4,IF('January 2023'!C1010=Sheet6!$F$3,Sheet6!$F$4,IF('January 2023'!C1010=Sheet6!$G$3,Sheet6!$G$4,IF('January 2023'!C1010=Sheet6!$H$3,Sheet6!$H$4,IF('January 2023'!C1010=Sheet6!$I$3,Sheet6!$I$4,IF('January 2023'!C1010=Sheet6!$J$3,Sheet6!$J$4,IF('January 2023'!C1010=Sheet6!$K$3,Sheet6!$K$4,IF('January 2023'!C1010=Sheet6!$L$3,Sheet6!$L$4))))))))</f>
        <v>0.12562883266646963</v>
      </c>
      <c r="AG1010" s="74">
        <f t="shared" si="230"/>
        <v>0.48321518115686324</v>
      </c>
      <c r="AH1010" s="71">
        <v>0.83279999999999998</v>
      </c>
      <c r="AI1010" s="72">
        <f t="shared" si="231"/>
        <v>0</v>
      </c>
      <c r="AJ1010" s="73">
        <f t="shared" si="232"/>
        <v>0.69387755102040816</v>
      </c>
      <c r="AK1010" s="73">
        <v>0.71157898999890445</v>
      </c>
      <c r="AL1010" s="95">
        <f t="shared" si="233"/>
        <v>0</v>
      </c>
      <c r="AM1010" s="107">
        <v>0</v>
      </c>
      <c r="AN1010" s="98">
        <f t="shared" si="234"/>
        <v>15839.268639999849</v>
      </c>
      <c r="AO1010" s="99" t="e">
        <f>SUMIF([1]Sheet1!$AB:$AB,E1010,[1]Sheet1!$AA:$AA)</f>
        <v>#VALUE!</v>
      </c>
      <c r="AP1010" s="100" t="str">
        <f t="shared" si="235"/>
        <v/>
      </c>
      <c r="AQ1010" s="97">
        <f t="shared" si="236"/>
        <v>1</v>
      </c>
      <c r="AR1010" s="100">
        <f t="shared" si="237"/>
        <v>1.0100664432217468</v>
      </c>
      <c r="AS1010" s="101">
        <f t="shared" si="238"/>
        <v>0.51192056065813518</v>
      </c>
      <c r="AT1010" s="100">
        <v>0.12562883266646963</v>
      </c>
      <c r="AU1010" s="108">
        <f t="shared" si="239"/>
        <v>0</v>
      </c>
    </row>
    <row r="1011" spans="1:47" hidden="1">
      <c r="A1011" s="21">
        <v>44927</v>
      </c>
      <c r="B1011" s="23" t="s">
        <v>13</v>
      </c>
      <c r="C1011" s="23" t="s">
        <v>782</v>
      </c>
      <c r="D1011" s="23" t="s">
        <v>827</v>
      </c>
      <c r="E1011" s="23">
        <v>1001611462</v>
      </c>
      <c r="F1011" s="23" t="s">
        <v>32</v>
      </c>
      <c r="G1011" s="23">
        <v>1070347</v>
      </c>
      <c r="H1011" s="36" t="s">
        <v>784</v>
      </c>
      <c r="I1011" s="4" t="s">
        <v>3522</v>
      </c>
      <c r="J1011" s="4" t="s">
        <v>3560</v>
      </c>
      <c r="K1011" s="24">
        <v>44185.240000000224</v>
      </c>
      <c r="L1011" s="24">
        <v>44185.240000000224</v>
      </c>
      <c r="M1011" s="29">
        <v>1</v>
      </c>
      <c r="N1011" s="29">
        <v>0</v>
      </c>
      <c r="O1011" s="29">
        <v>98</v>
      </c>
      <c r="P1011" s="29">
        <v>1200</v>
      </c>
      <c r="Q1011" s="29">
        <v>39385.5</v>
      </c>
      <c r="R1011" s="28">
        <v>87191.52</v>
      </c>
      <c r="S1011" s="28">
        <v>2799949.04</v>
      </c>
      <c r="T1011" s="28">
        <v>93400</v>
      </c>
      <c r="U1011" s="28">
        <v>2817820</v>
      </c>
      <c r="V1011" s="29">
        <v>1</v>
      </c>
      <c r="W1011" s="29">
        <v>58</v>
      </c>
      <c r="X1011" s="32">
        <f t="shared" si="225"/>
        <v>99</v>
      </c>
      <c r="Y1011" s="33">
        <f t="shared" si="226"/>
        <v>40585.5</v>
      </c>
      <c r="Z1011" s="33">
        <f t="shared" si="227"/>
        <v>2887140.56</v>
      </c>
      <c r="AA1011" s="33">
        <f t="shared" si="228"/>
        <v>2911220</v>
      </c>
      <c r="AB1011" s="5">
        <v>59</v>
      </c>
      <c r="AC1011" s="6">
        <v>286125</v>
      </c>
      <c r="AD1011" s="32">
        <v>1</v>
      </c>
      <c r="AE1011" s="67">
        <f t="shared" si="229"/>
        <v>0.59595959595959591</v>
      </c>
      <c r="AF1011" s="70">
        <f>IF(C1011=Sheet6!$E$3,Sheet6!$E$4,IF('January 2023'!C1011=Sheet6!$F$3,Sheet6!$F$4,IF('January 2023'!C1011=Sheet6!$G$3,Sheet6!$G$4,IF('January 2023'!C1011=Sheet6!$H$3,Sheet6!$H$4,IF('January 2023'!C1011=Sheet6!$I$3,Sheet6!$I$4,IF('January 2023'!C1011=Sheet6!$J$3,Sheet6!$J$4,IF('January 2023'!C1011=Sheet6!$K$3,Sheet6!$K$4,IF('January 2023'!C1011=Sheet6!$L$3,Sheet6!$L$4))))))))</f>
        <v>0.12562883266646963</v>
      </c>
      <c r="AG1011" s="74">
        <f t="shared" si="230"/>
        <v>0.91853071297111422</v>
      </c>
      <c r="AH1011" s="71">
        <v>0.83279999999999998</v>
      </c>
      <c r="AI1011" s="72">
        <f t="shared" si="231"/>
        <v>1</v>
      </c>
      <c r="AJ1011" s="73">
        <f t="shared" si="232"/>
        <v>0.59595959595959591</v>
      </c>
      <c r="AK1011" s="73">
        <v>0.71157898999890445</v>
      </c>
      <c r="AL1011" s="95">
        <f t="shared" si="233"/>
        <v>0</v>
      </c>
      <c r="AM1011" s="107">
        <v>0</v>
      </c>
      <c r="AN1011" s="98">
        <f t="shared" si="234"/>
        <v>0</v>
      </c>
      <c r="AO1011" s="99" t="e">
        <f>SUMIF([1]Sheet1!$AB:$AB,E1011,[1]Sheet1!$AA:$AA)</f>
        <v>#VALUE!</v>
      </c>
      <c r="AP1011" s="100">
        <f t="shared" si="235"/>
        <v>1</v>
      </c>
      <c r="AQ1011" s="97">
        <f t="shared" si="236"/>
        <v>0</v>
      </c>
      <c r="AR1011" s="100">
        <f t="shared" si="237"/>
        <v>1.0083402382044053</v>
      </c>
      <c r="AS1011" s="101">
        <f t="shared" si="238"/>
        <v>7.380852208464439E-2</v>
      </c>
      <c r="AT1011" s="100">
        <v>0.12562883266646963</v>
      </c>
      <c r="AU1011" s="108">
        <f t="shared" si="239"/>
        <v>1</v>
      </c>
    </row>
    <row r="1012" spans="1:47" hidden="1">
      <c r="A1012" s="21">
        <v>44927</v>
      </c>
      <c r="B1012" s="23" t="s">
        <v>13</v>
      </c>
      <c r="C1012" s="23" t="s">
        <v>782</v>
      </c>
      <c r="D1012" s="23" t="s">
        <v>846</v>
      </c>
      <c r="E1012" s="23">
        <v>1001605081</v>
      </c>
      <c r="F1012" s="23" t="s">
        <v>32</v>
      </c>
      <c r="G1012" s="23">
        <v>1070347</v>
      </c>
      <c r="H1012" s="36" t="s">
        <v>784</v>
      </c>
      <c r="I1012" s="4" t="s">
        <v>3512</v>
      </c>
      <c r="J1012" s="4" t="s">
        <v>3512</v>
      </c>
      <c r="K1012" s="24">
        <v>22273</v>
      </c>
      <c r="L1012" s="24">
        <v>22273</v>
      </c>
      <c r="M1012" s="29">
        <v>1</v>
      </c>
      <c r="N1012" s="29">
        <v>1</v>
      </c>
      <c r="O1012" s="29">
        <v>1</v>
      </c>
      <c r="P1012" s="29">
        <v>22235</v>
      </c>
      <c r="Q1012" s="29">
        <v>2735.8</v>
      </c>
      <c r="R1012" s="28">
        <v>1615586.1300000001</v>
      </c>
      <c r="S1012" s="28">
        <v>200000.00000000003</v>
      </c>
      <c r="T1012" s="28">
        <v>1820600</v>
      </c>
      <c r="U1012" s="28">
        <v>200000</v>
      </c>
      <c r="V1012" s="29">
        <v>1</v>
      </c>
      <c r="W1012" s="29">
        <v>1</v>
      </c>
      <c r="X1012" s="32">
        <f t="shared" si="225"/>
        <v>2</v>
      </c>
      <c r="Y1012" s="33">
        <f t="shared" si="226"/>
        <v>24970.799999999999</v>
      </c>
      <c r="Z1012" s="33">
        <f t="shared" si="227"/>
        <v>1815586.1300000001</v>
      </c>
      <c r="AA1012" s="33">
        <f t="shared" si="228"/>
        <v>2020600</v>
      </c>
      <c r="AB1012" s="5">
        <v>2</v>
      </c>
      <c r="AC1012" s="6">
        <v>1234714.74</v>
      </c>
      <c r="AD1012" s="32">
        <v>0</v>
      </c>
      <c r="AE1012" s="67">
        <f t="shared" si="229"/>
        <v>1</v>
      </c>
      <c r="AF1012" s="70">
        <f>IF(C1012=Sheet6!$E$3,Sheet6!$E$4,IF('January 2023'!C1012=Sheet6!$F$3,Sheet6!$F$4,IF('January 2023'!C1012=Sheet6!$G$3,Sheet6!$G$4,IF('January 2023'!C1012=Sheet6!$H$3,Sheet6!$H$4,IF('January 2023'!C1012=Sheet6!$I$3,Sheet6!$I$4,IF('January 2023'!C1012=Sheet6!$J$3,Sheet6!$J$4,IF('January 2023'!C1012=Sheet6!$K$3,Sheet6!$K$4,IF('January 2023'!C1012=Sheet6!$L$3,Sheet6!$L$4))))))))</f>
        <v>0.12562883266646963</v>
      </c>
      <c r="AG1012" s="74">
        <f t="shared" si="230"/>
        <v>1.1211242311318637</v>
      </c>
      <c r="AH1012" s="71">
        <v>0.83279999999999998</v>
      </c>
      <c r="AI1012" s="72">
        <f t="shared" si="231"/>
        <v>1</v>
      </c>
      <c r="AJ1012" s="73">
        <f t="shared" si="232"/>
        <v>1</v>
      </c>
      <c r="AK1012" s="73">
        <v>0.71157898999890445</v>
      </c>
      <c r="AL1012" s="95">
        <f t="shared" si="233"/>
        <v>1</v>
      </c>
      <c r="AM1012" s="107">
        <v>0</v>
      </c>
      <c r="AN1012" s="98">
        <f t="shared" si="234"/>
        <v>0</v>
      </c>
      <c r="AO1012" s="99" t="e">
        <f>SUMIF([1]Sheet1!$AB:$AB,E1012,[1]Sheet1!$AA:$AA)</f>
        <v>#VALUE!</v>
      </c>
      <c r="AP1012" s="100">
        <f t="shared" si="235"/>
        <v>1</v>
      </c>
      <c r="AQ1012" s="97">
        <f t="shared" si="236"/>
        <v>0</v>
      </c>
      <c r="AR1012" s="100">
        <f t="shared" si="237"/>
        <v>1.1129188346465282</v>
      </c>
      <c r="AS1012" s="101">
        <f t="shared" si="238"/>
        <v>-0.24772027280525855</v>
      </c>
      <c r="AT1012" s="100">
        <v>0.12562883266646963</v>
      </c>
      <c r="AU1012" s="108">
        <f t="shared" si="239"/>
        <v>1</v>
      </c>
    </row>
    <row r="1013" spans="1:47" hidden="1">
      <c r="A1013" s="21">
        <v>44927</v>
      </c>
      <c r="B1013" s="23" t="s">
        <v>13</v>
      </c>
      <c r="C1013" s="23" t="s">
        <v>782</v>
      </c>
      <c r="D1013" s="23" t="s">
        <v>906</v>
      </c>
      <c r="E1013" s="23">
        <v>1002050548</v>
      </c>
      <c r="F1013" s="23" t="s">
        <v>32</v>
      </c>
      <c r="G1013" s="23">
        <v>1070347</v>
      </c>
      <c r="H1013" s="36" t="s">
        <v>784</v>
      </c>
      <c r="I1013" s="4" t="s">
        <v>3522</v>
      </c>
      <c r="J1013" s="4" t="s">
        <v>3560</v>
      </c>
      <c r="K1013" s="24">
        <v>8539.1000000000058</v>
      </c>
      <c r="L1013" s="24">
        <v>8539.1000000000058</v>
      </c>
      <c r="M1013" s="29">
        <v>2</v>
      </c>
      <c r="N1013" s="29">
        <v>2</v>
      </c>
      <c r="O1013" s="29">
        <v>7</v>
      </c>
      <c r="P1013" s="29">
        <v>2359</v>
      </c>
      <c r="Q1013" s="29">
        <v>686.49999999999989</v>
      </c>
      <c r="R1013" s="28">
        <v>171403.99</v>
      </c>
      <c r="S1013" s="28">
        <v>50000.000000000007</v>
      </c>
      <c r="T1013" s="28">
        <v>171000</v>
      </c>
      <c r="U1013" s="28">
        <v>50000</v>
      </c>
      <c r="V1013" s="29">
        <v>2</v>
      </c>
      <c r="W1013" s="29">
        <v>2</v>
      </c>
      <c r="X1013" s="32">
        <f t="shared" si="225"/>
        <v>9</v>
      </c>
      <c r="Y1013" s="33">
        <f t="shared" si="226"/>
        <v>3045.5</v>
      </c>
      <c r="Z1013" s="33">
        <f t="shared" si="227"/>
        <v>221403.99</v>
      </c>
      <c r="AA1013" s="33">
        <f t="shared" si="228"/>
        <v>221000</v>
      </c>
      <c r="AB1013" s="5">
        <v>4</v>
      </c>
      <c r="AC1013" s="6">
        <v>150920.19</v>
      </c>
      <c r="AD1013" s="32">
        <v>0</v>
      </c>
      <c r="AE1013" s="67">
        <f t="shared" si="229"/>
        <v>0.44444444444444442</v>
      </c>
      <c r="AF1013" s="70">
        <f>IF(C1013=Sheet6!$E$3,Sheet6!$E$4,IF('January 2023'!C1013=Sheet6!$F$3,Sheet6!$F$4,IF('January 2023'!C1013=Sheet6!$G$3,Sheet6!$G$4,IF('January 2023'!C1013=Sheet6!$H$3,Sheet6!$H$4,IF('January 2023'!C1013=Sheet6!$I$3,Sheet6!$I$4,IF('January 2023'!C1013=Sheet6!$J$3,Sheet6!$J$4,IF('January 2023'!C1013=Sheet6!$K$3,Sheet6!$K$4,IF('January 2023'!C1013=Sheet6!$L$3,Sheet6!$L$4))))))))</f>
        <v>0.12562883266646963</v>
      </c>
      <c r="AG1013" s="74">
        <f t="shared" si="230"/>
        <v>0.35665351149418534</v>
      </c>
      <c r="AH1013" s="71">
        <v>0.83279999999999998</v>
      </c>
      <c r="AI1013" s="72">
        <f t="shared" si="231"/>
        <v>0</v>
      </c>
      <c r="AJ1013" s="73">
        <f t="shared" si="232"/>
        <v>0.44444444444444442</v>
      </c>
      <c r="AK1013" s="73">
        <v>0.71157898999890445</v>
      </c>
      <c r="AL1013" s="95">
        <f t="shared" si="233"/>
        <v>0</v>
      </c>
      <c r="AM1013" s="107">
        <v>0</v>
      </c>
      <c r="AN1013" s="98">
        <f t="shared" si="234"/>
        <v>4065.8624800000043</v>
      </c>
      <c r="AO1013" s="99" t="e">
        <f>SUMIF([1]Sheet1!$AB:$AB,E1013,[1]Sheet1!$AA:$AA)</f>
        <v>#VALUE!</v>
      </c>
      <c r="AP1013" s="100" t="str">
        <f t="shared" si="235"/>
        <v/>
      </c>
      <c r="AQ1013" s="97">
        <f t="shared" si="236"/>
        <v>1</v>
      </c>
      <c r="AR1013" s="100">
        <f t="shared" si="237"/>
        <v>0.99817532646995211</v>
      </c>
      <c r="AS1013" s="101">
        <f t="shared" si="238"/>
        <v>0.64399726472763674</v>
      </c>
      <c r="AT1013" s="100">
        <v>0.12562883266646963</v>
      </c>
      <c r="AU1013" s="108">
        <f t="shared" si="239"/>
        <v>0</v>
      </c>
    </row>
    <row r="1014" spans="1:47" hidden="1">
      <c r="A1014" s="21">
        <v>44927</v>
      </c>
      <c r="B1014" s="23" t="s">
        <v>13</v>
      </c>
      <c r="C1014" s="23" t="s">
        <v>782</v>
      </c>
      <c r="D1014" s="23" t="s">
        <v>951</v>
      </c>
      <c r="E1014" s="23">
        <v>1002057165</v>
      </c>
      <c r="F1014" s="23" t="s">
        <v>32</v>
      </c>
      <c r="G1014" s="23">
        <v>1070347</v>
      </c>
      <c r="H1014" s="36" t="s">
        <v>784</v>
      </c>
      <c r="I1014" s="4" t="s">
        <v>3512</v>
      </c>
      <c r="J1014" s="4" t="s">
        <v>3512</v>
      </c>
      <c r="K1014" s="24">
        <v>1364.1500000000015</v>
      </c>
      <c r="L1014" s="24">
        <v>1364.1500000000015</v>
      </c>
      <c r="M1014" s="29">
        <v>2</v>
      </c>
      <c r="N1014" s="29">
        <v>1</v>
      </c>
      <c r="O1014" s="29">
        <v>0</v>
      </c>
      <c r="P1014" s="29">
        <v>1209</v>
      </c>
      <c r="Q1014" s="29">
        <v>0</v>
      </c>
      <c r="R1014" s="28">
        <v>87845.45</v>
      </c>
      <c r="S1014" s="28">
        <v>0</v>
      </c>
      <c r="T1014" s="28">
        <v>80362</v>
      </c>
      <c r="U1014" s="28">
        <v>0</v>
      </c>
      <c r="V1014" s="29">
        <v>1</v>
      </c>
      <c r="W1014" s="29">
        <v>0</v>
      </c>
      <c r="X1014" s="32">
        <f t="shared" si="225"/>
        <v>2</v>
      </c>
      <c r="Y1014" s="33">
        <f t="shared" si="226"/>
        <v>1209</v>
      </c>
      <c r="Z1014" s="33">
        <f t="shared" si="227"/>
        <v>87845.45</v>
      </c>
      <c r="AA1014" s="33">
        <f t="shared" si="228"/>
        <v>80362</v>
      </c>
      <c r="AB1014" s="5">
        <v>1</v>
      </c>
      <c r="AC1014" s="6">
        <v>15266.94</v>
      </c>
      <c r="AD1014" s="32">
        <v>0</v>
      </c>
      <c r="AE1014" s="67">
        <f t="shared" si="229"/>
        <v>0.5</v>
      </c>
      <c r="AF1014" s="70">
        <f>IF(C1014=Sheet6!$E$3,Sheet6!$E$4,IF('January 2023'!C1014=Sheet6!$F$3,Sheet6!$F$4,IF('January 2023'!C1014=Sheet6!$G$3,Sheet6!$G$4,IF('January 2023'!C1014=Sheet6!$H$3,Sheet6!$H$4,IF('January 2023'!C1014=Sheet6!$I$3,Sheet6!$I$4,IF('January 2023'!C1014=Sheet6!$J$3,Sheet6!$J$4,IF('January 2023'!C1014=Sheet6!$K$3,Sheet6!$K$4,IF('January 2023'!C1014=Sheet6!$L$3,Sheet6!$L$4))))))))</f>
        <v>0.12562883266646963</v>
      </c>
      <c r="AG1014" s="74">
        <f t="shared" si="230"/>
        <v>0.8862661730748076</v>
      </c>
      <c r="AH1014" s="71">
        <v>0.83279999999999998</v>
      </c>
      <c r="AI1014" s="72">
        <f t="shared" si="231"/>
        <v>1</v>
      </c>
      <c r="AJ1014" s="73">
        <f t="shared" si="232"/>
        <v>0.5</v>
      </c>
      <c r="AK1014" s="73">
        <v>0.71157898999890445</v>
      </c>
      <c r="AL1014" s="95">
        <f t="shared" si="233"/>
        <v>0</v>
      </c>
      <c r="AM1014" s="107">
        <v>0</v>
      </c>
      <c r="AN1014" s="98">
        <f t="shared" si="234"/>
        <v>0</v>
      </c>
      <c r="AO1014" s="99" t="e">
        <f>SUMIF([1]Sheet1!$AB:$AB,E1014,[1]Sheet1!$AA:$AA)</f>
        <v>#VALUE!</v>
      </c>
      <c r="AP1014" s="100">
        <f t="shared" si="235"/>
        <v>1</v>
      </c>
      <c r="AQ1014" s="97">
        <f t="shared" si="236"/>
        <v>0</v>
      </c>
      <c r="AR1014" s="100">
        <f t="shared" si="237"/>
        <v>0.9148111825939762</v>
      </c>
      <c r="AS1014" s="101">
        <f t="shared" si="238"/>
        <v>0.18923379411639762</v>
      </c>
      <c r="AT1014" s="100">
        <v>0.12562883266646963</v>
      </c>
      <c r="AU1014" s="108">
        <f t="shared" si="239"/>
        <v>0</v>
      </c>
    </row>
    <row r="1015" spans="1:47" hidden="1">
      <c r="A1015" s="21">
        <v>44927</v>
      </c>
      <c r="B1015" s="22" t="s">
        <v>13</v>
      </c>
      <c r="C1015" s="22" t="s">
        <v>782</v>
      </c>
      <c r="D1015" s="22" t="s">
        <v>823</v>
      </c>
      <c r="E1015" s="22">
        <v>1000181359</v>
      </c>
      <c r="F1015" s="22" t="s">
        <v>32</v>
      </c>
      <c r="G1015" s="22">
        <v>1079201</v>
      </c>
      <c r="H1015" s="36" t="s">
        <v>20</v>
      </c>
      <c r="I1015" s="4" t="s">
        <v>3523</v>
      </c>
      <c r="J1015" s="4" t="s">
        <v>3561</v>
      </c>
      <c r="K1015" s="25">
        <v>51126.399999999907</v>
      </c>
      <c r="L1015" s="25">
        <v>51126.399999999907</v>
      </c>
      <c r="M1015" s="26">
        <v>5</v>
      </c>
      <c r="N1015" s="26">
        <v>2</v>
      </c>
      <c r="O1015" s="26">
        <v>251</v>
      </c>
      <c r="P1015" s="26">
        <v>4960</v>
      </c>
      <c r="Q1015" s="26">
        <v>37941.5</v>
      </c>
      <c r="R1015" s="27">
        <v>313998.01999999996</v>
      </c>
      <c r="S1015" s="27">
        <v>2398118.9299999997</v>
      </c>
      <c r="T1015" s="28">
        <v>10865</v>
      </c>
      <c r="U1015" s="27">
        <v>2446328.0099999998</v>
      </c>
      <c r="V1015" s="29">
        <v>1</v>
      </c>
      <c r="W1015" s="26">
        <v>138</v>
      </c>
      <c r="X1015" s="30">
        <f t="shared" si="225"/>
        <v>256</v>
      </c>
      <c r="Y1015" s="31">
        <f t="shared" si="226"/>
        <v>42901.5</v>
      </c>
      <c r="Z1015" s="31">
        <f t="shared" si="227"/>
        <v>2712116.9499999997</v>
      </c>
      <c r="AA1015" s="31">
        <f t="shared" si="228"/>
        <v>2457193.0099999998</v>
      </c>
      <c r="AB1015" s="5">
        <v>139</v>
      </c>
      <c r="AC1015" s="6">
        <v>8080975.8500000006</v>
      </c>
      <c r="AD1015" s="30">
        <v>15</v>
      </c>
      <c r="AE1015" s="67">
        <f t="shared" si="229"/>
        <v>0.54296875</v>
      </c>
      <c r="AF1015" s="70">
        <f>IF(C1015=Sheet6!$E$3,Sheet6!$E$4,IF('January 2023'!C1015=Sheet6!$F$3,Sheet6!$F$4,IF('January 2023'!C1015=Sheet6!$G$3,Sheet6!$G$4,IF('January 2023'!C1015=Sheet6!$H$3,Sheet6!$H$4,IF('January 2023'!C1015=Sheet6!$I$3,Sheet6!$I$4,IF('January 2023'!C1015=Sheet6!$J$3,Sheet6!$J$4,IF('January 2023'!C1015=Sheet6!$K$3,Sheet6!$K$4,IF('January 2023'!C1015=Sheet6!$L$3,Sheet6!$L$4))))))))</f>
        <v>0.12562883266646963</v>
      </c>
      <c r="AG1015" s="74">
        <f t="shared" si="230"/>
        <v>0.83912616573825027</v>
      </c>
      <c r="AH1015" s="71">
        <v>0.83279999999999998</v>
      </c>
      <c r="AI1015" s="72">
        <f t="shared" si="231"/>
        <v>1</v>
      </c>
      <c r="AJ1015" s="73">
        <f t="shared" si="232"/>
        <v>0.54296875</v>
      </c>
      <c r="AK1015" s="73">
        <v>0.71157898999890445</v>
      </c>
      <c r="AL1015" s="95">
        <f t="shared" si="233"/>
        <v>0</v>
      </c>
      <c r="AM1015" s="107">
        <v>0</v>
      </c>
      <c r="AN1015" s="98">
        <f t="shared" si="234"/>
        <v>0</v>
      </c>
      <c r="AO1015" s="99" t="e">
        <f>SUMIF([1]Sheet1!$AB:$AB,E1015,[1]Sheet1!$AA:$AA)</f>
        <v>#VALUE!</v>
      </c>
      <c r="AP1015" s="100">
        <f t="shared" si="235"/>
        <v>1</v>
      </c>
      <c r="AQ1015" s="97">
        <f t="shared" si="236"/>
        <v>0</v>
      </c>
      <c r="AR1015" s="100">
        <f t="shared" si="237"/>
        <v>0.90600555038749342</v>
      </c>
      <c r="AS1015" s="101">
        <f t="shared" si="238"/>
        <v>0.23974703636576955</v>
      </c>
      <c r="AT1015" s="100">
        <v>0.12562883266646963</v>
      </c>
      <c r="AU1015" s="108">
        <f t="shared" si="239"/>
        <v>0</v>
      </c>
    </row>
    <row r="1016" spans="1:47" hidden="1">
      <c r="A1016" s="21">
        <v>44927</v>
      </c>
      <c r="B1016" s="23" t="s">
        <v>13</v>
      </c>
      <c r="C1016" s="23" t="s">
        <v>782</v>
      </c>
      <c r="D1016" s="23" t="s">
        <v>834</v>
      </c>
      <c r="E1016" s="23">
        <v>1000245596</v>
      </c>
      <c r="F1016" s="23" t="s">
        <v>32</v>
      </c>
      <c r="G1016" s="23">
        <v>1079201</v>
      </c>
      <c r="H1016" s="37" t="s">
        <v>20</v>
      </c>
      <c r="I1016" s="4" t="s">
        <v>3522</v>
      </c>
      <c r="J1016" s="4" t="s">
        <v>3560</v>
      </c>
      <c r="K1016" s="24">
        <v>27795.199999999953</v>
      </c>
      <c r="L1016" s="24">
        <v>27795.199999999953</v>
      </c>
      <c r="M1016" s="29">
        <v>5</v>
      </c>
      <c r="N1016" s="29">
        <v>1</v>
      </c>
      <c r="O1016" s="29">
        <v>61</v>
      </c>
      <c r="P1016" s="29">
        <v>11252</v>
      </c>
      <c r="Q1016" s="29">
        <v>12683.099999999999</v>
      </c>
      <c r="R1016" s="28">
        <v>717726.37000000011</v>
      </c>
      <c r="S1016" s="28">
        <v>793998.76999999979</v>
      </c>
      <c r="T1016" s="28">
        <v>680165.2</v>
      </c>
      <c r="U1016" s="28">
        <v>840350</v>
      </c>
      <c r="V1016" s="29">
        <v>5</v>
      </c>
      <c r="W1016" s="29">
        <v>33</v>
      </c>
      <c r="X1016" s="32">
        <f t="shared" si="225"/>
        <v>66</v>
      </c>
      <c r="Y1016" s="33">
        <f t="shared" si="226"/>
        <v>23935.1</v>
      </c>
      <c r="Z1016" s="33">
        <f t="shared" si="227"/>
        <v>1511725.14</v>
      </c>
      <c r="AA1016" s="33">
        <f t="shared" si="228"/>
        <v>1520515.2</v>
      </c>
      <c r="AB1016" s="5">
        <v>38</v>
      </c>
      <c r="AC1016" s="6">
        <v>1411809.8800000001</v>
      </c>
      <c r="AD1016" s="32">
        <v>1</v>
      </c>
      <c r="AE1016" s="67">
        <f t="shared" si="229"/>
        <v>0.5757575757575758</v>
      </c>
      <c r="AF1016" s="70">
        <f>IF(C1016=Sheet6!$E$3,Sheet6!$E$4,IF('January 2023'!C1016=Sheet6!$F$3,Sheet6!$F$4,IF('January 2023'!C1016=Sheet6!$G$3,Sheet6!$G$4,IF('January 2023'!C1016=Sheet6!$H$3,Sheet6!$H$4,IF('January 2023'!C1016=Sheet6!$I$3,Sheet6!$I$4,IF('January 2023'!C1016=Sheet6!$J$3,Sheet6!$J$4,IF('January 2023'!C1016=Sheet6!$K$3,Sheet6!$K$4,IF('January 2023'!C1016=Sheet6!$L$3,Sheet6!$L$4))))))))</f>
        <v>0.12562883266646963</v>
      </c>
      <c r="AG1016" s="74">
        <f t="shared" si="230"/>
        <v>0.86112350333870735</v>
      </c>
      <c r="AH1016" s="71">
        <v>0.83279999999999998</v>
      </c>
      <c r="AI1016" s="72">
        <f t="shared" si="231"/>
        <v>1</v>
      </c>
      <c r="AJ1016" s="73">
        <f t="shared" si="232"/>
        <v>0.5757575757575758</v>
      </c>
      <c r="AK1016" s="73">
        <v>0.71157898999890445</v>
      </c>
      <c r="AL1016" s="95">
        <f t="shared" si="233"/>
        <v>0</v>
      </c>
      <c r="AM1016" s="107">
        <v>0</v>
      </c>
      <c r="AN1016" s="98">
        <f t="shared" si="234"/>
        <v>0</v>
      </c>
      <c r="AO1016" s="99" t="e">
        <f>SUMIF([1]Sheet1!$AB:$AB,E1016,[1]Sheet1!$AA:$AA)</f>
        <v>#VALUE!</v>
      </c>
      <c r="AP1016" s="100">
        <f t="shared" si="235"/>
        <v>1</v>
      </c>
      <c r="AQ1016" s="97">
        <f t="shared" si="236"/>
        <v>0</v>
      </c>
      <c r="AR1016" s="100">
        <f t="shared" si="237"/>
        <v>1.0058145887552019</v>
      </c>
      <c r="AS1016" s="101">
        <f t="shared" si="238"/>
        <v>0.13386941762193938</v>
      </c>
      <c r="AT1016" s="100">
        <v>0.12562883266646963</v>
      </c>
      <c r="AU1016" s="108">
        <f t="shared" si="239"/>
        <v>0</v>
      </c>
    </row>
    <row r="1017" spans="1:47" hidden="1">
      <c r="A1017" s="21">
        <v>44927</v>
      </c>
      <c r="B1017" s="22" t="s">
        <v>13</v>
      </c>
      <c r="C1017" s="22" t="s">
        <v>782</v>
      </c>
      <c r="D1017" s="22" t="s">
        <v>835</v>
      </c>
      <c r="E1017" s="22">
        <v>1001956916</v>
      </c>
      <c r="F1017" s="22" t="s">
        <v>32</v>
      </c>
      <c r="G1017" s="22">
        <v>1079201</v>
      </c>
      <c r="H1017" s="36" t="s">
        <v>20</v>
      </c>
      <c r="I1017" s="4" t="s">
        <v>3523</v>
      </c>
      <c r="J1017" s="4" t="s">
        <v>3561</v>
      </c>
      <c r="K1017" s="25">
        <v>27248.209999999963</v>
      </c>
      <c r="L1017" s="25">
        <v>27248.209999999963</v>
      </c>
      <c r="M1017" s="26">
        <v>3</v>
      </c>
      <c r="N1017" s="26">
        <v>1</v>
      </c>
      <c r="O1017" s="26">
        <v>53</v>
      </c>
      <c r="P1017" s="26">
        <v>10441</v>
      </c>
      <c r="Q1017" s="26">
        <v>19954.700000000004</v>
      </c>
      <c r="R1017" s="27">
        <v>667583.21</v>
      </c>
      <c r="S1017" s="27">
        <v>1255932.1200000001</v>
      </c>
      <c r="T1017" s="28">
        <v>626824.95999999996</v>
      </c>
      <c r="U1017" s="27">
        <v>1314900</v>
      </c>
      <c r="V1017" s="29">
        <v>3</v>
      </c>
      <c r="W1017" s="26">
        <v>30</v>
      </c>
      <c r="X1017" s="30">
        <f t="shared" si="225"/>
        <v>56</v>
      </c>
      <c r="Y1017" s="31">
        <f t="shared" si="226"/>
        <v>30395.700000000004</v>
      </c>
      <c r="Z1017" s="31">
        <f t="shared" si="227"/>
        <v>1923515.33</v>
      </c>
      <c r="AA1017" s="31">
        <f t="shared" si="228"/>
        <v>1941724.96</v>
      </c>
      <c r="AB1017" s="5">
        <v>33</v>
      </c>
      <c r="AC1017" s="6">
        <v>2862507.7800000003</v>
      </c>
      <c r="AD1017" s="30">
        <v>3</v>
      </c>
      <c r="AE1017" s="67">
        <f t="shared" si="229"/>
        <v>0.5892857142857143</v>
      </c>
      <c r="AF1017" s="70">
        <f>IF(C1017=Sheet6!$E$3,Sheet6!$E$4,IF('January 2023'!C1017=Sheet6!$F$3,Sheet6!$F$4,IF('January 2023'!C1017=Sheet6!$G$3,Sheet6!$G$4,IF('January 2023'!C1017=Sheet6!$H$3,Sheet6!$H$4,IF('January 2023'!C1017=Sheet6!$I$3,Sheet6!$I$4,IF('January 2023'!C1017=Sheet6!$J$3,Sheet6!$J$4,IF('January 2023'!C1017=Sheet6!$K$3,Sheet6!$K$4,IF('January 2023'!C1017=Sheet6!$L$3,Sheet6!$L$4))))))))</f>
        <v>0.12562883266646963</v>
      </c>
      <c r="AG1017" s="74">
        <f t="shared" si="230"/>
        <v>1.1155118079316053</v>
      </c>
      <c r="AH1017" s="71">
        <v>0.83279999999999998</v>
      </c>
      <c r="AI1017" s="72">
        <f t="shared" si="231"/>
        <v>1</v>
      </c>
      <c r="AJ1017" s="73">
        <f t="shared" si="232"/>
        <v>0.5892857142857143</v>
      </c>
      <c r="AK1017" s="73">
        <v>0.71157898999890445</v>
      </c>
      <c r="AL1017" s="95">
        <f t="shared" si="233"/>
        <v>0</v>
      </c>
      <c r="AM1017" s="107">
        <v>0</v>
      </c>
      <c r="AN1017" s="98">
        <f t="shared" si="234"/>
        <v>0</v>
      </c>
      <c r="AO1017" s="99" t="e">
        <f>SUMIF([1]Sheet1!$AB:$AB,E1017,[1]Sheet1!$AA:$AA)</f>
        <v>#VALUE!</v>
      </c>
      <c r="AP1017" s="100">
        <f t="shared" si="235"/>
        <v>1</v>
      </c>
      <c r="AQ1017" s="97">
        <f t="shared" si="236"/>
        <v>0</v>
      </c>
      <c r="AR1017" s="100">
        <f t="shared" si="237"/>
        <v>1.009466849427189</v>
      </c>
      <c r="AS1017" s="101">
        <f t="shared" si="238"/>
        <v>-0.12607219025154515</v>
      </c>
      <c r="AT1017" s="100">
        <v>0.12562883266646963</v>
      </c>
      <c r="AU1017" s="108">
        <f t="shared" si="239"/>
        <v>1</v>
      </c>
    </row>
    <row r="1018" spans="1:47" hidden="1">
      <c r="A1018" s="21">
        <v>44927</v>
      </c>
      <c r="B1018" s="23" t="s">
        <v>13</v>
      </c>
      <c r="C1018" s="23" t="s">
        <v>782</v>
      </c>
      <c r="D1018" s="23" t="s">
        <v>855</v>
      </c>
      <c r="E1018" s="23">
        <v>1001610512</v>
      </c>
      <c r="F1018" s="23" t="s">
        <v>32</v>
      </c>
      <c r="G1018" s="23">
        <v>1070351</v>
      </c>
      <c r="H1018" s="37" t="s">
        <v>20</v>
      </c>
      <c r="I1018" s="4" t="s">
        <v>3523</v>
      </c>
      <c r="J1018" s="4" t="s">
        <v>3561</v>
      </c>
      <c r="K1018" s="24">
        <v>19194</v>
      </c>
      <c r="L1018" s="24">
        <v>19194</v>
      </c>
      <c r="M1018" s="29">
        <v>0</v>
      </c>
      <c r="N1018" s="29">
        <v>0</v>
      </c>
      <c r="O1018" s="29">
        <v>63</v>
      </c>
      <c r="P1018" s="29">
        <v>0</v>
      </c>
      <c r="Q1018" s="29">
        <v>18486.100000000002</v>
      </c>
      <c r="R1018" s="28">
        <v>0</v>
      </c>
      <c r="S1018" s="28">
        <v>1164899.3999999999</v>
      </c>
      <c r="T1018" s="28">
        <v>0</v>
      </c>
      <c r="U1018" s="28">
        <v>1224700</v>
      </c>
      <c r="V1018" s="29">
        <v>0</v>
      </c>
      <c r="W1018" s="29">
        <v>32</v>
      </c>
      <c r="X1018" s="32">
        <f t="shared" si="225"/>
        <v>63</v>
      </c>
      <c r="Y1018" s="33">
        <f t="shared" si="226"/>
        <v>18486.100000000002</v>
      </c>
      <c r="Z1018" s="33">
        <f t="shared" si="227"/>
        <v>1164899.3999999999</v>
      </c>
      <c r="AA1018" s="33">
        <f t="shared" si="228"/>
        <v>1224700</v>
      </c>
      <c r="AB1018" s="5">
        <v>32</v>
      </c>
      <c r="AC1018" s="6">
        <v>43401.93</v>
      </c>
      <c r="AD1018" s="32">
        <v>1</v>
      </c>
      <c r="AE1018" s="67">
        <f t="shared" si="229"/>
        <v>0.50793650793650791</v>
      </c>
      <c r="AF1018" s="70">
        <f>IF(C1018=Sheet6!$E$3,Sheet6!$E$4,IF('January 2023'!C1018=Sheet6!$F$3,Sheet6!$F$4,IF('January 2023'!C1018=Sheet6!$G$3,Sheet6!$G$4,IF('January 2023'!C1018=Sheet6!$H$3,Sheet6!$H$4,IF('January 2023'!C1018=Sheet6!$I$3,Sheet6!$I$4,IF('January 2023'!C1018=Sheet6!$J$3,Sheet6!$J$4,IF('January 2023'!C1018=Sheet6!$K$3,Sheet6!$K$4,IF('January 2023'!C1018=Sheet6!$L$3,Sheet6!$L$4))))))))</f>
        <v>0.12562883266646963</v>
      </c>
      <c r="AG1018" s="74">
        <f t="shared" si="230"/>
        <v>0.96311868292174652</v>
      </c>
      <c r="AH1018" s="71">
        <v>0.83279999999999998</v>
      </c>
      <c r="AI1018" s="72">
        <f t="shared" si="231"/>
        <v>1</v>
      </c>
      <c r="AJ1018" s="73">
        <f t="shared" si="232"/>
        <v>0.50793650793650791</v>
      </c>
      <c r="AK1018" s="73">
        <v>0.71157898999890445</v>
      </c>
      <c r="AL1018" s="95">
        <f t="shared" si="233"/>
        <v>0</v>
      </c>
      <c r="AM1018" s="107">
        <v>0</v>
      </c>
      <c r="AN1018" s="98">
        <f t="shared" si="234"/>
        <v>0</v>
      </c>
      <c r="AO1018" s="99" t="e">
        <f>SUMIF([1]Sheet1!$AB:$AB,E1018,[1]Sheet1!$AA:$AA)</f>
        <v>#VALUE!</v>
      </c>
      <c r="AP1018" s="100">
        <f t="shared" si="235"/>
        <v>1</v>
      </c>
      <c r="AQ1018" s="97">
        <f t="shared" si="236"/>
        <v>0</v>
      </c>
      <c r="AR1018" s="100">
        <f t="shared" si="237"/>
        <v>1.0513354200371294</v>
      </c>
      <c r="AS1018" s="101">
        <f t="shared" si="238"/>
        <v>-1.2560785055141244E-2</v>
      </c>
      <c r="AT1018" s="100">
        <v>0.12562883266646963</v>
      </c>
      <c r="AU1018" s="108">
        <f t="shared" si="239"/>
        <v>1</v>
      </c>
    </row>
    <row r="1019" spans="1:47" hidden="1">
      <c r="A1019" s="21">
        <v>44927</v>
      </c>
      <c r="B1019" s="22" t="s">
        <v>13</v>
      </c>
      <c r="C1019" s="22" t="s">
        <v>782</v>
      </c>
      <c r="D1019" s="22" t="s">
        <v>856</v>
      </c>
      <c r="E1019" s="22">
        <v>1002049878</v>
      </c>
      <c r="F1019" s="22" t="s">
        <v>32</v>
      </c>
      <c r="G1019" s="22">
        <v>1079201</v>
      </c>
      <c r="H1019" s="36" t="s">
        <v>20</v>
      </c>
      <c r="I1019" s="4" t="s">
        <v>3512</v>
      </c>
      <c r="J1019" s="4" t="s">
        <v>3512</v>
      </c>
      <c r="K1019" s="25">
        <v>12421.229999999996</v>
      </c>
      <c r="L1019" s="25">
        <v>12421.229999999996</v>
      </c>
      <c r="M1019" s="26">
        <v>2</v>
      </c>
      <c r="N1019" s="26">
        <v>2</v>
      </c>
      <c r="O1019" s="26">
        <v>0</v>
      </c>
      <c r="P1019" s="26">
        <v>12430</v>
      </c>
      <c r="Q1019" s="26">
        <v>0</v>
      </c>
      <c r="R1019" s="27">
        <v>795816.83000000007</v>
      </c>
      <c r="S1019" s="27">
        <v>0</v>
      </c>
      <c r="T1019" s="28">
        <v>795862.07</v>
      </c>
      <c r="U1019" s="27">
        <v>0</v>
      </c>
      <c r="V1019" s="29">
        <v>2</v>
      </c>
      <c r="W1019" s="26">
        <v>0</v>
      </c>
      <c r="X1019" s="30">
        <f t="shared" si="225"/>
        <v>2</v>
      </c>
      <c r="Y1019" s="31">
        <f t="shared" si="226"/>
        <v>12430</v>
      </c>
      <c r="Z1019" s="31">
        <f t="shared" si="227"/>
        <v>795816.83000000007</v>
      </c>
      <c r="AA1019" s="31">
        <f t="shared" si="228"/>
        <v>795862.07</v>
      </c>
      <c r="AB1019" s="5">
        <v>2</v>
      </c>
      <c r="AC1019" s="6">
        <v>919520.09000000008</v>
      </c>
      <c r="AD1019" s="30">
        <v>0</v>
      </c>
      <c r="AE1019" s="67">
        <f t="shared" si="229"/>
        <v>1</v>
      </c>
      <c r="AF1019" s="70">
        <f>IF(C1019=Sheet6!$E$3,Sheet6!$E$4,IF('January 2023'!C1019=Sheet6!$F$3,Sheet6!$F$4,IF('January 2023'!C1019=Sheet6!$G$3,Sheet6!$G$4,IF('January 2023'!C1019=Sheet6!$H$3,Sheet6!$H$4,IF('January 2023'!C1019=Sheet6!$I$3,Sheet6!$I$4,IF('January 2023'!C1019=Sheet6!$J$3,Sheet6!$J$4,IF('January 2023'!C1019=Sheet6!$K$3,Sheet6!$K$4,IF('January 2023'!C1019=Sheet6!$L$3,Sheet6!$L$4))))))))</f>
        <v>0.12562883266646963</v>
      </c>
      <c r="AG1019" s="74">
        <f t="shared" si="230"/>
        <v>1.0007060492398905</v>
      </c>
      <c r="AH1019" s="71">
        <v>0.83279999999999998</v>
      </c>
      <c r="AI1019" s="72">
        <f t="shared" si="231"/>
        <v>1</v>
      </c>
      <c r="AJ1019" s="73">
        <f t="shared" si="232"/>
        <v>1</v>
      </c>
      <c r="AK1019" s="73">
        <v>0.71157898999890445</v>
      </c>
      <c r="AL1019" s="95">
        <f t="shared" si="233"/>
        <v>1</v>
      </c>
      <c r="AM1019" s="107">
        <v>0</v>
      </c>
      <c r="AN1019" s="98">
        <f t="shared" si="234"/>
        <v>0</v>
      </c>
      <c r="AO1019" s="99" t="e">
        <f>SUMIF([1]Sheet1!$AB:$AB,E1019,[1]Sheet1!$AA:$AA)</f>
        <v>#VALUE!</v>
      </c>
      <c r="AP1019" s="100">
        <f t="shared" si="235"/>
        <v>1</v>
      </c>
      <c r="AQ1019" s="97">
        <f t="shared" si="236"/>
        <v>0</v>
      </c>
      <c r="AR1019" s="100">
        <f t="shared" si="237"/>
        <v>1.0000568472521496</v>
      </c>
      <c r="AS1019" s="101">
        <f t="shared" si="238"/>
        <v>-7.6293662899917791E-4</v>
      </c>
      <c r="AT1019" s="100">
        <v>0.12562883266646963</v>
      </c>
      <c r="AU1019" s="108">
        <f t="shared" si="239"/>
        <v>1</v>
      </c>
    </row>
    <row r="1020" spans="1:47" hidden="1">
      <c r="A1020" s="21">
        <v>44927</v>
      </c>
      <c r="B1020" s="23" t="s">
        <v>13</v>
      </c>
      <c r="C1020" s="23" t="s">
        <v>782</v>
      </c>
      <c r="D1020" s="23" t="s">
        <v>879</v>
      </c>
      <c r="E1020" s="23">
        <v>1001605065</v>
      </c>
      <c r="F1020" s="23" t="s">
        <v>32</v>
      </c>
      <c r="G1020" s="23">
        <v>1079201</v>
      </c>
      <c r="H1020" s="37" t="s">
        <v>20</v>
      </c>
      <c r="I1020" s="4" t="s">
        <v>3522</v>
      </c>
      <c r="J1020" s="4" t="s">
        <v>3560</v>
      </c>
      <c r="K1020" s="24">
        <v>11984.150000000023</v>
      </c>
      <c r="L1020" s="24">
        <v>11984.150000000023</v>
      </c>
      <c r="M1020" s="29">
        <v>3</v>
      </c>
      <c r="N1020" s="29">
        <v>2</v>
      </c>
      <c r="O1020" s="29">
        <v>28</v>
      </c>
      <c r="P1020" s="29">
        <v>5141</v>
      </c>
      <c r="Q1020" s="29">
        <v>11404.599999999999</v>
      </c>
      <c r="R1020" s="28">
        <v>328523.69</v>
      </c>
      <c r="S1020" s="28">
        <v>729218.1100000001</v>
      </c>
      <c r="T1020" s="28">
        <v>300141.86</v>
      </c>
      <c r="U1020" s="28">
        <v>745800</v>
      </c>
      <c r="V1020" s="29">
        <v>3</v>
      </c>
      <c r="W1020" s="29">
        <v>15</v>
      </c>
      <c r="X1020" s="32">
        <f t="shared" si="225"/>
        <v>31</v>
      </c>
      <c r="Y1020" s="33">
        <f t="shared" si="226"/>
        <v>16545.599999999999</v>
      </c>
      <c r="Z1020" s="33">
        <f t="shared" si="227"/>
        <v>1057741.8</v>
      </c>
      <c r="AA1020" s="33">
        <f t="shared" si="228"/>
        <v>1045941.86</v>
      </c>
      <c r="AB1020" s="5">
        <v>18</v>
      </c>
      <c r="AC1020" s="6">
        <v>4060812.86</v>
      </c>
      <c r="AD1020" s="32">
        <v>11</v>
      </c>
      <c r="AE1020" s="67">
        <f t="shared" si="229"/>
        <v>0.58064516129032262</v>
      </c>
      <c r="AF1020" s="70">
        <f>IF(C1020=Sheet6!$E$3,Sheet6!$E$4,IF('January 2023'!C1020=Sheet6!$F$3,Sheet6!$F$4,IF('January 2023'!C1020=Sheet6!$G$3,Sheet6!$G$4,IF('January 2023'!C1020=Sheet6!$H$3,Sheet6!$H$4,IF('January 2023'!C1020=Sheet6!$I$3,Sheet6!$I$4,IF('January 2023'!C1020=Sheet6!$J$3,Sheet6!$J$4,IF('January 2023'!C1020=Sheet6!$K$3,Sheet6!$K$4,IF('January 2023'!C1020=Sheet6!$L$3,Sheet6!$L$4))))))))</f>
        <v>0.12562883266646963</v>
      </c>
      <c r="AG1020" s="74">
        <f t="shared" si="230"/>
        <v>1.3806235736368426</v>
      </c>
      <c r="AH1020" s="71">
        <v>0.83279999999999998</v>
      </c>
      <c r="AI1020" s="72">
        <f t="shared" si="231"/>
        <v>1</v>
      </c>
      <c r="AJ1020" s="73">
        <f t="shared" si="232"/>
        <v>0.58064516129032262</v>
      </c>
      <c r="AK1020" s="73">
        <v>0.71157898999890445</v>
      </c>
      <c r="AL1020" s="95">
        <f t="shared" si="233"/>
        <v>0</v>
      </c>
      <c r="AM1020" s="107">
        <v>0</v>
      </c>
      <c r="AN1020" s="98">
        <f t="shared" si="234"/>
        <v>0</v>
      </c>
      <c r="AO1020" s="99" t="e">
        <f>SUMIF([1]Sheet1!$AB:$AB,E1020,[1]Sheet1!$AA:$AA)</f>
        <v>#VALUE!</v>
      </c>
      <c r="AP1020" s="100">
        <f t="shared" si="235"/>
        <v>1</v>
      </c>
      <c r="AQ1020" s="97">
        <f t="shared" si="236"/>
        <v>0</v>
      </c>
      <c r="AR1020" s="100">
        <f t="shared" si="237"/>
        <v>0.98884421510050935</v>
      </c>
      <c r="AS1020" s="101">
        <f t="shared" si="238"/>
        <v>-0.36522163402218388</v>
      </c>
      <c r="AT1020" s="100">
        <v>0.12562883266646963</v>
      </c>
      <c r="AU1020" s="108">
        <f t="shared" si="239"/>
        <v>1</v>
      </c>
    </row>
    <row r="1021" spans="1:47" hidden="1">
      <c r="A1021" s="21">
        <v>44927</v>
      </c>
      <c r="B1021" s="22" t="s">
        <v>13</v>
      </c>
      <c r="C1021" s="22" t="s">
        <v>974</v>
      </c>
      <c r="D1021" s="22" t="s">
        <v>1527</v>
      </c>
      <c r="E1021" s="22">
        <v>1002050748</v>
      </c>
      <c r="F1021" s="23">
        <v>0</v>
      </c>
      <c r="G1021" s="22">
        <v>1079557</v>
      </c>
      <c r="H1021" s="36" t="s">
        <v>16</v>
      </c>
      <c r="I1021" s="4" t="s">
        <v>3512</v>
      </c>
      <c r="J1021" s="4" t="s">
        <v>3512</v>
      </c>
      <c r="K1021" s="24">
        <v>0</v>
      </c>
      <c r="L1021" s="25">
        <v>0</v>
      </c>
      <c r="M1021" s="26">
        <v>0</v>
      </c>
      <c r="N1021" s="26">
        <v>0</v>
      </c>
      <c r="O1021" s="26">
        <v>0</v>
      </c>
      <c r="P1021" s="26">
        <v>0</v>
      </c>
      <c r="Q1021" s="26">
        <v>0</v>
      </c>
      <c r="R1021" s="27">
        <v>0</v>
      </c>
      <c r="S1021" s="27">
        <v>0</v>
      </c>
      <c r="T1021" s="28">
        <v>0</v>
      </c>
      <c r="U1021" s="27">
        <v>0</v>
      </c>
      <c r="V1021" s="29">
        <v>0</v>
      </c>
      <c r="W1021" s="26">
        <v>0</v>
      </c>
      <c r="X1021" s="30">
        <f t="shared" si="225"/>
        <v>0</v>
      </c>
      <c r="Y1021" s="31">
        <f t="shared" si="226"/>
        <v>0</v>
      </c>
      <c r="Z1021" s="31">
        <f t="shared" si="227"/>
        <v>0</v>
      </c>
      <c r="AA1021" s="31">
        <f t="shared" si="228"/>
        <v>0</v>
      </c>
      <c r="AB1021" s="5">
        <v>0</v>
      </c>
      <c r="AC1021" s="6">
        <v>4498050.32</v>
      </c>
      <c r="AD1021" s="30">
        <v>1</v>
      </c>
      <c r="AE1021" s="67" t="str">
        <f t="shared" si="229"/>
        <v/>
      </c>
      <c r="AF1021" s="70">
        <f>IF(C1021=Sheet6!$E$3,Sheet6!$E$4,IF('January 2023'!C1021=Sheet6!$F$3,Sheet6!$F$4,IF('January 2023'!C1021=Sheet6!$G$3,Sheet6!$G$4,IF('January 2023'!C1021=Sheet6!$H$3,Sheet6!$H$4,IF('January 2023'!C1021=Sheet6!$I$3,Sheet6!$I$4,IF('January 2023'!C1021=Sheet6!$J$3,Sheet6!$J$4,IF('January 2023'!C1021=Sheet6!$K$3,Sheet6!$K$4,IF('January 2023'!C1021=Sheet6!$L$3,Sheet6!$L$4))))))))</f>
        <v>0.11591202664236167</v>
      </c>
      <c r="AG1021" s="74">
        <f t="shared" si="230"/>
        <v>0</v>
      </c>
      <c r="AH1021" s="71">
        <v>0.83099999999999996</v>
      </c>
      <c r="AI1021" s="72">
        <f t="shared" si="231"/>
        <v>0</v>
      </c>
      <c r="AJ1021" s="73">
        <f t="shared" si="232"/>
        <v>0</v>
      </c>
      <c r="AK1021" s="73">
        <v>0.63021003652928631</v>
      </c>
      <c r="AL1021" s="95">
        <f t="shared" si="233"/>
        <v>0</v>
      </c>
      <c r="AM1021" s="107">
        <v>0</v>
      </c>
      <c r="AN1021" s="98">
        <f t="shared" si="234"/>
        <v>0</v>
      </c>
      <c r="AO1021" s="99" t="e">
        <f>SUMIF([1]Sheet1!$AB:$AB,E1021,[1]Sheet1!$AA:$AA)</f>
        <v>#VALUE!</v>
      </c>
      <c r="AP1021" s="100">
        <f t="shared" si="235"/>
        <v>1</v>
      </c>
      <c r="AQ1021" s="97">
        <f t="shared" si="236"/>
        <v>0</v>
      </c>
      <c r="AR1021" s="100">
        <f t="shared" si="237"/>
        <v>0</v>
      </c>
      <c r="AS1021" s="101">
        <f t="shared" si="238"/>
        <v>1</v>
      </c>
      <c r="AT1021" s="100">
        <v>0.11591202664236167</v>
      </c>
      <c r="AU1021" s="108">
        <f t="shared" si="239"/>
        <v>0</v>
      </c>
    </row>
    <row r="1022" spans="1:47" hidden="1">
      <c r="A1022" s="21">
        <v>44927</v>
      </c>
      <c r="B1022" s="22" t="s">
        <v>13</v>
      </c>
      <c r="C1022" s="22" t="s">
        <v>974</v>
      </c>
      <c r="D1022" s="22" t="s">
        <v>1526</v>
      </c>
      <c r="E1022" s="22">
        <v>1002050749</v>
      </c>
      <c r="F1022" s="23">
        <v>0</v>
      </c>
      <c r="G1022" s="22">
        <v>1079557</v>
      </c>
      <c r="H1022" s="36" t="s">
        <v>16</v>
      </c>
      <c r="I1022" s="4" t="s">
        <v>3512</v>
      </c>
      <c r="J1022" s="4" t="s">
        <v>3512</v>
      </c>
      <c r="K1022" s="24">
        <v>0</v>
      </c>
      <c r="L1022" s="25">
        <v>0</v>
      </c>
      <c r="M1022" s="26">
        <v>0</v>
      </c>
      <c r="N1022" s="26">
        <v>0</v>
      </c>
      <c r="O1022" s="26">
        <v>0</v>
      </c>
      <c r="P1022" s="26">
        <v>0</v>
      </c>
      <c r="Q1022" s="26">
        <v>0</v>
      </c>
      <c r="R1022" s="27">
        <v>0</v>
      </c>
      <c r="S1022" s="27">
        <v>0</v>
      </c>
      <c r="T1022" s="28">
        <v>0</v>
      </c>
      <c r="U1022" s="27">
        <v>0</v>
      </c>
      <c r="V1022" s="29">
        <v>0</v>
      </c>
      <c r="W1022" s="26">
        <v>0</v>
      </c>
      <c r="X1022" s="30">
        <f t="shared" si="225"/>
        <v>0</v>
      </c>
      <c r="Y1022" s="31">
        <f t="shared" si="226"/>
        <v>0</v>
      </c>
      <c r="Z1022" s="31">
        <f t="shared" si="227"/>
        <v>0</v>
      </c>
      <c r="AA1022" s="31">
        <f t="shared" si="228"/>
        <v>0</v>
      </c>
      <c r="AB1022" s="5">
        <v>0</v>
      </c>
      <c r="AC1022" s="6">
        <v>157628.1</v>
      </c>
      <c r="AD1022" s="30">
        <v>1</v>
      </c>
      <c r="AE1022" s="67" t="str">
        <f t="shared" si="229"/>
        <v/>
      </c>
      <c r="AF1022" s="70">
        <f>IF(C1022=Sheet6!$E$3,Sheet6!$E$4,IF('January 2023'!C1022=Sheet6!$F$3,Sheet6!$F$4,IF('January 2023'!C1022=Sheet6!$G$3,Sheet6!$G$4,IF('January 2023'!C1022=Sheet6!$H$3,Sheet6!$H$4,IF('January 2023'!C1022=Sheet6!$I$3,Sheet6!$I$4,IF('January 2023'!C1022=Sheet6!$J$3,Sheet6!$J$4,IF('January 2023'!C1022=Sheet6!$K$3,Sheet6!$K$4,IF('January 2023'!C1022=Sheet6!$L$3,Sheet6!$L$4))))))))</f>
        <v>0.11591202664236167</v>
      </c>
      <c r="AG1022" s="74">
        <f t="shared" si="230"/>
        <v>0</v>
      </c>
      <c r="AH1022" s="71">
        <v>0.83099999999999996</v>
      </c>
      <c r="AI1022" s="72">
        <f t="shared" si="231"/>
        <v>0</v>
      </c>
      <c r="AJ1022" s="73">
        <f t="shared" si="232"/>
        <v>0</v>
      </c>
      <c r="AK1022" s="73">
        <v>0.63021003652928631</v>
      </c>
      <c r="AL1022" s="95">
        <f t="shared" si="233"/>
        <v>0</v>
      </c>
      <c r="AM1022" s="107">
        <v>0</v>
      </c>
      <c r="AN1022" s="98">
        <f t="shared" si="234"/>
        <v>0</v>
      </c>
      <c r="AO1022" s="99" t="e">
        <f>SUMIF([1]Sheet1!$AB:$AB,E1022,[1]Sheet1!$AA:$AA)</f>
        <v>#VALUE!</v>
      </c>
      <c r="AP1022" s="100">
        <f t="shared" si="235"/>
        <v>1</v>
      </c>
      <c r="AQ1022" s="97">
        <f t="shared" si="236"/>
        <v>0</v>
      </c>
      <c r="AR1022" s="100">
        <f t="shared" si="237"/>
        <v>0</v>
      </c>
      <c r="AS1022" s="101">
        <f t="shared" si="238"/>
        <v>1</v>
      </c>
      <c r="AT1022" s="100">
        <v>0.11591202664236167</v>
      </c>
      <c r="AU1022" s="108">
        <f t="shared" si="239"/>
        <v>0</v>
      </c>
    </row>
    <row r="1023" spans="1:47" hidden="1">
      <c r="A1023" s="21">
        <v>44927</v>
      </c>
      <c r="B1023" s="22" t="s">
        <v>13</v>
      </c>
      <c r="C1023" s="22" t="s">
        <v>974</v>
      </c>
      <c r="D1023" s="22" t="s">
        <v>1528</v>
      </c>
      <c r="E1023" s="22">
        <v>1002050858</v>
      </c>
      <c r="F1023" s="23">
        <v>0</v>
      </c>
      <c r="G1023" s="22">
        <v>1079557</v>
      </c>
      <c r="H1023" s="36" t="s">
        <v>16</v>
      </c>
      <c r="I1023" s="4" t="s">
        <v>3512</v>
      </c>
      <c r="J1023" s="4" t="s">
        <v>3512</v>
      </c>
      <c r="K1023" s="24">
        <v>0</v>
      </c>
      <c r="L1023" s="25">
        <v>0</v>
      </c>
      <c r="M1023" s="26">
        <v>0</v>
      </c>
      <c r="N1023" s="26">
        <v>0</v>
      </c>
      <c r="O1023" s="26">
        <v>0</v>
      </c>
      <c r="P1023" s="26">
        <v>0</v>
      </c>
      <c r="Q1023" s="26">
        <v>0</v>
      </c>
      <c r="R1023" s="27">
        <v>0</v>
      </c>
      <c r="S1023" s="27">
        <v>0</v>
      </c>
      <c r="T1023" s="28">
        <v>0</v>
      </c>
      <c r="U1023" s="27">
        <v>0</v>
      </c>
      <c r="V1023" s="29">
        <v>0</v>
      </c>
      <c r="W1023" s="26">
        <v>0</v>
      </c>
      <c r="X1023" s="30">
        <f t="shared" si="225"/>
        <v>0</v>
      </c>
      <c r="Y1023" s="31">
        <f t="shared" si="226"/>
        <v>0</v>
      </c>
      <c r="Z1023" s="31">
        <f t="shared" si="227"/>
        <v>0</v>
      </c>
      <c r="AA1023" s="31">
        <f t="shared" si="228"/>
        <v>0</v>
      </c>
      <c r="AB1023" s="5">
        <v>0</v>
      </c>
      <c r="AC1023" s="6">
        <v>1686599.64</v>
      </c>
      <c r="AD1023" s="30">
        <v>1</v>
      </c>
      <c r="AE1023" s="67" t="str">
        <f t="shared" si="229"/>
        <v/>
      </c>
      <c r="AF1023" s="70">
        <f>IF(C1023=Sheet6!$E$3,Sheet6!$E$4,IF('January 2023'!C1023=Sheet6!$F$3,Sheet6!$F$4,IF('January 2023'!C1023=Sheet6!$G$3,Sheet6!$G$4,IF('January 2023'!C1023=Sheet6!$H$3,Sheet6!$H$4,IF('January 2023'!C1023=Sheet6!$I$3,Sheet6!$I$4,IF('January 2023'!C1023=Sheet6!$J$3,Sheet6!$J$4,IF('January 2023'!C1023=Sheet6!$K$3,Sheet6!$K$4,IF('January 2023'!C1023=Sheet6!$L$3,Sheet6!$L$4))))))))</f>
        <v>0.11591202664236167</v>
      </c>
      <c r="AG1023" s="74">
        <f t="shared" si="230"/>
        <v>0</v>
      </c>
      <c r="AH1023" s="71">
        <v>0.83099999999999996</v>
      </c>
      <c r="AI1023" s="72">
        <f t="shared" si="231"/>
        <v>0</v>
      </c>
      <c r="AJ1023" s="73">
        <f t="shared" si="232"/>
        <v>0</v>
      </c>
      <c r="AK1023" s="73">
        <v>0.63021003652928631</v>
      </c>
      <c r="AL1023" s="95">
        <f t="shared" si="233"/>
        <v>0</v>
      </c>
      <c r="AM1023" s="107">
        <v>0</v>
      </c>
      <c r="AN1023" s="98">
        <f t="shared" si="234"/>
        <v>0</v>
      </c>
      <c r="AO1023" s="99" t="e">
        <f>SUMIF([1]Sheet1!$AB:$AB,E1023,[1]Sheet1!$AA:$AA)</f>
        <v>#VALUE!</v>
      </c>
      <c r="AP1023" s="100">
        <f t="shared" si="235"/>
        <v>1</v>
      </c>
      <c r="AQ1023" s="97">
        <f t="shared" si="236"/>
        <v>0</v>
      </c>
      <c r="AR1023" s="100">
        <f t="shared" si="237"/>
        <v>0</v>
      </c>
      <c r="AS1023" s="101">
        <f t="shared" si="238"/>
        <v>1</v>
      </c>
      <c r="AT1023" s="100">
        <v>0.11591202664236167</v>
      </c>
      <c r="AU1023" s="108">
        <f t="shared" si="239"/>
        <v>0</v>
      </c>
    </row>
    <row r="1024" spans="1:47" hidden="1">
      <c r="A1024" s="21">
        <v>44927</v>
      </c>
      <c r="B1024" s="23" t="s">
        <v>13</v>
      </c>
      <c r="C1024" s="23" t="s">
        <v>974</v>
      </c>
      <c r="D1024" s="23" t="s">
        <v>3403</v>
      </c>
      <c r="E1024" s="23">
        <v>1000282839</v>
      </c>
      <c r="F1024" s="23">
        <v>0</v>
      </c>
      <c r="G1024" s="22">
        <v>1079184</v>
      </c>
      <c r="H1024" s="36" t="s">
        <v>16</v>
      </c>
      <c r="I1024" s="4" t="s">
        <v>3512</v>
      </c>
      <c r="J1024" s="4" t="s">
        <v>3512</v>
      </c>
      <c r="K1024" s="24">
        <v>0</v>
      </c>
      <c r="L1024" s="24">
        <v>0</v>
      </c>
      <c r="M1024" s="29">
        <v>0</v>
      </c>
      <c r="N1024" s="29">
        <v>0</v>
      </c>
      <c r="O1024" s="29">
        <v>1</v>
      </c>
      <c r="P1024" s="29">
        <v>0</v>
      </c>
      <c r="Q1024" s="29">
        <v>0</v>
      </c>
      <c r="R1024" s="28">
        <v>0</v>
      </c>
      <c r="S1024" s="28">
        <v>0</v>
      </c>
      <c r="T1024" s="28">
        <v>0</v>
      </c>
      <c r="U1024" s="28">
        <v>0</v>
      </c>
      <c r="V1024" s="29">
        <v>0</v>
      </c>
      <c r="W1024" s="29">
        <v>0</v>
      </c>
      <c r="X1024" s="32">
        <f t="shared" si="225"/>
        <v>1</v>
      </c>
      <c r="Y1024" s="33">
        <f t="shared" si="226"/>
        <v>0</v>
      </c>
      <c r="Z1024" s="33">
        <f t="shared" si="227"/>
        <v>0</v>
      </c>
      <c r="AA1024" s="33">
        <f t="shared" si="228"/>
        <v>0</v>
      </c>
      <c r="AB1024" s="5">
        <v>0</v>
      </c>
      <c r="AC1024" s="6">
        <v>0</v>
      </c>
      <c r="AD1024" s="32">
        <v>0</v>
      </c>
      <c r="AE1024" s="67">
        <f t="shared" si="229"/>
        <v>0</v>
      </c>
      <c r="AF1024" s="70">
        <f>IF(C1024=Sheet6!$E$3,Sheet6!$E$4,IF('January 2023'!C1024=Sheet6!$F$3,Sheet6!$F$4,IF('January 2023'!C1024=Sheet6!$G$3,Sheet6!$G$4,IF('January 2023'!C1024=Sheet6!$H$3,Sheet6!$H$4,IF('January 2023'!C1024=Sheet6!$I$3,Sheet6!$I$4,IF('January 2023'!C1024=Sheet6!$J$3,Sheet6!$J$4,IF('January 2023'!C1024=Sheet6!$K$3,Sheet6!$K$4,IF('January 2023'!C1024=Sheet6!$L$3,Sheet6!$L$4))))))))</f>
        <v>0.11591202664236167</v>
      </c>
      <c r="AG1024" s="74">
        <f t="shared" si="230"/>
        <v>0</v>
      </c>
      <c r="AH1024" s="71">
        <v>0.83099999999999996</v>
      </c>
      <c r="AI1024" s="72">
        <f t="shared" si="231"/>
        <v>0</v>
      </c>
      <c r="AJ1024" s="73">
        <f t="shared" si="232"/>
        <v>0</v>
      </c>
      <c r="AK1024" s="73">
        <v>0.63021003652928631</v>
      </c>
      <c r="AL1024" s="95">
        <f t="shared" si="233"/>
        <v>0</v>
      </c>
      <c r="AM1024" s="107">
        <v>0</v>
      </c>
      <c r="AN1024" s="98">
        <f t="shared" si="234"/>
        <v>0</v>
      </c>
      <c r="AO1024" s="99" t="e">
        <f>SUMIF([1]Sheet1!$AB:$AB,E1024,[1]Sheet1!$AA:$AA)</f>
        <v>#VALUE!</v>
      </c>
      <c r="AP1024" s="100">
        <f t="shared" si="235"/>
        <v>1</v>
      </c>
      <c r="AQ1024" s="97">
        <f t="shared" si="236"/>
        <v>0</v>
      </c>
      <c r="AR1024" s="100">
        <f t="shared" si="237"/>
        <v>0</v>
      </c>
      <c r="AS1024" s="101">
        <f t="shared" si="238"/>
        <v>1</v>
      </c>
      <c r="AT1024" s="100">
        <v>0.11591202664236167</v>
      </c>
      <c r="AU1024" s="108">
        <f t="shared" si="239"/>
        <v>0</v>
      </c>
    </row>
    <row r="1025" spans="1:47" hidden="1">
      <c r="A1025" s="21">
        <v>44927</v>
      </c>
      <c r="B1025" s="22" t="s">
        <v>13</v>
      </c>
      <c r="C1025" s="22" t="s">
        <v>974</v>
      </c>
      <c r="D1025" s="22" t="s">
        <v>1316</v>
      </c>
      <c r="E1025" s="22">
        <v>1006007611</v>
      </c>
      <c r="F1025" s="23">
        <v>0</v>
      </c>
      <c r="G1025" s="22">
        <v>1070899</v>
      </c>
      <c r="H1025" s="36" t="s">
        <v>20</v>
      </c>
      <c r="I1025" s="4" t="s">
        <v>3512</v>
      </c>
      <c r="J1025" s="4" t="s">
        <v>3512</v>
      </c>
      <c r="K1025" s="24">
        <v>4676</v>
      </c>
      <c r="L1025" s="25">
        <v>4676</v>
      </c>
      <c r="M1025" s="26">
        <v>1</v>
      </c>
      <c r="N1025" s="26">
        <v>1</v>
      </c>
      <c r="O1025" s="26">
        <v>0</v>
      </c>
      <c r="P1025" s="26">
        <v>4676</v>
      </c>
      <c r="Q1025" s="26">
        <v>0</v>
      </c>
      <c r="R1025" s="27">
        <v>299375.66000000003</v>
      </c>
      <c r="S1025" s="27">
        <v>0</v>
      </c>
      <c r="T1025" s="28">
        <v>300000</v>
      </c>
      <c r="U1025" s="27">
        <v>0</v>
      </c>
      <c r="V1025" s="29">
        <v>1</v>
      </c>
      <c r="W1025" s="26">
        <v>0</v>
      </c>
      <c r="X1025" s="30">
        <f t="shared" si="225"/>
        <v>1</v>
      </c>
      <c r="Y1025" s="31">
        <f t="shared" si="226"/>
        <v>4676</v>
      </c>
      <c r="Z1025" s="31">
        <f t="shared" si="227"/>
        <v>299375.66000000003</v>
      </c>
      <c r="AA1025" s="31">
        <f t="shared" si="228"/>
        <v>300000</v>
      </c>
      <c r="AB1025" s="5">
        <v>1</v>
      </c>
      <c r="AC1025" s="6">
        <v>357411.13</v>
      </c>
      <c r="AD1025" s="30">
        <v>0</v>
      </c>
      <c r="AE1025" s="67">
        <f t="shared" si="229"/>
        <v>1</v>
      </c>
      <c r="AF1025" s="70">
        <f>IF(C1025=Sheet6!$E$3,Sheet6!$E$4,IF('January 2023'!C1025=Sheet6!$F$3,Sheet6!$F$4,IF('January 2023'!C1025=Sheet6!$G$3,Sheet6!$G$4,IF('January 2023'!C1025=Sheet6!$H$3,Sheet6!$H$4,IF('January 2023'!C1025=Sheet6!$I$3,Sheet6!$I$4,IF('January 2023'!C1025=Sheet6!$J$3,Sheet6!$J$4,IF('January 2023'!C1025=Sheet6!$K$3,Sheet6!$K$4,IF('January 2023'!C1025=Sheet6!$L$3,Sheet6!$L$4))))))))</f>
        <v>0.11591202664236167</v>
      </c>
      <c r="AG1025" s="74">
        <f t="shared" si="230"/>
        <v>1</v>
      </c>
      <c r="AH1025" s="71">
        <v>0.83099999999999996</v>
      </c>
      <c r="AI1025" s="72">
        <f t="shared" si="231"/>
        <v>1</v>
      </c>
      <c r="AJ1025" s="73">
        <f t="shared" si="232"/>
        <v>1</v>
      </c>
      <c r="AK1025" s="73">
        <v>0.63021003652928631</v>
      </c>
      <c r="AL1025" s="95">
        <f t="shared" si="233"/>
        <v>1</v>
      </c>
      <c r="AM1025" s="107">
        <v>0</v>
      </c>
      <c r="AN1025" s="98">
        <f t="shared" si="234"/>
        <v>0</v>
      </c>
      <c r="AO1025" s="99" t="e">
        <f>SUMIF([1]Sheet1!$AB:$AB,E1025,[1]Sheet1!$AA:$AA)</f>
        <v>#VALUE!</v>
      </c>
      <c r="AP1025" s="100">
        <f t="shared" si="235"/>
        <v>1</v>
      </c>
      <c r="AQ1025" s="97">
        <f t="shared" si="236"/>
        <v>0</v>
      </c>
      <c r="AR1025" s="100">
        <f t="shared" si="237"/>
        <v>1.0020854734817117</v>
      </c>
      <c r="AS1025" s="101">
        <f t="shared" si="238"/>
        <v>-2.0854734817117304E-3</v>
      </c>
      <c r="AT1025" s="100">
        <v>0.11591202664236167</v>
      </c>
      <c r="AU1025" s="108">
        <f t="shared" si="239"/>
        <v>1</v>
      </c>
    </row>
    <row r="1026" spans="1:47" hidden="1">
      <c r="A1026" s="21">
        <v>44927</v>
      </c>
      <c r="B1026" s="22" t="s">
        <v>13</v>
      </c>
      <c r="C1026" s="22" t="s">
        <v>974</v>
      </c>
      <c r="D1026" s="22" t="s">
        <v>1228</v>
      </c>
      <c r="E1026" s="22">
        <v>1006003832</v>
      </c>
      <c r="F1026" s="23">
        <v>0</v>
      </c>
      <c r="G1026" s="22">
        <v>1069288</v>
      </c>
      <c r="H1026" s="36" t="s">
        <v>20</v>
      </c>
      <c r="I1026" s="4" t="s">
        <v>3512</v>
      </c>
      <c r="J1026" s="4" t="s">
        <v>3512</v>
      </c>
      <c r="K1026" s="24">
        <v>1482</v>
      </c>
      <c r="L1026" s="25">
        <v>1482</v>
      </c>
      <c r="M1026" s="26">
        <v>1</v>
      </c>
      <c r="N1026" s="26">
        <v>1</v>
      </c>
      <c r="O1026" s="26">
        <v>0</v>
      </c>
      <c r="P1026" s="26">
        <v>1482</v>
      </c>
      <c r="Q1026" s="26">
        <v>0</v>
      </c>
      <c r="R1026" s="27">
        <v>94883.39</v>
      </c>
      <c r="S1026" s="27">
        <v>0</v>
      </c>
      <c r="T1026" s="28">
        <v>94883.39</v>
      </c>
      <c r="U1026" s="27">
        <v>0</v>
      </c>
      <c r="V1026" s="29">
        <v>1</v>
      </c>
      <c r="W1026" s="26">
        <v>0</v>
      </c>
      <c r="X1026" s="30">
        <f t="shared" si="225"/>
        <v>1</v>
      </c>
      <c r="Y1026" s="31">
        <f t="shared" si="226"/>
        <v>1482</v>
      </c>
      <c r="Z1026" s="31">
        <f t="shared" si="227"/>
        <v>94883.39</v>
      </c>
      <c r="AA1026" s="31">
        <f t="shared" si="228"/>
        <v>94883.39</v>
      </c>
      <c r="AB1026" s="5">
        <v>1</v>
      </c>
      <c r="AC1026" s="6">
        <v>196450.88</v>
      </c>
      <c r="AD1026" s="30">
        <v>0</v>
      </c>
      <c r="AE1026" s="67">
        <f t="shared" si="229"/>
        <v>1</v>
      </c>
      <c r="AF1026" s="70">
        <f>IF(C1026=Sheet6!$E$3,Sheet6!$E$4,IF('January 2023'!C1026=Sheet6!$F$3,Sheet6!$F$4,IF('January 2023'!C1026=Sheet6!$G$3,Sheet6!$G$4,IF('January 2023'!C1026=Sheet6!$H$3,Sheet6!$H$4,IF('January 2023'!C1026=Sheet6!$I$3,Sheet6!$I$4,IF('January 2023'!C1026=Sheet6!$J$3,Sheet6!$J$4,IF('January 2023'!C1026=Sheet6!$K$3,Sheet6!$K$4,IF('January 2023'!C1026=Sheet6!$L$3,Sheet6!$L$4))))))))</f>
        <v>0.11591202664236167</v>
      </c>
      <c r="AG1026" s="74">
        <f t="shared" si="230"/>
        <v>1</v>
      </c>
      <c r="AH1026" s="71">
        <v>0.83099999999999996</v>
      </c>
      <c r="AI1026" s="72">
        <f t="shared" si="231"/>
        <v>1</v>
      </c>
      <c r="AJ1026" s="73">
        <f t="shared" si="232"/>
        <v>1</v>
      </c>
      <c r="AK1026" s="73">
        <v>0.63021003652928631</v>
      </c>
      <c r="AL1026" s="95">
        <f t="shared" si="233"/>
        <v>1</v>
      </c>
      <c r="AM1026" s="107">
        <v>0</v>
      </c>
      <c r="AN1026" s="98">
        <f t="shared" si="234"/>
        <v>0</v>
      </c>
      <c r="AO1026" s="99" t="e">
        <f>SUMIF([1]Sheet1!$AB:$AB,E1026,[1]Sheet1!$AA:$AA)</f>
        <v>#VALUE!</v>
      </c>
      <c r="AP1026" s="100">
        <f t="shared" si="235"/>
        <v>1</v>
      </c>
      <c r="AQ1026" s="97">
        <f t="shared" si="236"/>
        <v>0</v>
      </c>
      <c r="AR1026" s="100">
        <f t="shared" si="237"/>
        <v>1</v>
      </c>
      <c r="AS1026" s="101">
        <f t="shared" si="238"/>
        <v>0</v>
      </c>
      <c r="AT1026" s="100">
        <v>0.11591202664236167</v>
      </c>
      <c r="AU1026" s="108">
        <f t="shared" si="239"/>
        <v>1</v>
      </c>
    </row>
    <row r="1027" spans="1:47" hidden="1">
      <c r="A1027" s="21">
        <v>44927</v>
      </c>
      <c r="B1027" s="22" t="s">
        <v>13</v>
      </c>
      <c r="C1027" s="22" t="s">
        <v>974</v>
      </c>
      <c r="D1027" s="22" t="s">
        <v>1493</v>
      </c>
      <c r="E1027" s="22">
        <v>1006003831</v>
      </c>
      <c r="F1027" s="23">
        <v>0</v>
      </c>
      <c r="G1027" s="22">
        <v>1070899</v>
      </c>
      <c r="H1027" s="36" t="s">
        <v>20</v>
      </c>
      <c r="I1027" s="4" t="s">
        <v>3512</v>
      </c>
      <c r="J1027" s="4" t="s">
        <v>3512</v>
      </c>
      <c r="K1027" s="24">
        <v>969</v>
      </c>
      <c r="L1027" s="25">
        <v>969</v>
      </c>
      <c r="M1027" s="26">
        <v>1</v>
      </c>
      <c r="N1027" s="26">
        <v>1</v>
      </c>
      <c r="O1027" s="26">
        <v>0</v>
      </c>
      <c r="P1027" s="26">
        <v>969</v>
      </c>
      <c r="Q1027" s="26">
        <v>0</v>
      </c>
      <c r="R1027" s="27">
        <v>62039.14</v>
      </c>
      <c r="S1027" s="27">
        <v>0</v>
      </c>
      <c r="T1027" s="28">
        <v>62039.03</v>
      </c>
      <c r="U1027" s="27">
        <v>0</v>
      </c>
      <c r="V1027" s="29">
        <v>1</v>
      </c>
      <c r="W1027" s="26">
        <v>0</v>
      </c>
      <c r="X1027" s="30">
        <f t="shared" si="225"/>
        <v>1</v>
      </c>
      <c r="Y1027" s="31">
        <f t="shared" si="226"/>
        <v>969</v>
      </c>
      <c r="Z1027" s="31">
        <f t="shared" si="227"/>
        <v>62039.14</v>
      </c>
      <c r="AA1027" s="31">
        <f t="shared" si="228"/>
        <v>62039.03</v>
      </c>
      <c r="AB1027" s="5">
        <v>1</v>
      </c>
      <c r="AC1027" s="6">
        <v>82404.39</v>
      </c>
      <c r="AD1027" s="30">
        <v>0</v>
      </c>
      <c r="AE1027" s="67">
        <f t="shared" si="229"/>
        <v>1</v>
      </c>
      <c r="AF1027" s="70">
        <f>IF(C1027=Sheet6!$E$3,Sheet6!$E$4,IF('January 2023'!C1027=Sheet6!$F$3,Sheet6!$F$4,IF('January 2023'!C1027=Sheet6!$G$3,Sheet6!$G$4,IF('January 2023'!C1027=Sheet6!$H$3,Sheet6!$H$4,IF('January 2023'!C1027=Sheet6!$I$3,Sheet6!$I$4,IF('January 2023'!C1027=Sheet6!$J$3,Sheet6!$J$4,IF('January 2023'!C1027=Sheet6!$K$3,Sheet6!$K$4,IF('January 2023'!C1027=Sheet6!$L$3,Sheet6!$L$4))))))))</f>
        <v>0.11591202664236167</v>
      </c>
      <c r="AG1027" s="74">
        <f t="shared" si="230"/>
        <v>1</v>
      </c>
      <c r="AH1027" s="71">
        <v>0.83099999999999996</v>
      </c>
      <c r="AI1027" s="72">
        <f t="shared" si="231"/>
        <v>1</v>
      </c>
      <c r="AJ1027" s="73">
        <f t="shared" si="232"/>
        <v>1</v>
      </c>
      <c r="AK1027" s="73">
        <v>0.63021003652928631</v>
      </c>
      <c r="AL1027" s="95">
        <f t="shared" si="233"/>
        <v>1</v>
      </c>
      <c r="AM1027" s="107">
        <v>0</v>
      </c>
      <c r="AN1027" s="98">
        <f t="shared" si="234"/>
        <v>0</v>
      </c>
      <c r="AO1027" s="99" t="e">
        <f>SUMIF([1]Sheet1!$AB:$AB,E1027,[1]Sheet1!$AA:$AA)</f>
        <v>#VALUE!</v>
      </c>
      <c r="AP1027" s="100">
        <f t="shared" si="235"/>
        <v>1</v>
      </c>
      <c r="AQ1027" s="97">
        <f t="shared" si="236"/>
        <v>0</v>
      </c>
      <c r="AR1027" s="100">
        <f t="shared" si="237"/>
        <v>0.99999822692577622</v>
      </c>
      <c r="AS1027" s="101">
        <f t="shared" si="238"/>
        <v>1.7730742237764829E-6</v>
      </c>
      <c r="AT1027" s="100">
        <v>0.11591202664236167</v>
      </c>
      <c r="AU1027" s="108">
        <f t="shared" si="239"/>
        <v>1</v>
      </c>
    </row>
    <row r="1028" spans="1:47" hidden="1">
      <c r="A1028" s="21">
        <v>44927</v>
      </c>
      <c r="B1028" s="22" t="s">
        <v>13</v>
      </c>
      <c r="C1028" s="22" t="s">
        <v>974</v>
      </c>
      <c r="D1028" s="22" t="s">
        <v>1529</v>
      </c>
      <c r="E1028" s="22">
        <v>1001601718</v>
      </c>
      <c r="F1028" s="23">
        <v>0</v>
      </c>
      <c r="G1028" s="22">
        <v>1079549</v>
      </c>
      <c r="H1028" s="36" t="s">
        <v>20</v>
      </c>
      <c r="I1028" s="4" t="s">
        <v>3512</v>
      </c>
      <c r="J1028" s="4" t="s">
        <v>3512</v>
      </c>
      <c r="K1028" s="24">
        <v>0</v>
      </c>
      <c r="L1028" s="25">
        <v>0</v>
      </c>
      <c r="M1028" s="26">
        <v>0</v>
      </c>
      <c r="N1028" s="26">
        <v>0</v>
      </c>
      <c r="O1028" s="26">
        <v>0</v>
      </c>
      <c r="P1028" s="26">
        <v>0</v>
      </c>
      <c r="Q1028" s="26">
        <v>0</v>
      </c>
      <c r="R1028" s="27">
        <v>0</v>
      </c>
      <c r="S1028" s="27">
        <v>0</v>
      </c>
      <c r="T1028" s="28">
        <v>0</v>
      </c>
      <c r="U1028" s="27">
        <v>0</v>
      </c>
      <c r="V1028" s="29">
        <v>0</v>
      </c>
      <c r="W1028" s="26">
        <v>0</v>
      </c>
      <c r="X1028" s="30">
        <f t="shared" ref="X1028:X1091" si="240">IFERROR(SUM(M1028,O1028),"")</f>
        <v>0</v>
      </c>
      <c r="Y1028" s="31">
        <f t="shared" ref="Y1028:Y1091" si="241">IFERROR(SUM(P1028:Q1028),"")</f>
        <v>0</v>
      </c>
      <c r="Z1028" s="31">
        <f t="shared" ref="Z1028:Z1091" si="242">IFERROR(SUM(R1028:S1028),"")</f>
        <v>0</v>
      </c>
      <c r="AA1028" s="31">
        <f t="shared" ref="AA1028:AA1091" si="243">IFERROR(SUM(T1028:U1028),"")</f>
        <v>0</v>
      </c>
      <c r="AB1028" s="5">
        <v>0</v>
      </c>
      <c r="AC1028" s="6">
        <v>120233.60000000001</v>
      </c>
      <c r="AD1028" s="30">
        <v>1</v>
      </c>
      <c r="AE1028" s="67" t="str">
        <f t="shared" si="229"/>
        <v/>
      </c>
      <c r="AF1028" s="70">
        <f>IF(C1028=Sheet6!$E$3,Sheet6!$E$4,IF('January 2023'!C1028=Sheet6!$F$3,Sheet6!$F$4,IF('January 2023'!C1028=Sheet6!$G$3,Sheet6!$G$4,IF('January 2023'!C1028=Sheet6!$H$3,Sheet6!$H$4,IF('January 2023'!C1028=Sheet6!$I$3,Sheet6!$I$4,IF('January 2023'!C1028=Sheet6!$J$3,Sheet6!$J$4,IF('January 2023'!C1028=Sheet6!$K$3,Sheet6!$K$4,IF('January 2023'!C1028=Sheet6!$L$3,Sheet6!$L$4))))))))</f>
        <v>0.11591202664236167</v>
      </c>
      <c r="AG1028" s="74">
        <f t="shared" si="230"/>
        <v>0</v>
      </c>
      <c r="AH1028" s="71">
        <v>0.83099999999999996</v>
      </c>
      <c r="AI1028" s="72">
        <f t="shared" si="231"/>
        <v>0</v>
      </c>
      <c r="AJ1028" s="73">
        <f t="shared" si="232"/>
        <v>0</v>
      </c>
      <c r="AK1028" s="73">
        <v>0.63021003652928631</v>
      </c>
      <c r="AL1028" s="95">
        <f t="shared" si="233"/>
        <v>0</v>
      </c>
      <c r="AM1028" s="107">
        <v>0</v>
      </c>
      <c r="AN1028" s="98">
        <f t="shared" si="234"/>
        <v>0</v>
      </c>
      <c r="AO1028" s="99" t="e">
        <f>SUMIF([1]Sheet1!$AB:$AB,E1028,[1]Sheet1!$AA:$AA)</f>
        <v>#VALUE!</v>
      </c>
      <c r="AP1028" s="100">
        <f t="shared" si="235"/>
        <v>1</v>
      </c>
      <c r="AQ1028" s="97">
        <f t="shared" si="236"/>
        <v>0</v>
      </c>
      <c r="AR1028" s="100">
        <f t="shared" si="237"/>
        <v>0</v>
      </c>
      <c r="AS1028" s="101">
        <f t="shared" si="238"/>
        <v>1</v>
      </c>
      <c r="AT1028" s="100">
        <v>0.11591202664236167</v>
      </c>
      <c r="AU1028" s="108">
        <f t="shared" si="239"/>
        <v>0</v>
      </c>
    </row>
    <row r="1029" spans="1:47" hidden="1">
      <c r="A1029" s="21">
        <v>44927</v>
      </c>
      <c r="B1029" s="22" t="s">
        <v>13</v>
      </c>
      <c r="C1029" s="22" t="s">
        <v>974</v>
      </c>
      <c r="D1029" s="22" t="s">
        <v>1530</v>
      </c>
      <c r="E1029" s="22">
        <v>1002050196</v>
      </c>
      <c r="F1029" s="23">
        <v>0</v>
      </c>
      <c r="G1029" s="22">
        <v>1069250</v>
      </c>
      <c r="H1029" s="36" t="s">
        <v>20</v>
      </c>
      <c r="I1029" s="4" t="s">
        <v>3512</v>
      </c>
      <c r="J1029" s="4" t="s">
        <v>3512</v>
      </c>
      <c r="K1029" s="24">
        <v>0</v>
      </c>
      <c r="L1029" s="25">
        <v>0</v>
      </c>
      <c r="M1029" s="26">
        <v>1</v>
      </c>
      <c r="N1029" s="26">
        <v>1</v>
      </c>
      <c r="O1029" s="26">
        <v>0</v>
      </c>
      <c r="P1029" s="26">
        <v>5200</v>
      </c>
      <c r="Q1029" s="26">
        <v>0</v>
      </c>
      <c r="R1029" s="27">
        <v>332924.17</v>
      </c>
      <c r="S1029" s="27">
        <v>0</v>
      </c>
      <c r="T1029" s="28">
        <v>0</v>
      </c>
      <c r="U1029" s="27">
        <v>0</v>
      </c>
      <c r="V1029" s="29">
        <v>0</v>
      </c>
      <c r="W1029" s="26">
        <v>0</v>
      </c>
      <c r="X1029" s="30">
        <f t="shared" si="240"/>
        <v>1</v>
      </c>
      <c r="Y1029" s="31">
        <f t="shared" si="241"/>
        <v>5200</v>
      </c>
      <c r="Z1029" s="31">
        <f t="shared" si="242"/>
        <v>332924.17</v>
      </c>
      <c r="AA1029" s="31">
        <f t="shared" si="243"/>
        <v>0</v>
      </c>
      <c r="AB1029" s="5">
        <v>0</v>
      </c>
      <c r="AC1029" s="6">
        <v>906380.77</v>
      </c>
      <c r="AD1029" s="30">
        <v>0</v>
      </c>
      <c r="AE1029" s="67">
        <f t="shared" ref="AE1029:AE1092" si="244">IFERROR((AB1029/X1029),"")</f>
        <v>0</v>
      </c>
      <c r="AF1029" s="70">
        <f>IF(C1029=Sheet6!$E$3,Sheet6!$E$4,IF('January 2023'!C1029=Sheet6!$F$3,Sheet6!$F$4,IF('January 2023'!C1029=Sheet6!$G$3,Sheet6!$G$4,IF('January 2023'!C1029=Sheet6!$H$3,Sheet6!$H$4,IF('January 2023'!C1029=Sheet6!$I$3,Sheet6!$I$4,IF('January 2023'!C1029=Sheet6!$J$3,Sheet6!$J$4,IF('January 2023'!C1029=Sheet6!$K$3,Sheet6!$K$4,IF('January 2023'!C1029=Sheet6!$L$3,Sheet6!$L$4))))))))</f>
        <v>0.11591202664236167</v>
      </c>
      <c r="AG1029" s="74">
        <f t="shared" ref="AG1029:AG1092" si="245">IFERROR(Y1029/L1029,0)</f>
        <v>0</v>
      </c>
      <c r="AH1029" s="71">
        <v>0.83099999999999996</v>
      </c>
      <c r="AI1029" s="72">
        <f t="shared" ref="AI1029:AI1092" si="246">IF(AG1029&gt;AH1029,1,0)</f>
        <v>0</v>
      </c>
      <c r="AJ1029" s="73">
        <f t="shared" ref="AJ1029:AJ1092" si="247">IFERROR(AB1029/X1029,0)</f>
        <v>0</v>
      </c>
      <c r="AK1029" s="73">
        <v>0.63021003652928631</v>
      </c>
      <c r="AL1029" s="95">
        <f t="shared" ref="AL1029:AL1092" si="248">IF(AJ1029&gt;=AK1029,1,0)</f>
        <v>0</v>
      </c>
      <c r="AM1029" s="107">
        <v>0</v>
      </c>
      <c r="AN1029" s="98">
        <f t="shared" ref="AN1029:AN1092" si="249">IF(((AH1029*L1029)-(AG1029*L1029))&lt;0,0,((AH1029*L1029)-(AG1029*L1029)))</f>
        <v>0</v>
      </c>
      <c r="AO1029" s="99" t="e">
        <f>SUMIF([1]Sheet1!$AB:$AB,E1029,[1]Sheet1!$AA:$AA)</f>
        <v>#VALUE!</v>
      </c>
      <c r="AP1029" s="100">
        <f t="shared" ref="AP1029:AP1092" si="250">IF(AN1029=0,100%,IFERROR((AO1029/AN1029),""))</f>
        <v>1</v>
      </c>
      <c r="AQ1029" s="97">
        <f t="shared" ref="AQ1029:AQ1092" si="251">IF(AND(AN1029&gt;0,AP1029&gt;=100%),1,0)</f>
        <v>0</v>
      </c>
      <c r="AR1029" s="100">
        <f t="shared" ref="AR1029:AR1092" si="252">IFERROR(AA1029/Z1029,0)</f>
        <v>0</v>
      </c>
      <c r="AS1029" s="101">
        <f t="shared" ref="AS1029:AS1092" si="253">1-(AR1029*AG1029)</f>
        <v>1</v>
      </c>
      <c r="AT1029" s="100">
        <v>0.11591202664236167</v>
      </c>
      <c r="AU1029" s="108">
        <f t="shared" ref="AU1029:AU1092" si="254">IF(AS1029&lt;=AT1029,1,0)</f>
        <v>0</v>
      </c>
    </row>
    <row r="1030" spans="1:47" hidden="1">
      <c r="A1030" s="21">
        <v>44927</v>
      </c>
      <c r="B1030" s="22" t="s">
        <v>13</v>
      </c>
      <c r="C1030" s="22" t="s">
        <v>974</v>
      </c>
      <c r="D1030" s="22" t="s">
        <v>3404</v>
      </c>
      <c r="E1030" s="22">
        <v>1000276527</v>
      </c>
      <c r="F1030" s="23">
        <v>0</v>
      </c>
      <c r="G1030" s="22">
        <v>1079549</v>
      </c>
      <c r="H1030" s="36" t="s">
        <v>20</v>
      </c>
      <c r="I1030" s="4" t="s">
        <v>3512</v>
      </c>
      <c r="J1030" s="4" t="s">
        <v>3512</v>
      </c>
      <c r="K1030" s="24">
        <v>0</v>
      </c>
      <c r="L1030" s="25">
        <v>0</v>
      </c>
      <c r="M1030" s="26">
        <v>0</v>
      </c>
      <c r="N1030" s="26">
        <v>0</v>
      </c>
      <c r="O1030" s="26">
        <v>1</v>
      </c>
      <c r="P1030" s="26">
        <v>0</v>
      </c>
      <c r="Q1030" s="26">
        <v>0</v>
      </c>
      <c r="R1030" s="27">
        <v>0</v>
      </c>
      <c r="S1030" s="27">
        <v>0</v>
      </c>
      <c r="T1030" s="28">
        <v>0</v>
      </c>
      <c r="U1030" s="27">
        <v>0</v>
      </c>
      <c r="V1030" s="29">
        <v>0</v>
      </c>
      <c r="W1030" s="26">
        <v>0</v>
      </c>
      <c r="X1030" s="30">
        <f t="shared" si="240"/>
        <v>1</v>
      </c>
      <c r="Y1030" s="31">
        <f t="shared" si="241"/>
        <v>0</v>
      </c>
      <c r="Z1030" s="31">
        <f t="shared" si="242"/>
        <v>0</v>
      </c>
      <c r="AA1030" s="31">
        <f t="shared" si="243"/>
        <v>0</v>
      </c>
      <c r="AB1030" s="5">
        <v>0</v>
      </c>
      <c r="AC1030" s="6">
        <v>0</v>
      </c>
      <c r="AD1030" s="30">
        <v>0</v>
      </c>
      <c r="AE1030" s="67">
        <f t="shared" si="244"/>
        <v>0</v>
      </c>
      <c r="AF1030" s="70">
        <f>IF(C1030=Sheet6!$E$3,Sheet6!$E$4,IF('January 2023'!C1030=Sheet6!$F$3,Sheet6!$F$4,IF('January 2023'!C1030=Sheet6!$G$3,Sheet6!$G$4,IF('January 2023'!C1030=Sheet6!$H$3,Sheet6!$H$4,IF('January 2023'!C1030=Sheet6!$I$3,Sheet6!$I$4,IF('January 2023'!C1030=Sheet6!$J$3,Sheet6!$J$4,IF('January 2023'!C1030=Sheet6!$K$3,Sheet6!$K$4,IF('January 2023'!C1030=Sheet6!$L$3,Sheet6!$L$4))))))))</f>
        <v>0.11591202664236167</v>
      </c>
      <c r="AG1030" s="74">
        <f t="shared" si="245"/>
        <v>0</v>
      </c>
      <c r="AH1030" s="71">
        <v>0.83099999999999996</v>
      </c>
      <c r="AI1030" s="72">
        <f t="shared" si="246"/>
        <v>0</v>
      </c>
      <c r="AJ1030" s="73">
        <f t="shared" si="247"/>
        <v>0</v>
      </c>
      <c r="AK1030" s="73">
        <v>0.63021003652928631</v>
      </c>
      <c r="AL1030" s="95">
        <f t="shared" si="248"/>
        <v>0</v>
      </c>
      <c r="AM1030" s="107">
        <v>0</v>
      </c>
      <c r="AN1030" s="98">
        <f t="shared" si="249"/>
        <v>0</v>
      </c>
      <c r="AO1030" s="99" t="e">
        <f>SUMIF([1]Sheet1!$AB:$AB,E1030,[1]Sheet1!$AA:$AA)</f>
        <v>#VALUE!</v>
      </c>
      <c r="AP1030" s="100">
        <f t="shared" si="250"/>
        <v>1</v>
      </c>
      <c r="AQ1030" s="97">
        <f t="shared" si="251"/>
        <v>0</v>
      </c>
      <c r="AR1030" s="100">
        <f t="shared" si="252"/>
        <v>0</v>
      </c>
      <c r="AS1030" s="101">
        <f t="shared" si="253"/>
        <v>1</v>
      </c>
      <c r="AT1030" s="100">
        <v>0.11591202664236167</v>
      </c>
      <c r="AU1030" s="108">
        <f t="shared" si="254"/>
        <v>0</v>
      </c>
    </row>
    <row r="1031" spans="1:47" hidden="1">
      <c r="A1031" s="21">
        <v>44927</v>
      </c>
      <c r="B1031" s="23" t="s">
        <v>13</v>
      </c>
      <c r="C1031" s="23" t="s">
        <v>974</v>
      </c>
      <c r="D1031" s="23" t="s">
        <v>3405</v>
      </c>
      <c r="E1031" s="23">
        <v>1001601675</v>
      </c>
      <c r="F1031" s="23">
        <v>0</v>
      </c>
      <c r="G1031" s="22">
        <v>1079549</v>
      </c>
      <c r="H1031" s="36" t="s">
        <v>20</v>
      </c>
      <c r="I1031" s="4" t="s">
        <v>3512</v>
      </c>
      <c r="J1031" s="4" t="s">
        <v>3512</v>
      </c>
      <c r="K1031" s="24">
        <v>0</v>
      </c>
      <c r="L1031" s="24">
        <v>0</v>
      </c>
      <c r="M1031" s="29">
        <v>0</v>
      </c>
      <c r="N1031" s="29">
        <v>0</v>
      </c>
      <c r="O1031" s="29">
        <v>1</v>
      </c>
      <c r="P1031" s="29">
        <v>0</v>
      </c>
      <c r="Q1031" s="29">
        <v>682.9</v>
      </c>
      <c r="R1031" s="28">
        <v>0</v>
      </c>
      <c r="S1031" s="28">
        <v>40000</v>
      </c>
      <c r="T1031" s="28">
        <v>0</v>
      </c>
      <c r="U1031" s="28">
        <v>40000</v>
      </c>
      <c r="V1031" s="29">
        <v>0</v>
      </c>
      <c r="W1031" s="29">
        <v>1</v>
      </c>
      <c r="X1031" s="32">
        <f t="shared" si="240"/>
        <v>1</v>
      </c>
      <c r="Y1031" s="33">
        <f t="shared" si="241"/>
        <v>682.9</v>
      </c>
      <c r="Z1031" s="33">
        <f t="shared" si="242"/>
        <v>40000</v>
      </c>
      <c r="AA1031" s="33">
        <f t="shared" si="243"/>
        <v>40000</v>
      </c>
      <c r="AB1031" s="5">
        <v>1</v>
      </c>
      <c r="AC1031" s="6">
        <v>0</v>
      </c>
      <c r="AD1031" s="32">
        <v>0</v>
      </c>
      <c r="AE1031" s="67">
        <f t="shared" si="244"/>
        <v>1</v>
      </c>
      <c r="AF1031" s="70">
        <f>IF(C1031=Sheet6!$E$3,Sheet6!$E$4,IF('January 2023'!C1031=Sheet6!$F$3,Sheet6!$F$4,IF('January 2023'!C1031=Sheet6!$G$3,Sheet6!$G$4,IF('January 2023'!C1031=Sheet6!$H$3,Sheet6!$H$4,IF('January 2023'!C1031=Sheet6!$I$3,Sheet6!$I$4,IF('January 2023'!C1031=Sheet6!$J$3,Sheet6!$J$4,IF('January 2023'!C1031=Sheet6!$K$3,Sheet6!$K$4,IF('January 2023'!C1031=Sheet6!$L$3,Sheet6!$L$4))))))))</f>
        <v>0.11591202664236167</v>
      </c>
      <c r="AG1031" s="74">
        <f t="shared" si="245"/>
        <v>0</v>
      </c>
      <c r="AH1031" s="71">
        <v>0.83099999999999996</v>
      </c>
      <c r="AI1031" s="72">
        <f t="shared" si="246"/>
        <v>0</v>
      </c>
      <c r="AJ1031" s="73">
        <f t="shared" si="247"/>
        <v>1</v>
      </c>
      <c r="AK1031" s="73">
        <v>0.63021003652928631</v>
      </c>
      <c r="AL1031" s="95">
        <f t="shared" si="248"/>
        <v>1</v>
      </c>
      <c r="AM1031" s="107">
        <v>0</v>
      </c>
      <c r="AN1031" s="98">
        <f t="shared" si="249"/>
        <v>0</v>
      </c>
      <c r="AO1031" s="99" t="e">
        <f>SUMIF([1]Sheet1!$AB:$AB,E1031,[1]Sheet1!$AA:$AA)</f>
        <v>#VALUE!</v>
      </c>
      <c r="AP1031" s="100">
        <f t="shared" si="250"/>
        <v>1</v>
      </c>
      <c r="AQ1031" s="97">
        <f t="shared" si="251"/>
        <v>0</v>
      </c>
      <c r="AR1031" s="100">
        <f t="shared" si="252"/>
        <v>1</v>
      </c>
      <c r="AS1031" s="101">
        <f t="shared" si="253"/>
        <v>1</v>
      </c>
      <c r="AT1031" s="100">
        <v>0.11591202664236167</v>
      </c>
      <c r="AU1031" s="108">
        <f t="shared" si="254"/>
        <v>0</v>
      </c>
    </row>
    <row r="1032" spans="1:47" hidden="1">
      <c r="A1032" s="21">
        <v>44927</v>
      </c>
      <c r="B1032" s="23" t="s">
        <v>13</v>
      </c>
      <c r="C1032" s="23" t="s">
        <v>974</v>
      </c>
      <c r="D1032" s="23" t="s">
        <v>1531</v>
      </c>
      <c r="E1032" s="23">
        <v>1001604458</v>
      </c>
      <c r="F1032" s="23">
        <v>0</v>
      </c>
      <c r="G1032" s="23">
        <v>1079553</v>
      </c>
      <c r="H1032" s="37" t="s">
        <v>278</v>
      </c>
      <c r="I1032" s="4" t="s">
        <v>3512</v>
      </c>
      <c r="J1032" s="4" t="s">
        <v>3512</v>
      </c>
      <c r="K1032" s="24">
        <v>0</v>
      </c>
      <c r="L1032" s="24">
        <v>0</v>
      </c>
      <c r="M1032" s="29">
        <v>0</v>
      </c>
      <c r="N1032" s="29">
        <v>0</v>
      </c>
      <c r="O1032" s="29">
        <v>2</v>
      </c>
      <c r="P1032" s="29">
        <v>0</v>
      </c>
      <c r="Q1032" s="29">
        <v>0</v>
      </c>
      <c r="R1032" s="28">
        <v>0</v>
      </c>
      <c r="S1032" s="28">
        <v>0</v>
      </c>
      <c r="T1032" s="28">
        <v>0</v>
      </c>
      <c r="U1032" s="28">
        <v>0</v>
      </c>
      <c r="V1032" s="29">
        <v>0</v>
      </c>
      <c r="W1032" s="29">
        <v>0</v>
      </c>
      <c r="X1032" s="32">
        <f t="shared" si="240"/>
        <v>2</v>
      </c>
      <c r="Y1032" s="33">
        <f t="shared" si="241"/>
        <v>0</v>
      </c>
      <c r="Z1032" s="33">
        <f t="shared" si="242"/>
        <v>0</v>
      </c>
      <c r="AA1032" s="33">
        <f t="shared" si="243"/>
        <v>0</v>
      </c>
      <c r="AB1032" s="5">
        <v>0</v>
      </c>
      <c r="AC1032" s="6">
        <v>2982688.1899999995</v>
      </c>
      <c r="AD1032" s="32">
        <v>8</v>
      </c>
      <c r="AE1032" s="67">
        <f t="shared" si="244"/>
        <v>0</v>
      </c>
      <c r="AF1032" s="70">
        <f>IF(C1032=Sheet6!$E$3,Sheet6!$E$4,IF('January 2023'!C1032=Sheet6!$F$3,Sheet6!$F$4,IF('January 2023'!C1032=Sheet6!$G$3,Sheet6!$G$4,IF('January 2023'!C1032=Sheet6!$H$3,Sheet6!$H$4,IF('January 2023'!C1032=Sheet6!$I$3,Sheet6!$I$4,IF('January 2023'!C1032=Sheet6!$J$3,Sheet6!$J$4,IF('January 2023'!C1032=Sheet6!$K$3,Sheet6!$K$4,IF('January 2023'!C1032=Sheet6!$L$3,Sheet6!$L$4))))))))</f>
        <v>0.11591202664236167</v>
      </c>
      <c r="AG1032" s="74">
        <f t="shared" si="245"/>
        <v>0</v>
      </c>
      <c r="AH1032" s="71">
        <v>0.83099999999999996</v>
      </c>
      <c r="AI1032" s="72">
        <f t="shared" si="246"/>
        <v>0</v>
      </c>
      <c r="AJ1032" s="73">
        <f t="shared" si="247"/>
        <v>0</v>
      </c>
      <c r="AK1032" s="73">
        <v>0.63021003652928631</v>
      </c>
      <c r="AL1032" s="95">
        <f t="shared" si="248"/>
        <v>0</v>
      </c>
      <c r="AM1032" s="107">
        <v>0</v>
      </c>
      <c r="AN1032" s="98">
        <f t="shared" si="249"/>
        <v>0</v>
      </c>
      <c r="AO1032" s="99" t="e">
        <f>SUMIF([1]Sheet1!$AB:$AB,E1032,[1]Sheet1!$AA:$AA)</f>
        <v>#VALUE!</v>
      </c>
      <c r="AP1032" s="100">
        <f t="shared" si="250"/>
        <v>1</v>
      </c>
      <c r="AQ1032" s="97">
        <f t="shared" si="251"/>
        <v>0</v>
      </c>
      <c r="AR1032" s="100">
        <f t="shared" si="252"/>
        <v>0</v>
      </c>
      <c r="AS1032" s="101">
        <f t="shared" si="253"/>
        <v>1</v>
      </c>
      <c r="AT1032" s="100">
        <v>0.11591202664236167</v>
      </c>
      <c r="AU1032" s="108">
        <f t="shared" si="254"/>
        <v>0</v>
      </c>
    </row>
    <row r="1033" spans="1:47" hidden="1">
      <c r="A1033" s="21">
        <v>44927</v>
      </c>
      <c r="B1033" s="23" t="s">
        <v>13</v>
      </c>
      <c r="C1033" s="23" t="s">
        <v>974</v>
      </c>
      <c r="D1033" s="23" t="s">
        <v>3406</v>
      </c>
      <c r="E1033" s="23">
        <v>1000277310</v>
      </c>
      <c r="F1033" s="23" t="s">
        <v>15</v>
      </c>
      <c r="G1033" s="22">
        <v>1070899</v>
      </c>
      <c r="H1033" s="36" t="s">
        <v>36</v>
      </c>
      <c r="I1033" s="4" t="s">
        <v>3512</v>
      </c>
      <c r="J1033" s="4" t="s">
        <v>3512</v>
      </c>
      <c r="K1033" s="24">
        <v>8239.9214127999985</v>
      </c>
      <c r="L1033" s="24">
        <v>8239.9214127999985</v>
      </c>
      <c r="M1033" s="29">
        <v>0</v>
      </c>
      <c r="N1033" s="29">
        <v>0</v>
      </c>
      <c r="O1033" s="29">
        <v>1</v>
      </c>
      <c r="P1033" s="29">
        <v>0</v>
      </c>
      <c r="Q1033" s="29">
        <v>4859.5</v>
      </c>
      <c r="R1033" s="28">
        <v>0</v>
      </c>
      <c r="S1033" s="28">
        <v>330000</v>
      </c>
      <c r="T1033" s="28">
        <v>0</v>
      </c>
      <c r="U1033" s="28">
        <v>330000</v>
      </c>
      <c r="V1033" s="29">
        <v>0</v>
      </c>
      <c r="W1033" s="29">
        <v>1</v>
      </c>
      <c r="X1033" s="32">
        <f t="shared" si="240"/>
        <v>1</v>
      </c>
      <c r="Y1033" s="33">
        <f t="shared" si="241"/>
        <v>4859.5</v>
      </c>
      <c r="Z1033" s="33">
        <f t="shared" si="242"/>
        <v>330000</v>
      </c>
      <c r="AA1033" s="33">
        <f t="shared" si="243"/>
        <v>330000</v>
      </c>
      <c r="AB1033" s="5">
        <v>1</v>
      </c>
      <c r="AC1033" s="6">
        <v>0</v>
      </c>
      <c r="AD1033" s="32">
        <v>0</v>
      </c>
      <c r="AE1033" s="67">
        <f t="shared" si="244"/>
        <v>1</v>
      </c>
      <c r="AF1033" s="70">
        <f>IF(C1033=Sheet6!$E$3,Sheet6!$E$4,IF('January 2023'!C1033=Sheet6!$F$3,Sheet6!$F$4,IF('January 2023'!C1033=Sheet6!$G$3,Sheet6!$G$4,IF('January 2023'!C1033=Sheet6!$H$3,Sheet6!$H$4,IF('January 2023'!C1033=Sheet6!$I$3,Sheet6!$I$4,IF('January 2023'!C1033=Sheet6!$J$3,Sheet6!$J$4,IF('January 2023'!C1033=Sheet6!$K$3,Sheet6!$K$4,IF('January 2023'!C1033=Sheet6!$L$3,Sheet6!$L$4))))))))</f>
        <v>0.11591202664236167</v>
      </c>
      <c r="AG1033" s="74">
        <f t="shared" si="245"/>
        <v>0.58975077025021028</v>
      </c>
      <c r="AH1033" s="71">
        <v>0.83099999999999996</v>
      </c>
      <c r="AI1033" s="72">
        <f t="shared" si="246"/>
        <v>0</v>
      </c>
      <c r="AJ1033" s="73">
        <f t="shared" si="247"/>
        <v>1</v>
      </c>
      <c r="AK1033" s="73">
        <v>0.63021003652928631</v>
      </c>
      <c r="AL1033" s="95">
        <f t="shared" si="248"/>
        <v>1</v>
      </c>
      <c r="AM1033" s="107">
        <v>0</v>
      </c>
      <c r="AN1033" s="98">
        <f t="shared" si="249"/>
        <v>1987.8746940367982</v>
      </c>
      <c r="AO1033" s="99" t="e">
        <f>SUMIF([1]Sheet1!$AB:$AB,E1033,[1]Sheet1!$AA:$AA)</f>
        <v>#VALUE!</v>
      </c>
      <c r="AP1033" s="100" t="str">
        <f t="shared" si="250"/>
        <v/>
      </c>
      <c r="AQ1033" s="97">
        <f t="shared" si="251"/>
        <v>1</v>
      </c>
      <c r="AR1033" s="100">
        <f t="shared" si="252"/>
        <v>1</v>
      </c>
      <c r="AS1033" s="101">
        <f t="shared" si="253"/>
        <v>0.41024922974978972</v>
      </c>
      <c r="AT1033" s="100">
        <v>0.11591202664236167</v>
      </c>
      <c r="AU1033" s="108">
        <f t="shared" si="254"/>
        <v>0</v>
      </c>
    </row>
    <row r="1034" spans="1:47" hidden="1">
      <c r="A1034" s="21">
        <v>44927</v>
      </c>
      <c r="B1034" s="22" t="s">
        <v>13</v>
      </c>
      <c r="C1034" s="22" t="s">
        <v>974</v>
      </c>
      <c r="D1034" s="22" t="s">
        <v>979</v>
      </c>
      <c r="E1034" s="22">
        <v>1002050735</v>
      </c>
      <c r="F1034" s="23" t="s">
        <v>15</v>
      </c>
      <c r="G1034" s="22">
        <v>1079534</v>
      </c>
      <c r="H1034" s="36" t="s">
        <v>16</v>
      </c>
      <c r="I1034" s="4" t="s">
        <v>3512</v>
      </c>
      <c r="J1034" s="4" t="s">
        <v>3512</v>
      </c>
      <c r="K1034" s="24" t="s">
        <v>18</v>
      </c>
      <c r="L1034" s="25">
        <v>0</v>
      </c>
      <c r="M1034" s="26">
        <v>0</v>
      </c>
      <c r="N1034" s="26">
        <v>1</v>
      </c>
      <c r="O1034" s="26">
        <v>0</v>
      </c>
      <c r="P1034" s="26">
        <v>0</v>
      </c>
      <c r="Q1034" s="26">
        <v>0</v>
      </c>
      <c r="R1034" s="27">
        <v>0</v>
      </c>
      <c r="S1034" s="27">
        <v>0</v>
      </c>
      <c r="T1034" s="28">
        <v>0</v>
      </c>
      <c r="U1034" s="27">
        <v>0</v>
      </c>
      <c r="V1034" s="29">
        <v>0</v>
      </c>
      <c r="W1034" s="26">
        <v>0</v>
      </c>
      <c r="X1034" s="30">
        <f t="shared" si="240"/>
        <v>0</v>
      </c>
      <c r="Y1034" s="31">
        <f t="shared" si="241"/>
        <v>0</v>
      </c>
      <c r="Z1034" s="31">
        <f t="shared" si="242"/>
        <v>0</v>
      </c>
      <c r="AA1034" s="31">
        <f t="shared" si="243"/>
        <v>0</v>
      </c>
      <c r="AB1034" s="5">
        <v>0</v>
      </c>
      <c r="AC1034" s="6">
        <v>0</v>
      </c>
      <c r="AD1034" s="30">
        <v>1</v>
      </c>
      <c r="AE1034" s="67" t="str">
        <f t="shared" si="244"/>
        <v/>
      </c>
      <c r="AF1034" s="70">
        <f>IF(C1034=Sheet6!$E$3,Sheet6!$E$4,IF('January 2023'!C1034=Sheet6!$F$3,Sheet6!$F$4,IF('January 2023'!C1034=Sheet6!$G$3,Sheet6!$G$4,IF('January 2023'!C1034=Sheet6!$H$3,Sheet6!$H$4,IF('January 2023'!C1034=Sheet6!$I$3,Sheet6!$I$4,IF('January 2023'!C1034=Sheet6!$J$3,Sheet6!$J$4,IF('January 2023'!C1034=Sheet6!$K$3,Sheet6!$K$4,IF('January 2023'!C1034=Sheet6!$L$3,Sheet6!$L$4))))))))</f>
        <v>0.11591202664236167</v>
      </c>
      <c r="AG1034" s="74">
        <f t="shared" si="245"/>
        <v>0</v>
      </c>
      <c r="AH1034" s="71">
        <v>0.83099999999999996</v>
      </c>
      <c r="AI1034" s="72">
        <f t="shared" si="246"/>
        <v>0</v>
      </c>
      <c r="AJ1034" s="73">
        <f t="shared" si="247"/>
        <v>0</v>
      </c>
      <c r="AK1034" s="73">
        <v>0.63021003652928631</v>
      </c>
      <c r="AL1034" s="95">
        <f t="shared" si="248"/>
        <v>0</v>
      </c>
      <c r="AM1034" s="107">
        <v>0</v>
      </c>
      <c r="AN1034" s="98">
        <f t="shared" si="249"/>
        <v>0</v>
      </c>
      <c r="AO1034" s="99" t="e">
        <f>SUMIF([1]Sheet1!$AB:$AB,E1034,[1]Sheet1!$AA:$AA)</f>
        <v>#VALUE!</v>
      </c>
      <c r="AP1034" s="100">
        <f t="shared" si="250"/>
        <v>1</v>
      </c>
      <c r="AQ1034" s="97">
        <f t="shared" si="251"/>
        <v>0</v>
      </c>
      <c r="AR1034" s="100">
        <f t="shared" si="252"/>
        <v>0</v>
      </c>
      <c r="AS1034" s="101">
        <f t="shared" si="253"/>
        <v>1</v>
      </c>
      <c r="AT1034" s="100">
        <v>0.11591202664236167</v>
      </c>
      <c r="AU1034" s="108">
        <f t="shared" si="254"/>
        <v>0</v>
      </c>
    </row>
    <row r="1035" spans="1:47" hidden="1">
      <c r="A1035" s="21">
        <v>44927</v>
      </c>
      <c r="B1035" s="22" t="s">
        <v>13</v>
      </c>
      <c r="C1035" s="22" t="s">
        <v>974</v>
      </c>
      <c r="D1035" s="22" t="s">
        <v>978</v>
      </c>
      <c r="E1035" s="22">
        <v>1002050852</v>
      </c>
      <c r="F1035" s="23" t="s">
        <v>15</v>
      </c>
      <c r="G1035" s="22">
        <v>1079534</v>
      </c>
      <c r="H1035" s="36" t="s">
        <v>16</v>
      </c>
      <c r="I1035" s="4" t="s">
        <v>3512</v>
      </c>
      <c r="J1035" s="4" t="s">
        <v>3512</v>
      </c>
      <c r="K1035" s="24" t="s">
        <v>18</v>
      </c>
      <c r="L1035" s="25">
        <v>0</v>
      </c>
      <c r="M1035" s="26">
        <v>0</v>
      </c>
      <c r="N1035" s="26">
        <v>1</v>
      </c>
      <c r="O1035" s="26">
        <v>0</v>
      </c>
      <c r="P1035" s="26">
        <v>0</v>
      </c>
      <c r="Q1035" s="26">
        <v>0</v>
      </c>
      <c r="R1035" s="27">
        <v>0</v>
      </c>
      <c r="S1035" s="27">
        <v>0</v>
      </c>
      <c r="T1035" s="28">
        <v>0</v>
      </c>
      <c r="U1035" s="27">
        <v>0</v>
      </c>
      <c r="V1035" s="29">
        <v>0</v>
      </c>
      <c r="W1035" s="26">
        <v>0</v>
      </c>
      <c r="X1035" s="30">
        <f t="shared" si="240"/>
        <v>0</v>
      </c>
      <c r="Y1035" s="31">
        <f t="shared" si="241"/>
        <v>0</v>
      </c>
      <c r="Z1035" s="31">
        <f t="shared" si="242"/>
        <v>0</v>
      </c>
      <c r="AA1035" s="31">
        <f t="shared" si="243"/>
        <v>0</v>
      </c>
      <c r="AB1035" s="5">
        <v>0</v>
      </c>
      <c r="AC1035" s="6">
        <v>46.38</v>
      </c>
      <c r="AD1035" s="30">
        <v>1</v>
      </c>
      <c r="AE1035" s="67" t="str">
        <f t="shared" si="244"/>
        <v/>
      </c>
      <c r="AF1035" s="70">
        <f>IF(C1035=Sheet6!$E$3,Sheet6!$E$4,IF('January 2023'!C1035=Sheet6!$F$3,Sheet6!$F$4,IF('January 2023'!C1035=Sheet6!$G$3,Sheet6!$G$4,IF('January 2023'!C1035=Sheet6!$H$3,Sheet6!$H$4,IF('January 2023'!C1035=Sheet6!$I$3,Sheet6!$I$4,IF('January 2023'!C1035=Sheet6!$J$3,Sheet6!$J$4,IF('January 2023'!C1035=Sheet6!$K$3,Sheet6!$K$4,IF('January 2023'!C1035=Sheet6!$L$3,Sheet6!$L$4))))))))</f>
        <v>0.11591202664236167</v>
      </c>
      <c r="AG1035" s="74">
        <f t="shared" si="245"/>
        <v>0</v>
      </c>
      <c r="AH1035" s="71">
        <v>0.83099999999999996</v>
      </c>
      <c r="AI1035" s="72">
        <f t="shared" si="246"/>
        <v>0</v>
      </c>
      <c r="AJ1035" s="73">
        <f t="shared" si="247"/>
        <v>0</v>
      </c>
      <c r="AK1035" s="73">
        <v>0.63021003652928631</v>
      </c>
      <c r="AL1035" s="95">
        <f t="shared" si="248"/>
        <v>0</v>
      </c>
      <c r="AM1035" s="107">
        <v>0</v>
      </c>
      <c r="AN1035" s="98">
        <f t="shared" si="249"/>
        <v>0</v>
      </c>
      <c r="AO1035" s="99" t="e">
        <f>SUMIF([1]Sheet1!$AB:$AB,E1035,[1]Sheet1!$AA:$AA)</f>
        <v>#VALUE!</v>
      </c>
      <c r="AP1035" s="100">
        <f t="shared" si="250"/>
        <v>1</v>
      </c>
      <c r="AQ1035" s="97">
        <f t="shared" si="251"/>
        <v>0</v>
      </c>
      <c r="AR1035" s="100">
        <f t="shared" si="252"/>
        <v>0</v>
      </c>
      <c r="AS1035" s="101">
        <f t="shared" si="253"/>
        <v>1</v>
      </c>
      <c r="AT1035" s="100">
        <v>0.11591202664236167</v>
      </c>
      <c r="AU1035" s="108">
        <f t="shared" si="254"/>
        <v>0</v>
      </c>
    </row>
    <row r="1036" spans="1:47" hidden="1">
      <c r="A1036" s="21">
        <v>44927</v>
      </c>
      <c r="B1036" s="22" t="s">
        <v>13</v>
      </c>
      <c r="C1036" s="22" t="s">
        <v>974</v>
      </c>
      <c r="D1036" s="22" t="s">
        <v>992</v>
      </c>
      <c r="E1036" s="22">
        <v>1002049551</v>
      </c>
      <c r="F1036" s="23" t="s">
        <v>15</v>
      </c>
      <c r="G1036" s="22">
        <v>1079534</v>
      </c>
      <c r="H1036" s="36" t="s">
        <v>16</v>
      </c>
      <c r="I1036" s="4" t="s">
        <v>3512</v>
      </c>
      <c r="J1036" s="4" t="s">
        <v>3512</v>
      </c>
      <c r="K1036" s="24" t="s">
        <v>24</v>
      </c>
      <c r="L1036" s="25">
        <v>0</v>
      </c>
      <c r="M1036" s="26">
        <v>0</v>
      </c>
      <c r="N1036" s="26">
        <v>0</v>
      </c>
      <c r="O1036" s="26">
        <v>0</v>
      </c>
      <c r="P1036" s="26">
        <v>0</v>
      </c>
      <c r="Q1036" s="26">
        <v>0</v>
      </c>
      <c r="R1036" s="27">
        <v>0</v>
      </c>
      <c r="S1036" s="27">
        <v>0</v>
      </c>
      <c r="T1036" s="28">
        <v>0</v>
      </c>
      <c r="U1036" s="27">
        <v>0</v>
      </c>
      <c r="V1036" s="29">
        <v>0</v>
      </c>
      <c r="W1036" s="26">
        <v>0</v>
      </c>
      <c r="X1036" s="30">
        <f t="shared" si="240"/>
        <v>0</v>
      </c>
      <c r="Y1036" s="31">
        <f t="shared" si="241"/>
        <v>0</v>
      </c>
      <c r="Z1036" s="31">
        <f t="shared" si="242"/>
        <v>0</v>
      </c>
      <c r="AA1036" s="31">
        <f t="shared" si="243"/>
        <v>0</v>
      </c>
      <c r="AB1036" s="5">
        <v>0</v>
      </c>
      <c r="AC1036" s="6">
        <v>294178.24</v>
      </c>
      <c r="AD1036" s="30">
        <v>1</v>
      </c>
      <c r="AE1036" s="67" t="str">
        <f t="shared" si="244"/>
        <v/>
      </c>
      <c r="AF1036" s="70">
        <f>IF(C1036=Sheet6!$E$3,Sheet6!$E$4,IF('January 2023'!C1036=Sheet6!$F$3,Sheet6!$F$4,IF('January 2023'!C1036=Sheet6!$G$3,Sheet6!$G$4,IF('January 2023'!C1036=Sheet6!$H$3,Sheet6!$H$4,IF('January 2023'!C1036=Sheet6!$I$3,Sheet6!$I$4,IF('January 2023'!C1036=Sheet6!$J$3,Sheet6!$J$4,IF('January 2023'!C1036=Sheet6!$K$3,Sheet6!$K$4,IF('January 2023'!C1036=Sheet6!$L$3,Sheet6!$L$4))))))))</f>
        <v>0.11591202664236167</v>
      </c>
      <c r="AG1036" s="74">
        <f t="shared" si="245"/>
        <v>0</v>
      </c>
      <c r="AH1036" s="71">
        <v>0.83099999999999996</v>
      </c>
      <c r="AI1036" s="72">
        <f t="shared" si="246"/>
        <v>0</v>
      </c>
      <c r="AJ1036" s="73">
        <f t="shared" si="247"/>
        <v>0</v>
      </c>
      <c r="AK1036" s="73">
        <v>0.63021003652928631</v>
      </c>
      <c r="AL1036" s="95">
        <f t="shared" si="248"/>
        <v>0</v>
      </c>
      <c r="AM1036" s="107">
        <v>0</v>
      </c>
      <c r="AN1036" s="98">
        <f t="shared" si="249"/>
        <v>0</v>
      </c>
      <c r="AO1036" s="99" t="e">
        <f>SUMIF([1]Sheet1!$AB:$AB,E1036,[1]Sheet1!$AA:$AA)</f>
        <v>#VALUE!</v>
      </c>
      <c r="AP1036" s="100">
        <f t="shared" si="250"/>
        <v>1</v>
      </c>
      <c r="AQ1036" s="97">
        <f t="shared" si="251"/>
        <v>0</v>
      </c>
      <c r="AR1036" s="100">
        <f t="shared" si="252"/>
        <v>0</v>
      </c>
      <c r="AS1036" s="101">
        <f t="shared" si="253"/>
        <v>1</v>
      </c>
      <c r="AT1036" s="100">
        <v>0.11591202664236167</v>
      </c>
      <c r="AU1036" s="108">
        <f t="shared" si="254"/>
        <v>0</v>
      </c>
    </row>
    <row r="1037" spans="1:47" hidden="1">
      <c r="A1037" s="21">
        <v>44927</v>
      </c>
      <c r="B1037" s="22" t="s">
        <v>13</v>
      </c>
      <c r="C1037" s="22" t="s">
        <v>974</v>
      </c>
      <c r="D1037" s="22" t="s">
        <v>994</v>
      </c>
      <c r="E1037" s="22">
        <v>1002049596</v>
      </c>
      <c r="F1037" s="23" t="s">
        <v>15</v>
      </c>
      <c r="G1037" s="22">
        <v>1079534</v>
      </c>
      <c r="H1037" s="36" t="s">
        <v>16</v>
      </c>
      <c r="I1037" s="4" t="s">
        <v>3512</v>
      </c>
      <c r="J1037" s="4" t="s">
        <v>3512</v>
      </c>
      <c r="K1037" s="24" t="s">
        <v>24</v>
      </c>
      <c r="L1037" s="25">
        <v>0</v>
      </c>
      <c r="M1037" s="26">
        <v>0</v>
      </c>
      <c r="N1037" s="26">
        <v>1</v>
      </c>
      <c r="O1037" s="26">
        <v>0</v>
      </c>
      <c r="P1037" s="26">
        <v>0</v>
      </c>
      <c r="Q1037" s="26">
        <v>0</v>
      </c>
      <c r="R1037" s="27">
        <v>0</v>
      </c>
      <c r="S1037" s="27">
        <v>0</v>
      </c>
      <c r="T1037" s="28">
        <v>0</v>
      </c>
      <c r="U1037" s="27">
        <v>0</v>
      </c>
      <c r="V1037" s="29">
        <v>0</v>
      </c>
      <c r="W1037" s="26">
        <v>0</v>
      </c>
      <c r="X1037" s="30">
        <f t="shared" si="240"/>
        <v>0</v>
      </c>
      <c r="Y1037" s="31">
        <f t="shared" si="241"/>
        <v>0</v>
      </c>
      <c r="Z1037" s="31">
        <f t="shared" si="242"/>
        <v>0</v>
      </c>
      <c r="AA1037" s="31">
        <f t="shared" si="243"/>
        <v>0</v>
      </c>
      <c r="AB1037" s="5">
        <v>0</v>
      </c>
      <c r="AC1037" s="6">
        <v>1128309.79</v>
      </c>
      <c r="AD1037" s="30">
        <v>1</v>
      </c>
      <c r="AE1037" s="67" t="str">
        <f t="shared" si="244"/>
        <v/>
      </c>
      <c r="AF1037" s="70">
        <f>IF(C1037=Sheet6!$E$3,Sheet6!$E$4,IF('January 2023'!C1037=Sheet6!$F$3,Sheet6!$F$4,IF('January 2023'!C1037=Sheet6!$G$3,Sheet6!$G$4,IF('January 2023'!C1037=Sheet6!$H$3,Sheet6!$H$4,IF('January 2023'!C1037=Sheet6!$I$3,Sheet6!$I$4,IF('January 2023'!C1037=Sheet6!$J$3,Sheet6!$J$4,IF('January 2023'!C1037=Sheet6!$K$3,Sheet6!$K$4,IF('January 2023'!C1037=Sheet6!$L$3,Sheet6!$L$4))))))))</f>
        <v>0.11591202664236167</v>
      </c>
      <c r="AG1037" s="74">
        <f t="shared" si="245"/>
        <v>0</v>
      </c>
      <c r="AH1037" s="71">
        <v>0.83099999999999996</v>
      </c>
      <c r="AI1037" s="72">
        <f t="shared" si="246"/>
        <v>0</v>
      </c>
      <c r="AJ1037" s="73">
        <f t="shared" si="247"/>
        <v>0</v>
      </c>
      <c r="AK1037" s="73">
        <v>0.63021003652928631</v>
      </c>
      <c r="AL1037" s="95">
        <f t="shared" si="248"/>
        <v>0</v>
      </c>
      <c r="AM1037" s="107">
        <v>0</v>
      </c>
      <c r="AN1037" s="98">
        <f t="shared" si="249"/>
        <v>0</v>
      </c>
      <c r="AO1037" s="99" t="e">
        <f>SUMIF([1]Sheet1!$AB:$AB,E1037,[1]Sheet1!$AA:$AA)</f>
        <v>#VALUE!</v>
      </c>
      <c r="AP1037" s="100">
        <f t="shared" si="250"/>
        <v>1</v>
      </c>
      <c r="AQ1037" s="97">
        <f t="shared" si="251"/>
        <v>0</v>
      </c>
      <c r="AR1037" s="100">
        <f t="shared" si="252"/>
        <v>0</v>
      </c>
      <c r="AS1037" s="101">
        <f t="shared" si="253"/>
        <v>1</v>
      </c>
      <c r="AT1037" s="100">
        <v>0.11591202664236167</v>
      </c>
      <c r="AU1037" s="108">
        <f t="shared" si="254"/>
        <v>0</v>
      </c>
    </row>
    <row r="1038" spans="1:47" hidden="1">
      <c r="A1038" s="21">
        <v>44927</v>
      </c>
      <c r="B1038" s="23" t="s">
        <v>13</v>
      </c>
      <c r="C1038" s="23" t="s">
        <v>974</v>
      </c>
      <c r="D1038" s="23" t="s">
        <v>996</v>
      </c>
      <c r="E1038" s="23">
        <v>1002049752</v>
      </c>
      <c r="F1038" s="23" t="s">
        <v>15</v>
      </c>
      <c r="G1038" s="23">
        <v>1079557</v>
      </c>
      <c r="H1038" s="37" t="s">
        <v>16</v>
      </c>
      <c r="I1038" s="4" t="s">
        <v>3512</v>
      </c>
      <c r="J1038" s="4" t="s">
        <v>3512</v>
      </c>
      <c r="K1038" s="24" t="s">
        <v>24</v>
      </c>
      <c r="L1038" s="25">
        <v>0</v>
      </c>
      <c r="M1038" s="29">
        <v>0</v>
      </c>
      <c r="N1038" s="29">
        <v>1</v>
      </c>
      <c r="O1038" s="29">
        <v>0</v>
      </c>
      <c r="P1038" s="29">
        <v>0</v>
      </c>
      <c r="Q1038" s="29">
        <v>0</v>
      </c>
      <c r="R1038" s="28">
        <v>0</v>
      </c>
      <c r="S1038" s="28">
        <v>0</v>
      </c>
      <c r="T1038" s="28">
        <v>0</v>
      </c>
      <c r="U1038" s="28">
        <v>0</v>
      </c>
      <c r="V1038" s="29">
        <v>0</v>
      </c>
      <c r="W1038" s="29">
        <v>0</v>
      </c>
      <c r="X1038" s="32">
        <f t="shared" si="240"/>
        <v>0</v>
      </c>
      <c r="Y1038" s="33">
        <f t="shared" si="241"/>
        <v>0</v>
      </c>
      <c r="Z1038" s="33">
        <f t="shared" si="242"/>
        <v>0</v>
      </c>
      <c r="AA1038" s="33">
        <f t="shared" si="243"/>
        <v>0</v>
      </c>
      <c r="AB1038" s="5">
        <v>0</v>
      </c>
      <c r="AC1038" s="6">
        <v>2851409.03</v>
      </c>
      <c r="AD1038" s="32">
        <v>1</v>
      </c>
      <c r="AE1038" s="67" t="str">
        <f t="shared" si="244"/>
        <v/>
      </c>
      <c r="AF1038" s="70">
        <f>IF(C1038=Sheet6!$E$3,Sheet6!$E$4,IF('January 2023'!C1038=Sheet6!$F$3,Sheet6!$F$4,IF('January 2023'!C1038=Sheet6!$G$3,Sheet6!$G$4,IF('January 2023'!C1038=Sheet6!$H$3,Sheet6!$H$4,IF('January 2023'!C1038=Sheet6!$I$3,Sheet6!$I$4,IF('January 2023'!C1038=Sheet6!$J$3,Sheet6!$J$4,IF('January 2023'!C1038=Sheet6!$K$3,Sheet6!$K$4,IF('January 2023'!C1038=Sheet6!$L$3,Sheet6!$L$4))))))))</f>
        <v>0.11591202664236167</v>
      </c>
      <c r="AG1038" s="74">
        <f t="shared" si="245"/>
        <v>0</v>
      </c>
      <c r="AH1038" s="71">
        <v>0.83099999999999996</v>
      </c>
      <c r="AI1038" s="72">
        <f t="shared" si="246"/>
        <v>0</v>
      </c>
      <c r="AJ1038" s="73">
        <f t="shared" si="247"/>
        <v>0</v>
      </c>
      <c r="AK1038" s="73">
        <v>0.63021003652928631</v>
      </c>
      <c r="AL1038" s="95">
        <f t="shared" si="248"/>
        <v>0</v>
      </c>
      <c r="AM1038" s="107">
        <v>0</v>
      </c>
      <c r="AN1038" s="98">
        <f t="shared" si="249"/>
        <v>0</v>
      </c>
      <c r="AO1038" s="99" t="e">
        <f>SUMIF([1]Sheet1!$AB:$AB,E1038,[1]Sheet1!$AA:$AA)</f>
        <v>#VALUE!</v>
      </c>
      <c r="AP1038" s="100">
        <f t="shared" si="250"/>
        <v>1</v>
      </c>
      <c r="AQ1038" s="97">
        <f t="shared" si="251"/>
        <v>0</v>
      </c>
      <c r="AR1038" s="100">
        <f t="shared" si="252"/>
        <v>0</v>
      </c>
      <c r="AS1038" s="101">
        <f t="shared" si="253"/>
        <v>1</v>
      </c>
      <c r="AT1038" s="100">
        <v>0.11591202664236167</v>
      </c>
      <c r="AU1038" s="108">
        <f t="shared" si="254"/>
        <v>0</v>
      </c>
    </row>
    <row r="1039" spans="1:47" hidden="1">
      <c r="A1039" s="21">
        <v>44927</v>
      </c>
      <c r="B1039" s="22" t="s">
        <v>13</v>
      </c>
      <c r="C1039" s="22" t="s">
        <v>974</v>
      </c>
      <c r="D1039" s="22" t="s">
        <v>991</v>
      </c>
      <c r="E1039" s="22">
        <v>1002049944</v>
      </c>
      <c r="F1039" s="23" t="s">
        <v>15</v>
      </c>
      <c r="G1039" s="22">
        <v>1079534</v>
      </c>
      <c r="H1039" s="36" t="s">
        <v>16</v>
      </c>
      <c r="I1039" s="4" t="s">
        <v>3512</v>
      </c>
      <c r="J1039" s="4" t="s">
        <v>3512</v>
      </c>
      <c r="K1039" s="24" t="s">
        <v>24</v>
      </c>
      <c r="L1039" s="25">
        <v>0</v>
      </c>
      <c r="M1039" s="26">
        <v>0</v>
      </c>
      <c r="N1039" s="26">
        <v>1</v>
      </c>
      <c r="O1039" s="26">
        <v>0</v>
      </c>
      <c r="P1039" s="26">
        <v>0</v>
      </c>
      <c r="Q1039" s="26">
        <v>0</v>
      </c>
      <c r="R1039" s="27">
        <v>0</v>
      </c>
      <c r="S1039" s="27">
        <v>0</v>
      </c>
      <c r="T1039" s="28">
        <v>0</v>
      </c>
      <c r="U1039" s="27">
        <v>0</v>
      </c>
      <c r="V1039" s="29">
        <v>0</v>
      </c>
      <c r="W1039" s="26">
        <v>0</v>
      </c>
      <c r="X1039" s="30">
        <f t="shared" si="240"/>
        <v>0</v>
      </c>
      <c r="Y1039" s="31">
        <f t="shared" si="241"/>
        <v>0</v>
      </c>
      <c r="Z1039" s="31">
        <f t="shared" si="242"/>
        <v>0</v>
      </c>
      <c r="AA1039" s="31">
        <f t="shared" si="243"/>
        <v>0</v>
      </c>
      <c r="AB1039" s="5">
        <v>0</v>
      </c>
      <c r="AC1039" s="6">
        <v>0</v>
      </c>
      <c r="AD1039" s="30">
        <v>1</v>
      </c>
      <c r="AE1039" s="67" t="str">
        <f t="shared" si="244"/>
        <v/>
      </c>
      <c r="AF1039" s="70">
        <f>IF(C1039=Sheet6!$E$3,Sheet6!$E$4,IF('January 2023'!C1039=Sheet6!$F$3,Sheet6!$F$4,IF('January 2023'!C1039=Sheet6!$G$3,Sheet6!$G$4,IF('January 2023'!C1039=Sheet6!$H$3,Sheet6!$H$4,IF('January 2023'!C1039=Sheet6!$I$3,Sheet6!$I$4,IF('January 2023'!C1039=Sheet6!$J$3,Sheet6!$J$4,IF('January 2023'!C1039=Sheet6!$K$3,Sheet6!$K$4,IF('January 2023'!C1039=Sheet6!$L$3,Sheet6!$L$4))))))))</f>
        <v>0.11591202664236167</v>
      </c>
      <c r="AG1039" s="74">
        <f t="shared" si="245"/>
        <v>0</v>
      </c>
      <c r="AH1039" s="71">
        <v>0.83099999999999996</v>
      </c>
      <c r="AI1039" s="72">
        <f t="shared" si="246"/>
        <v>0</v>
      </c>
      <c r="AJ1039" s="73">
        <f t="shared" si="247"/>
        <v>0</v>
      </c>
      <c r="AK1039" s="73">
        <v>0.63021003652928631</v>
      </c>
      <c r="AL1039" s="95">
        <f t="shared" si="248"/>
        <v>0</v>
      </c>
      <c r="AM1039" s="107">
        <v>0</v>
      </c>
      <c r="AN1039" s="98">
        <f t="shared" si="249"/>
        <v>0</v>
      </c>
      <c r="AO1039" s="99" t="e">
        <f>SUMIF([1]Sheet1!$AB:$AB,E1039,[1]Sheet1!$AA:$AA)</f>
        <v>#VALUE!</v>
      </c>
      <c r="AP1039" s="100">
        <f t="shared" si="250"/>
        <v>1</v>
      </c>
      <c r="AQ1039" s="97">
        <f t="shared" si="251"/>
        <v>0</v>
      </c>
      <c r="AR1039" s="100">
        <f t="shared" si="252"/>
        <v>0</v>
      </c>
      <c r="AS1039" s="101">
        <f t="shared" si="253"/>
        <v>1</v>
      </c>
      <c r="AT1039" s="100">
        <v>0.11591202664236167</v>
      </c>
      <c r="AU1039" s="108">
        <f t="shared" si="254"/>
        <v>0</v>
      </c>
    </row>
    <row r="1040" spans="1:47" hidden="1">
      <c r="A1040" s="21">
        <v>44927</v>
      </c>
      <c r="B1040" s="23" t="s">
        <v>13</v>
      </c>
      <c r="C1040" s="23" t="s">
        <v>974</v>
      </c>
      <c r="D1040" s="23" t="s">
        <v>988</v>
      </c>
      <c r="E1040" s="23">
        <v>1002050125</v>
      </c>
      <c r="F1040" s="23" t="s">
        <v>15</v>
      </c>
      <c r="G1040" s="23">
        <v>1069328</v>
      </c>
      <c r="H1040" s="37" t="s">
        <v>16</v>
      </c>
      <c r="I1040" s="4" t="s">
        <v>3512</v>
      </c>
      <c r="J1040" s="4" t="s">
        <v>3512</v>
      </c>
      <c r="K1040" s="24" t="s">
        <v>24</v>
      </c>
      <c r="L1040" s="25">
        <v>0</v>
      </c>
      <c r="M1040" s="29">
        <v>0</v>
      </c>
      <c r="N1040" s="29">
        <v>0</v>
      </c>
      <c r="O1040" s="29">
        <v>0</v>
      </c>
      <c r="P1040" s="29">
        <v>0</v>
      </c>
      <c r="Q1040" s="29">
        <v>0</v>
      </c>
      <c r="R1040" s="28">
        <v>0</v>
      </c>
      <c r="S1040" s="28">
        <v>0</v>
      </c>
      <c r="T1040" s="28">
        <v>0</v>
      </c>
      <c r="U1040" s="28">
        <v>0</v>
      </c>
      <c r="V1040" s="29">
        <v>0</v>
      </c>
      <c r="W1040" s="29">
        <v>0</v>
      </c>
      <c r="X1040" s="32">
        <f t="shared" si="240"/>
        <v>0</v>
      </c>
      <c r="Y1040" s="33">
        <f t="shared" si="241"/>
        <v>0</v>
      </c>
      <c r="Z1040" s="33">
        <f t="shared" si="242"/>
        <v>0</v>
      </c>
      <c r="AA1040" s="33">
        <f t="shared" si="243"/>
        <v>0</v>
      </c>
      <c r="AB1040" s="5">
        <v>0</v>
      </c>
      <c r="AC1040" s="6">
        <v>1566006.5</v>
      </c>
      <c r="AD1040" s="32">
        <v>1</v>
      </c>
      <c r="AE1040" s="67" t="str">
        <f t="shared" si="244"/>
        <v/>
      </c>
      <c r="AF1040" s="70">
        <f>IF(C1040=Sheet6!$E$3,Sheet6!$E$4,IF('January 2023'!C1040=Sheet6!$F$3,Sheet6!$F$4,IF('January 2023'!C1040=Sheet6!$G$3,Sheet6!$G$4,IF('January 2023'!C1040=Sheet6!$H$3,Sheet6!$H$4,IF('January 2023'!C1040=Sheet6!$I$3,Sheet6!$I$4,IF('January 2023'!C1040=Sheet6!$J$3,Sheet6!$J$4,IF('January 2023'!C1040=Sheet6!$K$3,Sheet6!$K$4,IF('January 2023'!C1040=Sheet6!$L$3,Sheet6!$L$4))))))))</f>
        <v>0.11591202664236167</v>
      </c>
      <c r="AG1040" s="74">
        <f t="shared" si="245"/>
        <v>0</v>
      </c>
      <c r="AH1040" s="71">
        <v>0.83099999999999996</v>
      </c>
      <c r="AI1040" s="72">
        <f t="shared" si="246"/>
        <v>0</v>
      </c>
      <c r="AJ1040" s="73">
        <f t="shared" si="247"/>
        <v>0</v>
      </c>
      <c r="AK1040" s="73">
        <v>0.63021003652928631</v>
      </c>
      <c r="AL1040" s="95">
        <f t="shared" si="248"/>
        <v>0</v>
      </c>
      <c r="AM1040" s="107">
        <v>0</v>
      </c>
      <c r="AN1040" s="98">
        <f t="shared" si="249"/>
        <v>0</v>
      </c>
      <c r="AO1040" s="99" t="e">
        <f>SUMIF([1]Sheet1!$AB:$AB,E1040,[1]Sheet1!$AA:$AA)</f>
        <v>#VALUE!</v>
      </c>
      <c r="AP1040" s="100">
        <f t="shared" si="250"/>
        <v>1</v>
      </c>
      <c r="AQ1040" s="97">
        <f t="shared" si="251"/>
        <v>0</v>
      </c>
      <c r="AR1040" s="100">
        <f t="shared" si="252"/>
        <v>0</v>
      </c>
      <c r="AS1040" s="101">
        <f t="shared" si="253"/>
        <v>1</v>
      </c>
      <c r="AT1040" s="100">
        <v>0.11591202664236167</v>
      </c>
      <c r="AU1040" s="108">
        <f t="shared" si="254"/>
        <v>0</v>
      </c>
    </row>
    <row r="1041" spans="1:47" hidden="1">
      <c r="A1041" s="21">
        <v>44927</v>
      </c>
      <c r="B1041" s="23" t="s">
        <v>13</v>
      </c>
      <c r="C1041" s="23" t="s">
        <v>974</v>
      </c>
      <c r="D1041" s="23" t="s">
        <v>995</v>
      </c>
      <c r="E1041" s="23">
        <v>1002050621</v>
      </c>
      <c r="F1041" s="23" t="s">
        <v>15</v>
      </c>
      <c r="G1041" s="23">
        <v>1079534</v>
      </c>
      <c r="H1041" s="37" t="s">
        <v>16</v>
      </c>
      <c r="I1041" s="4" t="s">
        <v>3512</v>
      </c>
      <c r="J1041" s="4" t="s">
        <v>3512</v>
      </c>
      <c r="K1041" s="24" t="s">
        <v>24</v>
      </c>
      <c r="L1041" s="25">
        <v>0</v>
      </c>
      <c r="M1041" s="29">
        <v>0</v>
      </c>
      <c r="N1041" s="29">
        <v>1</v>
      </c>
      <c r="O1041" s="29">
        <v>0</v>
      </c>
      <c r="P1041" s="29">
        <v>0</v>
      </c>
      <c r="Q1041" s="29">
        <v>0</v>
      </c>
      <c r="R1041" s="28">
        <v>0</v>
      </c>
      <c r="S1041" s="28">
        <v>0</v>
      </c>
      <c r="T1041" s="28">
        <v>0</v>
      </c>
      <c r="U1041" s="28">
        <v>0</v>
      </c>
      <c r="V1041" s="29">
        <v>0</v>
      </c>
      <c r="W1041" s="29">
        <v>0</v>
      </c>
      <c r="X1041" s="32">
        <f t="shared" si="240"/>
        <v>0</v>
      </c>
      <c r="Y1041" s="33">
        <f t="shared" si="241"/>
        <v>0</v>
      </c>
      <c r="Z1041" s="33">
        <f t="shared" si="242"/>
        <v>0</v>
      </c>
      <c r="AA1041" s="33">
        <f t="shared" si="243"/>
        <v>0</v>
      </c>
      <c r="AB1041" s="5">
        <v>0</v>
      </c>
      <c r="AC1041" s="6">
        <v>-69.23</v>
      </c>
      <c r="AD1041" s="32">
        <v>1</v>
      </c>
      <c r="AE1041" s="67" t="str">
        <f t="shared" si="244"/>
        <v/>
      </c>
      <c r="AF1041" s="70">
        <f>IF(C1041=Sheet6!$E$3,Sheet6!$E$4,IF('January 2023'!C1041=Sheet6!$F$3,Sheet6!$F$4,IF('January 2023'!C1041=Sheet6!$G$3,Sheet6!$G$4,IF('January 2023'!C1041=Sheet6!$H$3,Sheet6!$H$4,IF('January 2023'!C1041=Sheet6!$I$3,Sheet6!$I$4,IF('January 2023'!C1041=Sheet6!$J$3,Sheet6!$J$4,IF('January 2023'!C1041=Sheet6!$K$3,Sheet6!$K$4,IF('January 2023'!C1041=Sheet6!$L$3,Sheet6!$L$4))))))))</f>
        <v>0.11591202664236167</v>
      </c>
      <c r="AG1041" s="74">
        <f t="shared" si="245"/>
        <v>0</v>
      </c>
      <c r="AH1041" s="71">
        <v>0.83099999999999996</v>
      </c>
      <c r="AI1041" s="72">
        <f t="shared" si="246"/>
        <v>0</v>
      </c>
      <c r="AJ1041" s="73">
        <f t="shared" si="247"/>
        <v>0</v>
      </c>
      <c r="AK1041" s="73">
        <v>0.63021003652928631</v>
      </c>
      <c r="AL1041" s="95">
        <f t="shared" si="248"/>
        <v>0</v>
      </c>
      <c r="AM1041" s="107">
        <v>0</v>
      </c>
      <c r="AN1041" s="98">
        <f t="shared" si="249"/>
        <v>0</v>
      </c>
      <c r="AO1041" s="99" t="e">
        <f>SUMIF([1]Sheet1!$AB:$AB,E1041,[1]Sheet1!$AA:$AA)</f>
        <v>#VALUE!</v>
      </c>
      <c r="AP1041" s="100">
        <f t="shared" si="250"/>
        <v>1</v>
      </c>
      <c r="AQ1041" s="97">
        <f t="shared" si="251"/>
        <v>0</v>
      </c>
      <c r="AR1041" s="100">
        <f t="shared" si="252"/>
        <v>0</v>
      </c>
      <c r="AS1041" s="101">
        <f t="shared" si="253"/>
        <v>1</v>
      </c>
      <c r="AT1041" s="100">
        <v>0.11591202664236167</v>
      </c>
      <c r="AU1041" s="108">
        <f t="shared" si="254"/>
        <v>0</v>
      </c>
    </row>
    <row r="1042" spans="1:47" hidden="1">
      <c r="A1042" s="21">
        <v>44927</v>
      </c>
      <c r="B1042" s="22" t="s">
        <v>13</v>
      </c>
      <c r="C1042" s="22" t="s">
        <v>974</v>
      </c>
      <c r="D1042" s="22" t="s">
        <v>1364</v>
      </c>
      <c r="E1042" s="22">
        <v>1002050745</v>
      </c>
      <c r="F1042" s="23" t="s">
        <v>15</v>
      </c>
      <c r="G1042" s="22">
        <v>1079534</v>
      </c>
      <c r="H1042" s="36" t="s">
        <v>16</v>
      </c>
      <c r="I1042" s="4" t="s">
        <v>3512</v>
      </c>
      <c r="J1042" s="4" t="s">
        <v>3512</v>
      </c>
      <c r="K1042" s="24" t="s">
        <v>24</v>
      </c>
      <c r="L1042" s="25">
        <v>0</v>
      </c>
      <c r="M1042" s="26">
        <v>0</v>
      </c>
      <c r="N1042" s="26">
        <v>0</v>
      </c>
      <c r="O1042" s="26">
        <v>0</v>
      </c>
      <c r="P1042" s="26">
        <v>0</v>
      </c>
      <c r="Q1042" s="26">
        <v>0</v>
      </c>
      <c r="R1042" s="27">
        <v>0</v>
      </c>
      <c r="S1042" s="27">
        <v>0</v>
      </c>
      <c r="T1042" s="28">
        <v>0</v>
      </c>
      <c r="U1042" s="27">
        <v>0</v>
      </c>
      <c r="V1042" s="29">
        <v>0</v>
      </c>
      <c r="W1042" s="26">
        <v>0</v>
      </c>
      <c r="X1042" s="30">
        <f t="shared" si="240"/>
        <v>0</v>
      </c>
      <c r="Y1042" s="31">
        <f t="shared" si="241"/>
        <v>0</v>
      </c>
      <c r="Z1042" s="31">
        <f t="shared" si="242"/>
        <v>0</v>
      </c>
      <c r="AA1042" s="31">
        <f t="shared" si="243"/>
        <v>0</v>
      </c>
      <c r="AB1042" s="5">
        <v>0</v>
      </c>
      <c r="AC1042" s="6">
        <v>498069.97</v>
      </c>
      <c r="AD1042" s="30">
        <v>1</v>
      </c>
      <c r="AE1042" s="67" t="str">
        <f t="shared" si="244"/>
        <v/>
      </c>
      <c r="AF1042" s="70">
        <f>IF(C1042=Sheet6!$E$3,Sheet6!$E$4,IF('January 2023'!C1042=Sheet6!$F$3,Sheet6!$F$4,IF('January 2023'!C1042=Sheet6!$G$3,Sheet6!$G$4,IF('January 2023'!C1042=Sheet6!$H$3,Sheet6!$H$4,IF('January 2023'!C1042=Sheet6!$I$3,Sheet6!$I$4,IF('January 2023'!C1042=Sheet6!$J$3,Sheet6!$J$4,IF('January 2023'!C1042=Sheet6!$K$3,Sheet6!$K$4,IF('January 2023'!C1042=Sheet6!$L$3,Sheet6!$L$4))))))))</f>
        <v>0.11591202664236167</v>
      </c>
      <c r="AG1042" s="74">
        <f t="shared" si="245"/>
        <v>0</v>
      </c>
      <c r="AH1042" s="71">
        <v>0.83099999999999996</v>
      </c>
      <c r="AI1042" s="72">
        <f t="shared" si="246"/>
        <v>0</v>
      </c>
      <c r="AJ1042" s="73">
        <f t="shared" si="247"/>
        <v>0</v>
      </c>
      <c r="AK1042" s="73">
        <v>0.63021003652928631</v>
      </c>
      <c r="AL1042" s="95">
        <f t="shared" si="248"/>
        <v>0</v>
      </c>
      <c r="AM1042" s="107">
        <v>0</v>
      </c>
      <c r="AN1042" s="98">
        <f t="shared" si="249"/>
        <v>0</v>
      </c>
      <c r="AO1042" s="99" t="e">
        <f>SUMIF([1]Sheet1!$AB:$AB,E1042,[1]Sheet1!$AA:$AA)</f>
        <v>#VALUE!</v>
      </c>
      <c r="AP1042" s="100">
        <f t="shared" si="250"/>
        <v>1</v>
      </c>
      <c r="AQ1042" s="97">
        <f t="shared" si="251"/>
        <v>0</v>
      </c>
      <c r="AR1042" s="100">
        <f t="shared" si="252"/>
        <v>0</v>
      </c>
      <c r="AS1042" s="101">
        <f t="shared" si="253"/>
        <v>1</v>
      </c>
      <c r="AT1042" s="100">
        <v>0.11591202664236167</v>
      </c>
      <c r="AU1042" s="108">
        <f t="shared" si="254"/>
        <v>0</v>
      </c>
    </row>
    <row r="1043" spans="1:47" hidden="1">
      <c r="A1043" s="21">
        <v>44927</v>
      </c>
      <c r="B1043" s="23" t="s">
        <v>13</v>
      </c>
      <c r="C1043" s="23" t="s">
        <v>974</v>
      </c>
      <c r="D1043" s="23" t="s">
        <v>993</v>
      </c>
      <c r="E1043" s="23">
        <v>1002050873</v>
      </c>
      <c r="F1043" s="23" t="s">
        <v>15</v>
      </c>
      <c r="G1043" s="23">
        <v>1079534</v>
      </c>
      <c r="H1043" s="37" t="s">
        <v>16</v>
      </c>
      <c r="I1043" s="4" t="s">
        <v>3512</v>
      </c>
      <c r="J1043" s="4" t="s">
        <v>3512</v>
      </c>
      <c r="K1043" s="24" t="s">
        <v>24</v>
      </c>
      <c r="L1043" s="25">
        <v>0</v>
      </c>
      <c r="M1043" s="29">
        <v>0</v>
      </c>
      <c r="N1043" s="29">
        <v>0</v>
      </c>
      <c r="O1043" s="29">
        <v>0</v>
      </c>
      <c r="P1043" s="29">
        <v>0</v>
      </c>
      <c r="Q1043" s="29">
        <v>0</v>
      </c>
      <c r="R1043" s="28">
        <v>0</v>
      </c>
      <c r="S1043" s="28">
        <v>0</v>
      </c>
      <c r="T1043" s="28">
        <v>0</v>
      </c>
      <c r="U1043" s="28">
        <v>0</v>
      </c>
      <c r="V1043" s="29">
        <v>0</v>
      </c>
      <c r="W1043" s="29">
        <v>0</v>
      </c>
      <c r="X1043" s="32">
        <f t="shared" si="240"/>
        <v>0</v>
      </c>
      <c r="Y1043" s="33">
        <f t="shared" si="241"/>
        <v>0</v>
      </c>
      <c r="Z1043" s="33">
        <f t="shared" si="242"/>
        <v>0</v>
      </c>
      <c r="AA1043" s="33">
        <f t="shared" si="243"/>
        <v>0</v>
      </c>
      <c r="AB1043" s="5">
        <v>0</v>
      </c>
      <c r="AC1043" s="6">
        <v>0</v>
      </c>
      <c r="AD1043" s="32">
        <v>1</v>
      </c>
      <c r="AE1043" s="67" t="str">
        <f t="shared" si="244"/>
        <v/>
      </c>
      <c r="AF1043" s="70">
        <f>IF(C1043=Sheet6!$E$3,Sheet6!$E$4,IF('January 2023'!C1043=Sheet6!$F$3,Sheet6!$F$4,IF('January 2023'!C1043=Sheet6!$G$3,Sheet6!$G$4,IF('January 2023'!C1043=Sheet6!$H$3,Sheet6!$H$4,IF('January 2023'!C1043=Sheet6!$I$3,Sheet6!$I$4,IF('January 2023'!C1043=Sheet6!$J$3,Sheet6!$J$4,IF('January 2023'!C1043=Sheet6!$K$3,Sheet6!$K$4,IF('January 2023'!C1043=Sheet6!$L$3,Sheet6!$L$4))))))))</f>
        <v>0.11591202664236167</v>
      </c>
      <c r="AG1043" s="74">
        <f t="shared" si="245"/>
        <v>0</v>
      </c>
      <c r="AH1043" s="71">
        <v>0.83099999999999996</v>
      </c>
      <c r="AI1043" s="72">
        <f t="shared" si="246"/>
        <v>0</v>
      </c>
      <c r="AJ1043" s="73">
        <f t="shared" si="247"/>
        <v>0</v>
      </c>
      <c r="AK1043" s="73">
        <v>0.63021003652928631</v>
      </c>
      <c r="AL1043" s="95">
        <f t="shared" si="248"/>
        <v>0</v>
      </c>
      <c r="AM1043" s="107">
        <v>0</v>
      </c>
      <c r="AN1043" s="98">
        <f t="shared" si="249"/>
        <v>0</v>
      </c>
      <c r="AO1043" s="99" t="e">
        <f>SUMIF([1]Sheet1!$AB:$AB,E1043,[1]Sheet1!$AA:$AA)</f>
        <v>#VALUE!</v>
      </c>
      <c r="AP1043" s="100">
        <f t="shared" si="250"/>
        <v>1</v>
      </c>
      <c r="AQ1043" s="97">
        <f t="shared" si="251"/>
        <v>0</v>
      </c>
      <c r="AR1043" s="100">
        <f t="shared" si="252"/>
        <v>0</v>
      </c>
      <c r="AS1043" s="101">
        <f t="shared" si="253"/>
        <v>1</v>
      </c>
      <c r="AT1043" s="100">
        <v>0.11591202664236167</v>
      </c>
      <c r="AU1043" s="108">
        <f t="shared" si="254"/>
        <v>0</v>
      </c>
    </row>
    <row r="1044" spans="1:47" hidden="1">
      <c r="A1044" s="21">
        <v>44927</v>
      </c>
      <c r="B1044" s="23" t="s">
        <v>13</v>
      </c>
      <c r="C1044" s="23" t="s">
        <v>974</v>
      </c>
      <c r="D1044" s="23" t="s">
        <v>989</v>
      </c>
      <c r="E1044" s="23">
        <v>1002491909</v>
      </c>
      <c r="F1044" s="23" t="s">
        <v>15</v>
      </c>
      <c r="G1044" s="23">
        <v>1069328</v>
      </c>
      <c r="H1044" s="37" t="s">
        <v>16</v>
      </c>
      <c r="I1044" s="4" t="s">
        <v>3512</v>
      </c>
      <c r="J1044" s="4" t="s">
        <v>3512</v>
      </c>
      <c r="K1044" s="24" t="s">
        <v>24</v>
      </c>
      <c r="L1044" s="25">
        <v>0</v>
      </c>
      <c r="M1044" s="29">
        <v>0</v>
      </c>
      <c r="N1044" s="29">
        <v>1</v>
      </c>
      <c r="O1044" s="29">
        <v>0</v>
      </c>
      <c r="P1044" s="29">
        <v>0</v>
      </c>
      <c r="Q1044" s="29">
        <v>0</v>
      </c>
      <c r="R1044" s="28">
        <v>0</v>
      </c>
      <c r="S1044" s="28">
        <v>0</v>
      </c>
      <c r="T1044" s="28">
        <v>0</v>
      </c>
      <c r="U1044" s="28">
        <v>0</v>
      </c>
      <c r="V1044" s="29">
        <v>0</v>
      </c>
      <c r="W1044" s="29">
        <v>0</v>
      </c>
      <c r="X1044" s="32">
        <f t="shared" si="240"/>
        <v>0</v>
      </c>
      <c r="Y1044" s="33">
        <f t="shared" si="241"/>
        <v>0</v>
      </c>
      <c r="Z1044" s="33">
        <f t="shared" si="242"/>
        <v>0</v>
      </c>
      <c r="AA1044" s="33">
        <f t="shared" si="243"/>
        <v>0</v>
      </c>
      <c r="AB1044" s="5">
        <v>0</v>
      </c>
      <c r="AC1044" s="6">
        <v>89658.53</v>
      </c>
      <c r="AD1044" s="32">
        <v>1</v>
      </c>
      <c r="AE1044" s="67" t="str">
        <f t="shared" si="244"/>
        <v/>
      </c>
      <c r="AF1044" s="70">
        <f>IF(C1044=Sheet6!$E$3,Sheet6!$E$4,IF('January 2023'!C1044=Sheet6!$F$3,Sheet6!$F$4,IF('January 2023'!C1044=Sheet6!$G$3,Sheet6!$G$4,IF('January 2023'!C1044=Sheet6!$H$3,Sheet6!$H$4,IF('January 2023'!C1044=Sheet6!$I$3,Sheet6!$I$4,IF('January 2023'!C1044=Sheet6!$J$3,Sheet6!$J$4,IF('January 2023'!C1044=Sheet6!$K$3,Sheet6!$K$4,IF('January 2023'!C1044=Sheet6!$L$3,Sheet6!$L$4))))))))</f>
        <v>0.11591202664236167</v>
      </c>
      <c r="AG1044" s="74">
        <f t="shared" si="245"/>
        <v>0</v>
      </c>
      <c r="AH1044" s="71">
        <v>0.83099999999999996</v>
      </c>
      <c r="AI1044" s="72">
        <f t="shared" si="246"/>
        <v>0</v>
      </c>
      <c r="AJ1044" s="73">
        <f t="shared" si="247"/>
        <v>0</v>
      </c>
      <c r="AK1044" s="73">
        <v>0.63021003652928631</v>
      </c>
      <c r="AL1044" s="95">
        <f t="shared" si="248"/>
        <v>0</v>
      </c>
      <c r="AM1044" s="107">
        <v>0</v>
      </c>
      <c r="AN1044" s="98">
        <f t="shared" si="249"/>
        <v>0</v>
      </c>
      <c r="AO1044" s="99" t="e">
        <f>SUMIF([1]Sheet1!$AB:$AB,E1044,[1]Sheet1!$AA:$AA)</f>
        <v>#VALUE!</v>
      </c>
      <c r="AP1044" s="100">
        <f t="shared" si="250"/>
        <v>1</v>
      </c>
      <c r="AQ1044" s="97">
        <f t="shared" si="251"/>
        <v>0</v>
      </c>
      <c r="AR1044" s="100">
        <f t="shared" si="252"/>
        <v>0</v>
      </c>
      <c r="AS1044" s="101">
        <f t="shared" si="253"/>
        <v>1</v>
      </c>
      <c r="AT1044" s="100">
        <v>0.11591202664236167</v>
      </c>
      <c r="AU1044" s="108">
        <f t="shared" si="254"/>
        <v>0</v>
      </c>
    </row>
    <row r="1045" spans="1:47" hidden="1">
      <c r="A1045" s="21">
        <v>44927</v>
      </c>
      <c r="B1045" s="22" t="s">
        <v>13</v>
      </c>
      <c r="C1045" s="22" t="s">
        <v>974</v>
      </c>
      <c r="D1045" s="22" t="s">
        <v>1045</v>
      </c>
      <c r="E1045" s="22">
        <v>1002049553</v>
      </c>
      <c r="F1045" s="23" t="s">
        <v>15</v>
      </c>
      <c r="G1045" s="22">
        <v>1079534</v>
      </c>
      <c r="H1045" s="36" t="s">
        <v>16</v>
      </c>
      <c r="I1045" s="4" t="s">
        <v>3512</v>
      </c>
      <c r="J1045" s="4" t="s">
        <v>3512</v>
      </c>
      <c r="K1045" s="24">
        <v>200974.59999999998</v>
      </c>
      <c r="L1045" s="25">
        <v>200974.59999999998</v>
      </c>
      <c r="M1045" s="26">
        <v>1</v>
      </c>
      <c r="N1045" s="26">
        <v>1</v>
      </c>
      <c r="O1045" s="26">
        <v>0</v>
      </c>
      <c r="P1045" s="26">
        <v>200980</v>
      </c>
      <c r="Q1045" s="26">
        <v>0</v>
      </c>
      <c r="R1045" s="27">
        <v>14696028.77</v>
      </c>
      <c r="S1045" s="27">
        <v>0</v>
      </c>
      <c r="T1045" s="28">
        <v>14696028.77</v>
      </c>
      <c r="U1045" s="27">
        <v>0</v>
      </c>
      <c r="V1045" s="29">
        <v>1</v>
      </c>
      <c r="W1045" s="26">
        <v>0</v>
      </c>
      <c r="X1045" s="30">
        <f t="shared" si="240"/>
        <v>1</v>
      </c>
      <c r="Y1045" s="31">
        <f t="shared" si="241"/>
        <v>200980</v>
      </c>
      <c r="Z1045" s="31">
        <f t="shared" si="242"/>
        <v>14696028.77</v>
      </c>
      <c r="AA1045" s="31">
        <f t="shared" si="243"/>
        <v>14696028.77</v>
      </c>
      <c r="AB1045" s="5">
        <v>1</v>
      </c>
      <c r="AC1045" s="6">
        <v>14383852.17</v>
      </c>
      <c r="AD1045" s="30">
        <v>0</v>
      </c>
      <c r="AE1045" s="67">
        <f t="shared" si="244"/>
        <v>1</v>
      </c>
      <c r="AF1045" s="70">
        <f>IF(C1045=Sheet6!$E$3,Sheet6!$E$4,IF('January 2023'!C1045=Sheet6!$F$3,Sheet6!$F$4,IF('January 2023'!C1045=Sheet6!$G$3,Sheet6!$G$4,IF('January 2023'!C1045=Sheet6!$H$3,Sheet6!$H$4,IF('January 2023'!C1045=Sheet6!$I$3,Sheet6!$I$4,IF('January 2023'!C1045=Sheet6!$J$3,Sheet6!$J$4,IF('January 2023'!C1045=Sheet6!$K$3,Sheet6!$K$4,IF('January 2023'!C1045=Sheet6!$L$3,Sheet6!$L$4))))))))</f>
        <v>0.11591202664236167</v>
      </c>
      <c r="AG1045" s="74">
        <f t="shared" si="245"/>
        <v>1.0000268690670364</v>
      </c>
      <c r="AH1045" s="71">
        <v>0.83099999999999996</v>
      </c>
      <c r="AI1045" s="72">
        <f t="shared" si="246"/>
        <v>1</v>
      </c>
      <c r="AJ1045" s="73">
        <f t="shared" si="247"/>
        <v>1</v>
      </c>
      <c r="AK1045" s="73">
        <v>0.63021003652928631</v>
      </c>
      <c r="AL1045" s="95">
        <f t="shared" si="248"/>
        <v>1</v>
      </c>
      <c r="AM1045" s="107">
        <v>0</v>
      </c>
      <c r="AN1045" s="98">
        <f t="shared" si="249"/>
        <v>0</v>
      </c>
      <c r="AO1045" s="99" t="e">
        <f>SUMIF([1]Sheet1!$AB:$AB,E1045,[1]Sheet1!$AA:$AA)</f>
        <v>#VALUE!</v>
      </c>
      <c r="AP1045" s="100">
        <f t="shared" si="250"/>
        <v>1</v>
      </c>
      <c r="AQ1045" s="97">
        <f t="shared" si="251"/>
        <v>0</v>
      </c>
      <c r="AR1045" s="100">
        <f t="shared" si="252"/>
        <v>1</v>
      </c>
      <c r="AS1045" s="101">
        <f t="shared" si="253"/>
        <v>-2.6869067036416894E-5</v>
      </c>
      <c r="AT1045" s="100">
        <v>0.11591202664236167</v>
      </c>
      <c r="AU1045" s="108">
        <f t="shared" si="254"/>
        <v>1</v>
      </c>
    </row>
    <row r="1046" spans="1:47" hidden="1">
      <c r="A1046" s="21">
        <v>44927</v>
      </c>
      <c r="B1046" s="23" t="s">
        <v>13</v>
      </c>
      <c r="C1046" s="23" t="s">
        <v>974</v>
      </c>
      <c r="D1046" s="23" t="s">
        <v>1025</v>
      </c>
      <c r="E1046" s="23">
        <v>1002049587</v>
      </c>
      <c r="F1046" s="23" t="s">
        <v>15</v>
      </c>
      <c r="G1046" s="23">
        <v>1079557</v>
      </c>
      <c r="H1046" s="37" t="s">
        <v>16</v>
      </c>
      <c r="I1046" s="4" t="s">
        <v>3512</v>
      </c>
      <c r="J1046" s="4" t="s">
        <v>3512</v>
      </c>
      <c r="K1046" s="24">
        <v>151852</v>
      </c>
      <c r="L1046" s="24">
        <v>151852</v>
      </c>
      <c r="M1046" s="29">
        <v>1</v>
      </c>
      <c r="N1046" s="29">
        <v>1</v>
      </c>
      <c r="O1046" s="29">
        <v>0</v>
      </c>
      <c r="P1046" s="29">
        <v>151854</v>
      </c>
      <c r="Q1046" s="29">
        <v>0</v>
      </c>
      <c r="R1046" s="28">
        <v>11103844.92</v>
      </c>
      <c r="S1046" s="28">
        <v>0</v>
      </c>
      <c r="T1046" s="28">
        <v>11103924.84</v>
      </c>
      <c r="U1046" s="28">
        <v>0</v>
      </c>
      <c r="V1046" s="29">
        <v>1</v>
      </c>
      <c r="W1046" s="29">
        <v>0</v>
      </c>
      <c r="X1046" s="32">
        <f t="shared" si="240"/>
        <v>1</v>
      </c>
      <c r="Y1046" s="33">
        <f t="shared" si="241"/>
        <v>151854</v>
      </c>
      <c r="Z1046" s="33">
        <f t="shared" si="242"/>
        <v>11103844.92</v>
      </c>
      <c r="AA1046" s="33">
        <f t="shared" si="243"/>
        <v>11103924.84</v>
      </c>
      <c r="AB1046" s="5">
        <v>1</v>
      </c>
      <c r="AC1046" s="6">
        <v>26540026.739999998</v>
      </c>
      <c r="AD1046" s="32">
        <v>0</v>
      </c>
      <c r="AE1046" s="67">
        <f t="shared" si="244"/>
        <v>1</v>
      </c>
      <c r="AF1046" s="70">
        <f>IF(C1046=Sheet6!$E$3,Sheet6!$E$4,IF('January 2023'!C1046=Sheet6!$F$3,Sheet6!$F$4,IF('January 2023'!C1046=Sheet6!$G$3,Sheet6!$G$4,IF('January 2023'!C1046=Sheet6!$H$3,Sheet6!$H$4,IF('January 2023'!C1046=Sheet6!$I$3,Sheet6!$I$4,IF('January 2023'!C1046=Sheet6!$J$3,Sheet6!$J$4,IF('January 2023'!C1046=Sheet6!$K$3,Sheet6!$K$4,IF('January 2023'!C1046=Sheet6!$L$3,Sheet6!$L$4))))))))</f>
        <v>0.11591202664236167</v>
      </c>
      <c r="AG1046" s="74">
        <f t="shared" si="245"/>
        <v>1.0000131707188578</v>
      </c>
      <c r="AH1046" s="71">
        <v>0.83099999999999996</v>
      </c>
      <c r="AI1046" s="72">
        <f t="shared" si="246"/>
        <v>1</v>
      </c>
      <c r="AJ1046" s="73">
        <f t="shared" si="247"/>
        <v>1</v>
      </c>
      <c r="AK1046" s="73">
        <v>0.63021003652928631</v>
      </c>
      <c r="AL1046" s="95">
        <f t="shared" si="248"/>
        <v>1</v>
      </c>
      <c r="AM1046" s="107">
        <v>0</v>
      </c>
      <c r="AN1046" s="98">
        <f t="shared" si="249"/>
        <v>0</v>
      </c>
      <c r="AO1046" s="99" t="e">
        <f>SUMIF([1]Sheet1!$AB:$AB,E1046,[1]Sheet1!$AA:$AA)</f>
        <v>#VALUE!</v>
      </c>
      <c r="AP1046" s="100">
        <f t="shared" si="250"/>
        <v>1</v>
      </c>
      <c r="AQ1046" s="97">
        <f t="shared" si="251"/>
        <v>0</v>
      </c>
      <c r="AR1046" s="100">
        <f t="shared" si="252"/>
        <v>1.0000071975068614</v>
      </c>
      <c r="AS1046" s="101">
        <f t="shared" si="253"/>
        <v>-2.0368320515551375E-5</v>
      </c>
      <c r="AT1046" s="100">
        <v>0.11591202664236167</v>
      </c>
      <c r="AU1046" s="108">
        <f t="shared" si="254"/>
        <v>1</v>
      </c>
    </row>
    <row r="1047" spans="1:47" hidden="1">
      <c r="A1047" s="21">
        <v>44927</v>
      </c>
      <c r="B1047" s="22" t="s">
        <v>13</v>
      </c>
      <c r="C1047" s="22" t="s">
        <v>974</v>
      </c>
      <c r="D1047" s="22" t="s">
        <v>1032</v>
      </c>
      <c r="E1047" s="22">
        <v>1002049560</v>
      </c>
      <c r="F1047" s="23" t="s">
        <v>15</v>
      </c>
      <c r="G1047" s="22">
        <v>1079557</v>
      </c>
      <c r="H1047" s="36" t="s">
        <v>16</v>
      </c>
      <c r="I1047" s="4" t="s">
        <v>3512</v>
      </c>
      <c r="J1047" s="4" t="s">
        <v>3512</v>
      </c>
      <c r="K1047" s="24">
        <v>125752</v>
      </c>
      <c r="L1047" s="25">
        <v>125752</v>
      </c>
      <c r="M1047" s="26">
        <v>1</v>
      </c>
      <c r="N1047" s="26">
        <v>1</v>
      </c>
      <c r="O1047" s="26">
        <v>0</v>
      </c>
      <c r="P1047" s="26">
        <v>125752</v>
      </c>
      <c r="Q1047" s="26">
        <v>0</v>
      </c>
      <c r="R1047" s="27">
        <v>9195218.4699999988</v>
      </c>
      <c r="S1047" s="27">
        <v>0</v>
      </c>
      <c r="T1047" s="28">
        <v>9188494.5099999998</v>
      </c>
      <c r="U1047" s="27">
        <v>0</v>
      </c>
      <c r="V1047" s="29">
        <v>1</v>
      </c>
      <c r="W1047" s="26">
        <v>0</v>
      </c>
      <c r="X1047" s="30">
        <f t="shared" si="240"/>
        <v>1</v>
      </c>
      <c r="Y1047" s="31">
        <f t="shared" si="241"/>
        <v>125752</v>
      </c>
      <c r="Z1047" s="31">
        <f t="shared" si="242"/>
        <v>9195218.4699999988</v>
      </c>
      <c r="AA1047" s="31">
        <f t="shared" si="243"/>
        <v>9188494.5099999998</v>
      </c>
      <c r="AB1047" s="5">
        <v>1</v>
      </c>
      <c r="AC1047" s="6">
        <v>9309613.0500000007</v>
      </c>
      <c r="AD1047" s="30">
        <v>0</v>
      </c>
      <c r="AE1047" s="67">
        <f t="shared" si="244"/>
        <v>1</v>
      </c>
      <c r="AF1047" s="70">
        <f>IF(C1047=Sheet6!$E$3,Sheet6!$E$4,IF('January 2023'!C1047=Sheet6!$F$3,Sheet6!$F$4,IF('January 2023'!C1047=Sheet6!$G$3,Sheet6!$G$4,IF('January 2023'!C1047=Sheet6!$H$3,Sheet6!$H$4,IF('January 2023'!C1047=Sheet6!$I$3,Sheet6!$I$4,IF('January 2023'!C1047=Sheet6!$J$3,Sheet6!$J$4,IF('January 2023'!C1047=Sheet6!$K$3,Sheet6!$K$4,IF('January 2023'!C1047=Sheet6!$L$3,Sheet6!$L$4))))))))</f>
        <v>0.11591202664236167</v>
      </c>
      <c r="AG1047" s="74">
        <f t="shared" si="245"/>
        <v>1</v>
      </c>
      <c r="AH1047" s="71">
        <v>0.83099999999999996</v>
      </c>
      <c r="AI1047" s="72">
        <f t="shared" si="246"/>
        <v>1</v>
      </c>
      <c r="AJ1047" s="73">
        <f t="shared" si="247"/>
        <v>1</v>
      </c>
      <c r="AK1047" s="73">
        <v>0.63021003652928631</v>
      </c>
      <c r="AL1047" s="95">
        <f t="shared" si="248"/>
        <v>1</v>
      </c>
      <c r="AM1047" s="107">
        <v>0</v>
      </c>
      <c r="AN1047" s="98">
        <f t="shared" si="249"/>
        <v>0</v>
      </c>
      <c r="AO1047" s="99" t="e">
        <f>SUMIF([1]Sheet1!$AB:$AB,E1047,[1]Sheet1!$AA:$AA)</f>
        <v>#VALUE!</v>
      </c>
      <c r="AP1047" s="100">
        <f t="shared" si="250"/>
        <v>1</v>
      </c>
      <c r="AQ1047" s="97">
        <f t="shared" si="251"/>
        <v>0</v>
      </c>
      <c r="AR1047" s="100">
        <f t="shared" si="252"/>
        <v>0.99926875473139254</v>
      </c>
      <c r="AS1047" s="101">
        <f t="shared" si="253"/>
        <v>7.3124526860746109E-4</v>
      </c>
      <c r="AT1047" s="100">
        <v>0.11591202664236167</v>
      </c>
      <c r="AU1047" s="108">
        <f t="shared" si="254"/>
        <v>1</v>
      </c>
    </row>
    <row r="1048" spans="1:47" hidden="1">
      <c r="A1048" s="21">
        <v>44927</v>
      </c>
      <c r="B1048" s="23" t="s">
        <v>13</v>
      </c>
      <c r="C1048" s="23" t="s">
        <v>974</v>
      </c>
      <c r="D1048" s="23" t="s">
        <v>1038</v>
      </c>
      <c r="E1048" s="23">
        <v>1002049549</v>
      </c>
      <c r="F1048" s="23" t="s">
        <v>15</v>
      </c>
      <c r="G1048" s="23">
        <v>1079534</v>
      </c>
      <c r="H1048" s="37" t="s">
        <v>16</v>
      </c>
      <c r="I1048" s="4" t="s">
        <v>3512</v>
      </c>
      <c r="J1048" s="4" t="s">
        <v>3512</v>
      </c>
      <c r="K1048" s="24">
        <v>101535.33333333395</v>
      </c>
      <c r="L1048" s="24">
        <v>101535.33333333395</v>
      </c>
      <c r="M1048" s="29">
        <v>1</v>
      </c>
      <c r="N1048" s="29">
        <v>1</v>
      </c>
      <c r="O1048" s="29">
        <v>0</v>
      </c>
      <c r="P1048" s="29">
        <v>101540</v>
      </c>
      <c r="Q1048" s="29">
        <v>0</v>
      </c>
      <c r="R1048" s="28">
        <v>7424792.3300000001</v>
      </c>
      <c r="S1048" s="28">
        <v>0</v>
      </c>
      <c r="T1048" s="28">
        <v>7133971.9699999997</v>
      </c>
      <c r="U1048" s="28">
        <v>0</v>
      </c>
      <c r="V1048" s="29">
        <v>1</v>
      </c>
      <c r="W1048" s="29">
        <v>0</v>
      </c>
      <c r="X1048" s="32">
        <f t="shared" si="240"/>
        <v>1</v>
      </c>
      <c r="Y1048" s="33">
        <f t="shared" si="241"/>
        <v>101540</v>
      </c>
      <c r="Z1048" s="33">
        <f t="shared" si="242"/>
        <v>7424792.3300000001</v>
      </c>
      <c r="AA1048" s="33">
        <f t="shared" si="243"/>
        <v>7133971.9699999997</v>
      </c>
      <c r="AB1048" s="5">
        <v>1</v>
      </c>
      <c r="AC1048" s="6">
        <v>7862107.7400000002</v>
      </c>
      <c r="AD1048" s="32">
        <v>0</v>
      </c>
      <c r="AE1048" s="67">
        <f t="shared" si="244"/>
        <v>1</v>
      </c>
      <c r="AF1048" s="70">
        <f>IF(C1048=Sheet6!$E$3,Sheet6!$E$4,IF('January 2023'!C1048=Sheet6!$F$3,Sheet6!$F$4,IF('January 2023'!C1048=Sheet6!$G$3,Sheet6!$G$4,IF('January 2023'!C1048=Sheet6!$H$3,Sheet6!$H$4,IF('January 2023'!C1048=Sheet6!$I$3,Sheet6!$I$4,IF('January 2023'!C1048=Sheet6!$J$3,Sheet6!$J$4,IF('January 2023'!C1048=Sheet6!$K$3,Sheet6!$K$4,IF('January 2023'!C1048=Sheet6!$L$3,Sheet6!$L$4))))))))</f>
        <v>0.11591202664236167</v>
      </c>
      <c r="AG1048" s="74">
        <f t="shared" si="245"/>
        <v>1.0000459610119241</v>
      </c>
      <c r="AH1048" s="71">
        <v>0.83099999999999996</v>
      </c>
      <c r="AI1048" s="72">
        <f t="shared" si="246"/>
        <v>1</v>
      </c>
      <c r="AJ1048" s="73">
        <f t="shared" si="247"/>
        <v>1</v>
      </c>
      <c r="AK1048" s="73">
        <v>0.63021003652928631</v>
      </c>
      <c r="AL1048" s="95">
        <f t="shared" si="248"/>
        <v>1</v>
      </c>
      <c r="AM1048" s="107">
        <v>0</v>
      </c>
      <c r="AN1048" s="98">
        <f t="shared" si="249"/>
        <v>0</v>
      </c>
      <c r="AO1048" s="99" t="e">
        <f>SUMIF([1]Sheet1!$AB:$AB,E1048,[1]Sheet1!$AA:$AA)</f>
        <v>#VALUE!</v>
      </c>
      <c r="AP1048" s="100">
        <f t="shared" si="250"/>
        <v>1</v>
      </c>
      <c r="AQ1048" s="97">
        <f t="shared" si="251"/>
        <v>0</v>
      </c>
      <c r="AR1048" s="100">
        <f t="shared" si="252"/>
        <v>0.96083117923380357</v>
      </c>
      <c r="AS1048" s="101">
        <f t="shared" si="253"/>
        <v>3.9124659992910593E-2</v>
      </c>
      <c r="AT1048" s="100">
        <v>0.11591202664236167</v>
      </c>
      <c r="AU1048" s="108">
        <f t="shared" si="254"/>
        <v>1</v>
      </c>
    </row>
    <row r="1049" spans="1:47" hidden="1">
      <c r="A1049" s="21">
        <v>44927</v>
      </c>
      <c r="B1049" s="22" t="s">
        <v>13</v>
      </c>
      <c r="C1049" s="22" t="s">
        <v>974</v>
      </c>
      <c r="D1049" s="22" t="s">
        <v>1073</v>
      </c>
      <c r="E1049" s="22">
        <v>1002049630</v>
      </c>
      <c r="F1049" s="23" t="s">
        <v>15</v>
      </c>
      <c r="G1049" s="22">
        <v>1079534</v>
      </c>
      <c r="H1049" s="36" t="s">
        <v>16</v>
      </c>
      <c r="I1049" s="4" t="s">
        <v>3512</v>
      </c>
      <c r="J1049" s="4" t="s">
        <v>3512</v>
      </c>
      <c r="K1049" s="24">
        <v>96300</v>
      </c>
      <c r="L1049" s="25">
        <v>96300</v>
      </c>
      <c r="M1049" s="26">
        <v>1</v>
      </c>
      <c r="N1049" s="26">
        <v>1</v>
      </c>
      <c r="O1049" s="26">
        <v>0</v>
      </c>
      <c r="P1049" s="26">
        <v>96300</v>
      </c>
      <c r="Q1049" s="26">
        <v>0</v>
      </c>
      <c r="R1049" s="27">
        <v>7041633.8399999999</v>
      </c>
      <c r="S1049" s="27">
        <v>0</v>
      </c>
      <c r="T1049" s="28">
        <v>7041633.8399999999</v>
      </c>
      <c r="U1049" s="27">
        <v>0</v>
      </c>
      <c r="V1049" s="29">
        <v>1</v>
      </c>
      <c r="W1049" s="26">
        <v>0</v>
      </c>
      <c r="X1049" s="30">
        <f t="shared" si="240"/>
        <v>1</v>
      </c>
      <c r="Y1049" s="31">
        <f t="shared" si="241"/>
        <v>96300</v>
      </c>
      <c r="Z1049" s="31">
        <f t="shared" si="242"/>
        <v>7041633.8399999999</v>
      </c>
      <c r="AA1049" s="31">
        <f t="shared" si="243"/>
        <v>7041633.8399999999</v>
      </c>
      <c r="AB1049" s="5">
        <v>1</v>
      </c>
      <c r="AC1049" s="6">
        <v>6571851.4699999997</v>
      </c>
      <c r="AD1049" s="30">
        <v>0</v>
      </c>
      <c r="AE1049" s="67">
        <f t="shared" si="244"/>
        <v>1</v>
      </c>
      <c r="AF1049" s="70">
        <f>IF(C1049=Sheet6!$E$3,Sheet6!$E$4,IF('January 2023'!C1049=Sheet6!$F$3,Sheet6!$F$4,IF('January 2023'!C1049=Sheet6!$G$3,Sheet6!$G$4,IF('January 2023'!C1049=Sheet6!$H$3,Sheet6!$H$4,IF('January 2023'!C1049=Sheet6!$I$3,Sheet6!$I$4,IF('January 2023'!C1049=Sheet6!$J$3,Sheet6!$J$4,IF('January 2023'!C1049=Sheet6!$K$3,Sheet6!$K$4,IF('January 2023'!C1049=Sheet6!$L$3,Sheet6!$L$4))))))))</f>
        <v>0.11591202664236167</v>
      </c>
      <c r="AG1049" s="74">
        <f t="shared" si="245"/>
        <v>1</v>
      </c>
      <c r="AH1049" s="71">
        <v>0.83099999999999996</v>
      </c>
      <c r="AI1049" s="72">
        <f t="shared" si="246"/>
        <v>1</v>
      </c>
      <c r="AJ1049" s="73">
        <f t="shared" si="247"/>
        <v>1</v>
      </c>
      <c r="AK1049" s="73">
        <v>0.63021003652928631</v>
      </c>
      <c r="AL1049" s="95">
        <f t="shared" si="248"/>
        <v>1</v>
      </c>
      <c r="AM1049" s="107">
        <v>0</v>
      </c>
      <c r="AN1049" s="98">
        <f t="shared" si="249"/>
        <v>0</v>
      </c>
      <c r="AO1049" s="99" t="e">
        <f>SUMIF([1]Sheet1!$AB:$AB,E1049,[1]Sheet1!$AA:$AA)</f>
        <v>#VALUE!</v>
      </c>
      <c r="AP1049" s="100">
        <f t="shared" si="250"/>
        <v>1</v>
      </c>
      <c r="AQ1049" s="97">
        <f t="shared" si="251"/>
        <v>0</v>
      </c>
      <c r="AR1049" s="100">
        <f t="shared" si="252"/>
        <v>1</v>
      </c>
      <c r="AS1049" s="101">
        <f t="shared" si="253"/>
        <v>0</v>
      </c>
      <c r="AT1049" s="100">
        <v>0.11591202664236167</v>
      </c>
      <c r="AU1049" s="108">
        <f t="shared" si="254"/>
        <v>1</v>
      </c>
    </row>
    <row r="1050" spans="1:47" hidden="1">
      <c r="A1050" s="21">
        <v>44927</v>
      </c>
      <c r="B1050" s="23" t="s">
        <v>13</v>
      </c>
      <c r="C1050" s="23" t="s">
        <v>974</v>
      </c>
      <c r="D1050" s="23" t="s">
        <v>1051</v>
      </c>
      <c r="E1050" s="23">
        <v>1002049573</v>
      </c>
      <c r="F1050" s="23" t="s">
        <v>15</v>
      </c>
      <c r="G1050" s="23">
        <v>1069328</v>
      </c>
      <c r="H1050" s="37" t="s">
        <v>16</v>
      </c>
      <c r="I1050" s="4" t="s">
        <v>3512</v>
      </c>
      <c r="J1050" s="4" t="s">
        <v>3512</v>
      </c>
      <c r="K1050" s="24">
        <v>81560</v>
      </c>
      <c r="L1050" s="24">
        <v>81560</v>
      </c>
      <c r="M1050" s="29">
        <v>1</v>
      </c>
      <c r="N1050" s="29">
        <v>1</v>
      </c>
      <c r="O1050" s="29">
        <v>0</v>
      </c>
      <c r="P1050" s="29">
        <v>81560</v>
      </c>
      <c r="Q1050" s="29">
        <v>0</v>
      </c>
      <c r="R1050" s="28">
        <v>5963817.8200000003</v>
      </c>
      <c r="S1050" s="28">
        <v>0</v>
      </c>
      <c r="T1050" s="28">
        <v>5963817.8200000003</v>
      </c>
      <c r="U1050" s="28">
        <v>0</v>
      </c>
      <c r="V1050" s="29">
        <v>1</v>
      </c>
      <c r="W1050" s="29">
        <v>0</v>
      </c>
      <c r="X1050" s="32">
        <f t="shared" si="240"/>
        <v>1</v>
      </c>
      <c r="Y1050" s="33">
        <f t="shared" si="241"/>
        <v>81560</v>
      </c>
      <c r="Z1050" s="33">
        <f t="shared" si="242"/>
        <v>5963817.8200000003</v>
      </c>
      <c r="AA1050" s="33">
        <f t="shared" si="243"/>
        <v>5963817.8200000003</v>
      </c>
      <c r="AB1050" s="5">
        <v>1</v>
      </c>
      <c r="AC1050" s="6">
        <v>5821811.71</v>
      </c>
      <c r="AD1050" s="32">
        <v>0</v>
      </c>
      <c r="AE1050" s="67">
        <f t="shared" si="244"/>
        <v>1</v>
      </c>
      <c r="AF1050" s="70">
        <f>IF(C1050=Sheet6!$E$3,Sheet6!$E$4,IF('January 2023'!C1050=Sheet6!$F$3,Sheet6!$F$4,IF('January 2023'!C1050=Sheet6!$G$3,Sheet6!$G$4,IF('January 2023'!C1050=Sheet6!$H$3,Sheet6!$H$4,IF('January 2023'!C1050=Sheet6!$I$3,Sheet6!$I$4,IF('January 2023'!C1050=Sheet6!$J$3,Sheet6!$J$4,IF('January 2023'!C1050=Sheet6!$K$3,Sheet6!$K$4,IF('January 2023'!C1050=Sheet6!$L$3,Sheet6!$L$4))))))))</f>
        <v>0.11591202664236167</v>
      </c>
      <c r="AG1050" s="74">
        <f t="shared" si="245"/>
        <v>1</v>
      </c>
      <c r="AH1050" s="71">
        <v>0.83099999999999996</v>
      </c>
      <c r="AI1050" s="72">
        <f t="shared" si="246"/>
        <v>1</v>
      </c>
      <c r="AJ1050" s="73">
        <f t="shared" si="247"/>
        <v>1</v>
      </c>
      <c r="AK1050" s="73">
        <v>0.63021003652928631</v>
      </c>
      <c r="AL1050" s="95">
        <f t="shared" si="248"/>
        <v>1</v>
      </c>
      <c r="AM1050" s="107">
        <v>0</v>
      </c>
      <c r="AN1050" s="98">
        <f t="shared" si="249"/>
        <v>0</v>
      </c>
      <c r="AO1050" s="99" t="e">
        <f>SUMIF([1]Sheet1!$AB:$AB,E1050,[1]Sheet1!$AA:$AA)</f>
        <v>#VALUE!</v>
      </c>
      <c r="AP1050" s="100">
        <f t="shared" si="250"/>
        <v>1</v>
      </c>
      <c r="AQ1050" s="97">
        <f t="shared" si="251"/>
        <v>0</v>
      </c>
      <c r="AR1050" s="100">
        <f t="shared" si="252"/>
        <v>1</v>
      </c>
      <c r="AS1050" s="101">
        <f t="shared" si="253"/>
        <v>0</v>
      </c>
      <c r="AT1050" s="100">
        <v>0.11591202664236167</v>
      </c>
      <c r="AU1050" s="108">
        <f t="shared" si="254"/>
        <v>1</v>
      </c>
    </row>
    <row r="1051" spans="1:47" hidden="1">
      <c r="A1051" s="21">
        <v>44927</v>
      </c>
      <c r="B1051" s="23" t="s">
        <v>13</v>
      </c>
      <c r="C1051" s="23" t="s">
        <v>974</v>
      </c>
      <c r="D1051" s="23" t="s">
        <v>1060</v>
      </c>
      <c r="E1051" s="23">
        <v>1002049670</v>
      </c>
      <c r="F1051" s="23" t="s">
        <v>15</v>
      </c>
      <c r="G1051" s="23">
        <v>1069328</v>
      </c>
      <c r="H1051" s="37" t="s">
        <v>16</v>
      </c>
      <c r="I1051" s="4" t="s">
        <v>3512</v>
      </c>
      <c r="J1051" s="4" t="s">
        <v>3512</v>
      </c>
      <c r="K1051" s="24">
        <v>79004</v>
      </c>
      <c r="L1051" s="24">
        <v>79004</v>
      </c>
      <c r="M1051" s="29">
        <v>1</v>
      </c>
      <c r="N1051" s="29">
        <v>1</v>
      </c>
      <c r="O1051" s="29">
        <v>0</v>
      </c>
      <c r="P1051" s="29">
        <v>79000</v>
      </c>
      <c r="Q1051" s="29">
        <v>0</v>
      </c>
      <c r="R1051" s="28">
        <v>5776625.9000000004</v>
      </c>
      <c r="S1051" s="28">
        <v>0</v>
      </c>
      <c r="T1051" s="28">
        <v>5776625.9000000004</v>
      </c>
      <c r="U1051" s="28">
        <v>0</v>
      </c>
      <c r="V1051" s="29">
        <v>1</v>
      </c>
      <c r="W1051" s="29">
        <v>0</v>
      </c>
      <c r="X1051" s="32">
        <f t="shared" si="240"/>
        <v>1</v>
      </c>
      <c r="Y1051" s="33">
        <f t="shared" si="241"/>
        <v>79000</v>
      </c>
      <c r="Z1051" s="33">
        <f t="shared" si="242"/>
        <v>5776625.9000000004</v>
      </c>
      <c r="AA1051" s="33">
        <f t="shared" si="243"/>
        <v>5776625.9000000004</v>
      </c>
      <c r="AB1051" s="5">
        <v>1</v>
      </c>
      <c r="AC1051" s="6">
        <v>5674622.2800000003</v>
      </c>
      <c r="AD1051" s="32">
        <v>0</v>
      </c>
      <c r="AE1051" s="67">
        <f t="shared" si="244"/>
        <v>1</v>
      </c>
      <c r="AF1051" s="70">
        <f>IF(C1051=Sheet6!$E$3,Sheet6!$E$4,IF('January 2023'!C1051=Sheet6!$F$3,Sheet6!$F$4,IF('January 2023'!C1051=Sheet6!$G$3,Sheet6!$G$4,IF('January 2023'!C1051=Sheet6!$H$3,Sheet6!$H$4,IF('January 2023'!C1051=Sheet6!$I$3,Sheet6!$I$4,IF('January 2023'!C1051=Sheet6!$J$3,Sheet6!$J$4,IF('January 2023'!C1051=Sheet6!$K$3,Sheet6!$K$4,IF('January 2023'!C1051=Sheet6!$L$3,Sheet6!$L$4))))))))</f>
        <v>0.11591202664236167</v>
      </c>
      <c r="AG1051" s="74">
        <f t="shared" si="245"/>
        <v>0.99994936965216952</v>
      </c>
      <c r="AH1051" s="71">
        <v>0.83099999999999996</v>
      </c>
      <c r="AI1051" s="72">
        <f t="shared" si="246"/>
        <v>1</v>
      </c>
      <c r="AJ1051" s="73">
        <f t="shared" si="247"/>
        <v>1</v>
      </c>
      <c r="AK1051" s="73">
        <v>0.63021003652928631</v>
      </c>
      <c r="AL1051" s="95">
        <f t="shared" si="248"/>
        <v>1</v>
      </c>
      <c r="AM1051" s="107">
        <v>0</v>
      </c>
      <c r="AN1051" s="98">
        <f t="shared" si="249"/>
        <v>0</v>
      </c>
      <c r="AO1051" s="99" t="e">
        <f>SUMIF([1]Sheet1!$AB:$AB,E1051,[1]Sheet1!$AA:$AA)</f>
        <v>#VALUE!</v>
      </c>
      <c r="AP1051" s="100">
        <f t="shared" si="250"/>
        <v>1</v>
      </c>
      <c r="AQ1051" s="97">
        <f t="shared" si="251"/>
        <v>0</v>
      </c>
      <c r="AR1051" s="100">
        <f t="shared" si="252"/>
        <v>1</v>
      </c>
      <c r="AS1051" s="101">
        <f t="shared" si="253"/>
        <v>5.0630347830482592E-5</v>
      </c>
      <c r="AT1051" s="100">
        <v>0.11591202664236167</v>
      </c>
      <c r="AU1051" s="108">
        <f t="shared" si="254"/>
        <v>1</v>
      </c>
    </row>
    <row r="1052" spans="1:47" hidden="1">
      <c r="A1052" s="21">
        <v>44927</v>
      </c>
      <c r="B1052" s="23" t="s">
        <v>13</v>
      </c>
      <c r="C1052" s="23" t="s">
        <v>974</v>
      </c>
      <c r="D1052" s="23" t="s">
        <v>1028</v>
      </c>
      <c r="E1052" s="23">
        <v>1002049558</v>
      </c>
      <c r="F1052" s="23" t="s">
        <v>15</v>
      </c>
      <c r="G1052" s="23">
        <v>1079557</v>
      </c>
      <c r="H1052" s="37" t="s">
        <v>16</v>
      </c>
      <c r="I1052" s="4" t="s">
        <v>3512</v>
      </c>
      <c r="J1052" s="4" t="s">
        <v>3512</v>
      </c>
      <c r="K1052" s="24">
        <v>78730</v>
      </c>
      <c r="L1052" s="24">
        <v>78730</v>
      </c>
      <c r="M1052" s="29">
        <v>1</v>
      </c>
      <c r="N1052" s="29">
        <v>1</v>
      </c>
      <c r="O1052" s="29">
        <v>0</v>
      </c>
      <c r="P1052" s="29">
        <v>78730</v>
      </c>
      <c r="Q1052" s="29">
        <v>0</v>
      </c>
      <c r="R1052" s="28">
        <v>5756882.9900000002</v>
      </c>
      <c r="S1052" s="28">
        <v>0</v>
      </c>
      <c r="T1052" s="28">
        <v>5756882.9900000002</v>
      </c>
      <c r="U1052" s="28">
        <v>0</v>
      </c>
      <c r="V1052" s="29">
        <v>1</v>
      </c>
      <c r="W1052" s="29">
        <v>0</v>
      </c>
      <c r="X1052" s="32">
        <f t="shared" si="240"/>
        <v>1</v>
      </c>
      <c r="Y1052" s="33">
        <f t="shared" si="241"/>
        <v>78730</v>
      </c>
      <c r="Z1052" s="33">
        <f t="shared" si="242"/>
        <v>5756882.9900000002</v>
      </c>
      <c r="AA1052" s="33">
        <f t="shared" si="243"/>
        <v>5756882.9900000002</v>
      </c>
      <c r="AB1052" s="5">
        <v>1</v>
      </c>
      <c r="AC1052" s="6">
        <v>12617579.01</v>
      </c>
      <c r="AD1052" s="32">
        <v>0</v>
      </c>
      <c r="AE1052" s="67">
        <f t="shared" si="244"/>
        <v>1</v>
      </c>
      <c r="AF1052" s="70">
        <f>IF(C1052=Sheet6!$E$3,Sheet6!$E$4,IF('January 2023'!C1052=Sheet6!$F$3,Sheet6!$F$4,IF('January 2023'!C1052=Sheet6!$G$3,Sheet6!$G$4,IF('January 2023'!C1052=Sheet6!$H$3,Sheet6!$H$4,IF('January 2023'!C1052=Sheet6!$I$3,Sheet6!$I$4,IF('January 2023'!C1052=Sheet6!$J$3,Sheet6!$J$4,IF('January 2023'!C1052=Sheet6!$K$3,Sheet6!$K$4,IF('January 2023'!C1052=Sheet6!$L$3,Sheet6!$L$4))))))))</f>
        <v>0.11591202664236167</v>
      </c>
      <c r="AG1052" s="74">
        <f t="shared" si="245"/>
        <v>1</v>
      </c>
      <c r="AH1052" s="71">
        <v>0.83099999999999996</v>
      </c>
      <c r="AI1052" s="72">
        <f t="shared" si="246"/>
        <v>1</v>
      </c>
      <c r="AJ1052" s="73">
        <f t="shared" si="247"/>
        <v>1</v>
      </c>
      <c r="AK1052" s="73">
        <v>0.63021003652928631</v>
      </c>
      <c r="AL1052" s="95">
        <f t="shared" si="248"/>
        <v>1</v>
      </c>
      <c r="AM1052" s="107">
        <v>0</v>
      </c>
      <c r="AN1052" s="98">
        <f t="shared" si="249"/>
        <v>0</v>
      </c>
      <c r="AO1052" s="99" t="e">
        <f>SUMIF([1]Sheet1!$AB:$AB,E1052,[1]Sheet1!$AA:$AA)</f>
        <v>#VALUE!</v>
      </c>
      <c r="AP1052" s="100">
        <f t="shared" si="250"/>
        <v>1</v>
      </c>
      <c r="AQ1052" s="97">
        <f t="shared" si="251"/>
        <v>0</v>
      </c>
      <c r="AR1052" s="100">
        <f t="shared" si="252"/>
        <v>1</v>
      </c>
      <c r="AS1052" s="101">
        <f t="shared" si="253"/>
        <v>0</v>
      </c>
      <c r="AT1052" s="100">
        <v>0.11591202664236167</v>
      </c>
      <c r="AU1052" s="108">
        <f t="shared" si="254"/>
        <v>1</v>
      </c>
    </row>
    <row r="1053" spans="1:47" hidden="1">
      <c r="A1053" s="21">
        <v>44927</v>
      </c>
      <c r="B1053" s="22" t="s">
        <v>13</v>
      </c>
      <c r="C1053" s="22" t="s">
        <v>974</v>
      </c>
      <c r="D1053" s="22" t="s">
        <v>1074</v>
      </c>
      <c r="E1053" s="22">
        <v>1002049649</v>
      </c>
      <c r="F1053" s="23" t="s">
        <v>15</v>
      </c>
      <c r="G1053" s="22">
        <v>1069328</v>
      </c>
      <c r="H1053" s="36" t="s">
        <v>16</v>
      </c>
      <c r="I1053" s="4" t="s">
        <v>3512</v>
      </c>
      <c r="J1053" s="4" t="s">
        <v>3512</v>
      </c>
      <c r="K1053" s="24">
        <v>77491</v>
      </c>
      <c r="L1053" s="25">
        <v>77491</v>
      </c>
      <c r="M1053" s="26">
        <v>1</v>
      </c>
      <c r="N1053" s="26">
        <v>1</v>
      </c>
      <c r="O1053" s="26">
        <v>0</v>
      </c>
      <c r="P1053" s="26">
        <v>77491</v>
      </c>
      <c r="Q1053" s="26">
        <v>0</v>
      </c>
      <c r="R1053" s="27">
        <v>5666285.0200000005</v>
      </c>
      <c r="S1053" s="27">
        <v>0</v>
      </c>
      <c r="T1053" s="28">
        <v>5666285.0199999996</v>
      </c>
      <c r="U1053" s="27">
        <v>0</v>
      </c>
      <c r="V1053" s="29">
        <v>1</v>
      </c>
      <c r="W1053" s="26">
        <v>0</v>
      </c>
      <c r="X1053" s="30">
        <f t="shared" si="240"/>
        <v>1</v>
      </c>
      <c r="Y1053" s="31">
        <f t="shared" si="241"/>
        <v>77491</v>
      </c>
      <c r="Z1053" s="31">
        <f t="shared" si="242"/>
        <v>5666285.0200000005</v>
      </c>
      <c r="AA1053" s="31">
        <f t="shared" si="243"/>
        <v>5666285.0199999996</v>
      </c>
      <c r="AB1053" s="5">
        <v>1</v>
      </c>
      <c r="AC1053" s="6">
        <v>5118277.55</v>
      </c>
      <c r="AD1053" s="30">
        <v>0</v>
      </c>
      <c r="AE1053" s="67">
        <f t="shared" si="244"/>
        <v>1</v>
      </c>
      <c r="AF1053" s="70">
        <f>IF(C1053=Sheet6!$E$3,Sheet6!$E$4,IF('January 2023'!C1053=Sheet6!$F$3,Sheet6!$F$4,IF('January 2023'!C1053=Sheet6!$G$3,Sheet6!$G$4,IF('January 2023'!C1053=Sheet6!$H$3,Sheet6!$H$4,IF('January 2023'!C1053=Sheet6!$I$3,Sheet6!$I$4,IF('January 2023'!C1053=Sheet6!$J$3,Sheet6!$J$4,IF('January 2023'!C1053=Sheet6!$K$3,Sheet6!$K$4,IF('January 2023'!C1053=Sheet6!$L$3,Sheet6!$L$4))))))))</f>
        <v>0.11591202664236167</v>
      </c>
      <c r="AG1053" s="74">
        <f t="shared" si="245"/>
        <v>1</v>
      </c>
      <c r="AH1053" s="71">
        <v>0.83099999999999996</v>
      </c>
      <c r="AI1053" s="72">
        <f t="shared" si="246"/>
        <v>1</v>
      </c>
      <c r="AJ1053" s="73">
        <f t="shared" si="247"/>
        <v>1</v>
      </c>
      <c r="AK1053" s="73">
        <v>0.63021003652928631</v>
      </c>
      <c r="AL1053" s="95">
        <f t="shared" si="248"/>
        <v>1</v>
      </c>
      <c r="AM1053" s="107">
        <v>0</v>
      </c>
      <c r="AN1053" s="98">
        <f t="shared" si="249"/>
        <v>0</v>
      </c>
      <c r="AO1053" s="99" t="e">
        <f>SUMIF([1]Sheet1!$AB:$AB,E1053,[1]Sheet1!$AA:$AA)</f>
        <v>#VALUE!</v>
      </c>
      <c r="AP1053" s="100">
        <f t="shared" si="250"/>
        <v>1</v>
      </c>
      <c r="AQ1053" s="97">
        <f t="shared" si="251"/>
        <v>0</v>
      </c>
      <c r="AR1053" s="100">
        <f t="shared" si="252"/>
        <v>0.99999999999999989</v>
      </c>
      <c r="AS1053" s="101">
        <f t="shared" si="253"/>
        <v>0</v>
      </c>
      <c r="AT1053" s="100">
        <v>0.11591202664236167</v>
      </c>
      <c r="AU1053" s="108">
        <f t="shared" si="254"/>
        <v>1</v>
      </c>
    </row>
    <row r="1054" spans="1:47" hidden="1">
      <c r="A1054" s="21">
        <v>44927</v>
      </c>
      <c r="B1054" s="23" t="s">
        <v>13</v>
      </c>
      <c r="C1054" s="23" t="s">
        <v>974</v>
      </c>
      <c r="D1054" s="23" t="s">
        <v>1049</v>
      </c>
      <c r="E1054" s="23">
        <v>1002049900</v>
      </c>
      <c r="F1054" s="23" t="s">
        <v>15</v>
      </c>
      <c r="G1054" s="23">
        <v>1079534</v>
      </c>
      <c r="H1054" s="37" t="s">
        <v>16</v>
      </c>
      <c r="I1054" s="4" t="s">
        <v>3512</v>
      </c>
      <c r="J1054" s="4" t="s">
        <v>3512</v>
      </c>
      <c r="K1054" s="24">
        <v>68982</v>
      </c>
      <c r="L1054" s="24">
        <v>68982</v>
      </c>
      <c r="M1054" s="29">
        <v>1</v>
      </c>
      <c r="N1054" s="29">
        <v>1</v>
      </c>
      <c r="O1054" s="29">
        <v>0</v>
      </c>
      <c r="P1054" s="29">
        <v>68982</v>
      </c>
      <c r="Q1054" s="29">
        <v>0</v>
      </c>
      <c r="R1054" s="28">
        <v>5044091.2300000004</v>
      </c>
      <c r="S1054" s="28">
        <v>0</v>
      </c>
      <c r="T1054" s="28">
        <v>5044091.2300000004</v>
      </c>
      <c r="U1054" s="28">
        <v>0</v>
      </c>
      <c r="V1054" s="29">
        <v>1</v>
      </c>
      <c r="W1054" s="29">
        <v>0</v>
      </c>
      <c r="X1054" s="32">
        <f t="shared" si="240"/>
        <v>1</v>
      </c>
      <c r="Y1054" s="33">
        <f t="shared" si="241"/>
        <v>68982</v>
      </c>
      <c r="Z1054" s="33">
        <f t="shared" si="242"/>
        <v>5044091.2300000004</v>
      </c>
      <c r="AA1054" s="33">
        <f t="shared" si="243"/>
        <v>5044091.2300000004</v>
      </c>
      <c r="AB1054" s="5">
        <v>1</v>
      </c>
      <c r="AC1054" s="6">
        <v>883136.58</v>
      </c>
      <c r="AD1054" s="32">
        <v>0</v>
      </c>
      <c r="AE1054" s="67">
        <f t="shared" si="244"/>
        <v>1</v>
      </c>
      <c r="AF1054" s="70">
        <f>IF(C1054=Sheet6!$E$3,Sheet6!$E$4,IF('January 2023'!C1054=Sheet6!$F$3,Sheet6!$F$4,IF('January 2023'!C1054=Sheet6!$G$3,Sheet6!$G$4,IF('January 2023'!C1054=Sheet6!$H$3,Sheet6!$H$4,IF('January 2023'!C1054=Sheet6!$I$3,Sheet6!$I$4,IF('January 2023'!C1054=Sheet6!$J$3,Sheet6!$J$4,IF('January 2023'!C1054=Sheet6!$K$3,Sheet6!$K$4,IF('January 2023'!C1054=Sheet6!$L$3,Sheet6!$L$4))))))))</f>
        <v>0.11591202664236167</v>
      </c>
      <c r="AG1054" s="74">
        <f t="shared" si="245"/>
        <v>1</v>
      </c>
      <c r="AH1054" s="71">
        <v>0.83099999999999996</v>
      </c>
      <c r="AI1054" s="72">
        <f t="shared" si="246"/>
        <v>1</v>
      </c>
      <c r="AJ1054" s="73">
        <f t="shared" si="247"/>
        <v>1</v>
      </c>
      <c r="AK1054" s="73">
        <v>0.63021003652928631</v>
      </c>
      <c r="AL1054" s="95">
        <f t="shared" si="248"/>
        <v>1</v>
      </c>
      <c r="AM1054" s="107">
        <v>0</v>
      </c>
      <c r="AN1054" s="98">
        <f t="shared" si="249"/>
        <v>0</v>
      </c>
      <c r="AO1054" s="99" t="e">
        <f>SUMIF([1]Sheet1!$AB:$AB,E1054,[1]Sheet1!$AA:$AA)</f>
        <v>#VALUE!</v>
      </c>
      <c r="AP1054" s="100">
        <f t="shared" si="250"/>
        <v>1</v>
      </c>
      <c r="AQ1054" s="97">
        <f t="shared" si="251"/>
        <v>0</v>
      </c>
      <c r="AR1054" s="100">
        <f t="shared" si="252"/>
        <v>1</v>
      </c>
      <c r="AS1054" s="101">
        <f t="shared" si="253"/>
        <v>0</v>
      </c>
      <c r="AT1054" s="100">
        <v>0.11591202664236167</v>
      </c>
      <c r="AU1054" s="108">
        <f t="shared" si="254"/>
        <v>1</v>
      </c>
    </row>
    <row r="1055" spans="1:47" hidden="1">
      <c r="A1055" s="21">
        <v>44927</v>
      </c>
      <c r="B1055" s="22" t="s">
        <v>13</v>
      </c>
      <c r="C1055" s="22" t="s">
        <v>974</v>
      </c>
      <c r="D1055" s="22" t="s">
        <v>1087</v>
      </c>
      <c r="E1055" s="22">
        <v>1002049592</v>
      </c>
      <c r="F1055" s="23" t="s">
        <v>15</v>
      </c>
      <c r="G1055" s="22">
        <v>1079534</v>
      </c>
      <c r="H1055" s="36" t="s">
        <v>16</v>
      </c>
      <c r="I1055" s="4" t="s">
        <v>3512</v>
      </c>
      <c r="J1055" s="4" t="s">
        <v>3512</v>
      </c>
      <c r="K1055" s="24">
        <v>66096</v>
      </c>
      <c r="L1055" s="25">
        <v>66096</v>
      </c>
      <c r="M1055" s="26">
        <v>1</v>
      </c>
      <c r="N1055" s="26">
        <v>1</v>
      </c>
      <c r="O1055" s="26">
        <v>0</v>
      </c>
      <c r="P1055" s="26">
        <v>66096</v>
      </c>
      <c r="Q1055" s="26">
        <v>0</v>
      </c>
      <c r="R1055" s="27">
        <v>4833061.59</v>
      </c>
      <c r="S1055" s="27">
        <v>0</v>
      </c>
      <c r="T1055" s="28">
        <v>4833061.59</v>
      </c>
      <c r="U1055" s="27">
        <v>0</v>
      </c>
      <c r="V1055" s="29">
        <v>1</v>
      </c>
      <c r="W1055" s="26">
        <v>0</v>
      </c>
      <c r="X1055" s="30">
        <f t="shared" si="240"/>
        <v>1</v>
      </c>
      <c r="Y1055" s="31">
        <f t="shared" si="241"/>
        <v>66096</v>
      </c>
      <c r="Z1055" s="31">
        <f t="shared" si="242"/>
        <v>4833061.59</v>
      </c>
      <c r="AA1055" s="31">
        <f t="shared" si="243"/>
        <v>4833061.59</v>
      </c>
      <c r="AB1055" s="5">
        <v>1</v>
      </c>
      <c r="AC1055" s="6">
        <v>4591840.46</v>
      </c>
      <c r="AD1055" s="30">
        <v>0</v>
      </c>
      <c r="AE1055" s="67">
        <f t="shared" si="244"/>
        <v>1</v>
      </c>
      <c r="AF1055" s="70">
        <f>IF(C1055=Sheet6!$E$3,Sheet6!$E$4,IF('January 2023'!C1055=Sheet6!$F$3,Sheet6!$F$4,IF('January 2023'!C1055=Sheet6!$G$3,Sheet6!$G$4,IF('January 2023'!C1055=Sheet6!$H$3,Sheet6!$H$4,IF('January 2023'!C1055=Sheet6!$I$3,Sheet6!$I$4,IF('January 2023'!C1055=Sheet6!$J$3,Sheet6!$J$4,IF('January 2023'!C1055=Sheet6!$K$3,Sheet6!$K$4,IF('January 2023'!C1055=Sheet6!$L$3,Sheet6!$L$4))))))))</f>
        <v>0.11591202664236167</v>
      </c>
      <c r="AG1055" s="74">
        <f t="shared" si="245"/>
        <v>1</v>
      </c>
      <c r="AH1055" s="71">
        <v>0.83099999999999996</v>
      </c>
      <c r="AI1055" s="72">
        <f t="shared" si="246"/>
        <v>1</v>
      </c>
      <c r="AJ1055" s="73">
        <f t="shared" si="247"/>
        <v>1</v>
      </c>
      <c r="AK1055" s="73">
        <v>0.63021003652928631</v>
      </c>
      <c r="AL1055" s="95">
        <f t="shared" si="248"/>
        <v>1</v>
      </c>
      <c r="AM1055" s="107">
        <v>0</v>
      </c>
      <c r="AN1055" s="98">
        <f t="shared" si="249"/>
        <v>0</v>
      </c>
      <c r="AO1055" s="99" t="e">
        <f>SUMIF([1]Sheet1!$AB:$AB,E1055,[1]Sheet1!$AA:$AA)</f>
        <v>#VALUE!</v>
      </c>
      <c r="AP1055" s="100">
        <f t="shared" si="250"/>
        <v>1</v>
      </c>
      <c r="AQ1055" s="97">
        <f t="shared" si="251"/>
        <v>0</v>
      </c>
      <c r="AR1055" s="100">
        <f t="shared" si="252"/>
        <v>1</v>
      </c>
      <c r="AS1055" s="101">
        <f t="shared" si="253"/>
        <v>0</v>
      </c>
      <c r="AT1055" s="100">
        <v>0.11591202664236167</v>
      </c>
      <c r="AU1055" s="108">
        <f t="shared" si="254"/>
        <v>1</v>
      </c>
    </row>
    <row r="1056" spans="1:47" hidden="1">
      <c r="A1056" s="21">
        <v>44927</v>
      </c>
      <c r="B1056" s="22" t="s">
        <v>13</v>
      </c>
      <c r="C1056" s="22" t="s">
        <v>974</v>
      </c>
      <c r="D1056" s="22" t="s">
        <v>1052</v>
      </c>
      <c r="E1056" s="22">
        <v>1004670534</v>
      </c>
      <c r="F1056" s="23" t="s">
        <v>15</v>
      </c>
      <c r="G1056" s="22">
        <v>1079557</v>
      </c>
      <c r="H1056" s="36" t="s">
        <v>16</v>
      </c>
      <c r="I1056" s="4" t="s">
        <v>3512</v>
      </c>
      <c r="J1056" s="4" t="s">
        <v>3512</v>
      </c>
      <c r="K1056" s="24">
        <v>61206.474400000065</v>
      </c>
      <c r="L1056" s="25">
        <v>61206.474400000065</v>
      </c>
      <c r="M1056" s="26">
        <v>1</v>
      </c>
      <c r="N1056" s="26">
        <v>1</v>
      </c>
      <c r="O1056" s="26">
        <v>0</v>
      </c>
      <c r="P1056" s="26">
        <v>61206</v>
      </c>
      <c r="Q1056" s="26">
        <v>0</v>
      </c>
      <c r="R1056" s="27">
        <v>4475495.75</v>
      </c>
      <c r="S1056" s="27">
        <v>0</v>
      </c>
      <c r="T1056" s="28">
        <v>4475493</v>
      </c>
      <c r="U1056" s="27">
        <v>0</v>
      </c>
      <c r="V1056" s="29">
        <v>1</v>
      </c>
      <c r="W1056" s="26">
        <v>0</v>
      </c>
      <c r="X1056" s="30">
        <f t="shared" si="240"/>
        <v>1</v>
      </c>
      <c r="Y1056" s="31">
        <f t="shared" si="241"/>
        <v>61206</v>
      </c>
      <c r="Z1056" s="31">
        <f t="shared" si="242"/>
        <v>4475495.75</v>
      </c>
      <c r="AA1056" s="31">
        <f t="shared" si="243"/>
        <v>4475493</v>
      </c>
      <c r="AB1056" s="5">
        <v>1</v>
      </c>
      <c r="AC1056" s="6">
        <v>1911349.45</v>
      </c>
      <c r="AD1056" s="30">
        <v>0</v>
      </c>
      <c r="AE1056" s="67">
        <f t="shared" si="244"/>
        <v>1</v>
      </c>
      <c r="AF1056" s="70">
        <f>IF(C1056=Sheet6!$E$3,Sheet6!$E$4,IF('January 2023'!C1056=Sheet6!$F$3,Sheet6!$F$4,IF('January 2023'!C1056=Sheet6!$G$3,Sheet6!$G$4,IF('January 2023'!C1056=Sheet6!$H$3,Sheet6!$H$4,IF('January 2023'!C1056=Sheet6!$I$3,Sheet6!$I$4,IF('January 2023'!C1056=Sheet6!$J$3,Sheet6!$J$4,IF('January 2023'!C1056=Sheet6!$K$3,Sheet6!$K$4,IF('January 2023'!C1056=Sheet6!$L$3,Sheet6!$L$4))))))))</f>
        <v>0.11591202664236167</v>
      </c>
      <c r="AG1056" s="74">
        <f t="shared" si="245"/>
        <v>0.99999224918597718</v>
      </c>
      <c r="AH1056" s="71">
        <v>0.83099999999999996</v>
      </c>
      <c r="AI1056" s="72">
        <f t="shared" si="246"/>
        <v>1</v>
      </c>
      <c r="AJ1056" s="73">
        <f t="shared" si="247"/>
        <v>1</v>
      </c>
      <c r="AK1056" s="73">
        <v>0.63021003652928631</v>
      </c>
      <c r="AL1056" s="95">
        <f t="shared" si="248"/>
        <v>1</v>
      </c>
      <c r="AM1056" s="107">
        <v>0</v>
      </c>
      <c r="AN1056" s="98">
        <f t="shared" si="249"/>
        <v>0</v>
      </c>
      <c r="AO1056" s="99" t="e">
        <f>SUMIF([1]Sheet1!$AB:$AB,E1056,[1]Sheet1!$AA:$AA)</f>
        <v>#VALUE!</v>
      </c>
      <c r="AP1056" s="100">
        <f t="shared" si="250"/>
        <v>1</v>
      </c>
      <c r="AQ1056" s="97">
        <f t="shared" si="251"/>
        <v>0</v>
      </c>
      <c r="AR1056" s="100">
        <f t="shared" si="252"/>
        <v>0.99999938554293122</v>
      </c>
      <c r="AS1056" s="101">
        <f t="shared" si="253"/>
        <v>8.3652663290800788E-6</v>
      </c>
      <c r="AT1056" s="100">
        <v>0.11591202664236167</v>
      </c>
      <c r="AU1056" s="108">
        <f t="shared" si="254"/>
        <v>1</v>
      </c>
    </row>
    <row r="1057" spans="1:47" hidden="1">
      <c r="A1057" s="21">
        <v>44927</v>
      </c>
      <c r="B1057" s="23" t="s">
        <v>13</v>
      </c>
      <c r="C1057" s="23" t="s">
        <v>974</v>
      </c>
      <c r="D1057" s="23" t="s">
        <v>1063</v>
      </c>
      <c r="E1057" s="23">
        <v>1002049766</v>
      </c>
      <c r="F1057" s="23" t="s">
        <v>15</v>
      </c>
      <c r="G1057" s="23">
        <v>1079534</v>
      </c>
      <c r="H1057" s="37" t="s">
        <v>16</v>
      </c>
      <c r="I1057" s="4" t="s">
        <v>3512</v>
      </c>
      <c r="J1057" s="4" t="s">
        <v>3512</v>
      </c>
      <c r="K1057" s="24">
        <v>57137</v>
      </c>
      <c r="L1057" s="24">
        <v>57137</v>
      </c>
      <c r="M1057" s="29">
        <v>1</v>
      </c>
      <c r="N1057" s="29">
        <v>1</v>
      </c>
      <c r="O1057" s="29">
        <v>0</v>
      </c>
      <c r="P1057" s="29">
        <v>57137</v>
      </c>
      <c r="Q1057" s="29">
        <v>0</v>
      </c>
      <c r="R1057" s="28">
        <v>4138375.3100000005</v>
      </c>
      <c r="S1057" s="28">
        <v>0</v>
      </c>
      <c r="T1057" s="28">
        <v>4200000</v>
      </c>
      <c r="U1057" s="28">
        <v>0</v>
      </c>
      <c r="V1057" s="29">
        <v>1</v>
      </c>
      <c r="W1057" s="29">
        <v>0</v>
      </c>
      <c r="X1057" s="32">
        <f t="shared" si="240"/>
        <v>1</v>
      </c>
      <c r="Y1057" s="33">
        <f t="shared" si="241"/>
        <v>57137</v>
      </c>
      <c r="Z1057" s="33">
        <f t="shared" si="242"/>
        <v>4138375.3100000005</v>
      </c>
      <c r="AA1057" s="33">
        <f t="shared" si="243"/>
        <v>4200000</v>
      </c>
      <c r="AB1057" s="5">
        <v>1</v>
      </c>
      <c r="AC1057" s="6">
        <v>2859772.33</v>
      </c>
      <c r="AD1057" s="32">
        <v>0</v>
      </c>
      <c r="AE1057" s="67">
        <f t="shared" si="244"/>
        <v>1</v>
      </c>
      <c r="AF1057" s="70">
        <f>IF(C1057=Sheet6!$E$3,Sheet6!$E$4,IF('January 2023'!C1057=Sheet6!$F$3,Sheet6!$F$4,IF('January 2023'!C1057=Sheet6!$G$3,Sheet6!$G$4,IF('January 2023'!C1057=Sheet6!$H$3,Sheet6!$H$4,IF('January 2023'!C1057=Sheet6!$I$3,Sheet6!$I$4,IF('January 2023'!C1057=Sheet6!$J$3,Sheet6!$J$4,IF('January 2023'!C1057=Sheet6!$K$3,Sheet6!$K$4,IF('January 2023'!C1057=Sheet6!$L$3,Sheet6!$L$4))))))))</f>
        <v>0.11591202664236167</v>
      </c>
      <c r="AG1057" s="74">
        <f t="shared" si="245"/>
        <v>1</v>
      </c>
      <c r="AH1057" s="71">
        <v>0.83099999999999996</v>
      </c>
      <c r="AI1057" s="72">
        <f t="shared" si="246"/>
        <v>1</v>
      </c>
      <c r="AJ1057" s="73">
        <f t="shared" si="247"/>
        <v>1</v>
      </c>
      <c r="AK1057" s="73">
        <v>0.63021003652928631</v>
      </c>
      <c r="AL1057" s="95">
        <f t="shared" si="248"/>
        <v>1</v>
      </c>
      <c r="AM1057" s="107">
        <v>0</v>
      </c>
      <c r="AN1057" s="98">
        <f t="shared" si="249"/>
        <v>0</v>
      </c>
      <c r="AO1057" s="99" t="e">
        <f>SUMIF([1]Sheet1!$AB:$AB,E1057,[1]Sheet1!$AA:$AA)</f>
        <v>#VALUE!</v>
      </c>
      <c r="AP1057" s="100">
        <f t="shared" si="250"/>
        <v>1</v>
      </c>
      <c r="AQ1057" s="97">
        <f t="shared" si="251"/>
        <v>0</v>
      </c>
      <c r="AR1057" s="100">
        <f t="shared" si="252"/>
        <v>1.0148910346171574</v>
      </c>
      <c r="AS1057" s="101">
        <f t="shared" si="253"/>
        <v>-1.489103461715735E-2</v>
      </c>
      <c r="AT1057" s="100">
        <v>0.11591202664236167</v>
      </c>
      <c r="AU1057" s="108">
        <f t="shared" si="254"/>
        <v>1</v>
      </c>
    </row>
    <row r="1058" spans="1:47" hidden="1">
      <c r="A1058" s="21">
        <v>44927</v>
      </c>
      <c r="B1058" s="22" t="s">
        <v>13</v>
      </c>
      <c r="C1058" s="22" t="s">
        <v>974</v>
      </c>
      <c r="D1058" s="22" t="s">
        <v>1069</v>
      </c>
      <c r="E1058" s="22">
        <v>1002049550</v>
      </c>
      <c r="F1058" s="23" t="s">
        <v>15</v>
      </c>
      <c r="G1058" s="22">
        <v>1069328</v>
      </c>
      <c r="H1058" s="36" t="s">
        <v>16</v>
      </c>
      <c r="I1058" s="4" t="s">
        <v>3512</v>
      </c>
      <c r="J1058" s="4" t="s">
        <v>3512</v>
      </c>
      <c r="K1058" s="24">
        <v>56080</v>
      </c>
      <c r="L1058" s="25">
        <v>56080</v>
      </c>
      <c r="M1058" s="26">
        <v>1</v>
      </c>
      <c r="N1058" s="26">
        <v>1</v>
      </c>
      <c r="O1058" s="26">
        <v>0</v>
      </c>
      <c r="P1058" s="26">
        <v>56080</v>
      </c>
      <c r="Q1058" s="26">
        <v>0</v>
      </c>
      <c r="R1058" s="27">
        <v>4100673.17</v>
      </c>
      <c r="S1058" s="27">
        <v>0</v>
      </c>
      <c r="T1058" s="28">
        <v>4100673.17</v>
      </c>
      <c r="U1058" s="27">
        <v>0</v>
      </c>
      <c r="V1058" s="29">
        <v>1</v>
      </c>
      <c r="W1058" s="26">
        <v>0</v>
      </c>
      <c r="X1058" s="30">
        <f t="shared" si="240"/>
        <v>1</v>
      </c>
      <c r="Y1058" s="31">
        <f t="shared" si="241"/>
        <v>56080</v>
      </c>
      <c r="Z1058" s="31">
        <f t="shared" si="242"/>
        <v>4100673.17</v>
      </c>
      <c r="AA1058" s="31">
        <f t="shared" si="243"/>
        <v>4100673.17</v>
      </c>
      <c r="AB1058" s="5">
        <v>1</v>
      </c>
      <c r="AC1058" s="6">
        <v>3432332.24</v>
      </c>
      <c r="AD1058" s="30">
        <v>0</v>
      </c>
      <c r="AE1058" s="67">
        <f t="shared" si="244"/>
        <v>1</v>
      </c>
      <c r="AF1058" s="70">
        <f>IF(C1058=Sheet6!$E$3,Sheet6!$E$4,IF('January 2023'!C1058=Sheet6!$F$3,Sheet6!$F$4,IF('January 2023'!C1058=Sheet6!$G$3,Sheet6!$G$4,IF('January 2023'!C1058=Sheet6!$H$3,Sheet6!$H$4,IF('January 2023'!C1058=Sheet6!$I$3,Sheet6!$I$4,IF('January 2023'!C1058=Sheet6!$J$3,Sheet6!$J$4,IF('January 2023'!C1058=Sheet6!$K$3,Sheet6!$K$4,IF('January 2023'!C1058=Sheet6!$L$3,Sheet6!$L$4))))))))</f>
        <v>0.11591202664236167</v>
      </c>
      <c r="AG1058" s="74">
        <f t="shared" si="245"/>
        <v>1</v>
      </c>
      <c r="AH1058" s="71">
        <v>0.83099999999999996</v>
      </c>
      <c r="AI1058" s="72">
        <f t="shared" si="246"/>
        <v>1</v>
      </c>
      <c r="AJ1058" s="73">
        <f t="shared" si="247"/>
        <v>1</v>
      </c>
      <c r="AK1058" s="73">
        <v>0.63021003652928631</v>
      </c>
      <c r="AL1058" s="95">
        <f t="shared" si="248"/>
        <v>1</v>
      </c>
      <c r="AM1058" s="107">
        <v>0</v>
      </c>
      <c r="AN1058" s="98">
        <f t="shared" si="249"/>
        <v>0</v>
      </c>
      <c r="AO1058" s="99" t="e">
        <f>SUMIF([1]Sheet1!$AB:$AB,E1058,[1]Sheet1!$AA:$AA)</f>
        <v>#VALUE!</v>
      </c>
      <c r="AP1058" s="100">
        <f t="shared" si="250"/>
        <v>1</v>
      </c>
      <c r="AQ1058" s="97">
        <f t="shared" si="251"/>
        <v>0</v>
      </c>
      <c r="AR1058" s="100">
        <f t="shared" si="252"/>
        <v>1</v>
      </c>
      <c r="AS1058" s="101">
        <f t="shared" si="253"/>
        <v>0</v>
      </c>
      <c r="AT1058" s="100">
        <v>0.11591202664236167</v>
      </c>
      <c r="AU1058" s="108">
        <f t="shared" si="254"/>
        <v>1</v>
      </c>
    </row>
    <row r="1059" spans="1:47" hidden="1">
      <c r="A1059" s="21">
        <v>44927</v>
      </c>
      <c r="B1059" s="23" t="s">
        <v>13</v>
      </c>
      <c r="C1059" s="23" t="s">
        <v>974</v>
      </c>
      <c r="D1059" s="23" t="s">
        <v>1065</v>
      </c>
      <c r="E1059" s="23">
        <v>1002049628</v>
      </c>
      <c r="F1059" s="23" t="s">
        <v>15</v>
      </c>
      <c r="G1059" s="23">
        <v>1079557</v>
      </c>
      <c r="H1059" s="37" t="s">
        <v>16</v>
      </c>
      <c r="I1059" s="4" t="s">
        <v>3512</v>
      </c>
      <c r="J1059" s="4" t="s">
        <v>3512</v>
      </c>
      <c r="K1059" s="24">
        <v>47640</v>
      </c>
      <c r="L1059" s="24">
        <v>47640</v>
      </c>
      <c r="M1059" s="29">
        <v>1</v>
      </c>
      <c r="N1059" s="29">
        <v>0</v>
      </c>
      <c r="O1059" s="29">
        <v>0</v>
      </c>
      <c r="P1059" s="29">
        <v>47640</v>
      </c>
      <c r="Q1059" s="29">
        <v>0</v>
      </c>
      <c r="R1059" s="28">
        <v>3483524.7800000003</v>
      </c>
      <c r="S1059" s="28">
        <v>0</v>
      </c>
      <c r="T1059" s="28">
        <v>3483524.78</v>
      </c>
      <c r="U1059" s="28">
        <v>0</v>
      </c>
      <c r="V1059" s="29">
        <v>1</v>
      </c>
      <c r="W1059" s="29">
        <v>0</v>
      </c>
      <c r="X1059" s="32">
        <f t="shared" si="240"/>
        <v>1</v>
      </c>
      <c r="Y1059" s="33">
        <f t="shared" si="241"/>
        <v>47640</v>
      </c>
      <c r="Z1059" s="33">
        <f t="shared" si="242"/>
        <v>3483524.7800000003</v>
      </c>
      <c r="AA1059" s="33">
        <f t="shared" si="243"/>
        <v>3483524.78</v>
      </c>
      <c r="AB1059" s="5">
        <v>1</v>
      </c>
      <c r="AC1059" s="6">
        <v>3597998.64</v>
      </c>
      <c r="AD1059" s="32">
        <v>0</v>
      </c>
      <c r="AE1059" s="67">
        <f t="shared" si="244"/>
        <v>1</v>
      </c>
      <c r="AF1059" s="70">
        <f>IF(C1059=Sheet6!$E$3,Sheet6!$E$4,IF('January 2023'!C1059=Sheet6!$F$3,Sheet6!$F$4,IF('January 2023'!C1059=Sheet6!$G$3,Sheet6!$G$4,IF('January 2023'!C1059=Sheet6!$H$3,Sheet6!$H$4,IF('January 2023'!C1059=Sheet6!$I$3,Sheet6!$I$4,IF('January 2023'!C1059=Sheet6!$J$3,Sheet6!$J$4,IF('January 2023'!C1059=Sheet6!$K$3,Sheet6!$K$4,IF('January 2023'!C1059=Sheet6!$L$3,Sheet6!$L$4))))))))</f>
        <v>0.11591202664236167</v>
      </c>
      <c r="AG1059" s="74">
        <f t="shared" si="245"/>
        <v>1</v>
      </c>
      <c r="AH1059" s="71">
        <v>0.83099999999999996</v>
      </c>
      <c r="AI1059" s="72">
        <f t="shared" si="246"/>
        <v>1</v>
      </c>
      <c r="AJ1059" s="73">
        <f t="shared" si="247"/>
        <v>1</v>
      </c>
      <c r="AK1059" s="73">
        <v>0.63021003652928631</v>
      </c>
      <c r="AL1059" s="95">
        <f t="shared" si="248"/>
        <v>1</v>
      </c>
      <c r="AM1059" s="107">
        <v>0</v>
      </c>
      <c r="AN1059" s="98">
        <f t="shared" si="249"/>
        <v>0</v>
      </c>
      <c r="AO1059" s="99" t="e">
        <f>SUMIF([1]Sheet1!$AB:$AB,E1059,[1]Sheet1!$AA:$AA)</f>
        <v>#VALUE!</v>
      </c>
      <c r="AP1059" s="100">
        <f t="shared" si="250"/>
        <v>1</v>
      </c>
      <c r="AQ1059" s="97">
        <f t="shared" si="251"/>
        <v>0</v>
      </c>
      <c r="AR1059" s="100">
        <f t="shared" si="252"/>
        <v>0.99999999999999989</v>
      </c>
      <c r="AS1059" s="101">
        <f t="shared" si="253"/>
        <v>0</v>
      </c>
      <c r="AT1059" s="100">
        <v>0.11591202664236167</v>
      </c>
      <c r="AU1059" s="108">
        <f t="shared" si="254"/>
        <v>1</v>
      </c>
    </row>
    <row r="1060" spans="1:47" hidden="1">
      <c r="A1060" s="21">
        <v>44927</v>
      </c>
      <c r="B1060" s="22" t="s">
        <v>13</v>
      </c>
      <c r="C1060" s="22" t="s">
        <v>974</v>
      </c>
      <c r="D1060" s="22" t="s">
        <v>1098</v>
      </c>
      <c r="E1060" s="22">
        <v>1002049851</v>
      </c>
      <c r="F1060" s="23" t="s">
        <v>15</v>
      </c>
      <c r="G1060" s="22">
        <v>1079557</v>
      </c>
      <c r="H1060" s="36" t="s">
        <v>16</v>
      </c>
      <c r="I1060" s="4" t="s">
        <v>3512</v>
      </c>
      <c r="J1060" s="4" t="s">
        <v>3512</v>
      </c>
      <c r="K1060" s="24">
        <v>36000</v>
      </c>
      <c r="L1060" s="25">
        <v>36000</v>
      </c>
      <c r="M1060" s="26">
        <v>1</v>
      </c>
      <c r="N1060" s="26">
        <v>1</v>
      </c>
      <c r="O1060" s="26">
        <v>0</v>
      </c>
      <c r="P1060" s="26">
        <v>36000</v>
      </c>
      <c r="Q1060" s="26">
        <v>0</v>
      </c>
      <c r="R1060" s="27">
        <v>2632386.48</v>
      </c>
      <c r="S1060" s="27">
        <v>0</v>
      </c>
      <c r="T1060" s="28">
        <v>2632385.94</v>
      </c>
      <c r="U1060" s="27">
        <v>0</v>
      </c>
      <c r="V1060" s="29">
        <v>1</v>
      </c>
      <c r="W1060" s="26">
        <v>0</v>
      </c>
      <c r="X1060" s="30">
        <f t="shared" si="240"/>
        <v>1</v>
      </c>
      <c r="Y1060" s="31">
        <f t="shared" si="241"/>
        <v>36000</v>
      </c>
      <c r="Z1060" s="31">
        <f t="shared" si="242"/>
        <v>2632386.48</v>
      </c>
      <c r="AA1060" s="31">
        <f t="shared" si="243"/>
        <v>2632385.94</v>
      </c>
      <c r="AB1060" s="5">
        <v>1</v>
      </c>
      <c r="AC1060" s="6">
        <v>2044993.57</v>
      </c>
      <c r="AD1060" s="30">
        <v>0</v>
      </c>
      <c r="AE1060" s="67">
        <f t="shared" si="244"/>
        <v>1</v>
      </c>
      <c r="AF1060" s="70">
        <f>IF(C1060=Sheet6!$E$3,Sheet6!$E$4,IF('January 2023'!C1060=Sheet6!$F$3,Sheet6!$F$4,IF('January 2023'!C1060=Sheet6!$G$3,Sheet6!$G$4,IF('January 2023'!C1060=Sheet6!$H$3,Sheet6!$H$4,IF('January 2023'!C1060=Sheet6!$I$3,Sheet6!$I$4,IF('January 2023'!C1060=Sheet6!$J$3,Sheet6!$J$4,IF('January 2023'!C1060=Sheet6!$K$3,Sheet6!$K$4,IF('January 2023'!C1060=Sheet6!$L$3,Sheet6!$L$4))))))))</f>
        <v>0.11591202664236167</v>
      </c>
      <c r="AG1060" s="74">
        <f t="shared" si="245"/>
        <v>1</v>
      </c>
      <c r="AH1060" s="71">
        <v>0.83099999999999996</v>
      </c>
      <c r="AI1060" s="72">
        <f t="shared" si="246"/>
        <v>1</v>
      </c>
      <c r="AJ1060" s="73">
        <f t="shared" si="247"/>
        <v>1</v>
      </c>
      <c r="AK1060" s="73">
        <v>0.63021003652928631</v>
      </c>
      <c r="AL1060" s="95">
        <f t="shared" si="248"/>
        <v>1</v>
      </c>
      <c r="AM1060" s="107">
        <v>0</v>
      </c>
      <c r="AN1060" s="98">
        <f t="shared" si="249"/>
        <v>0</v>
      </c>
      <c r="AO1060" s="99" t="e">
        <f>SUMIF([1]Sheet1!$AB:$AB,E1060,[1]Sheet1!$AA:$AA)</f>
        <v>#VALUE!</v>
      </c>
      <c r="AP1060" s="100">
        <f t="shared" si="250"/>
        <v>1</v>
      </c>
      <c r="AQ1060" s="97">
        <f t="shared" si="251"/>
        <v>0</v>
      </c>
      <c r="AR1060" s="100">
        <f t="shared" si="252"/>
        <v>0.99999979486294888</v>
      </c>
      <c r="AS1060" s="101">
        <f t="shared" si="253"/>
        <v>2.0513705112357172E-7</v>
      </c>
      <c r="AT1060" s="100">
        <v>0.11591202664236167</v>
      </c>
      <c r="AU1060" s="108">
        <f t="shared" si="254"/>
        <v>1</v>
      </c>
    </row>
    <row r="1061" spans="1:47" hidden="1">
      <c r="A1061" s="21">
        <v>44927</v>
      </c>
      <c r="B1061" s="22" t="s">
        <v>13</v>
      </c>
      <c r="C1061" s="22" t="s">
        <v>974</v>
      </c>
      <c r="D1061" s="22" t="s">
        <v>1107</v>
      </c>
      <c r="E1061" s="22">
        <v>1002049606</v>
      </c>
      <c r="F1061" s="23" t="s">
        <v>15</v>
      </c>
      <c r="G1061" s="22">
        <v>1079534</v>
      </c>
      <c r="H1061" s="36" t="s">
        <v>16</v>
      </c>
      <c r="I1061" s="4" t="s">
        <v>3512</v>
      </c>
      <c r="J1061" s="4" t="s">
        <v>3512</v>
      </c>
      <c r="K1061" s="24">
        <v>34960</v>
      </c>
      <c r="L1061" s="25">
        <v>34960</v>
      </c>
      <c r="M1061" s="26">
        <v>1</v>
      </c>
      <c r="N1061" s="26">
        <v>1</v>
      </c>
      <c r="O1061" s="26">
        <v>0</v>
      </c>
      <c r="P1061" s="26">
        <v>34960</v>
      </c>
      <c r="Q1061" s="26">
        <v>0</v>
      </c>
      <c r="R1061" s="27">
        <v>2556339.7600000002</v>
      </c>
      <c r="S1061" s="27">
        <v>0</v>
      </c>
      <c r="T1061" s="28">
        <v>2556339.7599999998</v>
      </c>
      <c r="U1061" s="27">
        <v>0</v>
      </c>
      <c r="V1061" s="29">
        <v>1</v>
      </c>
      <c r="W1061" s="26">
        <v>0</v>
      </c>
      <c r="X1061" s="30">
        <f t="shared" si="240"/>
        <v>1</v>
      </c>
      <c r="Y1061" s="31">
        <f t="shared" si="241"/>
        <v>34960</v>
      </c>
      <c r="Z1061" s="31">
        <f t="shared" si="242"/>
        <v>2556339.7600000002</v>
      </c>
      <c r="AA1061" s="31">
        <f t="shared" si="243"/>
        <v>2556339.7599999998</v>
      </c>
      <c r="AB1061" s="5">
        <v>1</v>
      </c>
      <c r="AC1061" s="6">
        <v>2217236.52</v>
      </c>
      <c r="AD1061" s="30">
        <v>0</v>
      </c>
      <c r="AE1061" s="67">
        <f t="shared" si="244"/>
        <v>1</v>
      </c>
      <c r="AF1061" s="70">
        <f>IF(C1061=Sheet6!$E$3,Sheet6!$E$4,IF('January 2023'!C1061=Sheet6!$F$3,Sheet6!$F$4,IF('January 2023'!C1061=Sheet6!$G$3,Sheet6!$G$4,IF('January 2023'!C1061=Sheet6!$H$3,Sheet6!$H$4,IF('January 2023'!C1061=Sheet6!$I$3,Sheet6!$I$4,IF('January 2023'!C1061=Sheet6!$J$3,Sheet6!$J$4,IF('January 2023'!C1061=Sheet6!$K$3,Sheet6!$K$4,IF('January 2023'!C1061=Sheet6!$L$3,Sheet6!$L$4))))))))</f>
        <v>0.11591202664236167</v>
      </c>
      <c r="AG1061" s="74">
        <f t="shared" si="245"/>
        <v>1</v>
      </c>
      <c r="AH1061" s="71">
        <v>0.83099999999999996</v>
      </c>
      <c r="AI1061" s="72">
        <f t="shared" si="246"/>
        <v>1</v>
      </c>
      <c r="AJ1061" s="73">
        <f t="shared" si="247"/>
        <v>1</v>
      </c>
      <c r="AK1061" s="73">
        <v>0.63021003652928631</v>
      </c>
      <c r="AL1061" s="95">
        <f t="shared" si="248"/>
        <v>1</v>
      </c>
      <c r="AM1061" s="107">
        <v>0</v>
      </c>
      <c r="AN1061" s="98">
        <f t="shared" si="249"/>
        <v>0</v>
      </c>
      <c r="AO1061" s="99" t="e">
        <f>SUMIF([1]Sheet1!$AB:$AB,E1061,[1]Sheet1!$AA:$AA)</f>
        <v>#VALUE!</v>
      </c>
      <c r="AP1061" s="100">
        <f t="shared" si="250"/>
        <v>1</v>
      </c>
      <c r="AQ1061" s="97">
        <f t="shared" si="251"/>
        <v>0</v>
      </c>
      <c r="AR1061" s="100">
        <f t="shared" si="252"/>
        <v>0.99999999999999978</v>
      </c>
      <c r="AS1061" s="101">
        <f t="shared" si="253"/>
        <v>0</v>
      </c>
      <c r="AT1061" s="100">
        <v>0.11591202664236167</v>
      </c>
      <c r="AU1061" s="108">
        <f t="shared" si="254"/>
        <v>1</v>
      </c>
    </row>
    <row r="1062" spans="1:47" hidden="1">
      <c r="A1062" s="21">
        <v>44927</v>
      </c>
      <c r="B1062" s="22" t="s">
        <v>13</v>
      </c>
      <c r="C1062" s="22" t="s">
        <v>974</v>
      </c>
      <c r="D1062" s="22" t="s">
        <v>1109</v>
      </c>
      <c r="E1062" s="22">
        <v>1002049604</v>
      </c>
      <c r="F1062" s="23" t="s">
        <v>15</v>
      </c>
      <c r="G1062" s="22">
        <v>1079557</v>
      </c>
      <c r="H1062" s="36" t="s">
        <v>16</v>
      </c>
      <c r="I1062" s="4" t="s">
        <v>3512</v>
      </c>
      <c r="J1062" s="4" t="s">
        <v>3512</v>
      </c>
      <c r="K1062" s="24">
        <v>31200</v>
      </c>
      <c r="L1062" s="25">
        <v>31200</v>
      </c>
      <c r="M1062" s="26">
        <v>1</v>
      </c>
      <c r="N1062" s="26">
        <v>1</v>
      </c>
      <c r="O1062" s="26">
        <v>0</v>
      </c>
      <c r="P1062" s="26">
        <v>31200</v>
      </c>
      <c r="Q1062" s="26">
        <v>0</v>
      </c>
      <c r="R1062" s="27">
        <v>2281401.62</v>
      </c>
      <c r="S1062" s="27">
        <v>0</v>
      </c>
      <c r="T1062" s="28">
        <v>2281401.62</v>
      </c>
      <c r="U1062" s="27">
        <v>0</v>
      </c>
      <c r="V1062" s="29">
        <v>1</v>
      </c>
      <c r="W1062" s="26">
        <v>0</v>
      </c>
      <c r="X1062" s="30">
        <f t="shared" si="240"/>
        <v>1</v>
      </c>
      <c r="Y1062" s="31">
        <f t="shared" si="241"/>
        <v>31200</v>
      </c>
      <c r="Z1062" s="31">
        <f t="shared" si="242"/>
        <v>2281401.62</v>
      </c>
      <c r="AA1062" s="31">
        <f t="shared" si="243"/>
        <v>2281401.62</v>
      </c>
      <c r="AB1062" s="5">
        <v>1</v>
      </c>
      <c r="AC1062" s="6">
        <v>2065036.39</v>
      </c>
      <c r="AD1062" s="30">
        <v>0</v>
      </c>
      <c r="AE1062" s="67">
        <f t="shared" si="244"/>
        <v>1</v>
      </c>
      <c r="AF1062" s="70">
        <f>IF(C1062=Sheet6!$E$3,Sheet6!$E$4,IF('January 2023'!C1062=Sheet6!$F$3,Sheet6!$F$4,IF('January 2023'!C1062=Sheet6!$G$3,Sheet6!$G$4,IF('January 2023'!C1062=Sheet6!$H$3,Sheet6!$H$4,IF('January 2023'!C1062=Sheet6!$I$3,Sheet6!$I$4,IF('January 2023'!C1062=Sheet6!$J$3,Sheet6!$J$4,IF('January 2023'!C1062=Sheet6!$K$3,Sheet6!$K$4,IF('January 2023'!C1062=Sheet6!$L$3,Sheet6!$L$4))))))))</f>
        <v>0.11591202664236167</v>
      </c>
      <c r="AG1062" s="74">
        <f t="shared" si="245"/>
        <v>1</v>
      </c>
      <c r="AH1062" s="71">
        <v>0.83099999999999996</v>
      </c>
      <c r="AI1062" s="72">
        <f t="shared" si="246"/>
        <v>1</v>
      </c>
      <c r="AJ1062" s="73">
        <f t="shared" si="247"/>
        <v>1</v>
      </c>
      <c r="AK1062" s="73">
        <v>0.63021003652928631</v>
      </c>
      <c r="AL1062" s="95">
        <f t="shared" si="248"/>
        <v>1</v>
      </c>
      <c r="AM1062" s="107">
        <v>0</v>
      </c>
      <c r="AN1062" s="98">
        <f t="shared" si="249"/>
        <v>0</v>
      </c>
      <c r="AO1062" s="99" t="e">
        <f>SUMIF([1]Sheet1!$AB:$AB,E1062,[1]Sheet1!$AA:$AA)</f>
        <v>#VALUE!</v>
      </c>
      <c r="AP1062" s="100">
        <f t="shared" si="250"/>
        <v>1</v>
      </c>
      <c r="AQ1062" s="97">
        <f t="shared" si="251"/>
        <v>0</v>
      </c>
      <c r="AR1062" s="100">
        <f t="shared" si="252"/>
        <v>1</v>
      </c>
      <c r="AS1062" s="101">
        <f t="shared" si="253"/>
        <v>0</v>
      </c>
      <c r="AT1062" s="100">
        <v>0.11591202664236167</v>
      </c>
      <c r="AU1062" s="108">
        <f t="shared" si="254"/>
        <v>1</v>
      </c>
    </row>
    <row r="1063" spans="1:47" hidden="1">
      <c r="A1063" s="21">
        <v>44927</v>
      </c>
      <c r="B1063" s="22" t="s">
        <v>13</v>
      </c>
      <c r="C1063" s="22" t="s">
        <v>974</v>
      </c>
      <c r="D1063" s="22" t="s">
        <v>3407</v>
      </c>
      <c r="E1063" s="22">
        <v>1002049648</v>
      </c>
      <c r="F1063" s="23" t="s">
        <v>15</v>
      </c>
      <c r="G1063" s="22">
        <v>1079557</v>
      </c>
      <c r="H1063" s="36" t="s">
        <v>16</v>
      </c>
      <c r="I1063" s="4" t="s">
        <v>3512</v>
      </c>
      <c r="J1063" s="4" t="s">
        <v>3512</v>
      </c>
      <c r="K1063" s="24">
        <v>27610.666666666511</v>
      </c>
      <c r="L1063" s="25">
        <v>27610.666666666511</v>
      </c>
      <c r="M1063" s="26">
        <v>1</v>
      </c>
      <c r="N1063" s="26">
        <v>1</v>
      </c>
      <c r="O1063" s="26">
        <v>0</v>
      </c>
      <c r="P1063" s="26">
        <v>27620</v>
      </c>
      <c r="Q1063" s="26">
        <v>0</v>
      </c>
      <c r="R1063" s="27">
        <v>2019625.4100000001</v>
      </c>
      <c r="S1063" s="27">
        <v>0</v>
      </c>
      <c r="T1063" s="28">
        <v>2019625.41</v>
      </c>
      <c r="U1063" s="27">
        <v>0</v>
      </c>
      <c r="V1063" s="29">
        <v>1</v>
      </c>
      <c r="W1063" s="26">
        <v>0</v>
      </c>
      <c r="X1063" s="30">
        <f t="shared" si="240"/>
        <v>1</v>
      </c>
      <c r="Y1063" s="31">
        <f t="shared" si="241"/>
        <v>27620</v>
      </c>
      <c r="Z1063" s="31">
        <f t="shared" si="242"/>
        <v>2019625.4100000001</v>
      </c>
      <c r="AA1063" s="31">
        <f t="shared" si="243"/>
        <v>2019625.41</v>
      </c>
      <c r="AB1063" s="5">
        <v>1</v>
      </c>
      <c r="AC1063" s="6">
        <v>3258523.45</v>
      </c>
      <c r="AD1063" s="30">
        <v>0</v>
      </c>
      <c r="AE1063" s="67">
        <f t="shared" si="244"/>
        <v>1</v>
      </c>
      <c r="AF1063" s="70">
        <f>IF(C1063=Sheet6!$E$3,Sheet6!$E$4,IF('January 2023'!C1063=Sheet6!$F$3,Sheet6!$F$4,IF('January 2023'!C1063=Sheet6!$G$3,Sheet6!$G$4,IF('January 2023'!C1063=Sheet6!$H$3,Sheet6!$H$4,IF('January 2023'!C1063=Sheet6!$I$3,Sheet6!$I$4,IF('January 2023'!C1063=Sheet6!$J$3,Sheet6!$J$4,IF('January 2023'!C1063=Sheet6!$K$3,Sheet6!$K$4,IF('January 2023'!C1063=Sheet6!$L$3,Sheet6!$L$4))))))))</f>
        <v>0.11591202664236167</v>
      </c>
      <c r="AG1063" s="74">
        <f t="shared" si="245"/>
        <v>1.0003380336102046</v>
      </c>
      <c r="AH1063" s="71">
        <v>0.83099999999999996</v>
      </c>
      <c r="AI1063" s="72">
        <f t="shared" si="246"/>
        <v>1</v>
      </c>
      <c r="AJ1063" s="73">
        <f t="shared" si="247"/>
        <v>1</v>
      </c>
      <c r="AK1063" s="73">
        <v>0.63021003652928631</v>
      </c>
      <c r="AL1063" s="95">
        <f t="shared" si="248"/>
        <v>1</v>
      </c>
      <c r="AM1063" s="107">
        <v>0</v>
      </c>
      <c r="AN1063" s="98">
        <f t="shared" si="249"/>
        <v>0</v>
      </c>
      <c r="AO1063" s="99" t="e">
        <f>SUMIF([1]Sheet1!$AB:$AB,E1063,[1]Sheet1!$AA:$AA)</f>
        <v>#VALUE!</v>
      </c>
      <c r="AP1063" s="100">
        <f t="shared" si="250"/>
        <v>1</v>
      </c>
      <c r="AQ1063" s="97">
        <f t="shared" si="251"/>
        <v>0</v>
      </c>
      <c r="AR1063" s="100">
        <f t="shared" si="252"/>
        <v>0.99999999999999989</v>
      </c>
      <c r="AS1063" s="101">
        <f t="shared" si="253"/>
        <v>-3.380336102045689E-4</v>
      </c>
      <c r="AT1063" s="100">
        <v>0.11591202664236167</v>
      </c>
      <c r="AU1063" s="108">
        <f t="shared" si="254"/>
        <v>1</v>
      </c>
    </row>
    <row r="1064" spans="1:47" hidden="1">
      <c r="A1064" s="21">
        <v>44927</v>
      </c>
      <c r="B1064" s="23" t="s">
        <v>13</v>
      </c>
      <c r="C1064" s="23" t="s">
        <v>974</v>
      </c>
      <c r="D1064" s="23" t="s">
        <v>1111</v>
      </c>
      <c r="E1064" s="23">
        <v>1002049784</v>
      </c>
      <c r="F1064" s="23" t="s">
        <v>15</v>
      </c>
      <c r="G1064" s="23">
        <v>1069328</v>
      </c>
      <c r="H1064" s="37" t="s">
        <v>16</v>
      </c>
      <c r="I1064" s="4" t="s">
        <v>3512</v>
      </c>
      <c r="J1064" s="4" t="s">
        <v>3512</v>
      </c>
      <c r="K1064" s="24">
        <v>27260</v>
      </c>
      <c r="L1064" s="24">
        <v>27260</v>
      </c>
      <c r="M1064" s="29">
        <v>1</v>
      </c>
      <c r="N1064" s="29">
        <v>1</v>
      </c>
      <c r="O1064" s="29">
        <v>0</v>
      </c>
      <c r="P1064" s="29">
        <v>27260</v>
      </c>
      <c r="Q1064" s="29">
        <v>0</v>
      </c>
      <c r="R1064" s="28">
        <v>1993301.5500000003</v>
      </c>
      <c r="S1064" s="28">
        <v>0</v>
      </c>
      <c r="T1064" s="28">
        <v>1993301.55</v>
      </c>
      <c r="U1064" s="28">
        <v>0</v>
      </c>
      <c r="V1064" s="29">
        <v>1</v>
      </c>
      <c r="W1064" s="29">
        <v>0</v>
      </c>
      <c r="X1064" s="32">
        <f t="shared" si="240"/>
        <v>1</v>
      </c>
      <c r="Y1064" s="33">
        <f t="shared" si="241"/>
        <v>27260</v>
      </c>
      <c r="Z1064" s="33">
        <f t="shared" si="242"/>
        <v>1993301.5500000003</v>
      </c>
      <c r="AA1064" s="33">
        <f t="shared" si="243"/>
        <v>1993301.55</v>
      </c>
      <c r="AB1064" s="5">
        <v>1</v>
      </c>
      <c r="AC1064" s="6">
        <v>1920508.89</v>
      </c>
      <c r="AD1064" s="32">
        <v>0</v>
      </c>
      <c r="AE1064" s="67">
        <f t="shared" si="244"/>
        <v>1</v>
      </c>
      <c r="AF1064" s="70">
        <f>IF(C1064=Sheet6!$E$3,Sheet6!$E$4,IF('January 2023'!C1064=Sheet6!$F$3,Sheet6!$F$4,IF('January 2023'!C1064=Sheet6!$G$3,Sheet6!$G$4,IF('January 2023'!C1064=Sheet6!$H$3,Sheet6!$H$4,IF('January 2023'!C1064=Sheet6!$I$3,Sheet6!$I$4,IF('January 2023'!C1064=Sheet6!$J$3,Sheet6!$J$4,IF('January 2023'!C1064=Sheet6!$K$3,Sheet6!$K$4,IF('January 2023'!C1064=Sheet6!$L$3,Sheet6!$L$4))))))))</f>
        <v>0.11591202664236167</v>
      </c>
      <c r="AG1064" s="74">
        <f t="shared" si="245"/>
        <v>1</v>
      </c>
      <c r="AH1064" s="71">
        <v>0.83099999999999996</v>
      </c>
      <c r="AI1064" s="72">
        <f t="shared" si="246"/>
        <v>1</v>
      </c>
      <c r="AJ1064" s="73">
        <f t="shared" si="247"/>
        <v>1</v>
      </c>
      <c r="AK1064" s="73">
        <v>0.63021003652928631</v>
      </c>
      <c r="AL1064" s="95">
        <f t="shared" si="248"/>
        <v>1</v>
      </c>
      <c r="AM1064" s="107">
        <v>0</v>
      </c>
      <c r="AN1064" s="98">
        <f t="shared" si="249"/>
        <v>0</v>
      </c>
      <c r="AO1064" s="99" t="e">
        <f>SUMIF([1]Sheet1!$AB:$AB,E1064,[1]Sheet1!$AA:$AA)</f>
        <v>#VALUE!</v>
      </c>
      <c r="AP1064" s="100">
        <f t="shared" si="250"/>
        <v>1</v>
      </c>
      <c r="AQ1064" s="97">
        <f t="shared" si="251"/>
        <v>0</v>
      </c>
      <c r="AR1064" s="100">
        <f t="shared" si="252"/>
        <v>0.99999999999999989</v>
      </c>
      <c r="AS1064" s="101">
        <f t="shared" si="253"/>
        <v>0</v>
      </c>
      <c r="AT1064" s="100">
        <v>0.11591202664236167</v>
      </c>
      <c r="AU1064" s="108">
        <f t="shared" si="254"/>
        <v>1</v>
      </c>
    </row>
    <row r="1065" spans="1:47" hidden="1">
      <c r="A1065" s="21">
        <v>44927</v>
      </c>
      <c r="B1065" s="22" t="s">
        <v>13</v>
      </c>
      <c r="C1065" s="22" t="s">
        <v>974</v>
      </c>
      <c r="D1065" s="22" t="s">
        <v>1102</v>
      </c>
      <c r="E1065" s="22">
        <v>1002049692</v>
      </c>
      <c r="F1065" s="23" t="s">
        <v>15</v>
      </c>
      <c r="G1065" s="22">
        <v>1079534</v>
      </c>
      <c r="H1065" s="36" t="s">
        <v>16</v>
      </c>
      <c r="I1065" s="4" t="s">
        <v>3512</v>
      </c>
      <c r="J1065" s="4" t="s">
        <v>3512</v>
      </c>
      <c r="K1065" s="24">
        <v>26860</v>
      </c>
      <c r="L1065" s="25">
        <v>26860</v>
      </c>
      <c r="M1065" s="26">
        <v>1</v>
      </c>
      <c r="N1065" s="26">
        <v>1</v>
      </c>
      <c r="O1065" s="26">
        <v>0</v>
      </c>
      <c r="P1065" s="26">
        <v>26860</v>
      </c>
      <c r="Q1065" s="26">
        <v>0</v>
      </c>
      <c r="R1065" s="27">
        <v>1945442.72</v>
      </c>
      <c r="S1065" s="27">
        <v>0</v>
      </c>
      <c r="T1065" s="28">
        <v>1945442.72</v>
      </c>
      <c r="U1065" s="27">
        <v>0</v>
      </c>
      <c r="V1065" s="29">
        <v>1</v>
      </c>
      <c r="W1065" s="26">
        <v>0</v>
      </c>
      <c r="X1065" s="30">
        <f t="shared" si="240"/>
        <v>1</v>
      </c>
      <c r="Y1065" s="31">
        <f t="shared" si="241"/>
        <v>26860</v>
      </c>
      <c r="Z1065" s="31">
        <f t="shared" si="242"/>
        <v>1945442.72</v>
      </c>
      <c r="AA1065" s="31">
        <f t="shared" si="243"/>
        <v>1945442.72</v>
      </c>
      <c r="AB1065" s="5">
        <v>1</v>
      </c>
      <c r="AC1065" s="6">
        <v>2120937.0499999998</v>
      </c>
      <c r="AD1065" s="30">
        <v>0</v>
      </c>
      <c r="AE1065" s="67">
        <f t="shared" si="244"/>
        <v>1</v>
      </c>
      <c r="AF1065" s="70">
        <f>IF(C1065=Sheet6!$E$3,Sheet6!$E$4,IF('January 2023'!C1065=Sheet6!$F$3,Sheet6!$F$4,IF('January 2023'!C1065=Sheet6!$G$3,Sheet6!$G$4,IF('January 2023'!C1065=Sheet6!$H$3,Sheet6!$H$4,IF('January 2023'!C1065=Sheet6!$I$3,Sheet6!$I$4,IF('January 2023'!C1065=Sheet6!$J$3,Sheet6!$J$4,IF('January 2023'!C1065=Sheet6!$K$3,Sheet6!$K$4,IF('January 2023'!C1065=Sheet6!$L$3,Sheet6!$L$4))))))))</f>
        <v>0.11591202664236167</v>
      </c>
      <c r="AG1065" s="74">
        <f t="shared" si="245"/>
        <v>1</v>
      </c>
      <c r="AH1065" s="71">
        <v>0.83099999999999996</v>
      </c>
      <c r="AI1065" s="72">
        <f t="shared" si="246"/>
        <v>1</v>
      </c>
      <c r="AJ1065" s="73">
        <f t="shared" si="247"/>
        <v>1</v>
      </c>
      <c r="AK1065" s="73">
        <v>0.63021003652928631</v>
      </c>
      <c r="AL1065" s="95">
        <f t="shared" si="248"/>
        <v>1</v>
      </c>
      <c r="AM1065" s="107">
        <v>0</v>
      </c>
      <c r="AN1065" s="98">
        <f t="shared" si="249"/>
        <v>0</v>
      </c>
      <c r="AO1065" s="99" t="e">
        <f>SUMIF([1]Sheet1!$AB:$AB,E1065,[1]Sheet1!$AA:$AA)</f>
        <v>#VALUE!</v>
      </c>
      <c r="AP1065" s="100">
        <f t="shared" si="250"/>
        <v>1</v>
      </c>
      <c r="AQ1065" s="97">
        <f t="shared" si="251"/>
        <v>0</v>
      </c>
      <c r="AR1065" s="100">
        <f t="shared" si="252"/>
        <v>1</v>
      </c>
      <c r="AS1065" s="101">
        <f t="shared" si="253"/>
        <v>0</v>
      </c>
      <c r="AT1065" s="100">
        <v>0.11591202664236167</v>
      </c>
      <c r="AU1065" s="108">
        <f t="shared" si="254"/>
        <v>1</v>
      </c>
    </row>
    <row r="1066" spans="1:47" hidden="1">
      <c r="A1066" s="21">
        <v>44927</v>
      </c>
      <c r="B1066" s="22" t="s">
        <v>13</v>
      </c>
      <c r="C1066" s="22" t="s">
        <v>974</v>
      </c>
      <c r="D1066" s="22" t="s">
        <v>1128</v>
      </c>
      <c r="E1066" s="22">
        <v>1002049690</v>
      </c>
      <c r="F1066" s="23" t="s">
        <v>15</v>
      </c>
      <c r="G1066" s="22">
        <v>1079534</v>
      </c>
      <c r="H1066" s="36" t="s">
        <v>16</v>
      </c>
      <c r="I1066" s="4" t="s">
        <v>3512</v>
      </c>
      <c r="J1066" s="4" t="s">
        <v>3512</v>
      </c>
      <c r="K1066" s="24">
        <v>24634</v>
      </c>
      <c r="L1066" s="25">
        <v>24634</v>
      </c>
      <c r="M1066" s="26">
        <v>1</v>
      </c>
      <c r="N1066" s="26">
        <v>1</v>
      </c>
      <c r="O1066" s="26">
        <v>0</v>
      </c>
      <c r="P1066" s="26">
        <v>24634</v>
      </c>
      <c r="Q1066" s="26">
        <v>0</v>
      </c>
      <c r="R1066" s="27">
        <v>1659735.6199999999</v>
      </c>
      <c r="S1066" s="27">
        <v>0</v>
      </c>
      <c r="T1066" s="28">
        <v>1659735.62</v>
      </c>
      <c r="U1066" s="27">
        <v>0</v>
      </c>
      <c r="V1066" s="29">
        <v>1</v>
      </c>
      <c r="W1066" s="26">
        <v>0</v>
      </c>
      <c r="X1066" s="30">
        <f t="shared" si="240"/>
        <v>1</v>
      </c>
      <c r="Y1066" s="31">
        <f t="shared" si="241"/>
        <v>24634</v>
      </c>
      <c r="Z1066" s="31">
        <f t="shared" si="242"/>
        <v>1659735.6199999999</v>
      </c>
      <c r="AA1066" s="31">
        <f t="shared" si="243"/>
        <v>1659735.62</v>
      </c>
      <c r="AB1066" s="5">
        <v>1</v>
      </c>
      <c r="AC1066" s="6">
        <v>1558926.15</v>
      </c>
      <c r="AD1066" s="30">
        <v>0</v>
      </c>
      <c r="AE1066" s="67">
        <f t="shared" si="244"/>
        <v>1</v>
      </c>
      <c r="AF1066" s="70">
        <f>IF(C1066=Sheet6!$E$3,Sheet6!$E$4,IF('January 2023'!C1066=Sheet6!$F$3,Sheet6!$F$4,IF('January 2023'!C1066=Sheet6!$G$3,Sheet6!$G$4,IF('January 2023'!C1066=Sheet6!$H$3,Sheet6!$H$4,IF('January 2023'!C1066=Sheet6!$I$3,Sheet6!$I$4,IF('January 2023'!C1066=Sheet6!$J$3,Sheet6!$J$4,IF('January 2023'!C1066=Sheet6!$K$3,Sheet6!$K$4,IF('January 2023'!C1066=Sheet6!$L$3,Sheet6!$L$4))))))))</f>
        <v>0.11591202664236167</v>
      </c>
      <c r="AG1066" s="74">
        <f t="shared" si="245"/>
        <v>1</v>
      </c>
      <c r="AH1066" s="71">
        <v>0.83099999999999996</v>
      </c>
      <c r="AI1066" s="72">
        <f t="shared" si="246"/>
        <v>1</v>
      </c>
      <c r="AJ1066" s="73">
        <f t="shared" si="247"/>
        <v>1</v>
      </c>
      <c r="AK1066" s="73">
        <v>0.63021003652928631</v>
      </c>
      <c r="AL1066" s="95">
        <f t="shared" si="248"/>
        <v>1</v>
      </c>
      <c r="AM1066" s="107">
        <v>0</v>
      </c>
      <c r="AN1066" s="98">
        <f t="shared" si="249"/>
        <v>0</v>
      </c>
      <c r="AO1066" s="99" t="e">
        <f>SUMIF([1]Sheet1!$AB:$AB,E1066,[1]Sheet1!$AA:$AA)</f>
        <v>#VALUE!</v>
      </c>
      <c r="AP1066" s="100">
        <f t="shared" si="250"/>
        <v>1</v>
      </c>
      <c r="AQ1066" s="97">
        <f t="shared" si="251"/>
        <v>0</v>
      </c>
      <c r="AR1066" s="100">
        <f t="shared" si="252"/>
        <v>1.0000000000000002</v>
      </c>
      <c r="AS1066" s="101">
        <f t="shared" si="253"/>
        <v>0</v>
      </c>
      <c r="AT1066" s="100">
        <v>0.11591202664236167</v>
      </c>
      <c r="AU1066" s="108">
        <f t="shared" si="254"/>
        <v>1</v>
      </c>
    </row>
    <row r="1067" spans="1:47" hidden="1">
      <c r="A1067" s="21">
        <v>44927</v>
      </c>
      <c r="B1067" s="22" t="s">
        <v>13</v>
      </c>
      <c r="C1067" s="22" t="s">
        <v>974</v>
      </c>
      <c r="D1067" s="22" t="s">
        <v>1125</v>
      </c>
      <c r="E1067" s="22">
        <v>1002050094</v>
      </c>
      <c r="F1067" s="23" t="s">
        <v>15</v>
      </c>
      <c r="G1067" s="22">
        <v>1069328</v>
      </c>
      <c r="H1067" s="36" t="s">
        <v>16</v>
      </c>
      <c r="I1067" s="4" t="s">
        <v>3512</v>
      </c>
      <c r="J1067" s="4" t="s">
        <v>3512</v>
      </c>
      <c r="K1067" s="24">
        <v>22050</v>
      </c>
      <c r="L1067" s="25">
        <v>22050</v>
      </c>
      <c r="M1067" s="26">
        <v>1</v>
      </c>
      <c r="N1067" s="26">
        <v>1</v>
      </c>
      <c r="O1067" s="26">
        <v>0</v>
      </c>
      <c r="P1067" s="26">
        <v>22050</v>
      </c>
      <c r="Q1067" s="26">
        <v>0</v>
      </c>
      <c r="R1067" s="27">
        <v>1597059.27</v>
      </c>
      <c r="S1067" s="27">
        <v>0</v>
      </c>
      <c r="T1067" s="28">
        <v>1711173.71</v>
      </c>
      <c r="U1067" s="27">
        <v>0</v>
      </c>
      <c r="V1067" s="29">
        <v>1</v>
      </c>
      <c r="W1067" s="26">
        <v>0</v>
      </c>
      <c r="X1067" s="30">
        <f t="shared" si="240"/>
        <v>1</v>
      </c>
      <c r="Y1067" s="31">
        <f t="shared" si="241"/>
        <v>22050</v>
      </c>
      <c r="Z1067" s="31">
        <f t="shared" si="242"/>
        <v>1597059.27</v>
      </c>
      <c r="AA1067" s="31">
        <f t="shared" si="243"/>
        <v>1711173.71</v>
      </c>
      <c r="AB1067" s="5">
        <v>1</v>
      </c>
      <c r="AC1067" s="6">
        <v>4197474.03</v>
      </c>
      <c r="AD1067" s="30">
        <v>0</v>
      </c>
      <c r="AE1067" s="67">
        <f t="shared" si="244"/>
        <v>1</v>
      </c>
      <c r="AF1067" s="70">
        <f>IF(C1067=Sheet6!$E$3,Sheet6!$E$4,IF('January 2023'!C1067=Sheet6!$F$3,Sheet6!$F$4,IF('January 2023'!C1067=Sheet6!$G$3,Sheet6!$G$4,IF('January 2023'!C1067=Sheet6!$H$3,Sheet6!$H$4,IF('January 2023'!C1067=Sheet6!$I$3,Sheet6!$I$4,IF('January 2023'!C1067=Sheet6!$J$3,Sheet6!$J$4,IF('January 2023'!C1067=Sheet6!$K$3,Sheet6!$K$4,IF('January 2023'!C1067=Sheet6!$L$3,Sheet6!$L$4))))))))</f>
        <v>0.11591202664236167</v>
      </c>
      <c r="AG1067" s="74">
        <f t="shared" si="245"/>
        <v>1</v>
      </c>
      <c r="AH1067" s="71">
        <v>0.83099999999999996</v>
      </c>
      <c r="AI1067" s="72">
        <f t="shared" si="246"/>
        <v>1</v>
      </c>
      <c r="AJ1067" s="73">
        <f t="shared" si="247"/>
        <v>1</v>
      </c>
      <c r="AK1067" s="73">
        <v>0.63021003652928631</v>
      </c>
      <c r="AL1067" s="95">
        <f t="shared" si="248"/>
        <v>1</v>
      </c>
      <c r="AM1067" s="107">
        <v>0</v>
      </c>
      <c r="AN1067" s="98">
        <f t="shared" si="249"/>
        <v>0</v>
      </c>
      <c r="AO1067" s="99" t="e">
        <f>SUMIF([1]Sheet1!$AB:$AB,E1067,[1]Sheet1!$AA:$AA)</f>
        <v>#VALUE!</v>
      </c>
      <c r="AP1067" s="100">
        <f t="shared" si="250"/>
        <v>1</v>
      </c>
      <c r="AQ1067" s="97">
        <f t="shared" si="251"/>
        <v>0</v>
      </c>
      <c r="AR1067" s="100">
        <f t="shared" si="252"/>
        <v>1.0714528522163114</v>
      </c>
      <c r="AS1067" s="101">
        <f t="shared" si="253"/>
        <v>-7.1452852216311369E-2</v>
      </c>
      <c r="AT1067" s="100">
        <v>0.11591202664236167</v>
      </c>
      <c r="AU1067" s="108">
        <f t="shared" si="254"/>
        <v>1</v>
      </c>
    </row>
    <row r="1068" spans="1:47" hidden="1">
      <c r="A1068" s="21">
        <v>44927</v>
      </c>
      <c r="B1068" s="23" t="s">
        <v>13</v>
      </c>
      <c r="C1068" s="23" t="s">
        <v>974</v>
      </c>
      <c r="D1068" s="23" t="s">
        <v>1104</v>
      </c>
      <c r="E1068" s="23">
        <v>1002050744</v>
      </c>
      <c r="F1068" s="23" t="s">
        <v>15</v>
      </c>
      <c r="G1068" s="23">
        <v>1079534</v>
      </c>
      <c r="H1068" s="37" t="s">
        <v>16</v>
      </c>
      <c r="I1068" s="4" t="s">
        <v>3512</v>
      </c>
      <c r="J1068" s="4" t="s">
        <v>3512</v>
      </c>
      <c r="K1068" s="24">
        <v>21340</v>
      </c>
      <c r="L1068" s="24">
        <v>21340</v>
      </c>
      <c r="M1068" s="29">
        <v>1</v>
      </c>
      <c r="N1068" s="29">
        <v>1</v>
      </c>
      <c r="O1068" s="29">
        <v>0</v>
      </c>
      <c r="P1068" s="29">
        <v>21340</v>
      </c>
      <c r="Q1068" s="29">
        <v>0</v>
      </c>
      <c r="R1068" s="28">
        <v>1560420.2200000002</v>
      </c>
      <c r="S1068" s="28">
        <v>0</v>
      </c>
      <c r="T1068" s="28">
        <v>1560420.22</v>
      </c>
      <c r="U1068" s="28">
        <v>0</v>
      </c>
      <c r="V1068" s="29">
        <v>1</v>
      </c>
      <c r="W1068" s="29">
        <v>0</v>
      </c>
      <c r="X1068" s="32">
        <f t="shared" si="240"/>
        <v>1</v>
      </c>
      <c r="Y1068" s="33">
        <f t="shared" si="241"/>
        <v>21340</v>
      </c>
      <c r="Z1068" s="33">
        <f t="shared" si="242"/>
        <v>1560420.2200000002</v>
      </c>
      <c r="AA1068" s="33">
        <f t="shared" si="243"/>
        <v>1560420.22</v>
      </c>
      <c r="AB1068" s="5">
        <v>1</v>
      </c>
      <c r="AC1068" s="6">
        <v>1806202.21</v>
      </c>
      <c r="AD1068" s="32">
        <v>0</v>
      </c>
      <c r="AE1068" s="67">
        <f t="shared" si="244"/>
        <v>1</v>
      </c>
      <c r="AF1068" s="70">
        <f>IF(C1068=Sheet6!$E$3,Sheet6!$E$4,IF('January 2023'!C1068=Sheet6!$F$3,Sheet6!$F$4,IF('January 2023'!C1068=Sheet6!$G$3,Sheet6!$G$4,IF('January 2023'!C1068=Sheet6!$H$3,Sheet6!$H$4,IF('January 2023'!C1068=Sheet6!$I$3,Sheet6!$I$4,IF('January 2023'!C1068=Sheet6!$J$3,Sheet6!$J$4,IF('January 2023'!C1068=Sheet6!$K$3,Sheet6!$K$4,IF('January 2023'!C1068=Sheet6!$L$3,Sheet6!$L$4))))))))</f>
        <v>0.11591202664236167</v>
      </c>
      <c r="AG1068" s="74">
        <f t="shared" si="245"/>
        <v>1</v>
      </c>
      <c r="AH1068" s="71">
        <v>0.83099999999999996</v>
      </c>
      <c r="AI1068" s="72">
        <f t="shared" si="246"/>
        <v>1</v>
      </c>
      <c r="AJ1068" s="73">
        <f t="shared" si="247"/>
        <v>1</v>
      </c>
      <c r="AK1068" s="73">
        <v>0.63021003652928631</v>
      </c>
      <c r="AL1068" s="95">
        <f t="shared" si="248"/>
        <v>1</v>
      </c>
      <c r="AM1068" s="107">
        <v>0</v>
      </c>
      <c r="AN1068" s="98">
        <f t="shared" si="249"/>
        <v>0</v>
      </c>
      <c r="AO1068" s="99" t="e">
        <f>SUMIF([1]Sheet1!$AB:$AB,E1068,[1]Sheet1!$AA:$AA)</f>
        <v>#VALUE!</v>
      </c>
      <c r="AP1068" s="100">
        <f t="shared" si="250"/>
        <v>1</v>
      </c>
      <c r="AQ1068" s="97">
        <f t="shared" si="251"/>
        <v>0</v>
      </c>
      <c r="AR1068" s="100">
        <f t="shared" si="252"/>
        <v>0.99999999999999989</v>
      </c>
      <c r="AS1068" s="101">
        <f t="shared" si="253"/>
        <v>0</v>
      </c>
      <c r="AT1068" s="100">
        <v>0.11591202664236167</v>
      </c>
      <c r="AU1068" s="108">
        <f t="shared" si="254"/>
        <v>1</v>
      </c>
    </row>
    <row r="1069" spans="1:47" hidden="1">
      <c r="A1069" s="21">
        <v>44927</v>
      </c>
      <c r="B1069" s="23" t="s">
        <v>13</v>
      </c>
      <c r="C1069" s="23" t="s">
        <v>974</v>
      </c>
      <c r="D1069" s="23" t="s">
        <v>1126</v>
      </c>
      <c r="E1069" s="23">
        <v>1002049882</v>
      </c>
      <c r="F1069" s="23" t="s">
        <v>15</v>
      </c>
      <c r="G1069" s="23">
        <v>1079534</v>
      </c>
      <c r="H1069" s="37" t="s">
        <v>16</v>
      </c>
      <c r="I1069" s="4" t="s">
        <v>3512</v>
      </c>
      <c r="J1069" s="4" t="s">
        <v>3512</v>
      </c>
      <c r="K1069" s="24">
        <v>19278</v>
      </c>
      <c r="L1069" s="24">
        <v>19278</v>
      </c>
      <c r="M1069" s="29">
        <v>1</v>
      </c>
      <c r="N1069" s="29">
        <v>1</v>
      </c>
      <c r="O1069" s="29">
        <v>0</v>
      </c>
      <c r="P1069" s="29">
        <v>19278</v>
      </c>
      <c r="Q1069" s="29">
        <v>0</v>
      </c>
      <c r="R1069" s="28">
        <v>1409642.97</v>
      </c>
      <c r="S1069" s="28">
        <v>0</v>
      </c>
      <c r="T1069" s="28">
        <v>1409642.97</v>
      </c>
      <c r="U1069" s="28">
        <v>0</v>
      </c>
      <c r="V1069" s="29">
        <v>1</v>
      </c>
      <c r="W1069" s="29">
        <v>0</v>
      </c>
      <c r="X1069" s="32">
        <f t="shared" si="240"/>
        <v>1</v>
      </c>
      <c r="Y1069" s="33">
        <f t="shared" si="241"/>
        <v>19278</v>
      </c>
      <c r="Z1069" s="33">
        <f t="shared" si="242"/>
        <v>1409642.97</v>
      </c>
      <c r="AA1069" s="33">
        <f t="shared" si="243"/>
        <v>1409642.97</v>
      </c>
      <c r="AB1069" s="5">
        <v>1</v>
      </c>
      <c r="AC1069" s="6">
        <v>1505090.21</v>
      </c>
      <c r="AD1069" s="32">
        <v>0</v>
      </c>
      <c r="AE1069" s="67">
        <f t="shared" si="244"/>
        <v>1</v>
      </c>
      <c r="AF1069" s="70">
        <f>IF(C1069=Sheet6!$E$3,Sheet6!$E$4,IF('January 2023'!C1069=Sheet6!$F$3,Sheet6!$F$4,IF('January 2023'!C1069=Sheet6!$G$3,Sheet6!$G$4,IF('January 2023'!C1069=Sheet6!$H$3,Sheet6!$H$4,IF('January 2023'!C1069=Sheet6!$I$3,Sheet6!$I$4,IF('January 2023'!C1069=Sheet6!$J$3,Sheet6!$J$4,IF('January 2023'!C1069=Sheet6!$K$3,Sheet6!$K$4,IF('January 2023'!C1069=Sheet6!$L$3,Sheet6!$L$4))))))))</f>
        <v>0.11591202664236167</v>
      </c>
      <c r="AG1069" s="74">
        <f t="shared" si="245"/>
        <v>1</v>
      </c>
      <c r="AH1069" s="71">
        <v>0.83099999999999996</v>
      </c>
      <c r="AI1069" s="72">
        <f t="shared" si="246"/>
        <v>1</v>
      </c>
      <c r="AJ1069" s="73">
        <f t="shared" si="247"/>
        <v>1</v>
      </c>
      <c r="AK1069" s="73">
        <v>0.63021003652928631</v>
      </c>
      <c r="AL1069" s="95">
        <f t="shared" si="248"/>
        <v>1</v>
      </c>
      <c r="AM1069" s="107">
        <v>0</v>
      </c>
      <c r="AN1069" s="98">
        <f t="shared" si="249"/>
        <v>0</v>
      </c>
      <c r="AO1069" s="99" t="e">
        <f>SUMIF([1]Sheet1!$AB:$AB,E1069,[1]Sheet1!$AA:$AA)</f>
        <v>#VALUE!</v>
      </c>
      <c r="AP1069" s="100">
        <f t="shared" si="250"/>
        <v>1</v>
      </c>
      <c r="AQ1069" s="97">
        <f t="shared" si="251"/>
        <v>0</v>
      </c>
      <c r="AR1069" s="100">
        <f t="shared" si="252"/>
        <v>1</v>
      </c>
      <c r="AS1069" s="101">
        <f t="shared" si="253"/>
        <v>0</v>
      </c>
      <c r="AT1069" s="100">
        <v>0.11591202664236167</v>
      </c>
      <c r="AU1069" s="108">
        <f t="shared" si="254"/>
        <v>1</v>
      </c>
    </row>
    <row r="1070" spans="1:47" hidden="1">
      <c r="A1070" s="21">
        <v>44927</v>
      </c>
      <c r="B1070" s="22" t="s">
        <v>13</v>
      </c>
      <c r="C1070" s="22" t="s">
        <v>974</v>
      </c>
      <c r="D1070" s="22" t="s">
        <v>1114</v>
      </c>
      <c r="E1070" s="22">
        <v>1002049809</v>
      </c>
      <c r="F1070" s="23" t="s">
        <v>15</v>
      </c>
      <c r="G1070" s="22">
        <v>1069328</v>
      </c>
      <c r="H1070" s="36" t="s">
        <v>16</v>
      </c>
      <c r="I1070" s="4" t="s">
        <v>3512</v>
      </c>
      <c r="J1070" s="4" t="s">
        <v>3512</v>
      </c>
      <c r="K1070" s="24">
        <v>19215</v>
      </c>
      <c r="L1070" s="25">
        <v>19215</v>
      </c>
      <c r="M1070" s="26">
        <v>1</v>
      </c>
      <c r="N1070" s="26">
        <v>1</v>
      </c>
      <c r="O1070" s="26">
        <v>0</v>
      </c>
      <c r="P1070" s="26">
        <v>19215</v>
      </c>
      <c r="Q1070" s="26">
        <v>0</v>
      </c>
      <c r="R1070" s="27">
        <v>1391723.0799999998</v>
      </c>
      <c r="S1070" s="27">
        <v>0</v>
      </c>
      <c r="T1070" s="28">
        <v>1391723.08</v>
      </c>
      <c r="U1070" s="27">
        <v>0</v>
      </c>
      <c r="V1070" s="29">
        <v>1</v>
      </c>
      <c r="W1070" s="26">
        <v>0</v>
      </c>
      <c r="X1070" s="30">
        <f t="shared" si="240"/>
        <v>1</v>
      </c>
      <c r="Y1070" s="31">
        <f t="shared" si="241"/>
        <v>19215</v>
      </c>
      <c r="Z1070" s="31">
        <f t="shared" si="242"/>
        <v>1391723.0799999998</v>
      </c>
      <c r="AA1070" s="31">
        <f t="shared" si="243"/>
        <v>1391723.08</v>
      </c>
      <c r="AB1070" s="5">
        <v>1</v>
      </c>
      <c r="AC1070" s="6">
        <v>1766821.21</v>
      </c>
      <c r="AD1070" s="30">
        <v>0</v>
      </c>
      <c r="AE1070" s="67">
        <f t="shared" si="244"/>
        <v>1</v>
      </c>
      <c r="AF1070" s="70">
        <f>IF(C1070=Sheet6!$E$3,Sheet6!$E$4,IF('January 2023'!C1070=Sheet6!$F$3,Sheet6!$F$4,IF('January 2023'!C1070=Sheet6!$G$3,Sheet6!$G$4,IF('January 2023'!C1070=Sheet6!$H$3,Sheet6!$H$4,IF('January 2023'!C1070=Sheet6!$I$3,Sheet6!$I$4,IF('January 2023'!C1070=Sheet6!$J$3,Sheet6!$J$4,IF('January 2023'!C1070=Sheet6!$K$3,Sheet6!$K$4,IF('January 2023'!C1070=Sheet6!$L$3,Sheet6!$L$4))))))))</f>
        <v>0.11591202664236167</v>
      </c>
      <c r="AG1070" s="74">
        <f t="shared" si="245"/>
        <v>1</v>
      </c>
      <c r="AH1070" s="71">
        <v>0.83099999999999996</v>
      </c>
      <c r="AI1070" s="72">
        <f t="shared" si="246"/>
        <v>1</v>
      </c>
      <c r="AJ1070" s="73">
        <f t="shared" si="247"/>
        <v>1</v>
      </c>
      <c r="AK1070" s="73">
        <v>0.63021003652928631</v>
      </c>
      <c r="AL1070" s="95">
        <f t="shared" si="248"/>
        <v>1</v>
      </c>
      <c r="AM1070" s="107">
        <v>0</v>
      </c>
      <c r="AN1070" s="98">
        <f t="shared" si="249"/>
        <v>0</v>
      </c>
      <c r="AO1070" s="99" t="e">
        <f>SUMIF([1]Sheet1!$AB:$AB,E1070,[1]Sheet1!$AA:$AA)</f>
        <v>#VALUE!</v>
      </c>
      <c r="AP1070" s="100">
        <f t="shared" si="250"/>
        <v>1</v>
      </c>
      <c r="AQ1070" s="97">
        <f t="shared" si="251"/>
        <v>0</v>
      </c>
      <c r="AR1070" s="100">
        <f t="shared" si="252"/>
        <v>1.0000000000000002</v>
      </c>
      <c r="AS1070" s="101">
        <f t="shared" si="253"/>
        <v>0</v>
      </c>
      <c r="AT1070" s="100">
        <v>0.11591202664236167</v>
      </c>
      <c r="AU1070" s="108">
        <f t="shared" si="254"/>
        <v>1</v>
      </c>
    </row>
    <row r="1071" spans="1:47" hidden="1">
      <c r="A1071" s="21">
        <v>44927</v>
      </c>
      <c r="B1071" s="23" t="s">
        <v>13</v>
      </c>
      <c r="C1071" s="23" t="s">
        <v>974</v>
      </c>
      <c r="D1071" s="23" t="s">
        <v>1132</v>
      </c>
      <c r="E1071" s="23">
        <v>1002049873</v>
      </c>
      <c r="F1071" s="23" t="s">
        <v>15</v>
      </c>
      <c r="G1071" s="23">
        <v>1069328</v>
      </c>
      <c r="H1071" s="37" t="s">
        <v>16</v>
      </c>
      <c r="I1071" s="4" t="s">
        <v>3512</v>
      </c>
      <c r="J1071" s="4" t="s">
        <v>3512</v>
      </c>
      <c r="K1071" s="24">
        <v>16539</v>
      </c>
      <c r="L1071" s="24">
        <v>16539</v>
      </c>
      <c r="M1071" s="29">
        <v>1</v>
      </c>
      <c r="N1071" s="29">
        <v>1</v>
      </c>
      <c r="O1071" s="29">
        <v>0</v>
      </c>
      <c r="P1071" s="29">
        <v>16539</v>
      </c>
      <c r="Q1071" s="29">
        <v>0</v>
      </c>
      <c r="R1071" s="28">
        <v>1209362.22</v>
      </c>
      <c r="S1071" s="28">
        <v>0</v>
      </c>
      <c r="T1071" s="28">
        <v>1209362.22</v>
      </c>
      <c r="U1071" s="28">
        <v>0</v>
      </c>
      <c r="V1071" s="29">
        <v>1</v>
      </c>
      <c r="W1071" s="29">
        <v>0</v>
      </c>
      <c r="X1071" s="32">
        <f t="shared" si="240"/>
        <v>1</v>
      </c>
      <c r="Y1071" s="33">
        <f t="shared" si="241"/>
        <v>16539</v>
      </c>
      <c r="Z1071" s="33">
        <f t="shared" si="242"/>
        <v>1209362.22</v>
      </c>
      <c r="AA1071" s="33">
        <f t="shared" si="243"/>
        <v>1209362.22</v>
      </c>
      <c r="AB1071" s="5">
        <v>1</v>
      </c>
      <c r="AC1071" s="6">
        <v>1216583.27</v>
      </c>
      <c r="AD1071" s="32">
        <v>0</v>
      </c>
      <c r="AE1071" s="67">
        <f t="shared" si="244"/>
        <v>1</v>
      </c>
      <c r="AF1071" s="70">
        <f>IF(C1071=Sheet6!$E$3,Sheet6!$E$4,IF('January 2023'!C1071=Sheet6!$F$3,Sheet6!$F$4,IF('January 2023'!C1071=Sheet6!$G$3,Sheet6!$G$4,IF('January 2023'!C1071=Sheet6!$H$3,Sheet6!$H$4,IF('January 2023'!C1071=Sheet6!$I$3,Sheet6!$I$4,IF('January 2023'!C1071=Sheet6!$J$3,Sheet6!$J$4,IF('January 2023'!C1071=Sheet6!$K$3,Sheet6!$K$4,IF('January 2023'!C1071=Sheet6!$L$3,Sheet6!$L$4))))))))</f>
        <v>0.11591202664236167</v>
      </c>
      <c r="AG1071" s="74">
        <f t="shared" si="245"/>
        <v>1</v>
      </c>
      <c r="AH1071" s="71">
        <v>0.83099999999999996</v>
      </c>
      <c r="AI1071" s="72">
        <f t="shared" si="246"/>
        <v>1</v>
      </c>
      <c r="AJ1071" s="73">
        <f t="shared" si="247"/>
        <v>1</v>
      </c>
      <c r="AK1071" s="73">
        <v>0.63021003652928631</v>
      </c>
      <c r="AL1071" s="95">
        <f t="shared" si="248"/>
        <v>1</v>
      </c>
      <c r="AM1071" s="107">
        <v>0</v>
      </c>
      <c r="AN1071" s="98">
        <f t="shared" si="249"/>
        <v>0</v>
      </c>
      <c r="AO1071" s="99" t="e">
        <f>SUMIF([1]Sheet1!$AB:$AB,E1071,[1]Sheet1!$AA:$AA)</f>
        <v>#VALUE!</v>
      </c>
      <c r="AP1071" s="100">
        <f t="shared" si="250"/>
        <v>1</v>
      </c>
      <c r="AQ1071" s="97">
        <f t="shared" si="251"/>
        <v>0</v>
      </c>
      <c r="AR1071" s="100">
        <f t="shared" si="252"/>
        <v>1</v>
      </c>
      <c r="AS1071" s="101">
        <f t="shared" si="253"/>
        <v>0</v>
      </c>
      <c r="AT1071" s="100">
        <v>0.11591202664236167</v>
      </c>
      <c r="AU1071" s="108">
        <f t="shared" si="254"/>
        <v>1</v>
      </c>
    </row>
    <row r="1072" spans="1:47" hidden="1">
      <c r="A1072" s="21">
        <v>44927</v>
      </c>
      <c r="B1072" s="22" t="s">
        <v>13</v>
      </c>
      <c r="C1072" s="22" t="s">
        <v>974</v>
      </c>
      <c r="D1072" s="22" t="s">
        <v>1143</v>
      </c>
      <c r="E1072" s="22">
        <v>1002049892</v>
      </c>
      <c r="F1072" s="23" t="s">
        <v>15</v>
      </c>
      <c r="G1072" s="22">
        <v>1079557</v>
      </c>
      <c r="H1072" s="36" t="s">
        <v>16</v>
      </c>
      <c r="I1072" s="4" t="s">
        <v>3512</v>
      </c>
      <c r="J1072" s="4" t="s">
        <v>3512</v>
      </c>
      <c r="K1072" s="24">
        <v>15505</v>
      </c>
      <c r="L1072" s="25">
        <v>15505</v>
      </c>
      <c r="M1072" s="26">
        <v>1</v>
      </c>
      <c r="N1072" s="26">
        <v>1</v>
      </c>
      <c r="O1072" s="26">
        <v>0</v>
      </c>
      <c r="P1072" s="26">
        <v>15505</v>
      </c>
      <c r="Q1072" s="26">
        <v>0</v>
      </c>
      <c r="R1072" s="27">
        <v>1123011.52</v>
      </c>
      <c r="S1072" s="27">
        <v>0</v>
      </c>
      <c r="T1072" s="28">
        <v>1123011.52</v>
      </c>
      <c r="U1072" s="27">
        <v>0</v>
      </c>
      <c r="V1072" s="29">
        <v>1</v>
      </c>
      <c r="W1072" s="26">
        <v>0</v>
      </c>
      <c r="X1072" s="30">
        <f t="shared" si="240"/>
        <v>1</v>
      </c>
      <c r="Y1072" s="31">
        <f t="shared" si="241"/>
        <v>15505</v>
      </c>
      <c r="Z1072" s="31">
        <f t="shared" si="242"/>
        <v>1123011.52</v>
      </c>
      <c r="AA1072" s="31">
        <f t="shared" si="243"/>
        <v>1123011.52</v>
      </c>
      <c r="AB1072" s="5">
        <v>1</v>
      </c>
      <c r="AC1072" s="6">
        <v>1095230.29</v>
      </c>
      <c r="AD1072" s="30">
        <v>0</v>
      </c>
      <c r="AE1072" s="67">
        <f t="shared" si="244"/>
        <v>1</v>
      </c>
      <c r="AF1072" s="70">
        <f>IF(C1072=Sheet6!$E$3,Sheet6!$E$4,IF('January 2023'!C1072=Sheet6!$F$3,Sheet6!$F$4,IF('January 2023'!C1072=Sheet6!$G$3,Sheet6!$G$4,IF('January 2023'!C1072=Sheet6!$H$3,Sheet6!$H$4,IF('January 2023'!C1072=Sheet6!$I$3,Sheet6!$I$4,IF('January 2023'!C1072=Sheet6!$J$3,Sheet6!$J$4,IF('January 2023'!C1072=Sheet6!$K$3,Sheet6!$K$4,IF('January 2023'!C1072=Sheet6!$L$3,Sheet6!$L$4))))))))</f>
        <v>0.11591202664236167</v>
      </c>
      <c r="AG1072" s="74">
        <f t="shared" si="245"/>
        <v>1</v>
      </c>
      <c r="AH1072" s="71">
        <v>0.83099999999999996</v>
      </c>
      <c r="AI1072" s="72">
        <f t="shared" si="246"/>
        <v>1</v>
      </c>
      <c r="AJ1072" s="73">
        <f t="shared" si="247"/>
        <v>1</v>
      </c>
      <c r="AK1072" s="73">
        <v>0.63021003652928631</v>
      </c>
      <c r="AL1072" s="95">
        <f t="shared" si="248"/>
        <v>1</v>
      </c>
      <c r="AM1072" s="107">
        <v>0</v>
      </c>
      <c r="AN1072" s="98">
        <f t="shared" si="249"/>
        <v>0</v>
      </c>
      <c r="AO1072" s="99" t="e">
        <f>SUMIF([1]Sheet1!$AB:$AB,E1072,[1]Sheet1!$AA:$AA)</f>
        <v>#VALUE!</v>
      </c>
      <c r="AP1072" s="100">
        <f t="shared" si="250"/>
        <v>1</v>
      </c>
      <c r="AQ1072" s="97">
        <f t="shared" si="251"/>
        <v>0</v>
      </c>
      <c r="AR1072" s="100">
        <f t="shared" si="252"/>
        <v>1</v>
      </c>
      <c r="AS1072" s="101">
        <f t="shared" si="253"/>
        <v>0</v>
      </c>
      <c r="AT1072" s="100">
        <v>0.11591202664236167</v>
      </c>
      <c r="AU1072" s="108">
        <f t="shared" si="254"/>
        <v>1</v>
      </c>
    </row>
    <row r="1073" spans="1:47" hidden="1">
      <c r="A1073" s="21">
        <v>44927</v>
      </c>
      <c r="B1073" s="23" t="s">
        <v>13</v>
      </c>
      <c r="C1073" s="23" t="s">
        <v>974</v>
      </c>
      <c r="D1073" s="23" t="s">
        <v>1297</v>
      </c>
      <c r="E1073" s="23">
        <v>1004199128</v>
      </c>
      <c r="F1073" s="23" t="s">
        <v>15</v>
      </c>
      <c r="G1073" s="23">
        <v>1079534</v>
      </c>
      <c r="H1073" s="37" t="s">
        <v>16</v>
      </c>
      <c r="I1073" s="4" t="s">
        <v>3512</v>
      </c>
      <c r="J1073" s="4" t="s">
        <v>3512</v>
      </c>
      <c r="K1073" s="24">
        <v>15243</v>
      </c>
      <c r="L1073" s="24">
        <v>15243</v>
      </c>
      <c r="M1073" s="29">
        <v>1</v>
      </c>
      <c r="N1073" s="29">
        <v>1</v>
      </c>
      <c r="O1073" s="29">
        <v>0</v>
      </c>
      <c r="P1073" s="29">
        <v>15243</v>
      </c>
      <c r="Q1073" s="29">
        <v>0</v>
      </c>
      <c r="R1073" s="28">
        <v>1114596.31</v>
      </c>
      <c r="S1073" s="28">
        <v>0</v>
      </c>
      <c r="T1073" s="28">
        <v>1114596.29</v>
      </c>
      <c r="U1073" s="28">
        <v>0</v>
      </c>
      <c r="V1073" s="29">
        <v>1</v>
      </c>
      <c r="W1073" s="29">
        <v>0</v>
      </c>
      <c r="X1073" s="32">
        <f t="shared" si="240"/>
        <v>1</v>
      </c>
      <c r="Y1073" s="33">
        <f t="shared" si="241"/>
        <v>15243</v>
      </c>
      <c r="Z1073" s="33">
        <f t="shared" si="242"/>
        <v>1114596.31</v>
      </c>
      <c r="AA1073" s="33">
        <f t="shared" si="243"/>
        <v>1114596.29</v>
      </c>
      <c r="AB1073" s="5">
        <v>1</v>
      </c>
      <c r="AC1073" s="6">
        <v>1127878.1499999999</v>
      </c>
      <c r="AD1073" s="32">
        <v>0</v>
      </c>
      <c r="AE1073" s="67">
        <f t="shared" si="244"/>
        <v>1</v>
      </c>
      <c r="AF1073" s="70">
        <f>IF(C1073=Sheet6!$E$3,Sheet6!$E$4,IF('January 2023'!C1073=Sheet6!$F$3,Sheet6!$F$4,IF('January 2023'!C1073=Sheet6!$G$3,Sheet6!$G$4,IF('January 2023'!C1073=Sheet6!$H$3,Sheet6!$H$4,IF('January 2023'!C1073=Sheet6!$I$3,Sheet6!$I$4,IF('January 2023'!C1073=Sheet6!$J$3,Sheet6!$J$4,IF('January 2023'!C1073=Sheet6!$K$3,Sheet6!$K$4,IF('January 2023'!C1073=Sheet6!$L$3,Sheet6!$L$4))))))))</f>
        <v>0.11591202664236167</v>
      </c>
      <c r="AG1073" s="74">
        <f t="shared" si="245"/>
        <v>1</v>
      </c>
      <c r="AH1073" s="71">
        <v>0.83099999999999996</v>
      </c>
      <c r="AI1073" s="72">
        <f t="shared" si="246"/>
        <v>1</v>
      </c>
      <c r="AJ1073" s="73">
        <f t="shared" si="247"/>
        <v>1</v>
      </c>
      <c r="AK1073" s="73">
        <v>0.63021003652928631</v>
      </c>
      <c r="AL1073" s="95">
        <f t="shared" si="248"/>
        <v>1</v>
      </c>
      <c r="AM1073" s="107">
        <v>0</v>
      </c>
      <c r="AN1073" s="98">
        <f t="shared" si="249"/>
        <v>0</v>
      </c>
      <c r="AO1073" s="99" t="e">
        <f>SUMIF([1]Sheet1!$AB:$AB,E1073,[1]Sheet1!$AA:$AA)</f>
        <v>#VALUE!</v>
      </c>
      <c r="AP1073" s="100">
        <f t="shared" si="250"/>
        <v>1</v>
      </c>
      <c r="AQ1073" s="97">
        <f t="shared" si="251"/>
        <v>0</v>
      </c>
      <c r="AR1073" s="100">
        <f t="shared" si="252"/>
        <v>0.99999998205628371</v>
      </c>
      <c r="AS1073" s="101">
        <f t="shared" si="253"/>
        <v>1.7943716290602651E-8</v>
      </c>
      <c r="AT1073" s="100">
        <v>0.11591202664236167</v>
      </c>
      <c r="AU1073" s="108">
        <f t="shared" si="254"/>
        <v>1</v>
      </c>
    </row>
    <row r="1074" spans="1:47" hidden="1">
      <c r="A1074" s="21">
        <v>44927</v>
      </c>
      <c r="B1074" s="22" t="s">
        <v>13</v>
      </c>
      <c r="C1074" s="22" t="s">
        <v>974</v>
      </c>
      <c r="D1074" s="22" t="s">
        <v>1149</v>
      </c>
      <c r="E1074" s="22">
        <v>1002049840</v>
      </c>
      <c r="F1074" s="23" t="s">
        <v>15</v>
      </c>
      <c r="G1074" s="22">
        <v>1079534</v>
      </c>
      <c r="H1074" s="36" t="s">
        <v>16</v>
      </c>
      <c r="I1074" s="4" t="s">
        <v>3512</v>
      </c>
      <c r="J1074" s="4" t="s">
        <v>3512</v>
      </c>
      <c r="K1074" s="24">
        <v>14643.699999999997</v>
      </c>
      <c r="L1074" s="25">
        <v>14643.699999999997</v>
      </c>
      <c r="M1074" s="26">
        <v>1</v>
      </c>
      <c r="N1074" s="26">
        <v>1</v>
      </c>
      <c r="O1074" s="26">
        <v>0</v>
      </c>
      <c r="P1074" s="26">
        <v>14650</v>
      </c>
      <c r="Q1074" s="26">
        <v>0</v>
      </c>
      <c r="R1074" s="27">
        <v>1071235.05</v>
      </c>
      <c r="S1074" s="27">
        <v>0</v>
      </c>
      <c r="T1074" s="28">
        <v>1071235.05</v>
      </c>
      <c r="U1074" s="27">
        <v>0</v>
      </c>
      <c r="V1074" s="29">
        <v>1</v>
      </c>
      <c r="W1074" s="26">
        <v>0</v>
      </c>
      <c r="X1074" s="30">
        <f t="shared" si="240"/>
        <v>1</v>
      </c>
      <c r="Y1074" s="31">
        <f t="shared" si="241"/>
        <v>14650</v>
      </c>
      <c r="Z1074" s="31">
        <f t="shared" si="242"/>
        <v>1071235.05</v>
      </c>
      <c r="AA1074" s="31">
        <f t="shared" si="243"/>
        <v>1071235.05</v>
      </c>
      <c r="AB1074" s="5">
        <v>1</v>
      </c>
      <c r="AC1074" s="6">
        <v>1193956.81</v>
      </c>
      <c r="AD1074" s="30">
        <v>0</v>
      </c>
      <c r="AE1074" s="67">
        <f t="shared" si="244"/>
        <v>1</v>
      </c>
      <c r="AF1074" s="70">
        <f>IF(C1074=Sheet6!$E$3,Sheet6!$E$4,IF('January 2023'!C1074=Sheet6!$F$3,Sheet6!$F$4,IF('January 2023'!C1074=Sheet6!$G$3,Sheet6!$G$4,IF('January 2023'!C1074=Sheet6!$H$3,Sheet6!$H$4,IF('January 2023'!C1074=Sheet6!$I$3,Sheet6!$I$4,IF('January 2023'!C1074=Sheet6!$J$3,Sheet6!$J$4,IF('January 2023'!C1074=Sheet6!$K$3,Sheet6!$K$4,IF('January 2023'!C1074=Sheet6!$L$3,Sheet6!$L$4))))))))</f>
        <v>0.11591202664236167</v>
      </c>
      <c r="AG1074" s="74">
        <f t="shared" si="245"/>
        <v>1.0004302191386059</v>
      </c>
      <c r="AH1074" s="71">
        <v>0.83099999999999996</v>
      </c>
      <c r="AI1074" s="72">
        <f t="shared" si="246"/>
        <v>1</v>
      </c>
      <c r="AJ1074" s="73">
        <f t="shared" si="247"/>
        <v>1</v>
      </c>
      <c r="AK1074" s="73">
        <v>0.63021003652928631</v>
      </c>
      <c r="AL1074" s="95">
        <f t="shared" si="248"/>
        <v>1</v>
      </c>
      <c r="AM1074" s="107">
        <v>0</v>
      </c>
      <c r="AN1074" s="98">
        <f t="shared" si="249"/>
        <v>0</v>
      </c>
      <c r="AO1074" s="99" t="e">
        <f>SUMIF([1]Sheet1!$AB:$AB,E1074,[1]Sheet1!$AA:$AA)</f>
        <v>#VALUE!</v>
      </c>
      <c r="AP1074" s="100">
        <f t="shared" si="250"/>
        <v>1</v>
      </c>
      <c r="AQ1074" s="97">
        <f t="shared" si="251"/>
        <v>0</v>
      </c>
      <c r="AR1074" s="100">
        <f t="shared" si="252"/>
        <v>1</v>
      </c>
      <c r="AS1074" s="101">
        <f t="shared" si="253"/>
        <v>-4.3021913860585848E-4</v>
      </c>
      <c r="AT1074" s="100">
        <v>0.11591202664236167</v>
      </c>
      <c r="AU1074" s="108">
        <f t="shared" si="254"/>
        <v>1</v>
      </c>
    </row>
    <row r="1075" spans="1:47" hidden="1">
      <c r="A1075" s="21">
        <v>44927</v>
      </c>
      <c r="B1075" s="22" t="s">
        <v>13</v>
      </c>
      <c r="C1075" s="22" t="s">
        <v>974</v>
      </c>
      <c r="D1075" s="22" t="s">
        <v>1144</v>
      </c>
      <c r="E1075" s="22">
        <v>1002049531</v>
      </c>
      <c r="F1075" s="23" t="s">
        <v>15</v>
      </c>
      <c r="G1075" s="22">
        <v>1079557</v>
      </c>
      <c r="H1075" s="36" t="s">
        <v>16</v>
      </c>
      <c r="I1075" s="4" t="s">
        <v>3512</v>
      </c>
      <c r="J1075" s="4" t="s">
        <v>3512</v>
      </c>
      <c r="K1075" s="24">
        <v>12876</v>
      </c>
      <c r="L1075" s="25">
        <v>12876</v>
      </c>
      <c r="M1075" s="26">
        <v>1</v>
      </c>
      <c r="N1075" s="26">
        <v>1</v>
      </c>
      <c r="O1075" s="26">
        <v>0</v>
      </c>
      <c r="P1075" s="26">
        <v>12876</v>
      </c>
      <c r="Q1075" s="26">
        <v>0</v>
      </c>
      <c r="R1075" s="27">
        <v>932595.7</v>
      </c>
      <c r="S1075" s="27">
        <v>0</v>
      </c>
      <c r="T1075" s="28">
        <v>932595.7</v>
      </c>
      <c r="U1075" s="27">
        <v>0</v>
      </c>
      <c r="V1075" s="29">
        <v>1</v>
      </c>
      <c r="W1075" s="26">
        <v>0</v>
      </c>
      <c r="X1075" s="30">
        <f t="shared" si="240"/>
        <v>1</v>
      </c>
      <c r="Y1075" s="31">
        <f t="shared" si="241"/>
        <v>12876</v>
      </c>
      <c r="Z1075" s="31">
        <f t="shared" si="242"/>
        <v>932595.7</v>
      </c>
      <c r="AA1075" s="31">
        <f t="shared" si="243"/>
        <v>932595.7</v>
      </c>
      <c r="AB1075" s="5">
        <v>1</v>
      </c>
      <c r="AC1075" s="6">
        <v>993606.94</v>
      </c>
      <c r="AD1075" s="30">
        <v>0</v>
      </c>
      <c r="AE1075" s="67">
        <f t="shared" si="244"/>
        <v>1</v>
      </c>
      <c r="AF1075" s="70">
        <f>IF(C1075=Sheet6!$E$3,Sheet6!$E$4,IF('January 2023'!C1075=Sheet6!$F$3,Sheet6!$F$4,IF('January 2023'!C1075=Sheet6!$G$3,Sheet6!$G$4,IF('January 2023'!C1075=Sheet6!$H$3,Sheet6!$H$4,IF('January 2023'!C1075=Sheet6!$I$3,Sheet6!$I$4,IF('January 2023'!C1075=Sheet6!$J$3,Sheet6!$J$4,IF('January 2023'!C1075=Sheet6!$K$3,Sheet6!$K$4,IF('January 2023'!C1075=Sheet6!$L$3,Sheet6!$L$4))))))))</f>
        <v>0.11591202664236167</v>
      </c>
      <c r="AG1075" s="74">
        <f t="shared" si="245"/>
        <v>1</v>
      </c>
      <c r="AH1075" s="71">
        <v>0.83099999999999996</v>
      </c>
      <c r="AI1075" s="72">
        <f t="shared" si="246"/>
        <v>1</v>
      </c>
      <c r="AJ1075" s="73">
        <f t="shared" si="247"/>
        <v>1</v>
      </c>
      <c r="AK1075" s="73">
        <v>0.63021003652928631</v>
      </c>
      <c r="AL1075" s="95">
        <f t="shared" si="248"/>
        <v>1</v>
      </c>
      <c r="AM1075" s="107">
        <v>0</v>
      </c>
      <c r="AN1075" s="98">
        <f t="shared" si="249"/>
        <v>0</v>
      </c>
      <c r="AO1075" s="99" t="e">
        <f>SUMIF([1]Sheet1!$AB:$AB,E1075,[1]Sheet1!$AA:$AA)</f>
        <v>#VALUE!</v>
      </c>
      <c r="AP1075" s="100">
        <f t="shared" si="250"/>
        <v>1</v>
      </c>
      <c r="AQ1075" s="97">
        <f t="shared" si="251"/>
        <v>0</v>
      </c>
      <c r="AR1075" s="100">
        <f t="shared" si="252"/>
        <v>1</v>
      </c>
      <c r="AS1075" s="101">
        <f t="shared" si="253"/>
        <v>0</v>
      </c>
      <c r="AT1075" s="100">
        <v>0.11591202664236167</v>
      </c>
      <c r="AU1075" s="108">
        <f t="shared" si="254"/>
        <v>1</v>
      </c>
    </row>
    <row r="1076" spans="1:47" hidden="1">
      <c r="A1076" s="21">
        <v>44927</v>
      </c>
      <c r="B1076" s="23" t="s">
        <v>13</v>
      </c>
      <c r="C1076" s="23" t="s">
        <v>974</v>
      </c>
      <c r="D1076" s="23" t="s">
        <v>1110</v>
      </c>
      <c r="E1076" s="23">
        <v>1002049729</v>
      </c>
      <c r="F1076" s="23" t="s">
        <v>15</v>
      </c>
      <c r="G1076" s="23">
        <v>1079557</v>
      </c>
      <c r="H1076" s="37" t="s">
        <v>16</v>
      </c>
      <c r="I1076" s="4" t="s">
        <v>3512</v>
      </c>
      <c r="J1076" s="4" t="s">
        <v>3512</v>
      </c>
      <c r="K1076" s="24">
        <v>12230</v>
      </c>
      <c r="L1076" s="24">
        <v>12230</v>
      </c>
      <c r="M1076" s="29">
        <v>1</v>
      </c>
      <c r="N1076" s="29">
        <v>1</v>
      </c>
      <c r="O1076" s="29">
        <v>0</v>
      </c>
      <c r="P1076" s="29">
        <v>12230</v>
      </c>
      <c r="Q1076" s="29">
        <v>0</v>
      </c>
      <c r="R1076" s="28">
        <v>894280.19</v>
      </c>
      <c r="S1076" s="28">
        <v>0</v>
      </c>
      <c r="T1076" s="28">
        <v>894280.19</v>
      </c>
      <c r="U1076" s="28">
        <v>0</v>
      </c>
      <c r="V1076" s="29">
        <v>1</v>
      </c>
      <c r="W1076" s="29">
        <v>0</v>
      </c>
      <c r="X1076" s="32">
        <f t="shared" si="240"/>
        <v>1</v>
      </c>
      <c r="Y1076" s="33">
        <f t="shared" si="241"/>
        <v>12230</v>
      </c>
      <c r="Z1076" s="33">
        <f t="shared" si="242"/>
        <v>894280.19</v>
      </c>
      <c r="AA1076" s="33">
        <f t="shared" si="243"/>
        <v>894280.19</v>
      </c>
      <c r="AB1076" s="5">
        <v>1</v>
      </c>
      <c r="AC1076" s="6">
        <v>1266768.6100000001</v>
      </c>
      <c r="AD1076" s="32">
        <v>0</v>
      </c>
      <c r="AE1076" s="67">
        <f t="shared" si="244"/>
        <v>1</v>
      </c>
      <c r="AF1076" s="70">
        <f>IF(C1076=Sheet6!$E$3,Sheet6!$E$4,IF('January 2023'!C1076=Sheet6!$F$3,Sheet6!$F$4,IF('January 2023'!C1076=Sheet6!$G$3,Sheet6!$G$4,IF('January 2023'!C1076=Sheet6!$H$3,Sheet6!$H$4,IF('January 2023'!C1076=Sheet6!$I$3,Sheet6!$I$4,IF('January 2023'!C1076=Sheet6!$J$3,Sheet6!$J$4,IF('January 2023'!C1076=Sheet6!$K$3,Sheet6!$K$4,IF('January 2023'!C1076=Sheet6!$L$3,Sheet6!$L$4))))))))</f>
        <v>0.11591202664236167</v>
      </c>
      <c r="AG1076" s="74">
        <f t="shared" si="245"/>
        <v>1</v>
      </c>
      <c r="AH1076" s="71">
        <v>0.83099999999999996</v>
      </c>
      <c r="AI1076" s="72">
        <f t="shared" si="246"/>
        <v>1</v>
      </c>
      <c r="AJ1076" s="73">
        <f t="shared" si="247"/>
        <v>1</v>
      </c>
      <c r="AK1076" s="73">
        <v>0.63021003652928631</v>
      </c>
      <c r="AL1076" s="95">
        <f t="shared" si="248"/>
        <v>1</v>
      </c>
      <c r="AM1076" s="107">
        <v>0</v>
      </c>
      <c r="AN1076" s="98">
        <f t="shared" si="249"/>
        <v>0</v>
      </c>
      <c r="AO1076" s="99" t="e">
        <f>SUMIF([1]Sheet1!$AB:$AB,E1076,[1]Sheet1!$AA:$AA)</f>
        <v>#VALUE!</v>
      </c>
      <c r="AP1076" s="100">
        <f t="shared" si="250"/>
        <v>1</v>
      </c>
      <c r="AQ1076" s="97">
        <f t="shared" si="251"/>
        <v>0</v>
      </c>
      <c r="AR1076" s="100">
        <f t="shared" si="252"/>
        <v>1</v>
      </c>
      <c r="AS1076" s="101">
        <f t="shared" si="253"/>
        <v>0</v>
      </c>
      <c r="AT1076" s="100">
        <v>0.11591202664236167</v>
      </c>
      <c r="AU1076" s="108">
        <f t="shared" si="254"/>
        <v>1</v>
      </c>
    </row>
    <row r="1077" spans="1:47" hidden="1">
      <c r="A1077" s="21">
        <v>44927</v>
      </c>
      <c r="B1077" s="22" t="s">
        <v>13</v>
      </c>
      <c r="C1077" s="22" t="s">
        <v>974</v>
      </c>
      <c r="D1077" s="22" t="s">
        <v>1363</v>
      </c>
      <c r="E1077" s="22">
        <v>1002049798</v>
      </c>
      <c r="F1077" s="23" t="s">
        <v>15</v>
      </c>
      <c r="G1077" s="22">
        <v>1079534</v>
      </c>
      <c r="H1077" s="36" t="s">
        <v>16</v>
      </c>
      <c r="I1077" s="4" t="s">
        <v>3512</v>
      </c>
      <c r="J1077" s="4" t="s">
        <v>3512</v>
      </c>
      <c r="K1077" s="24">
        <v>12156</v>
      </c>
      <c r="L1077" s="25">
        <v>12156</v>
      </c>
      <c r="M1077" s="26">
        <v>1</v>
      </c>
      <c r="N1077" s="26">
        <v>0</v>
      </c>
      <c r="O1077" s="26">
        <v>0</v>
      </c>
      <c r="P1077" s="26">
        <v>12156</v>
      </c>
      <c r="Q1077" s="26">
        <v>0</v>
      </c>
      <c r="R1077" s="27">
        <v>880446.82</v>
      </c>
      <c r="S1077" s="27">
        <v>0</v>
      </c>
      <c r="T1077" s="28">
        <v>0</v>
      </c>
      <c r="U1077" s="27">
        <v>0</v>
      </c>
      <c r="V1077" s="29">
        <v>0</v>
      </c>
      <c r="W1077" s="26">
        <v>0</v>
      </c>
      <c r="X1077" s="30">
        <f t="shared" si="240"/>
        <v>1</v>
      </c>
      <c r="Y1077" s="31">
        <f t="shared" si="241"/>
        <v>12156</v>
      </c>
      <c r="Z1077" s="31">
        <f t="shared" si="242"/>
        <v>880446.82</v>
      </c>
      <c r="AA1077" s="31">
        <f t="shared" si="243"/>
        <v>0</v>
      </c>
      <c r="AB1077" s="5">
        <v>0</v>
      </c>
      <c r="AC1077" s="6">
        <v>1028534.76</v>
      </c>
      <c r="AD1077" s="30">
        <v>0</v>
      </c>
      <c r="AE1077" s="67">
        <f t="shared" si="244"/>
        <v>0</v>
      </c>
      <c r="AF1077" s="70">
        <f>IF(C1077=Sheet6!$E$3,Sheet6!$E$4,IF('January 2023'!C1077=Sheet6!$F$3,Sheet6!$F$4,IF('January 2023'!C1077=Sheet6!$G$3,Sheet6!$G$4,IF('January 2023'!C1077=Sheet6!$H$3,Sheet6!$H$4,IF('January 2023'!C1077=Sheet6!$I$3,Sheet6!$I$4,IF('January 2023'!C1077=Sheet6!$J$3,Sheet6!$J$4,IF('January 2023'!C1077=Sheet6!$K$3,Sheet6!$K$4,IF('January 2023'!C1077=Sheet6!$L$3,Sheet6!$L$4))))))))</f>
        <v>0.11591202664236167</v>
      </c>
      <c r="AG1077" s="74">
        <f t="shared" si="245"/>
        <v>1</v>
      </c>
      <c r="AH1077" s="71">
        <v>0.83099999999999996</v>
      </c>
      <c r="AI1077" s="72">
        <f t="shared" si="246"/>
        <v>1</v>
      </c>
      <c r="AJ1077" s="73">
        <f t="shared" si="247"/>
        <v>0</v>
      </c>
      <c r="AK1077" s="73">
        <v>0.63021003652928631</v>
      </c>
      <c r="AL1077" s="95">
        <f t="shared" si="248"/>
        <v>0</v>
      </c>
      <c r="AM1077" s="107">
        <v>0</v>
      </c>
      <c r="AN1077" s="98">
        <f t="shared" si="249"/>
        <v>0</v>
      </c>
      <c r="AO1077" s="99" t="e">
        <f>SUMIF([1]Sheet1!$AB:$AB,E1077,[1]Sheet1!$AA:$AA)</f>
        <v>#VALUE!</v>
      </c>
      <c r="AP1077" s="100">
        <f t="shared" si="250"/>
        <v>1</v>
      </c>
      <c r="AQ1077" s="97">
        <f t="shared" si="251"/>
        <v>0</v>
      </c>
      <c r="AR1077" s="100">
        <f t="shared" si="252"/>
        <v>0</v>
      </c>
      <c r="AS1077" s="101">
        <f t="shared" si="253"/>
        <v>1</v>
      </c>
      <c r="AT1077" s="100">
        <v>0.11591202664236167</v>
      </c>
      <c r="AU1077" s="108">
        <f t="shared" si="254"/>
        <v>0</v>
      </c>
    </row>
    <row r="1078" spans="1:47" hidden="1">
      <c r="A1078" s="21">
        <v>44927</v>
      </c>
      <c r="B1078" s="23" t="s">
        <v>13</v>
      </c>
      <c r="C1078" s="23" t="s">
        <v>974</v>
      </c>
      <c r="D1078" s="23" t="s">
        <v>1136</v>
      </c>
      <c r="E1078" s="23">
        <v>1002050638</v>
      </c>
      <c r="F1078" s="23" t="s">
        <v>15</v>
      </c>
      <c r="G1078" s="23">
        <v>1079557</v>
      </c>
      <c r="H1078" s="37" t="s">
        <v>16</v>
      </c>
      <c r="I1078" s="4" t="s">
        <v>3512</v>
      </c>
      <c r="J1078" s="4" t="s">
        <v>3512</v>
      </c>
      <c r="K1078" s="24">
        <v>12150</v>
      </c>
      <c r="L1078" s="24">
        <v>12150</v>
      </c>
      <c r="M1078" s="29">
        <v>1</v>
      </c>
      <c r="N1078" s="29">
        <v>1</v>
      </c>
      <c r="O1078" s="29">
        <v>0</v>
      </c>
      <c r="P1078" s="29">
        <v>12150</v>
      </c>
      <c r="Q1078" s="29">
        <v>0</v>
      </c>
      <c r="R1078" s="28">
        <v>888430.44</v>
      </c>
      <c r="S1078" s="28">
        <v>0</v>
      </c>
      <c r="T1078" s="28">
        <v>888400</v>
      </c>
      <c r="U1078" s="28">
        <v>0</v>
      </c>
      <c r="V1078" s="29">
        <v>1</v>
      </c>
      <c r="W1078" s="29">
        <v>0</v>
      </c>
      <c r="X1078" s="32">
        <f t="shared" si="240"/>
        <v>1</v>
      </c>
      <c r="Y1078" s="33">
        <f t="shared" si="241"/>
        <v>12150</v>
      </c>
      <c r="Z1078" s="33">
        <f t="shared" si="242"/>
        <v>888430.44</v>
      </c>
      <c r="AA1078" s="33">
        <f t="shared" si="243"/>
        <v>888400</v>
      </c>
      <c r="AB1078" s="5">
        <v>1</v>
      </c>
      <c r="AC1078" s="6">
        <v>939499.82</v>
      </c>
      <c r="AD1078" s="32">
        <v>0</v>
      </c>
      <c r="AE1078" s="67">
        <f t="shared" si="244"/>
        <v>1</v>
      </c>
      <c r="AF1078" s="70">
        <f>IF(C1078=Sheet6!$E$3,Sheet6!$E$4,IF('January 2023'!C1078=Sheet6!$F$3,Sheet6!$F$4,IF('January 2023'!C1078=Sheet6!$G$3,Sheet6!$G$4,IF('January 2023'!C1078=Sheet6!$H$3,Sheet6!$H$4,IF('January 2023'!C1078=Sheet6!$I$3,Sheet6!$I$4,IF('January 2023'!C1078=Sheet6!$J$3,Sheet6!$J$4,IF('January 2023'!C1078=Sheet6!$K$3,Sheet6!$K$4,IF('January 2023'!C1078=Sheet6!$L$3,Sheet6!$L$4))))))))</f>
        <v>0.11591202664236167</v>
      </c>
      <c r="AG1078" s="74">
        <f t="shared" si="245"/>
        <v>1</v>
      </c>
      <c r="AH1078" s="71">
        <v>0.83099999999999996</v>
      </c>
      <c r="AI1078" s="72">
        <f t="shared" si="246"/>
        <v>1</v>
      </c>
      <c r="AJ1078" s="73">
        <f t="shared" si="247"/>
        <v>1</v>
      </c>
      <c r="AK1078" s="73">
        <v>0.63021003652928631</v>
      </c>
      <c r="AL1078" s="95">
        <f t="shared" si="248"/>
        <v>1</v>
      </c>
      <c r="AM1078" s="107">
        <v>0</v>
      </c>
      <c r="AN1078" s="98">
        <f t="shared" si="249"/>
        <v>0</v>
      </c>
      <c r="AO1078" s="99" t="e">
        <f>SUMIF([1]Sheet1!$AB:$AB,E1078,[1]Sheet1!$AA:$AA)</f>
        <v>#VALUE!</v>
      </c>
      <c r="AP1078" s="100">
        <f t="shared" si="250"/>
        <v>1</v>
      </c>
      <c r="AQ1078" s="97">
        <f t="shared" si="251"/>
        <v>0</v>
      </c>
      <c r="AR1078" s="100">
        <f t="shared" si="252"/>
        <v>0.99996573732885607</v>
      </c>
      <c r="AS1078" s="101">
        <f t="shared" si="253"/>
        <v>3.4262671143925338E-5</v>
      </c>
      <c r="AT1078" s="100">
        <v>0.11591202664236167</v>
      </c>
      <c r="AU1078" s="108">
        <f t="shared" si="254"/>
        <v>1</v>
      </c>
    </row>
    <row r="1079" spans="1:47" hidden="1">
      <c r="A1079" s="21">
        <v>44927</v>
      </c>
      <c r="B1079" s="23" t="s">
        <v>13</v>
      </c>
      <c r="C1079" s="23" t="s">
        <v>974</v>
      </c>
      <c r="D1079" s="23" t="s">
        <v>1152</v>
      </c>
      <c r="E1079" s="23">
        <v>1002049964</v>
      </c>
      <c r="F1079" s="23" t="s">
        <v>15</v>
      </c>
      <c r="G1079" s="23">
        <v>1069328</v>
      </c>
      <c r="H1079" s="37" t="s">
        <v>16</v>
      </c>
      <c r="I1079" s="4" t="s">
        <v>3512</v>
      </c>
      <c r="J1079" s="4" t="s">
        <v>3512</v>
      </c>
      <c r="K1079" s="24">
        <v>11806</v>
      </c>
      <c r="L1079" s="24">
        <v>11806</v>
      </c>
      <c r="M1079" s="29">
        <v>1</v>
      </c>
      <c r="N1079" s="29">
        <v>1</v>
      </c>
      <c r="O1079" s="29">
        <v>0</v>
      </c>
      <c r="P1079" s="29">
        <v>11806</v>
      </c>
      <c r="Q1079" s="29">
        <v>0</v>
      </c>
      <c r="R1079" s="28">
        <v>855096.68</v>
      </c>
      <c r="S1079" s="28">
        <v>0</v>
      </c>
      <c r="T1079" s="28">
        <v>855096.68</v>
      </c>
      <c r="U1079" s="28">
        <v>0</v>
      </c>
      <c r="V1079" s="29">
        <v>1</v>
      </c>
      <c r="W1079" s="29">
        <v>0</v>
      </c>
      <c r="X1079" s="32">
        <f t="shared" si="240"/>
        <v>1</v>
      </c>
      <c r="Y1079" s="33">
        <f t="shared" si="241"/>
        <v>11806</v>
      </c>
      <c r="Z1079" s="33">
        <f t="shared" si="242"/>
        <v>855096.68</v>
      </c>
      <c r="AA1079" s="33">
        <f t="shared" si="243"/>
        <v>855096.68</v>
      </c>
      <c r="AB1079" s="5">
        <v>1</v>
      </c>
      <c r="AC1079" s="6">
        <v>1098910.02</v>
      </c>
      <c r="AD1079" s="32">
        <v>0</v>
      </c>
      <c r="AE1079" s="67">
        <f t="shared" si="244"/>
        <v>1</v>
      </c>
      <c r="AF1079" s="70">
        <f>IF(C1079=Sheet6!$E$3,Sheet6!$E$4,IF('January 2023'!C1079=Sheet6!$F$3,Sheet6!$F$4,IF('January 2023'!C1079=Sheet6!$G$3,Sheet6!$G$4,IF('January 2023'!C1079=Sheet6!$H$3,Sheet6!$H$4,IF('January 2023'!C1079=Sheet6!$I$3,Sheet6!$I$4,IF('January 2023'!C1079=Sheet6!$J$3,Sheet6!$J$4,IF('January 2023'!C1079=Sheet6!$K$3,Sheet6!$K$4,IF('January 2023'!C1079=Sheet6!$L$3,Sheet6!$L$4))))))))</f>
        <v>0.11591202664236167</v>
      </c>
      <c r="AG1079" s="74">
        <f t="shared" si="245"/>
        <v>1</v>
      </c>
      <c r="AH1079" s="71">
        <v>0.83099999999999996</v>
      </c>
      <c r="AI1079" s="72">
        <f t="shared" si="246"/>
        <v>1</v>
      </c>
      <c r="AJ1079" s="73">
        <f t="shared" si="247"/>
        <v>1</v>
      </c>
      <c r="AK1079" s="73">
        <v>0.63021003652928631</v>
      </c>
      <c r="AL1079" s="95">
        <f t="shared" si="248"/>
        <v>1</v>
      </c>
      <c r="AM1079" s="107">
        <v>0</v>
      </c>
      <c r="AN1079" s="98">
        <f t="shared" si="249"/>
        <v>0</v>
      </c>
      <c r="AO1079" s="99" t="e">
        <f>SUMIF([1]Sheet1!$AB:$AB,E1079,[1]Sheet1!$AA:$AA)</f>
        <v>#VALUE!</v>
      </c>
      <c r="AP1079" s="100">
        <f t="shared" si="250"/>
        <v>1</v>
      </c>
      <c r="AQ1079" s="97">
        <f t="shared" si="251"/>
        <v>0</v>
      </c>
      <c r="AR1079" s="100">
        <f t="shared" si="252"/>
        <v>1</v>
      </c>
      <c r="AS1079" s="101">
        <f t="shared" si="253"/>
        <v>0</v>
      </c>
      <c r="AT1079" s="100">
        <v>0.11591202664236167</v>
      </c>
      <c r="AU1079" s="108">
        <f t="shared" si="254"/>
        <v>1</v>
      </c>
    </row>
    <row r="1080" spans="1:47" hidden="1">
      <c r="A1080" s="21">
        <v>44927</v>
      </c>
      <c r="B1080" s="22" t="s">
        <v>13</v>
      </c>
      <c r="C1080" s="22" t="s">
        <v>974</v>
      </c>
      <c r="D1080" s="22" t="s">
        <v>1165</v>
      </c>
      <c r="E1080" s="22">
        <v>1002050168</v>
      </c>
      <c r="F1080" s="23" t="s">
        <v>15</v>
      </c>
      <c r="G1080" s="22">
        <v>1079557</v>
      </c>
      <c r="H1080" s="36" t="s">
        <v>16</v>
      </c>
      <c r="I1080" s="4" t="s">
        <v>3512</v>
      </c>
      <c r="J1080" s="4" t="s">
        <v>3512</v>
      </c>
      <c r="K1080" s="24">
        <v>11628</v>
      </c>
      <c r="L1080" s="25">
        <v>11628</v>
      </c>
      <c r="M1080" s="26">
        <v>1</v>
      </c>
      <c r="N1080" s="26">
        <v>1</v>
      </c>
      <c r="O1080" s="26">
        <v>0</v>
      </c>
      <c r="P1080" s="26">
        <v>11628</v>
      </c>
      <c r="Q1080" s="26">
        <v>0</v>
      </c>
      <c r="R1080" s="27">
        <v>842204.32</v>
      </c>
      <c r="S1080" s="27">
        <v>0</v>
      </c>
      <c r="T1080" s="28">
        <v>903000</v>
      </c>
      <c r="U1080" s="27">
        <v>0</v>
      </c>
      <c r="V1080" s="29">
        <v>1</v>
      </c>
      <c r="W1080" s="26">
        <v>0</v>
      </c>
      <c r="X1080" s="30">
        <f t="shared" si="240"/>
        <v>1</v>
      </c>
      <c r="Y1080" s="31">
        <f t="shared" si="241"/>
        <v>11628</v>
      </c>
      <c r="Z1080" s="31">
        <f t="shared" si="242"/>
        <v>842204.32</v>
      </c>
      <c r="AA1080" s="31">
        <f t="shared" si="243"/>
        <v>903000</v>
      </c>
      <c r="AB1080" s="5">
        <v>1</v>
      </c>
      <c r="AC1080" s="6">
        <v>3563755.36</v>
      </c>
      <c r="AD1080" s="30">
        <v>0</v>
      </c>
      <c r="AE1080" s="67">
        <f t="shared" si="244"/>
        <v>1</v>
      </c>
      <c r="AF1080" s="70">
        <f>IF(C1080=Sheet6!$E$3,Sheet6!$E$4,IF('January 2023'!C1080=Sheet6!$F$3,Sheet6!$F$4,IF('January 2023'!C1080=Sheet6!$G$3,Sheet6!$G$4,IF('January 2023'!C1080=Sheet6!$H$3,Sheet6!$H$4,IF('January 2023'!C1080=Sheet6!$I$3,Sheet6!$I$4,IF('January 2023'!C1080=Sheet6!$J$3,Sheet6!$J$4,IF('January 2023'!C1080=Sheet6!$K$3,Sheet6!$K$4,IF('January 2023'!C1080=Sheet6!$L$3,Sheet6!$L$4))))))))</f>
        <v>0.11591202664236167</v>
      </c>
      <c r="AG1080" s="74">
        <f t="shared" si="245"/>
        <v>1</v>
      </c>
      <c r="AH1080" s="71">
        <v>0.83099999999999996</v>
      </c>
      <c r="AI1080" s="72">
        <f t="shared" si="246"/>
        <v>1</v>
      </c>
      <c r="AJ1080" s="73">
        <f t="shared" si="247"/>
        <v>1</v>
      </c>
      <c r="AK1080" s="73">
        <v>0.63021003652928631</v>
      </c>
      <c r="AL1080" s="95">
        <f t="shared" si="248"/>
        <v>1</v>
      </c>
      <c r="AM1080" s="107">
        <v>0</v>
      </c>
      <c r="AN1080" s="98">
        <f t="shared" si="249"/>
        <v>0</v>
      </c>
      <c r="AO1080" s="99" t="e">
        <f>SUMIF([1]Sheet1!$AB:$AB,E1080,[1]Sheet1!$AA:$AA)</f>
        <v>#VALUE!</v>
      </c>
      <c r="AP1080" s="100">
        <f t="shared" si="250"/>
        <v>1</v>
      </c>
      <c r="AQ1080" s="97">
        <f t="shared" si="251"/>
        <v>0</v>
      </c>
      <c r="AR1080" s="100">
        <f t="shared" si="252"/>
        <v>1.0721863787162718</v>
      </c>
      <c r="AS1080" s="101">
        <f t="shared" si="253"/>
        <v>-7.218637871627176E-2</v>
      </c>
      <c r="AT1080" s="100">
        <v>0.11591202664236167</v>
      </c>
      <c r="AU1080" s="108">
        <f t="shared" si="254"/>
        <v>1</v>
      </c>
    </row>
    <row r="1081" spans="1:47" hidden="1">
      <c r="A1081" s="21">
        <v>44927</v>
      </c>
      <c r="B1081" s="22" t="s">
        <v>13</v>
      </c>
      <c r="C1081" s="22" t="s">
        <v>974</v>
      </c>
      <c r="D1081" s="22" t="s">
        <v>1141</v>
      </c>
      <c r="E1081" s="22">
        <v>1002049818</v>
      </c>
      <c r="F1081" s="23" t="s">
        <v>15</v>
      </c>
      <c r="G1081" s="22">
        <v>1079557</v>
      </c>
      <c r="H1081" s="36" t="s">
        <v>16</v>
      </c>
      <c r="I1081" s="4" t="s">
        <v>3512</v>
      </c>
      <c r="J1081" s="4" t="s">
        <v>3512</v>
      </c>
      <c r="K1081" s="24">
        <v>11212</v>
      </c>
      <c r="L1081" s="25">
        <v>11212</v>
      </c>
      <c r="M1081" s="26">
        <v>1</v>
      </c>
      <c r="N1081" s="26">
        <v>1</v>
      </c>
      <c r="O1081" s="26">
        <v>0</v>
      </c>
      <c r="P1081" s="26">
        <v>11212</v>
      </c>
      <c r="Q1081" s="26">
        <v>0</v>
      </c>
      <c r="R1081" s="27">
        <v>819842.14999999991</v>
      </c>
      <c r="S1081" s="27">
        <v>0</v>
      </c>
      <c r="T1081" s="28">
        <v>877812.71</v>
      </c>
      <c r="U1081" s="27">
        <v>0</v>
      </c>
      <c r="V1081" s="29">
        <v>1</v>
      </c>
      <c r="W1081" s="26">
        <v>0</v>
      </c>
      <c r="X1081" s="30">
        <f t="shared" si="240"/>
        <v>1</v>
      </c>
      <c r="Y1081" s="31">
        <f t="shared" si="241"/>
        <v>11212</v>
      </c>
      <c r="Z1081" s="31">
        <f t="shared" si="242"/>
        <v>819842.14999999991</v>
      </c>
      <c r="AA1081" s="31">
        <f t="shared" si="243"/>
        <v>877812.71</v>
      </c>
      <c r="AB1081" s="5">
        <v>1</v>
      </c>
      <c r="AC1081" s="6">
        <v>1157463.83</v>
      </c>
      <c r="AD1081" s="30">
        <v>0</v>
      </c>
      <c r="AE1081" s="67">
        <f t="shared" si="244"/>
        <v>1</v>
      </c>
      <c r="AF1081" s="70">
        <f>IF(C1081=Sheet6!$E$3,Sheet6!$E$4,IF('January 2023'!C1081=Sheet6!$F$3,Sheet6!$F$4,IF('January 2023'!C1081=Sheet6!$G$3,Sheet6!$G$4,IF('January 2023'!C1081=Sheet6!$H$3,Sheet6!$H$4,IF('January 2023'!C1081=Sheet6!$I$3,Sheet6!$I$4,IF('January 2023'!C1081=Sheet6!$J$3,Sheet6!$J$4,IF('January 2023'!C1081=Sheet6!$K$3,Sheet6!$K$4,IF('January 2023'!C1081=Sheet6!$L$3,Sheet6!$L$4))))))))</f>
        <v>0.11591202664236167</v>
      </c>
      <c r="AG1081" s="74">
        <f t="shared" si="245"/>
        <v>1</v>
      </c>
      <c r="AH1081" s="71">
        <v>0.83099999999999996</v>
      </c>
      <c r="AI1081" s="72">
        <f t="shared" si="246"/>
        <v>1</v>
      </c>
      <c r="AJ1081" s="73">
        <f t="shared" si="247"/>
        <v>1</v>
      </c>
      <c r="AK1081" s="73">
        <v>0.63021003652928631</v>
      </c>
      <c r="AL1081" s="95">
        <f t="shared" si="248"/>
        <v>1</v>
      </c>
      <c r="AM1081" s="107">
        <v>0</v>
      </c>
      <c r="AN1081" s="98">
        <f t="shared" si="249"/>
        <v>0</v>
      </c>
      <c r="AO1081" s="99" t="e">
        <f>SUMIF([1]Sheet1!$AB:$AB,E1081,[1]Sheet1!$AA:$AA)</f>
        <v>#VALUE!</v>
      </c>
      <c r="AP1081" s="100">
        <f t="shared" si="250"/>
        <v>1</v>
      </c>
      <c r="AQ1081" s="97">
        <f t="shared" si="251"/>
        <v>0</v>
      </c>
      <c r="AR1081" s="100">
        <f t="shared" si="252"/>
        <v>1.0707094164407136</v>
      </c>
      <c r="AS1081" s="101">
        <f t="shared" si="253"/>
        <v>-7.0709416440713602E-2</v>
      </c>
      <c r="AT1081" s="100">
        <v>0.11591202664236167</v>
      </c>
      <c r="AU1081" s="108">
        <f t="shared" si="254"/>
        <v>1</v>
      </c>
    </row>
    <row r="1082" spans="1:47" hidden="1">
      <c r="A1082" s="21">
        <v>44927</v>
      </c>
      <c r="B1082" s="23" t="s">
        <v>13</v>
      </c>
      <c r="C1082" s="23" t="s">
        <v>974</v>
      </c>
      <c r="D1082" s="23" t="s">
        <v>1142</v>
      </c>
      <c r="E1082" s="23">
        <v>1002049987</v>
      </c>
      <c r="F1082" s="23" t="s">
        <v>15</v>
      </c>
      <c r="G1082" s="23">
        <v>1079557</v>
      </c>
      <c r="H1082" s="37" t="s">
        <v>16</v>
      </c>
      <c r="I1082" s="4" t="s">
        <v>3512</v>
      </c>
      <c r="J1082" s="4" t="s">
        <v>3512</v>
      </c>
      <c r="K1082" s="24">
        <v>11198.779999999999</v>
      </c>
      <c r="L1082" s="24">
        <v>11198.779999999999</v>
      </c>
      <c r="M1082" s="29">
        <v>1</v>
      </c>
      <c r="N1082" s="29">
        <v>1</v>
      </c>
      <c r="O1082" s="29">
        <v>0</v>
      </c>
      <c r="P1082" s="29">
        <v>11199</v>
      </c>
      <c r="Q1082" s="29">
        <v>0</v>
      </c>
      <c r="R1082" s="28">
        <v>818891.56</v>
      </c>
      <c r="S1082" s="28">
        <v>0</v>
      </c>
      <c r="T1082" s="28">
        <v>818891.56</v>
      </c>
      <c r="U1082" s="28">
        <v>0</v>
      </c>
      <c r="V1082" s="29">
        <v>1</v>
      </c>
      <c r="W1082" s="29">
        <v>0</v>
      </c>
      <c r="X1082" s="32">
        <f t="shared" si="240"/>
        <v>1</v>
      </c>
      <c r="Y1082" s="33">
        <f t="shared" si="241"/>
        <v>11199</v>
      </c>
      <c r="Z1082" s="33">
        <f t="shared" si="242"/>
        <v>818891.56</v>
      </c>
      <c r="AA1082" s="33">
        <f t="shared" si="243"/>
        <v>818891.56</v>
      </c>
      <c r="AB1082" s="5">
        <v>1</v>
      </c>
      <c r="AC1082" s="6">
        <v>768438.43</v>
      </c>
      <c r="AD1082" s="32">
        <v>0</v>
      </c>
      <c r="AE1082" s="67">
        <f t="shared" si="244"/>
        <v>1</v>
      </c>
      <c r="AF1082" s="70">
        <f>IF(C1082=Sheet6!$E$3,Sheet6!$E$4,IF('January 2023'!C1082=Sheet6!$F$3,Sheet6!$F$4,IF('January 2023'!C1082=Sheet6!$G$3,Sheet6!$G$4,IF('January 2023'!C1082=Sheet6!$H$3,Sheet6!$H$4,IF('January 2023'!C1082=Sheet6!$I$3,Sheet6!$I$4,IF('January 2023'!C1082=Sheet6!$J$3,Sheet6!$J$4,IF('January 2023'!C1082=Sheet6!$K$3,Sheet6!$K$4,IF('January 2023'!C1082=Sheet6!$L$3,Sheet6!$L$4))))))))</f>
        <v>0.11591202664236167</v>
      </c>
      <c r="AG1082" s="74">
        <f t="shared" si="245"/>
        <v>1.0000196449970444</v>
      </c>
      <c r="AH1082" s="71">
        <v>0.83099999999999996</v>
      </c>
      <c r="AI1082" s="72">
        <f t="shared" si="246"/>
        <v>1</v>
      </c>
      <c r="AJ1082" s="73">
        <f t="shared" si="247"/>
        <v>1</v>
      </c>
      <c r="AK1082" s="73">
        <v>0.63021003652928631</v>
      </c>
      <c r="AL1082" s="95">
        <f t="shared" si="248"/>
        <v>1</v>
      </c>
      <c r="AM1082" s="107">
        <v>0</v>
      </c>
      <c r="AN1082" s="98">
        <f t="shared" si="249"/>
        <v>0</v>
      </c>
      <c r="AO1082" s="99" t="e">
        <f>SUMIF([1]Sheet1!$AB:$AB,E1082,[1]Sheet1!$AA:$AA)</f>
        <v>#VALUE!</v>
      </c>
      <c r="AP1082" s="100">
        <f t="shared" si="250"/>
        <v>1</v>
      </c>
      <c r="AQ1082" s="97">
        <f t="shared" si="251"/>
        <v>0</v>
      </c>
      <c r="AR1082" s="100">
        <f t="shared" si="252"/>
        <v>1</v>
      </c>
      <c r="AS1082" s="101">
        <f t="shared" si="253"/>
        <v>-1.9644997044432344E-5</v>
      </c>
      <c r="AT1082" s="100">
        <v>0.11591202664236167</v>
      </c>
      <c r="AU1082" s="108">
        <f t="shared" si="254"/>
        <v>1</v>
      </c>
    </row>
    <row r="1083" spans="1:47" hidden="1">
      <c r="A1083" s="21">
        <v>44927</v>
      </c>
      <c r="B1083" s="22" t="s">
        <v>13</v>
      </c>
      <c r="C1083" s="22" t="s">
        <v>974</v>
      </c>
      <c r="D1083" s="22" t="s">
        <v>1190</v>
      </c>
      <c r="E1083" s="22">
        <v>1002050542</v>
      </c>
      <c r="F1083" s="23" t="s">
        <v>15</v>
      </c>
      <c r="G1083" s="22">
        <v>1079557</v>
      </c>
      <c r="H1083" s="36" t="s">
        <v>16</v>
      </c>
      <c r="I1083" s="4" t="s">
        <v>3512</v>
      </c>
      <c r="J1083" s="4" t="s">
        <v>3512</v>
      </c>
      <c r="K1083" s="24">
        <v>8877</v>
      </c>
      <c r="L1083" s="25">
        <v>8877</v>
      </c>
      <c r="M1083" s="26">
        <v>1</v>
      </c>
      <c r="N1083" s="26">
        <v>1</v>
      </c>
      <c r="O1083" s="26">
        <v>0</v>
      </c>
      <c r="P1083" s="26">
        <v>8877</v>
      </c>
      <c r="Q1083" s="26">
        <v>0</v>
      </c>
      <c r="R1083" s="27">
        <v>649102.63</v>
      </c>
      <c r="S1083" s="27">
        <v>0</v>
      </c>
      <c r="T1083" s="28">
        <v>649102.63</v>
      </c>
      <c r="U1083" s="27">
        <v>0</v>
      </c>
      <c r="V1083" s="29">
        <v>1</v>
      </c>
      <c r="W1083" s="26">
        <v>0</v>
      </c>
      <c r="X1083" s="30">
        <f t="shared" si="240"/>
        <v>1</v>
      </c>
      <c r="Y1083" s="31">
        <f t="shared" si="241"/>
        <v>8877</v>
      </c>
      <c r="Z1083" s="31">
        <f t="shared" si="242"/>
        <v>649102.63</v>
      </c>
      <c r="AA1083" s="31">
        <f t="shared" si="243"/>
        <v>649102.63</v>
      </c>
      <c r="AB1083" s="5">
        <v>1</v>
      </c>
      <c r="AC1083" s="6">
        <v>729683.77</v>
      </c>
      <c r="AD1083" s="30">
        <v>0</v>
      </c>
      <c r="AE1083" s="67">
        <f t="shared" si="244"/>
        <v>1</v>
      </c>
      <c r="AF1083" s="70">
        <f>IF(C1083=Sheet6!$E$3,Sheet6!$E$4,IF('January 2023'!C1083=Sheet6!$F$3,Sheet6!$F$4,IF('January 2023'!C1083=Sheet6!$G$3,Sheet6!$G$4,IF('January 2023'!C1083=Sheet6!$H$3,Sheet6!$H$4,IF('January 2023'!C1083=Sheet6!$I$3,Sheet6!$I$4,IF('January 2023'!C1083=Sheet6!$J$3,Sheet6!$J$4,IF('January 2023'!C1083=Sheet6!$K$3,Sheet6!$K$4,IF('January 2023'!C1083=Sheet6!$L$3,Sheet6!$L$4))))))))</f>
        <v>0.11591202664236167</v>
      </c>
      <c r="AG1083" s="74">
        <f t="shared" si="245"/>
        <v>1</v>
      </c>
      <c r="AH1083" s="71">
        <v>0.83099999999999996</v>
      </c>
      <c r="AI1083" s="72">
        <f t="shared" si="246"/>
        <v>1</v>
      </c>
      <c r="AJ1083" s="73">
        <f t="shared" si="247"/>
        <v>1</v>
      </c>
      <c r="AK1083" s="73">
        <v>0.63021003652928631</v>
      </c>
      <c r="AL1083" s="95">
        <f t="shared" si="248"/>
        <v>1</v>
      </c>
      <c r="AM1083" s="107">
        <v>0</v>
      </c>
      <c r="AN1083" s="98">
        <f t="shared" si="249"/>
        <v>0</v>
      </c>
      <c r="AO1083" s="99" t="e">
        <f>SUMIF([1]Sheet1!$AB:$AB,E1083,[1]Sheet1!$AA:$AA)</f>
        <v>#VALUE!</v>
      </c>
      <c r="AP1083" s="100">
        <f t="shared" si="250"/>
        <v>1</v>
      </c>
      <c r="AQ1083" s="97">
        <f t="shared" si="251"/>
        <v>0</v>
      </c>
      <c r="AR1083" s="100">
        <f t="shared" si="252"/>
        <v>1</v>
      </c>
      <c r="AS1083" s="101">
        <f t="shared" si="253"/>
        <v>0</v>
      </c>
      <c r="AT1083" s="100">
        <v>0.11591202664236167</v>
      </c>
      <c r="AU1083" s="108">
        <f t="shared" si="254"/>
        <v>1</v>
      </c>
    </row>
    <row r="1084" spans="1:47" hidden="1">
      <c r="A1084" s="21">
        <v>44927</v>
      </c>
      <c r="B1084" s="23" t="s">
        <v>13</v>
      </c>
      <c r="C1084" s="23" t="s">
        <v>974</v>
      </c>
      <c r="D1084" s="23" t="s">
        <v>1277</v>
      </c>
      <c r="E1084" s="23">
        <v>1002049844</v>
      </c>
      <c r="F1084" s="23" t="s">
        <v>15</v>
      </c>
      <c r="G1084" s="23">
        <v>1079557</v>
      </c>
      <c r="H1084" s="37" t="s">
        <v>16</v>
      </c>
      <c r="I1084" s="4" t="s">
        <v>3512</v>
      </c>
      <c r="J1084" s="4" t="s">
        <v>3512</v>
      </c>
      <c r="K1084" s="24">
        <v>8506</v>
      </c>
      <c r="L1084" s="24">
        <v>8506</v>
      </c>
      <c r="M1084" s="29">
        <v>1</v>
      </c>
      <c r="N1084" s="29">
        <v>1</v>
      </c>
      <c r="O1084" s="29">
        <v>0</v>
      </c>
      <c r="P1084" s="29">
        <v>8500</v>
      </c>
      <c r="Q1084" s="29">
        <v>0</v>
      </c>
      <c r="R1084" s="28">
        <v>621535.69999999995</v>
      </c>
      <c r="S1084" s="28">
        <v>0</v>
      </c>
      <c r="T1084" s="28">
        <v>621535.69999999995</v>
      </c>
      <c r="U1084" s="28">
        <v>0</v>
      </c>
      <c r="V1084" s="29">
        <v>1</v>
      </c>
      <c r="W1084" s="29">
        <v>0</v>
      </c>
      <c r="X1084" s="32">
        <f t="shared" si="240"/>
        <v>1</v>
      </c>
      <c r="Y1084" s="33">
        <f t="shared" si="241"/>
        <v>8500</v>
      </c>
      <c r="Z1084" s="33">
        <f t="shared" si="242"/>
        <v>621535.69999999995</v>
      </c>
      <c r="AA1084" s="33">
        <f t="shared" si="243"/>
        <v>621535.69999999995</v>
      </c>
      <c r="AB1084" s="5">
        <v>1</v>
      </c>
      <c r="AC1084" s="6">
        <v>641996.44999999995</v>
      </c>
      <c r="AD1084" s="32">
        <v>0</v>
      </c>
      <c r="AE1084" s="67">
        <f t="shared" si="244"/>
        <v>1</v>
      </c>
      <c r="AF1084" s="70">
        <f>IF(C1084=Sheet6!$E$3,Sheet6!$E$4,IF('January 2023'!C1084=Sheet6!$F$3,Sheet6!$F$4,IF('January 2023'!C1084=Sheet6!$G$3,Sheet6!$G$4,IF('January 2023'!C1084=Sheet6!$H$3,Sheet6!$H$4,IF('January 2023'!C1084=Sheet6!$I$3,Sheet6!$I$4,IF('January 2023'!C1084=Sheet6!$J$3,Sheet6!$J$4,IF('January 2023'!C1084=Sheet6!$K$3,Sheet6!$K$4,IF('January 2023'!C1084=Sheet6!$L$3,Sheet6!$L$4))))))))</f>
        <v>0.11591202664236167</v>
      </c>
      <c r="AG1084" s="74">
        <f t="shared" si="245"/>
        <v>0.99929461556548316</v>
      </c>
      <c r="AH1084" s="71">
        <v>0.83099999999999996</v>
      </c>
      <c r="AI1084" s="72">
        <f t="shared" si="246"/>
        <v>1</v>
      </c>
      <c r="AJ1084" s="73">
        <f t="shared" si="247"/>
        <v>1</v>
      </c>
      <c r="AK1084" s="73">
        <v>0.63021003652928631</v>
      </c>
      <c r="AL1084" s="95">
        <f t="shared" si="248"/>
        <v>1</v>
      </c>
      <c r="AM1084" s="107">
        <v>0</v>
      </c>
      <c r="AN1084" s="98">
        <f t="shared" si="249"/>
        <v>0</v>
      </c>
      <c r="AO1084" s="99" t="e">
        <f>SUMIF([1]Sheet1!$AB:$AB,E1084,[1]Sheet1!$AA:$AA)</f>
        <v>#VALUE!</v>
      </c>
      <c r="AP1084" s="100">
        <f t="shared" si="250"/>
        <v>1</v>
      </c>
      <c r="AQ1084" s="97">
        <f t="shared" si="251"/>
        <v>0</v>
      </c>
      <c r="AR1084" s="100">
        <f t="shared" si="252"/>
        <v>1</v>
      </c>
      <c r="AS1084" s="101">
        <f t="shared" si="253"/>
        <v>7.0538443451684252E-4</v>
      </c>
      <c r="AT1084" s="100">
        <v>0.11591202664236167</v>
      </c>
      <c r="AU1084" s="108">
        <f t="shared" si="254"/>
        <v>1</v>
      </c>
    </row>
    <row r="1085" spans="1:47" hidden="1">
      <c r="A1085" s="21">
        <v>44927</v>
      </c>
      <c r="B1085" s="22" t="s">
        <v>13</v>
      </c>
      <c r="C1085" s="22" t="s">
        <v>974</v>
      </c>
      <c r="D1085" s="22" t="s">
        <v>1167</v>
      </c>
      <c r="E1085" s="22">
        <v>1002860064</v>
      </c>
      <c r="F1085" s="23" t="s">
        <v>15</v>
      </c>
      <c r="G1085" s="22">
        <v>1069328</v>
      </c>
      <c r="H1085" s="36" t="s">
        <v>16</v>
      </c>
      <c r="I1085" s="4" t="s">
        <v>3512</v>
      </c>
      <c r="J1085" s="4" t="s">
        <v>3512</v>
      </c>
      <c r="K1085" s="24">
        <v>7918</v>
      </c>
      <c r="L1085" s="25">
        <v>7918</v>
      </c>
      <c r="M1085" s="26">
        <v>1</v>
      </c>
      <c r="N1085" s="26">
        <v>1</v>
      </c>
      <c r="O1085" s="26">
        <v>0</v>
      </c>
      <c r="P1085" s="26">
        <v>7918</v>
      </c>
      <c r="Q1085" s="26">
        <v>0</v>
      </c>
      <c r="R1085" s="27">
        <v>573492.76</v>
      </c>
      <c r="S1085" s="27">
        <v>0</v>
      </c>
      <c r="T1085" s="28">
        <v>573492.76</v>
      </c>
      <c r="U1085" s="27">
        <v>0</v>
      </c>
      <c r="V1085" s="29">
        <v>1</v>
      </c>
      <c r="W1085" s="26">
        <v>0</v>
      </c>
      <c r="X1085" s="30">
        <f t="shared" si="240"/>
        <v>1</v>
      </c>
      <c r="Y1085" s="31">
        <f t="shared" si="241"/>
        <v>7918</v>
      </c>
      <c r="Z1085" s="31">
        <f t="shared" si="242"/>
        <v>573492.76</v>
      </c>
      <c r="AA1085" s="31">
        <f t="shared" si="243"/>
        <v>573492.76</v>
      </c>
      <c r="AB1085" s="5">
        <v>1</v>
      </c>
      <c r="AC1085" s="6">
        <v>577718.51</v>
      </c>
      <c r="AD1085" s="30">
        <v>0</v>
      </c>
      <c r="AE1085" s="67">
        <f t="shared" si="244"/>
        <v>1</v>
      </c>
      <c r="AF1085" s="70">
        <f>IF(C1085=Sheet6!$E$3,Sheet6!$E$4,IF('January 2023'!C1085=Sheet6!$F$3,Sheet6!$F$4,IF('January 2023'!C1085=Sheet6!$G$3,Sheet6!$G$4,IF('January 2023'!C1085=Sheet6!$H$3,Sheet6!$H$4,IF('January 2023'!C1085=Sheet6!$I$3,Sheet6!$I$4,IF('January 2023'!C1085=Sheet6!$J$3,Sheet6!$J$4,IF('January 2023'!C1085=Sheet6!$K$3,Sheet6!$K$4,IF('January 2023'!C1085=Sheet6!$L$3,Sheet6!$L$4))))))))</f>
        <v>0.11591202664236167</v>
      </c>
      <c r="AG1085" s="74">
        <f t="shared" si="245"/>
        <v>1</v>
      </c>
      <c r="AH1085" s="71">
        <v>0.83099999999999996</v>
      </c>
      <c r="AI1085" s="72">
        <f t="shared" si="246"/>
        <v>1</v>
      </c>
      <c r="AJ1085" s="73">
        <f t="shared" si="247"/>
        <v>1</v>
      </c>
      <c r="AK1085" s="73">
        <v>0.63021003652928631</v>
      </c>
      <c r="AL1085" s="95">
        <f t="shared" si="248"/>
        <v>1</v>
      </c>
      <c r="AM1085" s="107">
        <v>0</v>
      </c>
      <c r="AN1085" s="98">
        <f t="shared" si="249"/>
        <v>0</v>
      </c>
      <c r="AO1085" s="99" t="e">
        <f>SUMIF([1]Sheet1!$AB:$AB,E1085,[1]Sheet1!$AA:$AA)</f>
        <v>#VALUE!</v>
      </c>
      <c r="AP1085" s="100">
        <f t="shared" si="250"/>
        <v>1</v>
      </c>
      <c r="AQ1085" s="97">
        <f t="shared" si="251"/>
        <v>0</v>
      </c>
      <c r="AR1085" s="100">
        <f t="shared" si="252"/>
        <v>1</v>
      </c>
      <c r="AS1085" s="101">
        <f t="shared" si="253"/>
        <v>0</v>
      </c>
      <c r="AT1085" s="100">
        <v>0.11591202664236167</v>
      </c>
      <c r="AU1085" s="108">
        <f t="shared" si="254"/>
        <v>1</v>
      </c>
    </row>
    <row r="1086" spans="1:47" hidden="1">
      <c r="A1086" s="21">
        <v>44927</v>
      </c>
      <c r="B1086" s="23" t="s">
        <v>13</v>
      </c>
      <c r="C1086" s="23" t="s">
        <v>974</v>
      </c>
      <c r="D1086" s="23" t="s">
        <v>1164</v>
      </c>
      <c r="E1086" s="23">
        <v>1002049998</v>
      </c>
      <c r="F1086" s="23" t="s">
        <v>15</v>
      </c>
      <c r="G1086" s="23">
        <v>1069328</v>
      </c>
      <c r="H1086" s="37" t="s">
        <v>16</v>
      </c>
      <c r="I1086" s="4" t="s">
        <v>3512</v>
      </c>
      <c r="J1086" s="4" t="s">
        <v>3512</v>
      </c>
      <c r="K1086" s="24">
        <v>7824</v>
      </c>
      <c r="L1086" s="24">
        <v>7824</v>
      </c>
      <c r="M1086" s="29">
        <v>1</v>
      </c>
      <c r="N1086" s="29">
        <v>1</v>
      </c>
      <c r="O1086" s="29">
        <v>0</v>
      </c>
      <c r="P1086" s="29">
        <v>7824</v>
      </c>
      <c r="Q1086" s="29">
        <v>0</v>
      </c>
      <c r="R1086" s="28">
        <v>566684.43000000005</v>
      </c>
      <c r="S1086" s="28">
        <v>0</v>
      </c>
      <c r="T1086" s="28">
        <v>566684.43000000005</v>
      </c>
      <c r="U1086" s="28">
        <v>0</v>
      </c>
      <c r="V1086" s="29">
        <v>1</v>
      </c>
      <c r="W1086" s="29">
        <v>0</v>
      </c>
      <c r="X1086" s="32">
        <f t="shared" si="240"/>
        <v>1</v>
      </c>
      <c r="Y1086" s="33">
        <f t="shared" si="241"/>
        <v>7824</v>
      </c>
      <c r="Z1086" s="33">
        <f t="shared" si="242"/>
        <v>566684.43000000005</v>
      </c>
      <c r="AA1086" s="33">
        <f t="shared" si="243"/>
        <v>566684.43000000005</v>
      </c>
      <c r="AB1086" s="5">
        <v>1</v>
      </c>
      <c r="AC1086" s="6">
        <v>709954.12</v>
      </c>
      <c r="AD1086" s="32">
        <v>0</v>
      </c>
      <c r="AE1086" s="67">
        <f t="shared" si="244"/>
        <v>1</v>
      </c>
      <c r="AF1086" s="70">
        <f>IF(C1086=Sheet6!$E$3,Sheet6!$E$4,IF('January 2023'!C1086=Sheet6!$F$3,Sheet6!$F$4,IF('January 2023'!C1086=Sheet6!$G$3,Sheet6!$G$4,IF('January 2023'!C1086=Sheet6!$H$3,Sheet6!$H$4,IF('January 2023'!C1086=Sheet6!$I$3,Sheet6!$I$4,IF('January 2023'!C1086=Sheet6!$J$3,Sheet6!$J$4,IF('January 2023'!C1086=Sheet6!$K$3,Sheet6!$K$4,IF('January 2023'!C1086=Sheet6!$L$3,Sheet6!$L$4))))))))</f>
        <v>0.11591202664236167</v>
      </c>
      <c r="AG1086" s="74">
        <f t="shared" si="245"/>
        <v>1</v>
      </c>
      <c r="AH1086" s="71">
        <v>0.83099999999999996</v>
      </c>
      <c r="AI1086" s="72">
        <f t="shared" si="246"/>
        <v>1</v>
      </c>
      <c r="AJ1086" s="73">
        <f t="shared" si="247"/>
        <v>1</v>
      </c>
      <c r="AK1086" s="73">
        <v>0.63021003652928631</v>
      </c>
      <c r="AL1086" s="95">
        <f t="shared" si="248"/>
        <v>1</v>
      </c>
      <c r="AM1086" s="107">
        <v>0</v>
      </c>
      <c r="AN1086" s="98">
        <f t="shared" si="249"/>
        <v>0</v>
      </c>
      <c r="AO1086" s="99" t="e">
        <f>SUMIF([1]Sheet1!$AB:$AB,E1086,[1]Sheet1!$AA:$AA)</f>
        <v>#VALUE!</v>
      </c>
      <c r="AP1086" s="100">
        <f t="shared" si="250"/>
        <v>1</v>
      </c>
      <c r="AQ1086" s="97">
        <f t="shared" si="251"/>
        <v>0</v>
      </c>
      <c r="AR1086" s="100">
        <f t="shared" si="252"/>
        <v>1</v>
      </c>
      <c r="AS1086" s="101">
        <f t="shared" si="253"/>
        <v>0</v>
      </c>
      <c r="AT1086" s="100">
        <v>0.11591202664236167</v>
      </c>
      <c r="AU1086" s="108">
        <f t="shared" si="254"/>
        <v>1</v>
      </c>
    </row>
    <row r="1087" spans="1:47" hidden="1">
      <c r="A1087" s="21">
        <v>44927</v>
      </c>
      <c r="B1087" s="23" t="s">
        <v>13</v>
      </c>
      <c r="C1087" s="23" t="s">
        <v>974</v>
      </c>
      <c r="D1087" s="23" t="s">
        <v>1213</v>
      </c>
      <c r="E1087" s="23">
        <v>1002050089</v>
      </c>
      <c r="F1087" s="23" t="s">
        <v>15</v>
      </c>
      <c r="G1087" s="23">
        <v>1069328</v>
      </c>
      <c r="H1087" s="37" t="s">
        <v>16</v>
      </c>
      <c r="I1087" s="4" t="s">
        <v>3512</v>
      </c>
      <c r="J1087" s="4" t="s">
        <v>3512</v>
      </c>
      <c r="K1087" s="24">
        <v>7816</v>
      </c>
      <c r="L1087" s="24">
        <v>7816</v>
      </c>
      <c r="M1087" s="29">
        <v>1</v>
      </c>
      <c r="N1087" s="29">
        <v>1</v>
      </c>
      <c r="O1087" s="29">
        <v>0</v>
      </c>
      <c r="P1087" s="29">
        <v>7816</v>
      </c>
      <c r="Q1087" s="29">
        <v>0</v>
      </c>
      <c r="R1087" s="28">
        <v>566105</v>
      </c>
      <c r="S1087" s="28">
        <v>0</v>
      </c>
      <c r="T1087" s="28">
        <v>566100</v>
      </c>
      <c r="U1087" s="28">
        <v>0</v>
      </c>
      <c r="V1087" s="29">
        <v>1</v>
      </c>
      <c r="W1087" s="29">
        <v>0</v>
      </c>
      <c r="X1087" s="32">
        <f t="shared" si="240"/>
        <v>1</v>
      </c>
      <c r="Y1087" s="33">
        <f t="shared" si="241"/>
        <v>7816</v>
      </c>
      <c r="Z1087" s="33">
        <f t="shared" si="242"/>
        <v>566105</v>
      </c>
      <c r="AA1087" s="33">
        <f t="shared" si="243"/>
        <v>566100</v>
      </c>
      <c r="AB1087" s="5">
        <v>1</v>
      </c>
      <c r="AC1087" s="6">
        <v>504411.74</v>
      </c>
      <c r="AD1087" s="32">
        <v>0</v>
      </c>
      <c r="AE1087" s="67">
        <f t="shared" si="244"/>
        <v>1</v>
      </c>
      <c r="AF1087" s="70">
        <f>IF(C1087=Sheet6!$E$3,Sheet6!$E$4,IF('January 2023'!C1087=Sheet6!$F$3,Sheet6!$F$4,IF('January 2023'!C1087=Sheet6!$G$3,Sheet6!$G$4,IF('January 2023'!C1087=Sheet6!$H$3,Sheet6!$H$4,IF('January 2023'!C1087=Sheet6!$I$3,Sheet6!$I$4,IF('January 2023'!C1087=Sheet6!$J$3,Sheet6!$J$4,IF('January 2023'!C1087=Sheet6!$K$3,Sheet6!$K$4,IF('January 2023'!C1087=Sheet6!$L$3,Sheet6!$L$4))))))))</f>
        <v>0.11591202664236167</v>
      </c>
      <c r="AG1087" s="74">
        <f t="shared" si="245"/>
        <v>1</v>
      </c>
      <c r="AH1087" s="71">
        <v>0.83099999999999996</v>
      </c>
      <c r="AI1087" s="72">
        <f t="shared" si="246"/>
        <v>1</v>
      </c>
      <c r="AJ1087" s="73">
        <f t="shared" si="247"/>
        <v>1</v>
      </c>
      <c r="AK1087" s="73">
        <v>0.63021003652928631</v>
      </c>
      <c r="AL1087" s="95">
        <f t="shared" si="248"/>
        <v>1</v>
      </c>
      <c r="AM1087" s="107">
        <v>0</v>
      </c>
      <c r="AN1087" s="98">
        <f t="shared" si="249"/>
        <v>0</v>
      </c>
      <c r="AO1087" s="99" t="e">
        <f>SUMIF([1]Sheet1!$AB:$AB,E1087,[1]Sheet1!$AA:$AA)</f>
        <v>#VALUE!</v>
      </c>
      <c r="AP1087" s="100">
        <f t="shared" si="250"/>
        <v>1</v>
      </c>
      <c r="AQ1087" s="97">
        <f t="shared" si="251"/>
        <v>0</v>
      </c>
      <c r="AR1087" s="100">
        <f t="shared" si="252"/>
        <v>0.99999116771623642</v>
      </c>
      <c r="AS1087" s="101">
        <f t="shared" si="253"/>
        <v>8.8322837635823603E-6</v>
      </c>
      <c r="AT1087" s="100">
        <v>0.11591202664236167</v>
      </c>
      <c r="AU1087" s="108">
        <f t="shared" si="254"/>
        <v>1</v>
      </c>
    </row>
    <row r="1088" spans="1:47" hidden="1">
      <c r="A1088" s="21">
        <v>44927</v>
      </c>
      <c r="B1088" s="22" t="s">
        <v>13</v>
      </c>
      <c r="C1088" s="22" t="s">
        <v>974</v>
      </c>
      <c r="D1088" s="22" t="s">
        <v>1193</v>
      </c>
      <c r="E1088" s="22">
        <v>1002049886</v>
      </c>
      <c r="F1088" s="23" t="s">
        <v>15</v>
      </c>
      <c r="G1088" s="22">
        <v>1069328</v>
      </c>
      <c r="H1088" s="36" t="s">
        <v>16</v>
      </c>
      <c r="I1088" s="4" t="s">
        <v>3512</v>
      </c>
      <c r="J1088" s="4" t="s">
        <v>3512</v>
      </c>
      <c r="K1088" s="24">
        <v>7361</v>
      </c>
      <c r="L1088" s="25">
        <v>7361</v>
      </c>
      <c r="M1088" s="26">
        <v>1</v>
      </c>
      <c r="N1088" s="26">
        <v>1</v>
      </c>
      <c r="O1088" s="26">
        <v>0</v>
      </c>
      <c r="P1088" s="26">
        <v>7361</v>
      </c>
      <c r="Q1088" s="26">
        <v>0</v>
      </c>
      <c r="R1088" s="27">
        <v>533149.81000000006</v>
      </c>
      <c r="S1088" s="27">
        <v>0</v>
      </c>
      <c r="T1088" s="28">
        <v>533149.81000000006</v>
      </c>
      <c r="U1088" s="27">
        <v>0</v>
      </c>
      <c r="V1088" s="29">
        <v>1</v>
      </c>
      <c r="W1088" s="26">
        <v>0</v>
      </c>
      <c r="X1088" s="30">
        <f t="shared" si="240"/>
        <v>1</v>
      </c>
      <c r="Y1088" s="31">
        <f t="shared" si="241"/>
        <v>7361</v>
      </c>
      <c r="Z1088" s="31">
        <f t="shared" si="242"/>
        <v>533149.81000000006</v>
      </c>
      <c r="AA1088" s="31">
        <f t="shared" si="243"/>
        <v>533149.81000000006</v>
      </c>
      <c r="AB1088" s="5">
        <v>1</v>
      </c>
      <c r="AC1088" s="6">
        <v>708466.57</v>
      </c>
      <c r="AD1088" s="30">
        <v>0</v>
      </c>
      <c r="AE1088" s="67">
        <f t="shared" si="244"/>
        <v>1</v>
      </c>
      <c r="AF1088" s="70">
        <f>IF(C1088=Sheet6!$E$3,Sheet6!$E$4,IF('January 2023'!C1088=Sheet6!$F$3,Sheet6!$F$4,IF('January 2023'!C1088=Sheet6!$G$3,Sheet6!$G$4,IF('January 2023'!C1088=Sheet6!$H$3,Sheet6!$H$4,IF('January 2023'!C1088=Sheet6!$I$3,Sheet6!$I$4,IF('January 2023'!C1088=Sheet6!$J$3,Sheet6!$J$4,IF('January 2023'!C1088=Sheet6!$K$3,Sheet6!$K$4,IF('January 2023'!C1088=Sheet6!$L$3,Sheet6!$L$4))))))))</f>
        <v>0.11591202664236167</v>
      </c>
      <c r="AG1088" s="74">
        <f t="shared" si="245"/>
        <v>1</v>
      </c>
      <c r="AH1088" s="71">
        <v>0.83099999999999996</v>
      </c>
      <c r="AI1088" s="72">
        <f t="shared" si="246"/>
        <v>1</v>
      </c>
      <c r="AJ1088" s="73">
        <f t="shared" si="247"/>
        <v>1</v>
      </c>
      <c r="AK1088" s="73">
        <v>0.63021003652928631</v>
      </c>
      <c r="AL1088" s="95">
        <f t="shared" si="248"/>
        <v>1</v>
      </c>
      <c r="AM1088" s="107">
        <v>0</v>
      </c>
      <c r="AN1088" s="98">
        <f t="shared" si="249"/>
        <v>0</v>
      </c>
      <c r="AO1088" s="99" t="e">
        <f>SUMIF([1]Sheet1!$AB:$AB,E1088,[1]Sheet1!$AA:$AA)</f>
        <v>#VALUE!</v>
      </c>
      <c r="AP1088" s="100">
        <f t="shared" si="250"/>
        <v>1</v>
      </c>
      <c r="AQ1088" s="97">
        <f t="shared" si="251"/>
        <v>0</v>
      </c>
      <c r="AR1088" s="100">
        <f t="shared" si="252"/>
        <v>1</v>
      </c>
      <c r="AS1088" s="101">
        <f t="shared" si="253"/>
        <v>0</v>
      </c>
      <c r="AT1088" s="100">
        <v>0.11591202664236167</v>
      </c>
      <c r="AU1088" s="108">
        <f t="shared" si="254"/>
        <v>1</v>
      </c>
    </row>
    <row r="1089" spans="1:47" hidden="1">
      <c r="A1089" s="21">
        <v>44927</v>
      </c>
      <c r="B1089" s="22" t="s">
        <v>13</v>
      </c>
      <c r="C1089" s="22" t="s">
        <v>974</v>
      </c>
      <c r="D1089" s="22" t="s">
        <v>1217</v>
      </c>
      <c r="E1089" s="22">
        <v>1002049988</v>
      </c>
      <c r="F1089" s="23" t="s">
        <v>15</v>
      </c>
      <c r="G1089" s="22">
        <v>1069328</v>
      </c>
      <c r="H1089" s="36" t="s">
        <v>16</v>
      </c>
      <c r="I1089" s="4" t="s">
        <v>3512</v>
      </c>
      <c r="J1089" s="4" t="s">
        <v>3512</v>
      </c>
      <c r="K1089" s="24">
        <v>7207</v>
      </c>
      <c r="L1089" s="25">
        <v>7207</v>
      </c>
      <c r="M1089" s="26">
        <v>1</v>
      </c>
      <c r="N1089" s="26">
        <v>1</v>
      </c>
      <c r="O1089" s="26">
        <v>0</v>
      </c>
      <c r="P1089" s="26">
        <v>7207</v>
      </c>
      <c r="Q1089" s="26">
        <v>0</v>
      </c>
      <c r="R1089" s="27">
        <v>521995.74999999994</v>
      </c>
      <c r="S1089" s="27">
        <v>0</v>
      </c>
      <c r="T1089" s="28">
        <v>521995.75</v>
      </c>
      <c r="U1089" s="27">
        <v>0</v>
      </c>
      <c r="V1089" s="29">
        <v>1</v>
      </c>
      <c r="W1089" s="26">
        <v>0</v>
      </c>
      <c r="X1089" s="30">
        <f t="shared" si="240"/>
        <v>1</v>
      </c>
      <c r="Y1089" s="31">
        <f t="shared" si="241"/>
        <v>7207</v>
      </c>
      <c r="Z1089" s="31">
        <f t="shared" si="242"/>
        <v>521995.74999999994</v>
      </c>
      <c r="AA1089" s="31">
        <f t="shared" si="243"/>
        <v>521995.75</v>
      </c>
      <c r="AB1089" s="5">
        <v>1</v>
      </c>
      <c r="AC1089" s="6">
        <v>559789.59</v>
      </c>
      <c r="AD1089" s="30">
        <v>0</v>
      </c>
      <c r="AE1089" s="67">
        <f t="shared" si="244"/>
        <v>1</v>
      </c>
      <c r="AF1089" s="70">
        <f>IF(C1089=Sheet6!$E$3,Sheet6!$E$4,IF('January 2023'!C1089=Sheet6!$F$3,Sheet6!$F$4,IF('January 2023'!C1089=Sheet6!$G$3,Sheet6!$G$4,IF('January 2023'!C1089=Sheet6!$H$3,Sheet6!$H$4,IF('January 2023'!C1089=Sheet6!$I$3,Sheet6!$I$4,IF('January 2023'!C1089=Sheet6!$J$3,Sheet6!$J$4,IF('January 2023'!C1089=Sheet6!$K$3,Sheet6!$K$4,IF('January 2023'!C1089=Sheet6!$L$3,Sheet6!$L$4))))))))</f>
        <v>0.11591202664236167</v>
      </c>
      <c r="AG1089" s="74">
        <f t="shared" si="245"/>
        <v>1</v>
      </c>
      <c r="AH1089" s="71">
        <v>0.83099999999999996</v>
      </c>
      <c r="AI1089" s="72">
        <f t="shared" si="246"/>
        <v>1</v>
      </c>
      <c r="AJ1089" s="73">
        <f t="shared" si="247"/>
        <v>1</v>
      </c>
      <c r="AK1089" s="73">
        <v>0.63021003652928631</v>
      </c>
      <c r="AL1089" s="95">
        <f t="shared" si="248"/>
        <v>1</v>
      </c>
      <c r="AM1089" s="107">
        <v>0</v>
      </c>
      <c r="AN1089" s="98">
        <f t="shared" si="249"/>
        <v>0</v>
      </c>
      <c r="AO1089" s="99" t="e">
        <f>SUMIF([1]Sheet1!$AB:$AB,E1089,[1]Sheet1!$AA:$AA)</f>
        <v>#VALUE!</v>
      </c>
      <c r="AP1089" s="100">
        <f t="shared" si="250"/>
        <v>1</v>
      </c>
      <c r="AQ1089" s="97">
        <f t="shared" si="251"/>
        <v>0</v>
      </c>
      <c r="AR1089" s="100">
        <f t="shared" si="252"/>
        <v>1.0000000000000002</v>
      </c>
      <c r="AS1089" s="101">
        <f t="shared" si="253"/>
        <v>0</v>
      </c>
      <c r="AT1089" s="100">
        <v>0.11591202664236167</v>
      </c>
      <c r="AU1089" s="108">
        <f t="shared" si="254"/>
        <v>1</v>
      </c>
    </row>
    <row r="1090" spans="1:47" hidden="1">
      <c r="A1090" s="21">
        <v>44927</v>
      </c>
      <c r="B1090" s="23" t="s">
        <v>13</v>
      </c>
      <c r="C1090" s="23" t="s">
        <v>974</v>
      </c>
      <c r="D1090" s="23" t="s">
        <v>1170</v>
      </c>
      <c r="E1090" s="23">
        <v>1002049947</v>
      </c>
      <c r="F1090" s="23" t="s">
        <v>15</v>
      </c>
      <c r="G1090" s="23">
        <v>1069328</v>
      </c>
      <c r="H1090" s="37" t="s">
        <v>16</v>
      </c>
      <c r="I1090" s="4" t="s">
        <v>3512</v>
      </c>
      <c r="J1090" s="4" t="s">
        <v>3512</v>
      </c>
      <c r="K1090" s="24">
        <v>6927</v>
      </c>
      <c r="L1090" s="24">
        <v>6927</v>
      </c>
      <c r="M1090" s="29">
        <v>1</v>
      </c>
      <c r="N1090" s="29">
        <v>1</v>
      </c>
      <c r="O1090" s="29">
        <v>0</v>
      </c>
      <c r="P1090" s="29">
        <v>6927</v>
      </c>
      <c r="Q1090" s="29">
        <v>0</v>
      </c>
      <c r="R1090" s="28">
        <v>501715.63</v>
      </c>
      <c r="S1090" s="28">
        <v>0</v>
      </c>
      <c r="T1090" s="28">
        <v>505396</v>
      </c>
      <c r="U1090" s="28">
        <v>0</v>
      </c>
      <c r="V1090" s="29">
        <v>1</v>
      </c>
      <c r="W1090" s="29">
        <v>0</v>
      </c>
      <c r="X1090" s="32">
        <f t="shared" si="240"/>
        <v>1</v>
      </c>
      <c r="Y1090" s="33">
        <f t="shared" si="241"/>
        <v>6927</v>
      </c>
      <c r="Z1090" s="33">
        <f t="shared" si="242"/>
        <v>501715.63</v>
      </c>
      <c r="AA1090" s="33">
        <f t="shared" si="243"/>
        <v>505396</v>
      </c>
      <c r="AB1090" s="5">
        <v>1</v>
      </c>
      <c r="AC1090" s="6">
        <v>534070.84</v>
      </c>
      <c r="AD1090" s="32">
        <v>0</v>
      </c>
      <c r="AE1090" s="67">
        <f t="shared" si="244"/>
        <v>1</v>
      </c>
      <c r="AF1090" s="70">
        <f>IF(C1090=Sheet6!$E$3,Sheet6!$E$4,IF('January 2023'!C1090=Sheet6!$F$3,Sheet6!$F$4,IF('January 2023'!C1090=Sheet6!$G$3,Sheet6!$G$4,IF('January 2023'!C1090=Sheet6!$H$3,Sheet6!$H$4,IF('January 2023'!C1090=Sheet6!$I$3,Sheet6!$I$4,IF('January 2023'!C1090=Sheet6!$J$3,Sheet6!$J$4,IF('January 2023'!C1090=Sheet6!$K$3,Sheet6!$K$4,IF('January 2023'!C1090=Sheet6!$L$3,Sheet6!$L$4))))))))</f>
        <v>0.11591202664236167</v>
      </c>
      <c r="AG1090" s="74">
        <f t="shared" si="245"/>
        <v>1</v>
      </c>
      <c r="AH1090" s="71">
        <v>0.83099999999999996</v>
      </c>
      <c r="AI1090" s="72">
        <f t="shared" si="246"/>
        <v>1</v>
      </c>
      <c r="AJ1090" s="73">
        <f t="shared" si="247"/>
        <v>1</v>
      </c>
      <c r="AK1090" s="73">
        <v>0.63021003652928631</v>
      </c>
      <c r="AL1090" s="95">
        <f t="shared" si="248"/>
        <v>1</v>
      </c>
      <c r="AM1090" s="107">
        <v>0</v>
      </c>
      <c r="AN1090" s="98">
        <f t="shared" si="249"/>
        <v>0</v>
      </c>
      <c r="AO1090" s="99" t="e">
        <f>SUMIF([1]Sheet1!$AB:$AB,E1090,[1]Sheet1!$AA:$AA)</f>
        <v>#VALUE!</v>
      </c>
      <c r="AP1090" s="100">
        <f t="shared" si="250"/>
        <v>1</v>
      </c>
      <c r="AQ1090" s="97">
        <f t="shared" si="251"/>
        <v>0</v>
      </c>
      <c r="AR1090" s="100">
        <f t="shared" si="252"/>
        <v>1.0073355697529296</v>
      </c>
      <c r="AS1090" s="101">
        <f t="shared" si="253"/>
        <v>-7.3355697529295938E-3</v>
      </c>
      <c r="AT1090" s="100">
        <v>0.11591202664236167</v>
      </c>
      <c r="AU1090" s="108">
        <f t="shared" si="254"/>
        <v>1</v>
      </c>
    </row>
    <row r="1091" spans="1:47" hidden="1">
      <c r="A1091" s="21">
        <v>44927</v>
      </c>
      <c r="B1091" s="23" t="s">
        <v>13</v>
      </c>
      <c r="C1091" s="23" t="s">
        <v>974</v>
      </c>
      <c r="D1091" s="23" t="s">
        <v>1238</v>
      </c>
      <c r="E1091" s="23">
        <v>1004562908</v>
      </c>
      <c r="F1091" s="23" t="s">
        <v>15</v>
      </c>
      <c r="G1091" s="23">
        <v>1079534</v>
      </c>
      <c r="H1091" s="37" t="s">
        <v>16</v>
      </c>
      <c r="I1091" s="4" t="s">
        <v>3512</v>
      </c>
      <c r="J1091" s="4" t="s">
        <v>3512</v>
      </c>
      <c r="K1091" s="24">
        <v>6766</v>
      </c>
      <c r="L1091" s="24">
        <v>6766</v>
      </c>
      <c r="M1091" s="29">
        <v>1</v>
      </c>
      <c r="N1091" s="29">
        <v>1</v>
      </c>
      <c r="O1091" s="29">
        <v>0</v>
      </c>
      <c r="P1091" s="29">
        <v>6766</v>
      </c>
      <c r="Q1091" s="29">
        <v>0</v>
      </c>
      <c r="R1091" s="28">
        <v>494742.41</v>
      </c>
      <c r="S1091" s="28">
        <v>0</v>
      </c>
      <c r="T1091" s="28">
        <v>494742.41</v>
      </c>
      <c r="U1091" s="28">
        <v>0</v>
      </c>
      <c r="V1091" s="29">
        <v>1</v>
      </c>
      <c r="W1091" s="29">
        <v>0</v>
      </c>
      <c r="X1091" s="32">
        <f t="shared" si="240"/>
        <v>1</v>
      </c>
      <c r="Y1091" s="33">
        <f t="shared" si="241"/>
        <v>6766</v>
      </c>
      <c r="Z1091" s="33">
        <f t="shared" si="242"/>
        <v>494742.41</v>
      </c>
      <c r="AA1091" s="33">
        <f t="shared" si="243"/>
        <v>494742.41</v>
      </c>
      <c r="AB1091" s="5">
        <v>1</v>
      </c>
      <c r="AC1091" s="6">
        <v>483689.52</v>
      </c>
      <c r="AD1091" s="32">
        <v>0</v>
      </c>
      <c r="AE1091" s="67">
        <f t="shared" si="244"/>
        <v>1</v>
      </c>
      <c r="AF1091" s="70">
        <f>IF(C1091=Sheet6!$E$3,Sheet6!$E$4,IF('January 2023'!C1091=Sheet6!$F$3,Sheet6!$F$4,IF('January 2023'!C1091=Sheet6!$G$3,Sheet6!$G$4,IF('January 2023'!C1091=Sheet6!$H$3,Sheet6!$H$4,IF('January 2023'!C1091=Sheet6!$I$3,Sheet6!$I$4,IF('January 2023'!C1091=Sheet6!$J$3,Sheet6!$J$4,IF('January 2023'!C1091=Sheet6!$K$3,Sheet6!$K$4,IF('January 2023'!C1091=Sheet6!$L$3,Sheet6!$L$4))))))))</f>
        <v>0.11591202664236167</v>
      </c>
      <c r="AG1091" s="74">
        <f t="shared" si="245"/>
        <v>1</v>
      </c>
      <c r="AH1091" s="71">
        <v>0.83099999999999996</v>
      </c>
      <c r="AI1091" s="72">
        <f t="shared" si="246"/>
        <v>1</v>
      </c>
      <c r="AJ1091" s="73">
        <f t="shared" si="247"/>
        <v>1</v>
      </c>
      <c r="AK1091" s="73">
        <v>0.63021003652928631</v>
      </c>
      <c r="AL1091" s="95">
        <f t="shared" si="248"/>
        <v>1</v>
      </c>
      <c r="AM1091" s="107">
        <v>0</v>
      </c>
      <c r="AN1091" s="98">
        <f t="shared" si="249"/>
        <v>0</v>
      </c>
      <c r="AO1091" s="99" t="e">
        <f>SUMIF([1]Sheet1!$AB:$AB,E1091,[1]Sheet1!$AA:$AA)</f>
        <v>#VALUE!</v>
      </c>
      <c r="AP1091" s="100">
        <f t="shared" si="250"/>
        <v>1</v>
      </c>
      <c r="AQ1091" s="97">
        <f t="shared" si="251"/>
        <v>0</v>
      </c>
      <c r="AR1091" s="100">
        <f t="shared" si="252"/>
        <v>1</v>
      </c>
      <c r="AS1091" s="101">
        <f t="shared" si="253"/>
        <v>0</v>
      </c>
      <c r="AT1091" s="100">
        <v>0.11591202664236167</v>
      </c>
      <c r="AU1091" s="108">
        <f t="shared" si="254"/>
        <v>1</v>
      </c>
    </row>
    <row r="1092" spans="1:47" hidden="1">
      <c r="A1092" s="21">
        <v>44927</v>
      </c>
      <c r="B1092" s="23" t="s">
        <v>13</v>
      </c>
      <c r="C1092" s="23" t="s">
        <v>974</v>
      </c>
      <c r="D1092" s="23" t="s">
        <v>1245</v>
      </c>
      <c r="E1092" s="23">
        <v>1002049991</v>
      </c>
      <c r="F1092" s="23" t="s">
        <v>15</v>
      </c>
      <c r="G1092" s="23">
        <v>1079534</v>
      </c>
      <c r="H1092" s="37" t="s">
        <v>16</v>
      </c>
      <c r="I1092" s="4" t="s">
        <v>3512</v>
      </c>
      <c r="J1092" s="4" t="s">
        <v>3512</v>
      </c>
      <c r="K1092" s="24">
        <v>6545</v>
      </c>
      <c r="L1092" s="24">
        <v>6545</v>
      </c>
      <c r="M1092" s="29">
        <v>1</v>
      </c>
      <c r="N1092" s="29">
        <v>1</v>
      </c>
      <c r="O1092" s="29">
        <v>0</v>
      </c>
      <c r="P1092" s="29">
        <v>6545</v>
      </c>
      <c r="Q1092" s="29">
        <v>0</v>
      </c>
      <c r="R1092" s="28">
        <v>474047.76</v>
      </c>
      <c r="S1092" s="28">
        <v>0</v>
      </c>
      <c r="T1092" s="28">
        <v>474047.76</v>
      </c>
      <c r="U1092" s="28">
        <v>0</v>
      </c>
      <c r="V1092" s="29">
        <v>1</v>
      </c>
      <c r="W1092" s="29">
        <v>0</v>
      </c>
      <c r="X1092" s="32">
        <f t="shared" ref="X1092:X1155" si="255">IFERROR(SUM(M1092,O1092),"")</f>
        <v>1</v>
      </c>
      <c r="Y1092" s="33">
        <f t="shared" ref="Y1092:Y1155" si="256">IFERROR(SUM(P1092:Q1092),"")</f>
        <v>6545</v>
      </c>
      <c r="Z1092" s="33">
        <f t="shared" ref="Z1092:Z1155" si="257">IFERROR(SUM(R1092:S1092),"")</f>
        <v>474047.76</v>
      </c>
      <c r="AA1092" s="33">
        <f t="shared" ref="AA1092:AA1155" si="258">IFERROR(SUM(T1092:U1092),"")</f>
        <v>474047.76</v>
      </c>
      <c r="AB1092" s="5">
        <v>1</v>
      </c>
      <c r="AC1092" s="6">
        <v>504671.84</v>
      </c>
      <c r="AD1092" s="32">
        <v>0</v>
      </c>
      <c r="AE1092" s="67">
        <f t="shared" si="244"/>
        <v>1</v>
      </c>
      <c r="AF1092" s="70">
        <f>IF(C1092=Sheet6!$E$3,Sheet6!$E$4,IF('January 2023'!C1092=Sheet6!$F$3,Sheet6!$F$4,IF('January 2023'!C1092=Sheet6!$G$3,Sheet6!$G$4,IF('January 2023'!C1092=Sheet6!$H$3,Sheet6!$H$4,IF('January 2023'!C1092=Sheet6!$I$3,Sheet6!$I$4,IF('January 2023'!C1092=Sheet6!$J$3,Sheet6!$J$4,IF('January 2023'!C1092=Sheet6!$K$3,Sheet6!$K$4,IF('January 2023'!C1092=Sheet6!$L$3,Sheet6!$L$4))))))))</f>
        <v>0.11591202664236167</v>
      </c>
      <c r="AG1092" s="74">
        <f t="shared" si="245"/>
        <v>1</v>
      </c>
      <c r="AH1092" s="71">
        <v>0.83099999999999996</v>
      </c>
      <c r="AI1092" s="72">
        <f t="shared" si="246"/>
        <v>1</v>
      </c>
      <c r="AJ1092" s="73">
        <f t="shared" si="247"/>
        <v>1</v>
      </c>
      <c r="AK1092" s="73">
        <v>0.63021003652928631</v>
      </c>
      <c r="AL1092" s="95">
        <f t="shared" si="248"/>
        <v>1</v>
      </c>
      <c r="AM1092" s="107">
        <v>0</v>
      </c>
      <c r="AN1092" s="98">
        <f t="shared" si="249"/>
        <v>0</v>
      </c>
      <c r="AO1092" s="99" t="e">
        <f>SUMIF([1]Sheet1!$AB:$AB,E1092,[1]Sheet1!$AA:$AA)</f>
        <v>#VALUE!</v>
      </c>
      <c r="AP1092" s="100">
        <f t="shared" si="250"/>
        <v>1</v>
      </c>
      <c r="AQ1092" s="97">
        <f t="shared" si="251"/>
        <v>0</v>
      </c>
      <c r="AR1092" s="100">
        <f t="shared" si="252"/>
        <v>1</v>
      </c>
      <c r="AS1092" s="101">
        <f t="shared" si="253"/>
        <v>0</v>
      </c>
      <c r="AT1092" s="100">
        <v>0.11591202664236167</v>
      </c>
      <c r="AU1092" s="108">
        <f t="shared" si="254"/>
        <v>1</v>
      </c>
    </row>
    <row r="1093" spans="1:47" hidden="1">
      <c r="A1093" s="21">
        <v>44927</v>
      </c>
      <c r="B1093" s="23" t="s">
        <v>13</v>
      </c>
      <c r="C1093" s="23" t="s">
        <v>974</v>
      </c>
      <c r="D1093" s="23" t="s">
        <v>1214</v>
      </c>
      <c r="E1093" s="23">
        <v>1002050097</v>
      </c>
      <c r="F1093" s="23" t="s">
        <v>15</v>
      </c>
      <c r="G1093" s="23">
        <v>1069328</v>
      </c>
      <c r="H1093" s="37" t="s">
        <v>16</v>
      </c>
      <c r="I1093" s="4" t="s">
        <v>3512</v>
      </c>
      <c r="J1093" s="4" t="s">
        <v>3512</v>
      </c>
      <c r="K1093" s="24">
        <v>6473</v>
      </c>
      <c r="L1093" s="24">
        <v>6473</v>
      </c>
      <c r="M1093" s="29">
        <v>1</v>
      </c>
      <c r="N1093" s="29">
        <v>1</v>
      </c>
      <c r="O1093" s="29">
        <v>0</v>
      </c>
      <c r="P1093" s="29">
        <v>6473</v>
      </c>
      <c r="Q1093" s="29">
        <v>0</v>
      </c>
      <c r="R1093" s="28">
        <v>468832.86</v>
      </c>
      <c r="S1093" s="28">
        <v>0</v>
      </c>
      <c r="T1093" s="28">
        <v>468832.86</v>
      </c>
      <c r="U1093" s="28">
        <v>0</v>
      </c>
      <c r="V1093" s="29">
        <v>1</v>
      </c>
      <c r="W1093" s="29">
        <v>0</v>
      </c>
      <c r="X1093" s="32">
        <f t="shared" si="255"/>
        <v>1</v>
      </c>
      <c r="Y1093" s="33">
        <f t="shared" si="256"/>
        <v>6473</v>
      </c>
      <c r="Z1093" s="33">
        <f t="shared" si="257"/>
        <v>468832.86</v>
      </c>
      <c r="AA1093" s="33">
        <f t="shared" si="258"/>
        <v>468832.86</v>
      </c>
      <c r="AB1093" s="5">
        <v>1</v>
      </c>
      <c r="AC1093" s="6">
        <v>567931.98</v>
      </c>
      <c r="AD1093" s="32">
        <v>0</v>
      </c>
      <c r="AE1093" s="67">
        <f t="shared" ref="AE1093:AE1156" si="259">IFERROR((AB1093/X1093),"")</f>
        <v>1</v>
      </c>
      <c r="AF1093" s="70">
        <f>IF(C1093=Sheet6!$E$3,Sheet6!$E$4,IF('January 2023'!C1093=Sheet6!$F$3,Sheet6!$F$4,IF('January 2023'!C1093=Sheet6!$G$3,Sheet6!$G$4,IF('January 2023'!C1093=Sheet6!$H$3,Sheet6!$H$4,IF('January 2023'!C1093=Sheet6!$I$3,Sheet6!$I$4,IF('January 2023'!C1093=Sheet6!$J$3,Sheet6!$J$4,IF('January 2023'!C1093=Sheet6!$K$3,Sheet6!$K$4,IF('January 2023'!C1093=Sheet6!$L$3,Sheet6!$L$4))))))))</f>
        <v>0.11591202664236167</v>
      </c>
      <c r="AG1093" s="74">
        <f t="shared" ref="AG1093:AG1156" si="260">IFERROR(Y1093/L1093,0)</f>
        <v>1</v>
      </c>
      <c r="AH1093" s="71">
        <v>0.83099999999999996</v>
      </c>
      <c r="AI1093" s="72">
        <f t="shared" ref="AI1093:AI1156" si="261">IF(AG1093&gt;AH1093,1,0)</f>
        <v>1</v>
      </c>
      <c r="AJ1093" s="73">
        <f t="shared" ref="AJ1093:AJ1156" si="262">IFERROR(AB1093/X1093,0)</f>
        <v>1</v>
      </c>
      <c r="AK1093" s="73">
        <v>0.63021003652928631</v>
      </c>
      <c r="AL1093" s="95">
        <f t="shared" ref="AL1093:AL1156" si="263">IF(AJ1093&gt;=AK1093,1,0)</f>
        <v>1</v>
      </c>
      <c r="AM1093" s="107">
        <v>0</v>
      </c>
      <c r="AN1093" s="98">
        <f t="shared" ref="AN1093:AN1156" si="264">IF(((AH1093*L1093)-(AG1093*L1093))&lt;0,0,((AH1093*L1093)-(AG1093*L1093)))</f>
        <v>0</v>
      </c>
      <c r="AO1093" s="99" t="e">
        <f>SUMIF([1]Sheet1!$AB:$AB,E1093,[1]Sheet1!$AA:$AA)</f>
        <v>#VALUE!</v>
      </c>
      <c r="AP1093" s="100">
        <f t="shared" ref="AP1093:AP1156" si="265">IF(AN1093=0,100%,IFERROR((AO1093/AN1093),""))</f>
        <v>1</v>
      </c>
      <c r="AQ1093" s="97">
        <f t="shared" ref="AQ1093:AQ1156" si="266">IF(AND(AN1093&gt;0,AP1093&gt;=100%),1,0)</f>
        <v>0</v>
      </c>
      <c r="AR1093" s="100">
        <f t="shared" ref="AR1093:AR1156" si="267">IFERROR(AA1093/Z1093,0)</f>
        <v>1</v>
      </c>
      <c r="AS1093" s="101">
        <f t="shared" ref="AS1093:AS1156" si="268">1-(AR1093*AG1093)</f>
        <v>0</v>
      </c>
      <c r="AT1093" s="100">
        <v>0.11591202664236167</v>
      </c>
      <c r="AU1093" s="108">
        <f t="shared" ref="AU1093:AU1156" si="269">IF(AS1093&lt;=AT1093,1,0)</f>
        <v>1</v>
      </c>
    </row>
    <row r="1094" spans="1:47" hidden="1">
      <c r="A1094" s="21">
        <v>44927</v>
      </c>
      <c r="B1094" s="22" t="s">
        <v>13</v>
      </c>
      <c r="C1094" s="22" t="s">
        <v>974</v>
      </c>
      <c r="D1094" s="22" t="s">
        <v>1232</v>
      </c>
      <c r="E1094" s="22">
        <v>1003201904</v>
      </c>
      <c r="F1094" s="23" t="s">
        <v>15</v>
      </c>
      <c r="G1094" s="22">
        <v>1069328</v>
      </c>
      <c r="H1094" s="36" t="s">
        <v>16</v>
      </c>
      <c r="I1094" s="4" t="s">
        <v>3512</v>
      </c>
      <c r="J1094" s="4" t="s">
        <v>3512</v>
      </c>
      <c r="K1094" s="24">
        <v>5732.7060000000001</v>
      </c>
      <c r="L1094" s="25">
        <v>5732.7060000000001</v>
      </c>
      <c r="M1094" s="26">
        <v>1</v>
      </c>
      <c r="N1094" s="26">
        <v>1</v>
      </c>
      <c r="O1094" s="26">
        <v>0</v>
      </c>
      <c r="P1094" s="26">
        <v>5712</v>
      </c>
      <c r="Q1094" s="26">
        <v>0</v>
      </c>
      <c r="R1094" s="27">
        <v>413714.41</v>
      </c>
      <c r="S1094" s="27">
        <v>0</v>
      </c>
      <c r="T1094" s="28">
        <v>443300</v>
      </c>
      <c r="U1094" s="27">
        <v>0</v>
      </c>
      <c r="V1094" s="29">
        <v>1</v>
      </c>
      <c r="W1094" s="26">
        <v>0</v>
      </c>
      <c r="X1094" s="30">
        <f t="shared" si="255"/>
        <v>1</v>
      </c>
      <c r="Y1094" s="31">
        <f t="shared" si="256"/>
        <v>5712</v>
      </c>
      <c r="Z1094" s="31">
        <f t="shared" si="257"/>
        <v>413714.41</v>
      </c>
      <c r="AA1094" s="31">
        <f t="shared" si="258"/>
        <v>443300</v>
      </c>
      <c r="AB1094" s="5">
        <v>1</v>
      </c>
      <c r="AC1094" s="6">
        <v>514476.15</v>
      </c>
      <c r="AD1094" s="30">
        <v>0</v>
      </c>
      <c r="AE1094" s="67">
        <f t="shared" si="259"/>
        <v>1</v>
      </c>
      <c r="AF1094" s="70">
        <f>IF(C1094=Sheet6!$E$3,Sheet6!$E$4,IF('January 2023'!C1094=Sheet6!$F$3,Sheet6!$F$4,IF('January 2023'!C1094=Sheet6!$G$3,Sheet6!$G$4,IF('January 2023'!C1094=Sheet6!$H$3,Sheet6!$H$4,IF('January 2023'!C1094=Sheet6!$I$3,Sheet6!$I$4,IF('January 2023'!C1094=Sheet6!$J$3,Sheet6!$J$4,IF('January 2023'!C1094=Sheet6!$K$3,Sheet6!$K$4,IF('January 2023'!C1094=Sheet6!$L$3,Sheet6!$L$4))))))))</f>
        <v>0.11591202664236167</v>
      </c>
      <c r="AG1094" s="74">
        <f t="shared" si="260"/>
        <v>0.99638809316228671</v>
      </c>
      <c r="AH1094" s="71">
        <v>0.83099999999999996</v>
      </c>
      <c r="AI1094" s="72">
        <f t="shared" si="261"/>
        <v>1</v>
      </c>
      <c r="AJ1094" s="73">
        <f t="shared" si="262"/>
        <v>1</v>
      </c>
      <c r="AK1094" s="73">
        <v>0.63021003652928631</v>
      </c>
      <c r="AL1094" s="95">
        <f t="shared" si="263"/>
        <v>1</v>
      </c>
      <c r="AM1094" s="107">
        <v>0</v>
      </c>
      <c r="AN1094" s="98">
        <f t="shared" si="264"/>
        <v>0</v>
      </c>
      <c r="AO1094" s="99" t="e">
        <f>SUMIF([1]Sheet1!$AB:$AB,E1094,[1]Sheet1!$AA:$AA)</f>
        <v>#VALUE!</v>
      </c>
      <c r="AP1094" s="100">
        <f t="shared" si="265"/>
        <v>1</v>
      </c>
      <c r="AQ1094" s="97">
        <f t="shared" si="266"/>
        <v>0</v>
      </c>
      <c r="AR1094" s="100">
        <f t="shared" si="267"/>
        <v>1.0715121090415971</v>
      </c>
      <c r="AS1094" s="101">
        <f t="shared" si="268"/>
        <v>-6.7641907128257239E-2</v>
      </c>
      <c r="AT1094" s="100">
        <v>0.11591202664236167</v>
      </c>
      <c r="AU1094" s="108">
        <f t="shared" si="269"/>
        <v>1</v>
      </c>
    </row>
    <row r="1095" spans="1:47" hidden="1">
      <c r="A1095" s="21">
        <v>44927</v>
      </c>
      <c r="B1095" s="22" t="s">
        <v>13</v>
      </c>
      <c r="C1095" s="22" t="s">
        <v>974</v>
      </c>
      <c r="D1095" s="22" t="s">
        <v>1176</v>
      </c>
      <c r="E1095" s="22">
        <v>1002049912</v>
      </c>
      <c r="F1095" s="23" t="s">
        <v>15</v>
      </c>
      <c r="G1095" s="22">
        <v>1069328</v>
      </c>
      <c r="H1095" s="36" t="s">
        <v>16</v>
      </c>
      <c r="I1095" s="4" t="s">
        <v>3512</v>
      </c>
      <c r="J1095" s="4" t="s">
        <v>3512</v>
      </c>
      <c r="K1095" s="24">
        <v>5416</v>
      </c>
      <c r="L1095" s="25">
        <v>5416</v>
      </c>
      <c r="M1095" s="26">
        <v>1</v>
      </c>
      <c r="N1095" s="26">
        <v>1</v>
      </c>
      <c r="O1095" s="26">
        <v>0</v>
      </c>
      <c r="P1095" s="26">
        <v>5416</v>
      </c>
      <c r="Q1095" s="26">
        <v>0</v>
      </c>
      <c r="R1095" s="27">
        <v>392275.42</v>
      </c>
      <c r="S1095" s="27">
        <v>0</v>
      </c>
      <c r="T1095" s="28">
        <v>392275.42</v>
      </c>
      <c r="U1095" s="27">
        <v>0</v>
      </c>
      <c r="V1095" s="29">
        <v>1</v>
      </c>
      <c r="W1095" s="26">
        <v>0</v>
      </c>
      <c r="X1095" s="30">
        <f t="shared" si="255"/>
        <v>1</v>
      </c>
      <c r="Y1095" s="31">
        <f t="shared" si="256"/>
        <v>5416</v>
      </c>
      <c r="Z1095" s="31">
        <f t="shared" si="257"/>
        <v>392275.42</v>
      </c>
      <c r="AA1095" s="31">
        <f t="shared" si="258"/>
        <v>392275.42</v>
      </c>
      <c r="AB1095" s="5">
        <v>1</v>
      </c>
      <c r="AC1095" s="6">
        <v>541704.07999999996</v>
      </c>
      <c r="AD1095" s="30">
        <v>0</v>
      </c>
      <c r="AE1095" s="67">
        <f t="shared" si="259"/>
        <v>1</v>
      </c>
      <c r="AF1095" s="70">
        <f>IF(C1095=Sheet6!$E$3,Sheet6!$E$4,IF('January 2023'!C1095=Sheet6!$F$3,Sheet6!$F$4,IF('January 2023'!C1095=Sheet6!$G$3,Sheet6!$G$4,IF('January 2023'!C1095=Sheet6!$H$3,Sheet6!$H$4,IF('January 2023'!C1095=Sheet6!$I$3,Sheet6!$I$4,IF('January 2023'!C1095=Sheet6!$J$3,Sheet6!$J$4,IF('January 2023'!C1095=Sheet6!$K$3,Sheet6!$K$4,IF('January 2023'!C1095=Sheet6!$L$3,Sheet6!$L$4))))))))</f>
        <v>0.11591202664236167</v>
      </c>
      <c r="AG1095" s="74">
        <f t="shared" si="260"/>
        <v>1</v>
      </c>
      <c r="AH1095" s="71">
        <v>0.83099999999999996</v>
      </c>
      <c r="AI1095" s="72">
        <f t="shared" si="261"/>
        <v>1</v>
      </c>
      <c r="AJ1095" s="73">
        <f t="shared" si="262"/>
        <v>1</v>
      </c>
      <c r="AK1095" s="73">
        <v>0.63021003652928631</v>
      </c>
      <c r="AL1095" s="95">
        <f t="shared" si="263"/>
        <v>1</v>
      </c>
      <c r="AM1095" s="107">
        <v>0</v>
      </c>
      <c r="AN1095" s="98">
        <f t="shared" si="264"/>
        <v>0</v>
      </c>
      <c r="AO1095" s="99" t="e">
        <f>SUMIF([1]Sheet1!$AB:$AB,E1095,[1]Sheet1!$AA:$AA)</f>
        <v>#VALUE!</v>
      </c>
      <c r="AP1095" s="100">
        <f t="shared" si="265"/>
        <v>1</v>
      </c>
      <c r="AQ1095" s="97">
        <f t="shared" si="266"/>
        <v>0</v>
      </c>
      <c r="AR1095" s="100">
        <f t="shared" si="267"/>
        <v>1</v>
      </c>
      <c r="AS1095" s="101">
        <f t="shared" si="268"/>
        <v>0</v>
      </c>
      <c r="AT1095" s="100">
        <v>0.11591202664236167</v>
      </c>
      <c r="AU1095" s="108">
        <f t="shared" si="269"/>
        <v>1</v>
      </c>
    </row>
    <row r="1096" spans="1:47" hidden="1">
      <c r="A1096" s="21">
        <v>44927</v>
      </c>
      <c r="B1096" s="23" t="s">
        <v>13</v>
      </c>
      <c r="C1096" s="23" t="s">
        <v>974</v>
      </c>
      <c r="D1096" s="23" t="s">
        <v>1279</v>
      </c>
      <c r="E1096" s="23">
        <v>1002050058</v>
      </c>
      <c r="F1096" s="23" t="s">
        <v>15</v>
      </c>
      <c r="G1096" s="23">
        <v>1079534</v>
      </c>
      <c r="H1096" s="37" t="s">
        <v>16</v>
      </c>
      <c r="I1096" s="4" t="s">
        <v>3512</v>
      </c>
      <c r="J1096" s="4" t="s">
        <v>3512</v>
      </c>
      <c r="K1096" s="24">
        <v>5017</v>
      </c>
      <c r="L1096" s="24">
        <v>5017</v>
      </c>
      <c r="M1096" s="29">
        <v>1</v>
      </c>
      <c r="N1096" s="29">
        <v>1</v>
      </c>
      <c r="O1096" s="29">
        <v>0</v>
      </c>
      <c r="P1096" s="29">
        <v>5017</v>
      </c>
      <c r="Q1096" s="29">
        <v>0</v>
      </c>
      <c r="R1096" s="28">
        <v>363376.25</v>
      </c>
      <c r="S1096" s="28">
        <v>0</v>
      </c>
      <c r="T1096" s="28">
        <v>363376.25</v>
      </c>
      <c r="U1096" s="28">
        <v>0</v>
      </c>
      <c r="V1096" s="29">
        <v>1</v>
      </c>
      <c r="W1096" s="29">
        <v>0</v>
      </c>
      <c r="X1096" s="32">
        <f t="shared" si="255"/>
        <v>1</v>
      </c>
      <c r="Y1096" s="33">
        <f t="shared" si="256"/>
        <v>5017</v>
      </c>
      <c r="Z1096" s="33">
        <f t="shared" si="257"/>
        <v>363376.25</v>
      </c>
      <c r="AA1096" s="33">
        <f t="shared" si="258"/>
        <v>363376.25</v>
      </c>
      <c r="AB1096" s="5">
        <v>1</v>
      </c>
      <c r="AC1096" s="6">
        <v>396158.79</v>
      </c>
      <c r="AD1096" s="32">
        <v>0</v>
      </c>
      <c r="AE1096" s="67">
        <f t="shared" si="259"/>
        <v>1</v>
      </c>
      <c r="AF1096" s="70">
        <f>IF(C1096=Sheet6!$E$3,Sheet6!$E$4,IF('January 2023'!C1096=Sheet6!$F$3,Sheet6!$F$4,IF('January 2023'!C1096=Sheet6!$G$3,Sheet6!$G$4,IF('January 2023'!C1096=Sheet6!$H$3,Sheet6!$H$4,IF('January 2023'!C1096=Sheet6!$I$3,Sheet6!$I$4,IF('January 2023'!C1096=Sheet6!$J$3,Sheet6!$J$4,IF('January 2023'!C1096=Sheet6!$K$3,Sheet6!$K$4,IF('January 2023'!C1096=Sheet6!$L$3,Sheet6!$L$4))))))))</f>
        <v>0.11591202664236167</v>
      </c>
      <c r="AG1096" s="74">
        <f t="shared" si="260"/>
        <v>1</v>
      </c>
      <c r="AH1096" s="71">
        <v>0.83099999999999996</v>
      </c>
      <c r="AI1096" s="72">
        <f t="shared" si="261"/>
        <v>1</v>
      </c>
      <c r="AJ1096" s="73">
        <f t="shared" si="262"/>
        <v>1</v>
      </c>
      <c r="AK1096" s="73">
        <v>0.63021003652928631</v>
      </c>
      <c r="AL1096" s="95">
        <f t="shared" si="263"/>
        <v>1</v>
      </c>
      <c r="AM1096" s="107">
        <v>0</v>
      </c>
      <c r="AN1096" s="98">
        <f t="shared" si="264"/>
        <v>0</v>
      </c>
      <c r="AO1096" s="99" t="e">
        <f>SUMIF([1]Sheet1!$AB:$AB,E1096,[1]Sheet1!$AA:$AA)</f>
        <v>#VALUE!</v>
      </c>
      <c r="AP1096" s="100">
        <f t="shared" si="265"/>
        <v>1</v>
      </c>
      <c r="AQ1096" s="97">
        <f t="shared" si="266"/>
        <v>0</v>
      </c>
      <c r="AR1096" s="100">
        <f t="shared" si="267"/>
        <v>1</v>
      </c>
      <c r="AS1096" s="101">
        <f t="shared" si="268"/>
        <v>0</v>
      </c>
      <c r="AT1096" s="100">
        <v>0.11591202664236167</v>
      </c>
      <c r="AU1096" s="108">
        <f t="shared" si="269"/>
        <v>1</v>
      </c>
    </row>
    <row r="1097" spans="1:47" hidden="1">
      <c r="A1097" s="21">
        <v>44927</v>
      </c>
      <c r="B1097" s="23" t="s">
        <v>13</v>
      </c>
      <c r="C1097" s="23" t="s">
        <v>974</v>
      </c>
      <c r="D1097" s="23" t="s">
        <v>1256</v>
      </c>
      <c r="E1097" s="23">
        <v>1002050868</v>
      </c>
      <c r="F1097" s="23" t="s">
        <v>15</v>
      </c>
      <c r="G1097" s="23">
        <v>1079557</v>
      </c>
      <c r="H1097" s="37" t="s">
        <v>16</v>
      </c>
      <c r="I1097" s="4" t="s">
        <v>3512</v>
      </c>
      <c r="J1097" s="4" t="s">
        <v>3512</v>
      </c>
      <c r="K1097" s="24">
        <v>4551</v>
      </c>
      <c r="L1097" s="24">
        <v>4551</v>
      </c>
      <c r="M1097" s="29">
        <v>1</v>
      </c>
      <c r="N1097" s="29">
        <v>1</v>
      </c>
      <c r="O1097" s="29">
        <v>0</v>
      </c>
      <c r="P1097" s="29">
        <v>4551</v>
      </c>
      <c r="Q1097" s="29">
        <v>0</v>
      </c>
      <c r="R1097" s="28">
        <v>329624.34000000003</v>
      </c>
      <c r="S1097" s="28">
        <v>0</v>
      </c>
      <c r="T1097" s="28">
        <v>330000</v>
      </c>
      <c r="U1097" s="28">
        <v>0</v>
      </c>
      <c r="V1097" s="29">
        <v>1</v>
      </c>
      <c r="W1097" s="29">
        <v>0</v>
      </c>
      <c r="X1097" s="32">
        <f t="shared" si="255"/>
        <v>1</v>
      </c>
      <c r="Y1097" s="33">
        <f t="shared" si="256"/>
        <v>4551</v>
      </c>
      <c r="Z1097" s="33">
        <f t="shared" si="257"/>
        <v>329624.34000000003</v>
      </c>
      <c r="AA1097" s="33">
        <f t="shared" si="258"/>
        <v>330000</v>
      </c>
      <c r="AB1097" s="5">
        <v>1</v>
      </c>
      <c r="AC1097" s="6">
        <v>352630.94</v>
      </c>
      <c r="AD1097" s="32">
        <v>0</v>
      </c>
      <c r="AE1097" s="67">
        <f t="shared" si="259"/>
        <v>1</v>
      </c>
      <c r="AF1097" s="70">
        <f>IF(C1097=Sheet6!$E$3,Sheet6!$E$4,IF('January 2023'!C1097=Sheet6!$F$3,Sheet6!$F$4,IF('January 2023'!C1097=Sheet6!$G$3,Sheet6!$G$4,IF('January 2023'!C1097=Sheet6!$H$3,Sheet6!$H$4,IF('January 2023'!C1097=Sheet6!$I$3,Sheet6!$I$4,IF('January 2023'!C1097=Sheet6!$J$3,Sheet6!$J$4,IF('January 2023'!C1097=Sheet6!$K$3,Sheet6!$K$4,IF('January 2023'!C1097=Sheet6!$L$3,Sheet6!$L$4))))))))</f>
        <v>0.11591202664236167</v>
      </c>
      <c r="AG1097" s="74">
        <f t="shared" si="260"/>
        <v>1</v>
      </c>
      <c r="AH1097" s="71">
        <v>0.83099999999999996</v>
      </c>
      <c r="AI1097" s="72">
        <f t="shared" si="261"/>
        <v>1</v>
      </c>
      <c r="AJ1097" s="73">
        <f t="shared" si="262"/>
        <v>1</v>
      </c>
      <c r="AK1097" s="73">
        <v>0.63021003652928631</v>
      </c>
      <c r="AL1097" s="95">
        <f t="shared" si="263"/>
        <v>1</v>
      </c>
      <c r="AM1097" s="107">
        <v>0</v>
      </c>
      <c r="AN1097" s="98">
        <f t="shared" si="264"/>
        <v>0</v>
      </c>
      <c r="AO1097" s="99" t="e">
        <f>SUMIF([1]Sheet1!$AB:$AB,E1097,[1]Sheet1!$AA:$AA)</f>
        <v>#VALUE!</v>
      </c>
      <c r="AP1097" s="100">
        <f t="shared" si="265"/>
        <v>1</v>
      </c>
      <c r="AQ1097" s="97">
        <f t="shared" si="266"/>
        <v>0</v>
      </c>
      <c r="AR1097" s="100">
        <f t="shared" si="267"/>
        <v>1.0011396609849867</v>
      </c>
      <c r="AS1097" s="101">
        <f t="shared" si="268"/>
        <v>-1.1396609849867456E-3</v>
      </c>
      <c r="AT1097" s="100">
        <v>0.11591202664236167</v>
      </c>
      <c r="AU1097" s="108">
        <f t="shared" si="269"/>
        <v>1</v>
      </c>
    </row>
    <row r="1098" spans="1:47" hidden="1">
      <c r="A1098" s="21">
        <v>44927</v>
      </c>
      <c r="B1098" s="23" t="s">
        <v>13</v>
      </c>
      <c r="C1098" s="23" t="s">
        <v>974</v>
      </c>
      <c r="D1098" s="23" t="s">
        <v>1426</v>
      </c>
      <c r="E1098" s="23">
        <v>1005116458</v>
      </c>
      <c r="F1098" s="23" t="s">
        <v>15</v>
      </c>
      <c r="G1098" s="23">
        <v>1079534</v>
      </c>
      <c r="H1098" s="37" t="s">
        <v>16</v>
      </c>
      <c r="I1098" s="4" t="s">
        <v>3512</v>
      </c>
      <c r="J1098" s="4" t="s">
        <v>3512</v>
      </c>
      <c r="K1098" s="24">
        <v>3624</v>
      </c>
      <c r="L1098" s="24">
        <v>3624</v>
      </c>
      <c r="M1098" s="29">
        <v>1</v>
      </c>
      <c r="N1098" s="29">
        <v>1</v>
      </c>
      <c r="O1098" s="29">
        <v>0</v>
      </c>
      <c r="P1098" s="29">
        <v>3624</v>
      </c>
      <c r="Q1098" s="29">
        <v>0</v>
      </c>
      <c r="R1098" s="28">
        <v>262482.65999999997</v>
      </c>
      <c r="S1098" s="28">
        <v>0</v>
      </c>
      <c r="T1098" s="28">
        <v>262482.65999999997</v>
      </c>
      <c r="U1098" s="28">
        <v>0</v>
      </c>
      <c r="V1098" s="29">
        <v>1</v>
      </c>
      <c r="W1098" s="29">
        <v>0</v>
      </c>
      <c r="X1098" s="32">
        <f t="shared" si="255"/>
        <v>1</v>
      </c>
      <c r="Y1098" s="33">
        <f t="shared" si="256"/>
        <v>3624</v>
      </c>
      <c r="Z1098" s="33">
        <f t="shared" si="257"/>
        <v>262482.65999999997</v>
      </c>
      <c r="AA1098" s="33">
        <f t="shared" si="258"/>
        <v>262482.65999999997</v>
      </c>
      <c r="AB1098" s="5">
        <v>1</v>
      </c>
      <c r="AC1098" s="6">
        <v>241296.71</v>
      </c>
      <c r="AD1098" s="32">
        <v>0</v>
      </c>
      <c r="AE1098" s="67">
        <f t="shared" si="259"/>
        <v>1</v>
      </c>
      <c r="AF1098" s="70">
        <f>IF(C1098=Sheet6!$E$3,Sheet6!$E$4,IF('January 2023'!C1098=Sheet6!$F$3,Sheet6!$F$4,IF('January 2023'!C1098=Sheet6!$G$3,Sheet6!$G$4,IF('January 2023'!C1098=Sheet6!$H$3,Sheet6!$H$4,IF('January 2023'!C1098=Sheet6!$I$3,Sheet6!$I$4,IF('January 2023'!C1098=Sheet6!$J$3,Sheet6!$J$4,IF('January 2023'!C1098=Sheet6!$K$3,Sheet6!$K$4,IF('January 2023'!C1098=Sheet6!$L$3,Sheet6!$L$4))))))))</f>
        <v>0.11591202664236167</v>
      </c>
      <c r="AG1098" s="74">
        <f t="shared" si="260"/>
        <v>1</v>
      </c>
      <c r="AH1098" s="71">
        <v>0.83099999999999996</v>
      </c>
      <c r="AI1098" s="72">
        <f t="shared" si="261"/>
        <v>1</v>
      </c>
      <c r="AJ1098" s="73">
        <f t="shared" si="262"/>
        <v>1</v>
      </c>
      <c r="AK1098" s="73">
        <v>0.63021003652928631</v>
      </c>
      <c r="AL1098" s="95">
        <f t="shared" si="263"/>
        <v>1</v>
      </c>
      <c r="AM1098" s="107">
        <v>0</v>
      </c>
      <c r="AN1098" s="98">
        <f t="shared" si="264"/>
        <v>0</v>
      </c>
      <c r="AO1098" s="99" t="e">
        <f>SUMIF([1]Sheet1!$AB:$AB,E1098,[1]Sheet1!$AA:$AA)</f>
        <v>#VALUE!</v>
      </c>
      <c r="AP1098" s="100">
        <f t="shared" si="265"/>
        <v>1</v>
      </c>
      <c r="AQ1098" s="97">
        <f t="shared" si="266"/>
        <v>0</v>
      </c>
      <c r="AR1098" s="100">
        <f t="shared" si="267"/>
        <v>1</v>
      </c>
      <c r="AS1098" s="101">
        <f t="shared" si="268"/>
        <v>0</v>
      </c>
      <c r="AT1098" s="100">
        <v>0.11591202664236167</v>
      </c>
      <c r="AU1098" s="108">
        <f t="shared" si="269"/>
        <v>1</v>
      </c>
    </row>
    <row r="1099" spans="1:47" hidden="1">
      <c r="A1099" s="21">
        <v>44927</v>
      </c>
      <c r="B1099" s="23" t="s">
        <v>13</v>
      </c>
      <c r="C1099" s="23" t="s">
        <v>974</v>
      </c>
      <c r="D1099" s="23" t="s">
        <v>1389</v>
      </c>
      <c r="E1099" s="23">
        <v>1002050294</v>
      </c>
      <c r="F1099" s="23" t="s">
        <v>15</v>
      </c>
      <c r="G1099" s="23">
        <v>1079534</v>
      </c>
      <c r="H1099" s="37" t="s">
        <v>16</v>
      </c>
      <c r="I1099" s="4" t="s">
        <v>3512</v>
      </c>
      <c r="J1099" s="4" t="s">
        <v>3512</v>
      </c>
      <c r="K1099" s="24">
        <v>3372</v>
      </c>
      <c r="L1099" s="24">
        <v>3372</v>
      </c>
      <c r="M1099" s="29">
        <v>1</v>
      </c>
      <c r="N1099" s="29">
        <v>1</v>
      </c>
      <c r="O1099" s="29">
        <v>0</v>
      </c>
      <c r="P1099" s="29">
        <v>3372</v>
      </c>
      <c r="Q1099" s="29">
        <v>0</v>
      </c>
      <c r="R1099" s="28">
        <v>244230.56</v>
      </c>
      <c r="S1099" s="28">
        <v>0</v>
      </c>
      <c r="T1099" s="28">
        <v>244230.56</v>
      </c>
      <c r="U1099" s="28">
        <v>0</v>
      </c>
      <c r="V1099" s="29">
        <v>1</v>
      </c>
      <c r="W1099" s="29">
        <v>0</v>
      </c>
      <c r="X1099" s="32">
        <f t="shared" si="255"/>
        <v>1</v>
      </c>
      <c r="Y1099" s="33">
        <f t="shared" si="256"/>
        <v>3372</v>
      </c>
      <c r="Z1099" s="33">
        <f t="shared" si="257"/>
        <v>244230.56</v>
      </c>
      <c r="AA1099" s="33">
        <f t="shared" si="258"/>
        <v>244230.56</v>
      </c>
      <c r="AB1099" s="5">
        <v>1</v>
      </c>
      <c r="AC1099" s="6">
        <v>7359.47</v>
      </c>
      <c r="AD1099" s="32">
        <v>0</v>
      </c>
      <c r="AE1099" s="67">
        <f t="shared" si="259"/>
        <v>1</v>
      </c>
      <c r="AF1099" s="70">
        <f>IF(C1099=Sheet6!$E$3,Sheet6!$E$4,IF('January 2023'!C1099=Sheet6!$F$3,Sheet6!$F$4,IF('January 2023'!C1099=Sheet6!$G$3,Sheet6!$G$4,IF('January 2023'!C1099=Sheet6!$H$3,Sheet6!$H$4,IF('January 2023'!C1099=Sheet6!$I$3,Sheet6!$I$4,IF('January 2023'!C1099=Sheet6!$J$3,Sheet6!$J$4,IF('January 2023'!C1099=Sheet6!$K$3,Sheet6!$K$4,IF('January 2023'!C1099=Sheet6!$L$3,Sheet6!$L$4))))))))</f>
        <v>0.11591202664236167</v>
      </c>
      <c r="AG1099" s="74">
        <f t="shared" si="260"/>
        <v>1</v>
      </c>
      <c r="AH1099" s="71">
        <v>0.83099999999999996</v>
      </c>
      <c r="AI1099" s="72">
        <f t="shared" si="261"/>
        <v>1</v>
      </c>
      <c r="AJ1099" s="73">
        <f t="shared" si="262"/>
        <v>1</v>
      </c>
      <c r="AK1099" s="73">
        <v>0.63021003652928631</v>
      </c>
      <c r="AL1099" s="95">
        <f t="shared" si="263"/>
        <v>1</v>
      </c>
      <c r="AM1099" s="107">
        <v>0</v>
      </c>
      <c r="AN1099" s="98">
        <f t="shared" si="264"/>
        <v>0</v>
      </c>
      <c r="AO1099" s="99" t="e">
        <f>SUMIF([1]Sheet1!$AB:$AB,E1099,[1]Sheet1!$AA:$AA)</f>
        <v>#VALUE!</v>
      </c>
      <c r="AP1099" s="100">
        <f t="shared" si="265"/>
        <v>1</v>
      </c>
      <c r="AQ1099" s="97">
        <f t="shared" si="266"/>
        <v>0</v>
      </c>
      <c r="AR1099" s="100">
        <f t="shared" si="267"/>
        <v>1</v>
      </c>
      <c r="AS1099" s="101">
        <f t="shared" si="268"/>
        <v>0</v>
      </c>
      <c r="AT1099" s="100">
        <v>0.11591202664236167</v>
      </c>
      <c r="AU1099" s="108">
        <f t="shared" si="269"/>
        <v>1</v>
      </c>
    </row>
    <row r="1100" spans="1:47" hidden="1">
      <c r="A1100" s="21">
        <v>44927</v>
      </c>
      <c r="B1100" s="22" t="s">
        <v>13</v>
      </c>
      <c r="C1100" s="22" t="s">
        <v>974</v>
      </c>
      <c r="D1100" s="22" t="s">
        <v>1374</v>
      </c>
      <c r="E1100" s="22">
        <v>1002050489</v>
      </c>
      <c r="F1100" s="23" t="s">
        <v>15</v>
      </c>
      <c r="G1100" s="22">
        <v>1069328</v>
      </c>
      <c r="H1100" s="36" t="s">
        <v>16</v>
      </c>
      <c r="I1100" s="4" t="s">
        <v>3512</v>
      </c>
      <c r="J1100" s="4" t="s">
        <v>3512</v>
      </c>
      <c r="K1100" s="24">
        <v>3156</v>
      </c>
      <c r="L1100" s="25">
        <v>3156</v>
      </c>
      <c r="M1100" s="26">
        <v>1</v>
      </c>
      <c r="N1100" s="26">
        <v>1</v>
      </c>
      <c r="O1100" s="26">
        <v>0</v>
      </c>
      <c r="P1100" s="26">
        <v>3156</v>
      </c>
      <c r="Q1100" s="26">
        <v>0</v>
      </c>
      <c r="R1100" s="27">
        <v>228585.90000000002</v>
      </c>
      <c r="S1100" s="27">
        <v>0</v>
      </c>
      <c r="T1100" s="28">
        <v>228585.9</v>
      </c>
      <c r="U1100" s="27">
        <v>0</v>
      </c>
      <c r="V1100" s="29">
        <v>1</v>
      </c>
      <c r="W1100" s="26">
        <v>0</v>
      </c>
      <c r="X1100" s="30">
        <f t="shared" si="255"/>
        <v>1</v>
      </c>
      <c r="Y1100" s="31">
        <f t="shared" si="256"/>
        <v>3156</v>
      </c>
      <c r="Z1100" s="31">
        <f t="shared" si="257"/>
        <v>228585.90000000002</v>
      </c>
      <c r="AA1100" s="31">
        <f t="shared" si="258"/>
        <v>228585.9</v>
      </c>
      <c r="AB1100" s="5">
        <v>1</v>
      </c>
      <c r="AC1100" s="6">
        <v>249204.23</v>
      </c>
      <c r="AD1100" s="30">
        <v>0</v>
      </c>
      <c r="AE1100" s="67">
        <f t="shared" si="259"/>
        <v>1</v>
      </c>
      <c r="AF1100" s="70">
        <f>IF(C1100=Sheet6!$E$3,Sheet6!$E$4,IF('January 2023'!C1100=Sheet6!$F$3,Sheet6!$F$4,IF('January 2023'!C1100=Sheet6!$G$3,Sheet6!$G$4,IF('January 2023'!C1100=Sheet6!$H$3,Sheet6!$H$4,IF('January 2023'!C1100=Sheet6!$I$3,Sheet6!$I$4,IF('January 2023'!C1100=Sheet6!$J$3,Sheet6!$J$4,IF('January 2023'!C1100=Sheet6!$K$3,Sheet6!$K$4,IF('January 2023'!C1100=Sheet6!$L$3,Sheet6!$L$4))))))))</f>
        <v>0.11591202664236167</v>
      </c>
      <c r="AG1100" s="74">
        <f t="shared" si="260"/>
        <v>1</v>
      </c>
      <c r="AH1100" s="71">
        <v>0.83099999999999996</v>
      </c>
      <c r="AI1100" s="72">
        <f t="shared" si="261"/>
        <v>1</v>
      </c>
      <c r="AJ1100" s="73">
        <f t="shared" si="262"/>
        <v>1</v>
      </c>
      <c r="AK1100" s="73">
        <v>0.63021003652928631</v>
      </c>
      <c r="AL1100" s="95">
        <f t="shared" si="263"/>
        <v>1</v>
      </c>
      <c r="AM1100" s="107">
        <v>0</v>
      </c>
      <c r="AN1100" s="98">
        <f t="shared" si="264"/>
        <v>0</v>
      </c>
      <c r="AO1100" s="99" t="e">
        <f>SUMIF([1]Sheet1!$AB:$AB,E1100,[1]Sheet1!$AA:$AA)</f>
        <v>#VALUE!</v>
      </c>
      <c r="AP1100" s="100">
        <f t="shared" si="265"/>
        <v>1</v>
      </c>
      <c r="AQ1100" s="97">
        <f t="shared" si="266"/>
        <v>0</v>
      </c>
      <c r="AR1100" s="100">
        <f t="shared" si="267"/>
        <v>0.99999999999999989</v>
      </c>
      <c r="AS1100" s="101">
        <f t="shared" si="268"/>
        <v>0</v>
      </c>
      <c r="AT1100" s="100">
        <v>0.11591202664236167</v>
      </c>
      <c r="AU1100" s="108">
        <f t="shared" si="269"/>
        <v>1</v>
      </c>
    </row>
    <row r="1101" spans="1:47" hidden="1">
      <c r="A1101" s="21">
        <v>44927</v>
      </c>
      <c r="B1101" s="23" t="s">
        <v>13</v>
      </c>
      <c r="C1101" s="23" t="s">
        <v>974</v>
      </c>
      <c r="D1101" s="23" t="s">
        <v>1307</v>
      </c>
      <c r="E1101" s="23">
        <v>1002050750</v>
      </c>
      <c r="F1101" s="23" t="s">
        <v>15</v>
      </c>
      <c r="G1101" s="23">
        <v>1079534</v>
      </c>
      <c r="H1101" s="37" t="s">
        <v>16</v>
      </c>
      <c r="I1101" s="4" t="s">
        <v>3512</v>
      </c>
      <c r="J1101" s="4" t="s">
        <v>3512</v>
      </c>
      <c r="K1101" s="24">
        <v>3102</v>
      </c>
      <c r="L1101" s="24">
        <v>3102</v>
      </c>
      <c r="M1101" s="29">
        <v>1</v>
      </c>
      <c r="N1101" s="29">
        <v>1</v>
      </c>
      <c r="O1101" s="29">
        <v>0</v>
      </c>
      <c r="P1101" s="29">
        <v>3102</v>
      </c>
      <c r="Q1101" s="29">
        <v>0</v>
      </c>
      <c r="R1101" s="28">
        <v>226823.97</v>
      </c>
      <c r="S1101" s="28">
        <v>0</v>
      </c>
      <c r="T1101" s="28">
        <v>226823.97</v>
      </c>
      <c r="U1101" s="28">
        <v>0</v>
      </c>
      <c r="V1101" s="29">
        <v>1</v>
      </c>
      <c r="W1101" s="29">
        <v>0</v>
      </c>
      <c r="X1101" s="32">
        <f t="shared" si="255"/>
        <v>1</v>
      </c>
      <c r="Y1101" s="33">
        <f t="shared" si="256"/>
        <v>3102</v>
      </c>
      <c r="Z1101" s="33">
        <f t="shared" si="257"/>
        <v>226823.97</v>
      </c>
      <c r="AA1101" s="33">
        <f t="shared" si="258"/>
        <v>226823.97</v>
      </c>
      <c r="AB1101" s="5">
        <v>1</v>
      </c>
      <c r="AC1101" s="6">
        <v>291247.17</v>
      </c>
      <c r="AD1101" s="32">
        <v>0</v>
      </c>
      <c r="AE1101" s="67">
        <f t="shared" si="259"/>
        <v>1</v>
      </c>
      <c r="AF1101" s="70">
        <f>IF(C1101=Sheet6!$E$3,Sheet6!$E$4,IF('January 2023'!C1101=Sheet6!$F$3,Sheet6!$F$4,IF('January 2023'!C1101=Sheet6!$G$3,Sheet6!$G$4,IF('January 2023'!C1101=Sheet6!$H$3,Sheet6!$H$4,IF('January 2023'!C1101=Sheet6!$I$3,Sheet6!$I$4,IF('January 2023'!C1101=Sheet6!$J$3,Sheet6!$J$4,IF('January 2023'!C1101=Sheet6!$K$3,Sheet6!$K$4,IF('January 2023'!C1101=Sheet6!$L$3,Sheet6!$L$4))))))))</f>
        <v>0.11591202664236167</v>
      </c>
      <c r="AG1101" s="74">
        <f t="shared" si="260"/>
        <v>1</v>
      </c>
      <c r="AH1101" s="71">
        <v>0.83099999999999996</v>
      </c>
      <c r="AI1101" s="72">
        <f t="shared" si="261"/>
        <v>1</v>
      </c>
      <c r="AJ1101" s="73">
        <f t="shared" si="262"/>
        <v>1</v>
      </c>
      <c r="AK1101" s="73">
        <v>0.63021003652928631</v>
      </c>
      <c r="AL1101" s="95">
        <f t="shared" si="263"/>
        <v>1</v>
      </c>
      <c r="AM1101" s="107">
        <v>0</v>
      </c>
      <c r="AN1101" s="98">
        <f t="shared" si="264"/>
        <v>0</v>
      </c>
      <c r="AO1101" s="99" t="e">
        <f>SUMIF([1]Sheet1!$AB:$AB,E1101,[1]Sheet1!$AA:$AA)</f>
        <v>#VALUE!</v>
      </c>
      <c r="AP1101" s="100">
        <f t="shared" si="265"/>
        <v>1</v>
      </c>
      <c r="AQ1101" s="97">
        <f t="shared" si="266"/>
        <v>0</v>
      </c>
      <c r="AR1101" s="100">
        <f t="shared" si="267"/>
        <v>1</v>
      </c>
      <c r="AS1101" s="101">
        <f t="shared" si="268"/>
        <v>0</v>
      </c>
      <c r="AT1101" s="100">
        <v>0.11591202664236167</v>
      </c>
      <c r="AU1101" s="108">
        <f t="shared" si="269"/>
        <v>1</v>
      </c>
    </row>
    <row r="1102" spans="1:47" hidden="1">
      <c r="A1102" s="21">
        <v>44927</v>
      </c>
      <c r="B1102" s="23" t="s">
        <v>13</v>
      </c>
      <c r="C1102" s="23" t="s">
        <v>974</v>
      </c>
      <c r="D1102" s="23" t="s">
        <v>1358</v>
      </c>
      <c r="E1102" s="23">
        <v>1002050538</v>
      </c>
      <c r="F1102" s="23" t="s">
        <v>15</v>
      </c>
      <c r="G1102" s="23">
        <v>1079557</v>
      </c>
      <c r="H1102" s="37" t="s">
        <v>16</v>
      </c>
      <c r="I1102" s="4" t="s">
        <v>3512</v>
      </c>
      <c r="J1102" s="4" t="s">
        <v>3512</v>
      </c>
      <c r="K1102" s="24">
        <v>2779</v>
      </c>
      <c r="L1102" s="24">
        <v>2779</v>
      </c>
      <c r="M1102" s="29">
        <v>1</v>
      </c>
      <c r="N1102" s="29">
        <v>1</v>
      </c>
      <c r="O1102" s="29">
        <v>0</v>
      </c>
      <c r="P1102" s="29">
        <v>2779</v>
      </c>
      <c r="Q1102" s="29">
        <v>0</v>
      </c>
      <c r="R1102" s="28">
        <v>203205.61000000002</v>
      </c>
      <c r="S1102" s="28">
        <v>0</v>
      </c>
      <c r="T1102" s="28">
        <v>203001.36</v>
      </c>
      <c r="U1102" s="28">
        <v>0</v>
      </c>
      <c r="V1102" s="29">
        <v>1</v>
      </c>
      <c r="W1102" s="29">
        <v>0</v>
      </c>
      <c r="X1102" s="32">
        <f t="shared" si="255"/>
        <v>1</v>
      </c>
      <c r="Y1102" s="33">
        <f t="shared" si="256"/>
        <v>2779</v>
      </c>
      <c r="Z1102" s="33">
        <f t="shared" si="257"/>
        <v>203205.61000000002</v>
      </c>
      <c r="AA1102" s="33">
        <f t="shared" si="258"/>
        <v>203001.36</v>
      </c>
      <c r="AB1102" s="5">
        <v>1</v>
      </c>
      <c r="AC1102" s="6">
        <v>260948.07</v>
      </c>
      <c r="AD1102" s="32">
        <v>0</v>
      </c>
      <c r="AE1102" s="67">
        <f t="shared" si="259"/>
        <v>1</v>
      </c>
      <c r="AF1102" s="70">
        <f>IF(C1102=Sheet6!$E$3,Sheet6!$E$4,IF('January 2023'!C1102=Sheet6!$F$3,Sheet6!$F$4,IF('January 2023'!C1102=Sheet6!$G$3,Sheet6!$G$4,IF('January 2023'!C1102=Sheet6!$H$3,Sheet6!$H$4,IF('January 2023'!C1102=Sheet6!$I$3,Sheet6!$I$4,IF('January 2023'!C1102=Sheet6!$J$3,Sheet6!$J$4,IF('January 2023'!C1102=Sheet6!$K$3,Sheet6!$K$4,IF('January 2023'!C1102=Sheet6!$L$3,Sheet6!$L$4))))))))</f>
        <v>0.11591202664236167</v>
      </c>
      <c r="AG1102" s="74">
        <f t="shared" si="260"/>
        <v>1</v>
      </c>
      <c r="AH1102" s="71">
        <v>0.83099999999999996</v>
      </c>
      <c r="AI1102" s="72">
        <f t="shared" si="261"/>
        <v>1</v>
      </c>
      <c r="AJ1102" s="73">
        <f t="shared" si="262"/>
        <v>1</v>
      </c>
      <c r="AK1102" s="73">
        <v>0.63021003652928631</v>
      </c>
      <c r="AL1102" s="95">
        <f t="shared" si="263"/>
        <v>1</v>
      </c>
      <c r="AM1102" s="107">
        <v>0</v>
      </c>
      <c r="AN1102" s="98">
        <f t="shared" si="264"/>
        <v>0</v>
      </c>
      <c r="AO1102" s="99" t="e">
        <f>SUMIF([1]Sheet1!$AB:$AB,E1102,[1]Sheet1!$AA:$AA)</f>
        <v>#VALUE!</v>
      </c>
      <c r="AP1102" s="100">
        <f t="shared" si="265"/>
        <v>1</v>
      </c>
      <c r="AQ1102" s="97">
        <f t="shared" si="266"/>
        <v>0</v>
      </c>
      <c r="AR1102" s="100">
        <f t="shared" si="267"/>
        <v>0.99899486042732766</v>
      </c>
      <c r="AS1102" s="101">
        <f t="shared" si="268"/>
        <v>1.0051395726723422E-3</v>
      </c>
      <c r="AT1102" s="100">
        <v>0.11591202664236167</v>
      </c>
      <c r="AU1102" s="108">
        <f t="shared" si="269"/>
        <v>1</v>
      </c>
    </row>
    <row r="1103" spans="1:47" hidden="1">
      <c r="A1103" s="21">
        <v>44927</v>
      </c>
      <c r="B1103" s="23" t="s">
        <v>13</v>
      </c>
      <c r="C1103" s="23" t="s">
        <v>974</v>
      </c>
      <c r="D1103" s="23" t="s">
        <v>1387</v>
      </c>
      <c r="E1103" s="23">
        <v>1002050064</v>
      </c>
      <c r="F1103" s="23" t="s">
        <v>15</v>
      </c>
      <c r="G1103" s="23">
        <v>1069328</v>
      </c>
      <c r="H1103" s="37" t="s">
        <v>16</v>
      </c>
      <c r="I1103" s="4" t="s">
        <v>3512</v>
      </c>
      <c r="J1103" s="4" t="s">
        <v>3512</v>
      </c>
      <c r="K1103" s="24">
        <v>2526</v>
      </c>
      <c r="L1103" s="24">
        <v>2526</v>
      </c>
      <c r="M1103" s="29">
        <v>1</v>
      </c>
      <c r="N1103" s="29">
        <v>1</v>
      </c>
      <c r="O1103" s="29">
        <v>0</v>
      </c>
      <c r="P1103" s="29">
        <v>2526</v>
      </c>
      <c r="Q1103" s="29">
        <v>0</v>
      </c>
      <c r="R1103" s="28">
        <v>182955.63999999998</v>
      </c>
      <c r="S1103" s="28">
        <v>0</v>
      </c>
      <c r="T1103" s="28">
        <v>182956</v>
      </c>
      <c r="U1103" s="28">
        <v>0</v>
      </c>
      <c r="V1103" s="29">
        <v>1</v>
      </c>
      <c r="W1103" s="29">
        <v>0</v>
      </c>
      <c r="X1103" s="32">
        <f t="shared" si="255"/>
        <v>1</v>
      </c>
      <c r="Y1103" s="33">
        <f t="shared" si="256"/>
        <v>2526</v>
      </c>
      <c r="Z1103" s="33">
        <f t="shared" si="257"/>
        <v>182955.63999999998</v>
      </c>
      <c r="AA1103" s="33">
        <f t="shared" si="258"/>
        <v>182956</v>
      </c>
      <c r="AB1103" s="5">
        <v>1</v>
      </c>
      <c r="AC1103" s="6">
        <v>207787.29</v>
      </c>
      <c r="AD1103" s="32">
        <v>0</v>
      </c>
      <c r="AE1103" s="67">
        <f t="shared" si="259"/>
        <v>1</v>
      </c>
      <c r="AF1103" s="70">
        <f>IF(C1103=Sheet6!$E$3,Sheet6!$E$4,IF('January 2023'!C1103=Sheet6!$F$3,Sheet6!$F$4,IF('January 2023'!C1103=Sheet6!$G$3,Sheet6!$G$4,IF('January 2023'!C1103=Sheet6!$H$3,Sheet6!$H$4,IF('January 2023'!C1103=Sheet6!$I$3,Sheet6!$I$4,IF('January 2023'!C1103=Sheet6!$J$3,Sheet6!$J$4,IF('January 2023'!C1103=Sheet6!$K$3,Sheet6!$K$4,IF('January 2023'!C1103=Sheet6!$L$3,Sheet6!$L$4))))))))</f>
        <v>0.11591202664236167</v>
      </c>
      <c r="AG1103" s="74">
        <f t="shared" si="260"/>
        <v>1</v>
      </c>
      <c r="AH1103" s="71">
        <v>0.83099999999999996</v>
      </c>
      <c r="AI1103" s="72">
        <f t="shared" si="261"/>
        <v>1</v>
      </c>
      <c r="AJ1103" s="73">
        <f t="shared" si="262"/>
        <v>1</v>
      </c>
      <c r="AK1103" s="73">
        <v>0.63021003652928631</v>
      </c>
      <c r="AL1103" s="95">
        <f t="shared" si="263"/>
        <v>1</v>
      </c>
      <c r="AM1103" s="107">
        <v>0</v>
      </c>
      <c r="AN1103" s="98">
        <f t="shared" si="264"/>
        <v>0</v>
      </c>
      <c r="AO1103" s="99" t="e">
        <f>SUMIF([1]Sheet1!$AB:$AB,E1103,[1]Sheet1!$AA:$AA)</f>
        <v>#VALUE!</v>
      </c>
      <c r="AP1103" s="100">
        <f t="shared" si="265"/>
        <v>1</v>
      </c>
      <c r="AQ1103" s="97">
        <f t="shared" si="266"/>
        <v>0</v>
      </c>
      <c r="AR1103" s="100">
        <f t="shared" si="267"/>
        <v>1.0000019676900915</v>
      </c>
      <c r="AS1103" s="101">
        <f t="shared" si="268"/>
        <v>-1.9676900915310824E-6</v>
      </c>
      <c r="AT1103" s="100">
        <v>0.11591202664236167</v>
      </c>
      <c r="AU1103" s="108">
        <f t="shared" si="269"/>
        <v>1</v>
      </c>
    </row>
    <row r="1104" spans="1:47" hidden="1">
      <c r="A1104" s="21">
        <v>44927</v>
      </c>
      <c r="B1104" s="23" t="s">
        <v>13</v>
      </c>
      <c r="C1104" s="23" t="s">
        <v>974</v>
      </c>
      <c r="D1104" s="23" t="s">
        <v>1467</v>
      </c>
      <c r="E1104" s="23">
        <v>1002100920</v>
      </c>
      <c r="F1104" s="23" t="s">
        <v>15</v>
      </c>
      <c r="G1104" s="23">
        <v>1079534</v>
      </c>
      <c r="H1104" s="37" t="s">
        <v>16</v>
      </c>
      <c r="I1104" s="4" t="s">
        <v>3512</v>
      </c>
      <c r="J1104" s="4" t="s">
        <v>3512</v>
      </c>
      <c r="K1104" s="24">
        <v>2432</v>
      </c>
      <c r="L1104" s="24">
        <v>2432</v>
      </c>
      <c r="M1104" s="29">
        <v>1</v>
      </c>
      <c r="N1104" s="29">
        <v>1</v>
      </c>
      <c r="O1104" s="29">
        <v>0</v>
      </c>
      <c r="P1104" s="29">
        <v>2432</v>
      </c>
      <c r="Q1104" s="29">
        <v>0</v>
      </c>
      <c r="R1104" s="28">
        <v>176147.31</v>
      </c>
      <c r="S1104" s="28">
        <v>0</v>
      </c>
      <c r="T1104" s="28">
        <v>176000</v>
      </c>
      <c r="U1104" s="28">
        <v>0</v>
      </c>
      <c r="V1104" s="29">
        <v>1</v>
      </c>
      <c r="W1104" s="29">
        <v>0</v>
      </c>
      <c r="X1104" s="32">
        <f t="shared" si="255"/>
        <v>1</v>
      </c>
      <c r="Y1104" s="33">
        <f t="shared" si="256"/>
        <v>2432</v>
      </c>
      <c r="Z1104" s="33">
        <f t="shared" si="257"/>
        <v>176147.31</v>
      </c>
      <c r="AA1104" s="33">
        <f t="shared" si="258"/>
        <v>176000</v>
      </c>
      <c r="AB1104" s="5">
        <v>1</v>
      </c>
      <c r="AC1104" s="6">
        <v>152214.39000000001</v>
      </c>
      <c r="AD1104" s="32">
        <v>0</v>
      </c>
      <c r="AE1104" s="67">
        <f t="shared" si="259"/>
        <v>1</v>
      </c>
      <c r="AF1104" s="70">
        <f>IF(C1104=Sheet6!$E$3,Sheet6!$E$4,IF('January 2023'!C1104=Sheet6!$F$3,Sheet6!$F$4,IF('January 2023'!C1104=Sheet6!$G$3,Sheet6!$G$4,IF('January 2023'!C1104=Sheet6!$H$3,Sheet6!$H$4,IF('January 2023'!C1104=Sheet6!$I$3,Sheet6!$I$4,IF('January 2023'!C1104=Sheet6!$J$3,Sheet6!$J$4,IF('January 2023'!C1104=Sheet6!$K$3,Sheet6!$K$4,IF('January 2023'!C1104=Sheet6!$L$3,Sheet6!$L$4))))))))</f>
        <v>0.11591202664236167</v>
      </c>
      <c r="AG1104" s="74">
        <f t="shared" si="260"/>
        <v>1</v>
      </c>
      <c r="AH1104" s="71">
        <v>0.83099999999999996</v>
      </c>
      <c r="AI1104" s="72">
        <f t="shared" si="261"/>
        <v>1</v>
      </c>
      <c r="AJ1104" s="73">
        <f t="shared" si="262"/>
        <v>1</v>
      </c>
      <c r="AK1104" s="73">
        <v>0.63021003652928631</v>
      </c>
      <c r="AL1104" s="95">
        <f t="shared" si="263"/>
        <v>1</v>
      </c>
      <c r="AM1104" s="107">
        <v>0</v>
      </c>
      <c r="AN1104" s="98">
        <f t="shared" si="264"/>
        <v>0</v>
      </c>
      <c r="AO1104" s="99" t="e">
        <f>SUMIF([1]Sheet1!$AB:$AB,E1104,[1]Sheet1!$AA:$AA)</f>
        <v>#VALUE!</v>
      </c>
      <c r="AP1104" s="100">
        <f t="shared" si="265"/>
        <v>1</v>
      </c>
      <c r="AQ1104" s="97">
        <f t="shared" si="266"/>
        <v>0</v>
      </c>
      <c r="AR1104" s="100">
        <f t="shared" si="267"/>
        <v>0.99916371132775172</v>
      </c>
      <c r="AS1104" s="101">
        <f t="shared" si="268"/>
        <v>8.3628867224827541E-4</v>
      </c>
      <c r="AT1104" s="100">
        <v>0.11591202664236167</v>
      </c>
      <c r="AU1104" s="108">
        <f t="shared" si="269"/>
        <v>1</v>
      </c>
    </row>
    <row r="1105" spans="1:47" hidden="1">
      <c r="A1105" s="21">
        <v>44927</v>
      </c>
      <c r="B1105" s="23" t="s">
        <v>13</v>
      </c>
      <c r="C1105" s="23" t="s">
        <v>974</v>
      </c>
      <c r="D1105" s="23" t="s">
        <v>1419</v>
      </c>
      <c r="E1105" s="23">
        <v>1002050452</v>
      </c>
      <c r="F1105" s="23" t="s">
        <v>15</v>
      </c>
      <c r="G1105" s="23">
        <v>1069328</v>
      </c>
      <c r="H1105" s="37" t="s">
        <v>16</v>
      </c>
      <c r="I1105" s="4" t="s">
        <v>3512</v>
      </c>
      <c r="J1105" s="4" t="s">
        <v>3512</v>
      </c>
      <c r="K1105" s="24">
        <v>2402</v>
      </c>
      <c r="L1105" s="24">
        <v>2402</v>
      </c>
      <c r="M1105" s="29">
        <v>1</v>
      </c>
      <c r="N1105" s="29">
        <v>1</v>
      </c>
      <c r="O1105" s="29">
        <v>0</v>
      </c>
      <c r="P1105" s="29">
        <v>2402</v>
      </c>
      <c r="Q1105" s="29">
        <v>0</v>
      </c>
      <c r="R1105" s="28">
        <v>173974.44</v>
      </c>
      <c r="S1105" s="28">
        <v>0</v>
      </c>
      <c r="T1105" s="28">
        <v>173974.43</v>
      </c>
      <c r="U1105" s="28">
        <v>0</v>
      </c>
      <c r="V1105" s="29">
        <v>1</v>
      </c>
      <c r="W1105" s="29">
        <v>0</v>
      </c>
      <c r="X1105" s="32">
        <f t="shared" si="255"/>
        <v>1</v>
      </c>
      <c r="Y1105" s="33">
        <f t="shared" si="256"/>
        <v>2402</v>
      </c>
      <c r="Z1105" s="33">
        <f t="shared" si="257"/>
        <v>173974.44</v>
      </c>
      <c r="AA1105" s="33">
        <f t="shared" si="258"/>
        <v>173974.43</v>
      </c>
      <c r="AB1105" s="5">
        <v>1</v>
      </c>
      <c r="AC1105" s="6">
        <v>185161.17</v>
      </c>
      <c r="AD1105" s="32">
        <v>0</v>
      </c>
      <c r="AE1105" s="67">
        <f t="shared" si="259"/>
        <v>1</v>
      </c>
      <c r="AF1105" s="70">
        <f>IF(C1105=Sheet6!$E$3,Sheet6!$E$4,IF('January 2023'!C1105=Sheet6!$F$3,Sheet6!$F$4,IF('January 2023'!C1105=Sheet6!$G$3,Sheet6!$G$4,IF('January 2023'!C1105=Sheet6!$H$3,Sheet6!$H$4,IF('January 2023'!C1105=Sheet6!$I$3,Sheet6!$I$4,IF('January 2023'!C1105=Sheet6!$J$3,Sheet6!$J$4,IF('January 2023'!C1105=Sheet6!$K$3,Sheet6!$K$4,IF('January 2023'!C1105=Sheet6!$L$3,Sheet6!$L$4))))))))</f>
        <v>0.11591202664236167</v>
      </c>
      <c r="AG1105" s="74">
        <f t="shared" si="260"/>
        <v>1</v>
      </c>
      <c r="AH1105" s="71">
        <v>0.83099999999999996</v>
      </c>
      <c r="AI1105" s="72">
        <f t="shared" si="261"/>
        <v>1</v>
      </c>
      <c r="AJ1105" s="73">
        <f t="shared" si="262"/>
        <v>1</v>
      </c>
      <c r="AK1105" s="73">
        <v>0.63021003652928631</v>
      </c>
      <c r="AL1105" s="95">
        <f t="shared" si="263"/>
        <v>1</v>
      </c>
      <c r="AM1105" s="107">
        <v>0</v>
      </c>
      <c r="AN1105" s="98">
        <f t="shared" si="264"/>
        <v>0</v>
      </c>
      <c r="AO1105" s="99" t="e">
        <f>SUMIF([1]Sheet1!$AB:$AB,E1105,[1]Sheet1!$AA:$AA)</f>
        <v>#VALUE!</v>
      </c>
      <c r="AP1105" s="100">
        <f t="shared" si="265"/>
        <v>1</v>
      </c>
      <c r="AQ1105" s="97">
        <f t="shared" si="266"/>
        <v>0</v>
      </c>
      <c r="AR1105" s="100">
        <f t="shared" si="267"/>
        <v>0.99999994252029201</v>
      </c>
      <c r="AS1105" s="101">
        <f t="shared" si="268"/>
        <v>5.7479707993302043E-8</v>
      </c>
      <c r="AT1105" s="100">
        <v>0.11591202664236167</v>
      </c>
      <c r="AU1105" s="108">
        <f t="shared" si="269"/>
        <v>1</v>
      </c>
    </row>
    <row r="1106" spans="1:47" hidden="1">
      <c r="A1106" s="21">
        <v>44927</v>
      </c>
      <c r="B1106" s="23" t="s">
        <v>13</v>
      </c>
      <c r="C1106" s="23" t="s">
        <v>974</v>
      </c>
      <c r="D1106" s="23" t="s">
        <v>1500</v>
      </c>
      <c r="E1106" s="23">
        <v>1002113962</v>
      </c>
      <c r="F1106" s="23" t="s">
        <v>15</v>
      </c>
      <c r="G1106" s="23">
        <v>1079534</v>
      </c>
      <c r="H1106" s="37" t="s">
        <v>16</v>
      </c>
      <c r="I1106" s="4" t="s">
        <v>3512</v>
      </c>
      <c r="J1106" s="4" t="s">
        <v>3512</v>
      </c>
      <c r="K1106" s="24">
        <v>1500</v>
      </c>
      <c r="L1106" s="24">
        <v>1500</v>
      </c>
      <c r="M1106" s="29">
        <v>1</v>
      </c>
      <c r="N1106" s="29">
        <v>0</v>
      </c>
      <c r="O1106" s="29">
        <v>0</v>
      </c>
      <c r="P1106" s="29">
        <v>1500</v>
      </c>
      <c r="Q1106" s="29">
        <v>0</v>
      </c>
      <c r="R1106" s="28">
        <v>108643.49</v>
      </c>
      <c r="S1106" s="28">
        <v>0</v>
      </c>
      <c r="T1106" s="28">
        <v>108650</v>
      </c>
      <c r="U1106" s="28">
        <v>0</v>
      </c>
      <c r="V1106" s="29">
        <v>1</v>
      </c>
      <c r="W1106" s="29">
        <v>0</v>
      </c>
      <c r="X1106" s="32">
        <f t="shared" si="255"/>
        <v>1</v>
      </c>
      <c r="Y1106" s="33">
        <f t="shared" si="256"/>
        <v>1500</v>
      </c>
      <c r="Z1106" s="33">
        <f t="shared" si="257"/>
        <v>108643.49</v>
      </c>
      <c r="AA1106" s="33">
        <f t="shared" si="258"/>
        <v>108650</v>
      </c>
      <c r="AB1106" s="5">
        <v>1</v>
      </c>
      <c r="AC1106" s="6">
        <v>108420.77</v>
      </c>
      <c r="AD1106" s="32">
        <v>0</v>
      </c>
      <c r="AE1106" s="67">
        <f t="shared" si="259"/>
        <v>1</v>
      </c>
      <c r="AF1106" s="70">
        <f>IF(C1106=Sheet6!$E$3,Sheet6!$E$4,IF('January 2023'!C1106=Sheet6!$F$3,Sheet6!$F$4,IF('January 2023'!C1106=Sheet6!$G$3,Sheet6!$G$4,IF('January 2023'!C1106=Sheet6!$H$3,Sheet6!$H$4,IF('January 2023'!C1106=Sheet6!$I$3,Sheet6!$I$4,IF('January 2023'!C1106=Sheet6!$J$3,Sheet6!$J$4,IF('January 2023'!C1106=Sheet6!$K$3,Sheet6!$K$4,IF('January 2023'!C1106=Sheet6!$L$3,Sheet6!$L$4))))))))</f>
        <v>0.11591202664236167</v>
      </c>
      <c r="AG1106" s="74">
        <f t="shared" si="260"/>
        <v>1</v>
      </c>
      <c r="AH1106" s="71">
        <v>0.83099999999999996</v>
      </c>
      <c r="AI1106" s="72">
        <f t="shared" si="261"/>
        <v>1</v>
      </c>
      <c r="AJ1106" s="73">
        <f t="shared" si="262"/>
        <v>1</v>
      </c>
      <c r="AK1106" s="73">
        <v>0.63021003652928631</v>
      </c>
      <c r="AL1106" s="95">
        <f t="shared" si="263"/>
        <v>1</v>
      </c>
      <c r="AM1106" s="107">
        <v>0</v>
      </c>
      <c r="AN1106" s="98">
        <f t="shared" si="264"/>
        <v>0</v>
      </c>
      <c r="AO1106" s="99" t="e">
        <f>SUMIF([1]Sheet1!$AB:$AB,E1106,[1]Sheet1!$AA:$AA)</f>
        <v>#VALUE!</v>
      </c>
      <c r="AP1106" s="100">
        <f t="shared" si="265"/>
        <v>1</v>
      </c>
      <c r="AQ1106" s="97">
        <f t="shared" si="266"/>
        <v>0</v>
      </c>
      <c r="AR1106" s="100">
        <f t="shared" si="267"/>
        <v>1.0000599207554912</v>
      </c>
      <c r="AS1106" s="101">
        <f t="shared" si="268"/>
        <v>-5.9920755491216227E-5</v>
      </c>
      <c r="AT1106" s="100">
        <v>0.11591202664236167</v>
      </c>
      <c r="AU1106" s="108">
        <f t="shared" si="269"/>
        <v>1</v>
      </c>
    </row>
    <row r="1107" spans="1:47" hidden="1">
      <c r="A1107" s="21">
        <v>44927</v>
      </c>
      <c r="B1107" s="23" t="s">
        <v>13</v>
      </c>
      <c r="C1107" s="23" t="s">
        <v>974</v>
      </c>
      <c r="D1107" s="23" t="s">
        <v>1510</v>
      </c>
      <c r="E1107" s="23">
        <v>1002050342</v>
      </c>
      <c r="F1107" s="23" t="s">
        <v>15</v>
      </c>
      <c r="G1107" s="23">
        <v>1079557</v>
      </c>
      <c r="H1107" s="37" t="s">
        <v>16</v>
      </c>
      <c r="I1107" s="4" t="s">
        <v>3512</v>
      </c>
      <c r="J1107" s="4" t="s">
        <v>3512</v>
      </c>
      <c r="K1107" s="24">
        <v>1342</v>
      </c>
      <c r="L1107" s="24">
        <v>1342</v>
      </c>
      <c r="M1107" s="29">
        <v>1</v>
      </c>
      <c r="N1107" s="29">
        <v>1</v>
      </c>
      <c r="O1107" s="29">
        <v>0</v>
      </c>
      <c r="P1107" s="29">
        <v>1342</v>
      </c>
      <c r="Q1107" s="29">
        <v>0</v>
      </c>
      <c r="R1107" s="28">
        <v>97199.7</v>
      </c>
      <c r="S1107" s="28">
        <v>0</v>
      </c>
      <c r="T1107" s="28">
        <v>97113.07</v>
      </c>
      <c r="U1107" s="28">
        <v>0</v>
      </c>
      <c r="V1107" s="29">
        <v>1</v>
      </c>
      <c r="W1107" s="29">
        <v>0</v>
      </c>
      <c r="X1107" s="32">
        <f t="shared" si="255"/>
        <v>1</v>
      </c>
      <c r="Y1107" s="33">
        <f t="shared" si="256"/>
        <v>1342</v>
      </c>
      <c r="Z1107" s="33">
        <f t="shared" si="257"/>
        <v>97199.7</v>
      </c>
      <c r="AA1107" s="33">
        <f t="shared" si="258"/>
        <v>97113.07</v>
      </c>
      <c r="AB1107" s="5">
        <v>1</v>
      </c>
      <c r="AC1107" s="6">
        <v>99352.87</v>
      </c>
      <c r="AD1107" s="32">
        <v>0</v>
      </c>
      <c r="AE1107" s="67">
        <f t="shared" si="259"/>
        <v>1</v>
      </c>
      <c r="AF1107" s="70">
        <f>IF(C1107=Sheet6!$E$3,Sheet6!$E$4,IF('January 2023'!C1107=Sheet6!$F$3,Sheet6!$F$4,IF('January 2023'!C1107=Sheet6!$G$3,Sheet6!$G$4,IF('January 2023'!C1107=Sheet6!$H$3,Sheet6!$H$4,IF('January 2023'!C1107=Sheet6!$I$3,Sheet6!$I$4,IF('January 2023'!C1107=Sheet6!$J$3,Sheet6!$J$4,IF('January 2023'!C1107=Sheet6!$K$3,Sheet6!$K$4,IF('January 2023'!C1107=Sheet6!$L$3,Sheet6!$L$4))))))))</f>
        <v>0.11591202664236167</v>
      </c>
      <c r="AG1107" s="74">
        <f t="shared" si="260"/>
        <v>1</v>
      </c>
      <c r="AH1107" s="71">
        <v>0.83099999999999996</v>
      </c>
      <c r="AI1107" s="72">
        <f t="shared" si="261"/>
        <v>1</v>
      </c>
      <c r="AJ1107" s="73">
        <f t="shared" si="262"/>
        <v>1</v>
      </c>
      <c r="AK1107" s="73">
        <v>0.63021003652928631</v>
      </c>
      <c r="AL1107" s="95">
        <f t="shared" si="263"/>
        <v>1</v>
      </c>
      <c r="AM1107" s="107">
        <v>0</v>
      </c>
      <c r="AN1107" s="98">
        <f t="shared" si="264"/>
        <v>0</v>
      </c>
      <c r="AO1107" s="99" t="e">
        <f>SUMIF([1]Sheet1!$AB:$AB,E1107,[1]Sheet1!$AA:$AA)</f>
        <v>#VALUE!</v>
      </c>
      <c r="AP1107" s="100">
        <f t="shared" si="265"/>
        <v>1</v>
      </c>
      <c r="AQ1107" s="97">
        <f t="shared" si="266"/>
        <v>0</v>
      </c>
      <c r="AR1107" s="100">
        <f t="shared" si="267"/>
        <v>0.9991087421051712</v>
      </c>
      <c r="AS1107" s="101">
        <f t="shared" si="268"/>
        <v>8.912578948288008E-4</v>
      </c>
      <c r="AT1107" s="100">
        <v>0.11591202664236167</v>
      </c>
      <c r="AU1107" s="108">
        <f t="shared" si="269"/>
        <v>1</v>
      </c>
    </row>
    <row r="1108" spans="1:47" hidden="1">
      <c r="A1108" s="21">
        <v>44927</v>
      </c>
      <c r="B1108" s="22" t="s">
        <v>13</v>
      </c>
      <c r="C1108" s="22" t="s">
        <v>974</v>
      </c>
      <c r="D1108" s="22" t="s">
        <v>1516</v>
      </c>
      <c r="E1108" s="22">
        <v>1002050630</v>
      </c>
      <c r="F1108" s="23" t="s">
        <v>15</v>
      </c>
      <c r="G1108" s="22">
        <v>1079534</v>
      </c>
      <c r="H1108" s="36" t="s">
        <v>16</v>
      </c>
      <c r="I1108" s="4" t="s">
        <v>3512</v>
      </c>
      <c r="J1108" s="4" t="s">
        <v>3512</v>
      </c>
      <c r="K1108" s="24">
        <v>1285</v>
      </c>
      <c r="L1108" s="25">
        <v>1285</v>
      </c>
      <c r="M1108" s="26">
        <v>1</v>
      </c>
      <c r="N1108" s="26">
        <v>1</v>
      </c>
      <c r="O1108" s="26">
        <v>0</v>
      </c>
      <c r="P1108" s="26">
        <v>1285</v>
      </c>
      <c r="Q1108" s="26">
        <v>0</v>
      </c>
      <c r="R1108" s="27">
        <v>93071.25</v>
      </c>
      <c r="S1108" s="27">
        <v>0</v>
      </c>
      <c r="T1108" s="28">
        <v>93000</v>
      </c>
      <c r="U1108" s="27">
        <v>0</v>
      </c>
      <c r="V1108" s="29">
        <v>1</v>
      </c>
      <c r="W1108" s="26">
        <v>0</v>
      </c>
      <c r="X1108" s="30">
        <f t="shared" si="255"/>
        <v>1</v>
      </c>
      <c r="Y1108" s="31">
        <f t="shared" si="256"/>
        <v>1285</v>
      </c>
      <c r="Z1108" s="31">
        <f t="shared" si="257"/>
        <v>93071.25</v>
      </c>
      <c r="AA1108" s="31">
        <f t="shared" si="258"/>
        <v>93000</v>
      </c>
      <c r="AB1108" s="5">
        <v>1</v>
      </c>
      <c r="AC1108" s="6">
        <v>94870.58</v>
      </c>
      <c r="AD1108" s="30">
        <v>0</v>
      </c>
      <c r="AE1108" s="67">
        <f t="shared" si="259"/>
        <v>1</v>
      </c>
      <c r="AF1108" s="70">
        <f>IF(C1108=Sheet6!$E$3,Sheet6!$E$4,IF('January 2023'!C1108=Sheet6!$F$3,Sheet6!$F$4,IF('January 2023'!C1108=Sheet6!$G$3,Sheet6!$G$4,IF('January 2023'!C1108=Sheet6!$H$3,Sheet6!$H$4,IF('January 2023'!C1108=Sheet6!$I$3,Sheet6!$I$4,IF('January 2023'!C1108=Sheet6!$J$3,Sheet6!$J$4,IF('January 2023'!C1108=Sheet6!$K$3,Sheet6!$K$4,IF('January 2023'!C1108=Sheet6!$L$3,Sheet6!$L$4))))))))</f>
        <v>0.11591202664236167</v>
      </c>
      <c r="AG1108" s="74">
        <f t="shared" si="260"/>
        <v>1</v>
      </c>
      <c r="AH1108" s="71">
        <v>0.83099999999999996</v>
      </c>
      <c r="AI1108" s="72">
        <f t="shared" si="261"/>
        <v>1</v>
      </c>
      <c r="AJ1108" s="73">
        <f t="shared" si="262"/>
        <v>1</v>
      </c>
      <c r="AK1108" s="73">
        <v>0.63021003652928631</v>
      </c>
      <c r="AL1108" s="95">
        <f t="shared" si="263"/>
        <v>1</v>
      </c>
      <c r="AM1108" s="107">
        <v>0</v>
      </c>
      <c r="AN1108" s="98">
        <f t="shared" si="264"/>
        <v>0</v>
      </c>
      <c r="AO1108" s="99" t="e">
        <f>SUMIF([1]Sheet1!$AB:$AB,E1108,[1]Sheet1!$AA:$AA)</f>
        <v>#VALUE!</v>
      </c>
      <c r="AP1108" s="100">
        <f t="shared" si="265"/>
        <v>1</v>
      </c>
      <c r="AQ1108" s="97">
        <f t="shared" si="266"/>
        <v>0</v>
      </c>
      <c r="AR1108" s="100">
        <f t="shared" si="267"/>
        <v>0.99923445747209794</v>
      </c>
      <c r="AS1108" s="101">
        <f t="shared" si="268"/>
        <v>7.6554252790206334E-4</v>
      </c>
      <c r="AT1108" s="100">
        <v>0.11591202664236167</v>
      </c>
      <c r="AU1108" s="108">
        <f t="shared" si="269"/>
        <v>1</v>
      </c>
    </row>
    <row r="1109" spans="1:47" hidden="1">
      <c r="A1109" s="21">
        <v>44927</v>
      </c>
      <c r="B1109" s="22" t="s">
        <v>13</v>
      </c>
      <c r="C1109" s="22" t="s">
        <v>974</v>
      </c>
      <c r="D1109" s="22" t="s">
        <v>3408</v>
      </c>
      <c r="E1109" s="22">
        <v>1000277308</v>
      </c>
      <c r="F1109" s="23" t="s">
        <v>15</v>
      </c>
      <c r="G1109" s="22">
        <v>1079557</v>
      </c>
      <c r="H1109" s="36" t="s">
        <v>16</v>
      </c>
      <c r="I1109" s="4" t="s">
        <v>3512</v>
      </c>
      <c r="J1109" s="4" t="s">
        <v>3512</v>
      </c>
      <c r="K1109" s="24">
        <v>8268.5036994999973</v>
      </c>
      <c r="L1109" s="25">
        <v>8268.5036994999973</v>
      </c>
      <c r="M1109" s="26">
        <v>0</v>
      </c>
      <c r="N1109" s="26">
        <v>0</v>
      </c>
      <c r="O1109" s="26">
        <v>1</v>
      </c>
      <c r="P1109" s="26">
        <v>0</v>
      </c>
      <c r="Q1109" s="26">
        <v>0</v>
      </c>
      <c r="R1109" s="27">
        <v>0</v>
      </c>
      <c r="S1109" s="27">
        <v>0</v>
      </c>
      <c r="T1109" s="28">
        <v>0</v>
      </c>
      <c r="U1109" s="27">
        <v>0</v>
      </c>
      <c r="V1109" s="29">
        <v>0</v>
      </c>
      <c r="W1109" s="26">
        <v>0</v>
      </c>
      <c r="X1109" s="30">
        <f t="shared" si="255"/>
        <v>1</v>
      </c>
      <c r="Y1109" s="31">
        <f t="shared" si="256"/>
        <v>0</v>
      </c>
      <c r="Z1109" s="31">
        <f t="shared" si="257"/>
        <v>0</v>
      </c>
      <c r="AA1109" s="31">
        <f t="shared" si="258"/>
        <v>0</v>
      </c>
      <c r="AB1109" s="5">
        <v>0</v>
      </c>
      <c r="AC1109" s="6">
        <v>0</v>
      </c>
      <c r="AD1109" s="30">
        <v>0</v>
      </c>
      <c r="AE1109" s="67">
        <f t="shared" si="259"/>
        <v>0</v>
      </c>
      <c r="AF1109" s="70">
        <f>IF(C1109=Sheet6!$E$3,Sheet6!$E$4,IF('January 2023'!C1109=Sheet6!$F$3,Sheet6!$F$4,IF('January 2023'!C1109=Sheet6!$G$3,Sheet6!$G$4,IF('January 2023'!C1109=Sheet6!$H$3,Sheet6!$H$4,IF('January 2023'!C1109=Sheet6!$I$3,Sheet6!$I$4,IF('January 2023'!C1109=Sheet6!$J$3,Sheet6!$J$4,IF('January 2023'!C1109=Sheet6!$K$3,Sheet6!$K$4,IF('January 2023'!C1109=Sheet6!$L$3,Sheet6!$L$4))))))))</f>
        <v>0.11591202664236167</v>
      </c>
      <c r="AG1109" s="74">
        <f t="shared" si="260"/>
        <v>0</v>
      </c>
      <c r="AH1109" s="71">
        <v>0.83099999999999996</v>
      </c>
      <c r="AI1109" s="72">
        <f t="shared" si="261"/>
        <v>0</v>
      </c>
      <c r="AJ1109" s="73">
        <f t="shared" si="262"/>
        <v>0</v>
      </c>
      <c r="AK1109" s="73">
        <v>0.63021003652928631</v>
      </c>
      <c r="AL1109" s="95">
        <f t="shared" si="263"/>
        <v>0</v>
      </c>
      <c r="AM1109" s="107">
        <v>0</v>
      </c>
      <c r="AN1109" s="98">
        <f t="shared" si="264"/>
        <v>6871.1265742844971</v>
      </c>
      <c r="AO1109" s="99" t="e">
        <f>SUMIF([1]Sheet1!$AB:$AB,E1109,[1]Sheet1!$AA:$AA)</f>
        <v>#VALUE!</v>
      </c>
      <c r="AP1109" s="100" t="str">
        <f t="shared" si="265"/>
        <v/>
      </c>
      <c r="AQ1109" s="97">
        <f t="shared" si="266"/>
        <v>1</v>
      </c>
      <c r="AR1109" s="100">
        <f t="shared" si="267"/>
        <v>0</v>
      </c>
      <c r="AS1109" s="101">
        <f t="shared" si="268"/>
        <v>1</v>
      </c>
      <c r="AT1109" s="100">
        <v>0.11591202664236167</v>
      </c>
      <c r="AU1109" s="108">
        <f t="shared" si="269"/>
        <v>0</v>
      </c>
    </row>
    <row r="1110" spans="1:47" hidden="1">
      <c r="A1110" s="21">
        <v>44927</v>
      </c>
      <c r="B1110" s="23" t="s">
        <v>13</v>
      </c>
      <c r="C1110" s="23" t="s">
        <v>974</v>
      </c>
      <c r="D1110" s="23" t="s">
        <v>3409</v>
      </c>
      <c r="E1110" s="23">
        <v>1002057047</v>
      </c>
      <c r="F1110" s="23" t="s">
        <v>15</v>
      </c>
      <c r="G1110" s="22">
        <v>1069328</v>
      </c>
      <c r="H1110" s="36" t="s">
        <v>16</v>
      </c>
      <c r="I1110" s="4" t="s">
        <v>3512</v>
      </c>
      <c r="J1110" s="4" t="s">
        <v>3512</v>
      </c>
      <c r="K1110" s="24">
        <v>8141.7073135999999</v>
      </c>
      <c r="L1110" s="24">
        <v>8141.7073135999999</v>
      </c>
      <c r="M1110" s="29">
        <v>0</v>
      </c>
      <c r="N1110" s="29">
        <v>0</v>
      </c>
      <c r="O1110" s="29">
        <v>1</v>
      </c>
      <c r="P1110" s="29">
        <v>0</v>
      </c>
      <c r="Q1110" s="29">
        <v>0</v>
      </c>
      <c r="R1110" s="28">
        <v>0</v>
      </c>
      <c r="S1110" s="28">
        <v>0</v>
      </c>
      <c r="T1110" s="28">
        <v>0</v>
      </c>
      <c r="U1110" s="28">
        <v>0</v>
      </c>
      <c r="V1110" s="29">
        <v>0</v>
      </c>
      <c r="W1110" s="29">
        <v>0</v>
      </c>
      <c r="X1110" s="32">
        <f t="shared" si="255"/>
        <v>1</v>
      </c>
      <c r="Y1110" s="33">
        <f t="shared" si="256"/>
        <v>0</v>
      </c>
      <c r="Z1110" s="33">
        <f t="shared" si="257"/>
        <v>0</v>
      </c>
      <c r="AA1110" s="33">
        <f t="shared" si="258"/>
        <v>0</v>
      </c>
      <c r="AB1110" s="5">
        <v>0</v>
      </c>
      <c r="AC1110" s="6">
        <v>0</v>
      </c>
      <c r="AD1110" s="32">
        <v>0</v>
      </c>
      <c r="AE1110" s="67">
        <f t="shared" si="259"/>
        <v>0</v>
      </c>
      <c r="AF1110" s="70">
        <f>IF(C1110=Sheet6!$E$3,Sheet6!$E$4,IF('January 2023'!C1110=Sheet6!$F$3,Sheet6!$F$4,IF('January 2023'!C1110=Sheet6!$G$3,Sheet6!$G$4,IF('January 2023'!C1110=Sheet6!$H$3,Sheet6!$H$4,IF('January 2023'!C1110=Sheet6!$I$3,Sheet6!$I$4,IF('January 2023'!C1110=Sheet6!$J$3,Sheet6!$J$4,IF('January 2023'!C1110=Sheet6!$K$3,Sheet6!$K$4,IF('January 2023'!C1110=Sheet6!$L$3,Sheet6!$L$4))))))))</f>
        <v>0.11591202664236167</v>
      </c>
      <c r="AG1110" s="74">
        <f t="shared" si="260"/>
        <v>0</v>
      </c>
      <c r="AH1110" s="71">
        <v>0.83099999999999996</v>
      </c>
      <c r="AI1110" s="72">
        <f t="shared" si="261"/>
        <v>0</v>
      </c>
      <c r="AJ1110" s="73">
        <f t="shared" si="262"/>
        <v>0</v>
      </c>
      <c r="AK1110" s="73">
        <v>0.63021003652928631</v>
      </c>
      <c r="AL1110" s="95">
        <f t="shared" si="263"/>
        <v>0</v>
      </c>
      <c r="AM1110" s="107">
        <v>0</v>
      </c>
      <c r="AN1110" s="98">
        <f t="shared" si="264"/>
        <v>6765.7587776015998</v>
      </c>
      <c r="AO1110" s="99" t="e">
        <f>SUMIF([1]Sheet1!$AB:$AB,E1110,[1]Sheet1!$AA:$AA)</f>
        <v>#VALUE!</v>
      </c>
      <c r="AP1110" s="100" t="str">
        <f t="shared" si="265"/>
        <v/>
      </c>
      <c r="AQ1110" s="97">
        <f t="shared" si="266"/>
        <v>1</v>
      </c>
      <c r="AR1110" s="100">
        <f t="shared" si="267"/>
        <v>0</v>
      </c>
      <c r="AS1110" s="101">
        <f t="shared" si="268"/>
        <v>1</v>
      </c>
      <c r="AT1110" s="100">
        <v>0.11591202664236167</v>
      </c>
      <c r="AU1110" s="108">
        <f t="shared" si="269"/>
        <v>0</v>
      </c>
    </row>
    <row r="1111" spans="1:47" hidden="1">
      <c r="A1111" s="21">
        <v>44927</v>
      </c>
      <c r="B1111" s="22" t="s">
        <v>13</v>
      </c>
      <c r="C1111" s="22" t="s">
        <v>974</v>
      </c>
      <c r="D1111" s="22" t="s">
        <v>987</v>
      </c>
      <c r="E1111" s="22">
        <v>1002050216</v>
      </c>
      <c r="F1111" s="23" t="s">
        <v>15</v>
      </c>
      <c r="G1111" s="22">
        <v>1172349</v>
      </c>
      <c r="H1111" s="36" t="s">
        <v>20</v>
      </c>
      <c r="I1111" s="4" t="s">
        <v>3512</v>
      </c>
      <c r="J1111" s="4" t="s">
        <v>3512</v>
      </c>
      <c r="K1111" s="24" t="s">
        <v>18</v>
      </c>
      <c r="L1111" s="25">
        <v>0</v>
      </c>
      <c r="M1111" s="26">
        <v>0</v>
      </c>
      <c r="N1111" s="26">
        <v>1</v>
      </c>
      <c r="O1111" s="26">
        <v>0</v>
      </c>
      <c r="P1111" s="26">
        <v>0</v>
      </c>
      <c r="Q1111" s="26">
        <v>0</v>
      </c>
      <c r="R1111" s="27">
        <v>0</v>
      </c>
      <c r="S1111" s="27">
        <v>0</v>
      </c>
      <c r="T1111" s="28">
        <v>0</v>
      </c>
      <c r="U1111" s="27">
        <v>0</v>
      </c>
      <c r="V1111" s="29">
        <v>0</v>
      </c>
      <c r="W1111" s="26">
        <v>0</v>
      </c>
      <c r="X1111" s="30">
        <f t="shared" si="255"/>
        <v>0</v>
      </c>
      <c r="Y1111" s="31">
        <f t="shared" si="256"/>
        <v>0</v>
      </c>
      <c r="Z1111" s="31">
        <f t="shared" si="257"/>
        <v>0</v>
      </c>
      <c r="AA1111" s="31">
        <f t="shared" si="258"/>
        <v>0</v>
      </c>
      <c r="AB1111" s="5">
        <v>0</v>
      </c>
      <c r="AC1111" s="6">
        <v>146.74</v>
      </c>
      <c r="AD1111" s="30">
        <v>1</v>
      </c>
      <c r="AE1111" s="67" t="str">
        <f t="shared" si="259"/>
        <v/>
      </c>
      <c r="AF1111" s="70">
        <f>IF(C1111=Sheet6!$E$3,Sheet6!$E$4,IF('January 2023'!C1111=Sheet6!$F$3,Sheet6!$F$4,IF('January 2023'!C1111=Sheet6!$G$3,Sheet6!$G$4,IF('January 2023'!C1111=Sheet6!$H$3,Sheet6!$H$4,IF('January 2023'!C1111=Sheet6!$I$3,Sheet6!$I$4,IF('January 2023'!C1111=Sheet6!$J$3,Sheet6!$J$4,IF('January 2023'!C1111=Sheet6!$K$3,Sheet6!$K$4,IF('January 2023'!C1111=Sheet6!$L$3,Sheet6!$L$4))))))))</f>
        <v>0.11591202664236167</v>
      </c>
      <c r="AG1111" s="74">
        <f t="shared" si="260"/>
        <v>0</v>
      </c>
      <c r="AH1111" s="71">
        <v>0.83099999999999996</v>
      </c>
      <c r="AI1111" s="72">
        <f t="shared" si="261"/>
        <v>0</v>
      </c>
      <c r="AJ1111" s="73">
        <f t="shared" si="262"/>
        <v>0</v>
      </c>
      <c r="AK1111" s="73">
        <v>0.63021003652928631</v>
      </c>
      <c r="AL1111" s="95">
        <f t="shared" si="263"/>
        <v>0</v>
      </c>
      <c r="AM1111" s="107">
        <v>0</v>
      </c>
      <c r="AN1111" s="98">
        <f t="shared" si="264"/>
        <v>0</v>
      </c>
      <c r="AO1111" s="99" t="e">
        <f>SUMIF([1]Sheet1!$AB:$AB,E1111,[1]Sheet1!$AA:$AA)</f>
        <v>#VALUE!</v>
      </c>
      <c r="AP1111" s="100">
        <f t="shared" si="265"/>
        <v>1</v>
      </c>
      <c r="AQ1111" s="97">
        <f t="shared" si="266"/>
        <v>0</v>
      </c>
      <c r="AR1111" s="100">
        <f t="shared" si="267"/>
        <v>0</v>
      </c>
      <c r="AS1111" s="101">
        <f t="shared" si="268"/>
        <v>1</v>
      </c>
      <c r="AT1111" s="100">
        <v>0.11591202664236167</v>
      </c>
      <c r="AU1111" s="108">
        <f t="shared" si="269"/>
        <v>0</v>
      </c>
    </row>
    <row r="1112" spans="1:47" hidden="1">
      <c r="A1112" s="21">
        <v>44927</v>
      </c>
      <c r="B1112" s="22" t="s">
        <v>13</v>
      </c>
      <c r="C1112" s="22" t="s">
        <v>974</v>
      </c>
      <c r="D1112" s="22" t="s">
        <v>981</v>
      </c>
      <c r="E1112" s="22">
        <v>1002050562</v>
      </c>
      <c r="F1112" s="23" t="s">
        <v>15</v>
      </c>
      <c r="G1112" s="22">
        <v>1069288</v>
      </c>
      <c r="H1112" s="36" t="s">
        <v>20</v>
      </c>
      <c r="I1112" s="4" t="s">
        <v>3512</v>
      </c>
      <c r="J1112" s="4" t="s">
        <v>3512</v>
      </c>
      <c r="K1112" s="24" t="s">
        <v>18</v>
      </c>
      <c r="L1112" s="25">
        <v>0</v>
      </c>
      <c r="M1112" s="26">
        <v>0</v>
      </c>
      <c r="N1112" s="26">
        <v>0</v>
      </c>
      <c r="O1112" s="26">
        <v>0</v>
      </c>
      <c r="P1112" s="26">
        <v>0</v>
      </c>
      <c r="Q1112" s="26">
        <v>0</v>
      </c>
      <c r="R1112" s="27">
        <v>0</v>
      </c>
      <c r="S1112" s="27">
        <v>0</v>
      </c>
      <c r="T1112" s="28">
        <v>0</v>
      </c>
      <c r="U1112" s="27">
        <v>0</v>
      </c>
      <c r="V1112" s="29">
        <v>0</v>
      </c>
      <c r="W1112" s="26">
        <v>0</v>
      </c>
      <c r="X1112" s="30">
        <f t="shared" si="255"/>
        <v>0</v>
      </c>
      <c r="Y1112" s="31">
        <f t="shared" si="256"/>
        <v>0</v>
      </c>
      <c r="Z1112" s="31">
        <f t="shared" si="257"/>
        <v>0</v>
      </c>
      <c r="AA1112" s="31">
        <f t="shared" si="258"/>
        <v>0</v>
      </c>
      <c r="AB1112" s="5">
        <v>0</v>
      </c>
      <c r="AC1112" s="6">
        <v>0</v>
      </c>
      <c r="AD1112" s="30">
        <v>1</v>
      </c>
      <c r="AE1112" s="67" t="str">
        <f t="shared" si="259"/>
        <v/>
      </c>
      <c r="AF1112" s="70">
        <f>IF(C1112=Sheet6!$E$3,Sheet6!$E$4,IF('January 2023'!C1112=Sheet6!$F$3,Sheet6!$F$4,IF('January 2023'!C1112=Sheet6!$G$3,Sheet6!$G$4,IF('January 2023'!C1112=Sheet6!$H$3,Sheet6!$H$4,IF('January 2023'!C1112=Sheet6!$I$3,Sheet6!$I$4,IF('January 2023'!C1112=Sheet6!$J$3,Sheet6!$J$4,IF('January 2023'!C1112=Sheet6!$K$3,Sheet6!$K$4,IF('January 2023'!C1112=Sheet6!$L$3,Sheet6!$L$4))))))))</f>
        <v>0.11591202664236167</v>
      </c>
      <c r="AG1112" s="74">
        <f t="shared" si="260"/>
        <v>0</v>
      </c>
      <c r="AH1112" s="71">
        <v>0.83099999999999996</v>
      </c>
      <c r="AI1112" s="72">
        <f t="shared" si="261"/>
        <v>0</v>
      </c>
      <c r="AJ1112" s="73">
        <f t="shared" si="262"/>
        <v>0</v>
      </c>
      <c r="AK1112" s="73">
        <v>0.63021003652928631</v>
      </c>
      <c r="AL1112" s="95">
        <f t="shared" si="263"/>
        <v>0</v>
      </c>
      <c r="AM1112" s="107">
        <v>0</v>
      </c>
      <c r="AN1112" s="98">
        <f t="shared" si="264"/>
        <v>0</v>
      </c>
      <c r="AO1112" s="99" t="e">
        <f>SUMIF([1]Sheet1!$AB:$AB,E1112,[1]Sheet1!$AA:$AA)</f>
        <v>#VALUE!</v>
      </c>
      <c r="AP1112" s="100">
        <f t="shared" si="265"/>
        <v>1</v>
      </c>
      <c r="AQ1112" s="97">
        <f t="shared" si="266"/>
        <v>0</v>
      </c>
      <c r="AR1112" s="100">
        <f t="shared" si="267"/>
        <v>0</v>
      </c>
      <c r="AS1112" s="101">
        <f t="shared" si="268"/>
        <v>1</v>
      </c>
      <c r="AT1112" s="100">
        <v>0.11591202664236167</v>
      </c>
      <c r="AU1112" s="108">
        <f t="shared" si="269"/>
        <v>0</v>
      </c>
    </row>
    <row r="1113" spans="1:47" hidden="1">
      <c r="A1113" s="21">
        <v>44927</v>
      </c>
      <c r="B1113" s="22" t="s">
        <v>13</v>
      </c>
      <c r="C1113" s="22" t="s">
        <v>974</v>
      </c>
      <c r="D1113" s="22" t="s">
        <v>986</v>
      </c>
      <c r="E1113" s="22">
        <v>1002050717</v>
      </c>
      <c r="F1113" s="23" t="s">
        <v>15</v>
      </c>
      <c r="G1113" s="22">
        <v>1079549</v>
      </c>
      <c r="H1113" s="36" t="s">
        <v>20</v>
      </c>
      <c r="I1113" s="4" t="s">
        <v>3512</v>
      </c>
      <c r="J1113" s="4" t="s">
        <v>3512</v>
      </c>
      <c r="K1113" s="24" t="s">
        <v>18</v>
      </c>
      <c r="L1113" s="25">
        <v>0</v>
      </c>
      <c r="M1113" s="26">
        <v>0</v>
      </c>
      <c r="N1113" s="26">
        <v>1</v>
      </c>
      <c r="O1113" s="26">
        <v>0</v>
      </c>
      <c r="P1113" s="26">
        <v>0</v>
      </c>
      <c r="Q1113" s="26">
        <v>0</v>
      </c>
      <c r="R1113" s="27">
        <v>0</v>
      </c>
      <c r="S1113" s="27">
        <v>0</v>
      </c>
      <c r="T1113" s="28">
        <v>0</v>
      </c>
      <c r="U1113" s="27">
        <v>0</v>
      </c>
      <c r="V1113" s="29">
        <v>0</v>
      </c>
      <c r="W1113" s="26">
        <v>0</v>
      </c>
      <c r="X1113" s="30">
        <f t="shared" si="255"/>
        <v>0</v>
      </c>
      <c r="Y1113" s="31">
        <f t="shared" si="256"/>
        <v>0</v>
      </c>
      <c r="Z1113" s="31">
        <f t="shared" si="257"/>
        <v>0</v>
      </c>
      <c r="AA1113" s="31">
        <f t="shared" si="258"/>
        <v>0</v>
      </c>
      <c r="AB1113" s="5">
        <v>0</v>
      </c>
      <c r="AC1113" s="6">
        <v>0</v>
      </c>
      <c r="AD1113" s="30">
        <v>1</v>
      </c>
      <c r="AE1113" s="67" t="str">
        <f t="shared" si="259"/>
        <v/>
      </c>
      <c r="AF1113" s="70">
        <f>IF(C1113=Sheet6!$E$3,Sheet6!$E$4,IF('January 2023'!C1113=Sheet6!$F$3,Sheet6!$F$4,IF('January 2023'!C1113=Sheet6!$G$3,Sheet6!$G$4,IF('January 2023'!C1113=Sheet6!$H$3,Sheet6!$H$4,IF('January 2023'!C1113=Sheet6!$I$3,Sheet6!$I$4,IF('January 2023'!C1113=Sheet6!$J$3,Sheet6!$J$4,IF('January 2023'!C1113=Sheet6!$K$3,Sheet6!$K$4,IF('January 2023'!C1113=Sheet6!$L$3,Sheet6!$L$4))))))))</f>
        <v>0.11591202664236167</v>
      </c>
      <c r="AG1113" s="74">
        <f t="shared" si="260"/>
        <v>0</v>
      </c>
      <c r="AH1113" s="71">
        <v>0.83099999999999996</v>
      </c>
      <c r="AI1113" s="72">
        <f t="shared" si="261"/>
        <v>0</v>
      </c>
      <c r="AJ1113" s="73">
        <f t="shared" si="262"/>
        <v>0</v>
      </c>
      <c r="AK1113" s="73">
        <v>0.63021003652928631</v>
      </c>
      <c r="AL1113" s="95">
        <f t="shared" si="263"/>
        <v>0</v>
      </c>
      <c r="AM1113" s="107">
        <v>0</v>
      </c>
      <c r="AN1113" s="98">
        <f t="shared" si="264"/>
        <v>0</v>
      </c>
      <c r="AO1113" s="99" t="e">
        <f>SUMIF([1]Sheet1!$AB:$AB,E1113,[1]Sheet1!$AA:$AA)</f>
        <v>#VALUE!</v>
      </c>
      <c r="AP1113" s="100">
        <f t="shared" si="265"/>
        <v>1</v>
      </c>
      <c r="AQ1113" s="97">
        <f t="shared" si="266"/>
        <v>0</v>
      </c>
      <c r="AR1113" s="100">
        <f t="shared" si="267"/>
        <v>0</v>
      </c>
      <c r="AS1113" s="101">
        <f t="shared" si="268"/>
        <v>1</v>
      </c>
      <c r="AT1113" s="100">
        <v>0.11591202664236167</v>
      </c>
      <c r="AU1113" s="108">
        <f t="shared" si="269"/>
        <v>0</v>
      </c>
    </row>
    <row r="1114" spans="1:47" hidden="1">
      <c r="A1114" s="21">
        <v>44927</v>
      </c>
      <c r="B1114" s="22" t="s">
        <v>13</v>
      </c>
      <c r="C1114" s="22" t="s">
        <v>974</v>
      </c>
      <c r="D1114" s="22" t="s">
        <v>982</v>
      </c>
      <c r="E1114" s="22">
        <v>1002050736</v>
      </c>
      <c r="F1114" s="23" t="s">
        <v>15</v>
      </c>
      <c r="G1114" s="22">
        <v>1070899</v>
      </c>
      <c r="H1114" s="36" t="s">
        <v>20</v>
      </c>
      <c r="I1114" s="4" t="s">
        <v>3512</v>
      </c>
      <c r="J1114" s="4" t="s">
        <v>3512</v>
      </c>
      <c r="K1114" s="24" t="s">
        <v>18</v>
      </c>
      <c r="L1114" s="25">
        <v>0</v>
      </c>
      <c r="M1114" s="26">
        <v>0</v>
      </c>
      <c r="N1114" s="26">
        <v>0</v>
      </c>
      <c r="O1114" s="26">
        <v>0</v>
      </c>
      <c r="P1114" s="26">
        <v>0</v>
      </c>
      <c r="Q1114" s="26">
        <v>0</v>
      </c>
      <c r="R1114" s="27">
        <v>0</v>
      </c>
      <c r="S1114" s="27">
        <v>0</v>
      </c>
      <c r="T1114" s="28">
        <v>0</v>
      </c>
      <c r="U1114" s="27">
        <v>0</v>
      </c>
      <c r="V1114" s="29">
        <v>0</v>
      </c>
      <c r="W1114" s="26">
        <v>0</v>
      </c>
      <c r="X1114" s="30">
        <f t="shared" si="255"/>
        <v>0</v>
      </c>
      <c r="Y1114" s="31">
        <f t="shared" si="256"/>
        <v>0</v>
      </c>
      <c r="Z1114" s="31">
        <f t="shared" si="257"/>
        <v>0</v>
      </c>
      <c r="AA1114" s="31">
        <f t="shared" si="258"/>
        <v>0</v>
      </c>
      <c r="AB1114" s="5">
        <v>0</v>
      </c>
      <c r="AC1114" s="6">
        <v>334773.95</v>
      </c>
      <c r="AD1114" s="30">
        <v>1</v>
      </c>
      <c r="AE1114" s="67" t="str">
        <f t="shared" si="259"/>
        <v/>
      </c>
      <c r="AF1114" s="70">
        <f>IF(C1114=Sheet6!$E$3,Sheet6!$E$4,IF('January 2023'!C1114=Sheet6!$F$3,Sheet6!$F$4,IF('January 2023'!C1114=Sheet6!$G$3,Sheet6!$G$4,IF('January 2023'!C1114=Sheet6!$H$3,Sheet6!$H$4,IF('January 2023'!C1114=Sheet6!$I$3,Sheet6!$I$4,IF('January 2023'!C1114=Sheet6!$J$3,Sheet6!$J$4,IF('January 2023'!C1114=Sheet6!$K$3,Sheet6!$K$4,IF('January 2023'!C1114=Sheet6!$L$3,Sheet6!$L$4))))))))</f>
        <v>0.11591202664236167</v>
      </c>
      <c r="AG1114" s="74">
        <f t="shared" si="260"/>
        <v>0</v>
      </c>
      <c r="AH1114" s="71">
        <v>0.83099999999999996</v>
      </c>
      <c r="AI1114" s="72">
        <f t="shared" si="261"/>
        <v>0</v>
      </c>
      <c r="AJ1114" s="73">
        <f t="shared" si="262"/>
        <v>0</v>
      </c>
      <c r="AK1114" s="73">
        <v>0.63021003652928631</v>
      </c>
      <c r="AL1114" s="95">
        <f t="shared" si="263"/>
        <v>0</v>
      </c>
      <c r="AM1114" s="107">
        <v>0</v>
      </c>
      <c r="AN1114" s="98">
        <f t="shared" si="264"/>
        <v>0</v>
      </c>
      <c r="AO1114" s="99" t="e">
        <f>SUMIF([1]Sheet1!$AB:$AB,E1114,[1]Sheet1!$AA:$AA)</f>
        <v>#VALUE!</v>
      </c>
      <c r="AP1114" s="100">
        <f t="shared" si="265"/>
        <v>1</v>
      </c>
      <c r="AQ1114" s="97">
        <f t="shared" si="266"/>
        <v>0</v>
      </c>
      <c r="AR1114" s="100">
        <f t="shared" si="267"/>
        <v>0</v>
      </c>
      <c r="AS1114" s="101">
        <f t="shared" si="268"/>
        <v>1</v>
      </c>
      <c r="AT1114" s="100">
        <v>0.11591202664236167</v>
      </c>
      <c r="AU1114" s="108">
        <f t="shared" si="269"/>
        <v>0</v>
      </c>
    </row>
    <row r="1115" spans="1:47" hidden="1">
      <c r="A1115" s="21">
        <v>44927</v>
      </c>
      <c r="B1115" s="23" t="s">
        <v>13</v>
      </c>
      <c r="C1115" s="23" t="s">
        <v>974</v>
      </c>
      <c r="D1115" s="23" t="s">
        <v>984</v>
      </c>
      <c r="E1115" s="23">
        <v>1002050740</v>
      </c>
      <c r="F1115" s="23" t="s">
        <v>15</v>
      </c>
      <c r="G1115" s="23">
        <v>1079545</v>
      </c>
      <c r="H1115" s="37" t="s">
        <v>20</v>
      </c>
      <c r="I1115" s="4" t="s">
        <v>3512</v>
      </c>
      <c r="J1115" s="4" t="s">
        <v>3512</v>
      </c>
      <c r="K1115" s="24" t="s">
        <v>18</v>
      </c>
      <c r="L1115" s="25">
        <v>0</v>
      </c>
      <c r="M1115" s="29">
        <v>0</v>
      </c>
      <c r="N1115" s="29">
        <v>0</v>
      </c>
      <c r="O1115" s="29">
        <v>0</v>
      </c>
      <c r="P1115" s="29">
        <v>0</v>
      </c>
      <c r="Q1115" s="29">
        <v>0</v>
      </c>
      <c r="R1115" s="28">
        <v>0</v>
      </c>
      <c r="S1115" s="28">
        <v>0</v>
      </c>
      <c r="T1115" s="28">
        <v>0</v>
      </c>
      <c r="U1115" s="28">
        <v>0</v>
      </c>
      <c r="V1115" s="29">
        <v>0</v>
      </c>
      <c r="W1115" s="29">
        <v>0</v>
      </c>
      <c r="X1115" s="32">
        <f t="shared" si="255"/>
        <v>0</v>
      </c>
      <c r="Y1115" s="33">
        <f t="shared" si="256"/>
        <v>0</v>
      </c>
      <c r="Z1115" s="33">
        <f t="shared" si="257"/>
        <v>0</v>
      </c>
      <c r="AA1115" s="33">
        <f t="shared" si="258"/>
        <v>0</v>
      </c>
      <c r="AB1115" s="5">
        <v>0</v>
      </c>
      <c r="AC1115" s="6">
        <v>419625.46</v>
      </c>
      <c r="AD1115" s="32">
        <v>1</v>
      </c>
      <c r="AE1115" s="67" t="str">
        <f t="shared" si="259"/>
        <v/>
      </c>
      <c r="AF1115" s="70">
        <f>IF(C1115=Sheet6!$E$3,Sheet6!$E$4,IF('January 2023'!C1115=Sheet6!$F$3,Sheet6!$F$4,IF('January 2023'!C1115=Sheet6!$G$3,Sheet6!$G$4,IF('January 2023'!C1115=Sheet6!$H$3,Sheet6!$H$4,IF('January 2023'!C1115=Sheet6!$I$3,Sheet6!$I$4,IF('January 2023'!C1115=Sheet6!$J$3,Sheet6!$J$4,IF('January 2023'!C1115=Sheet6!$K$3,Sheet6!$K$4,IF('January 2023'!C1115=Sheet6!$L$3,Sheet6!$L$4))))))))</f>
        <v>0.11591202664236167</v>
      </c>
      <c r="AG1115" s="74">
        <f t="shared" si="260"/>
        <v>0</v>
      </c>
      <c r="AH1115" s="71">
        <v>0.83099999999999996</v>
      </c>
      <c r="AI1115" s="72">
        <f t="shared" si="261"/>
        <v>0</v>
      </c>
      <c r="AJ1115" s="73">
        <f t="shared" si="262"/>
        <v>0</v>
      </c>
      <c r="AK1115" s="73">
        <v>0.63021003652928631</v>
      </c>
      <c r="AL1115" s="95">
        <f t="shared" si="263"/>
        <v>0</v>
      </c>
      <c r="AM1115" s="107">
        <v>0</v>
      </c>
      <c r="AN1115" s="98">
        <f t="shared" si="264"/>
        <v>0</v>
      </c>
      <c r="AO1115" s="99" t="e">
        <f>SUMIF([1]Sheet1!$AB:$AB,E1115,[1]Sheet1!$AA:$AA)</f>
        <v>#VALUE!</v>
      </c>
      <c r="AP1115" s="100">
        <f t="shared" si="265"/>
        <v>1</v>
      </c>
      <c r="AQ1115" s="97">
        <f t="shared" si="266"/>
        <v>0</v>
      </c>
      <c r="AR1115" s="100">
        <f t="shared" si="267"/>
        <v>0</v>
      </c>
      <c r="AS1115" s="101">
        <f t="shared" si="268"/>
        <v>1</v>
      </c>
      <c r="AT1115" s="100">
        <v>0.11591202664236167</v>
      </c>
      <c r="AU1115" s="108">
        <f t="shared" si="269"/>
        <v>0</v>
      </c>
    </row>
    <row r="1116" spans="1:47" hidden="1">
      <c r="A1116" s="21">
        <v>44927</v>
      </c>
      <c r="B1116" s="22" t="s">
        <v>13</v>
      </c>
      <c r="C1116" s="22" t="s">
        <v>974</v>
      </c>
      <c r="D1116" s="22" t="s">
        <v>980</v>
      </c>
      <c r="E1116" s="22">
        <v>1002050742</v>
      </c>
      <c r="F1116" s="23" t="s">
        <v>15</v>
      </c>
      <c r="G1116" s="22">
        <v>1069288</v>
      </c>
      <c r="H1116" s="36" t="s">
        <v>20</v>
      </c>
      <c r="I1116" s="4" t="s">
        <v>3512</v>
      </c>
      <c r="J1116" s="4" t="s">
        <v>3512</v>
      </c>
      <c r="K1116" s="24" t="s">
        <v>18</v>
      </c>
      <c r="L1116" s="25">
        <v>0</v>
      </c>
      <c r="M1116" s="26">
        <v>0</v>
      </c>
      <c r="N1116" s="26">
        <v>1</v>
      </c>
      <c r="O1116" s="26">
        <v>0</v>
      </c>
      <c r="P1116" s="26">
        <v>0</v>
      </c>
      <c r="Q1116" s="26">
        <v>0</v>
      </c>
      <c r="R1116" s="27">
        <v>0</v>
      </c>
      <c r="S1116" s="27">
        <v>0</v>
      </c>
      <c r="T1116" s="28">
        <v>0</v>
      </c>
      <c r="U1116" s="27">
        <v>0</v>
      </c>
      <c r="V1116" s="29">
        <v>0</v>
      </c>
      <c r="W1116" s="26">
        <v>0</v>
      </c>
      <c r="X1116" s="30">
        <f t="shared" si="255"/>
        <v>0</v>
      </c>
      <c r="Y1116" s="31">
        <f t="shared" si="256"/>
        <v>0</v>
      </c>
      <c r="Z1116" s="31">
        <f t="shared" si="257"/>
        <v>0</v>
      </c>
      <c r="AA1116" s="31">
        <f t="shared" si="258"/>
        <v>0</v>
      </c>
      <c r="AB1116" s="5">
        <v>0</v>
      </c>
      <c r="AC1116" s="6">
        <v>1721698.84</v>
      </c>
      <c r="AD1116" s="30">
        <v>1</v>
      </c>
      <c r="AE1116" s="67" t="str">
        <f t="shared" si="259"/>
        <v/>
      </c>
      <c r="AF1116" s="70">
        <f>IF(C1116=Sheet6!$E$3,Sheet6!$E$4,IF('January 2023'!C1116=Sheet6!$F$3,Sheet6!$F$4,IF('January 2023'!C1116=Sheet6!$G$3,Sheet6!$G$4,IF('January 2023'!C1116=Sheet6!$H$3,Sheet6!$H$4,IF('January 2023'!C1116=Sheet6!$I$3,Sheet6!$I$4,IF('January 2023'!C1116=Sheet6!$J$3,Sheet6!$J$4,IF('January 2023'!C1116=Sheet6!$K$3,Sheet6!$K$4,IF('January 2023'!C1116=Sheet6!$L$3,Sheet6!$L$4))))))))</f>
        <v>0.11591202664236167</v>
      </c>
      <c r="AG1116" s="74">
        <f t="shared" si="260"/>
        <v>0</v>
      </c>
      <c r="AH1116" s="71">
        <v>0.83099999999999996</v>
      </c>
      <c r="AI1116" s="72">
        <f t="shared" si="261"/>
        <v>0</v>
      </c>
      <c r="AJ1116" s="73">
        <f t="shared" si="262"/>
        <v>0</v>
      </c>
      <c r="AK1116" s="73">
        <v>0.63021003652928631</v>
      </c>
      <c r="AL1116" s="95">
        <f t="shared" si="263"/>
        <v>0</v>
      </c>
      <c r="AM1116" s="107">
        <v>0</v>
      </c>
      <c r="AN1116" s="98">
        <f t="shared" si="264"/>
        <v>0</v>
      </c>
      <c r="AO1116" s="99" t="e">
        <f>SUMIF([1]Sheet1!$AB:$AB,E1116,[1]Sheet1!$AA:$AA)</f>
        <v>#VALUE!</v>
      </c>
      <c r="AP1116" s="100">
        <f t="shared" si="265"/>
        <v>1</v>
      </c>
      <c r="AQ1116" s="97">
        <f t="shared" si="266"/>
        <v>0</v>
      </c>
      <c r="AR1116" s="100">
        <f t="shared" si="267"/>
        <v>0</v>
      </c>
      <c r="AS1116" s="101">
        <f t="shared" si="268"/>
        <v>1</v>
      </c>
      <c r="AT1116" s="100">
        <v>0.11591202664236167</v>
      </c>
      <c r="AU1116" s="108">
        <f t="shared" si="269"/>
        <v>0</v>
      </c>
    </row>
    <row r="1117" spans="1:47" hidden="1">
      <c r="A1117" s="21">
        <v>44927</v>
      </c>
      <c r="B1117" s="23" t="s">
        <v>13</v>
      </c>
      <c r="C1117" s="23" t="s">
        <v>974</v>
      </c>
      <c r="D1117" s="23" t="s">
        <v>983</v>
      </c>
      <c r="E1117" s="23">
        <v>1002050862</v>
      </c>
      <c r="F1117" s="23" t="s">
        <v>15</v>
      </c>
      <c r="G1117" s="23">
        <v>1079545</v>
      </c>
      <c r="H1117" s="37" t="s">
        <v>20</v>
      </c>
      <c r="I1117" s="4" t="s">
        <v>3512</v>
      </c>
      <c r="J1117" s="4" t="s">
        <v>3512</v>
      </c>
      <c r="K1117" s="24" t="s">
        <v>18</v>
      </c>
      <c r="L1117" s="25">
        <v>0</v>
      </c>
      <c r="M1117" s="29">
        <v>0</v>
      </c>
      <c r="N1117" s="29">
        <v>1</v>
      </c>
      <c r="O1117" s="29">
        <v>0</v>
      </c>
      <c r="P1117" s="29">
        <v>0</v>
      </c>
      <c r="Q1117" s="29">
        <v>0</v>
      </c>
      <c r="R1117" s="28">
        <v>0</v>
      </c>
      <c r="S1117" s="28">
        <v>0</v>
      </c>
      <c r="T1117" s="28">
        <v>0</v>
      </c>
      <c r="U1117" s="28">
        <v>0</v>
      </c>
      <c r="V1117" s="29">
        <v>0</v>
      </c>
      <c r="W1117" s="29">
        <v>0</v>
      </c>
      <c r="X1117" s="32">
        <f t="shared" si="255"/>
        <v>0</v>
      </c>
      <c r="Y1117" s="33">
        <f t="shared" si="256"/>
        <v>0</v>
      </c>
      <c r="Z1117" s="33">
        <f t="shared" si="257"/>
        <v>0</v>
      </c>
      <c r="AA1117" s="33">
        <f t="shared" si="258"/>
        <v>0</v>
      </c>
      <c r="AB1117" s="5">
        <v>0</v>
      </c>
      <c r="AC1117" s="6">
        <v>326248.45</v>
      </c>
      <c r="AD1117" s="32">
        <v>1</v>
      </c>
      <c r="AE1117" s="67" t="str">
        <f t="shared" si="259"/>
        <v/>
      </c>
      <c r="AF1117" s="70">
        <f>IF(C1117=Sheet6!$E$3,Sheet6!$E$4,IF('January 2023'!C1117=Sheet6!$F$3,Sheet6!$F$4,IF('January 2023'!C1117=Sheet6!$G$3,Sheet6!$G$4,IF('January 2023'!C1117=Sheet6!$H$3,Sheet6!$H$4,IF('January 2023'!C1117=Sheet6!$I$3,Sheet6!$I$4,IF('January 2023'!C1117=Sheet6!$J$3,Sheet6!$J$4,IF('January 2023'!C1117=Sheet6!$K$3,Sheet6!$K$4,IF('January 2023'!C1117=Sheet6!$L$3,Sheet6!$L$4))))))))</f>
        <v>0.11591202664236167</v>
      </c>
      <c r="AG1117" s="74">
        <f t="shared" si="260"/>
        <v>0</v>
      </c>
      <c r="AH1117" s="71">
        <v>0.83099999999999996</v>
      </c>
      <c r="AI1117" s="72">
        <f t="shared" si="261"/>
        <v>0</v>
      </c>
      <c r="AJ1117" s="73">
        <f t="shared" si="262"/>
        <v>0</v>
      </c>
      <c r="AK1117" s="73">
        <v>0.63021003652928631</v>
      </c>
      <c r="AL1117" s="95">
        <f t="shared" si="263"/>
        <v>0</v>
      </c>
      <c r="AM1117" s="107">
        <v>0</v>
      </c>
      <c r="AN1117" s="98">
        <f t="shared" si="264"/>
        <v>0</v>
      </c>
      <c r="AO1117" s="99" t="e">
        <f>SUMIF([1]Sheet1!$AB:$AB,E1117,[1]Sheet1!$AA:$AA)</f>
        <v>#VALUE!</v>
      </c>
      <c r="AP1117" s="100">
        <f t="shared" si="265"/>
        <v>1</v>
      </c>
      <c r="AQ1117" s="97">
        <f t="shared" si="266"/>
        <v>0</v>
      </c>
      <c r="AR1117" s="100">
        <f t="shared" si="267"/>
        <v>0</v>
      </c>
      <c r="AS1117" s="101">
        <f t="shared" si="268"/>
        <v>1</v>
      </c>
      <c r="AT1117" s="100">
        <v>0.11591202664236167</v>
      </c>
      <c r="AU1117" s="108">
        <f t="shared" si="269"/>
        <v>0</v>
      </c>
    </row>
    <row r="1118" spans="1:47" hidden="1">
      <c r="A1118" s="21">
        <v>44927</v>
      </c>
      <c r="B1118" s="22" t="s">
        <v>13</v>
      </c>
      <c r="C1118" s="22" t="s">
        <v>974</v>
      </c>
      <c r="D1118" s="22" t="s">
        <v>985</v>
      </c>
      <c r="E1118" s="22">
        <v>1002050878</v>
      </c>
      <c r="F1118" s="23" t="s">
        <v>15</v>
      </c>
      <c r="G1118" s="22">
        <v>1079545</v>
      </c>
      <c r="H1118" s="36" t="s">
        <v>20</v>
      </c>
      <c r="I1118" s="4" t="s">
        <v>3512</v>
      </c>
      <c r="J1118" s="4" t="s">
        <v>3512</v>
      </c>
      <c r="K1118" s="24" t="s">
        <v>18</v>
      </c>
      <c r="L1118" s="25">
        <v>0</v>
      </c>
      <c r="M1118" s="26">
        <v>0</v>
      </c>
      <c r="N1118" s="26">
        <v>1</v>
      </c>
      <c r="O1118" s="26">
        <v>0</v>
      </c>
      <c r="P1118" s="26">
        <v>0</v>
      </c>
      <c r="Q1118" s="26">
        <v>0</v>
      </c>
      <c r="R1118" s="27">
        <v>0</v>
      </c>
      <c r="S1118" s="27">
        <v>0</v>
      </c>
      <c r="T1118" s="28">
        <v>0</v>
      </c>
      <c r="U1118" s="27">
        <v>0</v>
      </c>
      <c r="V1118" s="29">
        <v>0</v>
      </c>
      <c r="W1118" s="26">
        <v>0</v>
      </c>
      <c r="X1118" s="30">
        <f t="shared" si="255"/>
        <v>0</v>
      </c>
      <c r="Y1118" s="31">
        <f t="shared" si="256"/>
        <v>0</v>
      </c>
      <c r="Z1118" s="31">
        <f t="shared" si="257"/>
        <v>0</v>
      </c>
      <c r="AA1118" s="31">
        <f t="shared" si="258"/>
        <v>0</v>
      </c>
      <c r="AB1118" s="5">
        <v>0</v>
      </c>
      <c r="AC1118" s="6">
        <v>2176903.46</v>
      </c>
      <c r="AD1118" s="30">
        <v>1</v>
      </c>
      <c r="AE1118" s="67" t="str">
        <f t="shared" si="259"/>
        <v/>
      </c>
      <c r="AF1118" s="70">
        <f>IF(C1118=Sheet6!$E$3,Sheet6!$E$4,IF('January 2023'!C1118=Sheet6!$F$3,Sheet6!$F$4,IF('January 2023'!C1118=Sheet6!$G$3,Sheet6!$G$4,IF('January 2023'!C1118=Sheet6!$H$3,Sheet6!$H$4,IF('January 2023'!C1118=Sheet6!$I$3,Sheet6!$I$4,IF('January 2023'!C1118=Sheet6!$J$3,Sheet6!$J$4,IF('January 2023'!C1118=Sheet6!$K$3,Sheet6!$K$4,IF('January 2023'!C1118=Sheet6!$L$3,Sheet6!$L$4))))))))</f>
        <v>0.11591202664236167</v>
      </c>
      <c r="AG1118" s="74">
        <f t="shared" si="260"/>
        <v>0</v>
      </c>
      <c r="AH1118" s="71">
        <v>0.83099999999999996</v>
      </c>
      <c r="AI1118" s="72">
        <f t="shared" si="261"/>
        <v>0</v>
      </c>
      <c r="AJ1118" s="73">
        <f t="shared" si="262"/>
        <v>0</v>
      </c>
      <c r="AK1118" s="73">
        <v>0.63021003652928631</v>
      </c>
      <c r="AL1118" s="95">
        <f t="shared" si="263"/>
        <v>0</v>
      </c>
      <c r="AM1118" s="107">
        <v>0</v>
      </c>
      <c r="AN1118" s="98">
        <f t="shared" si="264"/>
        <v>0</v>
      </c>
      <c r="AO1118" s="99" t="e">
        <f>SUMIF([1]Sheet1!$AB:$AB,E1118,[1]Sheet1!$AA:$AA)</f>
        <v>#VALUE!</v>
      </c>
      <c r="AP1118" s="100">
        <f t="shared" si="265"/>
        <v>1</v>
      </c>
      <c r="AQ1118" s="97">
        <f t="shared" si="266"/>
        <v>0</v>
      </c>
      <c r="AR1118" s="100">
        <f t="shared" si="267"/>
        <v>0</v>
      </c>
      <c r="AS1118" s="101">
        <f t="shared" si="268"/>
        <v>1</v>
      </c>
      <c r="AT1118" s="100">
        <v>0.11591202664236167</v>
      </c>
      <c r="AU1118" s="108">
        <f t="shared" si="269"/>
        <v>0</v>
      </c>
    </row>
    <row r="1119" spans="1:47" hidden="1">
      <c r="A1119" s="21">
        <v>44927</v>
      </c>
      <c r="B1119" s="23" t="s">
        <v>13</v>
      </c>
      <c r="C1119" s="23" t="s">
        <v>974</v>
      </c>
      <c r="D1119" s="23" t="s">
        <v>1004</v>
      </c>
      <c r="E1119" s="23">
        <v>1002050511</v>
      </c>
      <c r="F1119" s="23" t="s">
        <v>15</v>
      </c>
      <c r="G1119" s="23">
        <v>1079549</v>
      </c>
      <c r="H1119" s="37" t="s">
        <v>20</v>
      </c>
      <c r="I1119" s="4" t="s">
        <v>3512</v>
      </c>
      <c r="J1119" s="4" t="s">
        <v>3512</v>
      </c>
      <c r="K1119" s="24" t="s">
        <v>24</v>
      </c>
      <c r="L1119" s="25">
        <v>0</v>
      </c>
      <c r="M1119" s="29">
        <v>0</v>
      </c>
      <c r="N1119" s="29">
        <v>0</v>
      </c>
      <c r="O1119" s="29">
        <v>4</v>
      </c>
      <c r="P1119" s="29">
        <v>0</v>
      </c>
      <c r="Q1119" s="29">
        <v>1277.3000000000002</v>
      </c>
      <c r="R1119" s="28">
        <v>0</v>
      </c>
      <c r="S1119" s="28">
        <v>81736.909999999989</v>
      </c>
      <c r="T1119" s="28">
        <v>0</v>
      </c>
      <c r="U1119" s="28">
        <v>112300</v>
      </c>
      <c r="V1119" s="29">
        <v>0</v>
      </c>
      <c r="W1119" s="29">
        <v>3</v>
      </c>
      <c r="X1119" s="32">
        <f t="shared" si="255"/>
        <v>4</v>
      </c>
      <c r="Y1119" s="33">
        <f t="shared" si="256"/>
        <v>1277.3000000000002</v>
      </c>
      <c r="Z1119" s="33">
        <f t="shared" si="257"/>
        <v>81736.909999999989</v>
      </c>
      <c r="AA1119" s="33">
        <f t="shared" si="258"/>
        <v>112300</v>
      </c>
      <c r="AB1119" s="5">
        <v>3</v>
      </c>
      <c r="AC1119" s="6">
        <v>1393972.34</v>
      </c>
      <c r="AD1119" s="32">
        <v>1</v>
      </c>
      <c r="AE1119" s="67">
        <f t="shared" si="259"/>
        <v>0.75</v>
      </c>
      <c r="AF1119" s="70">
        <f>IF(C1119=Sheet6!$E$3,Sheet6!$E$4,IF('January 2023'!C1119=Sheet6!$F$3,Sheet6!$F$4,IF('January 2023'!C1119=Sheet6!$G$3,Sheet6!$G$4,IF('January 2023'!C1119=Sheet6!$H$3,Sheet6!$H$4,IF('January 2023'!C1119=Sheet6!$I$3,Sheet6!$I$4,IF('January 2023'!C1119=Sheet6!$J$3,Sheet6!$J$4,IF('January 2023'!C1119=Sheet6!$K$3,Sheet6!$K$4,IF('January 2023'!C1119=Sheet6!$L$3,Sheet6!$L$4))))))))</f>
        <v>0.11591202664236167</v>
      </c>
      <c r="AG1119" s="74">
        <f t="shared" si="260"/>
        <v>0</v>
      </c>
      <c r="AH1119" s="71">
        <v>0.83099999999999996</v>
      </c>
      <c r="AI1119" s="72">
        <f t="shared" si="261"/>
        <v>0</v>
      </c>
      <c r="AJ1119" s="73">
        <f t="shared" si="262"/>
        <v>0.75</v>
      </c>
      <c r="AK1119" s="73">
        <v>0.63021003652928631</v>
      </c>
      <c r="AL1119" s="95">
        <f t="shared" si="263"/>
        <v>1</v>
      </c>
      <c r="AM1119" s="107">
        <v>0</v>
      </c>
      <c r="AN1119" s="98">
        <f t="shared" si="264"/>
        <v>0</v>
      </c>
      <c r="AO1119" s="99" t="e">
        <f>SUMIF([1]Sheet1!$AB:$AB,E1119,[1]Sheet1!$AA:$AA)</f>
        <v>#VALUE!</v>
      </c>
      <c r="AP1119" s="100">
        <f t="shared" si="265"/>
        <v>1</v>
      </c>
      <c r="AQ1119" s="97">
        <f t="shared" si="266"/>
        <v>0</v>
      </c>
      <c r="AR1119" s="100">
        <f t="shared" si="267"/>
        <v>1.3739203011222227</v>
      </c>
      <c r="AS1119" s="101">
        <f t="shared" si="268"/>
        <v>1</v>
      </c>
      <c r="AT1119" s="100">
        <v>0.11591202664236167</v>
      </c>
      <c r="AU1119" s="108">
        <f t="shared" si="269"/>
        <v>0</v>
      </c>
    </row>
    <row r="1120" spans="1:47" hidden="1">
      <c r="A1120" s="21">
        <v>44927</v>
      </c>
      <c r="B1120" s="22" t="s">
        <v>13</v>
      </c>
      <c r="C1120" s="22" t="s">
        <v>974</v>
      </c>
      <c r="D1120" s="22" t="s">
        <v>1000</v>
      </c>
      <c r="E1120" s="22">
        <v>1002050022</v>
      </c>
      <c r="F1120" s="23" t="s">
        <v>15</v>
      </c>
      <c r="G1120" s="22">
        <v>1079545</v>
      </c>
      <c r="H1120" s="36" t="s">
        <v>20</v>
      </c>
      <c r="I1120" s="4" t="s">
        <v>3512</v>
      </c>
      <c r="J1120" s="4" t="s">
        <v>3512</v>
      </c>
      <c r="K1120" s="24" t="s">
        <v>24</v>
      </c>
      <c r="L1120" s="25">
        <v>0</v>
      </c>
      <c r="M1120" s="26">
        <v>0</v>
      </c>
      <c r="N1120" s="26">
        <v>1</v>
      </c>
      <c r="O1120" s="26">
        <v>0</v>
      </c>
      <c r="P1120" s="26">
        <v>0</v>
      </c>
      <c r="Q1120" s="26">
        <v>0</v>
      </c>
      <c r="R1120" s="27">
        <v>0</v>
      </c>
      <c r="S1120" s="27">
        <v>0</v>
      </c>
      <c r="T1120" s="28">
        <v>0</v>
      </c>
      <c r="U1120" s="27">
        <v>0</v>
      </c>
      <c r="V1120" s="29">
        <v>0</v>
      </c>
      <c r="W1120" s="26">
        <v>0</v>
      </c>
      <c r="X1120" s="30">
        <f t="shared" si="255"/>
        <v>0</v>
      </c>
      <c r="Y1120" s="31">
        <f t="shared" si="256"/>
        <v>0</v>
      </c>
      <c r="Z1120" s="31">
        <f t="shared" si="257"/>
        <v>0</v>
      </c>
      <c r="AA1120" s="31">
        <f t="shared" si="258"/>
        <v>0</v>
      </c>
      <c r="AB1120" s="5">
        <v>0</v>
      </c>
      <c r="AC1120" s="6">
        <v>84607.76</v>
      </c>
      <c r="AD1120" s="30">
        <v>1</v>
      </c>
      <c r="AE1120" s="67" t="str">
        <f t="shared" si="259"/>
        <v/>
      </c>
      <c r="AF1120" s="70">
        <f>IF(C1120=Sheet6!$E$3,Sheet6!$E$4,IF('January 2023'!C1120=Sheet6!$F$3,Sheet6!$F$4,IF('January 2023'!C1120=Sheet6!$G$3,Sheet6!$G$4,IF('January 2023'!C1120=Sheet6!$H$3,Sheet6!$H$4,IF('January 2023'!C1120=Sheet6!$I$3,Sheet6!$I$4,IF('January 2023'!C1120=Sheet6!$J$3,Sheet6!$J$4,IF('January 2023'!C1120=Sheet6!$K$3,Sheet6!$K$4,IF('January 2023'!C1120=Sheet6!$L$3,Sheet6!$L$4))))))))</f>
        <v>0.11591202664236167</v>
      </c>
      <c r="AG1120" s="74">
        <f t="shared" si="260"/>
        <v>0</v>
      </c>
      <c r="AH1120" s="71">
        <v>0.83099999999999996</v>
      </c>
      <c r="AI1120" s="72">
        <f t="shared" si="261"/>
        <v>0</v>
      </c>
      <c r="AJ1120" s="73">
        <f t="shared" si="262"/>
        <v>0</v>
      </c>
      <c r="AK1120" s="73">
        <v>0.63021003652928631</v>
      </c>
      <c r="AL1120" s="95">
        <f t="shared" si="263"/>
        <v>0</v>
      </c>
      <c r="AM1120" s="107">
        <v>0</v>
      </c>
      <c r="AN1120" s="98">
        <f t="shared" si="264"/>
        <v>0</v>
      </c>
      <c r="AO1120" s="99" t="e">
        <f>SUMIF([1]Sheet1!$AB:$AB,E1120,[1]Sheet1!$AA:$AA)</f>
        <v>#VALUE!</v>
      </c>
      <c r="AP1120" s="100">
        <f t="shared" si="265"/>
        <v>1</v>
      </c>
      <c r="AQ1120" s="97">
        <f t="shared" si="266"/>
        <v>0</v>
      </c>
      <c r="AR1120" s="100">
        <f t="shared" si="267"/>
        <v>0</v>
      </c>
      <c r="AS1120" s="101">
        <f t="shared" si="268"/>
        <v>1</v>
      </c>
      <c r="AT1120" s="100">
        <v>0.11591202664236167</v>
      </c>
      <c r="AU1120" s="108">
        <f t="shared" si="269"/>
        <v>0</v>
      </c>
    </row>
    <row r="1121" spans="1:47" hidden="1">
      <c r="A1121" s="21">
        <v>44927</v>
      </c>
      <c r="B1121" s="23" t="s">
        <v>13</v>
      </c>
      <c r="C1121" s="23" t="s">
        <v>974</v>
      </c>
      <c r="D1121" s="23" t="s">
        <v>1005</v>
      </c>
      <c r="E1121" s="23">
        <v>1002050122</v>
      </c>
      <c r="F1121" s="23" t="s">
        <v>15</v>
      </c>
      <c r="G1121" s="23">
        <v>1079549</v>
      </c>
      <c r="H1121" s="37" t="s">
        <v>20</v>
      </c>
      <c r="I1121" s="4" t="s">
        <v>3512</v>
      </c>
      <c r="J1121" s="4" t="s">
        <v>3512</v>
      </c>
      <c r="K1121" s="24" t="s">
        <v>24</v>
      </c>
      <c r="L1121" s="25">
        <v>0</v>
      </c>
      <c r="M1121" s="29">
        <v>0</v>
      </c>
      <c r="N1121" s="29">
        <v>1</v>
      </c>
      <c r="O1121" s="29">
        <v>0</v>
      </c>
      <c r="P1121" s="29">
        <v>0</v>
      </c>
      <c r="Q1121" s="29">
        <v>0</v>
      </c>
      <c r="R1121" s="28">
        <v>0</v>
      </c>
      <c r="S1121" s="28">
        <v>0</v>
      </c>
      <c r="T1121" s="28">
        <v>0</v>
      </c>
      <c r="U1121" s="28">
        <v>0</v>
      </c>
      <c r="V1121" s="29">
        <v>0</v>
      </c>
      <c r="W1121" s="29">
        <v>0</v>
      </c>
      <c r="X1121" s="32">
        <f t="shared" si="255"/>
        <v>0</v>
      </c>
      <c r="Y1121" s="33">
        <f t="shared" si="256"/>
        <v>0</v>
      </c>
      <c r="Z1121" s="33">
        <f t="shared" si="257"/>
        <v>0</v>
      </c>
      <c r="AA1121" s="33">
        <f t="shared" si="258"/>
        <v>0</v>
      </c>
      <c r="AB1121" s="5">
        <v>0</v>
      </c>
      <c r="AC1121" s="6">
        <v>0</v>
      </c>
      <c r="AD1121" s="32">
        <v>1</v>
      </c>
      <c r="AE1121" s="67" t="str">
        <f t="shared" si="259"/>
        <v/>
      </c>
      <c r="AF1121" s="70">
        <f>IF(C1121=Sheet6!$E$3,Sheet6!$E$4,IF('January 2023'!C1121=Sheet6!$F$3,Sheet6!$F$4,IF('January 2023'!C1121=Sheet6!$G$3,Sheet6!$G$4,IF('January 2023'!C1121=Sheet6!$H$3,Sheet6!$H$4,IF('January 2023'!C1121=Sheet6!$I$3,Sheet6!$I$4,IF('January 2023'!C1121=Sheet6!$J$3,Sheet6!$J$4,IF('January 2023'!C1121=Sheet6!$K$3,Sheet6!$K$4,IF('January 2023'!C1121=Sheet6!$L$3,Sheet6!$L$4))))))))</f>
        <v>0.11591202664236167</v>
      </c>
      <c r="AG1121" s="74">
        <f t="shared" si="260"/>
        <v>0</v>
      </c>
      <c r="AH1121" s="71">
        <v>0.83099999999999996</v>
      </c>
      <c r="AI1121" s="72">
        <f t="shared" si="261"/>
        <v>0</v>
      </c>
      <c r="AJ1121" s="73">
        <f t="shared" si="262"/>
        <v>0</v>
      </c>
      <c r="AK1121" s="73">
        <v>0.63021003652928631</v>
      </c>
      <c r="AL1121" s="95">
        <f t="shared" si="263"/>
        <v>0</v>
      </c>
      <c r="AM1121" s="107">
        <v>0</v>
      </c>
      <c r="AN1121" s="98">
        <f t="shared" si="264"/>
        <v>0</v>
      </c>
      <c r="AO1121" s="99" t="e">
        <f>SUMIF([1]Sheet1!$AB:$AB,E1121,[1]Sheet1!$AA:$AA)</f>
        <v>#VALUE!</v>
      </c>
      <c r="AP1121" s="100">
        <f t="shared" si="265"/>
        <v>1</v>
      </c>
      <c r="AQ1121" s="97">
        <f t="shared" si="266"/>
        <v>0</v>
      </c>
      <c r="AR1121" s="100">
        <f t="shared" si="267"/>
        <v>0</v>
      </c>
      <c r="AS1121" s="101">
        <f t="shared" si="268"/>
        <v>1</v>
      </c>
      <c r="AT1121" s="100">
        <v>0.11591202664236167</v>
      </c>
      <c r="AU1121" s="108">
        <f t="shared" si="269"/>
        <v>0</v>
      </c>
    </row>
    <row r="1122" spans="1:47" hidden="1">
      <c r="A1122" s="21">
        <v>44927</v>
      </c>
      <c r="B1122" s="22" t="s">
        <v>13</v>
      </c>
      <c r="C1122" s="22" t="s">
        <v>974</v>
      </c>
      <c r="D1122" s="22" t="s">
        <v>1003</v>
      </c>
      <c r="E1122" s="22">
        <v>1002050363</v>
      </c>
      <c r="F1122" s="23" t="s">
        <v>15</v>
      </c>
      <c r="G1122" s="22">
        <v>1079549</v>
      </c>
      <c r="H1122" s="36" t="s">
        <v>20</v>
      </c>
      <c r="I1122" s="4" t="s">
        <v>3512</v>
      </c>
      <c r="J1122" s="4" t="s">
        <v>3512</v>
      </c>
      <c r="K1122" s="24" t="s">
        <v>24</v>
      </c>
      <c r="L1122" s="25">
        <v>0</v>
      </c>
      <c r="M1122" s="26">
        <v>0</v>
      </c>
      <c r="N1122" s="26">
        <v>1</v>
      </c>
      <c r="O1122" s="26">
        <v>0</v>
      </c>
      <c r="P1122" s="26">
        <v>0</v>
      </c>
      <c r="Q1122" s="26">
        <v>0</v>
      </c>
      <c r="R1122" s="27">
        <v>0</v>
      </c>
      <c r="S1122" s="27">
        <v>0</v>
      </c>
      <c r="T1122" s="28">
        <v>0</v>
      </c>
      <c r="U1122" s="27">
        <v>0</v>
      </c>
      <c r="V1122" s="29">
        <v>0</v>
      </c>
      <c r="W1122" s="26">
        <v>0</v>
      </c>
      <c r="X1122" s="30">
        <f t="shared" si="255"/>
        <v>0</v>
      </c>
      <c r="Y1122" s="31">
        <f t="shared" si="256"/>
        <v>0</v>
      </c>
      <c r="Z1122" s="31">
        <f t="shared" si="257"/>
        <v>0</v>
      </c>
      <c r="AA1122" s="31">
        <f t="shared" si="258"/>
        <v>0</v>
      </c>
      <c r="AB1122" s="5">
        <v>0</v>
      </c>
      <c r="AC1122" s="6">
        <v>0</v>
      </c>
      <c r="AD1122" s="30">
        <v>1</v>
      </c>
      <c r="AE1122" s="67" t="str">
        <f t="shared" si="259"/>
        <v/>
      </c>
      <c r="AF1122" s="70">
        <f>IF(C1122=Sheet6!$E$3,Sheet6!$E$4,IF('January 2023'!C1122=Sheet6!$F$3,Sheet6!$F$4,IF('January 2023'!C1122=Sheet6!$G$3,Sheet6!$G$4,IF('January 2023'!C1122=Sheet6!$H$3,Sheet6!$H$4,IF('January 2023'!C1122=Sheet6!$I$3,Sheet6!$I$4,IF('January 2023'!C1122=Sheet6!$J$3,Sheet6!$J$4,IF('January 2023'!C1122=Sheet6!$K$3,Sheet6!$K$4,IF('January 2023'!C1122=Sheet6!$L$3,Sheet6!$L$4))))))))</f>
        <v>0.11591202664236167</v>
      </c>
      <c r="AG1122" s="74">
        <f t="shared" si="260"/>
        <v>0</v>
      </c>
      <c r="AH1122" s="71">
        <v>0.83099999999999996</v>
      </c>
      <c r="AI1122" s="72">
        <f t="shared" si="261"/>
        <v>0</v>
      </c>
      <c r="AJ1122" s="73">
        <f t="shared" si="262"/>
        <v>0</v>
      </c>
      <c r="AK1122" s="73">
        <v>0.63021003652928631</v>
      </c>
      <c r="AL1122" s="95">
        <f t="shared" si="263"/>
        <v>0</v>
      </c>
      <c r="AM1122" s="107">
        <v>0</v>
      </c>
      <c r="AN1122" s="98">
        <f t="shared" si="264"/>
        <v>0</v>
      </c>
      <c r="AO1122" s="99" t="e">
        <f>SUMIF([1]Sheet1!$AB:$AB,E1122,[1]Sheet1!$AA:$AA)</f>
        <v>#VALUE!</v>
      </c>
      <c r="AP1122" s="100">
        <f t="shared" si="265"/>
        <v>1</v>
      </c>
      <c r="AQ1122" s="97">
        <f t="shared" si="266"/>
        <v>0</v>
      </c>
      <c r="AR1122" s="100">
        <f t="shared" si="267"/>
        <v>0</v>
      </c>
      <c r="AS1122" s="101">
        <f t="shared" si="268"/>
        <v>1</v>
      </c>
      <c r="AT1122" s="100">
        <v>0.11591202664236167</v>
      </c>
      <c r="AU1122" s="108">
        <f t="shared" si="269"/>
        <v>0</v>
      </c>
    </row>
    <row r="1123" spans="1:47" hidden="1">
      <c r="A1123" s="21">
        <v>44927</v>
      </c>
      <c r="B1123" s="22" t="s">
        <v>13</v>
      </c>
      <c r="C1123" s="22" t="s">
        <v>974</v>
      </c>
      <c r="D1123" s="22" t="s">
        <v>1002</v>
      </c>
      <c r="E1123" s="22">
        <v>1002050528</v>
      </c>
      <c r="F1123" s="23" t="s">
        <v>15</v>
      </c>
      <c r="G1123" s="22">
        <v>1079549</v>
      </c>
      <c r="H1123" s="36" t="s">
        <v>20</v>
      </c>
      <c r="I1123" s="4" t="s">
        <v>3512</v>
      </c>
      <c r="J1123" s="4" t="s">
        <v>3512</v>
      </c>
      <c r="K1123" s="24" t="s">
        <v>24</v>
      </c>
      <c r="L1123" s="25">
        <v>0</v>
      </c>
      <c r="M1123" s="26">
        <v>0</v>
      </c>
      <c r="N1123" s="26">
        <v>1</v>
      </c>
      <c r="O1123" s="26">
        <v>0</v>
      </c>
      <c r="P1123" s="26">
        <v>0</v>
      </c>
      <c r="Q1123" s="26">
        <v>0</v>
      </c>
      <c r="R1123" s="27">
        <v>0</v>
      </c>
      <c r="S1123" s="27">
        <v>0</v>
      </c>
      <c r="T1123" s="28">
        <v>0</v>
      </c>
      <c r="U1123" s="27">
        <v>0</v>
      </c>
      <c r="V1123" s="29">
        <v>0</v>
      </c>
      <c r="W1123" s="26">
        <v>0</v>
      </c>
      <c r="X1123" s="30">
        <f t="shared" si="255"/>
        <v>0</v>
      </c>
      <c r="Y1123" s="31">
        <f t="shared" si="256"/>
        <v>0</v>
      </c>
      <c r="Z1123" s="31">
        <f t="shared" si="257"/>
        <v>0</v>
      </c>
      <c r="AA1123" s="31">
        <f t="shared" si="258"/>
        <v>0</v>
      </c>
      <c r="AB1123" s="5">
        <v>0</v>
      </c>
      <c r="AC1123" s="6">
        <v>0</v>
      </c>
      <c r="AD1123" s="30">
        <v>1</v>
      </c>
      <c r="AE1123" s="67" t="str">
        <f t="shared" si="259"/>
        <v/>
      </c>
      <c r="AF1123" s="70">
        <f>IF(C1123=Sheet6!$E$3,Sheet6!$E$4,IF('January 2023'!C1123=Sheet6!$F$3,Sheet6!$F$4,IF('January 2023'!C1123=Sheet6!$G$3,Sheet6!$G$4,IF('January 2023'!C1123=Sheet6!$H$3,Sheet6!$H$4,IF('January 2023'!C1123=Sheet6!$I$3,Sheet6!$I$4,IF('January 2023'!C1123=Sheet6!$J$3,Sheet6!$J$4,IF('January 2023'!C1123=Sheet6!$K$3,Sheet6!$K$4,IF('January 2023'!C1123=Sheet6!$L$3,Sheet6!$L$4))))))))</f>
        <v>0.11591202664236167</v>
      </c>
      <c r="AG1123" s="74">
        <f t="shared" si="260"/>
        <v>0</v>
      </c>
      <c r="AH1123" s="71">
        <v>0.83099999999999996</v>
      </c>
      <c r="AI1123" s="72">
        <f t="shared" si="261"/>
        <v>0</v>
      </c>
      <c r="AJ1123" s="73">
        <f t="shared" si="262"/>
        <v>0</v>
      </c>
      <c r="AK1123" s="73">
        <v>0.63021003652928631</v>
      </c>
      <c r="AL1123" s="95">
        <f t="shared" si="263"/>
        <v>0</v>
      </c>
      <c r="AM1123" s="107">
        <v>0</v>
      </c>
      <c r="AN1123" s="98">
        <f t="shared" si="264"/>
        <v>0</v>
      </c>
      <c r="AO1123" s="99" t="e">
        <f>SUMIF([1]Sheet1!$AB:$AB,E1123,[1]Sheet1!$AA:$AA)</f>
        <v>#VALUE!</v>
      </c>
      <c r="AP1123" s="100">
        <f t="shared" si="265"/>
        <v>1</v>
      </c>
      <c r="AQ1123" s="97">
        <f t="shared" si="266"/>
        <v>0</v>
      </c>
      <c r="AR1123" s="100">
        <f t="shared" si="267"/>
        <v>0</v>
      </c>
      <c r="AS1123" s="101">
        <f t="shared" si="268"/>
        <v>1</v>
      </c>
      <c r="AT1123" s="100">
        <v>0.11591202664236167</v>
      </c>
      <c r="AU1123" s="108">
        <f t="shared" si="269"/>
        <v>0</v>
      </c>
    </row>
    <row r="1124" spans="1:47" hidden="1">
      <c r="A1124" s="21">
        <v>44927</v>
      </c>
      <c r="B1124" s="23" t="s">
        <v>13</v>
      </c>
      <c r="C1124" s="23" t="s">
        <v>974</v>
      </c>
      <c r="D1124" s="23" t="s">
        <v>1006</v>
      </c>
      <c r="E1124" s="23">
        <v>1002050554</v>
      </c>
      <c r="F1124" s="23" t="s">
        <v>15</v>
      </c>
      <c r="G1124" s="23">
        <v>1079549</v>
      </c>
      <c r="H1124" s="37" t="s">
        <v>20</v>
      </c>
      <c r="I1124" s="4" t="s">
        <v>3512</v>
      </c>
      <c r="J1124" s="4" t="s">
        <v>3512</v>
      </c>
      <c r="K1124" s="24" t="s">
        <v>24</v>
      </c>
      <c r="L1124" s="25">
        <v>0</v>
      </c>
      <c r="M1124" s="29">
        <v>0</v>
      </c>
      <c r="N1124" s="29">
        <v>1</v>
      </c>
      <c r="O1124" s="29">
        <v>0</v>
      </c>
      <c r="P1124" s="29">
        <v>0</v>
      </c>
      <c r="Q1124" s="29">
        <v>0</v>
      </c>
      <c r="R1124" s="28">
        <v>0</v>
      </c>
      <c r="S1124" s="28">
        <v>0</v>
      </c>
      <c r="T1124" s="28">
        <v>0</v>
      </c>
      <c r="U1124" s="28">
        <v>0</v>
      </c>
      <c r="V1124" s="29">
        <v>0</v>
      </c>
      <c r="W1124" s="29">
        <v>0</v>
      </c>
      <c r="X1124" s="32">
        <f t="shared" si="255"/>
        <v>0</v>
      </c>
      <c r="Y1124" s="33">
        <f t="shared" si="256"/>
        <v>0</v>
      </c>
      <c r="Z1124" s="33">
        <f t="shared" si="257"/>
        <v>0</v>
      </c>
      <c r="AA1124" s="33">
        <f t="shared" si="258"/>
        <v>0</v>
      </c>
      <c r="AB1124" s="5">
        <v>0</v>
      </c>
      <c r="AC1124" s="6">
        <v>0</v>
      </c>
      <c r="AD1124" s="32">
        <v>1</v>
      </c>
      <c r="AE1124" s="67" t="str">
        <f t="shared" si="259"/>
        <v/>
      </c>
      <c r="AF1124" s="70">
        <f>IF(C1124=Sheet6!$E$3,Sheet6!$E$4,IF('January 2023'!C1124=Sheet6!$F$3,Sheet6!$F$4,IF('January 2023'!C1124=Sheet6!$G$3,Sheet6!$G$4,IF('January 2023'!C1124=Sheet6!$H$3,Sheet6!$H$4,IF('January 2023'!C1124=Sheet6!$I$3,Sheet6!$I$4,IF('January 2023'!C1124=Sheet6!$J$3,Sheet6!$J$4,IF('January 2023'!C1124=Sheet6!$K$3,Sheet6!$K$4,IF('January 2023'!C1124=Sheet6!$L$3,Sheet6!$L$4))))))))</f>
        <v>0.11591202664236167</v>
      </c>
      <c r="AG1124" s="74">
        <f t="shared" si="260"/>
        <v>0</v>
      </c>
      <c r="AH1124" s="71">
        <v>0.83099999999999996</v>
      </c>
      <c r="AI1124" s="72">
        <f t="shared" si="261"/>
        <v>0</v>
      </c>
      <c r="AJ1124" s="73">
        <f t="shared" si="262"/>
        <v>0</v>
      </c>
      <c r="AK1124" s="73">
        <v>0.63021003652928631</v>
      </c>
      <c r="AL1124" s="95">
        <f t="shared" si="263"/>
        <v>0</v>
      </c>
      <c r="AM1124" s="107">
        <v>0</v>
      </c>
      <c r="AN1124" s="98">
        <f t="shared" si="264"/>
        <v>0</v>
      </c>
      <c r="AO1124" s="99" t="e">
        <f>SUMIF([1]Sheet1!$AB:$AB,E1124,[1]Sheet1!$AA:$AA)</f>
        <v>#VALUE!</v>
      </c>
      <c r="AP1124" s="100">
        <f t="shared" si="265"/>
        <v>1</v>
      </c>
      <c r="AQ1124" s="97">
        <f t="shared" si="266"/>
        <v>0</v>
      </c>
      <c r="AR1124" s="100">
        <f t="shared" si="267"/>
        <v>0</v>
      </c>
      <c r="AS1124" s="101">
        <f t="shared" si="268"/>
        <v>1</v>
      </c>
      <c r="AT1124" s="100">
        <v>0.11591202664236167</v>
      </c>
      <c r="AU1124" s="108">
        <f t="shared" si="269"/>
        <v>0</v>
      </c>
    </row>
    <row r="1125" spans="1:47" hidden="1">
      <c r="A1125" s="21">
        <v>44927</v>
      </c>
      <c r="B1125" s="22" t="s">
        <v>13</v>
      </c>
      <c r="C1125" s="22" t="s">
        <v>974</v>
      </c>
      <c r="D1125" s="22" t="s">
        <v>998</v>
      </c>
      <c r="E1125" s="22">
        <v>1002050567</v>
      </c>
      <c r="F1125" s="23" t="s">
        <v>15</v>
      </c>
      <c r="G1125" s="22">
        <v>1069288</v>
      </c>
      <c r="H1125" s="36" t="s">
        <v>20</v>
      </c>
      <c r="I1125" s="4" t="s">
        <v>3512</v>
      </c>
      <c r="J1125" s="4" t="s">
        <v>3512</v>
      </c>
      <c r="K1125" s="24" t="s">
        <v>24</v>
      </c>
      <c r="L1125" s="25">
        <v>0</v>
      </c>
      <c r="M1125" s="26">
        <v>0</v>
      </c>
      <c r="N1125" s="26">
        <v>0</v>
      </c>
      <c r="O1125" s="26">
        <v>0</v>
      </c>
      <c r="P1125" s="26">
        <v>0</v>
      </c>
      <c r="Q1125" s="26">
        <v>0</v>
      </c>
      <c r="R1125" s="27">
        <v>0</v>
      </c>
      <c r="S1125" s="27">
        <v>0</v>
      </c>
      <c r="T1125" s="28">
        <v>0</v>
      </c>
      <c r="U1125" s="27">
        <v>0</v>
      </c>
      <c r="V1125" s="29">
        <v>0</v>
      </c>
      <c r="W1125" s="26">
        <v>0</v>
      </c>
      <c r="X1125" s="30">
        <f t="shared" si="255"/>
        <v>0</v>
      </c>
      <c r="Y1125" s="31">
        <f t="shared" si="256"/>
        <v>0</v>
      </c>
      <c r="Z1125" s="31">
        <f t="shared" si="257"/>
        <v>0</v>
      </c>
      <c r="AA1125" s="31">
        <f t="shared" si="258"/>
        <v>0</v>
      </c>
      <c r="AB1125" s="5">
        <v>0</v>
      </c>
      <c r="AC1125" s="6">
        <v>185591.3</v>
      </c>
      <c r="AD1125" s="30">
        <v>1</v>
      </c>
      <c r="AE1125" s="67" t="str">
        <f t="shared" si="259"/>
        <v/>
      </c>
      <c r="AF1125" s="70">
        <f>IF(C1125=Sheet6!$E$3,Sheet6!$E$4,IF('January 2023'!C1125=Sheet6!$F$3,Sheet6!$F$4,IF('January 2023'!C1125=Sheet6!$G$3,Sheet6!$G$4,IF('January 2023'!C1125=Sheet6!$H$3,Sheet6!$H$4,IF('January 2023'!C1125=Sheet6!$I$3,Sheet6!$I$4,IF('January 2023'!C1125=Sheet6!$J$3,Sheet6!$J$4,IF('January 2023'!C1125=Sheet6!$K$3,Sheet6!$K$4,IF('January 2023'!C1125=Sheet6!$L$3,Sheet6!$L$4))))))))</f>
        <v>0.11591202664236167</v>
      </c>
      <c r="AG1125" s="74">
        <f t="shared" si="260"/>
        <v>0</v>
      </c>
      <c r="AH1125" s="71">
        <v>0.83099999999999996</v>
      </c>
      <c r="AI1125" s="72">
        <f t="shared" si="261"/>
        <v>0</v>
      </c>
      <c r="AJ1125" s="73">
        <f t="shared" si="262"/>
        <v>0</v>
      </c>
      <c r="AK1125" s="73">
        <v>0.63021003652928631</v>
      </c>
      <c r="AL1125" s="95">
        <f t="shared" si="263"/>
        <v>0</v>
      </c>
      <c r="AM1125" s="107">
        <v>0</v>
      </c>
      <c r="AN1125" s="98">
        <f t="shared" si="264"/>
        <v>0</v>
      </c>
      <c r="AO1125" s="99" t="e">
        <f>SUMIF([1]Sheet1!$AB:$AB,E1125,[1]Sheet1!$AA:$AA)</f>
        <v>#VALUE!</v>
      </c>
      <c r="AP1125" s="100">
        <f t="shared" si="265"/>
        <v>1</v>
      </c>
      <c r="AQ1125" s="97">
        <f t="shared" si="266"/>
        <v>0</v>
      </c>
      <c r="AR1125" s="100">
        <f t="shared" si="267"/>
        <v>0</v>
      </c>
      <c r="AS1125" s="101">
        <f t="shared" si="268"/>
        <v>1</v>
      </c>
      <c r="AT1125" s="100">
        <v>0.11591202664236167</v>
      </c>
      <c r="AU1125" s="108">
        <f t="shared" si="269"/>
        <v>0</v>
      </c>
    </row>
    <row r="1126" spans="1:47" hidden="1">
      <c r="A1126" s="21">
        <v>44927</v>
      </c>
      <c r="B1126" s="22" t="s">
        <v>13</v>
      </c>
      <c r="C1126" s="22" t="s">
        <v>974</v>
      </c>
      <c r="D1126" s="22" t="s">
        <v>1156</v>
      </c>
      <c r="E1126" s="22">
        <v>1002050585</v>
      </c>
      <c r="F1126" s="23" t="s">
        <v>15</v>
      </c>
      <c r="G1126" s="22">
        <v>1069288</v>
      </c>
      <c r="H1126" s="36" t="s">
        <v>20</v>
      </c>
      <c r="I1126" s="4" t="s">
        <v>3512</v>
      </c>
      <c r="J1126" s="4" t="s">
        <v>3512</v>
      </c>
      <c r="K1126" s="24" t="s">
        <v>24</v>
      </c>
      <c r="L1126" s="25">
        <v>0</v>
      </c>
      <c r="M1126" s="26">
        <v>0</v>
      </c>
      <c r="N1126" s="26">
        <v>0</v>
      </c>
      <c r="O1126" s="26">
        <v>0</v>
      </c>
      <c r="P1126" s="26">
        <v>0</v>
      </c>
      <c r="Q1126" s="26">
        <v>0</v>
      </c>
      <c r="R1126" s="27">
        <v>0</v>
      </c>
      <c r="S1126" s="27">
        <v>0</v>
      </c>
      <c r="T1126" s="28">
        <v>0</v>
      </c>
      <c r="U1126" s="27">
        <v>0</v>
      </c>
      <c r="V1126" s="29">
        <v>0</v>
      </c>
      <c r="W1126" s="26">
        <v>0</v>
      </c>
      <c r="X1126" s="30">
        <f t="shared" si="255"/>
        <v>0</v>
      </c>
      <c r="Y1126" s="31">
        <f t="shared" si="256"/>
        <v>0</v>
      </c>
      <c r="Z1126" s="31">
        <f t="shared" si="257"/>
        <v>0</v>
      </c>
      <c r="AA1126" s="31">
        <f t="shared" si="258"/>
        <v>0</v>
      </c>
      <c r="AB1126" s="5">
        <v>0</v>
      </c>
      <c r="AC1126" s="6">
        <v>-3783116.93</v>
      </c>
      <c r="AD1126" s="30">
        <v>1</v>
      </c>
      <c r="AE1126" s="67" t="str">
        <f t="shared" si="259"/>
        <v/>
      </c>
      <c r="AF1126" s="70">
        <f>IF(C1126=Sheet6!$E$3,Sheet6!$E$4,IF('January 2023'!C1126=Sheet6!$F$3,Sheet6!$F$4,IF('January 2023'!C1126=Sheet6!$G$3,Sheet6!$G$4,IF('January 2023'!C1126=Sheet6!$H$3,Sheet6!$H$4,IF('January 2023'!C1126=Sheet6!$I$3,Sheet6!$I$4,IF('January 2023'!C1126=Sheet6!$J$3,Sheet6!$J$4,IF('January 2023'!C1126=Sheet6!$K$3,Sheet6!$K$4,IF('January 2023'!C1126=Sheet6!$L$3,Sheet6!$L$4))))))))</f>
        <v>0.11591202664236167</v>
      </c>
      <c r="AG1126" s="74">
        <f t="shared" si="260"/>
        <v>0</v>
      </c>
      <c r="AH1126" s="71">
        <v>0.83099999999999996</v>
      </c>
      <c r="AI1126" s="72">
        <f t="shared" si="261"/>
        <v>0</v>
      </c>
      <c r="AJ1126" s="73">
        <f t="shared" si="262"/>
        <v>0</v>
      </c>
      <c r="AK1126" s="73">
        <v>0.63021003652928631</v>
      </c>
      <c r="AL1126" s="95">
        <f t="shared" si="263"/>
        <v>0</v>
      </c>
      <c r="AM1126" s="107">
        <v>0</v>
      </c>
      <c r="AN1126" s="98">
        <f t="shared" si="264"/>
        <v>0</v>
      </c>
      <c r="AO1126" s="99" t="e">
        <f>SUMIF([1]Sheet1!$AB:$AB,E1126,[1]Sheet1!$AA:$AA)</f>
        <v>#VALUE!</v>
      </c>
      <c r="AP1126" s="100">
        <f t="shared" si="265"/>
        <v>1</v>
      </c>
      <c r="AQ1126" s="97">
        <f t="shared" si="266"/>
        <v>0</v>
      </c>
      <c r="AR1126" s="100">
        <f t="shared" si="267"/>
        <v>0</v>
      </c>
      <c r="AS1126" s="101">
        <f t="shared" si="268"/>
        <v>1</v>
      </c>
      <c r="AT1126" s="100">
        <v>0.11591202664236167</v>
      </c>
      <c r="AU1126" s="108">
        <f t="shared" si="269"/>
        <v>0</v>
      </c>
    </row>
    <row r="1127" spans="1:47" hidden="1">
      <c r="A1127" s="21">
        <v>44927</v>
      </c>
      <c r="B1127" s="22" t="s">
        <v>13</v>
      </c>
      <c r="C1127" s="22" t="s">
        <v>974</v>
      </c>
      <c r="D1127" s="22" t="s">
        <v>1001</v>
      </c>
      <c r="E1127" s="22">
        <v>1002050739</v>
      </c>
      <c r="F1127" s="23" t="s">
        <v>15</v>
      </c>
      <c r="G1127" s="22">
        <v>1079545</v>
      </c>
      <c r="H1127" s="36" t="s">
        <v>20</v>
      </c>
      <c r="I1127" s="4" t="s">
        <v>3512</v>
      </c>
      <c r="J1127" s="4" t="s">
        <v>3512</v>
      </c>
      <c r="K1127" s="24" t="s">
        <v>24</v>
      </c>
      <c r="L1127" s="25">
        <v>0</v>
      </c>
      <c r="M1127" s="26">
        <v>0</v>
      </c>
      <c r="N1127" s="26">
        <v>0</v>
      </c>
      <c r="O1127" s="26">
        <v>0</v>
      </c>
      <c r="P1127" s="26">
        <v>0</v>
      </c>
      <c r="Q1127" s="26">
        <v>0</v>
      </c>
      <c r="R1127" s="27">
        <v>0</v>
      </c>
      <c r="S1127" s="27">
        <v>0</v>
      </c>
      <c r="T1127" s="28">
        <v>0</v>
      </c>
      <c r="U1127" s="27">
        <v>0</v>
      </c>
      <c r="V1127" s="29">
        <v>0</v>
      </c>
      <c r="W1127" s="26">
        <v>0</v>
      </c>
      <c r="X1127" s="30">
        <f t="shared" si="255"/>
        <v>0</v>
      </c>
      <c r="Y1127" s="31">
        <f t="shared" si="256"/>
        <v>0</v>
      </c>
      <c r="Z1127" s="31">
        <f t="shared" si="257"/>
        <v>0</v>
      </c>
      <c r="AA1127" s="31">
        <f t="shared" si="258"/>
        <v>0</v>
      </c>
      <c r="AB1127" s="5">
        <v>0</v>
      </c>
      <c r="AC1127" s="6">
        <v>0</v>
      </c>
      <c r="AD1127" s="30">
        <v>1</v>
      </c>
      <c r="AE1127" s="67" t="str">
        <f t="shared" si="259"/>
        <v/>
      </c>
      <c r="AF1127" s="70">
        <f>IF(C1127=Sheet6!$E$3,Sheet6!$E$4,IF('January 2023'!C1127=Sheet6!$F$3,Sheet6!$F$4,IF('January 2023'!C1127=Sheet6!$G$3,Sheet6!$G$4,IF('January 2023'!C1127=Sheet6!$H$3,Sheet6!$H$4,IF('January 2023'!C1127=Sheet6!$I$3,Sheet6!$I$4,IF('January 2023'!C1127=Sheet6!$J$3,Sheet6!$J$4,IF('January 2023'!C1127=Sheet6!$K$3,Sheet6!$K$4,IF('January 2023'!C1127=Sheet6!$L$3,Sheet6!$L$4))))))))</f>
        <v>0.11591202664236167</v>
      </c>
      <c r="AG1127" s="74">
        <f t="shared" si="260"/>
        <v>0</v>
      </c>
      <c r="AH1127" s="71">
        <v>0.83099999999999996</v>
      </c>
      <c r="AI1127" s="72">
        <f t="shared" si="261"/>
        <v>0</v>
      </c>
      <c r="AJ1127" s="73">
        <f t="shared" si="262"/>
        <v>0</v>
      </c>
      <c r="AK1127" s="73">
        <v>0.63021003652928631</v>
      </c>
      <c r="AL1127" s="95">
        <f t="shared" si="263"/>
        <v>0</v>
      </c>
      <c r="AM1127" s="107">
        <v>0</v>
      </c>
      <c r="AN1127" s="98">
        <f t="shared" si="264"/>
        <v>0</v>
      </c>
      <c r="AO1127" s="99" t="e">
        <f>SUMIF([1]Sheet1!$AB:$AB,E1127,[1]Sheet1!$AA:$AA)</f>
        <v>#VALUE!</v>
      </c>
      <c r="AP1127" s="100">
        <f t="shared" si="265"/>
        <v>1</v>
      </c>
      <c r="AQ1127" s="97">
        <f t="shared" si="266"/>
        <v>0</v>
      </c>
      <c r="AR1127" s="100">
        <f t="shared" si="267"/>
        <v>0</v>
      </c>
      <c r="AS1127" s="101">
        <f t="shared" si="268"/>
        <v>1</v>
      </c>
      <c r="AT1127" s="100">
        <v>0.11591202664236167</v>
      </c>
      <c r="AU1127" s="108">
        <f t="shared" si="269"/>
        <v>0</v>
      </c>
    </row>
    <row r="1128" spans="1:47" hidden="1">
      <c r="A1128" s="21">
        <v>44927</v>
      </c>
      <c r="B1128" s="22" t="s">
        <v>13</v>
      </c>
      <c r="C1128" s="22" t="s">
        <v>974</v>
      </c>
      <c r="D1128" s="22" t="s">
        <v>1008</v>
      </c>
      <c r="E1128" s="22">
        <v>1002917642</v>
      </c>
      <c r="F1128" s="23" t="s">
        <v>15</v>
      </c>
      <c r="G1128" s="22">
        <v>1172349</v>
      </c>
      <c r="H1128" s="36" t="s">
        <v>20</v>
      </c>
      <c r="I1128" s="4" t="s">
        <v>3512</v>
      </c>
      <c r="J1128" s="4" t="s">
        <v>3512</v>
      </c>
      <c r="K1128" s="24" t="s">
        <v>24</v>
      </c>
      <c r="L1128" s="25">
        <v>0</v>
      </c>
      <c r="M1128" s="26">
        <v>0</v>
      </c>
      <c r="N1128" s="26">
        <v>1</v>
      </c>
      <c r="O1128" s="26">
        <v>0</v>
      </c>
      <c r="P1128" s="26">
        <v>0</v>
      </c>
      <c r="Q1128" s="26">
        <v>0</v>
      </c>
      <c r="R1128" s="27">
        <v>0</v>
      </c>
      <c r="S1128" s="27">
        <v>0</v>
      </c>
      <c r="T1128" s="28">
        <v>0</v>
      </c>
      <c r="U1128" s="27">
        <v>0</v>
      </c>
      <c r="V1128" s="29">
        <v>0</v>
      </c>
      <c r="W1128" s="26">
        <v>0</v>
      </c>
      <c r="X1128" s="30">
        <f t="shared" si="255"/>
        <v>0</v>
      </c>
      <c r="Y1128" s="31">
        <f t="shared" si="256"/>
        <v>0</v>
      </c>
      <c r="Z1128" s="31">
        <f t="shared" si="257"/>
        <v>0</v>
      </c>
      <c r="AA1128" s="31">
        <f t="shared" si="258"/>
        <v>0</v>
      </c>
      <c r="AB1128" s="5">
        <v>0</v>
      </c>
      <c r="AC1128" s="6">
        <v>720000</v>
      </c>
      <c r="AD1128" s="30">
        <v>1</v>
      </c>
      <c r="AE1128" s="67" t="str">
        <f t="shared" si="259"/>
        <v/>
      </c>
      <c r="AF1128" s="70">
        <f>IF(C1128=Sheet6!$E$3,Sheet6!$E$4,IF('January 2023'!C1128=Sheet6!$F$3,Sheet6!$F$4,IF('January 2023'!C1128=Sheet6!$G$3,Sheet6!$G$4,IF('January 2023'!C1128=Sheet6!$H$3,Sheet6!$H$4,IF('January 2023'!C1128=Sheet6!$I$3,Sheet6!$I$4,IF('January 2023'!C1128=Sheet6!$J$3,Sheet6!$J$4,IF('January 2023'!C1128=Sheet6!$K$3,Sheet6!$K$4,IF('January 2023'!C1128=Sheet6!$L$3,Sheet6!$L$4))))))))</f>
        <v>0.11591202664236167</v>
      </c>
      <c r="AG1128" s="74">
        <f t="shared" si="260"/>
        <v>0</v>
      </c>
      <c r="AH1128" s="71">
        <v>0.83099999999999996</v>
      </c>
      <c r="AI1128" s="72">
        <f t="shared" si="261"/>
        <v>0</v>
      </c>
      <c r="AJ1128" s="73">
        <f t="shared" si="262"/>
        <v>0</v>
      </c>
      <c r="AK1128" s="73">
        <v>0.63021003652928631</v>
      </c>
      <c r="AL1128" s="95">
        <f t="shared" si="263"/>
        <v>0</v>
      </c>
      <c r="AM1128" s="107">
        <v>0</v>
      </c>
      <c r="AN1128" s="98">
        <f t="shared" si="264"/>
        <v>0</v>
      </c>
      <c r="AO1128" s="99" t="e">
        <f>SUMIF([1]Sheet1!$AB:$AB,E1128,[1]Sheet1!$AA:$AA)</f>
        <v>#VALUE!</v>
      </c>
      <c r="AP1128" s="100">
        <f t="shared" si="265"/>
        <v>1</v>
      </c>
      <c r="AQ1128" s="97">
        <f t="shared" si="266"/>
        <v>0</v>
      </c>
      <c r="AR1128" s="100">
        <f t="shared" si="267"/>
        <v>0</v>
      </c>
      <c r="AS1128" s="101">
        <f t="shared" si="268"/>
        <v>1</v>
      </c>
      <c r="AT1128" s="100">
        <v>0.11591202664236167</v>
      </c>
      <c r="AU1128" s="108">
        <f t="shared" si="269"/>
        <v>0</v>
      </c>
    </row>
    <row r="1129" spans="1:47" hidden="1">
      <c r="A1129" s="21">
        <v>44927</v>
      </c>
      <c r="B1129" s="23" t="s">
        <v>13</v>
      </c>
      <c r="C1129" s="23" t="s">
        <v>974</v>
      </c>
      <c r="D1129" s="23" t="s">
        <v>997</v>
      </c>
      <c r="E1129" s="23">
        <v>1003150044</v>
      </c>
      <c r="F1129" s="23" t="s">
        <v>15</v>
      </c>
      <c r="G1129" s="23">
        <v>1069288</v>
      </c>
      <c r="H1129" s="37" t="s">
        <v>20</v>
      </c>
      <c r="I1129" s="4" t="s">
        <v>3512</v>
      </c>
      <c r="J1129" s="4" t="s">
        <v>3512</v>
      </c>
      <c r="K1129" s="24" t="s">
        <v>24</v>
      </c>
      <c r="L1129" s="25">
        <v>0</v>
      </c>
      <c r="M1129" s="29">
        <v>0</v>
      </c>
      <c r="N1129" s="29">
        <v>1</v>
      </c>
      <c r="O1129" s="29">
        <v>0</v>
      </c>
      <c r="P1129" s="29">
        <v>0</v>
      </c>
      <c r="Q1129" s="29">
        <v>0</v>
      </c>
      <c r="R1129" s="28">
        <v>0</v>
      </c>
      <c r="S1129" s="28">
        <v>0</v>
      </c>
      <c r="T1129" s="28">
        <v>0</v>
      </c>
      <c r="U1129" s="28">
        <v>0</v>
      </c>
      <c r="V1129" s="29">
        <v>0</v>
      </c>
      <c r="W1129" s="29">
        <v>0</v>
      </c>
      <c r="X1129" s="32">
        <f t="shared" si="255"/>
        <v>0</v>
      </c>
      <c r="Y1129" s="33">
        <f t="shared" si="256"/>
        <v>0</v>
      </c>
      <c r="Z1129" s="33">
        <f t="shared" si="257"/>
        <v>0</v>
      </c>
      <c r="AA1129" s="33">
        <f t="shared" si="258"/>
        <v>0</v>
      </c>
      <c r="AB1129" s="5">
        <v>0</v>
      </c>
      <c r="AC1129" s="6">
        <v>220284.39</v>
      </c>
      <c r="AD1129" s="32">
        <v>1</v>
      </c>
      <c r="AE1129" s="67" t="str">
        <f t="shared" si="259"/>
        <v/>
      </c>
      <c r="AF1129" s="70">
        <f>IF(C1129=Sheet6!$E$3,Sheet6!$E$4,IF('January 2023'!C1129=Sheet6!$F$3,Sheet6!$F$4,IF('January 2023'!C1129=Sheet6!$G$3,Sheet6!$G$4,IF('January 2023'!C1129=Sheet6!$H$3,Sheet6!$H$4,IF('January 2023'!C1129=Sheet6!$I$3,Sheet6!$I$4,IF('January 2023'!C1129=Sheet6!$J$3,Sheet6!$J$4,IF('January 2023'!C1129=Sheet6!$K$3,Sheet6!$K$4,IF('January 2023'!C1129=Sheet6!$L$3,Sheet6!$L$4))))))))</f>
        <v>0.11591202664236167</v>
      </c>
      <c r="AG1129" s="74">
        <f t="shared" si="260"/>
        <v>0</v>
      </c>
      <c r="AH1129" s="71">
        <v>0.83099999999999996</v>
      </c>
      <c r="AI1129" s="72">
        <f t="shared" si="261"/>
        <v>0</v>
      </c>
      <c r="AJ1129" s="73">
        <f t="shared" si="262"/>
        <v>0</v>
      </c>
      <c r="AK1129" s="73">
        <v>0.63021003652928631</v>
      </c>
      <c r="AL1129" s="95">
        <f t="shared" si="263"/>
        <v>0</v>
      </c>
      <c r="AM1129" s="107">
        <v>0</v>
      </c>
      <c r="AN1129" s="98">
        <f t="shared" si="264"/>
        <v>0</v>
      </c>
      <c r="AO1129" s="99" t="e">
        <f>SUMIF([1]Sheet1!$AB:$AB,E1129,[1]Sheet1!$AA:$AA)</f>
        <v>#VALUE!</v>
      </c>
      <c r="AP1129" s="100">
        <f t="shared" si="265"/>
        <v>1</v>
      </c>
      <c r="AQ1129" s="97">
        <f t="shared" si="266"/>
        <v>0</v>
      </c>
      <c r="AR1129" s="100">
        <f t="shared" si="267"/>
        <v>0</v>
      </c>
      <c r="AS1129" s="101">
        <f t="shared" si="268"/>
        <v>1</v>
      </c>
      <c r="AT1129" s="100">
        <v>0.11591202664236167</v>
      </c>
      <c r="AU1129" s="108">
        <f t="shared" si="269"/>
        <v>0</v>
      </c>
    </row>
    <row r="1130" spans="1:47" hidden="1">
      <c r="A1130" s="21">
        <v>44927</v>
      </c>
      <c r="B1130" s="23" t="s">
        <v>13</v>
      </c>
      <c r="C1130" s="23" t="s">
        <v>974</v>
      </c>
      <c r="D1130" s="23" t="s">
        <v>1030</v>
      </c>
      <c r="E1130" s="23">
        <v>1002049583</v>
      </c>
      <c r="F1130" s="23" t="s">
        <v>15</v>
      </c>
      <c r="G1130" s="23">
        <v>1172349</v>
      </c>
      <c r="H1130" s="37" t="s">
        <v>20</v>
      </c>
      <c r="I1130" s="4" t="s">
        <v>3512</v>
      </c>
      <c r="J1130" s="4" t="s">
        <v>3512</v>
      </c>
      <c r="K1130" s="24">
        <v>116040</v>
      </c>
      <c r="L1130" s="24">
        <v>116040</v>
      </c>
      <c r="M1130" s="29">
        <v>1</v>
      </c>
      <c r="N1130" s="29">
        <v>1</v>
      </c>
      <c r="O1130" s="29">
        <v>0</v>
      </c>
      <c r="P1130" s="29">
        <v>116040</v>
      </c>
      <c r="Q1130" s="29">
        <v>0</v>
      </c>
      <c r="R1130" s="28">
        <v>8250139.8600000003</v>
      </c>
      <c r="S1130" s="28">
        <v>0</v>
      </c>
      <c r="T1130" s="28">
        <v>8250139.8600000003</v>
      </c>
      <c r="U1130" s="28">
        <v>0</v>
      </c>
      <c r="V1130" s="29">
        <v>1</v>
      </c>
      <c r="W1130" s="29">
        <v>0</v>
      </c>
      <c r="X1130" s="32">
        <f t="shared" si="255"/>
        <v>1</v>
      </c>
      <c r="Y1130" s="33">
        <f t="shared" si="256"/>
        <v>116040</v>
      </c>
      <c r="Z1130" s="33">
        <f t="shared" si="257"/>
        <v>8250139.8600000003</v>
      </c>
      <c r="AA1130" s="33">
        <f t="shared" si="258"/>
        <v>8250139.8600000003</v>
      </c>
      <c r="AB1130" s="5">
        <v>1</v>
      </c>
      <c r="AC1130" s="6">
        <v>7687077.75</v>
      </c>
      <c r="AD1130" s="32">
        <v>0</v>
      </c>
      <c r="AE1130" s="67">
        <f t="shared" si="259"/>
        <v>1</v>
      </c>
      <c r="AF1130" s="70">
        <f>IF(C1130=Sheet6!$E$3,Sheet6!$E$4,IF('January 2023'!C1130=Sheet6!$F$3,Sheet6!$F$4,IF('January 2023'!C1130=Sheet6!$G$3,Sheet6!$G$4,IF('January 2023'!C1130=Sheet6!$H$3,Sheet6!$H$4,IF('January 2023'!C1130=Sheet6!$I$3,Sheet6!$I$4,IF('January 2023'!C1130=Sheet6!$J$3,Sheet6!$J$4,IF('January 2023'!C1130=Sheet6!$K$3,Sheet6!$K$4,IF('January 2023'!C1130=Sheet6!$L$3,Sheet6!$L$4))))))))</f>
        <v>0.11591202664236167</v>
      </c>
      <c r="AG1130" s="74">
        <f t="shared" si="260"/>
        <v>1</v>
      </c>
      <c r="AH1130" s="71">
        <v>0.83099999999999996</v>
      </c>
      <c r="AI1130" s="72">
        <f t="shared" si="261"/>
        <v>1</v>
      </c>
      <c r="AJ1130" s="73">
        <f t="shared" si="262"/>
        <v>1</v>
      </c>
      <c r="AK1130" s="73">
        <v>0.63021003652928631</v>
      </c>
      <c r="AL1130" s="95">
        <f t="shared" si="263"/>
        <v>1</v>
      </c>
      <c r="AM1130" s="107">
        <v>0</v>
      </c>
      <c r="AN1130" s="98">
        <f t="shared" si="264"/>
        <v>0</v>
      </c>
      <c r="AO1130" s="99" t="e">
        <f>SUMIF([1]Sheet1!$AB:$AB,E1130,[1]Sheet1!$AA:$AA)</f>
        <v>#VALUE!</v>
      </c>
      <c r="AP1130" s="100">
        <f t="shared" si="265"/>
        <v>1</v>
      </c>
      <c r="AQ1130" s="97">
        <f t="shared" si="266"/>
        <v>0</v>
      </c>
      <c r="AR1130" s="100">
        <f t="shared" si="267"/>
        <v>1</v>
      </c>
      <c r="AS1130" s="101">
        <f t="shared" si="268"/>
        <v>0</v>
      </c>
      <c r="AT1130" s="100">
        <v>0.11591202664236167</v>
      </c>
      <c r="AU1130" s="108">
        <f t="shared" si="269"/>
        <v>1</v>
      </c>
    </row>
    <row r="1131" spans="1:47" hidden="1">
      <c r="A1131" s="21">
        <v>44927</v>
      </c>
      <c r="B1131" s="23" t="s">
        <v>13</v>
      </c>
      <c r="C1131" s="23" t="s">
        <v>974</v>
      </c>
      <c r="D1131" s="23" t="s">
        <v>1064</v>
      </c>
      <c r="E1131" s="23">
        <v>1002049695</v>
      </c>
      <c r="F1131" s="23" t="s">
        <v>15</v>
      </c>
      <c r="G1131" s="23">
        <v>1079545</v>
      </c>
      <c r="H1131" s="37" t="s">
        <v>20</v>
      </c>
      <c r="I1131" s="4" t="s">
        <v>3512</v>
      </c>
      <c r="J1131" s="4" t="s">
        <v>3512</v>
      </c>
      <c r="K1131" s="24">
        <v>52487.4</v>
      </c>
      <c r="L1131" s="24">
        <v>52487.4</v>
      </c>
      <c r="M1131" s="29">
        <v>1</v>
      </c>
      <c r="N1131" s="29">
        <v>1</v>
      </c>
      <c r="O1131" s="29">
        <v>0</v>
      </c>
      <c r="P1131" s="29">
        <v>52487</v>
      </c>
      <c r="Q1131" s="29">
        <v>0</v>
      </c>
      <c r="R1131" s="28">
        <v>3360421.33</v>
      </c>
      <c r="S1131" s="28">
        <v>0</v>
      </c>
      <c r="T1131" s="28">
        <v>3360421.33</v>
      </c>
      <c r="U1131" s="28">
        <v>0</v>
      </c>
      <c r="V1131" s="29">
        <v>1</v>
      </c>
      <c r="W1131" s="29">
        <v>0</v>
      </c>
      <c r="X1131" s="32">
        <f t="shared" si="255"/>
        <v>1</v>
      </c>
      <c r="Y1131" s="33">
        <f t="shared" si="256"/>
        <v>52487</v>
      </c>
      <c r="Z1131" s="33">
        <f t="shared" si="257"/>
        <v>3360421.33</v>
      </c>
      <c r="AA1131" s="33">
        <f t="shared" si="258"/>
        <v>3360421.33</v>
      </c>
      <c r="AB1131" s="5">
        <v>1</v>
      </c>
      <c r="AC1131" s="6">
        <v>3953686.33</v>
      </c>
      <c r="AD1131" s="32">
        <v>0</v>
      </c>
      <c r="AE1131" s="67">
        <f t="shared" si="259"/>
        <v>1</v>
      </c>
      <c r="AF1131" s="70">
        <f>IF(C1131=Sheet6!$E$3,Sheet6!$E$4,IF('January 2023'!C1131=Sheet6!$F$3,Sheet6!$F$4,IF('January 2023'!C1131=Sheet6!$G$3,Sheet6!$G$4,IF('January 2023'!C1131=Sheet6!$H$3,Sheet6!$H$4,IF('January 2023'!C1131=Sheet6!$I$3,Sheet6!$I$4,IF('January 2023'!C1131=Sheet6!$J$3,Sheet6!$J$4,IF('January 2023'!C1131=Sheet6!$K$3,Sheet6!$K$4,IF('January 2023'!C1131=Sheet6!$L$3,Sheet6!$L$4))))))))</f>
        <v>0.11591202664236167</v>
      </c>
      <c r="AG1131" s="74">
        <f t="shared" si="260"/>
        <v>0.99999237912337058</v>
      </c>
      <c r="AH1131" s="71">
        <v>0.83099999999999996</v>
      </c>
      <c r="AI1131" s="72">
        <f t="shared" si="261"/>
        <v>1</v>
      </c>
      <c r="AJ1131" s="73">
        <f t="shared" si="262"/>
        <v>1</v>
      </c>
      <c r="AK1131" s="73">
        <v>0.63021003652928631</v>
      </c>
      <c r="AL1131" s="95">
        <f t="shared" si="263"/>
        <v>1</v>
      </c>
      <c r="AM1131" s="107">
        <v>0</v>
      </c>
      <c r="AN1131" s="98">
        <f t="shared" si="264"/>
        <v>0</v>
      </c>
      <c r="AO1131" s="99" t="e">
        <f>SUMIF([1]Sheet1!$AB:$AB,E1131,[1]Sheet1!$AA:$AA)</f>
        <v>#VALUE!</v>
      </c>
      <c r="AP1131" s="100">
        <f t="shared" si="265"/>
        <v>1</v>
      </c>
      <c r="AQ1131" s="97">
        <f t="shared" si="266"/>
        <v>0</v>
      </c>
      <c r="AR1131" s="100">
        <f t="shared" si="267"/>
        <v>1</v>
      </c>
      <c r="AS1131" s="101">
        <f t="shared" si="268"/>
        <v>7.6208766294216801E-6</v>
      </c>
      <c r="AT1131" s="100">
        <v>0.11591202664236167</v>
      </c>
      <c r="AU1131" s="108">
        <f t="shared" si="269"/>
        <v>1</v>
      </c>
    </row>
    <row r="1132" spans="1:47" hidden="1">
      <c r="A1132" s="21">
        <v>44927</v>
      </c>
      <c r="B1132" s="22" t="s">
        <v>13</v>
      </c>
      <c r="C1132" s="22" t="s">
        <v>974</v>
      </c>
      <c r="D1132" s="22" t="s">
        <v>1084</v>
      </c>
      <c r="E1132" s="22">
        <v>1002049693</v>
      </c>
      <c r="F1132" s="23" t="s">
        <v>15</v>
      </c>
      <c r="G1132" s="22">
        <v>1079545</v>
      </c>
      <c r="H1132" s="36" t="s">
        <v>20</v>
      </c>
      <c r="I1132" s="4" t="s">
        <v>3512</v>
      </c>
      <c r="J1132" s="4" t="s">
        <v>3512</v>
      </c>
      <c r="K1132" s="24">
        <v>44312</v>
      </c>
      <c r="L1132" s="25">
        <v>44312</v>
      </c>
      <c r="M1132" s="26">
        <v>1</v>
      </c>
      <c r="N1132" s="26">
        <v>1</v>
      </c>
      <c r="O1132" s="26">
        <v>0</v>
      </c>
      <c r="P1132" s="26">
        <v>44312</v>
      </c>
      <c r="Q1132" s="26">
        <v>0</v>
      </c>
      <c r="R1132" s="27">
        <v>3150467.06</v>
      </c>
      <c r="S1132" s="27">
        <v>0</v>
      </c>
      <c r="T1132" s="28">
        <v>3150467.06</v>
      </c>
      <c r="U1132" s="27">
        <v>0</v>
      </c>
      <c r="V1132" s="29">
        <v>1</v>
      </c>
      <c r="W1132" s="26">
        <v>0</v>
      </c>
      <c r="X1132" s="30">
        <f t="shared" si="255"/>
        <v>1</v>
      </c>
      <c r="Y1132" s="31">
        <f t="shared" si="256"/>
        <v>44312</v>
      </c>
      <c r="Z1132" s="31">
        <f t="shared" si="257"/>
        <v>3150467.06</v>
      </c>
      <c r="AA1132" s="31">
        <f t="shared" si="258"/>
        <v>3150467.06</v>
      </c>
      <c r="AB1132" s="5">
        <v>1</v>
      </c>
      <c r="AC1132" s="6">
        <v>2919544.93</v>
      </c>
      <c r="AD1132" s="30">
        <v>0</v>
      </c>
      <c r="AE1132" s="67">
        <f t="shared" si="259"/>
        <v>1</v>
      </c>
      <c r="AF1132" s="70">
        <f>IF(C1132=Sheet6!$E$3,Sheet6!$E$4,IF('January 2023'!C1132=Sheet6!$F$3,Sheet6!$F$4,IF('January 2023'!C1132=Sheet6!$G$3,Sheet6!$G$4,IF('January 2023'!C1132=Sheet6!$H$3,Sheet6!$H$4,IF('January 2023'!C1132=Sheet6!$I$3,Sheet6!$I$4,IF('January 2023'!C1132=Sheet6!$J$3,Sheet6!$J$4,IF('January 2023'!C1132=Sheet6!$K$3,Sheet6!$K$4,IF('January 2023'!C1132=Sheet6!$L$3,Sheet6!$L$4))))))))</f>
        <v>0.11591202664236167</v>
      </c>
      <c r="AG1132" s="74">
        <f t="shared" si="260"/>
        <v>1</v>
      </c>
      <c r="AH1132" s="71">
        <v>0.83099999999999996</v>
      </c>
      <c r="AI1132" s="72">
        <f t="shared" si="261"/>
        <v>1</v>
      </c>
      <c r="AJ1132" s="73">
        <f t="shared" si="262"/>
        <v>1</v>
      </c>
      <c r="AK1132" s="73">
        <v>0.63021003652928631</v>
      </c>
      <c r="AL1132" s="95">
        <f t="shared" si="263"/>
        <v>1</v>
      </c>
      <c r="AM1132" s="107">
        <v>0</v>
      </c>
      <c r="AN1132" s="98">
        <f t="shared" si="264"/>
        <v>0</v>
      </c>
      <c r="AO1132" s="99" t="e">
        <f>SUMIF([1]Sheet1!$AB:$AB,E1132,[1]Sheet1!$AA:$AA)</f>
        <v>#VALUE!</v>
      </c>
      <c r="AP1132" s="100">
        <f t="shared" si="265"/>
        <v>1</v>
      </c>
      <c r="AQ1132" s="97">
        <f t="shared" si="266"/>
        <v>0</v>
      </c>
      <c r="AR1132" s="100">
        <f t="shared" si="267"/>
        <v>1</v>
      </c>
      <c r="AS1132" s="101">
        <f t="shared" si="268"/>
        <v>0</v>
      </c>
      <c r="AT1132" s="100">
        <v>0.11591202664236167</v>
      </c>
      <c r="AU1132" s="108">
        <f t="shared" si="269"/>
        <v>1</v>
      </c>
    </row>
    <row r="1133" spans="1:47" hidden="1">
      <c r="A1133" s="21">
        <v>44927</v>
      </c>
      <c r="B1133" s="22" t="s">
        <v>13</v>
      </c>
      <c r="C1133" s="22" t="s">
        <v>974</v>
      </c>
      <c r="D1133" s="22" t="s">
        <v>1075</v>
      </c>
      <c r="E1133" s="22">
        <v>1002049761</v>
      </c>
      <c r="F1133" s="23" t="s">
        <v>15</v>
      </c>
      <c r="G1133" s="22">
        <v>1069288</v>
      </c>
      <c r="H1133" s="36" t="s">
        <v>20</v>
      </c>
      <c r="I1133" s="4" t="s">
        <v>3512</v>
      </c>
      <c r="J1133" s="4" t="s">
        <v>3512</v>
      </c>
      <c r="K1133" s="24">
        <v>37052</v>
      </c>
      <c r="L1133" s="25">
        <v>37052</v>
      </c>
      <c r="M1133" s="26">
        <v>1</v>
      </c>
      <c r="N1133" s="26">
        <v>1</v>
      </c>
      <c r="O1133" s="26">
        <v>0</v>
      </c>
      <c r="P1133" s="26">
        <v>37052</v>
      </c>
      <c r="Q1133" s="26">
        <v>0</v>
      </c>
      <c r="R1133" s="27">
        <v>2634300.09</v>
      </c>
      <c r="S1133" s="27">
        <v>0</v>
      </c>
      <c r="T1133" s="28">
        <v>2634300.09</v>
      </c>
      <c r="U1133" s="27">
        <v>0</v>
      </c>
      <c r="V1133" s="29">
        <v>1</v>
      </c>
      <c r="W1133" s="26">
        <v>0</v>
      </c>
      <c r="X1133" s="30">
        <f t="shared" si="255"/>
        <v>1</v>
      </c>
      <c r="Y1133" s="31">
        <f t="shared" si="256"/>
        <v>37052</v>
      </c>
      <c r="Z1133" s="31">
        <f t="shared" si="257"/>
        <v>2634300.09</v>
      </c>
      <c r="AA1133" s="31">
        <f t="shared" si="258"/>
        <v>2634300.09</v>
      </c>
      <c r="AB1133" s="5">
        <v>1</v>
      </c>
      <c r="AC1133" s="6">
        <v>3494276.21</v>
      </c>
      <c r="AD1133" s="30">
        <v>0</v>
      </c>
      <c r="AE1133" s="67">
        <f t="shared" si="259"/>
        <v>1</v>
      </c>
      <c r="AF1133" s="70">
        <f>IF(C1133=Sheet6!$E$3,Sheet6!$E$4,IF('January 2023'!C1133=Sheet6!$F$3,Sheet6!$F$4,IF('January 2023'!C1133=Sheet6!$G$3,Sheet6!$G$4,IF('January 2023'!C1133=Sheet6!$H$3,Sheet6!$H$4,IF('January 2023'!C1133=Sheet6!$I$3,Sheet6!$I$4,IF('January 2023'!C1133=Sheet6!$J$3,Sheet6!$J$4,IF('January 2023'!C1133=Sheet6!$K$3,Sheet6!$K$4,IF('January 2023'!C1133=Sheet6!$L$3,Sheet6!$L$4))))))))</f>
        <v>0.11591202664236167</v>
      </c>
      <c r="AG1133" s="74">
        <f t="shared" si="260"/>
        <v>1</v>
      </c>
      <c r="AH1133" s="71">
        <v>0.83099999999999996</v>
      </c>
      <c r="AI1133" s="72">
        <f t="shared" si="261"/>
        <v>1</v>
      </c>
      <c r="AJ1133" s="73">
        <f t="shared" si="262"/>
        <v>1</v>
      </c>
      <c r="AK1133" s="73">
        <v>0.63021003652928631</v>
      </c>
      <c r="AL1133" s="95">
        <f t="shared" si="263"/>
        <v>1</v>
      </c>
      <c r="AM1133" s="107">
        <v>0</v>
      </c>
      <c r="AN1133" s="98">
        <f t="shared" si="264"/>
        <v>0</v>
      </c>
      <c r="AO1133" s="99" t="e">
        <f>SUMIF([1]Sheet1!$AB:$AB,E1133,[1]Sheet1!$AA:$AA)</f>
        <v>#VALUE!</v>
      </c>
      <c r="AP1133" s="100">
        <f t="shared" si="265"/>
        <v>1</v>
      </c>
      <c r="AQ1133" s="97">
        <f t="shared" si="266"/>
        <v>0</v>
      </c>
      <c r="AR1133" s="100">
        <f t="shared" si="267"/>
        <v>1</v>
      </c>
      <c r="AS1133" s="101">
        <f t="shared" si="268"/>
        <v>0</v>
      </c>
      <c r="AT1133" s="100">
        <v>0.11591202664236167</v>
      </c>
      <c r="AU1133" s="108">
        <f t="shared" si="269"/>
        <v>1</v>
      </c>
    </row>
    <row r="1134" spans="1:47" hidden="1">
      <c r="A1134" s="21">
        <v>44927</v>
      </c>
      <c r="B1134" s="23" t="s">
        <v>13</v>
      </c>
      <c r="C1134" s="23" t="s">
        <v>974</v>
      </c>
      <c r="D1134" s="23" t="s">
        <v>1092</v>
      </c>
      <c r="E1134" s="23">
        <v>1002049770</v>
      </c>
      <c r="F1134" s="23" t="s">
        <v>15</v>
      </c>
      <c r="G1134" s="23">
        <v>1069288</v>
      </c>
      <c r="H1134" s="37" t="s">
        <v>20</v>
      </c>
      <c r="I1134" s="4" t="s">
        <v>3512</v>
      </c>
      <c r="J1134" s="4" t="s">
        <v>3512</v>
      </c>
      <c r="K1134" s="24">
        <v>34730</v>
      </c>
      <c r="L1134" s="24">
        <v>34730</v>
      </c>
      <c r="M1134" s="29">
        <v>1</v>
      </c>
      <c r="N1134" s="29">
        <v>1</v>
      </c>
      <c r="O1134" s="29">
        <v>0</v>
      </c>
      <c r="P1134" s="29">
        <v>34730</v>
      </c>
      <c r="Q1134" s="29">
        <v>0</v>
      </c>
      <c r="R1134" s="28">
        <v>2223549.3200000003</v>
      </c>
      <c r="S1134" s="28">
        <v>0</v>
      </c>
      <c r="T1134" s="28">
        <v>2423549.3199999998</v>
      </c>
      <c r="U1134" s="28">
        <v>0</v>
      </c>
      <c r="V1134" s="29">
        <v>1</v>
      </c>
      <c r="W1134" s="29">
        <v>0</v>
      </c>
      <c r="X1134" s="32">
        <f t="shared" si="255"/>
        <v>1</v>
      </c>
      <c r="Y1134" s="33">
        <f t="shared" si="256"/>
        <v>34730</v>
      </c>
      <c r="Z1134" s="33">
        <f t="shared" si="257"/>
        <v>2223549.3200000003</v>
      </c>
      <c r="AA1134" s="33">
        <f t="shared" si="258"/>
        <v>2423549.3199999998</v>
      </c>
      <c r="AB1134" s="5">
        <v>1</v>
      </c>
      <c r="AC1134" s="6">
        <v>2082129.32</v>
      </c>
      <c r="AD1134" s="32">
        <v>0</v>
      </c>
      <c r="AE1134" s="67">
        <f t="shared" si="259"/>
        <v>1</v>
      </c>
      <c r="AF1134" s="70">
        <f>IF(C1134=Sheet6!$E$3,Sheet6!$E$4,IF('January 2023'!C1134=Sheet6!$F$3,Sheet6!$F$4,IF('January 2023'!C1134=Sheet6!$G$3,Sheet6!$G$4,IF('January 2023'!C1134=Sheet6!$H$3,Sheet6!$H$4,IF('January 2023'!C1134=Sheet6!$I$3,Sheet6!$I$4,IF('January 2023'!C1134=Sheet6!$J$3,Sheet6!$J$4,IF('January 2023'!C1134=Sheet6!$K$3,Sheet6!$K$4,IF('January 2023'!C1134=Sheet6!$L$3,Sheet6!$L$4))))))))</f>
        <v>0.11591202664236167</v>
      </c>
      <c r="AG1134" s="74">
        <f t="shared" si="260"/>
        <v>1</v>
      </c>
      <c r="AH1134" s="71">
        <v>0.83099999999999996</v>
      </c>
      <c r="AI1134" s="72">
        <f t="shared" si="261"/>
        <v>1</v>
      </c>
      <c r="AJ1134" s="73">
        <f t="shared" si="262"/>
        <v>1</v>
      </c>
      <c r="AK1134" s="73">
        <v>0.63021003652928631</v>
      </c>
      <c r="AL1134" s="95">
        <f t="shared" si="263"/>
        <v>1</v>
      </c>
      <c r="AM1134" s="107">
        <v>0</v>
      </c>
      <c r="AN1134" s="98">
        <f t="shared" si="264"/>
        <v>0</v>
      </c>
      <c r="AO1134" s="99" t="e">
        <f>SUMIF([1]Sheet1!$AB:$AB,E1134,[1]Sheet1!$AA:$AA)</f>
        <v>#VALUE!</v>
      </c>
      <c r="AP1134" s="100">
        <f t="shared" si="265"/>
        <v>1</v>
      </c>
      <c r="AQ1134" s="97">
        <f t="shared" si="266"/>
        <v>0</v>
      </c>
      <c r="AR1134" s="100">
        <f t="shared" si="267"/>
        <v>1.0899462846185033</v>
      </c>
      <c r="AS1134" s="101">
        <f t="shared" si="268"/>
        <v>-8.9946284618503292E-2</v>
      </c>
      <c r="AT1134" s="100">
        <v>0.11591202664236167</v>
      </c>
      <c r="AU1134" s="108">
        <f t="shared" si="269"/>
        <v>1</v>
      </c>
    </row>
    <row r="1135" spans="1:47" hidden="1">
      <c r="A1135" s="21">
        <v>44927</v>
      </c>
      <c r="B1135" s="22" t="s">
        <v>13</v>
      </c>
      <c r="C1135" s="22" t="s">
        <v>974</v>
      </c>
      <c r="D1135" s="22" t="s">
        <v>999</v>
      </c>
      <c r="E1135" s="22">
        <v>1002049883</v>
      </c>
      <c r="F1135" s="23" t="s">
        <v>15</v>
      </c>
      <c r="G1135" s="22">
        <v>1079545</v>
      </c>
      <c r="H1135" s="36" t="s">
        <v>20</v>
      </c>
      <c r="I1135" s="4" t="s">
        <v>3512</v>
      </c>
      <c r="J1135" s="4" t="s">
        <v>3512</v>
      </c>
      <c r="K1135" s="24">
        <v>32902</v>
      </c>
      <c r="L1135" s="25">
        <v>32902</v>
      </c>
      <c r="M1135" s="26">
        <v>1</v>
      </c>
      <c r="N1135" s="26">
        <v>1</v>
      </c>
      <c r="O1135" s="26">
        <v>0</v>
      </c>
      <c r="P1135" s="26">
        <v>32902</v>
      </c>
      <c r="Q1135" s="26">
        <v>0</v>
      </c>
      <c r="R1135" s="27">
        <v>2339245.9699999997</v>
      </c>
      <c r="S1135" s="27">
        <v>0</v>
      </c>
      <c r="T1135" s="28">
        <v>822956.35</v>
      </c>
      <c r="U1135" s="27">
        <v>0</v>
      </c>
      <c r="V1135" s="29">
        <v>1</v>
      </c>
      <c r="W1135" s="26">
        <v>0</v>
      </c>
      <c r="X1135" s="30">
        <f t="shared" si="255"/>
        <v>1</v>
      </c>
      <c r="Y1135" s="31">
        <f t="shared" si="256"/>
        <v>32902</v>
      </c>
      <c r="Z1135" s="31">
        <f t="shared" si="257"/>
        <v>2339245.9699999997</v>
      </c>
      <c r="AA1135" s="31">
        <f t="shared" si="258"/>
        <v>822956.35</v>
      </c>
      <c r="AB1135" s="5">
        <v>1</v>
      </c>
      <c r="AC1135" s="6">
        <v>9200328.8000000007</v>
      </c>
      <c r="AD1135" s="30">
        <v>0</v>
      </c>
      <c r="AE1135" s="67">
        <f t="shared" si="259"/>
        <v>1</v>
      </c>
      <c r="AF1135" s="70">
        <f>IF(C1135=Sheet6!$E$3,Sheet6!$E$4,IF('January 2023'!C1135=Sheet6!$F$3,Sheet6!$F$4,IF('January 2023'!C1135=Sheet6!$G$3,Sheet6!$G$4,IF('January 2023'!C1135=Sheet6!$H$3,Sheet6!$H$4,IF('January 2023'!C1135=Sheet6!$I$3,Sheet6!$I$4,IF('January 2023'!C1135=Sheet6!$J$3,Sheet6!$J$4,IF('January 2023'!C1135=Sheet6!$K$3,Sheet6!$K$4,IF('January 2023'!C1135=Sheet6!$L$3,Sheet6!$L$4))))))))</f>
        <v>0.11591202664236167</v>
      </c>
      <c r="AG1135" s="74">
        <f t="shared" si="260"/>
        <v>1</v>
      </c>
      <c r="AH1135" s="71">
        <v>0.83099999999999996</v>
      </c>
      <c r="AI1135" s="72">
        <f t="shared" si="261"/>
        <v>1</v>
      </c>
      <c r="AJ1135" s="73">
        <f t="shared" si="262"/>
        <v>1</v>
      </c>
      <c r="AK1135" s="73">
        <v>0.63021003652928631</v>
      </c>
      <c r="AL1135" s="95">
        <f t="shared" si="263"/>
        <v>1</v>
      </c>
      <c r="AM1135" s="107">
        <v>0</v>
      </c>
      <c r="AN1135" s="98">
        <f t="shared" si="264"/>
        <v>0</v>
      </c>
      <c r="AO1135" s="99" t="e">
        <f>SUMIF([1]Sheet1!$AB:$AB,E1135,[1]Sheet1!$AA:$AA)</f>
        <v>#VALUE!</v>
      </c>
      <c r="AP1135" s="100">
        <f t="shared" si="265"/>
        <v>1</v>
      </c>
      <c r="AQ1135" s="97">
        <f t="shared" si="266"/>
        <v>0</v>
      </c>
      <c r="AR1135" s="100">
        <f t="shared" si="267"/>
        <v>0.35180411147614377</v>
      </c>
      <c r="AS1135" s="101">
        <f t="shared" si="268"/>
        <v>0.64819588852385623</v>
      </c>
      <c r="AT1135" s="100">
        <v>0.11591202664236167</v>
      </c>
      <c r="AU1135" s="108">
        <f t="shared" si="269"/>
        <v>0</v>
      </c>
    </row>
    <row r="1136" spans="1:47" hidden="1">
      <c r="A1136" s="21">
        <v>44927</v>
      </c>
      <c r="B1136" s="23" t="s">
        <v>13</v>
      </c>
      <c r="C1136" s="23" t="s">
        <v>974</v>
      </c>
      <c r="D1136" s="23" t="s">
        <v>1095</v>
      </c>
      <c r="E1136" s="23">
        <v>1002049833</v>
      </c>
      <c r="F1136" s="23" t="s">
        <v>15</v>
      </c>
      <c r="G1136" s="23">
        <v>1079545</v>
      </c>
      <c r="H1136" s="37" t="s">
        <v>20</v>
      </c>
      <c r="I1136" s="4" t="s">
        <v>3512</v>
      </c>
      <c r="J1136" s="4" t="s">
        <v>3512</v>
      </c>
      <c r="K1136" s="24">
        <v>31052</v>
      </c>
      <c r="L1136" s="24">
        <v>31052</v>
      </c>
      <c r="M1136" s="29">
        <v>1</v>
      </c>
      <c r="N1136" s="29">
        <v>1</v>
      </c>
      <c r="O1136" s="29">
        <v>0</v>
      </c>
      <c r="P1136" s="29">
        <v>31052</v>
      </c>
      <c r="Q1136" s="29">
        <v>0</v>
      </c>
      <c r="R1136" s="28">
        <v>1988069.4900000002</v>
      </c>
      <c r="S1136" s="28">
        <v>0</v>
      </c>
      <c r="T1136" s="28">
        <v>1988069.49</v>
      </c>
      <c r="U1136" s="28">
        <v>0</v>
      </c>
      <c r="V1136" s="29">
        <v>1</v>
      </c>
      <c r="W1136" s="29">
        <v>0</v>
      </c>
      <c r="X1136" s="32">
        <f t="shared" si="255"/>
        <v>1</v>
      </c>
      <c r="Y1136" s="33">
        <f t="shared" si="256"/>
        <v>31052</v>
      </c>
      <c r="Z1136" s="33">
        <f t="shared" si="257"/>
        <v>1988069.4900000002</v>
      </c>
      <c r="AA1136" s="33">
        <f t="shared" si="258"/>
        <v>1988069.49</v>
      </c>
      <c r="AB1136" s="5">
        <v>1</v>
      </c>
      <c r="AC1136" s="6">
        <v>1948537.74</v>
      </c>
      <c r="AD1136" s="32">
        <v>0</v>
      </c>
      <c r="AE1136" s="67">
        <f t="shared" si="259"/>
        <v>1</v>
      </c>
      <c r="AF1136" s="70">
        <f>IF(C1136=Sheet6!$E$3,Sheet6!$E$4,IF('January 2023'!C1136=Sheet6!$F$3,Sheet6!$F$4,IF('January 2023'!C1136=Sheet6!$G$3,Sheet6!$G$4,IF('January 2023'!C1136=Sheet6!$H$3,Sheet6!$H$4,IF('January 2023'!C1136=Sheet6!$I$3,Sheet6!$I$4,IF('January 2023'!C1136=Sheet6!$J$3,Sheet6!$J$4,IF('January 2023'!C1136=Sheet6!$K$3,Sheet6!$K$4,IF('January 2023'!C1136=Sheet6!$L$3,Sheet6!$L$4))))))))</f>
        <v>0.11591202664236167</v>
      </c>
      <c r="AG1136" s="74">
        <f t="shared" si="260"/>
        <v>1</v>
      </c>
      <c r="AH1136" s="71">
        <v>0.83099999999999996</v>
      </c>
      <c r="AI1136" s="72">
        <f t="shared" si="261"/>
        <v>1</v>
      </c>
      <c r="AJ1136" s="73">
        <f t="shared" si="262"/>
        <v>1</v>
      </c>
      <c r="AK1136" s="73">
        <v>0.63021003652928631</v>
      </c>
      <c r="AL1136" s="95">
        <f t="shared" si="263"/>
        <v>1</v>
      </c>
      <c r="AM1136" s="107">
        <v>0</v>
      </c>
      <c r="AN1136" s="98">
        <f t="shared" si="264"/>
        <v>0</v>
      </c>
      <c r="AO1136" s="99" t="e">
        <f>SUMIF([1]Sheet1!$AB:$AB,E1136,[1]Sheet1!$AA:$AA)</f>
        <v>#VALUE!</v>
      </c>
      <c r="AP1136" s="100">
        <f t="shared" si="265"/>
        <v>1</v>
      </c>
      <c r="AQ1136" s="97">
        <f t="shared" si="266"/>
        <v>0</v>
      </c>
      <c r="AR1136" s="100">
        <f t="shared" si="267"/>
        <v>0.99999999999999989</v>
      </c>
      <c r="AS1136" s="101">
        <f t="shared" si="268"/>
        <v>0</v>
      </c>
      <c r="AT1136" s="100">
        <v>0.11591202664236167</v>
      </c>
      <c r="AU1136" s="108">
        <f t="shared" si="269"/>
        <v>1</v>
      </c>
    </row>
    <row r="1137" spans="1:47" hidden="1">
      <c r="A1137" s="21">
        <v>44927</v>
      </c>
      <c r="B1137" s="22" t="s">
        <v>13</v>
      </c>
      <c r="C1137" s="22" t="s">
        <v>974</v>
      </c>
      <c r="D1137" s="22" t="s">
        <v>1105</v>
      </c>
      <c r="E1137" s="22">
        <v>1002049760</v>
      </c>
      <c r="F1137" s="23" t="s">
        <v>15</v>
      </c>
      <c r="G1137" s="22">
        <v>1079545</v>
      </c>
      <c r="H1137" s="36" t="s">
        <v>20</v>
      </c>
      <c r="I1137" s="4" t="s">
        <v>3512</v>
      </c>
      <c r="J1137" s="4" t="s">
        <v>3512</v>
      </c>
      <c r="K1137" s="24">
        <v>25769</v>
      </c>
      <c r="L1137" s="25">
        <v>25769</v>
      </c>
      <c r="M1137" s="26">
        <v>1</v>
      </c>
      <c r="N1137" s="26">
        <v>1</v>
      </c>
      <c r="O1137" s="26">
        <v>0</v>
      </c>
      <c r="P1137" s="26">
        <v>25769</v>
      </c>
      <c r="Q1137" s="26">
        <v>0</v>
      </c>
      <c r="R1137" s="27">
        <v>1832108.36</v>
      </c>
      <c r="S1137" s="27">
        <v>0</v>
      </c>
      <c r="T1137" s="28">
        <v>1832108.36</v>
      </c>
      <c r="U1137" s="27">
        <v>0</v>
      </c>
      <c r="V1137" s="29">
        <v>1</v>
      </c>
      <c r="W1137" s="26">
        <v>0</v>
      </c>
      <c r="X1137" s="30">
        <f t="shared" si="255"/>
        <v>1</v>
      </c>
      <c r="Y1137" s="31">
        <f t="shared" si="256"/>
        <v>25769</v>
      </c>
      <c r="Z1137" s="31">
        <f t="shared" si="257"/>
        <v>1832108.36</v>
      </c>
      <c r="AA1137" s="31">
        <f t="shared" si="258"/>
        <v>1832108.36</v>
      </c>
      <c r="AB1137" s="5">
        <v>1</v>
      </c>
      <c r="AC1137" s="6">
        <v>1943588.98</v>
      </c>
      <c r="AD1137" s="30">
        <v>0</v>
      </c>
      <c r="AE1137" s="67">
        <f t="shared" si="259"/>
        <v>1</v>
      </c>
      <c r="AF1137" s="70">
        <f>IF(C1137=Sheet6!$E$3,Sheet6!$E$4,IF('January 2023'!C1137=Sheet6!$F$3,Sheet6!$F$4,IF('January 2023'!C1137=Sheet6!$G$3,Sheet6!$G$4,IF('January 2023'!C1137=Sheet6!$H$3,Sheet6!$H$4,IF('January 2023'!C1137=Sheet6!$I$3,Sheet6!$I$4,IF('January 2023'!C1137=Sheet6!$J$3,Sheet6!$J$4,IF('January 2023'!C1137=Sheet6!$K$3,Sheet6!$K$4,IF('January 2023'!C1137=Sheet6!$L$3,Sheet6!$L$4))))))))</f>
        <v>0.11591202664236167</v>
      </c>
      <c r="AG1137" s="74">
        <f t="shared" si="260"/>
        <v>1</v>
      </c>
      <c r="AH1137" s="71">
        <v>0.83099999999999996</v>
      </c>
      <c r="AI1137" s="72">
        <f t="shared" si="261"/>
        <v>1</v>
      </c>
      <c r="AJ1137" s="73">
        <f t="shared" si="262"/>
        <v>1</v>
      </c>
      <c r="AK1137" s="73">
        <v>0.63021003652928631</v>
      </c>
      <c r="AL1137" s="95">
        <f t="shared" si="263"/>
        <v>1</v>
      </c>
      <c r="AM1137" s="107">
        <v>0</v>
      </c>
      <c r="AN1137" s="98">
        <f t="shared" si="264"/>
        <v>0</v>
      </c>
      <c r="AO1137" s="99" t="e">
        <f>SUMIF([1]Sheet1!$AB:$AB,E1137,[1]Sheet1!$AA:$AA)</f>
        <v>#VALUE!</v>
      </c>
      <c r="AP1137" s="100">
        <f t="shared" si="265"/>
        <v>1</v>
      </c>
      <c r="AQ1137" s="97">
        <f t="shared" si="266"/>
        <v>0</v>
      </c>
      <c r="AR1137" s="100">
        <f t="shared" si="267"/>
        <v>1</v>
      </c>
      <c r="AS1137" s="101">
        <f t="shared" si="268"/>
        <v>0</v>
      </c>
      <c r="AT1137" s="100">
        <v>0.11591202664236167</v>
      </c>
      <c r="AU1137" s="108">
        <f t="shared" si="269"/>
        <v>1</v>
      </c>
    </row>
    <row r="1138" spans="1:47" hidden="1">
      <c r="A1138" s="21">
        <v>44927</v>
      </c>
      <c r="B1138" s="22" t="s">
        <v>13</v>
      </c>
      <c r="C1138" s="22" t="s">
        <v>974</v>
      </c>
      <c r="D1138" s="22" t="s">
        <v>1100</v>
      </c>
      <c r="E1138" s="22">
        <v>1002049644</v>
      </c>
      <c r="F1138" s="23" t="s">
        <v>15</v>
      </c>
      <c r="G1138" s="22">
        <v>1079545</v>
      </c>
      <c r="H1138" s="36" t="s">
        <v>20</v>
      </c>
      <c r="I1138" s="4" t="s">
        <v>3512</v>
      </c>
      <c r="J1138" s="4" t="s">
        <v>3512</v>
      </c>
      <c r="K1138" s="24">
        <v>25440</v>
      </c>
      <c r="L1138" s="25">
        <v>25440</v>
      </c>
      <c r="M1138" s="26">
        <v>1</v>
      </c>
      <c r="N1138" s="26">
        <v>1</v>
      </c>
      <c r="O1138" s="26">
        <v>0</v>
      </c>
      <c r="P1138" s="26">
        <v>25440</v>
      </c>
      <c r="Q1138" s="26">
        <v>0</v>
      </c>
      <c r="R1138" s="27">
        <v>1808717.32</v>
      </c>
      <c r="S1138" s="27">
        <v>0</v>
      </c>
      <c r="T1138" s="28">
        <v>1808717</v>
      </c>
      <c r="U1138" s="27">
        <v>0</v>
      </c>
      <c r="V1138" s="29">
        <v>1</v>
      </c>
      <c r="W1138" s="26">
        <v>0</v>
      </c>
      <c r="X1138" s="30">
        <f t="shared" si="255"/>
        <v>1</v>
      </c>
      <c r="Y1138" s="31">
        <f t="shared" si="256"/>
        <v>25440</v>
      </c>
      <c r="Z1138" s="31">
        <f t="shared" si="257"/>
        <v>1808717.32</v>
      </c>
      <c r="AA1138" s="31">
        <f t="shared" si="258"/>
        <v>1808717</v>
      </c>
      <c r="AB1138" s="5">
        <v>1</v>
      </c>
      <c r="AC1138" s="6">
        <v>1878280.83</v>
      </c>
      <c r="AD1138" s="30">
        <v>0</v>
      </c>
      <c r="AE1138" s="67">
        <f t="shared" si="259"/>
        <v>1</v>
      </c>
      <c r="AF1138" s="70">
        <f>IF(C1138=Sheet6!$E$3,Sheet6!$E$4,IF('January 2023'!C1138=Sheet6!$F$3,Sheet6!$F$4,IF('January 2023'!C1138=Sheet6!$G$3,Sheet6!$G$4,IF('January 2023'!C1138=Sheet6!$H$3,Sheet6!$H$4,IF('January 2023'!C1138=Sheet6!$I$3,Sheet6!$I$4,IF('January 2023'!C1138=Sheet6!$J$3,Sheet6!$J$4,IF('January 2023'!C1138=Sheet6!$K$3,Sheet6!$K$4,IF('January 2023'!C1138=Sheet6!$L$3,Sheet6!$L$4))))))))</f>
        <v>0.11591202664236167</v>
      </c>
      <c r="AG1138" s="74">
        <f t="shared" si="260"/>
        <v>1</v>
      </c>
      <c r="AH1138" s="71">
        <v>0.83099999999999996</v>
      </c>
      <c r="AI1138" s="72">
        <f t="shared" si="261"/>
        <v>1</v>
      </c>
      <c r="AJ1138" s="73">
        <f t="shared" si="262"/>
        <v>1</v>
      </c>
      <c r="AK1138" s="73">
        <v>0.63021003652928631</v>
      </c>
      <c r="AL1138" s="95">
        <f t="shared" si="263"/>
        <v>1</v>
      </c>
      <c r="AM1138" s="107">
        <v>0</v>
      </c>
      <c r="AN1138" s="98">
        <f t="shared" si="264"/>
        <v>0</v>
      </c>
      <c r="AO1138" s="99" t="e">
        <f>SUMIF([1]Sheet1!$AB:$AB,E1138,[1]Sheet1!$AA:$AA)</f>
        <v>#VALUE!</v>
      </c>
      <c r="AP1138" s="100">
        <f t="shared" si="265"/>
        <v>1</v>
      </c>
      <c r="AQ1138" s="97">
        <f t="shared" si="266"/>
        <v>0</v>
      </c>
      <c r="AR1138" s="100">
        <f t="shared" si="267"/>
        <v>0.99999982307904256</v>
      </c>
      <c r="AS1138" s="101">
        <f t="shared" si="268"/>
        <v>1.7692095743981895E-7</v>
      </c>
      <c r="AT1138" s="100">
        <v>0.11591202664236167</v>
      </c>
      <c r="AU1138" s="108">
        <f t="shared" si="269"/>
        <v>1</v>
      </c>
    </row>
    <row r="1139" spans="1:47" hidden="1">
      <c r="A1139" s="21">
        <v>44927</v>
      </c>
      <c r="B1139" s="23" t="s">
        <v>13</v>
      </c>
      <c r="C1139" s="23" t="s">
        <v>974</v>
      </c>
      <c r="D1139" s="23" t="s">
        <v>1097</v>
      </c>
      <c r="E1139" s="23">
        <v>1002650917</v>
      </c>
      <c r="F1139" s="23" t="s">
        <v>15</v>
      </c>
      <c r="G1139" s="23">
        <v>1069288</v>
      </c>
      <c r="H1139" s="37" t="s">
        <v>20</v>
      </c>
      <c r="I1139" s="4" t="s">
        <v>3512</v>
      </c>
      <c r="J1139" s="4" t="s">
        <v>3512</v>
      </c>
      <c r="K1139" s="24">
        <v>24266</v>
      </c>
      <c r="L1139" s="24">
        <v>24266</v>
      </c>
      <c r="M1139" s="29">
        <v>1</v>
      </c>
      <c r="N1139" s="29">
        <v>1</v>
      </c>
      <c r="O1139" s="29">
        <v>0</v>
      </c>
      <c r="P1139" s="29">
        <v>24266</v>
      </c>
      <c r="Q1139" s="29">
        <v>0</v>
      </c>
      <c r="R1139" s="28">
        <v>1725249</v>
      </c>
      <c r="S1139" s="28">
        <v>0</v>
      </c>
      <c r="T1139" s="28">
        <v>1725249</v>
      </c>
      <c r="U1139" s="28">
        <v>0</v>
      </c>
      <c r="V1139" s="29">
        <v>1</v>
      </c>
      <c r="W1139" s="29">
        <v>0</v>
      </c>
      <c r="X1139" s="32">
        <f t="shared" si="255"/>
        <v>1</v>
      </c>
      <c r="Y1139" s="33">
        <f t="shared" si="256"/>
        <v>24266</v>
      </c>
      <c r="Z1139" s="33">
        <f t="shared" si="257"/>
        <v>1725249</v>
      </c>
      <c r="AA1139" s="33">
        <f t="shared" si="258"/>
        <v>1725249</v>
      </c>
      <c r="AB1139" s="5">
        <v>1</v>
      </c>
      <c r="AC1139" s="6">
        <v>1675980.9</v>
      </c>
      <c r="AD1139" s="32">
        <v>0</v>
      </c>
      <c r="AE1139" s="67">
        <f t="shared" si="259"/>
        <v>1</v>
      </c>
      <c r="AF1139" s="70">
        <f>IF(C1139=Sheet6!$E$3,Sheet6!$E$4,IF('January 2023'!C1139=Sheet6!$F$3,Sheet6!$F$4,IF('January 2023'!C1139=Sheet6!$G$3,Sheet6!$G$4,IF('January 2023'!C1139=Sheet6!$H$3,Sheet6!$H$4,IF('January 2023'!C1139=Sheet6!$I$3,Sheet6!$I$4,IF('January 2023'!C1139=Sheet6!$J$3,Sheet6!$J$4,IF('January 2023'!C1139=Sheet6!$K$3,Sheet6!$K$4,IF('January 2023'!C1139=Sheet6!$L$3,Sheet6!$L$4))))))))</f>
        <v>0.11591202664236167</v>
      </c>
      <c r="AG1139" s="74">
        <f t="shared" si="260"/>
        <v>1</v>
      </c>
      <c r="AH1139" s="71">
        <v>0.83099999999999996</v>
      </c>
      <c r="AI1139" s="72">
        <f t="shared" si="261"/>
        <v>1</v>
      </c>
      <c r="AJ1139" s="73">
        <f t="shared" si="262"/>
        <v>1</v>
      </c>
      <c r="AK1139" s="73">
        <v>0.63021003652928631</v>
      </c>
      <c r="AL1139" s="95">
        <f t="shared" si="263"/>
        <v>1</v>
      </c>
      <c r="AM1139" s="107">
        <v>0</v>
      </c>
      <c r="AN1139" s="98">
        <f t="shared" si="264"/>
        <v>0</v>
      </c>
      <c r="AO1139" s="99" t="e">
        <f>SUMIF([1]Sheet1!$AB:$AB,E1139,[1]Sheet1!$AA:$AA)</f>
        <v>#VALUE!</v>
      </c>
      <c r="AP1139" s="100">
        <f t="shared" si="265"/>
        <v>1</v>
      </c>
      <c r="AQ1139" s="97">
        <f t="shared" si="266"/>
        <v>0</v>
      </c>
      <c r="AR1139" s="100">
        <f t="shared" si="267"/>
        <v>1</v>
      </c>
      <c r="AS1139" s="101">
        <f t="shared" si="268"/>
        <v>0</v>
      </c>
      <c r="AT1139" s="100">
        <v>0.11591202664236167</v>
      </c>
      <c r="AU1139" s="108">
        <f t="shared" si="269"/>
        <v>1</v>
      </c>
    </row>
    <row r="1140" spans="1:47" hidden="1">
      <c r="A1140" s="21">
        <v>44927</v>
      </c>
      <c r="B1140" s="23" t="s">
        <v>13</v>
      </c>
      <c r="C1140" s="23" t="s">
        <v>974</v>
      </c>
      <c r="D1140" s="23" t="s">
        <v>1108</v>
      </c>
      <c r="E1140" s="23">
        <v>1002049710</v>
      </c>
      <c r="F1140" s="23" t="s">
        <v>15</v>
      </c>
      <c r="G1140" s="23">
        <v>1079545</v>
      </c>
      <c r="H1140" s="37" t="s">
        <v>20</v>
      </c>
      <c r="I1140" s="4" t="s">
        <v>3512</v>
      </c>
      <c r="J1140" s="4" t="s">
        <v>3512</v>
      </c>
      <c r="K1140" s="24">
        <v>24234</v>
      </c>
      <c r="L1140" s="24">
        <v>24234</v>
      </c>
      <c r="M1140" s="29">
        <v>1</v>
      </c>
      <c r="N1140" s="29">
        <v>1</v>
      </c>
      <c r="O1140" s="29">
        <v>0</v>
      </c>
      <c r="P1140" s="29">
        <v>24234</v>
      </c>
      <c r="Q1140" s="29">
        <v>0</v>
      </c>
      <c r="R1140" s="28">
        <v>1722973.8800000001</v>
      </c>
      <c r="S1140" s="28">
        <v>0</v>
      </c>
      <c r="T1140" s="28">
        <v>1722973.88</v>
      </c>
      <c r="U1140" s="28">
        <v>0</v>
      </c>
      <c r="V1140" s="29">
        <v>1</v>
      </c>
      <c r="W1140" s="29">
        <v>0</v>
      </c>
      <c r="X1140" s="32">
        <f t="shared" si="255"/>
        <v>1</v>
      </c>
      <c r="Y1140" s="33">
        <f t="shared" si="256"/>
        <v>24234</v>
      </c>
      <c r="Z1140" s="33">
        <f t="shared" si="257"/>
        <v>1722973.8800000001</v>
      </c>
      <c r="AA1140" s="33">
        <f t="shared" si="258"/>
        <v>1722973.88</v>
      </c>
      <c r="AB1140" s="5">
        <v>1</v>
      </c>
      <c r="AC1140" s="6">
        <v>1854436.28</v>
      </c>
      <c r="AD1140" s="32">
        <v>0</v>
      </c>
      <c r="AE1140" s="67">
        <f t="shared" si="259"/>
        <v>1</v>
      </c>
      <c r="AF1140" s="70">
        <f>IF(C1140=Sheet6!$E$3,Sheet6!$E$4,IF('January 2023'!C1140=Sheet6!$F$3,Sheet6!$F$4,IF('January 2023'!C1140=Sheet6!$G$3,Sheet6!$G$4,IF('January 2023'!C1140=Sheet6!$H$3,Sheet6!$H$4,IF('January 2023'!C1140=Sheet6!$I$3,Sheet6!$I$4,IF('January 2023'!C1140=Sheet6!$J$3,Sheet6!$J$4,IF('January 2023'!C1140=Sheet6!$K$3,Sheet6!$K$4,IF('January 2023'!C1140=Sheet6!$L$3,Sheet6!$L$4))))))))</f>
        <v>0.11591202664236167</v>
      </c>
      <c r="AG1140" s="74">
        <f t="shared" si="260"/>
        <v>1</v>
      </c>
      <c r="AH1140" s="71">
        <v>0.83099999999999996</v>
      </c>
      <c r="AI1140" s="72">
        <f t="shared" si="261"/>
        <v>1</v>
      </c>
      <c r="AJ1140" s="73">
        <f t="shared" si="262"/>
        <v>1</v>
      </c>
      <c r="AK1140" s="73">
        <v>0.63021003652928631</v>
      </c>
      <c r="AL1140" s="95">
        <f t="shared" si="263"/>
        <v>1</v>
      </c>
      <c r="AM1140" s="107">
        <v>0</v>
      </c>
      <c r="AN1140" s="98">
        <f t="shared" si="264"/>
        <v>0</v>
      </c>
      <c r="AO1140" s="99" t="e">
        <f>SUMIF([1]Sheet1!$AB:$AB,E1140,[1]Sheet1!$AA:$AA)</f>
        <v>#VALUE!</v>
      </c>
      <c r="AP1140" s="100">
        <f t="shared" si="265"/>
        <v>1</v>
      </c>
      <c r="AQ1140" s="97">
        <f t="shared" si="266"/>
        <v>0</v>
      </c>
      <c r="AR1140" s="100">
        <f t="shared" si="267"/>
        <v>0.99999999999999989</v>
      </c>
      <c r="AS1140" s="101">
        <f t="shared" si="268"/>
        <v>0</v>
      </c>
      <c r="AT1140" s="100">
        <v>0.11591202664236167</v>
      </c>
      <c r="AU1140" s="108">
        <f t="shared" si="269"/>
        <v>1</v>
      </c>
    </row>
    <row r="1141" spans="1:47" hidden="1">
      <c r="A1141" s="21">
        <v>44927</v>
      </c>
      <c r="B1141" s="23" t="s">
        <v>13</v>
      </c>
      <c r="C1141" s="23" t="s">
        <v>974</v>
      </c>
      <c r="D1141" s="23" t="s">
        <v>1139</v>
      </c>
      <c r="E1141" s="23">
        <v>1002049530</v>
      </c>
      <c r="F1141" s="23" t="s">
        <v>15</v>
      </c>
      <c r="G1141" s="23">
        <v>1079545</v>
      </c>
      <c r="H1141" s="37" t="s">
        <v>20</v>
      </c>
      <c r="I1141" s="4" t="s">
        <v>3512</v>
      </c>
      <c r="J1141" s="4" t="s">
        <v>3512</v>
      </c>
      <c r="K1141" s="24">
        <v>24074</v>
      </c>
      <c r="L1141" s="24">
        <v>24074</v>
      </c>
      <c r="M1141" s="29">
        <v>1</v>
      </c>
      <c r="N1141" s="29">
        <v>1</v>
      </c>
      <c r="O1141" s="29">
        <v>0</v>
      </c>
      <c r="P1141" s="29">
        <v>24074</v>
      </c>
      <c r="Q1141" s="29">
        <v>0</v>
      </c>
      <c r="R1141" s="28">
        <v>1711598.3</v>
      </c>
      <c r="S1141" s="28">
        <v>0</v>
      </c>
      <c r="T1141" s="28">
        <v>0</v>
      </c>
      <c r="U1141" s="28">
        <v>0</v>
      </c>
      <c r="V1141" s="29">
        <v>0</v>
      </c>
      <c r="W1141" s="29">
        <v>0</v>
      </c>
      <c r="X1141" s="32">
        <f t="shared" si="255"/>
        <v>1</v>
      </c>
      <c r="Y1141" s="33">
        <f t="shared" si="256"/>
        <v>24074</v>
      </c>
      <c r="Z1141" s="33">
        <f t="shared" si="257"/>
        <v>1711598.3</v>
      </c>
      <c r="AA1141" s="33">
        <f t="shared" si="258"/>
        <v>0</v>
      </c>
      <c r="AB1141" s="5">
        <v>0</v>
      </c>
      <c r="AC1141" s="6">
        <v>3294748.66</v>
      </c>
      <c r="AD1141" s="32">
        <v>0</v>
      </c>
      <c r="AE1141" s="67">
        <f t="shared" si="259"/>
        <v>0</v>
      </c>
      <c r="AF1141" s="70">
        <f>IF(C1141=Sheet6!$E$3,Sheet6!$E$4,IF('January 2023'!C1141=Sheet6!$F$3,Sheet6!$F$4,IF('January 2023'!C1141=Sheet6!$G$3,Sheet6!$G$4,IF('January 2023'!C1141=Sheet6!$H$3,Sheet6!$H$4,IF('January 2023'!C1141=Sheet6!$I$3,Sheet6!$I$4,IF('January 2023'!C1141=Sheet6!$J$3,Sheet6!$J$4,IF('January 2023'!C1141=Sheet6!$K$3,Sheet6!$K$4,IF('January 2023'!C1141=Sheet6!$L$3,Sheet6!$L$4))))))))</f>
        <v>0.11591202664236167</v>
      </c>
      <c r="AG1141" s="74">
        <f t="shared" si="260"/>
        <v>1</v>
      </c>
      <c r="AH1141" s="71">
        <v>0.83099999999999996</v>
      </c>
      <c r="AI1141" s="72">
        <f t="shared" si="261"/>
        <v>1</v>
      </c>
      <c r="AJ1141" s="73">
        <f t="shared" si="262"/>
        <v>0</v>
      </c>
      <c r="AK1141" s="73">
        <v>0.63021003652928631</v>
      </c>
      <c r="AL1141" s="95">
        <f t="shared" si="263"/>
        <v>0</v>
      </c>
      <c r="AM1141" s="107">
        <v>0</v>
      </c>
      <c r="AN1141" s="98">
        <f t="shared" si="264"/>
        <v>0</v>
      </c>
      <c r="AO1141" s="99" t="e">
        <f>SUMIF([1]Sheet1!$AB:$AB,E1141,[1]Sheet1!$AA:$AA)</f>
        <v>#VALUE!</v>
      </c>
      <c r="AP1141" s="100">
        <f t="shared" si="265"/>
        <v>1</v>
      </c>
      <c r="AQ1141" s="97">
        <f t="shared" si="266"/>
        <v>0</v>
      </c>
      <c r="AR1141" s="100">
        <f t="shared" si="267"/>
        <v>0</v>
      </c>
      <c r="AS1141" s="101">
        <f t="shared" si="268"/>
        <v>1</v>
      </c>
      <c r="AT1141" s="100">
        <v>0.11591202664236167</v>
      </c>
      <c r="AU1141" s="108">
        <f t="shared" si="269"/>
        <v>0</v>
      </c>
    </row>
    <row r="1142" spans="1:47" hidden="1">
      <c r="A1142" s="21">
        <v>44927</v>
      </c>
      <c r="B1142" s="22" t="s">
        <v>13</v>
      </c>
      <c r="C1142" s="22" t="s">
        <v>974</v>
      </c>
      <c r="D1142" s="22" t="s">
        <v>1106</v>
      </c>
      <c r="E1142" s="22">
        <v>1002050223</v>
      </c>
      <c r="F1142" s="23" t="s">
        <v>15</v>
      </c>
      <c r="G1142" s="22">
        <v>1079545</v>
      </c>
      <c r="H1142" s="36" t="s">
        <v>20</v>
      </c>
      <c r="I1142" s="4" t="s">
        <v>3512</v>
      </c>
      <c r="J1142" s="4" t="s">
        <v>3512</v>
      </c>
      <c r="K1142" s="24">
        <v>22214</v>
      </c>
      <c r="L1142" s="25">
        <v>22214</v>
      </c>
      <c r="M1142" s="26">
        <v>1</v>
      </c>
      <c r="N1142" s="26">
        <v>1</v>
      </c>
      <c r="O1142" s="26">
        <v>0</v>
      </c>
      <c r="P1142" s="26">
        <v>22214</v>
      </c>
      <c r="Q1142" s="26">
        <v>0</v>
      </c>
      <c r="R1142" s="27">
        <v>1579357.18</v>
      </c>
      <c r="S1142" s="27">
        <v>0</v>
      </c>
      <c r="T1142" s="28">
        <v>1579343</v>
      </c>
      <c r="U1142" s="27">
        <v>0</v>
      </c>
      <c r="V1142" s="29">
        <v>1</v>
      </c>
      <c r="W1142" s="26">
        <v>0</v>
      </c>
      <c r="X1142" s="30">
        <f t="shared" si="255"/>
        <v>1</v>
      </c>
      <c r="Y1142" s="31">
        <f t="shared" si="256"/>
        <v>22214</v>
      </c>
      <c r="Z1142" s="31">
        <f t="shared" si="257"/>
        <v>1579357.18</v>
      </c>
      <c r="AA1142" s="31">
        <f t="shared" si="258"/>
        <v>1579343</v>
      </c>
      <c r="AB1142" s="5">
        <v>1</v>
      </c>
      <c r="AC1142" s="6">
        <v>1654985.53</v>
      </c>
      <c r="AD1142" s="30">
        <v>0</v>
      </c>
      <c r="AE1142" s="67">
        <f t="shared" si="259"/>
        <v>1</v>
      </c>
      <c r="AF1142" s="70">
        <f>IF(C1142=Sheet6!$E$3,Sheet6!$E$4,IF('January 2023'!C1142=Sheet6!$F$3,Sheet6!$F$4,IF('January 2023'!C1142=Sheet6!$G$3,Sheet6!$G$4,IF('January 2023'!C1142=Sheet6!$H$3,Sheet6!$H$4,IF('January 2023'!C1142=Sheet6!$I$3,Sheet6!$I$4,IF('January 2023'!C1142=Sheet6!$J$3,Sheet6!$J$4,IF('January 2023'!C1142=Sheet6!$K$3,Sheet6!$K$4,IF('January 2023'!C1142=Sheet6!$L$3,Sheet6!$L$4))))))))</f>
        <v>0.11591202664236167</v>
      </c>
      <c r="AG1142" s="74">
        <f t="shared" si="260"/>
        <v>1</v>
      </c>
      <c r="AH1142" s="71">
        <v>0.83099999999999996</v>
      </c>
      <c r="AI1142" s="72">
        <f t="shared" si="261"/>
        <v>1</v>
      </c>
      <c r="AJ1142" s="73">
        <f t="shared" si="262"/>
        <v>1</v>
      </c>
      <c r="AK1142" s="73">
        <v>0.63021003652928631</v>
      </c>
      <c r="AL1142" s="95">
        <f t="shared" si="263"/>
        <v>1</v>
      </c>
      <c r="AM1142" s="107">
        <v>0</v>
      </c>
      <c r="AN1142" s="98">
        <f t="shared" si="264"/>
        <v>0</v>
      </c>
      <c r="AO1142" s="99" t="e">
        <f>SUMIF([1]Sheet1!$AB:$AB,E1142,[1]Sheet1!$AA:$AA)</f>
        <v>#VALUE!</v>
      </c>
      <c r="AP1142" s="100">
        <f t="shared" si="265"/>
        <v>1</v>
      </c>
      <c r="AQ1142" s="97">
        <f t="shared" si="266"/>
        <v>0</v>
      </c>
      <c r="AR1142" s="100">
        <f t="shared" si="267"/>
        <v>0.99999102166363663</v>
      </c>
      <c r="AS1142" s="101">
        <f t="shared" si="268"/>
        <v>8.9783363633744173E-6</v>
      </c>
      <c r="AT1142" s="100">
        <v>0.11591202664236167</v>
      </c>
      <c r="AU1142" s="108">
        <f t="shared" si="269"/>
        <v>1</v>
      </c>
    </row>
    <row r="1143" spans="1:47" hidden="1">
      <c r="A1143" s="21">
        <v>44927</v>
      </c>
      <c r="B1143" s="22" t="s">
        <v>13</v>
      </c>
      <c r="C1143" s="22" t="s">
        <v>974</v>
      </c>
      <c r="D1143" s="22" t="s">
        <v>1101</v>
      </c>
      <c r="E1143" s="22">
        <v>1002860060</v>
      </c>
      <c r="F1143" s="23" t="s">
        <v>15</v>
      </c>
      <c r="G1143" s="22">
        <v>1079545</v>
      </c>
      <c r="H1143" s="36" t="s">
        <v>20</v>
      </c>
      <c r="I1143" s="4" t="s">
        <v>3512</v>
      </c>
      <c r="J1143" s="4" t="s">
        <v>3512</v>
      </c>
      <c r="K1143" s="24">
        <v>21600</v>
      </c>
      <c r="L1143" s="25">
        <v>21600</v>
      </c>
      <c r="M1143" s="26">
        <v>1</v>
      </c>
      <c r="N1143" s="26">
        <v>1</v>
      </c>
      <c r="O1143" s="26">
        <v>0</v>
      </c>
      <c r="P1143" s="26">
        <v>21600</v>
      </c>
      <c r="Q1143" s="26">
        <v>0</v>
      </c>
      <c r="R1143" s="27">
        <v>1535703.39</v>
      </c>
      <c r="S1143" s="27">
        <v>0</v>
      </c>
      <c r="T1143" s="28">
        <v>1535703.39</v>
      </c>
      <c r="U1143" s="27">
        <v>0</v>
      </c>
      <c r="V1143" s="29">
        <v>1</v>
      </c>
      <c r="W1143" s="26">
        <v>0</v>
      </c>
      <c r="X1143" s="30">
        <f t="shared" si="255"/>
        <v>1</v>
      </c>
      <c r="Y1143" s="31">
        <f t="shared" si="256"/>
        <v>21600</v>
      </c>
      <c r="Z1143" s="31">
        <f t="shared" si="257"/>
        <v>1535703.39</v>
      </c>
      <c r="AA1143" s="31">
        <f t="shared" si="258"/>
        <v>1535703.39</v>
      </c>
      <c r="AB1143" s="5">
        <v>1</v>
      </c>
      <c r="AC1143" s="6">
        <v>1580604.75</v>
      </c>
      <c r="AD1143" s="30">
        <v>0</v>
      </c>
      <c r="AE1143" s="67">
        <f t="shared" si="259"/>
        <v>1</v>
      </c>
      <c r="AF1143" s="70">
        <f>IF(C1143=Sheet6!$E$3,Sheet6!$E$4,IF('January 2023'!C1143=Sheet6!$F$3,Sheet6!$F$4,IF('January 2023'!C1143=Sheet6!$G$3,Sheet6!$G$4,IF('January 2023'!C1143=Sheet6!$H$3,Sheet6!$H$4,IF('January 2023'!C1143=Sheet6!$I$3,Sheet6!$I$4,IF('January 2023'!C1143=Sheet6!$J$3,Sheet6!$J$4,IF('January 2023'!C1143=Sheet6!$K$3,Sheet6!$K$4,IF('January 2023'!C1143=Sheet6!$L$3,Sheet6!$L$4))))))))</f>
        <v>0.11591202664236167</v>
      </c>
      <c r="AG1143" s="74">
        <f t="shared" si="260"/>
        <v>1</v>
      </c>
      <c r="AH1143" s="71">
        <v>0.83099999999999996</v>
      </c>
      <c r="AI1143" s="72">
        <f t="shared" si="261"/>
        <v>1</v>
      </c>
      <c r="AJ1143" s="73">
        <f t="shared" si="262"/>
        <v>1</v>
      </c>
      <c r="AK1143" s="73">
        <v>0.63021003652928631</v>
      </c>
      <c r="AL1143" s="95">
        <f t="shared" si="263"/>
        <v>1</v>
      </c>
      <c r="AM1143" s="107">
        <v>0</v>
      </c>
      <c r="AN1143" s="98">
        <f t="shared" si="264"/>
        <v>0</v>
      </c>
      <c r="AO1143" s="99" t="e">
        <f>SUMIF([1]Sheet1!$AB:$AB,E1143,[1]Sheet1!$AA:$AA)</f>
        <v>#VALUE!</v>
      </c>
      <c r="AP1143" s="100">
        <f t="shared" si="265"/>
        <v>1</v>
      </c>
      <c r="AQ1143" s="97">
        <f t="shared" si="266"/>
        <v>0</v>
      </c>
      <c r="AR1143" s="100">
        <f t="shared" si="267"/>
        <v>1</v>
      </c>
      <c r="AS1143" s="101">
        <f t="shared" si="268"/>
        <v>0</v>
      </c>
      <c r="AT1143" s="100">
        <v>0.11591202664236167</v>
      </c>
      <c r="AU1143" s="108">
        <f t="shared" si="269"/>
        <v>1</v>
      </c>
    </row>
    <row r="1144" spans="1:47" hidden="1">
      <c r="A1144" s="21">
        <v>44927</v>
      </c>
      <c r="B1144" s="22" t="s">
        <v>13</v>
      </c>
      <c r="C1144" s="22" t="s">
        <v>974</v>
      </c>
      <c r="D1144" s="22" t="s">
        <v>1112</v>
      </c>
      <c r="E1144" s="22">
        <v>1002049753</v>
      </c>
      <c r="F1144" s="23" t="s">
        <v>15</v>
      </c>
      <c r="G1144" s="22">
        <v>1079545</v>
      </c>
      <c r="H1144" s="36" t="s">
        <v>20</v>
      </c>
      <c r="I1144" s="4" t="s">
        <v>3512</v>
      </c>
      <c r="J1144" s="4" t="s">
        <v>3512</v>
      </c>
      <c r="K1144" s="24">
        <v>16790</v>
      </c>
      <c r="L1144" s="25">
        <v>16790</v>
      </c>
      <c r="M1144" s="26">
        <v>1</v>
      </c>
      <c r="N1144" s="26">
        <v>1</v>
      </c>
      <c r="O1144" s="26">
        <v>0</v>
      </c>
      <c r="P1144" s="26">
        <v>16790</v>
      </c>
      <c r="Q1144" s="26">
        <v>0</v>
      </c>
      <c r="R1144" s="27">
        <v>1193725</v>
      </c>
      <c r="S1144" s="27">
        <v>0</v>
      </c>
      <c r="T1144" s="28">
        <v>1194000</v>
      </c>
      <c r="U1144" s="27">
        <v>0</v>
      </c>
      <c r="V1144" s="29">
        <v>1</v>
      </c>
      <c r="W1144" s="26">
        <v>0</v>
      </c>
      <c r="X1144" s="30">
        <f t="shared" si="255"/>
        <v>1</v>
      </c>
      <c r="Y1144" s="31">
        <f t="shared" si="256"/>
        <v>16790</v>
      </c>
      <c r="Z1144" s="31">
        <f t="shared" si="257"/>
        <v>1193725</v>
      </c>
      <c r="AA1144" s="31">
        <f t="shared" si="258"/>
        <v>1194000</v>
      </c>
      <c r="AB1144" s="5">
        <v>1</v>
      </c>
      <c r="AC1144" s="6">
        <v>2116226.11</v>
      </c>
      <c r="AD1144" s="30">
        <v>0</v>
      </c>
      <c r="AE1144" s="67">
        <f t="shared" si="259"/>
        <v>1</v>
      </c>
      <c r="AF1144" s="70">
        <f>IF(C1144=Sheet6!$E$3,Sheet6!$E$4,IF('January 2023'!C1144=Sheet6!$F$3,Sheet6!$F$4,IF('January 2023'!C1144=Sheet6!$G$3,Sheet6!$G$4,IF('January 2023'!C1144=Sheet6!$H$3,Sheet6!$H$4,IF('January 2023'!C1144=Sheet6!$I$3,Sheet6!$I$4,IF('January 2023'!C1144=Sheet6!$J$3,Sheet6!$J$4,IF('January 2023'!C1144=Sheet6!$K$3,Sheet6!$K$4,IF('January 2023'!C1144=Sheet6!$L$3,Sheet6!$L$4))))))))</f>
        <v>0.11591202664236167</v>
      </c>
      <c r="AG1144" s="74">
        <f t="shared" si="260"/>
        <v>1</v>
      </c>
      <c r="AH1144" s="71">
        <v>0.83099999999999996</v>
      </c>
      <c r="AI1144" s="72">
        <f t="shared" si="261"/>
        <v>1</v>
      </c>
      <c r="AJ1144" s="73">
        <f t="shared" si="262"/>
        <v>1</v>
      </c>
      <c r="AK1144" s="73">
        <v>0.63021003652928631</v>
      </c>
      <c r="AL1144" s="95">
        <f t="shared" si="263"/>
        <v>1</v>
      </c>
      <c r="AM1144" s="107">
        <v>0</v>
      </c>
      <c r="AN1144" s="98">
        <f t="shared" si="264"/>
        <v>0</v>
      </c>
      <c r="AO1144" s="99" t="e">
        <f>SUMIF([1]Sheet1!$AB:$AB,E1144,[1]Sheet1!$AA:$AA)</f>
        <v>#VALUE!</v>
      </c>
      <c r="AP1144" s="100">
        <f t="shared" si="265"/>
        <v>1</v>
      </c>
      <c r="AQ1144" s="97">
        <f t="shared" si="266"/>
        <v>0</v>
      </c>
      <c r="AR1144" s="100">
        <f t="shared" si="267"/>
        <v>1.0002303713166767</v>
      </c>
      <c r="AS1144" s="101">
        <f t="shared" si="268"/>
        <v>-2.3037131667669186E-4</v>
      </c>
      <c r="AT1144" s="100">
        <v>0.11591202664236167</v>
      </c>
      <c r="AU1144" s="108">
        <f t="shared" si="269"/>
        <v>1</v>
      </c>
    </row>
    <row r="1145" spans="1:47" hidden="1">
      <c r="A1145" s="21">
        <v>44927</v>
      </c>
      <c r="B1145" s="23" t="s">
        <v>13</v>
      </c>
      <c r="C1145" s="23" t="s">
        <v>974</v>
      </c>
      <c r="D1145" s="23" t="s">
        <v>1123</v>
      </c>
      <c r="E1145" s="23">
        <v>1002049799</v>
      </c>
      <c r="F1145" s="23" t="s">
        <v>15</v>
      </c>
      <c r="G1145" s="23">
        <v>1172349</v>
      </c>
      <c r="H1145" s="37" t="s">
        <v>20</v>
      </c>
      <c r="I1145" s="4" t="s">
        <v>3512</v>
      </c>
      <c r="J1145" s="4" t="s">
        <v>3512</v>
      </c>
      <c r="K1145" s="24">
        <v>15604</v>
      </c>
      <c r="L1145" s="24">
        <v>15604</v>
      </c>
      <c r="M1145" s="29">
        <v>1</v>
      </c>
      <c r="N1145" s="29">
        <v>1</v>
      </c>
      <c r="O1145" s="29">
        <v>0</v>
      </c>
      <c r="P1145" s="29">
        <v>15604</v>
      </c>
      <c r="Q1145" s="29">
        <v>0</v>
      </c>
      <c r="R1145" s="28">
        <v>999028.61</v>
      </c>
      <c r="S1145" s="28">
        <v>0</v>
      </c>
      <c r="T1145" s="28">
        <v>999028.6</v>
      </c>
      <c r="U1145" s="28">
        <v>0</v>
      </c>
      <c r="V1145" s="29">
        <v>1</v>
      </c>
      <c r="W1145" s="29">
        <v>0</v>
      </c>
      <c r="X1145" s="32">
        <f t="shared" si="255"/>
        <v>1</v>
      </c>
      <c r="Y1145" s="33">
        <f t="shared" si="256"/>
        <v>15604</v>
      </c>
      <c r="Z1145" s="33">
        <f t="shared" si="257"/>
        <v>999028.61</v>
      </c>
      <c r="AA1145" s="33">
        <f t="shared" si="258"/>
        <v>999028.6</v>
      </c>
      <c r="AB1145" s="5">
        <v>1</v>
      </c>
      <c r="AC1145" s="6">
        <v>1115571.05</v>
      </c>
      <c r="AD1145" s="32">
        <v>0</v>
      </c>
      <c r="AE1145" s="67">
        <f t="shared" si="259"/>
        <v>1</v>
      </c>
      <c r="AF1145" s="70">
        <f>IF(C1145=Sheet6!$E$3,Sheet6!$E$4,IF('January 2023'!C1145=Sheet6!$F$3,Sheet6!$F$4,IF('January 2023'!C1145=Sheet6!$G$3,Sheet6!$G$4,IF('January 2023'!C1145=Sheet6!$H$3,Sheet6!$H$4,IF('January 2023'!C1145=Sheet6!$I$3,Sheet6!$I$4,IF('January 2023'!C1145=Sheet6!$J$3,Sheet6!$J$4,IF('January 2023'!C1145=Sheet6!$K$3,Sheet6!$K$4,IF('January 2023'!C1145=Sheet6!$L$3,Sheet6!$L$4))))))))</f>
        <v>0.11591202664236167</v>
      </c>
      <c r="AG1145" s="74">
        <f t="shared" si="260"/>
        <v>1</v>
      </c>
      <c r="AH1145" s="71">
        <v>0.83099999999999996</v>
      </c>
      <c r="AI1145" s="72">
        <f t="shared" si="261"/>
        <v>1</v>
      </c>
      <c r="AJ1145" s="73">
        <f t="shared" si="262"/>
        <v>1</v>
      </c>
      <c r="AK1145" s="73">
        <v>0.63021003652928631</v>
      </c>
      <c r="AL1145" s="95">
        <f t="shared" si="263"/>
        <v>1</v>
      </c>
      <c r="AM1145" s="107">
        <v>0</v>
      </c>
      <c r="AN1145" s="98">
        <f t="shared" si="264"/>
        <v>0</v>
      </c>
      <c r="AO1145" s="99" t="e">
        <f>SUMIF([1]Sheet1!$AB:$AB,E1145,[1]Sheet1!$AA:$AA)</f>
        <v>#VALUE!</v>
      </c>
      <c r="AP1145" s="100">
        <f t="shared" si="265"/>
        <v>1</v>
      </c>
      <c r="AQ1145" s="97">
        <f t="shared" si="266"/>
        <v>0</v>
      </c>
      <c r="AR1145" s="100">
        <f t="shared" si="267"/>
        <v>0.99999998999027662</v>
      </c>
      <c r="AS1145" s="101">
        <f t="shared" si="268"/>
        <v>1.000972338349726E-8</v>
      </c>
      <c r="AT1145" s="100">
        <v>0.11591202664236167</v>
      </c>
      <c r="AU1145" s="108">
        <f t="shared" si="269"/>
        <v>1</v>
      </c>
    </row>
    <row r="1146" spans="1:47" hidden="1">
      <c r="A1146" s="21">
        <v>44927</v>
      </c>
      <c r="B1146" s="22" t="s">
        <v>13</v>
      </c>
      <c r="C1146" s="22" t="s">
        <v>974</v>
      </c>
      <c r="D1146" s="22" t="s">
        <v>1134</v>
      </c>
      <c r="E1146" s="22">
        <v>1002049863</v>
      </c>
      <c r="F1146" s="23" t="s">
        <v>15</v>
      </c>
      <c r="G1146" s="22">
        <v>1069250</v>
      </c>
      <c r="H1146" s="36" t="s">
        <v>20</v>
      </c>
      <c r="I1146" s="4" t="s">
        <v>3512</v>
      </c>
      <c r="J1146" s="4" t="s">
        <v>3512</v>
      </c>
      <c r="K1146" s="24">
        <v>15457</v>
      </c>
      <c r="L1146" s="25">
        <v>15457</v>
      </c>
      <c r="M1146" s="26">
        <v>1</v>
      </c>
      <c r="N1146" s="26">
        <v>1</v>
      </c>
      <c r="O1146" s="26">
        <v>0</v>
      </c>
      <c r="P1146" s="26">
        <v>15457</v>
      </c>
      <c r="Q1146" s="26">
        <v>0</v>
      </c>
      <c r="R1146" s="27">
        <v>989617.10000000009</v>
      </c>
      <c r="S1146" s="27">
        <v>0</v>
      </c>
      <c r="T1146" s="28">
        <v>989520</v>
      </c>
      <c r="U1146" s="27">
        <v>0</v>
      </c>
      <c r="V1146" s="29">
        <v>1</v>
      </c>
      <c r="W1146" s="26">
        <v>0</v>
      </c>
      <c r="X1146" s="30">
        <f t="shared" si="255"/>
        <v>1</v>
      </c>
      <c r="Y1146" s="31">
        <f t="shared" si="256"/>
        <v>15457</v>
      </c>
      <c r="Z1146" s="31">
        <f t="shared" si="257"/>
        <v>989617.10000000009</v>
      </c>
      <c r="AA1146" s="31">
        <f t="shared" si="258"/>
        <v>989520</v>
      </c>
      <c r="AB1146" s="5">
        <v>1</v>
      </c>
      <c r="AC1146" s="6">
        <v>1010219.51</v>
      </c>
      <c r="AD1146" s="30">
        <v>0</v>
      </c>
      <c r="AE1146" s="67">
        <f t="shared" si="259"/>
        <v>1</v>
      </c>
      <c r="AF1146" s="70">
        <f>IF(C1146=Sheet6!$E$3,Sheet6!$E$4,IF('January 2023'!C1146=Sheet6!$F$3,Sheet6!$F$4,IF('January 2023'!C1146=Sheet6!$G$3,Sheet6!$G$4,IF('January 2023'!C1146=Sheet6!$H$3,Sheet6!$H$4,IF('January 2023'!C1146=Sheet6!$I$3,Sheet6!$I$4,IF('January 2023'!C1146=Sheet6!$J$3,Sheet6!$J$4,IF('January 2023'!C1146=Sheet6!$K$3,Sheet6!$K$4,IF('January 2023'!C1146=Sheet6!$L$3,Sheet6!$L$4))))))))</f>
        <v>0.11591202664236167</v>
      </c>
      <c r="AG1146" s="74">
        <f t="shared" si="260"/>
        <v>1</v>
      </c>
      <c r="AH1146" s="71">
        <v>0.83099999999999996</v>
      </c>
      <c r="AI1146" s="72">
        <f t="shared" si="261"/>
        <v>1</v>
      </c>
      <c r="AJ1146" s="73">
        <f t="shared" si="262"/>
        <v>1</v>
      </c>
      <c r="AK1146" s="73">
        <v>0.63021003652928631</v>
      </c>
      <c r="AL1146" s="95">
        <f t="shared" si="263"/>
        <v>1</v>
      </c>
      <c r="AM1146" s="107">
        <v>0</v>
      </c>
      <c r="AN1146" s="98">
        <f t="shared" si="264"/>
        <v>0</v>
      </c>
      <c r="AO1146" s="99" t="e">
        <f>SUMIF([1]Sheet1!$AB:$AB,E1146,[1]Sheet1!$AA:$AA)</f>
        <v>#VALUE!</v>
      </c>
      <c r="AP1146" s="100">
        <f t="shared" si="265"/>
        <v>1</v>
      </c>
      <c r="AQ1146" s="97">
        <f t="shared" si="266"/>
        <v>0</v>
      </c>
      <c r="AR1146" s="100">
        <f t="shared" si="267"/>
        <v>0.99990188124275536</v>
      </c>
      <c r="AS1146" s="101">
        <f t="shared" si="268"/>
        <v>9.8118757244636257E-5</v>
      </c>
      <c r="AT1146" s="100">
        <v>0.11591202664236167</v>
      </c>
      <c r="AU1146" s="108">
        <f t="shared" si="269"/>
        <v>1</v>
      </c>
    </row>
    <row r="1147" spans="1:47" hidden="1">
      <c r="A1147" s="21">
        <v>44927</v>
      </c>
      <c r="B1147" s="22" t="s">
        <v>13</v>
      </c>
      <c r="C1147" s="22" t="s">
        <v>974</v>
      </c>
      <c r="D1147" s="22" t="s">
        <v>1135</v>
      </c>
      <c r="E1147" s="22">
        <v>1002860078</v>
      </c>
      <c r="F1147" s="23" t="s">
        <v>15</v>
      </c>
      <c r="G1147" s="22">
        <v>1079545</v>
      </c>
      <c r="H1147" s="36" t="s">
        <v>20</v>
      </c>
      <c r="I1147" s="4" t="s">
        <v>3512</v>
      </c>
      <c r="J1147" s="4" t="s">
        <v>3512</v>
      </c>
      <c r="K1147" s="24">
        <v>15311</v>
      </c>
      <c r="L1147" s="25">
        <v>15311</v>
      </c>
      <c r="M1147" s="26">
        <v>1</v>
      </c>
      <c r="N1147" s="26">
        <v>1</v>
      </c>
      <c r="O1147" s="26">
        <v>0</v>
      </c>
      <c r="P1147" s="26">
        <v>15311</v>
      </c>
      <c r="Q1147" s="26">
        <v>0</v>
      </c>
      <c r="R1147" s="27">
        <v>980269.6100000001</v>
      </c>
      <c r="S1147" s="27">
        <v>0</v>
      </c>
      <c r="T1147" s="28">
        <v>980269.61</v>
      </c>
      <c r="U1147" s="27">
        <v>0</v>
      </c>
      <c r="V1147" s="29">
        <v>1</v>
      </c>
      <c r="W1147" s="26">
        <v>0</v>
      </c>
      <c r="X1147" s="30">
        <f t="shared" si="255"/>
        <v>1</v>
      </c>
      <c r="Y1147" s="31">
        <f t="shared" si="256"/>
        <v>15311</v>
      </c>
      <c r="Z1147" s="31">
        <f t="shared" si="257"/>
        <v>980269.6100000001</v>
      </c>
      <c r="AA1147" s="31">
        <f t="shared" si="258"/>
        <v>980269.61</v>
      </c>
      <c r="AB1147" s="5">
        <v>1</v>
      </c>
      <c r="AC1147" s="6">
        <v>1133566.54</v>
      </c>
      <c r="AD1147" s="30">
        <v>0</v>
      </c>
      <c r="AE1147" s="67">
        <f t="shared" si="259"/>
        <v>1</v>
      </c>
      <c r="AF1147" s="70">
        <f>IF(C1147=Sheet6!$E$3,Sheet6!$E$4,IF('January 2023'!C1147=Sheet6!$F$3,Sheet6!$F$4,IF('January 2023'!C1147=Sheet6!$G$3,Sheet6!$G$4,IF('January 2023'!C1147=Sheet6!$H$3,Sheet6!$H$4,IF('January 2023'!C1147=Sheet6!$I$3,Sheet6!$I$4,IF('January 2023'!C1147=Sheet6!$J$3,Sheet6!$J$4,IF('January 2023'!C1147=Sheet6!$K$3,Sheet6!$K$4,IF('January 2023'!C1147=Sheet6!$L$3,Sheet6!$L$4))))))))</f>
        <v>0.11591202664236167</v>
      </c>
      <c r="AG1147" s="74">
        <f t="shared" si="260"/>
        <v>1</v>
      </c>
      <c r="AH1147" s="71">
        <v>0.83099999999999996</v>
      </c>
      <c r="AI1147" s="72">
        <f t="shared" si="261"/>
        <v>1</v>
      </c>
      <c r="AJ1147" s="73">
        <f t="shared" si="262"/>
        <v>1</v>
      </c>
      <c r="AK1147" s="73">
        <v>0.63021003652928631</v>
      </c>
      <c r="AL1147" s="95">
        <f t="shared" si="263"/>
        <v>1</v>
      </c>
      <c r="AM1147" s="107">
        <v>0</v>
      </c>
      <c r="AN1147" s="98">
        <f t="shared" si="264"/>
        <v>0</v>
      </c>
      <c r="AO1147" s="99" t="e">
        <f>SUMIF([1]Sheet1!$AB:$AB,E1147,[1]Sheet1!$AA:$AA)</f>
        <v>#VALUE!</v>
      </c>
      <c r="AP1147" s="100">
        <f t="shared" si="265"/>
        <v>1</v>
      </c>
      <c r="AQ1147" s="97">
        <f t="shared" si="266"/>
        <v>0</v>
      </c>
      <c r="AR1147" s="100">
        <f t="shared" si="267"/>
        <v>0.99999999999999989</v>
      </c>
      <c r="AS1147" s="101">
        <f t="shared" si="268"/>
        <v>0</v>
      </c>
      <c r="AT1147" s="100">
        <v>0.11591202664236167</v>
      </c>
      <c r="AU1147" s="108">
        <f t="shared" si="269"/>
        <v>1</v>
      </c>
    </row>
    <row r="1148" spans="1:47" hidden="1">
      <c r="A1148" s="21">
        <v>44927</v>
      </c>
      <c r="B1148" s="23" t="s">
        <v>13</v>
      </c>
      <c r="C1148" s="23" t="s">
        <v>974</v>
      </c>
      <c r="D1148" s="23" t="s">
        <v>1138</v>
      </c>
      <c r="E1148" s="23">
        <v>1002049961</v>
      </c>
      <c r="F1148" s="23" t="s">
        <v>15</v>
      </c>
      <c r="G1148" s="23">
        <v>1079545</v>
      </c>
      <c r="H1148" s="37" t="s">
        <v>20</v>
      </c>
      <c r="I1148" s="4" t="s">
        <v>3512</v>
      </c>
      <c r="J1148" s="4" t="s">
        <v>3512</v>
      </c>
      <c r="K1148" s="24">
        <v>14824</v>
      </c>
      <c r="L1148" s="24">
        <v>14824</v>
      </c>
      <c r="M1148" s="29">
        <v>1</v>
      </c>
      <c r="N1148" s="29">
        <v>1</v>
      </c>
      <c r="O1148" s="29">
        <v>0</v>
      </c>
      <c r="P1148" s="29">
        <v>14824</v>
      </c>
      <c r="Q1148" s="29">
        <v>0</v>
      </c>
      <c r="R1148" s="28">
        <v>949089.99</v>
      </c>
      <c r="S1148" s="28">
        <v>0</v>
      </c>
      <c r="T1148" s="28">
        <v>949089.99</v>
      </c>
      <c r="U1148" s="28">
        <v>0</v>
      </c>
      <c r="V1148" s="29">
        <v>1</v>
      </c>
      <c r="W1148" s="29">
        <v>0</v>
      </c>
      <c r="X1148" s="32">
        <f t="shared" si="255"/>
        <v>1</v>
      </c>
      <c r="Y1148" s="33">
        <f t="shared" si="256"/>
        <v>14824</v>
      </c>
      <c r="Z1148" s="33">
        <f t="shared" si="257"/>
        <v>949089.99</v>
      </c>
      <c r="AA1148" s="33">
        <f t="shared" si="258"/>
        <v>949089.99</v>
      </c>
      <c r="AB1148" s="5">
        <v>1</v>
      </c>
      <c r="AC1148" s="6">
        <v>1274231.3600000001</v>
      </c>
      <c r="AD1148" s="32">
        <v>0</v>
      </c>
      <c r="AE1148" s="67">
        <f t="shared" si="259"/>
        <v>1</v>
      </c>
      <c r="AF1148" s="70">
        <f>IF(C1148=Sheet6!$E$3,Sheet6!$E$4,IF('January 2023'!C1148=Sheet6!$F$3,Sheet6!$F$4,IF('January 2023'!C1148=Sheet6!$G$3,Sheet6!$G$4,IF('January 2023'!C1148=Sheet6!$H$3,Sheet6!$H$4,IF('January 2023'!C1148=Sheet6!$I$3,Sheet6!$I$4,IF('January 2023'!C1148=Sheet6!$J$3,Sheet6!$J$4,IF('January 2023'!C1148=Sheet6!$K$3,Sheet6!$K$4,IF('January 2023'!C1148=Sheet6!$L$3,Sheet6!$L$4))))))))</f>
        <v>0.11591202664236167</v>
      </c>
      <c r="AG1148" s="74">
        <f t="shared" si="260"/>
        <v>1</v>
      </c>
      <c r="AH1148" s="71">
        <v>0.83099999999999996</v>
      </c>
      <c r="AI1148" s="72">
        <f t="shared" si="261"/>
        <v>1</v>
      </c>
      <c r="AJ1148" s="73">
        <f t="shared" si="262"/>
        <v>1</v>
      </c>
      <c r="AK1148" s="73">
        <v>0.63021003652928631</v>
      </c>
      <c r="AL1148" s="95">
        <f t="shared" si="263"/>
        <v>1</v>
      </c>
      <c r="AM1148" s="107">
        <v>0</v>
      </c>
      <c r="AN1148" s="98">
        <f t="shared" si="264"/>
        <v>0</v>
      </c>
      <c r="AO1148" s="99" t="e">
        <f>SUMIF([1]Sheet1!$AB:$AB,E1148,[1]Sheet1!$AA:$AA)</f>
        <v>#VALUE!</v>
      </c>
      <c r="AP1148" s="100">
        <f t="shared" si="265"/>
        <v>1</v>
      </c>
      <c r="AQ1148" s="97">
        <f t="shared" si="266"/>
        <v>0</v>
      </c>
      <c r="AR1148" s="100">
        <f t="shared" si="267"/>
        <v>1</v>
      </c>
      <c r="AS1148" s="101">
        <f t="shared" si="268"/>
        <v>0</v>
      </c>
      <c r="AT1148" s="100">
        <v>0.11591202664236167</v>
      </c>
      <c r="AU1148" s="108">
        <f t="shared" si="269"/>
        <v>1</v>
      </c>
    </row>
    <row r="1149" spans="1:47" hidden="1">
      <c r="A1149" s="21">
        <v>44927</v>
      </c>
      <c r="B1149" s="22" t="s">
        <v>13</v>
      </c>
      <c r="C1149" s="22" t="s">
        <v>974</v>
      </c>
      <c r="D1149" s="22" t="s">
        <v>1122</v>
      </c>
      <c r="E1149" s="22">
        <v>1004050573</v>
      </c>
      <c r="F1149" s="23" t="s">
        <v>15</v>
      </c>
      <c r="G1149" s="22">
        <v>1079549</v>
      </c>
      <c r="H1149" s="36" t="s">
        <v>20</v>
      </c>
      <c r="I1149" s="4" t="s">
        <v>3512</v>
      </c>
      <c r="J1149" s="4" t="s">
        <v>3512</v>
      </c>
      <c r="K1149" s="24">
        <v>14160</v>
      </c>
      <c r="L1149" s="25">
        <v>14160</v>
      </c>
      <c r="M1149" s="26">
        <v>1</v>
      </c>
      <c r="N1149" s="26">
        <v>1</v>
      </c>
      <c r="O1149" s="26">
        <v>0</v>
      </c>
      <c r="P1149" s="26">
        <v>14160</v>
      </c>
      <c r="Q1149" s="26">
        <v>0</v>
      </c>
      <c r="R1149" s="27">
        <v>906578.13</v>
      </c>
      <c r="S1149" s="27">
        <v>0</v>
      </c>
      <c r="T1149" s="28">
        <v>906578.13</v>
      </c>
      <c r="U1149" s="27">
        <v>0</v>
      </c>
      <c r="V1149" s="29">
        <v>1</v>
      </c>
      <c r="W1149" s="26">
        <v>0</v>
      </c>
      <c r="X1149" s="30">
        <f t="shared" si="255"/>
        <v>1</v>
      </c>
      <c r="Y1149" s="31">
        <f t="shared" si="256"/>
        <v>14160</v>
      </c>
      <c r="Z1149" s="31">
        <f t="shared" si="257"/>
        <v>906578.13</v>
      </c>
      <c r="AA1149" s="31">
        <f t="shared" si="258"/>
        <v>906578.13</v>
      </c>
      <c r="AB1149" s="5">
        <v>1</v>
      </c>
      <c r="AC1149" s="6">
        <v>994101.41</v>
      </c>
      <c r="AD1149" s="30">
        <v>0</v>
      </c>
      <c r="AE1149" s="67">
        <f t="shared" si="259"/>
        <v>1</v>
      </c>
      <c r="AF1149" s="70">
        <f>IF(C1149=Sheet6!$E$3,Sheet6!$E$4,IF('January 2023'!C1149=Sheet6!$F$3,Sheet6!$F$4,IF('January 2023'!C1149=Sheet6!$G$3,Sheet6!$G$4,IF('January 2023'!C1149=Sheet6!$H$3,Sheet6!$H$4,IF('January 2023'!C1149=Sheet6!$I$3,Sheet6!$I$4,IF('January 2023'!C1149=Sheet6!$J$3,Sheet6!$J$4,IF('January 2023'!C1149=Sheet6!$K$3,Sheet6!$K$4,IF('January 2023'!C1149=Sheet6!$L$3,Sheet6!$L$4))))))))</f>
        <v>0.11591202664236167</v>
      </c>
      <c r="AG1149" s="74">
        <f t="shared" si="260"/>
        <v>1</v>
      </c>
      <c r="AH1149" s="71">
        <v>0.83099999999999996</v>
      </c>
      <c r="AI1149" s="72">
        <f t="shared" si="261"/>
        <v>1</v>
      </c>
      <c r="AJ1149" s="73">
        <f t="shared" si="262"/>
        <v>1</v>
      </c>
      <c r="AK1149" s="73">
        <v>0.63021003652928631</v>
      </c>
      <c r="AL1149" s="95">
        <f t="shared" si="263"/>
        <v>1</v>
      </c>
      <c r="AM1149" s="107">
        <v>0</v>
      </c>
      <c r="AN1149" s="98">
        <f t="shared" si="264"/>
        <v>0</v>
      </c>
      <c r="AO1149" s="99" t="e">
        <f>SUMIF([1]Sheet1!$AB:$AB,E1149,[1]Sheet1!$AA:$AA)</f>
        <v>#VALUE!</v>
      </c>
      <c r="AP1149" s="100">
        <f t="shared" si="265"/>
        <v>1</v>
      </c>
      <c r="AQ1149" s="97">
        <f t="shared" si="266"/>
        <v>0</v>
      </c>
      <c r="AR1149" s="100">
        <f t="shared" si="267"/>
        <v>1</v>
      </c>
      <c r="AS1149" s="101">
        <f t="shared" si="268"/>
        <v>0</v>
      </c>
      <c r="AT1149" s="100">
        <v>0.11591202664236167</v>
      </c>
      <c r="AU1149" s="108">
        <f t="shared" si="269"/>
        <v>1</v>
      </c>
    </row>
    <row r="1150" spans="1:47" hidden="1">
      <c r="A1150" s="21">
        <v>44927</v>
      </c>
      <c r="B1150" s="23" t="s">
        <v>13</v>
      </c>
      <c r="C1150" s="23" t="s">
        <v>974</v>
      </c>
      <c r="D1150" s="23" t="s">
        <v>1115</v>
      </c>
      <c r="E1150" s="23">
        <v>1002860062</v>
      </c>
      <c r="F1150" s="23" t="s">
        <v>15</v>
      </c>
      <c r="G1150" s="23">
        <v>1079545</v>
      </c>
      <c r="H1150" s="37" t="s">
        <v>20</v>
      </c>
      <c r="I1150" s="4" t="s">
        <v>3512</v>
      </c>
      <c r="J1150" s="4" t="s">
        <v>3512</v>
      </c>
      <c r="K1150" s="24">
        <v>12900</v>
      </c>
      <c r="L1150" s="24">
        <v>12900</v>
      </c>
      <c r="M1150" s="29">
        <v>1</v>
      </c>
      <c r="N1150" s="29">
        <v>1</v>
      </c>
      <c r="O1150" s="29">
        <v>0</v>
      </c>
      <c r="P1150" s="29">
        <v>12900</v>
      </c>
      <c r="Q1150" s="29">
        <v>0</v>
      </c>
      <c r="R1150" s="28">
        <v>917156.19</v>
      </c>
      <c r="S1150" s="28">
        <v>0</v>
      </c>
      <c r="T1150" s="28">
        <v>917156.19</v>
      </c>
      <c r="U1150" s="28">
        <v>0</v>
      </c>
      <c r="V1150" s="29">
        <v>1</v>
      </c>
      <c r="W1150" s="29">
        <v>0</v>
      </c>
      <c r="X1150" s="32">
        <f t="shared" si="255"/>
        <v>1</v>
      </c>
      <c r="Y1150" s="33">
        <f t="shared" si="256"/>
        <v>12900</v>
      </c>
      <c r="Z1150" s="33">
        <f t="shared" si="257"/>
        <v>917156.19</v>
      </c>
      <c r="AA1150" s="33">
        <f t="shared" si="258"/>
        <v>917156.19</v>
      </c>
      <c r="AB1150" s="5">
        <v>1</v>
      </c>
      <c r="AC1150" s="6">
        <v>1751562</v>
      </c>
      <c r="AD1150" s="32">
        <v>0</v>
      </c>
      <c r="AE1150" s="67">
        <f t="shared" si="259"/>
        <v>1</v>
      </c>
      <c r="AF1150" s="70">
        <f>IF(C1150=Sheet6!$E$3,Sheet6!$E$4,IF('January 2023'!C1150=Sheet6!$F$3,Sheet6!$F$4,IF('January 2023'!C1150=Sheet6!$G$3,Sheet6!$G$4,IF('January 2023'!C1150=Sheet6!$H$3,Sheet6!$H$4,IF('January 2023'!C1150=Sheet6!$I$3,Sheet6!$I$4,IF('January 2023'!C1150=Sheet6!$J$3,Sheet6!$J$4,IF('January 2023'!C1150=Sheet6!$K$3,Sheet6!$K$4,IF('January 2023'!C1150=Sheet6!$L$3,Sheet6!$L$4))))))))</f>
        <v>0.11591202664236167</v>
      </c>
      <c r="AG1150" s="74">
        <f t="shared" si="260"/>
        <v>1</v>
      </c>
      <c r="AH1150" s="71">
        <v>0.83099999999999996</v>
      </c>
      <c r="AI1150" s="72">
        <f t="shared" si="261"/>
        <v>1</v>
      </c>
      <c r="AJ1150" s="73">
        <f t="shared" si="262"/>
        <v>1</v>
      </c>
      <c r="AK1150" s="73">
        <v>0.63021003652928631</v>
      </c>
      <c r="AL1150" s="95">
        <f t="shared" si="263"/>
        <v>1</v>
      </c>
      <c r="AM1150" s="107">
        <v>0</v>
      </c>
      <c r="AN1150" s="98">
        <f t="shared" si="264"/>
        <v>0</v>
      </c>
      <c r="AO1150" s="99" t="e">
        <f>SUMIF([1]Sheet1!$AB:$AB,E1150,[1]Sheet1!$AA:$AA)</f>
        <v>#VALUE!</v>
      </c>
      <c r="AP1150" s="100">
        <f t="shared" si="265"/>
        <v>1</v>
      </c>
      <c r="AQ1150" s="97">
        <f t="shared" si="266"/>
        <v>0</v>
      </c>
      <c r="AR1150" s="100">
        <f t="shared" si="267"/>
        <v>1</v>
      </c>
      <c r="AS1150" s="101">
        <f t="shared" si="268"/>
        <v>0</v>
      </c>
      <c r="AT1150" s="100">
        <v>0.11591202664236167</v>
      </c>
      <c r="AU1150" s="108">
        <f t="shared" si="269"/>
        <v>1</v>
      </c>
    </row>
    <row r="1151" spans="1:47" hidden="1">
      <c r="A1151" s="21">
        <v>44927</v>
      </c>
      <c r="B1151" s="23" t="s">
        <v>13</v>
      </c>
      <c r="C1151" s="23" t="s">
        <v>974</v>
      </c>
      <c r="D1151" s="23" t="s">
        <v>1099</v>
      </c>
      <c r="E1151" s="23">
        <v>1002050042</v>
      </c>
      <c r="F1151" s="23" t="s">
        <v>15</v>
      </c>
      <c r="G1151" s="23">
        <v>1079549</v>
      </c>
      <c r="H1151" s="37" t="s">
        <v>20</v>
      </c>
      <c r="I1151" s="4" t="s">
        <v>3512</v>
      </c>
      <c r="J1151" s="4" t="s">
        <v>3512</v>
      </c>
      <c r="K1151" s="24">
        <v>12662.399999999994</v>
      </c>
      <c r="L1151" s="24">
        <v>12662.399999999994</v>
      </c>
      <c r="M1151" s="29">
        <v>1</v>
      </c>
      <c r="N1151" s="29">
        <v>1</v>
      </c>
      <c r="O1151" s="29">
        <v>0</v>
      </c>
      <c r="P1151" s="29">
        <v>12662</v>
      </c>
      <c r="Q1151" s="29">
        <v>0</v>
      </c>
      <c r="R1151" s="28">
        <v>900235.02</v>
      </c>
      <c r="S1151" s="28">
        <v>0</v>
      </c>
      <c r="T1151" s="28">
        <v>0</v>
      </c>
      <c r="U1151" s="28">
        <v>0</v>
      </c>
      <c r="V1151" s="29">
        <v>0</v>
      </c>
      <c r="W1151" s="29">
        <v>0</v>
      </c>
      <c r="X1151" s="32">
        <f t="shared" si="255"/>
        <v>1</v>
      </c>
      <c r="Y1151" s="33">
        <f t="shared" si="256"/>
        <v>12662</v>
      </c>
      <c r="Z1151" s="33">
        <f t="shared" si="257"/>
        <v>900235.02</v>
      </c>
      <c r="AA1151" s="33">
        <f t="shared" si="258"/>
        <v>0</v>
      </c>
      <c r="AB1151" s="5">
        <v>0</v>
      </c>
      <c r="AC1151" s="6">
        <v>2249427.4500000002</v>
      </c>
      <c r="AD1151" s="32">
        <v>0</v>
      </c>
      <c r="AE1151" s="67">
        <f t="shared" si="259"/>
        <v>0</v>
      </c>
      <c r="AF1151" s="70">
        <f>IF(C1151=Sheet6!$E$3,Sheet6!$E$4,IF('January 2023'!C1151=Sheet6!$F$3,Sheet6!$F$4,IF('January 2023'!C1151=Sheet6!$G$3,Sheet6!$G$4,IF('January 2023'!C1151=Sheet6!$H$3,Sheet6!$H$4,IF('January 2023'!C1151=Sheet6!$I$3,Sheet6!$I$4,IF('January 2023'!C1151=Sheet6!$J$3,Sheet6!$J$4,IF('January 2023'!C1151=Sheet6!$K$3,Sheet6!$K$4,IF('January 2023'!C1151=Sheet6!$L$3,Sheet6!$L$4))))))))</f>
        <v>0.11591202664236167</v>
      </c>
      <c r="AG1151" s="74">
        <f t="shared" si="260"/>
        <v>0.99996841041192874</v>
      </c>
      <c r="AH1151" s="71">
        <v>0.83099999999999996</v>
      </c>
      <c r="AI1151" s="72">
        <f t="shared" si="261"/>
        <v>1</v>
      </c>
      <c r="AJ1151" s="73">
        <f t="shared" si="262"/>
        <v>0</v>
      </c>
      <c r="AK1151" s="73">
        <v>0.63021003652928631</v>
      </c>
      <c r="AL1151" s="95">
        <f t="shared" si="263"/>
        <v>0</v>
      </c>
      <c r="AM1151" s="107">
        <v>0</v>
      </c>
      <c r="AN1151" s="98">
        <f t="shared" si="264"/>
        <v>0</v>
      </c>
      <c r="AO1151" s="99" t="e">
        <f>SUMIF([1]Sheet1!$AB:$AB,E1151,[1]Sheet1!$AA:$AA)</f>
        <v>#VALUE!</v>
      </c>
      <c r="AP1151" s="100">
        <f t="shared" si="265"/>
        <v>1</v>
      </c>
      <c r="AQ1151" s="97">
        <f t="shared" si="266"/>
        <v>0</v>
      </c>
      <c r="AR1151" s="100">
        <f t="shared" si="267"/>
        <v>0</v>
      </c>
      <c r="AS1151" s="101">
        <f t="shared" si="268"/>
        <v>1</v>
      </c>
      <c r="AT1151" s="100">
        <v>0.11591202664236167</v>
      </c>
      <c r="AU1151" s="108">
        <f t="shared" si="269"/>
        <v>0</v>
      </c>
    </row>
    <row r="1152" spans="1:47" hidden="1">
      <c r="A1152" s="21">
        <v>44927</v>
      </c>
      <c r="B1152" s="22" t="s">
        <v>13</v>
      </c>
      <c r="C1152" s="22" t="s">
        <v>974</v>
      </c>
      <c r="D1152" s="22" t="s">
        <v>1146</v>
      </c>
      <c r="E1152" s="22">
        <v>1002049746</v>
      </c>
      <c r="F1152" s="23" t="s">
        <v>15</v>
      </c>
      <c r="G1152" s="22">
        <v>1079545</v>
      </c>
      <c r="H1152" s="36" t="s">
        <v>20</v>
      </c>
      <c r="I1152" s="4" t="s">
        <v>3512</v>
      </c>
      <c r="J1152" s="4" t="s">
        <v>3512</v>
      </c>
      <c r="K1152" s="24">
        <v>12175</v>
      </c>
      <c r="L1152" s="25">
        <v>12175</v>
      </c>
      <c r="M1152" s="26">
        <v>1</v>
      </c>
      <c r="N1152" s="26">
        <v>1</v>
      </c>
      <c r="O1152" s="26">
        <v>0</v>
      </c>
      <c r="P1152" s="26">
        <v>12175</v>
      </c>
      <c r="Q1152" s="26">
        <v>0</v>
      </c>
      <c r="R1152" s="27">
        <v>865610.59</v>
      </c>
      <c r="S1152" s="27">
        <v>0</v>
      </c>
      <c r="T1152" s="28">
        <v>865610.59</v>
      </c>
      <c r="U1152" s="27">
        <v>0</v>
      </c>
      <c r="V1152" s="29">
        <v>1</v>
      </c>
      <c r="W1152" s="26">
        <v>0</v>
      </c>
      <c r="X1152" s="30">
        <f t="shared" si="255"/>
        <v>1</v>
      </c>
      <c r="Y1152" s="31">
        <f t="shared" si="256"/>
        <v>12175</v>
      </c>
      <c r="Z1152" s="31">
        <f t="shared" si="257"/>
        <v>865610.59</v>
      </c>
      <c r="AA1152" s="31">
        <f t="shared" si="258"/>
        <v>865610.59</v>
      </c>
      <c r="AB1152" s="5">
        <v>1</v>
      </c>
      <c r="AC1152" s="6">
        <v>898650.28</v>
      </c>
      <c r="AD1152" s="30">
        <v>0</v>
      </c>
      <c r="AE1152" s="67">
        <f t="shared" si="259"/>
        <v>1</v>
      </c>
      <c r="AF1152" s="70">
        <f>IF(C1152=Sheet6!$E$3,Sheet6!$E$4,IF('January 2023'!C1152=Sheet6!$F$3,Sheet6!$F$4,IF('January 2023'!C1152=Sheet6!$G$3,Sheet6!$G$4,IF('January 2023'!C1152=Sheet6!$H$3,Sheet6!$H$4,IF('January 2023'!C1152=Sheet6!$I$3,Sheet6!$I$4,IF('January 2023'!C1152=Sheet6!$J$3,Sheet6!$J$4,IF('January 2023'!C1152=Sheet6!$K$3,Sheet6!$K$4,IF('January 2023'!C1152=Sheet6!$L$3,Sheet6!$L$4))))))))</f>
        <v>0.11591202664236167</v>
      </c>
      <c r="AG1152" s="74">
        <f t="shared" si="260"/>
        <v>1</v>
      </c>
      <c r="AH1152" s="71">
        <v>0.83099999999999996</v>
      </c>
      <c r="AI1152" s="72">
        <f t="shared" si="261"/>
        <v>1</v>
      </c>
      <c r="AJ1152" s="73">
        <f t="shared" si="262"/>
        <v>1</v>
      </c>
      <c r="AK1152" s="73">
        <v>0.63021003652928631</v>
      </c>
      <c r="AL1152" s="95">
        <f t="shared" si="263"/>
        <v>1</v>
      </c>
      <c r="AM1152" s="107">
        <v>0</v>
      </c>
      <c r="AN1152" s="98">
        <f t="shared" si="264"/>
        <v>0</v>
      </c>
      <c r="AO1152" s="99" t="e">
        <f>SUMIF([1]Sheet1!$AB:$AB,E1152,[1]Sheet1!$AA:$AA)</f>
        <v>#VALUE!</v>
      </c>
      <c r="AP1152" s="100">
        <f t="shared" si="265"/>
        <v>1</v>
      </c>
      <c r="AQ1152" s="97">
        <f t="shared" si="266"/>
        <v>0</v>
      </c>
      <c r="AR1152" s="100">
        <f t="shared" si="267"/>
        <v>1</v>
      </c>
      <c r="AS1152" s="101">
        <f t="shared" si="268"/>
        <v>0</v>
      </c>
      <c r="AT1152" s="100">
        <v>0.11591202664236167</v>
      </c>
      <c r="AU1152" s="108">
        <f t="shared" si="269"/>
        <v>1</v>
      </c>
    </row>
    <row r="1153" spans="1:47" hidden="1">
      <c r="A1153" s="21">
        <v>44927</v>
      </c>
      <c r="B1153" s="22" t="s">
        <v>13</v>
      </c>
      <c r="C1153" s="22" t="s">
        <v>974</v>
      </c>
      <c r="D1153" s="22" t="s">
        <v>1153</v>
      </c>
      <c r="E1153" s="22">
        <v>1002050010</v>
      </c>
      <c r="F1153" s="23" t="s">
        <v>15</v>
      </c>
      <c r="G1153" s="22">
        <v>1069288</v>
      </c>
      <c r="H1153" s="36" t="s">
        <v>20</v>
      </c>
      <c r="I1153" s="4" t="s">
        <v>3512</v>
      </c>
      <c r="J1153" s="4" t="s">
        <v>3512</v>
      </c>
      <c r="K1153" s="24">
        <v>11627</v>
      </c>
      <c r="L1153" s="25">
        <v>11627</v>
      </c>
      <c r="M1153" s="26">
        <v>1</v>
      </c>
      <c r="N1153" s="26">
        <v>1</v>
      </c>
      <c r="O1153" s="26">
        <v>0</v>
      </c>
      <c r="P1153" s="26">
        <v>11627</v>
      </c>
      <c r="Q1153" s="26">
        <v>0</v>
      </c>
      <c r="R1153" s="27">
        <v>744405.64</v>
      </c>
      <c r="S1153" s="27">
        <v>0</v>
      </c>
      <c r="T1153" s="28">
        <v>744405.64</v>
      </c>
      <c r="U1153" s="27">
        <v>0</v>
      </c>
      <c r="V1153" s="29">
        <v>1</v>
      </c>
      <c r="W1153" s="26">
        <v>0</v>
      </c>
      <c r="X1153" s="30">
        <f t="shared" si="255"/>
        <v>1</v>
      </c>
      <c r="Y1153" s="31">
        <f t="shared" si="256"/>
        <v>11627</v>
      </c>
      <c r="Z1153" s="31">
        <f t="shared" si="257"/>
        <v>744405.64</v>
      </c>
      <c r="AA1153" s="31">
        <f t="shared" si="258"/>
        <v>744405.64</v>
      </c>
      <c r="AB1153" s="5">
        <v>1</v>
      </c>
      <c r="AC1153" s="6">
        <v>731217.15</v>
      </c>
      <c r="AD1153" s="30">
        <v>0</v>
      </c>
      <c r="AE1153" s="67">
        <f t="shared" si="259"/>
        <v>1</v>
      </c>
      <c r="AF1153" s="70">
        <f>IF(C1153=Sheet6!$E$3,Sheet6!$E$4,IF('January 2023'!C1153=Sheet6!$F$3,Sheet6!$F$4,IF('January 2023'!C1153=Sheet6!$G$3,Sheet6!$G$4,IF('January 2023'!C1153=Sheet6!$H$3,Sheet6!$H$4,IF('January 2023'!C1153=Sheet6!$I$3,Sheet6!$I$4,IF('January 2023'!C1153=Sheet6!$J$3,Sheet6!$J$4,IF('January 2023'!C1153=Sheet6!$K$3,Sheet6!$K$4,IF('January 2023'!C1153=Sheet6!$L$3,Sheet6!$L$4))))))))</f>
        <v>0.11591202664236167</v>
      </c>
      <c r="AG1153" s="74">
        <f t="shared" si="260"/>
        <v>1</v>
      </c>
      <c r="AH1153" s="71">
        <v>0.83099999999999996</v>
      </c>
      <c r="AI1153" s="72">
        <f t="shared" si="261"/>
        <v>1</v>
      </c>
      <c r="AJ1153" s="73">
        <f t="shared" si="262"/>
        <v>1</v>
      </c>
      <c r="AK1153" s="73">
        <v>0.63021003652928631</v>
      </c>
      <c r="AL1153" s="95">
        <f t="shared" si="263"/>
        <v>1</v>
      </c>
      <c r="AM1153" s="107">
        <v>0</v>
      </c>
      <c r="AN1153" s="98">
        <f t="shared" si="264"/>
        <v>0</v>
      </c>
      <c r="AO1153" s="99" t="e">
        <f>SUMIF([1]Sheet1!$AB:$AB,E1153,[1]Sheet1!$AA:$AA)</f>
        <v>#VALUE!</v>
      </c>
      <c r="AP1153" s="100">
        <f t="shared" si="265"/>
        <v>1</v>
      </c>
      <c r="AQ1153" s="97">
        <f t="shared" si="266"/>
        <v>0</v>
      </c>
      <c r="AR1153" s="100">
        <f t="shared" si="267"/>
        <v>1</v>
      </c>
      <c r="AS1153" s="101">
        <f t="shared" si="268"/>
        <v>0</v>
      </c>
      <c r="AT1153" s="100">
        <v>0.11591202664236167</v>
      </c>
      <c r="AU1153" s="108">
        <f t="shared" si="269"/>
        <v>1</v>
      </c>
    </row>
    <row r="1154" spans="1:47" hidden="1">
      <c r="A1154" s="21">
        <v>44927</v>
      </c>
      <c r="B1154" s="22" t="s">
        <v>13</v>
      </c>
      <c r="C1154" s="22" t="s">
        <v>974</v>
      </c>
      <c r="D1154" s="22" t="s">
        <v>1046</v>
      </c>
      <c r="E1154" s="22">
        <v>1002650915</v>
      </c>
      <c r="F1154" s="23" t="s">
        <v>15</v>
      </c>
      <c r="G1154" s="22">
        <v>1079545</v>
      </c>
      <c r="H1154" s="36" t="s">
        <v>20</v>
      </c>
      <c r="I1154" s="4" t="s">
        <v>3512</v>
      </c>
      <c r="J1154" s="4" t="s">
        <v>3512</v>
      </c>
      <c r="K1154" s="24">
        <v>11405</v>
      </c>
      <c r="L1154" s="25">
        <v>11405</v>
      </c>
      <c r="M1154" s="26">
        <v>1</v>
      </c>
      <c r="N1154" s="26">
        <v>1</v>
      </c>
      <c r="O1154" s="26">
        <v>0</v>
      </c>
      <c r="P1154" s="26">
        <v>11405</v>
      </c>
      <c r="Q1154" s="26">
        <v>0</v>
      </c>
      <c r="R1154" s="27">
        <v>810865.61</v>
      </c>
      <c r="S1154" s="27">
        <v>0</v>
      </c>
      <c r="T1154" s="28">
        <v>810865.61</v>
      </c>
      <c r="U1154" s="27">
        <v>0</v>
      </c>
      <c r="V1154" s="29">
        <v>1</v>
      </c>
      <c r="W1154" s="26">
        <v>0</v>
      </c>
      <c r="X1154" s="30">
        <f t="shared" si="255"/>
        <v>1</v>
      </c>
      <c r="Y1154" s="31">
        <f t="shared" si="256"/>
        <v>11405</v>
      </c>
      <c r="Z1154" s="31">
        <f t="shared" si="257"/>
        <v>810865.61</v>
      </c>
      <c r="AA1154" s="31">
        <f t="shared" si="258"/>
        <v>810865.61</v>
      </c>
      <c r="AB1154" s="5">
        <v>1</v>
      </c>
      <c r="AC1154" s="6">
        <v>799974.96</v>
      </c>
      <c r="AD1154" s="30">
        <v>0</v>
      </c>
      <c r="AE1154" s="67">
        <f t="shared" si="259"/>
        <v>1</v>
      </c>
      <c r="AF1154" s="70">
        <f>IF(C1154=Sheet6!$E$3,Sheet6!$E$4,IF('January 2023'!C1154=Sheet6!$F$3,Sheet6!$F$4,IF('January 2023'!C1154=Sheet6!$G$3,Sheet6!$G$4,IF('January 2023'!C1154=Sheet6!$H$3,Sheet6!$H$4,IF('January 2023'!C1154=Sheet6!$I$3,Sheet6!$I$4,IF('January 2023'!C1154=Sheet6!$J$3,Sheet6!$J$4,IF('January 2023'!C1154=Sheet6!$K$3,Sheet6!$K$4,IF('January 2023'!C1154=Sheet6!$L$3,Sheet6!$L$4))))))))</f>
        <v>0.11591202664236167</v>
      </c>
      <c r="AG1154" s="74">
        <f t="shared" si="260"/>
        <v>1</v>
      </c>
      <c r="AH1154" s="71">
        <v>0.83099999999999996</v>
      </c>
      <c r="AI1154" s="72">
        <f t="shared" si="261"/>
        <v>1</v>
      </c>
      <c r="AJ1154" s="73">
        <f t="shared" si="262"/>
        <v>1</v>
      </c>
      <c r="AK1154" s="73">
        <v>0.63021003652928631</v>
      </c>
      <c r="AL1154" s="95">
        <f t="shared" si="263"/>
        <v>1</v>
      </c>
      <c r="AM1154" s="107">
        <v>0</v>
      </c>
      <c r="AN1154" s="98">
        <f t="shared" si="264"/>
        <v>0</v>
      </c>
      <c r="AO1154" s="99" t="e">
        <f>SUMIF([1]Sheet1!$AB:$AB,E1154,[1]Sheet1!$AA:$AA)</f>
        <v>#VALUE!</v>
      </c>
      <c r="AP1154" s="100">
        <f t="shared" si="265"/>
        <v>1</v>
      </c>
      <c r="AQ1154" s="97">
        <f t="shared" si="266"/>
        <v>0</v>
      </c>
      <c r="AR1154" s="100">
        <f t="shared" si="267"/>
        <v>1</v>
      </c>
      <c r="AS1154" s="101">
        <f t="shared" si="268"/>
        <v>0</v>
      </c>
      <c r="AT1154" s="100">
        <v>0.11591202664236167</v>
      </c>
      <c r="AU1154" s="108">
        <f t="shared" si="269"/>
        <v>1</v>
      </c>
    </row>
    <row r="1155" spans="1:47" hidden="1">
      <c r="A1155" s="21">
        <v>44927</v>
      </c>
      <c r="B1155" s="22" t="s">
        <v>13</v>
      </c>
      <c r="C1155" s="22" t="s">
        <v>974</v>
      </c>
      <c r="D1155" s="22" t="s">
        <v>1079</v>
      </c>
      <c r="E1155" s="22">
        <v>1002049769</v>
      </c>
      <c r="F1155" s="23" t="s">
        <v>15</v>
      </c>
      <c r="G1155" s="22">
        <v>1079545</v>
      </c>
      <c r="H1155" s="36" t="s">
        <v>20</v>
      </c>
      <c r="I1155" s="4" t="s">
        <v>3512</v>
      </c>
      <c r="J1155" s="4" t="s">
        <v>3512</v>
      </c>
      <c r="K1155" s="24">
        <v>10979</v>
      </c>
      <c r="L1155" s="25">
        <v>10979</v>
      </c>
      <c r="M1155" s="26">
        <v>1</v>
      </c>
      <c r="N1155" s="26">
        <v>1</v>
      </c>
      <c r="O1155" s="26">
        <v>0</v>
      </c>
      <c r="P1155" s="26">
        <v>10979</v>
      </c>
      <c r="Q1155" s="26">
        <v>0</v>
      </c>
      <c r="R1155" s="27">
        <v>702918.16999999993</v>
      </c>
      <c r="S1155" s="27">
        <v>0</v>
      </c>
      <c r="T1155" s="28">
        <v>702918.17</v>
      </c>
      <c r="U1155" s="27">
        <v>0</v>
      </c>
      <c r="V1155" s="29">
        <v>1</v>
      </c>
      <c r="W1155" s="26">
        <v>0</v>
      </c>
      <c r="X1155" s="30">
        <f t="shared" si="255"/>
        <v>1</v>
      </c>
      <c r="Y1155" s="31">
        <f t="shared" si="256"/>
        <v>10979</v>
      </c>
      <c r="Z1155" s="31">
        <f t="shared" si="257"/>
        <v>702918.16999999993</v>
      </c>
      <c r="AA1155" s="31">
        <f t="shared" si="258"/>
        <v>702918.17</v>
      </c>
      <c r="AB1155" s="5">
        <v>1</v>
      </c>
      <c r="AC1155" s="6">
        <v>531991.97</v>
      </c>
      <c r="AD1155" s="30">
        <v>0</v>
      </c>
      <c r="AE1155" s="67">
        <f t="shared" si="259"/>
        <v>1</v>
      </c>
      <c r="AF1155" s="70">
        <f>IF(C1155=Sheet6!$E$3,Sheet6!$E$4,IF('January 2023'!C1155=Sheet6!$F$3,Sheet6!$F$4,IF('January 2023'!C1155=Sheet6!$G$3,Sheet6!$G$4,IF('January 2023'!C1155=Sheet6!$H$3,Sheet6!$H$4,IF('January 2023'!C1155=Sheet6!$I$3,Sheet6!$I$4,IF('January 2023'!C1155=Sheet6!$J$3,Sheet6!$J$4,IF('January 2023'!C1155=Sheet6!$K$3,Sheet6!$K$4,IF('January 2023'!C1155=Sheet6!$L$3,Sheet6!$L$4))))))))</f>
        <v>0.11591202664236167</v>
      </c>
      <c r="AG1155" s="74">
        <f t="shared" si="260"/>
        <v>1</v>
      </c>
      <c r="AH1155" s="71">
        <v>0.83099999999999996</v>
      </c>
      <c r="AI1155" s="72">
        <f t="shared" si="261"/>
        <v>1</v>
      </c>
      <c r="AJ1155" s="73">
        <f t="shared" si="262"/>
        <v>1</v>
      </c>
      <c r="AK1155" s="73">
        <v>0.63021003652928631</v>
      </c>
      <c r="AL1155" s="95">
        <f t="shared" si="263"/>
        <v>1</v>
      </c>
      <c r="AM1155" s="107">
        <v>0</v>
      </c>
      <c r="AN1155" s="98">
        <f t="shared" si="264"/>
        <v>0</v>
      </c>
      <c r="AO1155" s="99" t="e">
        <f>SUMIF([1]Sheet1!$AB:$AB,E1155,[1]Sheet1!$AA:$AA)</f>
        <v>#VALUE!</v>
      </c>
      <c r="AP1155" s="100">
        <f t="shared" si="265"/>
        <v>1</v>
      </c>
      <c r="AQ1155" s="97">
        <f t="shared" si="266"/>
        <v>0</v>
      </c>
      <c r="AR1155" s="100">
        <f t="shared" si="267"/>
        <v>1.0000000000000002</v>
      </c>
      <c r="AS1155" s="101">
        <f t="shared" si="268"/>
        <v>0</v>
      </c>
      <c r="AT1155" s="100">
        <v>0.11591202664236167</v>
      </c>
      <c r="AU1155" s="108">
        <f t="shared" si="269"/>
        <v>1</v>
      </c>
    </row>
    <row r="1156" spans="1:47" hidden="1">
      <c r="A1156" s="21">
        <v>44927</v>
      </c>
      <c r="B1156" s="23" t="s">
        <v>13</v>
      </c>
      <c r="C1156" s="23" t="s">
        <v>974</v>
      </c>
      <c r="D1156" s="23" t="s">
        <v>1183</v>
      </c>
      <c r="E1156" s="23">
        <v>1002651415</v>
      </c>
      <c r="F1156" s="23" t="s">
        <v>15</v>
      </c>
      <c r="G1156" s="23">
        <v>1069288</v>
      </c>
      <c r="H1156" s="37" t="s">
        <v>20</v>
      </c>
      <c r="I1156" s="4" t="s">
        <v>3512</v>
      </c>
      <c r="J1156" s="4" t="s">
        <v>3512</v>
      </c>
      <c r="K1156" s="24">
        <v>9989</v>
      </c>
      <c r="L1156" s="24">
        <v>9989</v>
      </c>
      <c r="M1156" s="29">
        <v>1</v>
      </c>
      <c r="N1156" s="29">
        <v>1</v>
      </c>
      <c r="O1156" s="29">
        <v>0</v>
      </c>
      <c r="P1156" s="29">
        <v>9989</v>
      </c>
      <c r="Q1156" s="29">
        <v>0</v>
      </c>
      <c r="R1156" s="28">
        <v>639534.52</v>
      </c>
      <c r="S1156" s="28">
        <v>0</v>
      </c>
      <c r="T1156" s="28">
        <v>639534.53</v>
      </c>
      <c r="U1156" s="28">
        <v>0</v>
      </c>
      <c r="V1156" s="29">
        <v>1</v>
      </c>
      <c r="W1156" s="29">
        <v>0</v>
      </c>
      <c r="X1156" s="32">
        <f t="shared" ref="X1156:X1219" si="270">IFERROR(SUM(M1156,O1156),"")</f>
        <v>1</v>
      </c>
      <c r="Y1156" s="33">
        <f t="shared" ref="Y1156:Y1219" si="271">IFERROR(SUM(P1156:Q1156),"")</f>
        <v>9989</v>
      </c>
      <c r="Z1156" s="33">
        <f t="shared" ref="Z1156:Z1219" si="272">IFERROR(SUM(R1156:S1156),"")</f>
        <v>639534.52</v>
      </c>
      <c r="AA1156" s="33">
        <f t="shared" ref="AA1156:AA1219" si="273">IFERROR(SUM(T1156:U1156),"")</f>
        <v>639534.53</v>
      </c>
      <c r="AB1156" s="5">
        <v>1</v>
      </c>
      <c r="AC1156" s="6">
        <v>468632.81</v>
      </c>
      <c r="AD1156" s="32">
        <v>0</v>
      </c>
      <c r="AE1156" s="67">
        <f t="shared" si="259"/>
        <v>1</v>
      </c>
      <c r="AF1156" s="70">
        <f>IF(C1156=Sheet6!$E$3,Sheet6!$E$4,IF('January 2023'!C1156=Sheet6!$F$3,Sheet6!$F$4,IF('January 2023'!C1156=Sheet6!$G$3,Sheet6!$G$4,IF('January 2023'!C1156=Sheet6!$H$3,Sheet6!$H$4,IF('January 2023'!C1156=Sheet6!$I$3,Sheet6!$I$4,IF('January 2023'!C1156=Sheet6!$J$3,Sheet6!$J$4,IF('January 2023'!C1156=Sheet6!$K$3,Sheet6!$K$4,IF('January 2023'!C1156=Sheet6!$L$3,Sheet6!$L$4))))))))</f>
        <v>0.11591202664236167</v>
      </c>
      <c r="AG1156" s="74">
        <f t="shared" si="260"/>
        <v>1</v>
      </c>
      <c r="AH1156" s="71">
        <v>0.83099999999999996</v>
      </c>
      <c r="AI1156" s="72">
        <f t="shared" si="261"/>
        <v>1</v>
      </c>
      <c r="AJ1156" s="73">
        <f t="shared" si="262"/>
        <v>1</v>
      </c>
      <c r="AK1156" s="73">
        <v>0.63021003652928631</v>
      </c>
      <c r="AL1156" s="95">
        <f t="shared" si="263"/>
        <v>1</v>
      </c>
      <c r="AM1156" s="107">
        <v>0</v>
      </c>
      <c r="AN1156" s="98">
        <f t="shared" si="264"/>
        <v>0</v>
      </c>
      <c r="AO1156" s="99" t="e">
        <f>SUMIF([1]Sheet1!$AB:$AB,E1156,[1]Sheet1!$AA:$AA)</f>
        <v>#VALUE!</v>
      </c>
      <c r="AP1156" s="100">
        <f t="shared" si="265"/>
        <v>1</v>
      </c>
      <c r="AQ1156" s="97">
        <f t="shared" si="266"/>
        <v>0</v>
      </c>
      <c r="AR1156" s="100">
        <f t="shared" si="267"/>
        <v>1.0000000156363726</v>
      </c>
      <c r="AS1156" s="101">
        <f t="shared" si="268"/>
        <v>-1.5636372641125718E-8</v>
      </c>
      <c r="AT1156" s="100">
        <v>0.11591202664236167</v>
      </c>
      <c r="AU1156" s="108">
        <f t="shared" si="269"/>
        <v>1</v>
      </c>
    </row>
    <row r="1157" spans="1:47" hidden="1">
      <c r="A1157" s="21">
        <v>44927</v>
      </c>
      <c r="B1157" s="22" t="s">
        <v>13</v>
      </c>
      <c r="C1157" s="22" t="s">
        <v>974</v>
      </c>
      <c r="D1157" s="22" t="s">
        <v>1174</v>
      </c>
      <c r="E1157" s="22">
        <v>1002050157</v>
      </c>
      <c r="F1157" s="23" t="s">
        <v>15</v>
      </c>
      <c r="G1157" s="22">
        <v>1069288</v>
      </c>
      <c r="H1157" s="36" t="s">
        <v>20</v>
      </c>
      <c r="I1157" s="4" t="s">
        <v>3512</v>
      </c>
      <c r="J1157" s="4" t="s">
        <v>3512</v>
      </c>
      <c r="K1157" s="24">
        <v>9483</v>
      </c>
      <c r="L1157" s="25">
        <v>9483</v>
      </c>
      <c r="M1157" s="26">
        <v>1</v>
      </c>
      <c r="N1157" s="26">
        <v>1</v>
      </c>
      <c r="O1157" s="26">
        <v>0</v>
      </c>
      <c r="P1157" s="26">
        <v>9483</v>
      </c>
      <c r="Q1157" s="26">
        <v>0</v>
      </c>
      <c r="R1157" s="27">
        <v>607138.43999999994</v>
      </c>
      <c r="S1157" s="27">
        <v>0</v>
      </c>
      <c r="T1157" s="28">
        <v>607138.43999999994</v>
      </c>
      <c r="U1157" s="27">
        <v>0</v>
      </c>
      <c r="V1157" s="29">
        <v>1</v>
      </c>
      <c r="W1157" s="26">
        <v>0</v>
      </c>
      <c r="X1157" s="30">
        <f t="shared" si="270"/>
        <v>1</v>
      </c>
      <c r="Y1157" s="31">
        <f t="shared" si="271"/>
        <v>9483</v>
      </c>
      <c r="Z1157" s="31">
        <f t="shared" si="272"/>
        <v>607138.43999999994</v>
      </c>
      <c r="AA1157" s="31">
        <f t="shared" si="273"/>
        <v>607138.43999999994</v>
      </c>
      <c r="AB1157" s="5">
        <v>1</v>
      </c>
      <c r="AC1157" s="6">
        <v>608697.79</v>
      </c>
      <c r="AD1157" s="30">
        <v>0</v>
      </c>
      <c r="AE1157" s="67">
        <f t="shared" ref="AE1157:AE1220" si="274">IFERROR((AB1157/X1157),"")</f>
        <v>1</v>
      </c>
      <c r="AF1157" s="70">
        <f>IF(C1157=Sheet6!$E$3,Sheet6!$E$4,IF('January 2023'!C1157=Sheet6!$F$3,Sheet6!$F$4,IF('January 2023'!C1157=Sheet6!$G$3,Sheet6!$G$4,IF('January 2023'!C1157=Sheet6!$H$3,Sheet6!$H$4,IF('January 2023'!C1157=Sheet6!$I$3,Sheet6!$I$4,IF('January 2023'!C1157=Sheet6!$J$3,Sheet6!$J$4,IF('January 2023'!C1157=Sheet6!$K$3,Sheet6!$K$4,IF('January 2023'!C1157=Sheet6!$L$3,Sheet6!$L$4))))))))</f>
        <v>0.11591202664236167</v>
      </c>
      <c r="AG1157" s="74">
        <f t="shared" ref="AG1157:AG1220" si="275">IFERROR(Y1157/L1157,0)</f>
        <v>1</v>
      </c>
      <c r="AH1157" s="71">
        <v>0.83099999999999996</v>
      </c>
      <c r="AI1157" s="72">
        <f t="shared" ref="AI1157:AI1220" si="276">IF(AG1157&gt;AH1157,1,0)</f>
        <v>1</v>
      </c>
      <c r="AJ1157" s="73">
        <f t="shared" ref="AJ1157:AJ1220" si="277">IFERROR(AB1157/X1157,0)</f>
        <v>1</v>
      </c>
      <c r="AK1157" s="73">
        <v>0.63021003652928631</v>
      </c>
      <c r="AL1157" s="95">
        <f t="shared" ref="AL1157:AL1220" si="278">IF(AJ1157&gt;=AK1157,1,0)</f>
        <v>1</v>
      </c>
      <c r="AM1157" s="107">
        <v>0</v>
      </c>
      <c r="AN1157" s="98">
        <f t="shared" ref="AN1157:AN1220" si="279">IF(((AH1157*L1157)-(AG1157*L1157))&lt;0,0,((AH1157*L1157)-(AG1157*L1157)))</f>
        <v>0</v>
      </c>
      <c r="AO1157" s="99" t="e">
        <f>SUMIF([1]Sheet1!$AB:$AB,E1157,[1]Sheet1!$AA:$AA)</f>
        <v>#VALUE!</v>
      </c>
      <c r="AP1157" s="100">
        <f t="shared" ref="AP1157:AP1220" si="280">IF(AN1157=0,100%,IFERROR((AO1157/AN1157),""))</f>
        <v>1</v>
      </c>
      <c r="AQ1157" s="97">
        <f t="shared" ref="AQ1157:AQ1220" si="281">IF(AND(AN1157&gt;0,AP1157&gt;=100%),1,0)</f>
        <v>0</v>
      </c>
      <c r="AR1157" s="100">
        <f t="shared" ref="AR1157:AR1220" si="282">IFERROR(AA1157/Z1157,0)</f>
        <v>1</v>
      </c>
      <c r="AS1157" s="101">
        <f t="shared" ref="AS1157:AS1220" si="283">1-(AR1157*AG1157)</f>
        <v>0</v>
      </c>
      <c r="AT1157" s="100">
        <v>0.11591202664236167</v>
      </c>
      <c r="AU1157" s="108">
        <f t="shared" ref="AU1157:AU1220" si="284">IF(AS1157&lt;=AT1157,1,0)</f>
        <v>1</v>
      </c>
    </row>
    <row r="1158" spans="1:47" hidden="1">
      <c r="A1158" s="21">
        <v>44927</v>
      </c>
      <c r="B1158" s="23" t="s">
        <v>13</v>
      </c>
      <c r="C1158" s="23" t="s">
        <v>974</v>
      </c>
      <c r="D1158" s="23" t="s">
        <v>1186</v>
      </c>
      <c r="E1158" s="23">
        <v>1002050175</v>
      </c>
      <c r="F1158" s="23" t="s">
        <v>15</v>
      </c>
      <c r="G1158" s="23">
        <v>1079549</v>
      </c>
      <c r="H1158" s="37" t="s">
        <v>20</v>
      </c>
      <c r="I1158" s="4" t="s">
        <v>3512</v>
      </c>
      <c r="J1158" s="4" t="s">
        <v>3512</v>
      </c>
      <c r="K1158" s="24">
        <v>9124</v>
      </c>
      <c r="L1158" s="24">
        <v>9124</v>
      </c>
      <c r="M1158" s="29">
        <v>1</v>
      </c>
      <c r="N1158" s="29">
        <v>0</v>
      </c>
      <c r="O1158" s="29">
        <v>0</v>
      </c>
      <c r="P1158" s="29">
        <v>9124</v>
      </c>
      <c r="Q1158" s="29">
        <v>0</v>
      </c>
      <c r="R1158" s="28">
        <v>584153.87000000011</v>
      </c>
      <c r="S1158" s="28">
        <v>0</v>
      </c>
      <c r="T1158" s="28">
        <v>584153.06999999995</v>
      </c>
      <c r="U1158" s="28">
        <v>0</v>
      </c>
      <c r="V1158" s="29">
        <v>1</v>
      </c>
      <c r="W1158" s="29">
        <v>0</v>
      </c>
      <c r="X1158" s="32">
        <f t="shared" si="270"/>
        <v>1</v>
      </c>
      <c r="Y1158" s="33">
        <f t="shared" si="271"/>
        <v>9124</v>
      </c>
      <c r="Z1158" s="33">
        <f t="shared" si="272"/>
        <v>584153.87000000011</v>
      </c>
      <c r="AA1158" s="33">
        <f t="shared" si="273"/>
        <v>584153.06999999995</v>
      </c>
      <c r="AB1158" s="5">
        <v>1</v>
      </c>
      <c r="AC1158" s="6">
        <v>502375.18</v>
      </c>
      <c r="AD1158" s="32">
        <v>0</v>
      </c>
      <c r="AE1158" s="67">
        <f t="shared" si="274"/>
        <v>1</v>
      </c>
      <c r="AF1158" s="70">
        <f>IF(C1158=Sheet6!$E$3,Sheet6!$E$4,IF('January 2023'!C1158=Sheet6!$F$3,Sheet6!$F$4,IF('January 2023'!C1158=Sheet6!$G$3,Sheet6!$G$4,IF('January 2023'!C1158=Sheet6!$H$3,Sheet6!$H$4,IF('January 2023'!C1158=Sheet6!$I$3,Sheet6!$I$4,IF('January 2023'!C1158=Sheet6!$J$3,Sheet6!$J$4,IF('January 2023'!C1158=Sheet6!$K$3,Sheet6!$K$4,IF('January 2023'!C1158=Sheet6!$L$3,Sheet6!$L$4))))))))</f>
        <v>0.11591202664236167</v>
      </c>
      <c r="AG1158" s="74">
        <f t="shared" si="275"/>
        <v>1</v>
      </c>
      <c r="AH1158" s="71">
        <v>0.83099999999999996</v>
      </c>
      <c r="AI1158" s="72">
        <f t="shared" si="276"/>
        <v>1</v>
      </c>
      <c r="AJ1158" s="73">
        <f t="shared" si="277"/>
        <v>1</v>
      </c>
      <c r="AK1158" s="73">
        <v>0.63021003652928631</v>
      </c>
      <c r="AL1158" s="95">
        <f t="shared" si="278"/>
        <v>1</v>
      </c>
      <c r="AM1158" s="107">
        <v>0</v>
      </c>
      <c r="AN1158" s="98">
        <f t="shared" si="279"/>
        <v>0</v>
      </c>
      <c r="AO1158" s="99" t="e">
        <f>SUMIF([1]Sheet1!$AB:$AB,E1158,[1]Sheet1!$AA:$AA)</f>
        <v>#VALUE!</v>
      </c>
      <c r="AP1158" s="100">
        <f t="shared" si="280"/>
        <v>1</v>
      </c>
      <c r="AQ1158" s="97">
        <f t="shared" si="281"/>
        <v>0</v>
      </c>
      <c r="AR1158" s="100">
        <f t="shared" si="282"/>
        <v>0.99999863049781701</v>
      </c>
      <c r="AS1158" s="101">
        <f t="shared" si="283"/>
        <v>1.3695021829907006E-6</v>
      </c>
      <c r="AT1158" s="100">
        <v>0.11591202664236167</v>
      </c>
      <c r="AU1158" s="108">
        <f t="shared" si="284"/>
        <v>1</v>
      </c>
    </row>
    <row r="1159" spans="1:47" hidden="1">
      <c r="A1159" s="21">
        <v>44927</v>
      </c>
      <c r="B1159" s="22" t="s">
        <v>13</v>
      </c>
      <c r="C1159" s="22" t="s">
        <v>974</v>
      </c>
      <c r="D1159" s="22" t="s">
        <v>1162</v>
      </c>
      <c r="E1159" s="22">
        <v>1002050244</v>
      </c>
      <c r="F1159" s="23" t="s">
        <v>15</v>
      </c>
      <c r="G1159" s="22">
        <v>1079545</v>
      </c>
      <c r="H1159" s="36" t="s">
        <v>20</v>
      </c>
      <c r="I1159" s="4" t="s">
        <v>3512</v>
      </c>
      <c r="J1159" s="4" t="s">
        <v>3512</v>
      </c>
      <c r="K1159" s="24">
        <v>9027</v>
      </c>
      <c r="L1159" s="25">
        <v>9027</v>
      </c>
      <c r="M1159" s="26">
        <v>1</v>
      </c>
      <c r="N1159" s="26">
        <v>1</v>
      </c>
      <c r="O1159" s="26">
        <v>0</v>
      </c>
      <c r="P1159" s="26">
        <v>9027</v>
      </c>
      <c r="Q1159" s="26">
        <v>0</v>
      </c>
      <c r="R1159" s="27">
        <v>577943.56000000006</v>
      </c>
      <c r="S1159" s="27">
        <v>0</v>
      </c>
      <c r="T1159" s="28">
        <v>578000</v>
      </c>
      <c r="U1159" s="27">
        <v>0</v>
      </c>
      <c r="V1159" s="29">
        <v>1</v>
      </c>
      <c r="W1159" s="26">
        <v>0</v>
      </c>
      <c r="X1159" s="30">
        <f t="shared" si="270"/>
        <v>1</v>
      </c>
      <c r="Y1159" s="31">
        <f t="shared" si="271"/>
        <v>9027</v>
      </c>
      <c r="Z1159" s="31">
        <f t="shared" si="272"/>
        <v>577943.56000000006</v>
      </c>
      <c r="AA1159" s="31">
        <f t="shared" si="273"/>
        <v>578000</v>
      </c>
      <c r="AB1159" s="5">
        <v>1</v>
      </c>
      <c r="AC1159" s="6">
        <v>870428.97</v>
      </c>
      <c r="AD1159" s="30">
        <v>0</v>
      </c>
      <c r="AE1159" s="67">
        <f t="shared" si="274"/>
        <v>1</v>
      </c>
      <c r="AF1159" s="70">
        <f>IF(C1159=Sheet6!$E$3,Sheet6!$E$4,IF('January 2023'!C1159=Sheet6!$F$3,Sheet6!$F$4,IF('January 2023'!C1159=Sheet6!$G$3,Sheet6!$G$4,IF('January 2023'!C1159=Sheet6!$H$3,Sheet6!$H$4,IF('January 2023'!C1159=Sheet6!$I$3,Sheet6!$I$4,IF('January 2023'!C1159=Sheet6!$J$3,Sheet6!$J$4,IF('January 2023'!C1159=Sheet6!$K$3,Sheet6!$K$4,IF('January 2023'!C1159=Sheet6!$L$3,Sheet6!$L$4))))))))</f>
        <v>0.11591202664236167</v>
      </c>
      <c r="AG1159" s="74">
        <f t="shared" si="275"/>
        <v>1</v>
      </c>
      <c r="AH1159" s="71">
        <v>0.83099999999999996</v>
      </c>
      <c r="AI1159" s="72">
        <f t="shared" si="276"/>
        <v>1</v>
      </c>
      <c r="AJ1159" s="73">
        <f t="shared" si="277"/>
        <v>1</v>
      </c>
      <c r="AK1159" s="73">
        <v>0.63021003652928631</v>
      </c>
      <c r="AL1159" s="95">
        <f t="shared" si="278"/>
        <v>1</v>
      </c>
      <c r="AM1159" s="107">
        <v>0</v>
      </c>
      <c r="AN1159" s="98">
        <f t="shared" si="279"/>
        <v>0</v>
      </c>
      <c r="AO1159" s="99" t="e">
        <f>SUMIF([1]Sheet1!$AB:$AB,E1159,[1]Sheet1!$AA:$AA)</f>
        <v>#VALUE!</v>
      </c>
      <c r="AP1159" s="100">
        <f t="shared" si="280"/>
        <v>1</v>
      </c>
      <c r="AQ1159" s="97">
        <f t="shared" si="281"/>
        <v>0</v>
      </c>
      <c r="AR1159" s="100">
        <f t="shared" si="282"/>
        <v>1.0000976565947026</v>
      </c>
      <c r="AS1159" s="101">
        <f t="shared" si="283"/>
        <v>-9.7656594702622002E-5</v>
      </c>
      <c r="AT1159" s="100">
        <v>0.11591202664236167</v>
      </c>
      <c r="AU1159" s="108">
        <f t="shared" si="284"/>
        <v>1</v>
      </c>
    </row>
    <row r="1160" spans="1:47" hidden="1">
      <c r="A1160" s="21">
        <v>44927</v>
      </c>
      <c r="B1160" s="23" t="s">
        <v>13</v>
      </c>
      <c r="C1160" s="23" t="s">
        <v>974</v>
      </c>
      <c r="D1160" s="23" t="s">
        <v>1158</v>
      </c>
      <c r="E1160" s="23">
        <v>1002050741</v>
      </c>
      <c r="F1160" s="23" t="s">
        <v>15</v>
      </c>
      <c r="G1160" s="23">
        <v>1079549</v>
      </c>
      <c r="H1160" s="37" t="s">
        <v>20</v>
      </c>
      <c r="I1160" s="4" t="s">
        <v>3512</v>
      </c>
      <c r="J1160" s="4" t="s">
        <v>3512</v>
      </c>
      <c r="K1160" s="24">
        <v>8966.796313159999</v>
      </c>
      <c r="L1160" s="24">
        <v>8966.796313159999</v>
      </c>
      <c r="M1160" s="29">
        <v>0</v>
      </c>
      <c r="N1160" s="29">
        <v>0</v>
      </c>
      <c r="O1160" s="29">
        <v>1</v>
      </c>
      <c r="P1160" s="29">
        <v>0</v>
      </c>
      <c r="Q1160" s="29">
        <v>0</v>
      </c>
      <c r="R1160" s="28">
        <v>0</v>
      </c>
      <c r="S1160" s="28">
        <v>0</v>
      </c>
      <c r="T1160" s="28">
        <v>0</v>
      </c>
      <c r="U1160" s="28">
        <v>0</v>
      </c>
      <c r="V1160" s="29">
        <v>0</v>
      </c>
      <c r="W1160" s="29">
        <v>0</v>
      </c>
      <c r="X1160" s="32">
        <f t="shared" si="270"/>
        <v>1</v>
      </c>
      <c r="Y1160" s="33">
        <f t="shared" si="271"/>
        <v>0</v>
      </c>
      <c r="Z1160" s="33">
        <f t="shared" si="272"/>
        <v>0</v>
      </c>
      <c r="AA1160" s="33">
        <f t="shared" si="273"/>
        <v>0</v>
      </c>
      <c r="AB1160" s="5">
        <v>0</v>
      </c>
      <c r="AC1160" s="6">
        <v>880926.49</v>
      </c>
      <c r="AD1160" s="32">
        <v>1</v>
      </c>
      <c r="AE1160" s="67">
        <f t="shared" si="274"/>
        <v>0</v>
      </c>
      <c r="AF1160" s="70">
        <f>IF(C1160=Sheet6!$E$3,Sheet6!$E$4,IF('January 2023'!C1160=Sheet6!$F$3,Sheet6!$F$4,IF('January 2023'!C1160=Sheet6!$G$3,Sheet6!$G$4,IF('January 2023'!C1160=Sheet6!$H$3,Sheet6!$H$4,IF('January 2023'!C1160=Sheet6!$I$3,Sheet6!$I$4,IF('January 2023'!C1160=Sheet6!$J$3,Sheet6!$J$4,IF('January 2023'!C1160=Sheet6!$K$3,Sheet6!$K$4,IF('January 2023'!C1160=Sheet6!$L$3,Sheet6!$L$4))))))))</f>
        <v>0.11591202664236167</v>
      </c>
      <c r="AG1160" s="74">
        <f t="shared" si="275"/>
        <v>0</v>
      </c>
      <c r="AH1160" s="71">
        <v>0.83099999999999996</v>
      </c>
      <c r="AI1160" s="72">
        <f t="shared" si="276"/>
        <v>0</v>
      </c>
      <c r="AJ1160" s="73">
        <f t="shared" si="277"/>
        <v>0</v>
      </c>
      <c r="AK1160" s="73">
        <v>0.63021003652928631</v>
      </c>
      <c r="AL1160" s="95">
        <f t="shared" si="278"/>
        <v>0</v>
      </c>
      <c r="AM1160" s="107">
        <v>0</v>
      </c>
      <c r="AN1160" s="98">
        <f t="shared" si="279"/>
        <v>7451.4077362359585</v>
      </c>
      <c r="AO1160" s="99" t="e">
        <f>SUMIF([1]Sheet1!$AB:$AB,E1160,[1]Sheet1!$AA:$AA)</f>
        <v>#VALUE!</v>
      </c>
      <c r="AP1160" s="100" t="str">
        <f t="shared" si="280"/>
        <v/>
      </c>
      <c r="AQ1160" s="97">
        <f t="shared" si="281"/>
        <v>1</v>
      </c>
      <c r="AR1160" s="100">
        <f t="shared" si="282"/>
        <v>0</v>
      </c>
      <c r="AS1160" s="101">
        <f t="shared" si="283"/>
        <v>1</v>
      </c>
      <c r="AT1160" s="100">
        <v>0.11591202664236167</v>
      </c>
      <c r="AU1160" s="108">
        <f t="shared" si="284"/>
        <v>0</v>
      </c>
    </row>
    <row r="1161" spans="1:47" hidden="1">
      <c r="A1161" s="21">
        <v>44927</v>
      </c>
      <c r="B1161" s="22" t="s">
        <v>13</v>
      </c>
      <c r="C1161" s="22" t="s">
        <v>974</v>
      </c>
      <c r="D1161" s="22" t="s">
        <v>1124</v>
      </c>
      <c r="E1161" s="22">
        <v>1002050662</v>
      </c>
      <c r="F1161" s="23" t="s">
        <v>15</v>
      </c>
      <c r="G1161" s="22">
        <v>1079549</v>
      </c>
      <c r="H1161" s="36" t="s">
        <v>20</v>
      </c>
      <c r="I1161" s="4" t="s">
        <v>3512</v>
      </c>
      <c r="J1161" s="4" t="s">
        <v>3512</v>
      </c>
      <c r="K1161" s="24">
        <v>8585</v>
      </c>
      <c r="L1161" s="25">
        <v>8585</v>
      </c>
      <c r="M1161" s="26">
        <v>1</v>
      </c>
      <c r="N1161" s="26">
        <v>1</v>
      </c>
      <c r="O1161" s="26">
        <v>0</v>
      </c>
      <c r="P1161" s="26">
        <v>8585</v>
      </c>
      <c r="Q1161" s="26">
        <v>0</v>
      </c>
      <c r="R1161" s="27">
        <v>610371</v>
      </c>
      <c r="S1161" s="27">
        <v>0</v>
      </c>
      <c r="T1161" s="28">
        <v>610000</v>
      </c>
      <c r="U1161" s="27">
        <v>0</v>
      </c>
      <c r="V1161" s="29">
        <v>1</v>
      </c>
      <c r="W1161" s="26">
        <v>0</v>
      </c>
      <c r="X1161" s="30">
        <f t="shared" si="270"/>
        <v>1</v>
      </c>
      <c r="Y1161" s="31">
        <f t="shared" si="271"/>
        <v>8585</v>
      </c>
      <c r="Z1161" s="31">
        <f t="shared" si="272"/>
        <v>610371</v>
      </c>
      <c r="AA1161" s="31">
        <f t="shared" si="273"/>
        <v>610000</v>
      </c>
      <c r="AB1161" s="5">
        <v>1</v>
      </c>
      <c r="AC1161" s="6">
        <v>1057444.49</v>
      </c>
      <c r="AD1161" s="30">
        <v>0</v>
      </c>
      <c r="AE1161" s="67">
        <f t="shared" si="274"/>
        <v>1</v>
      </c>
      <c r="AF1161" s="70">
        <f>IF(C1161=Sheet6!$E$3,Sheet6!$E$4,IF('January 2023'!C1161=Sheet6!$F$3,Sheet6!$F$4,IF('January 2023'!C1161=Sheet6!$G$3,Sheet6!$G$4,IF('January 2023'!C1161=Sheet6!$H$3,Sheet6!$H$4,IF('January 2023'!C1161=Sheet6!$I$3,Sheet6!$I$4,IF('January 2023'!C1161=Sheet6!$J$3,Sheet6!$J$4,IF('January 2023'!C1161=Sheet6!$K$3,Sheet6!$K$4,IF('January 2023'!C1161=Sheet6!$L$3,Sheet6!$L$4))))))))</f>
        <v>0.11591202664236167</v>
      </c>
      <c r="AG1161" s="74">
        <f t="shared" si="275"/>
        <v>1</v>
      </c>
      <c r="AH1161" s="71">
        <v>0.83099999999999996</v>
      </c>
      <c r="AI1161" s="72">
        <f t="shared" si="276"/>
        <v>1</v>
      </c>
      <c r="AJ1161" s="73">
        <f t="shared" si="277"/>
        <v>1</v>
      </c>
      <c r="AK1161" s="73">
        <v>0.63021003652928631</v>
      </c>
      <c r="AL1161" s="95">
        <f t="shared" si="278"/>
        <v>1</v>
      </c>
      <c r="AM1161" s="107">
        <v>0</v>
      </c>
      <c r="AN1161" s="98">
        <f t="shared" si="279"/>
        <v>0</v>
      </c>
      <c r="AO1161" s="99" t="e">
        <f>SUMIF([1]Sheet1!$AB:$AB,E1161,[1]Sheet1!$AA:$AA)</f>
        <v>#VALUE!</v>
      </c>
      <c r="AP1161" s="100">
        <f t="shared" si="280"/>
        <v>1</v>
      </c>
      <c r="AQ1161" s="97">
        <f t="shared" si="281"/>
        <v>0</v>
      </c>
      <c r="AR1161" s="100">
        <f t="shared" si="282"/>
        <v>0.99939217295710314</v>
      </c>
      <c r="AS1161" s="101">
        <f t="shared" si="283"/>
        <v>6.0782704289685796E-4</v>
      </c>
      <c r="AT1161" s="100">
        <v>0.11591202664236167</v>
      </c>
      <c r="AU1161" s="108">
        <f t="shared" si="284"/>
        <v>1</v>
      </c>
    </row>
    <row r="1162" spans="1:47" hidden="1">
      <c r="A1162" s="21">
        <v>44927</v>
      </c>
      <c r="B1162" s="23" t="s">
        <v>13</v>
      </c>
      <c r="C1162" s="23" t="s">
        <v>974</v>
      </c>
      <c r="D1162" s="23" t="s">
        <v>1177</v>
      </c>
      <c r="E1162" s="23">
        <v>1002050129</v>
      </c>
      <c r="F1162" s="23" t="s">
        <v>15</v>
      </c>
      <c r="G1162" s="23">
        <v>1069288</v>
      </c>
      <c r="H1162" s="37" t="s">
        <v>20</v>
      </c>
      <c r="I1162" s="4" t="s">
        <v>3512</v>
      </c>
      <c r="J1162" s="4" t="s">
        <v>3512</v>
      </c>
      <c r="K1162" s="24">
        <v>8294</v>
      </c>
      <c r="L1162" s="24">
        <v>8294</v>
      </c>
      <c r="M1162" s="29">
        <v>1</v>
      </c>
      <c r="N1162" s="29">
        <v>1</v>
      </c>
      <c r="O1162" s="29">
        <v>0</v>
      </c>
      <c r="P1162" s="29">
        <v>8294</v>
      </c>
      <c r="Q1162" s="29">
        <v>0</v>
      </c>
      <c r="R1162" s="28">
        <v>531014.05000000005</v>
      </c>
      <c r="S1162" s="28">
        <v>0</v>
      </c>
      <c r="T1162" s="28">
        <v>531014.05000000005</v>
      </c>
      <c r="U1162" s="28">
        <v>0</v>
      </c>
      <c r="V1162" s="29">
        <v>1</v>
      </c>
      <c r="W1162" s="29">
        <v>0</v>
      </c>
      <c r="X1162" s="32">
        <f t="shared" si="270"/>
        <v>1</v>
      </c>
      <c r="Y1162" s="33">
        <f t="shared" si="271"/>
        <v>8294</v>
      </c>
      <c r="Z1162" s="33">
        <f t="shared" si="272"/>
        <v>531014.05000000005</v>
      </c>
      <c r="AA1162" s="33">
        <f t="shared" si="273"/>
        <v>531014.05000000005</v>
      </c>
      <c r="AB1162" s="5">
        <v>1</v>
      </c>
      <c r="AC1162" s="6">
        <v>520369.88</v>
      </c>
      <c r="AD1162" s="32">
        <v>0</v>
      </c>
      <c r="AE1162" s="67">
        <f t="shared" si="274"/>
        <v>1</v>
      </c>
      <c r="AF1162" s="70">
        <f>IF(C1162=Sheet6!$E$3,Sheet6!$E$4,IF('January 2023'!C1162=Sheet6!$F$3,Sheet6!$F$4,IF('January 2023'!C1162=Sheet6!$G$3,Sheet6!$G$4,IF('January 2023'!C1162=Sheet6!$H$3,Sheet6!$H$4,IF('January 2023'!C1162=Sheet6!$I$3,Sheet6!$I$4,IF('January 2023'!C1162=Sheet6!$J$3,Sheet6!$J$4,IF('January 2023'!C1162=Sheet6!$K$3,Sheet6!$K$4,IF('January 2023'!C1162=Sheet6!$L$3,Sheet6!$L$4))))))))</f>
        <v>0.11591202664236167</v>
      </c>
      <c r="AG1162" s="74">
        <f t="shared" si="275"/>
        <v>1</v>
      </c>
      <c r="AH1162" s="71">
        <v>0.83099999999999996</v>
      </c>
      <c r="AI1162" s="72">
        <f t="shared" si="276"/>
        <v>1</v>
      </c>
      <c r="AJ1162" s="73">
        <f t="shared" si="277"/>
        <v>1</v>
      </c>
      <c r="AK1162" s="73">
        <v>0.63021003652928631</v>
      </c>
      <c r="AL1162" s="95">
        <f t="shared" si="278"/>
        <v>1</v>
      </c>
      <c r="AM1162" s="107">
        <v>0</v>
      </c>
      <c r="AN1162" s="98">
        <f t="shared" si="279"/>
        <v>0</v>
      </c>
      <c r="AO1162" s="99" t="e">
        <f>SUMIF([1]Sheet1!$AB:$AB,E1162,[1]Sheet1!$AA:$AA)</f>
        <v>#VALUE!</v>
      </c>
      <c r="AP1162" s="100">
        <f t="shared" si="280"/>
        <v>1</v>
      </c>
      <c r="AQ1162" s="97">
        <f t="shared" si="281"/>
        <v>0</v>
      </c>
      <c r="AR1162" s="100">
        <f t="shared" si="282"/>
        <v>1</v>
      </c>
      <c r="AS1162" s="101">
        <f t="shared" si="283"/>
        <v>0</v>
      </c>
      <c r="AT1162" s="100">
        <v>0.11591202664236167</v>
      </c>
      <c r="AU1162" s="108">
        <f t="shared" si="284"/>
        <v>1</v>
      </c>
    </row>
    <row r="1163" spans="1:47" hidden="1">
      <c r="A1163" s="21">
        <v>44927</v>
      </c>
      <c r="B1163" s="22" t="s">
        <v>13</v>
      </c>
      <c r="C1163" s="22" t="s">
        <v>974</v>
      </c>
      <c r="D1163" s="22" t="s">
        <v>1155</v>
      </c>
      <c r="E1163" s="22">
        <v>1002049632</v>
      </c>
      <c r="F1163" s="23" t="s">
        <v>15</v>
      </c>
      <c r="G1163" s="22">
        <v>1172349</v>
      </c>
      <c r="H1163" s="36" t="s">
        <v>20</v>
      </c>
      <c r="I1163" s="4" t="s">
        <v>3512</v>
      </c>
      <c r="J1163" s="4" t="s">
        <v>3512</v>
      </c>
      <c r="K1163" s="24">
        <v>7549</v>
      </c>
      <c r="L1163" s="25">
        <v>7549</v>
      </c>
      <c r="M1163" s="26">
        <v>1</v>
      </c>
      <c r="N1163" s="26">
        <v>1</v>
      </c>
      <c r="O1163" s="26">
        <v>0</v>
      </c>
      <c r="P1163" s="26">
        <v>7549</v>
      </c>
      <c r="Q1163" s="26">
        <v>0</v>
      </c>
      <c r="R1163" s="27">
        <v>536714.12</v>
      </c>
      <c r="S1163" s="27">
        <v>0</v>
      </c>
      <c r="T1163" s="28">
        <v>536900</v>
      </c>
      <c r="U1163" s="27">
        <v>0</v>
      </c>
      <c r="V1163" s="29">
        <v>1</v>
      </c>
      <c r="W1163" s="26">
        <v>0</v>
      </c>
      <c r="X1163" s="30">
        <f t="shared" si="270"/>
        <v>1</v>
      </c>
      <c r="Y1163" s="31">
        <f t="shared" si="271"/>
        <v>7549</v>
      </c>
      <c r="Z1163" s="31">
        <f t="shared" si="272"/>
        <v>536714.12</v>
      </c>
      <c r="AA1163" s="31">
        <f t="shared" si="273"/>
        <v>536900</v>
      </c>
      <c r="AB1163" s="5">
        <v>1</v>
      </c>
      <c r="AC1163" s="6">
        <v>635207.84</v>
      </c>
      <c r="AD1163" s="30">
        <v>0</v>
      </c>
      <c r="AE1163" s="67">
        <f t="shared" si="274"/>
        <v>1</v>
      </c>
      <c r="AF1163" s="70">
        <f>IF(C1163=Sheet6!$E$3,Sheet6!$E$4,IF('January 2023'!C1163=Sheet6!$F$3,Sheet6!$F$4,IF('January 2023'!C1163=Sheet6!$G$3,Sheet6!$G$4,IF('January 2023'!C1163=Sheet6!$H$3,Sheet6!$H$4,IF('January 2023'!C1163=Sheet6!$I$3,Sheet6!$I$4,IF('January 2023'!C1163=Sheet6!$J$3,Sheet6!$J$4,IF('January 2023'!C1163=Sheet6!$K$3,Sheet6!$K$4,IF('January 2023'!C1163=Sheet6!$L$3,Sheet6!$L$4))))))))</f>
        <v>0.11591202664236167</v>
      </c>
      <c r="AG1163" s="74">
        <f t="shared" si="275"/>
        <v>1</v>
      </c>
      <c r="AH1163" s="71">
        <v>0.83099999999999996</v>
      </c>
      <c r="AI1163" s="72">
        <f t="shared" si="276"/>
        <v>1</v>
      </c>
      <c r="AJ1163" s="73">
        <f t="shared" si="277"/>
        <v>1</v>
      </c>
      <c r="AK1163" s="73">
        <v>0.63021003652928631</v>
      </c>
      <c r="AL1163" s="95">
        <f t="shared" si="278"/>
        <v>1</v>
      </c>
      <c r="AM1163" s="107">
        <v>0</v>
      </c>
      <c r="AN1163" s="98">
        <f t="shared" si="279"/>
        <v>0</v>
      </c>
      <c r="AO1163" s="99" t="e">
        <f>SUMIF([1]Sheet1!$AB:$AB,E1163,[1]Sheet1!$AA:$AA)</f>
        <v>#VALUE!</v>
      </c>
      <c r="AP1163" s="100">
        <f t="shared" si="280"/>
        <v>1</v>
      </c>
      <c r="AQ1163" s="97">
        <f t="shared" si="281"/>
        <v>0</v>
      </c>
      <c r="AR1163" s="100">
        <f t="shared" si="282"/>
        <v>1.0003463296251642</v>
      </c>
      <c r="AS1163" s="101">
        <f t="shared" si="283"/>
        <v>-3.4632962516423227E-4</v>
      </c>
      <c r="AT1163" s="100">
        <v>0.11591202664236167</v>
      </c>
      <c r="AU1163" s="108">
        <f t="shared" si="284"/>
        <v>1</v>
      </c>
    </row>
    <row r="1164" spans="1:47" hidden="1">
      <c r="A1164" s="21">
        <v>44927</v>
      </c>
      <c r="B1164" s="22" t="s">
        <v>13</v>
      </c>
      <c r="C1164" s="22" t="s">
        <v>974</v>
      </c>
      <c r="D1164" s="22" t="s">
        <v>1148</v>
      </c>
      <c r="E1164" s="22">
        <v>1002050514</v>
      </c>
      <c r="F1164" s="23" t="s">
        <v>15</v>
      </c>
      <c r="G1164" s="22">
        <v>1079549</v>
      </c>
      <c r="H1164" s="36" t="s">
        <v>20</v>
      </c>
      <c r="I1164" s="4" t="s">
        <v>3512</v>
      </c>
      <c r="J1164" s="4" t="s">
        <v>3512</v>
      </c>
      <c r="K1164" s="24">
        <v>7424</v>
      </c>
      <c r="L1164" s="25">
        <v>7424</v>
      </c>
      <c r="M1164" s="26">
        <v>1</v>
      </c>
      <c r="N1164" s="26">
        <v>1</v>
      </c>
      <c r="O1164" s="26">
        <v>0</v>
      </c>
      <c r="P1164" s="26">
        <v>7424</v>
      </c>
      <c r="Q1164" s="26">
        <v>0</v>
      </c>
      <c r="R1164" s="27">
        <v>475313.28</v>
      </c>
      <c r="S1164" s="27">
        <v>0</v>
      </c>
      <c r="T1164" s="28">
        <v>476100</v>
      </c>
      <c r="U1164" s="27">
        <v>0</v>
      </c>
      <c r="V1164" s="29">
        <v>1</v>
      </c>
      <c r="W1164" s="26">
        <v>0</v>
      </c>
      <c r="X1164" s="30">
        <f t="shared" si="270"/>
        <v>1</v>
      </c>
      <c r="Y1164" s="31">
        <f t="shared" si="271"/>
        <v>7424</v>
      </c>
      <c r="Z1164" s="31">
        <f t="shared" si="272"/>
        <v>475313.28</v>
      </c>
      <c r="AA1164" s="31">
        <f t="shared" si="273"/>
        <v>476100</v>
      </c>
      <c r="AB1164" s="5">
        <v>1</v>
      </c>
      <c r="AC1164" s="6">
        <v>502743.53</v>
      </c>
      <c r="AD1164" s="30">
        <v>0</v>
      </c>
      <c r="AE1164" s="67">
        <f t="shared" si="274"/>
        <v>1</v>
      </c>
      <c r="AF1164" s="70">
        <f>IF(C1164=Sheet6!$E$3,Sheet6!$E$4,IF('January 2023'!C1164=Sheet6!$F$3,Sheet6!$F$4,IF('January 2023'!C1164=Sheet6!$G$3,Sheet6!$G$4,IF('January 2023'!C1164=Sheet6!$H$3,Sheet6!$H$4,IF('January 2023'!C1164=Sheet6!$I$3,Sheet6!$I$4,IF('January 2023'!C1164=Sheet6!$J$3,Sheet6!$J$4,IF('January 2023'!C1164=Sheet6!$K$3,Sheet6!$K$4,IF('January 2023'!C1164=Sheet6!$L$3,Sheet6!$L$4))))))))</f>
        <v>0.11591202664236167</v>
      </c>
      <c r="AG1164" s="74">
        <f t="shared" si="275"/>
        <v>1</v>
      </c>
      <c r="AH1164" s="71">
        <v>0.83099999999999996</v>
      </c>
      <c r="AI1164" s="72">
        <f t="shared" si="276"/>
        <v>1</v>
      </c>
      <c r="AJ1164" s="73">
        <f t="shared" si="277"/>
        <v>1</v>
      </c>
      <c r="AK1164" s="73">
        <v>0.63021003652928631</v>
      </c>
      <c r="AL1164" s="95">
        <f t="shared" si="278"/>
        <v>1</v>
      </c>
      <c r="AM1164" s="107">
        <v>0</v>
      </c>
      <c r="AN1164" s="98">
        <f t="shared" si="279"/>
        <v>0</v>
      </c>
      <c r="AO1164" s="99" t="e">
        <f>SUMIF([1]Sheet1!$AB:$AB,E1164,[1]Sheet1!$AA:$AA)</f>
        <v>#VALUE!</v>
      </c>
      <c r="AP1164" s="100">
        <f t="shared" si="280"/>
        <v>1</v>
      </c>
      <c r="AQ1164" s="97">
        <f t="shared" si="281"/>
        <v>0</v>
      </c>
      <c r="AR1164" s="100">
        <f t="shared" si="282"/>
        <v>1.0016551609919251</v>
      </c>
      <c r="AS1164" s="101">
        <f t="shared" si="283"/>
        <v>-1.6551609919250865E-3</v>
      </c>
      <c r="AT1164" s="100">
        <v>0.11591202664236167</v>
      </c>
      <c r="AU1164" s="108">
        <f t="shared" si="284"/>
        <v>1</v>
      </c>
    </row>
    <row r="1165" spans="1:47" hidden="1">
      <c r="A1165" s="21">
        <v>44927</v>
      </c>
      <c r="B1165" s="23" t="s">
        <v>13</v>
      </c>
      <c r="C1165" s="23" t="s">
        <v>974</v>
      </c>
      <c r="D1165" s="23" t="s">
        <v>1159</v>
      </c>
      <c r="E1165" s="23">
        <v>1002050400</v>
      </c>
      <c r="F1165" s="23" t="s">
        <v>15</v>
      </c>
      <c r="G1165" s="23">
        <v>1079549</v>
      </c>
      <c r="H1165" s="37" t="s">
        <v>20</v>
      </c>
      <c r="I1165" s="4" t="s">
        <v>3512</v>
      </c>
      <c r="J1165" s="4" t="s">
        <v>3512</v>
      </c>
      <c r="K1165" s="24">
        <v>7404</v>
      </c>
      <c r="L1165" s="24">
        <v>7404</v>
      </c>
      <c r="M1165" s="29">
        <v>1</v>
      </c>
      <c r="N1165" s="29">
        <v>1</v>
      </c>
      <c r="O1165" s="29">
        <v>0</v>
      </c>
      <c r="P1165" s="29">
        <v>7404</v>
      </c>
      <c r="Q1165" s="29">
        <v>0</v>
      </c>
      <c r="R1165" s="28">
        <v>526405</v>
      </c>
      <c r="S1165" s="28">
        <v>0</v>
      </c>
      <c r="T1165" s="28">
        <v>1130000</v>
      </c>
      <c r="U1165" s="28">
        <v>0</v>
      </c>
      <c r="V1165" s="29">
        <v>1</v>
      </c>
      <c r="W1165" s="29">
        <v>0</v>
      </c>
      <c r="X1165" s="32">
        <f t="shared" si="270"/>
        <v>1</v>
      </c>
      <c r="Y1165" s="33">
        <f t="shared" si="271"/>
        <v>7404</v>
      </c>
      <c r="Z1165" s="33">
        <f t="shared" si="272"/>
        <v>526405</v>
      </c>
      <c r="AA1165" s="33">
        <f t="shared" si="273"/>
        <v>1130000</v>
      </c>
      <c r="AB1165" s="5">
        <v>1</v>
      </c>
      <c r="AC1165" s="6">
        <v>5494201.9400000004</v>
      </c>
      <c r="AD1165" s="32">
        <v>0</v>
      </c>
      <c r="AE1165" s="67">
        <f t="shared" si="274"/>
        <v>1</v>
      </c>
      <c r="AF1165" s="70">
        <f>IF(C1165=Sheet6!$E$3,Sheet6!$E$4,IF('January 2023'!C1165=Sheet6!$F$3,Sheet6!$F$4,IF('January 2023'!C1165=Sheet6!$G$3,Sheet6!$G$4,IF('January 2023'!C1165=Sheet6!$H$3,Sheet6!$H$4,IF('January 2023'!C1165=Sheet6!$I$3,Sheet6!$I$4,IF('January 2023'!C1165=Sheet6!$J$3,Sheet6!$J$4,IF('January 2023'!C1165=Sheet6!$K$3,Sheet6!$K$4,IF('January 2023'!C1165=Sheet6!$L$3,Sheet6!$L$4))))))))</f>
        <v>0.11591202664236167</v>
      </c>
      <c r="AG1165" s="74">
        <f t="shared" si="275"/>
        <v>1</v>
      </c>
      <c r="AH1165" s="71">
        <v>0.83099999999999996</v>
      </c>
      <c r="AI1165" s="72">
        <f t="shared" si="276"/>
        <v>1</v>
      </c>
      <c r="AJ1165" s="73">
        <f t="shared" si="277"/>
        <v>1</v>
      </c>
      <c r="AK1165" s="73">
        <v>0.63021003652928631</v>
      </c>
      <c r="AL1165" s="95">
        <f t="shared" si="278"/>
        <v>1</v>
      </c>
      <c r="AM1165" s="107">
        <v>0</v>
      </c>
      <c r="AN1165" s="98">
        <f t="shared" si="279"/>
        <v>0</v>
      </c>
      <c r="AO1165" s="99" t="e">
        <f>SUMIF([1]Sheet1!$AB:$AB,E1165,[1]Sheet1!$AA:$AA)</f>
        <v>#VALUE!</v>
      </c>
      <c r="AP1165" s="100">
        <f t="shared" si="280"/>
        <v>1</v>
      </c>
      <c r="AQ1165" s="97">
        <f t="shared" si="281"/>
        <v>0</v>
      </c>
      <c r="AR1165" s="100">
        <f t="shared" si="282"/>
        <v>2.1466361451733933</v>
      </c>
      <c r="AS1165" s="101">
        <f t="shared" si="283"/>
        <v>-1.1466361451733933</v>
      </c>
      <c r="AT1165" s="100">
        <v>0.11591202664236167</v>
      </c>
      <c r="AU1165" s="108">
        <f t="shared" si="284"/>
        <v>1</v>
      </c>
    </row>
    <row r="1166" spans="1:47" hidden="1">
      <c r="A1166" s="21">
        <v>44927</v>
      </c>
      <c r="B1166" s="22" t="s">
        <v>13</v>
      </c>
      <c r="C1166" s="22" t="s">
        <v>974</v>
      </c>
      <c r="D1166" s="22" t="s">
        <v>1163</v>
      </c>
      <c r="E1166" s="22">
        <v>1002049911</v>
      </c>
      <c r="F1166" s="23" t="s">
        <v>15</v>
      </c>
      <c r="G1166" s="22">
        <v>1079549</v>
      </c>
      <c r="H1166" s="36" t="s">
        <v>20</v>
      </c>
      <c r="I1166" s="4" t="s">
        <v>3512</v>
      </c>
      <c r="J1166" s="4" t="s">
        <v>3512</v>
      </c>
      <c r="K1166" s="24">
        <v>7178</v>
      </c>
      <c r="L1166" s="25">
        <v>7178</v>
      </c>
      <c r="M1166" s="26">
        <v>1</v>
      </c>
      <c r="N1166" s="26">
        <v>1</v>
      </c>
      <c r="O1166" s="26">
        <v>0</v>
      </c>
      <c r="P1166" s="26">
        <v>7178</v>
      </c>
      <c r="Q1166" s="26">
        <v>0</v>
      </c>
      <c r="R1166" s="27">
        <v>459563.4</v>
      </c>
      <c r="S1166" s="27">
        <v>0</v>
      </c>
      <c r="T1166" s="28">
        <v>459562.88</v>
      </c>
      <c r="U1166" s="27">
        <v>0</v>
      </c>
      <c r="V1166" s="29">
        <v>1</v>
      </c>
      <c r="W1166" s="26">
        <v>0</v>
      </c>
      <c r="X1166" s="30">
        <f t="shared" si="270"/>
        <v>1</v>
      </c>
      <c r="Y1166" s="31">
        <f t="shared" si="271"/>
        <v>7178</v>
      </c>
      <c r="Z1166" s="31">
        <f t="shared" si="272"/>
        <v>459563.4</v>
      </c>
      <c r="AA1166" s="31">
        <f t="shared" si="273"/>
        <v>459562.88</v>
      </c>
      <c r="AB1166" s="5">
        <v>1</v>
      </c>
      <c r="AC1166" s="6">
        <v>585153.68000000005</v>
      </c>
      <c r="AD1166" s="30">
        <v>0</v>
      </c>
      <c r="AE1166" s="67">
        <f t="shared" si="274"/>
        <v>1</v>
      </c>
      <c r="AF1166" s="70">
        <f>IF(C1166=Sheet6!$E$3,Sheet6!$E$4,IF('January 2023'!C1166=Sheet6!$F$3,Sheet6!$F$4,IF('January 2023'!C1166=Sheet6!$G$3,Sheet6!$G$4,IF('January 2023'!C1166=Sheet6!$H$3,Sheet6!$H$4,IF('January 2023'!C1166=Sheet6!$I$3,Sheet6!$I$4,IF('January 2023'!C1166=Sheet6!$J$3,Sheet6!$J$4,IF('January 2023'!C1166=Sheet6!$K$3,Sheet6!$K$4,IF('January 2023'!C1166=Sheet6!$L$3,Sheet6!$L$4))))))))</f>
        <v>0.11591202664236167</v>
      </c>
      <c r="AG1166" s="74">
        <f t="shared" si="275"/>
        <v>1</v>
      </c>
      <c r="AH1166" s="71">
        <v>0.83099999999999996</v>
      </c>
      <c r="AI1166" s="72">
        <f t="shared" si="276"/>
        <v>1</v>
      </c>
      <c r="AJ1166" s="73">
        <f t="shared" si="277"/>
        <v>1</v>
      </c>
      <c r="AK1166" s="73">
        <v>0.63021003652928631</v>
      </c>
      <c r="AL1166" s="95">
        <f t="shared" si="278"/>
        <v>1</v>
      </c>
      <c r="AM1166" s="107">
        <v>0</v>
      </c>
      <c r="AN1166" s="98">
        <f t="shared" si="279"/>
        <v>0</v>
      </c>
      <c r="AO1166" s="99" t="e">
        <f>SUMIF([1]Sheet1!$AB:$AB,E1166,[1]Sheet1!$AA:$AA)</f>
        <v>#VALUE!</v>
      </c>
      <c r="AP1166" s="100">
        <f t="shared" si="280"/>
        <v>1</v>
      </c>
      <c r="AQ1166" s="97">
        <f t="shared" si="281"/>
        <v>0</v>
      </c>
      <c r="AR1166" s="100">
        <f t="shared" si="282"/>
        <v>0.99999886849126796</v>
      </c>
      <c r="AS1166" s="101">
        <f t="shared" si="283"/>
        <v>1.1315087320440398E-6</v>
      </c>
      <c r="AT1166" s="100">
        <v>0.11591202664236167</v>
      </c>
      <c r="AU1166" s="108">
        <f t="shared" si="284"/>
        <v>1</v>
      </c>
    </row>
    <row r="1167" spans="1:47" hidden="1">
      <c r="A1167" s="21">
        <v>44927</v>
      </c>
      <c r="B1167" s="22" t="s">
        <v>13</v>
      </c>
      <c r="C1167" s="22" t="s">
        <v>974</v>
      </c>
      <c r="D1167" s="22" t="s">
        <v>1181</v>
      </c>
      <c r="E1167" s="22">
        <v>1002050366</v>
      </c>
      <c r="F1167" s="23" t="s">
        <v>15</v>
      </c>
      <c r="G1167" s="22">
        <v>1069288</v>
      </c>
      <c r="H1167" s="36" t="s">
        <v>20</v>
      </c>
      <c r="I1167" s="4" t="s">
        <v>3512</v>
      </c>
      <c r="J1167" s="4" t="s">
        <v>3512</v>
      </c>
      <c r="K1167" s="24">
        <v>7103</v>
      </c>
      <c r="L1167" s="25">
        <v>7103</v>
      </c>
      <c r="M1167" s="26">
        <v>1</v>
      </c>
      <c r="N1167" s="26">
        <v>0</v>
      </c>
      <c r="O1167" s="26">
        <v>2</v>
      </c>
      <c r="P1167" s="26">
        <v>7103</v>
      </c>
      <c r="Q1167" s="26">
        <v>1051.8</v>
      </c>
      <c r="R1167" s="27">
        <v>454761.61</v>
      </c>
      <c r="S1167" s="27">
        <v>66000.000000000015</v>
      </c>
      <c r="T1167" s="28">
        <v>455000</v>
      </c>
      <c r="U1167" s="27">
        <v>66000</v>
      </c>
      <c r="V1167" s="29">
        <v>1</v>
      </c>
      <c r="W1167" s="26">
        <v>2</v>
      </c>
      <c r="X1167" s="30">
        <f t="shared" si="270"/>
        <v>3</v>
      </c>
      <c r="Y1167" s="31">
        <f t="shared" si="271"/>
        <v>8154.8</v>
      </c>
      <c r="Z1167" s="31">
        <f t="shared" si="272"/>
        <v>520761.61</v>
      </c>
      <c r="AA1167" s="31">
        <f t="shared" si="273"/>
        <v>521000</v>
      </c>
      <c r="AB1167" s="5">
        <v>3</v>
      </c>
      <c r="AC1167" s="6">
        <v>502844.57</v>
      </c>
      <c r="AD1167" s="30">
        <v>0</v>
      </c>
      <c r="AE1167" s="67">
        <f t="shared" si="274"/>
        <v>1</v>
      </c>
      <c r="AF1167" s="70">
        <f>IF(C1167=Sheet6!$E$3,Sheet6!$E$4,IF('January 2023'!C1167=Sheet6!$F$3,Sheet6!$F$4,IF('January 2023'!C1167=Sheet6!$G$3,Sheet6!$G$4,IF('January 2023'!C1167=Sheet6!$H$3,Sheet6!$H$4,IF('January 2023'!C1167=Sheet6!$I$3,Sheet6!$I$4,IF('January 2023'!C1167=Sheet6!$J$3,Sheet6!$J$4,IF('January 2023'!C1167=Sheet6!$K$3,Sheet6!$K$4,IF('January 2023'!C1167=Sheet6!$L$3,Sheet6!$L$4))))))))</f>
        <v>0.11591202664236167</v>
      </c>
      <c r="AG1167" s="74">
        <f t="shared" si="275"/>
        <v>1.1480782767844573</v>
      </c>
      <c r="AH1167" s="71">
        <v>0.83099999999999996</v>
      </c>
      <c r="AI1167" s="72">
        <f t="shared" si="276"/>
        <v>1</v>
      </c>
      <c r="AJ1167" s="73">
        <f t="shared" si="277"/>
        <v>1</v>
      </c>
      <c r="AK1167" s="73">
        <v>0.63021003652928631</v>
      </c>
      <c r="AL1167" s="95">
        <f t="shared" si="278"/>
        <v>1</v>
      </c>
      <c r="AM1167" s="107">
        <v>0</v>
      </c>
      <c r="AN1167" s="98">
        <f t="shared" si="279"/>
        <v>0</v>
      </c>
      <c r="AO1167" s="99" t="e">
        <f>SUMIF([1]Sheet1!$AB:$AB,E1167,[1]Sheet1!$AA:$AA)</f>
        <v>#VALUE!</v>
      </c>
      <c r="AP1167" s="100">
        <f t="shared" si="280"/>
        <v>1</v>
      </c>
      <c r="AQ1167" s="97">
        <f t="shared" si="281"/>
        <v>0</v>
      </c>
      <c r="AR1167" s="100">
        <f t="shared" si="282"/>
        <v>1.0004577718392107</v>
      </c>
      <c r="AS1167" s="101">
        <f t="shared" si="283"/>
        <v>-0.1486038346887788</v>
      </c>
      <c r="AT1167" s="100">
        <v>0.11591202664236167</v>
      </c>
      <c r="AU1167" s="108">
        <f t="shared" si="284"/>
        <v>1</v>
      </c>
    </row>
    <row r="1168" spans="1:47" hidden="1">
      <c r="A1168" s="21">
        <v>44927</v>
      </c>
      <c r="B1168" s="22" t="s">
        <v>13</v>
      </c>
      <c r="C1168" s="22" t="s">
        <v>974</v>
      </c>
      <c r="D1168" s="22" t="s">
        <v>1211</v>
      </c>
      <c r="E1168" s="22">
        <v>1002050242</v>
      </c>
      <c r="F1168" s="23" t="s">
        <v>15</v>
      </c>
      <c r="G1168" s="22">
        <v>1069250</v>
      </c>
      <c r="H1168" s="36" t="s">
        <v>20</v>
      </c>
      <c r="I1168" s="4" t="s">
        <v>3512</v>
      </c>
      <c r="J1168" s="4" t="s">
        <v>3512</v>
      </c>
      <c r="K1168" s="24">
        <v>6822</v>
      </c>
      <c r="L1168" s="25">
        <v>6822</v>
      </c>
      <c r="M1168" s="26">
        <v>1</v>
      </c>
      <c r="N1168" s="26">
        <v>1</v>
      </c>
      <c r="O1168" s="26">
        <v>0</v>
      </c>
      <c r="P1168" s="26">
        <v>6822</v>
      </c>
      <c r="Q1168" s="26">
        <v>0</v>
      </c>
      <c r="R1168" s="27">
        <v>436770.89999999997</v>
      </c>
      <c r="S1168" s="27">
        <v>0</v>
      </c>
      <c r="T1168" s="28">
        <v>436770.9</v>
      </c>
      <c r="U1168" s="27">
        <v>0</v>
      </c>
      <c r="V1168" s="29">
        <v>1</v>
      </c>
      <c r="W1168" s="26">
        <v>0</v>
      </c>
      <c r="X1168" s="30">
        <f t="shared" si="270"/>
        <v>1</v>
      </c>
      <c r="Y1168" s="31">
        <f t="shared" si="271"/>
        <v>6822</v>
      </c>
      <c r="Z1168" s="31">
        <f t="shared" si="272"/>
        <v>436770.89999999997</v>
      </c>
      <c r="AA1168" s="31">
        <f t="shared" si="273"/>
        <v>436770.9</v>
      </c>
      <c r="AB1168" s="5">
        <v>1</v>
      </c>
      <c r="AC1168" s="6">
        <v>523069.2</v>
      </c>
      <c r="AD1168" s="30">
        <v>0</v>
      </c>
      <c r="AE1168" s="67">
        <f t="shared" si="274"/>
        <v>1</v>
      </c>
      <c r="AF1168" s="70">
        <f>IF(C1168=Sheet6!$E$3,Sheet6!$E$4,IF('January 2023'!C1168=Sheet6!$F$3,Sheet6!$F$4,IF('January 2023'!C1168=Sheet6!$G$3,Sheet6!$G$4,IF('January 2023'!C1168=Sheet6!$H$3,Sheet6!$H$4,IF('January 2023'!C1168=Sheet6!$I$3,Sheet6!$I$4,IF('January 2023'!C1168=Sheet6!$J$3,Sheet6!$J$4,IF('January 2023'!C1168=Sheet6!$K$3,Sheet6!$K$4,IF('January 2023'!C1168=Sheet6!$L$3,Sheet6!$L$4))))))))</f>
        <v>0.11591202664236167</v>
      </c>
      <c r="AG1168" s="74">
        <f t="shared" si="275"/>
        <v>1</v>
      </c>
      <c r="AH1168" s="71">
        <v>0.83099999999999996</v>
      </c>
      <c r="AI1168" s="72">
        <f t="shared" si="276"/>
        <v>1</v>
      </c>
      <c r="AJ1168" s="73">
        <f t="shared" si="277"/>
        <v>1</v>
      </c>
      <c r="AK1168" s="73">
        <v>0.63021003652928631</v>
      </c>
      <c r="AL1168" s="95">
        <f t="shared" si="278"/>
        <v>1</v>
      </c>
      <c r="AM1168" s="107">
        <v>0</v>
      </c>
      <c r="AN1168" s="98">
        <f t="shared" si="279"/>
        <v>0</v>
      </c>
      <c r="AO1168" s="99" t="e">
        <f>SUMIF([1]Sheet1!$AB:$AB,E1168,[1]Sheet1!$AA:$AA)</f>
        <v>#VALUE!</v>
      </c>
      <c r="AP1168" s="100">
        <f t="shared" si="280"/>
        <v>1</v>
      </c>
      <c r="AQ1168" s="97">
        <f t="shared" si="281"/>
        <v>0</v>
      </c>
      <c r="AR1168" s="100">
        <f t="shared" si="282"/>
        <v>1.0000000000000002</v>
      </c>
      <c r="AS1168" s="101">
        <f t="shared" si="283"/>
        <v>0</v>
      </c>
      <c r="AT1168" s="100">
        <v>0.11591202664236167</v>
      </c>
      <c r="AU1168" s="108">
        <f t="shared" si="284"/>
        <v>1</v>
      </c>
    </row>
    <row r="1169" spans="1:47" hidden="1">
      <c r="A1169" s="21">
        <v>44927</v>
      </c>
      <c r="B1169" s="23" t="s">
        <v>13</v>
      </c>
      <c r="C1169" s="23" t="s">
        <v>974</v>
      </c>
      <c r="D1169" s="23" t="s">
        <v>1197</v>
      </c>
      <c r="E1169" s="23">
        <v>1002050663</v>
      </c>
      <c r="F1169" s="23" t="s">
        <v>15</v>
      </c>
      <c r="G1169" s="23">
        <v>1079545</v>
      </c>
      <c r="H1169" s="37" t="s">
        <v>20</v>
      </c>
      <c r="I1169" s="4" t="s">
        <v>3512</v>
      </c>
      <c r="J1169" s="4" t="s">
        <v>3512</v>
      </c>
      <c r="K1169" s="24">
        <v>6742</v>
      </c>
      <c r="L1169" s="24">
        <v>6742</v>
      </c>
      <c r="M1169" s="29">
        <v>1</v>
      </c>
      <c r="N1169" s="29">
        <v>1</v>
      </c>
      <c r="O1169" s="29">
        <v>0</v>
      </c>
      <c r="P1169" s="29">
        <v>6742</v>
      </c>
      <c r="Q1169" s="29">
        <v>0</v>
      </c>
      <c r="R1169" s="28">
        <v>431648.99</v>
      </c>
      <c r="S1169" s="28">
        <v>0</v>
      </c>
      <c r="T1169" s="28">
        <v>457834.05</v>
      </c>
      <c r="U1169" s="28">
        <v>0</v>
      </c>
      <c r="V1169" s="29">
        <v>1</v>
      </c>
      <c r="W1169" s="29">
        <v>0</v>
      </c>
      <c r="X1169" s="32">
        <f t="shared" si="270"/>
        <v>1</v>
      </c>
      <c r="Y1169" s="33">
        <f t="shared" si="271"/>
        <v>6742</v>
      </c>
      <c r="Z1169" s="33">
        <f t="shared" si="272"/>
        <v>431648.99</v>
      </c>
      <c r="AA1169" s="33">
        <f t="shared" si="273"/>
        <v>457834.05</v>
      </c>
      <c r="AB1169" s="5">
        <v>1</v>
      </c>
      <c r="AC1169" s="6">
        <v>659227.12</v>
      </c>
      <c r="AD1169" s="32">
        <v>0</v>
      </c>
      <c r="AE1169" s="67">
        <f t="shared" si="274"/>
        <v>1</v>
      </c>
      <c r="AF1169" s="70">
        <f>IF(C1169=Sheet6!$E$3,Sheet6!$E$4,IF('January 2023'!C1169=Sheet6!$F$3,Sheet6!$F$4,IF('January 2023'!C1169=Sheet6!$G$3,Sheet6!$G$4,IF('January 2023'!C1169=Sheet6!$H$3,Sheet6!$H$4,IF('January 2023'!C1169=Sheet6!$I$3,Sheet6!$I$4,IF('January 2023'!C1169=Sheet6!$J$3,Sheet6!$J$4,IF('January 2023'!C1169=Sheet6!$K$3,Sheet6!$K$4,IF('January 2023'!C1169=Sheet6!$L$3,Sheet6!$L$4))))))))</f>
        <v>0.11591202664236167</v>
      </c>
      <c r="AG1169" s="74">
        <f t="shared" si="275"/>
        <v>1</v>
      </c>
      <c r="AH1169" s="71">
        <v>0.83099999999999996</v>
      </c>
      <c r="AI1169" s="72">
        <f t="shared" si="276"/>
        <v>1</v>
      </c>
      <c r="AJ1169" s="73">
        <f t="shared" si="277"/>
        <v>1</v>
      </c>
      <c r="AK1169" s="73">
        <v>0.63021003652928631</v>
      </c>
      <c r="AL1169" s="95">
        <f t="shared" si="278"/>
        <v>1</v>
      </c>
      <c r="AM1169" s="107">
        <v>0</v>
      </c>
      <c r="AN1169" s="98">
        <f t="shared" si="279"/>
        <v>0</v>
      </c>
      <c r="AO1169" s="99" t="e">
        <f>SUMIF([1]Sheet1!$AB:$AB,E1169,[1]Sheet1!$AA:$AA)</f>
        <v>#VALUE!</v>
      </c>
      <c r="AP1169" s="100">
        <f t="shared" si="280"/>
        <v>1</v>
      </c>
      <c r="AQ1169" s="97">
        <f t="shared" si="281"/>
        <v>0</v>
      </c>
      <c r="AR1169" s="100">
        <f t="shared" si="282"/>
        <v>1.0606628547885633</v>
      </c>
      <c r="AS1169" s="101">
        <f t="shared" si="283"/>
        <v>-6.0662854788563259E-2</v>
      </c>
      <c r="AT1169" s="100">
        <v>0.11591202664236167</v>
      </c>
      <c r="AU1169" s="108">
        <f t="shared" si="284"/>
        <v>1</v>
      </c>
    </row>
    <row r="1170" spans="1:47" hidden="1">
      <c r="A1170" s="21">
        <v>44927</v>
      </c>
      <c r="B1170" s="22" t="s">
        <v>13</v>
      </c>
      <c r="C1170" s="22" t="s">
        <v>974</v>
      </c>
      <c r="D1170" s="22" t="s">
        <v>1260</v>
      </c>
      <c r="E1170" s="22">
        <v>1002050479</v>
      </c>
      <c r="F1170" s="23" t="s">
        <v>15</v>
      </c>
      <c r="G1170" s="22">
        <v>1070899</v>
      </c>
      <c r="H1170" s="36" t="s">
        <v>20</v>
      </c>
      <c r="I1170" s="4" t="s">
        <v>3512</v>
      </c>
      <c r="J1170" s="4" t="s">
        <v>3512</v>
      </c>
      <c r="K1170" s="24">
        <v>6690</v>
      </c>
      <c r="L1170" s="25">
        <v>6690</v>
      </c>
      <c r="M1170" s="26">
        <v>1</v>
      </c>
      <c r="N1170" s="26">
        <v>1</v>
      </c>
      <c r="O1170" s="26">
        <v>0</v>
      </c>
      <c r="P1170" s="26">
        <v>6690</v>
      </c>
      <c r="Q1170" s="26">
        <v>0</v>
      </c>
      <c r="R1170" s="27">
        <v>428319.75</v>
      </c>
      <c r="S1170" s="27">
        <v>0</v>
      </c>
      <c r="T1170" s="28">
        <v>420000</v>
      </c>
      <c r="U1170" s="27">
        <v>0</v>
      </c>
      <c r="V1170" s="29">
        <v>1</v>
      </c>
      <c r="W1170" s="26">
        <v>0</v>
      </c>
      <c r="X1170" s="30">
        <f t="shared" si="270"/>
        <v>1</v>
      </c>
      <c r="Y1170" s="31">
        <f t="shared" si="271"/>
        <v>6690</v>
      </c>
      <c r="Z1170" s="31">
        <f t="shared" si="272"/>
        <v>428319.75</v>
      </c>
      <c r="AA1170" s="31">
        <f t="shared" si="273"/>
        <v>420000</v>
      </c>
      <c r="AB1170" s="5">
        <v>1</v>
      </c>
      <c r="AC1170" s="6">
        <v>409061.81</v>
      </c>
      <c r="AD1170" s="30">
        <v>0</v>
      </c>
      <c r="AE1170" s="67">
        <f t="shared" si="274"/>
        <v>1</v>
      </c>
      <c r="AF1170" s="70">
        <f>IF(C1170=Sheet6!$E$3,Sheet6!$E$4,IF('January 2023'!C1170=Sheet6!$F$3,Sheet6!$F$4,IF('January 2023'!C1170=Sheet6!$G$3,Sheet6!$G$4,IF('January 2023'!C1170=Sheet6!$H$3,Sheet6!$H$4,IF('January 2023'!C1170=Sheet6!$I$3,Sheet6!$I$4,IF('January 2023'!C1170=Sheet6!$J$3,Sheet6!$J$4,IF('January 2023'!C1170=Sheet6!$K$3,Sheet6!$K$4,IF('January 2023'!C1170=Sheet6!$L$3,Sheet6!$L$4))))))))</f>
        <v>0.11591202664236167</v>
      </c>
      <c r="AG1170" s="74">
        <f t="shared" si="275"/>
        <v>1</v>
      </c>
      <c r="AH1170" s="71">
        <v>0.83099999999999996</v>
      </c>
      <c r="AI1170" s="72">
        <f t="shared" si="276"/>
        <v>1</v>
      </c>
      <c r="AJ1170" s="73">
        <f t="shared" si="277"/>
        <v>1</v>
      </c>
      <c r="AK1170" s="73">
        <v>0.63021003652928631</v>
      </c>
      <c r="AL1170" s="95">
        <f t="shared" si="278"/>
        <v>1</v>
      </c>
      <c r="AM1170" s="107">
        <v>0</v>
      </c>
      <c r="AN1170" s="98">
        <f t="shared" si="279"/>
        <v>0</v>
      </c>
      <c r="AO1170" s="99" t="e">
        <f>SUMIF([1]Sheet1!$AB:$AB,E1170,[1]Sheet1!$AA:$AA)</f>
        <v>#VALUE!</v>
      </c>
      <c r="AP1170" s="100">
        <f t="shared" si="280"/>
        <v>1</v>
      </c>
      <c r="AQ1170" s="97">
        <f t="shared" si="281"/>
        <v>0</v>
      </c>
      <c r="AR1170" s="100">
        <f t="shared" si="282"/>
        <v>0.98057584316389801</v>
      </c>
      <c r="AS1170" s="101">
        <f t="shared" si="283"/>
        <v>1.9424156836101991E-2</v>
      </c>
      <c r="AT1170" s="100">
        <v>0.11591202664236167</v>
      </c>
      <c r="AU1170" s="108">
        <f t="shared" si="284"/>
        <v>1</v>
      </c>
    </row>
    <row r="1171" spans="1:47" hidden="1">
      <c r="A1171" s="21">
        <v>44927</v>
      </c>
      <c r="B1171" s="23" t="s">
        <v>13</v>
      </c>
      <c r="C1171" s="23" t="s">
        <v>974</v>
      </c>
      <c r="D1171" s="23" t="s">
        <v>1263</v>
      </c>
      <c r="E1171" s="23">
        <v>1001940414</v>
      </c>
      <c r="F1171" s="23" t="s">
        <v>15</v>
      </c>
      <c r="G1171" s="23">
        <v>1079545</v>
      </c>
      <c r="H1171" s="37" t="s">
        <v>20</v>
      </c>
      <c r="I1171" s="4" t="s">
        <v>3512</v>
      </c>
      <c r="J1171" s="4" t="s">
        <v>3512</v>
      </c>
      <c r="K1171" s="24">
        <v>6529</v>
      </c>
      <c r="L1171" s="24">
        <v>6529</v>
      </c>
      <c r="M1171" s="29">
        <v>1</v>
      </c>
      <c r="N1171" s="29">
        <v>1</v>
      </c>
      <c r="O1171" s="29">
        <v>0</v>
      </c>
      <c r="P1171" s="29">
        <v>6529</v>
      </c>
      <c r="Q1171" s="29">
        <v>0</v>
      </c>
      <c r="R1171" s="28">
        <v>418011.91000000003</v>
      </c>
      <c r="S1171" s="28">
        <v>0</v>
      </c>
      <c r="T1171" s="28">
        <v>418011.91</v>
      </c>
      <c r="U1171" s="28">
        <v>0</v>
      </c>
      <c r="V1171" s="29">
        <v>1</v>
      </c>
      <c r="W1171" s="29">
        <v>0</v>
      </c>
      <c r="X1171" s="32">
        <f t="shared" si="270"/>
        <v>1</v>
      </c>
      <c r="Y1171" s="33">
        <f t="shared" si="271"/>
        <v>6529</v>
      </c>
      <c r="Z1171" s="33">
        <f t="shared" si="272"/>
        <v>418011.91000000003</v>
      </c>
      <c r="AA1171" s="33">
        <f t="shared" si="273"/>
        <v>418011.91</v>
      </c>
      <c r="AB1171" s="5">
        <v>1</v>
      </c>
      <c r="AC1171" s="6">
        <v>486628.31</v>
      </c>
      <c r="AD1171" s="32">
        <v>0</v>
      </c>
      <c r="AE1171" s="67">
        <f t="shared" si="274"/>
        <v>1</v>
      </c>
      <c r="AF1171" s="70">
        <f>IF(C1171=Sheet6!$E$3,Sheet6!$E$4,IF('January 2023'!C1171=Sheet6!$F$3,Sheet6!$F$4,IF('January 2023'!C1171=Sheet6!$G$3,Sheet6!$G$4,IF('January 2023'!C1171=Sheet6!$H$3,Sheet6!$H$4,IF('January 2023'!C1171=Sheet6!$I$3,Sheet6!$I$4,IF('January 2023'!C1171=Sheet6!$J$3,Sheet6!$J$4,IF('January 2023'!C1171=Sheet6!$K$3,Sheet6!$K$4,IF('January 2023'!C1171=Sheet6!$L$3,Sheet6!$L$4))))))))</f>
        <v>0.11591202664236167</v>
      </c>
      <c r="AG1171" s="74">
        <f t="shared" si="275"/>
        <v>1</v>
      </c>
      <c r="AH1171" s="71">
        <v>0.83099999999999996</v>
      </c>
      <c r="AI1171" s="72">
        <f t="shared" si="276"/>
        <v>1</v>
      </c>
      <c r="AJ1171" s="73">
        <f t="shared" si="277"/>
        <v>1</v>
      </c>
      <c r="AK1171" s="73">
        <v>0.63021003652928631</v>
      </c>
      <c r="AL1171" s="95">
        <f t="shared" si="278"/>
        <v>1</v>
      </c>
      <c r="AM1171" s="107">
        <v>0</v>
      </c>
      <c r="AN1171" s="98">
        <f t="shared" si="279"/>
        <v>0</v>
      </c>
      <c r="AO1171" s="99" t="e">
        <f>SUMIF([1]Sheet1!$AB:$AB,E1171,[1]Sheet1!$AA:$AA)</f>
        <v>#VALUE!</v>
      </c>
      <c r="AP1171" s="100">
        <f t="shared" si="280"/>
        <v>1</v>
      </c>
      <c r="AQ1171" s="97">
        <f t="shared" si="281"/>
        <v>0</v>
      </c>
      <c r="AR1171" s="100">
        <f t="shared" si="282"/>
        <v>0.99999999999999989</v>
      </c>
      <c r="AS1171" s="101">
        <f t="shared" si="283"/>
        <v>0</v>
      </c>
      <c r="AT1171" s="100">
        <v>0.11591202664236167</v>
      </c>
      <c r="AU1171" s="108">
        <f t="shared" si="284"/>
        <v>1</v>
      </c>
    </row>
    <row r="1172" spans="1:47" hidden="1">
      <c r="A1172" s="21">
        <v>44927</v>
      </c>
      <c r="B1172" s="23" t="s">
        <v>13</v>
      </c>
      <c r="C1172" s="23" t="s">
        <v>974</v>
      </c>
      <c r="D1172" s="23" t="s">
        <v>1321</v>
      </c>
      <c r="E1172" s="23">
        <v>1002050472</v>
      </c>
      <c r="F1172" s="23" t="s">
        <v>15</v>
      </c>
      <c r="G1172" s="23">
        <v>1172349</v>
      </c>
      <c r="H1172" s="37" t="s">
        <v>20</v>
      </c>
      <c r="I1172" s="4" t="s">
        <v>3512</v>
      </c>
      <c r="J1172" s="4" t="s">
        <v>3512</v>
      </c>
      <c r="K1172" s="24">
        <v>6522</v>
      </c>
      <c r="L1172" s="24">
        <v>6522</v>
      </c>
      <c r="M1172" s="29">
        <v>1</v>
      </c>
      <c r="N1172" s="29">
        <v>1</v>
      </c>
      <c r="O1172" s="29">
        <v>0</v>
      </c>
      <c r="P1172" s="29">
        <v>6522</v>
      </c>
      <c r="Q1172" s="29">
        <v>0</v>
      </c>
      <c r="R1172" s="28">
        <v>463697.10000000003</v>
      </c>
      <c r="S1172" s="28">
        <v>0</v>
      </c>
      <c r="T1172" s="28">
        <v>597833.09</v>
      </c>
      <c r="U1172" s="28">
        <v>0</v>
      </c>
      <c r="V1172" s="29">
        <v>1</v>
      </c>
      <c r="W1172" s="29">
        <v>0</v>
      </c>
      <c r="X1172" s="32">
        <f t="shared" si="270"/>
        <v>1</v>
      </c>
      <c r="Y1172" s="33">
        <f t="shared" si="271"/>
        <v>6522</v>
      </c>
      <c r="Z1172" s="33">
        <f t="shared" si="272"/>
        <v>463697.10000000003</v>
      </c>
      <c r="AA1172" s="33">
        <f t="shared" si="273"/>
        <v>597833.09</v>
      </c>
      <c r="AB1172" s="5">
        <v>1</v>
      </c>
      <c r="AC1172" s="6">
        <v>222174.91</v>
      </c>
      <c r="AD1172" s="32">
        <v>0</v>
      </c>
      <c r="AE1172" s="67">
        <f t="shared" si="274"/>
        <v>1</v>
      </c>
      <c r="AF1172" s="70">
        <f>IF(C1172=Sheet6!$E$3,Sheet6!$E$4,IF('January 2023'!C1172=Sheet6!$F$3,Sheet6!$F$4,IF('January 2023'!C1172=Sheet6!$G$3,Sheet6!$G$4,IF('January 2023'!C1172=Sheet6!$H$3,Sheet6!$H$4,IF('January 2023'!C1172=Sheet6!$I$3,Sheet6!$I$4,IF('January 2023'!C1172=Sheet6!$J$3,Sheet6!$J$4,IF('January 2023'!C1172=Sheet6!$K$3,Sheet6!$K$4,IF('January 2023'!C1172=Sheet6!$L$3,Sheet6!$L$4))))))))</f>
        <v>0.11591202664236167</v>
      </c>
      <c r="AG1172" s="74">
        <f t="shared" si="275"/>
        <v>1</v>
      </c>
      <c r="AH1172" s="71">
        <v>0.83099999999999996</v>
      </c>
      <c r="AI1172" s="72">
        <f t="shared" si="276"/>
        <v>1</v>
      </c>
      <c r="AJ1172" s="73">
        <f t="shared" si="277"/>
        <v>1</v>
      </c>
      <c r="AK1172" s="73">
        <v>0.63021003652928631</v>
      </c>
      <c r="AL1172" s="95">
        <f t="shared" si="278"/>
        <v>1</v>
      </c>
      <c r="AM1172" s="107">
        <v>0</v>
      </c>
      <c r="AN1172" s="98">
        <f t="shared" si="279"/>
        <v>0</v>
      </c>
      <c r="AO1172" s="99" t="e">
        <f>SUMIF([1]Sheet1!$AB:$AB,E1172,[1]Sheet1!$AA:$AA)</f>
        <v>#VALUE!</v>
      </c>
      <c r="AP1172" s="100">
        <f t="shared" si="280"/>
        <v>1</v>
      </c>
      <c r="AQ1172" s="97">
        <f t="shared" si="281"/>
        <v>0</v>
      </c>
      <c r="AR1172" s="100">
        <f t="shared" si="282"/>
        <v>1.289275024579623</v>
      </c>
      <c r="AS1172" s="101">
        <f t="shared" si="283"/>
        <v>-0.28927502457962295</v>
      </c>
      <c r="AT1172" s="100">
        <v>0.11591202664236167</v>
      </c>
      <c r="AU1172" s="108">
        <f t="shared" si="284"/>
        <v>1</v>
      </c>
    </row>
    <row r="1173" spans="1:47" hidden="1">
      <c r="A1173" s="21">
        <v>44927</v>
      </c>
      <c r="B1173" s="23" t="s">
        <v>13</v>
      </c>
      <c r="C1173" s="23" t="s">
        <v>974</v>
      </c>
      <c r="D1173" s="23" t="s">
        <v>1255</v>
      </c>
      <c r="E1173" s="23">
        <v>1002050271</v>
      </c>
      <c r="F1173" s="23" t="s">
        <v>15</v>
      </c>
      <c r="G1173" s="23">
        <v>1070899</v>
      </c>
      <c r="H1173" s="37" t="s">
        <v>20</v>
      </c>
      <c r="I1173" s="4" t="s">
        <v>3512</v>
      </c>
      <c r="J1173" s="4" t="s">
        <v>3512</v>
      </c>
      <c r="K1173" s="24">
        <v>6391</v>
      </c>
      <c r="L1173" s="24">
        <v>6391</v>
      </c>
      <c r="M1173" s="29">
        <v>1</v>
      </c>
      <c r="N1173" s="29">
        <v>1</v>
      </c>
      <c r="O1173" s="29">
        <v>0</v>
      </c>
      <c r="P1173" s="29">
        <v>6391</v>
      </c>
      <c r="Q1173" s="29">
        <v>0</v>
      </c>
      <c r="R1173" s="28">
        <v>409176.61</v>
      </c>
      <c r="S1173" s="28">
        <v>0</v>
      </c>
      <c r="T1173" s="28">
        <v>409176.61</v>
      </c>
      <c r="U1173" s="28">
        <v>0</v>
      </c>
      <c r="V1173" s="29">
        <v>1</v>
      </c>
      <c r="W1173" s="29">
        <v>0</v>
      </c>
      <c r="X1173" s="32">
        <f t="shared" si="270"/>
        <v>1</v>
      </c>
      <c r="Y1173" s="33">
        <f t="shared" si="271"/>
        <v>6391</v>
      </c>
      <c r="Z1173" s="33">
        <f t="shared" si="272"/>
        <v>409176.61</v>
      </c>
      <c r="AA1173" s="33">
        <f t="shared" si="273"/>
        <v>409176.61</v>
      </c>
      <c r="AB1173" s="5">
        <v>1</v>
      </c>
      <c r="AC1173" s="6">
        <v>512196.92</v>
      </c>
      <c r="AD1173" s="32">
        <v>0</v>
      </c>
      <c r="AE1173" s="67">
        <f t="shared" si="274"/>
        <v>1</v>
      </c>
      <c r="AF1173" s="70">
        <f>IF(C1173=Sheet6!$E$3,Sheet6!$E$4,IF('January 2023'!C1173=Sheet6!$F$3,Sheet6!$F$4,IF('January 2023'!C1173=Sheet6!$G$3,Sheet6!$G$4,IF('January 2023'!C1173=Sheet6!$H$3,Sheet6!$H$4,IF('January 2023'!C1173=Sheet6!$I$3,Sheet6!$I$4,IF('January 2023'!C1173=Sheet6!$J$3,Sheet6!$J$4,IF('January 2023'!C1173=Sheet6!$K$3,Sheet6!$K$4,IF('January 2023'!C1173=Sheet6!$L$3,Sheet6!$L$4))))))))</f>
        <v>0.11591202664236167</v>
      </c>
      <c r="AG1173" s="74">
        <f t="shared" si="275"/>
        <v>1</v>
      </c>
      <c r="AH1173" s="71">
        <v>0.83099999999999996</v>
      </c>
      <c r="AI1173" s="72">
        <f t="shared" si="276"/>
        <v>1</v>
      </c>
      <c r="AJ1173" s="73">
        <f t="shared" si="277"/>
        <v>1</v>
      </c>
      <c r="AK1173" s="73">
        <v>0.63021003652928631</v>
      </c>
      <c r="AL1173" s="95">
        <f t="shared" si="278"/>
        <v>1</v>
      </c>
      <c r="AM1173" s="107">
        <v>0</v>
      </c>
      <c r="AN1173" s="98">
        <f t="shared" si="279"/>
        <v>0</v>
      </c>
      <c r="AO1173" s="99" t="e">
        <f>SUMIF([1]Sheet1!$AB:$AB,E1173,[1]Sheet1!$AA:$AA)</f>
        <v>#VALUE!</v>
      </c>
      <c r="AP1173" s="100">
        <f t="shared" si="280"/>
        <v>1</v>
      </c>
      <c r="AQ1173" s="97">
        <f t="shared" si="281"/>
        <v>0</v>
      </c>
      <c r="AR1173" s="100">
        <f t="shared" si="282"/>
        <v>1</v>
      </c>
      <c r="AS1173" s="101">
        <f t="shared" si="283"/>
        <v>0</v>
      </c>
      <c r="AT1173" s="100">
        <v>0.11591202664236167</v>
      </c>
      <c r="AU1173" s="108">
        <f t="shared" si="284"/>
        <v>1</v>
      </c>
    </row>
    <row r="1174" spans="1:47" hidden="1">
      <c r="A1174" s="21">
        <v>44927</v>
      </c>
      <c r="B1174" s="23" t="s">
        <v>13</v>
      </c>
      <c r="C1174" s="23" t="s">
        <v>974</v>
      </c>
      <c r="D1174" s="23" t="s">
        <v>1182</v>
      </c>
      <c r="E1174" s="23">
        <v>1002049936</v>
      </c>
      <c r="F1174" s="23" t="s">
        <v>15</v>
      </c>
      <c r="G1174" s="23">
        <v>1172349</v>
      </c>
      <c r="H1174" s="37" t="s">
        <v>20</v>
      </c>
      <c r="I1174" s="4" t="s">
        <v>3512</v>
      </c>
      <c r="J1174" s="4" t="s">
        <v>3512</v>
      </c>
      <c r="K1174" s="24">
        <v>6271</v>
      </c>
      <c r="L1174" s="24">
        <v>6271</v>
      </c>
      <c r="M1174" s="29">
        <v>1</v>
      </c>
      <c r="N1174" s="29">
        <v>1</v>
      </c>
      <c r="O1174" s="29">
        <v>0</v>
      </c>
      <c r="P1174" s="29">
        <v>6271</v>
      </c>
      <c r="Q1174" s="29">
        <v>0</v>
      </c>
      <c r="R1174" s="28">
        <v>445851.67</v>
      </c>
      <c r="S1174" s="28">
        <v>0</v>
      </c>
      <c r="T1174" s="28">
        <v>445851.67</v>
      </c>
      <c r="U1174" s="28">
        <v>0</v>
      </c>
      <c r="V1174" s="29">
        <v>1</v>
      </c>
      <c r="W1174" s="29">
        <v>0</v>
      </c>
      <c r="X1174" s="32">
        <f t="shared" si="270"/>
        <v>1</v>
      </c>
      <c r="Y1174" s="33">
        <f t="shared" si="271"/>
        <v>6271</v>
      </c>
      <c r="Z1174" s="33">
        <f t="shared" si="272"/>
        <v>445851.67</v>
      </c>
      <c r="AA1174" s="33">
        <f t="shared" si="273"/>
        <v>445851.67</v>
      </c>
      <c r="AB1174" s="5">
        <v>1</v>
      </c>
      <c r="AC1174" s="6">
        <v>515346.13</v>
      </c>
      <c r="AD1174" s="32">
        <v>0</v>
      </c>
      <c r="AE1174" s="67">
        <f t="shared" si="274"/>
        <v>1</v>
      </c>
      <c r="AF1174" s="70">
        <f>IF(C1174=Sheet6!$E$3,Sheet6!$E$4,IF('January 2023'!C1174=Sheet6!$F$3,Sheet6!$F$4,IF('January 2023'!C1174=Sheet6!$G$3,Sheet6!$G$4,IF('January 2023'!C1174=Sheet6!$H$3,Sheet6!$H$4,IF('January 2023'!C1174=Sheet6!$I$3,Sheet6!$I$4,IF('January 2023'!C1174=Sheet6!$J$3,Sheet6!$J$4,IF('January 2023'!C1174=Sheet6!$K$3,Sheet6!$K$4,IF('January 2023'!C1174=Sheet6!$L$3,Sheet6!$L$4))))))))</f>
        <v>0.11591202664236167</v>
      </c>
      <c r="AG1174" s="74">
        <f t="shared" si="275"/>
        <v>1</v>
      </c>
      <c r="AH1174" s="71">
        <v>0.83099999999999996</v>
      </c>
      <c r="AI1174" s="72">
        <f t="shared" si="276"/>
        <v>1</v>
      </c>
      <c r="AJ1174" s="73">
        <f t="shared" si="277"/>
        <v>1</v>
      </c>
      <c r="AK1174" s="73">
        <v>0.63021003652928631</v>
      </c>
      <c r="AL1174" s="95">
        <f t="shared" si="278"/>
        <v>1</v>
      </c>
      <c r="AM1174" s="107">
        <v>0</v>
      </c>
      <c r="AN1174" s="98">
        <f t="shared" si="279"/>
        <v>0</v>
      </c>
      <c r="AO1174" s="99" t="e">
        <f>SUMIF([1]Sheet1!$AB:$AB,E1174,[1]Sheet1!$AA:$AA)</f>
        <v>#VALUE!</v>
      </c>
      <c r="AP1174" s="100">
        <f t="shared" si="280"/>
        <v>1</v>
      </c>
      <c r="AQ1174" s="97">
        <f t="shared" si="281"/>
        <v>0</v>
      </c>
      <c r="AR1174" s="100">
        <f t="shared" si="282"/>
        <v>1</v>
      </c>
      <c r="AS1174" s="101">
        <f t="shared" si="283"/>
        <v>0</v>
      </c>
      <c r="AT1174" s="100">
        <v>0.11591202664236167</v>
      </c>
      <c r="AU1174" s="108">
        <f t="shared" si="284"/>
        <v>1</v>
      </c>
    </row>
    <row r="1175" spans="1:47" hidden="1">
      <c r="A1175" s="21">
        <v>44927</v>
      </c>
      <c r="B1175" s="23" t="s">
        <v>13</v>
      </c>
      <c r="C1175" s="23" t="s">
        <v>974</v>
      </c>
      <c r="D1175" s="23" t="s">
        <v>1250</v>
      </c>
      <c r="E1175" s="23">
        <v>1002050867</v>
      </c>
      <c r="F1175" s="23" t="s">
        <v>15</v>
      </c>
      <c r="G1175" s="23">
        <v>1079549</v>
      </c>
      <c r="H1175" s="37" t="s">
        <v>20</v>
      </c>
      <c r="I1175" s="4" t="s">
        <v>3512</v>
      </c>
      <c r="J1175" s="4" t="s">
        <v>3512</v>
      </c>
      <c r="K1175" s="24">
        <v>5867.5</v>
      </c>
      <c r="L1175" s="24">
        <v>5867.5</v>
      </c>
      <c r="M1175" s="29">
        <v>1</v>
      </c>
      <c r="N1175" s="29">
        <v>1</v>
      </c>
      <c r="O1175" s="29">
        <v>0</v>
      </c>
      <c r="P1175" s="29">
        <v>5868</v>
      </c>
      <c r="Q1175" s="29">
        <v>0</v>
      </c>
      <c r="R1175" s="28">
        <v>417199.43</v>
      </c>
      <c r="S1175" s="28">
        <v>0</v>
      </c>
      <c r="T1175" s="28">
        <v>417199.43</v>
      </c>
      <c r="U1175" s="28">
        <v>0</v>
      </c>
      <c r="V1175" s="29">
        <v>1</v>
      </c>
      <c r="W1175" s="29">
        <v>0</v>
      </c>
      <c r="X1175" s="32">
        <f t="shared" si="270"/>
        <v>1</v>
      </c>
      <c r="Y1175" s="33">
        <f t="shared" si="271"/>
        <v>5868</v>
      </c>
      <c r="Z1175" s="33">
        <f t="shared" si="272"/>
        <v>417199.43</v>
      </c>
      <c r="AA1175" s="33">
        <f t="shared" si="273"/>
        <v>417199.43</v>
      </c>
      <c r="AB1175" s="5">
        <v>1</v>
      </c>
      <c r="AC1175" s="6">
        <v>321819.53000000003</v>
      </c>
      <c r="AD1175" s="32">
        <v>0</v>
      </c>
      <c r="AE1175" s="67">
        <f t="shared" si="274"/>
        <v>1</v>
      </c>
      <c r="AF1175" s="70">
        <f>IF(C1175=Sheet6!$E$3,Sheet6!$E$4,IF('January 2023'!C1175=Sheet6!$F$3,Sheet6!$F$4,IF('January 2023'!C1175=Sheet6!$G$3,Sheet6!$G$4,IF('January 2023'!C1175=Sheet6!$H$3,Sheet6!$H$4,IF('January 2023'!C1175=Sheet6!$I$3,Sheet6!$I$4,IF('January 2023'!C1175=Sheet6!$J$3,Sheet6!$J$4,IF('January 2023'!C1175=Sheet6!$K$3,Sheet6!$K$4,IF('January 2023'!C1175=Sheet6!$L$3,Sheet6!$L$4))))))))</f>
        <v>0.11591202664236167</v>
      </c>
      <c r="AG1175" s="74">
        <f t="shared" si="275"/>
        <v>1.0000852151683</v>
      </c>
      <c r="AH1175" s="71">
        <v>0.83099999999999996</v>
      </c>
      <c r="AI1175" s="72">
        <f t="shared" si="276"/>
        <v>1</v>
      </c>
      <c r="AJ1175" s="73">
        <f t="shared" si="277"/>
        <v>1</v>
      </c>
      <c r="AK1175" s="73">
        <v>0.63021003652928631</v>
      </c>
      <c r="AL1175" s="95">
        <f t="shared" si="278"/>
        <v>1</v>
      </c>
      <c r="AM1175" s="107">
        <v>0</v>
      </c>
      <c r="AN1175" s="98">
        <f t="shared" si="279"/>
        <v>0</v>
      </c>
      <c r="AO1175" s="99" t="e">
        <f>SUMIF([1]Sheet1!$AB:$AB,E1175,[1]Sheet1!$AA:$AA)</f>
        <v>#VALUE!</v>
      </c>
      <c r="AP1175" s="100">
        <f t="shared" si="280"/>
        <v>1</v>
      </c>
      <c r="AQ1175" s="97">
        <f t="shared" si="281"/>
        <v>0</v>
      </c>
      <c r="AR1175" s="100">
        <f t="shared" si="282"/>
        <v>1</v>
      </c>
      <c r="AS1175" s="101">
        <f t="shared" si="283"/>
        <v>-8.52151682999569E-5</v>
      </c>
      <c r="AT1175" s="100">
        <v>0.11591202664236167</v>
      </c>
      <c r="AU1175" s="108">
        <f t="shared" si="284"/>
        <v>1</v>
      </c>
    </row>
    <row r="1176" spans="1:47" hidden="1">
      <c r="A1176" s="21">
        <v>44927</v>
      </c>
      <c r="B1176" s="23" t="s">
        <v>13</v>
      </c>
      <c r="C1176" s="23" t="s">
        <v>974</v>
      </c>
      <c r="D1176" s="23" t="s">
        <v>1200</v>
      </c>
      <c r="E1176" s="23">
        <v>1002050016</v>
      </c>
      <c r="F1176" s="23" t="s">
        <v>15</v>
      </c>
      <c r="G1176" s="23">
        <v>1069288</v>
      </c>
      <c r="H1176" s="37" t="s">
        <v>20</v>
      </c>
      <c r="I1176" s="4" t="s">
        <v>3512</v>
      </c>
      <c r="J1176" s="4" t="s">
        <v>3512</v>
      </c>
      <c r="K1176" s="24">
        <v>5810</v>
      </c>
      <c r="L1176" s="24">
        <v>5810</v>
      </c>
      <c r="M1176" s="29">
        <v>1</v>
      </c>
      <c r="N1176" s="29">
        <v>1</v>
      </c>
      <c r="O1176" s="29">
        <v>0</v>
      </c>
      <c r="P1176" s="29">
        <v>5810</v>
      </c>
      <c r="Q1176" s="29">
        <v>0</v>
      </c>
      <c r="R1176" s="28">
        <v>413075.77</v>
      </c>
      <c r="S1176" s="28">
        <v>0</v>
      </c>
      <c r="T1176" s="28">
        <v>413075.77</v>
      </c>
      <c r="U1176" s="28">
        <v>0</v>
      </c>
      <c r="V1176" s="29">
        <v>1</v>
      </c>
      <c r="W1176" s="29">
        <v>0</v>
      </c>
      <c r="X1176" s="32">
        <f t="shared" si="270"/>
        <v>1</v>
      </c>
      <c r="Y1176" s="33">
        <f t="shared" si="271"/>
        <v>5810</v>
      </c>
      <c r="Z1176" s="33">
        <f t="shared" si="272"/>
        <v>413075.77</v>
      </c>
      <c r="AA1176" s="33">
        <f t="shared" si="273"/>
        <v>413075.77</v>
      </c>
      <c r="AB1176" s="5">
        <v>1</v>
      </c>
      <c r="AC1176" s="6">
        <v>554861.25</v>
      </c>
      <c r="AD1176" s="32">
        <v>0</v>
      </c>
      <c r="AE1176" s="67">
        <f t="shared" si="274"/>
        <v>1</v>
      </c>
      <c r="AF1176" s="70">
        <f>IF(C1176=Sheet6!$E$3,Sheet6!$E$4,IF('January 2023'!C1176=Sheet6!$F$3,Sheet6!$F$4,IF('January 2023'!C1176=Sheet6!$G$3,Sheet6!$G$4,IF('January 2023'!C1176=Sheet6!$H$3,Sheet6!$H$4,IF('January 2023'!C1176=Sheet6!$I$3,Sheet6!$I$4,IF('January 2023'!C1176=Sheet6!$J$3,Sheet6!$J$4,IF('January 2023'!C1176=Sheet6!$K$3,Sheet6!$K$4,IF('January 2023'!C1176=Sheet6!$L$3,Sheet6!$L$4))))))))</f>
        <v>0.11591202664236167</v>
      </c>
      <c r="AG1176" s="74">
        <f t="shared" si="275"/>
        <v>1</v>
      </c>
      <c r="AH1176" s="71">
        <v>0.83099999999999996</v>
      </c>
      <c r="AI1176" s="72">
        <f t="shared" si="276"/>
        <v>1</v>
      </c>
      <c r="AJ1176" s="73">
        <f t="shared" si="277"/>
        <v>1</v>
      </c>
      <c r="AK1176" s="73">
        <v>0.63021003652928631</v>
      </c>
      <c r="AL1176" s="95">
        <f t="shared" si="278"/>
        <v>1</v>
      </c>
      <c r="AM1176" s="107">
        <v>0</v>
      </c>
      <c r="AN1176" s="98">
        <f t="shared" si="279"/>
        <v>0</v>
      </c>
      <c r="AO1176" s="99" t="e">
        <f>SUMIF([1]Sheet1!$AB:$AB,E1176,[1]Sheet1!$AA:$AA)</f>
        <v>#VALUE!</v>
      </c>
      <c r="AP1176" s="100">
        <f t="shared" si="280"/>
        <v>1</v>
      </c>
      <c r="AQ1176" s="97">
        <f t="shared" si="281"/>
        <v>0</v>
      </c>
      <c r="AR1176" s="100">
        <f t="shared" si="282"/>
        <v>1</v>
      </c>
      <c r="AS1176" s="101">
        <f t="shared" si="283"/>
        <v>0</v>
      </c>
      <c r="AT1176" s="100">
        <v>0.11591202664236167</v>
      </c>
      <c r="AU1176" s="108">
        <f t="shared" si="284"/>
        <v>1</v>
      </c>
    </row>
    <row r="1177" spans="1:47" hidden="1">
      <c r="A1177" s="21">
        <v>44927</v>
      </c>
      <c r="B1177" s="22" t="s">
        <v>13</v>
      </c>
      <c r="C1177" s="22" t="s">
        <v>974</v>
      </c>
      <c r="D1177" s="22" t="s">
        <v>1161</v>
      </c>
      <c r="E1177" s="22">
        <v>1002050751</v>
      </c>
      <c r="F1177" s="23" t="s">
        <v>15</v>
      </c>
      <c r="G1177" s="22">
        <v>1069250</v>
      </c>
      <c r="H1177" s="36" t="s">
        <v>20</v>
      </c>
      <c r="I1177" s="4" t="s">
        <v>3512</v>
      </c>
      <c r="J1177" s="4" t="s">
        <v>3512</v>
      </c>
      <c r="K1177" s="24">
        <v>5217</v>
      </c>
      <c r="L1177" s="25">
        <v>5217</v>
      </c>
      <c r="M1177" s="26">
        <v>1</v>
      </c>
      <c r="N1177" s="26">
        <v>1</v>
      </c>
      <c r="O1177" s="26">
        <v>0</v>
      </c>
      <c r="P1177" s="26">
        <v>5220</v>
      </c>
      <c r="Q1177" s="26">
        <v>0</v>
      </c>
      <c r="R1177" s="27">
        <v>371128.32000000001</v>
      </c>
      <c r="S1177" s="27">
        <v>0</v>
      </c>
      <c r="T1177" s="28">
        <v>371128.32000000001</v>
      </c>
      <c r="U1177" s="27">
        <v>0</v>
      </c>
      <c r="V1177" s="29">
        <v>1</v>
      </c>
      <c r="W1177" s="26">
        <v>0</v>
      </c>
      <c r="X1177" s="30">
        <f t="shared" si="270"/>
        <v>1</v>
      </c>
      <c r="Y1177" s="31">
        <f t="shared" si="271"/>
        <v>5220</v>
      </c>
      <c r="Z1177" s="31">
        <f t="shared" si="272"/>
        <v>371128.32000000001</v>
      </c>
      <c r="AA1177" s="31">
        <f t="shared" si="273"/>
        <v>371128.32000000001</v>
      </c>
      <c r="AB1177" s="5">
        <v>1</v>
      </c>
      <c r="AC1177" s="6">
        <v>767058.19</v>
      </c>
      <c r="AD1177" s="30">
        <v>0</v>
      </c>
      <c r="AE1177" s="67">
        <f t="shared" si="274"/>
        <v>1</v>
      </c>
      <c r="AF1177" s="70">
        <f>IF(C1177=Sheet6!$E$3,Sheet6!$E$4,IF('January 2023'!C1177=Sheet6!$F$3,Sheet6!$F$4,IF('January 2023'!C1177=Sheet6!$G$3,Sheet6!$G$4,IF('January 2023'!C1177=Sheet6!$H$3,Sheet6!$H$4,IF('January 2023'!C1177=Sheet6!$I$3,Sheet6!$I$4,IF('January 2023'!C1177=Sheet6!$J$3,Sheet6!$J$4,IF('January 2023'!C1177=Sheet6!$K$3,Sheet6!$K$4,IF('January 2023'!C1177=Sheet6!$L$3,Sheet6!$L$4))))))))</f>
        <v>0.11591202664236167</v>
      </c>
      <c r="AG1177" s="74">
        <f t="shared" si="275"/>
        <v>1.0005750431282345</v>
      </c>
      <c r="AH1177" s="71">
        <v>0.83099999999999996</v>
      </c>
      <c r="AI1177" s="72">
        <f t="shared" si="276"/>
        <v>1</v>
      </c>
      <c r="AJ1177" s="73">
        <f t="shared" si="277"/>
        <v>1</v>
      </c>
      <c r="AK1177" s="73">
        <v>0.63021003652928631</v>
      </c>
      <c r="AL1177" s="95">
        <f t="shared" si="278"/>
        <v>1</v>
      </c>
      <c r="AM1177" s="107">
        <v>0</v>
      </c>
      <c r="AN1177" s="98">
        <f t="shared" si="279"/>
        <v>0</v>
      </c>
      <c r="AO1177" s="99" t="e">
        <f>SUMIF([1]Sheet1!$AB:$AB,E1177,[1]Sheet1!$AA:$AA)</f>
        <v>#VALUE!</v>
      </c>
      <c r="AP1177" s="100">
        <f t="shared" si="280"/>
        <v>1</v>
      </c>
      <c r="AQ1177" s="97">
        <f t="shared" si="281"/>
        <v>0</v>
      </c>
      <c r="AR1177" s="100">
        <f t="shared" si="282"/>
        <v>1</v>
      </c>
      <c r="AS1177" s="101">
        <f t="shared" si="283"/>
        <v>-5.7504312823453141E-4</v>
      </c>
      <c r="AT1177" s="100">
        <v>0.11591202664236167</v>
      </c>
      <c r="AU1177" s="108">
        <f t="shared" si="284"/>
        <v>1</v>
      </c>
    </row>
    <row r="1178" spans="1:47" hidden="1">
      <c r="A1178" s="21">
        <v>44927</v>
      </c>
      <c r="B1178" s="23" t="s">
        <v>13</v>
      </c>
      <c r="C1178" s="23" t="s">
        <v>974</v>
      </c>
      <c r="D1178" s="23" t="s">
        <v>1201</v>
      </c>
      <c r="E1178" s="23">
        <v>1002050188</v>
      </c>
      <c r="F1178" s="23" t="s">
        <v>15</v>
      </c>
      <c r="G1178" s="23">
        <v>1070899</v>
      </c>
      <c r="H1178" s="37" t="s">
        <v>20</v>
      </c>
      <c r="I1178" s="4" t="s">
        <v>3512</v>
      </c>
      <c r="J1178" s="4" t="s">
        <v>3512</v>
      </c>
      <c r="K1178" s="24">
        <v>5201</v>
      </c>
      <c r="L1178" s="24">
        <v>5201</v>
      </c>
      <c r="M1178" s="29">
        <v>1</v>
      </c>
      <c r="N1178" s="29">
        <v>1</v>
      </c>
      <c r="O1178" s="29">
        <v>0</v>
      </c>
      <c r="P1178" s="29">
        <v>5201</v>
      </c>
      <c r="Q1178" s="29">
        <v>0</v>
      </c>
      <c r="R1178" s="28">
        <v>332988.2</v>
      </c>
      <c r="S1178" s="28">
        <v>0</v>
      </c>
      <c r="T1178" s="28">
        <v>332988.2</v>
      </c>
      <c r="U1178" s="28">
        <v>0</v>
      </c>
      <c r="V1178" s="29">
        <v>1</v>
      </c>
      <c r="W1178" s="29">
        <v>0</v>
      </c>
      <c r="X1178" s="32">
        <f t="shared" si="270"/>
        <v>1</v>
      </c>
      <c r="Y1178" s="33">
        <f t="shared" si="271"/>
        <v>5201</v>
      </c>
      <c r="Z1178" s="33">
        <f t="shared" si="272"/>
        <v>332988.2</v>
      </c>
      <c r="AA1178" s="33">
        <f t="shared" si="273"/>
        <v>332988.2</v>
      </c>
      <c r="AB1178" s="5">
        <v>1</v>
      </c>
      <c r="AC1178" s="6">
        <v>696500.83</v>
      </c>
      <c r="AD1178" s="32">
        <v>0</v>
      </c>
      <c r="AE1178" s="67">
        <f t="shared" si="274"/>
        <v>1</v>
      </c>
      <c r="AF1178" s="70">
        <f>IF(C1178=Sheet6!$E$3,Sheet6!$E$4,IF('January 2023'!C1178=Sheet6!$F$3,Sheet6!$F$4,IF('January 2023'!C1178=Sheet6!$G$3,Sheet6!$G$4,IF('January 2023'!C1178=Sheet6!$H$3,Sheet6!$H$4,IF('January 2023'!C1178=Sheet6!$I$3,Sheet6!$I$4,IF('January 2023'!C1178=Sheet6!$J$3,Sheet6!$J$4,IF('January 2023'!C1178=Sheet6!$K$3,Sheet6!$K$4,IF('January 2023'!C1178=Sheet6!$L$3,Sheet6!$L$4))))))))</f>
        <v>0.11591202664236167</v>
      </c>
      <c r="AG1178" s="74">
        <f t="shared" si="275"/>
        <v>1</v>
      </c>
      <c r="AH1178" s="71">
        <v>0.83099999999999996</v>
      </c>
      <c r="AI1178" s="72">
        <f t="shared" si="276"/>
        <v>1</v>
      </c>
      <c r="AJ1178" s="73">
        <f t="shared" si="277"/>
        <v>1</v>
      </c>
      <c r="AK1178" s="73">
        <v>0.63021003652928631</v>
      </c>
      <c r="AL1178" s="95">
        <f t="shared" si="278"/>
        <v>1</v>
      </c>
      <c r="AM1178" s="107">
        <v>0</v>
      </c>
      <c r="AN1178" s="98">
        <f t="shared" si="279"/>
        <v>0</v>
      </c>
      <c r="AO1178" s="99" t="e">
        <f>SUMIF([1]Sheet1!$AB:$AB,E1178,[1]Sheet1!$AA:$AA)</f>
        <v>#VALUE!</v>
      </c>
      <c r="AP1178" s="100">
        <f t="shared" si="280"/>
        <v>1</v>
      </c>
      <c r="AQ1178" s="97">
        <f t="shared" si="281"/>
        <v>0</v>
      </c>
      <c r="AR1178" s="100">
        <f t="shared" si="282"/>
        <v>1</v>
      </c>
      <c r="AS1178" s="101">
        <f t="shared" si="283"/>
        <v>0</v>
      </c>
      <c r="AT1178" s="100">
        <v>0.11591202664236167</v>
      </c>
      <c r="AU1178" s="108">
        <f t="shared" si="284"/>
        <v>1</v>
      </c>
    </row>
    <row r="1179" spans="1:47" hidden="1">
      <c r="A1179" s="21">
        <v>44927</v>
      </c>
      <c r="B1179" s="22" t="s">
        <v>13</v>
      </c>
      <c r="C1179" s="22" t="s">
        <v>974</v>
      </c>
      <c r="D1179" s="22" t="s">
        <v>1237</v>
      </c>
      <c r="E1179" s="22">
        <v>1002049853</v>
      </c>
      <c r="F1179" s="23" t="s">
        <v>15</v>
      </c>
      <c r="G1179" s="22">
        <v>1069288</v>
      </c>
      <c r="H1179" s="36" t="s">
        <v>20</v>
      </c>
      <c r="I1179" s="4" t="s">
        <v>3512</v>
      </c>
      <c r="J1179" s="4" t="s">
        <v>3512</v>
      </c>
      <c r="K1179" s="24">
        <v>5154</v>
      </c>
      <c r="L1179" s="25">
        <v>5154</v>
      </c>
      <c r="M1179" s="26">
        <v>1</v>
      </c>
      <c r="N1179" s="26">
        <v>1</v>
      </c>
      <c r="O1179" s="26">
        <v>0</v>
      </c>
      <c r="P1179" s="26">
        <v>5154</v>
      </c>
      <c r="Q1179" s="26">
        <v>0</v>
      </c>
      <c r="R1179" s="27">
        <v>329979.06999999995</v>
      </c>
      <c r="S1179" s="27">
        <v>0</v>
      </c>
      <c r="T1179" s="28">
        <v>349996.54</v>
      </c>
      <c r="U1179" s="27">
        <v>0</v>
      </c>
      <c r="V1179" s="29">
        <v>1</v>
      </c>
      <c r="W1179" s="26">
        <v>0</v>
      </c>
      <c r="X1179" s="30">
        <f t="shared" si="270"/>
        <v>1</v>
      </c>
      <c r="Y1179" s="31">
        <f t="shared" si="271"/>
        <v>5154</v>
      </c>
      <c r="Z1179" s="31">
        <f t="shared" si="272"/>
        <v>329979.06999999995</v>
      </c>
      <c r="AA1179" s="31">
        <f t="shared" si="273"/>
        <v>349996.54</v>
      </c>
      <c r="AB1179" s="5">
        <v>1</v>
      </c>
      <c r="AC1179" s="6">
        <v>1118257.79</v>
      </c>
      <c r="AD1179" s="30">
        <v>0</v>
      </c>
      <c r="AE1179" s="67">
        <f t="shared" si="274"/>
        <v>1</v>
      </c>
      <c r="AF1179" s="70">
        <f>IF(C1179=Sheet6!$E$3,Sheet6!$E$4,IF('January 2023'!C1179=Sheet6!$F$3,Sheet6!$F$4,IF('January 2023'!C1179=Sheet6!$G$3,Sheet6!$G$4,IF('January 2023'!C1179=Sheet6!$H$3,Sheet6!$H$4,IF('January 2023'!C1179=Sheet6!$I$3,Sheet6!$I$4,IF('January 2023'!C1179=Sheet6!$J$3,Sheet6!$J$4,IF('January 2023'!C1179=Sheet6!$K$3,Sheet6!$K$4,IF('January 2023'!C1179=Sheet6!$L$3,Sheet6!$L$4))))))))</f>
        <v>0.11591202664236167</v>
      </c>
      <c r="AG1179" s="74">
        <f t="shared" si="275"/>
        <v>1</v>
      </c>
      <c r="AH1179" s="71">
        <v>0.83099999999999996</v>
      </c>
      <c r="AI1179" s="72">
        <f t="shared" si="276"/>
        <v>1</v>
      </c>
      <c r="AJ1179" s="73">
        <f t="shared" si="277"/>
        <v>1</v>
      </c>
      <c r="AK1179" s="73">
        <v>0.63021003652928631</v>
      </c>
      <c r="AL1179" s="95">
        <f t="shared" si="278"/>
        <v>1</v>
      </c>
      <c r="AM1179" s="107">
        <v>0</v>
      </c>
      <c r="AN1179" s="98">
        <f t="shared" si="279"/>
        <v>0</v>
      </c>
      <c r="AO1179" s="99" t="e">
        <f>SUMIF([1]Sheet1!$AB:$AB,E1179,[1]Sheet1!$AA:$AA)</f>
        <v>#VALUE!</v>
      </c>
      <c r="AP1179" s="100">
        <f t="shared" si="280"/>
        <v>1</v>
      </c>
      <c r="AQ1179" s="97">
        <f t="shared" si="281"/>
        <v>0</v>
      </c>
      <c r="AR1179" s="100">
        <f t="shared" si="282"/>
        <v>1.0606628474951458</v>
      </c>
      <c r="AS1179" s="101">
        <f t="shared" si="283"/>
        <v>-6.0662847495145833E-2</v>
      </c>
      <c r="AT1179" s="100">
        <v>0.11591202664236167</v>
      </c>
      <c r="AU1179" s="108">
        <f t="shared" si="284"/>
        <v>1</v>
      </c>
    </row>
    <row r="1180" spans="1:47" hidden="1">
      <c r="A1180" s="21">
        <v>44927</v>
      </c>
      <c r="B1180" s="22" t="s">
        <v>13</v>
      </c>
      <c r="C1180" s="22" t="s">
        <v>974</v>
      </c>
      <c r="D1180" s="22" t="s">
        <v>1264</v>
      </c>
      <c r="E1180" s="22">
        <v>1002050290</v>
      </c>
      <c r="F1180" s="23" t="s">
        <v>15</v>
      </c>
      <c r="G1180" s="22">
        <v>1079545</v>
      </c>
      <c r="H1180" s="36" t="s">
        <v>20</v>
      </c>
      <c r="I1180" s="4" t="s">
        <v>3512</v>
      </c>
      <c r="J1180" s="4" t="s">
        <v>3512</v>
      </c>
      <c r="K1180" s="24">
        <v>4888</v>
      </c>
      <c r="L1180" s="25">
        <v>4888</v>
      </c>
      <c r="M1180" s="26">
        <v>1</v>
      </c>
      <c r="N1180" s="26">
        <v>1</v>
      </c>
      <c r="O1180" s="26">
        <v>0</v>
      </c>
      <c r="P1180" s="26">
        <v>4888</v>
      </c>
      <c r="Q1180" s="26">
        <v>0</v>
      </c>
      <c r="R1180" s="27">
        <v>312948.72000000003</v>
      </c>
      <c r="S1180" s="27">
        <v>0</v>
      </c>
      <c r="T1180" s="28">
        <v>313000</v>
      </c>
      <c r="U1180" s="27">
        <v>0</v>
      </c>
      <c r="V1180" s="29">
        <v>1</v>
      </c>
      <c r="W1180" s="26">
        <v>0</v>
      </c>
      <c r="X1180" s="30">
        <f t="shared" si="270"/>
        <v>1</v>
      </c>
      <c r="Y1180" s="31">
        <f t="shared" si="271"/>
        <v>4888</v>
      </c>
      <c r="Z1180" s="31">
        <f t="shared" si="272"/>
        <v>312948.72000000003</v>
      </c>
      <c r="AA1180" s="31">
        <f t="shared" si="273"/>
        <v>313000</v>
      </c>
      <c r="AB1180" s="5">
        <v>1</v>
      </c>
      <c r="AC1180" s="6">
        <v>242484.29</v>
      </c>
      <c r="AD1180" s="30">
        <v>0</v>
      </c>
      <c r="AE1180" s="67">
        <f t="shared" si="274"/>
        <v>1</v>
      </c>
      <c r="AF1180" s="70">
        <f>IF(C1180=Sheet6!$E$3,Sheet6!$E$4,IF('January 2023'!C1180=Sheet6!$F$3,Sheet6!$F$4,IF('January 2023'!C1180=Sheet6!$G$3,Sheet6!$G$4,IF('January 2023'!C1180=Sheet6!$H$3,Sheet6!$H$4,IF('January 2023'!C1180=Sheet6!$I$3,Sheet6!$I$4,IF('January 2023'!C1180=Sheet6!$J$3,Sheet6!$J$4,IF('January 2023'!C1180=Sheet6!$K$3,Sheet6!$K$4,IF('January 2023'!C1180=Sheet6!$L$3,Sheet6!$L$4))))))))</f>
        <v>0.11591202664236167</v>
      </c>
      <c r="AG1180" s="74">
        <f t="shared" si="275"/>
        <v>1</v>
      </c>
      <c r="AH1180" s="71">
        <v>0.83099999999999996</v>
      </c>
      <c r="AI1180" s="72">
        <f t="shared" si="276"/>
        <v>1</v>
      </c>
      <c r="AJ1180" s="73">
        <f t="shared" si="277"/>
        <v>1</v>
      </c>
      <c r="AK1180" s="73">
        <v>0.63021003652928631</v>
      </c>
      <c r="AL1180" s="95">
        <f t="shared" si="278"/>
        <v>1</v>
      </c>
      <c r="AM1180" s="107">
        <v>0</v>
      </c>
      <c r="AN1180" s="98">
        <f t="shared" si="279"/>
        <v>0</v>
      </c>
      <c r="AO1180" s="99" t="e">
        <f>SUMIF([1]Sheet1!$AB:$AB,E1180,[1]Sheet1!$AA:$AA)</f>
        <v>#VALUE!</v>
      </c>
      <c r="AP1180" s="100">
        <f t="shared" si="280"/>
        <v>1</v>
      </c>
      <c r="AQ1180" s="97">
        <f t="shared" si="281"/>
        <v>0</v>
      </c>
      <c r="AR1180" s="100">
        <f t="shared" si="282"/>
        <v>1.0001638607117485</v>
      </c>
      <c r="AS1180" s="101">
        <f t="shared" si="283"/>
        <v>-1.6386071174845362E-4</v>
      </c>
      <c r="AT1180" s="100">
        <v>0.11591202664236167</v>
      </c>
      <c r="AU1180" s="108">
        <f t="shared" si="284"/>
        <v>1</v>
      </c>
    </row>
    <row r="1181" spans="1:47" hidden="1">
      <c r="A1181" s="21">
        <v>44927</v>
      </c>
      <c r="B1181" s="22" t="s">
        <v>13</v>
      </c>
      <c r="C1181" s="22" t="s">
        <v>974</v>
      </c>
      <c r="D1181" s="22" t="s">
        <v>1194</v>
      </c>
      <c r="E1181" s="22">
        <v>1002050544</v>
      </c>
      <c r="F1181" s="23" t="s">
        <v>15</v>
      </c>
      <c r="G1181" s="22">
        <v>1079545</v>
      </c>
      <c r="H1181" s="36" t="s">
        <v>20</v>
      </c>
      <c r="I1181" s="4" t="s">
        <v>3512</v>
      </c>
      <c r="J1181" s="4" t="s">
        <v>3512</v>
      </c>
      <c r="K1181" s="24">
        <v>4887</v>
      </c>
      <c r="L1181" s="25">
        <v>4887</v>
      </c>
      <c r="M1181" s="26">
        <v>1</v>
      </c>
      <c r="N1181" s="26">
        <v>0</v>
      </c>
      <c r="O1181" s="26">
        <v>0</v>
      </c>
      <c r="P1181" s="26">
        <v>4887</v>
      </c>
      <c r="Q1181" s="26">
        <v>0</v>
      </c>
      <c r="R1181" s="27">
        <v>347452.89</v>
      </c>
      <c r="S1181" s="27">
        <v>0</v>
      </c>
      <c r="T1181" s="28">
        <v>366433.37</v>
      </c>
      <c r="U1181" s="27">
        <v>0</v>
      </c>
      <c r="V1181" s="29">
        <v>1</v>
      </c>
      <c r="W1181" s="26">
        <v>0</v>
      </c>
      <c r="X1181" s="30">
        <f t="shared" si="270"/>
        <v>1</v>
      </c>
      <c r="Y1181" s="31">
        <f t="shared" si="271"/>
        <v>4887</v>
      </c>
      <c r="Z1181" s="31">
        <f t="shared" si="272"/>
        <v>347452.89</v>
      </c>
      <c r="AA1181" s="31">
        <f t="shared" si="273"/>
        <v>366433.37</v>
      </c>
      <c r="AB1181" s="5">
        <v>1</v>
      </c>
      <c r="AC1181" s="6">
        <v>484371.86</v>
      </c>
      <c r="AD1181" s="30">
        <v>0</v>
      </c>
      <c r="AE1181" s="67">
        <f t="shared" si="274"/>
        <v>1</v>
      </c>
      <c r="AF1181" s="70">
        <f>IF(C1181=Sheet6!$E$3,Sheet6!$E$4,IF('January 2023'!C1181=Sheet6!$F$3,Sheet6!$F$4,IF('January 2023'!C1181=Sheet6!$G$3,Sheet6!$G$4,IF('January 2023'!C1181=Sheet6!$H$3,Sheet6!$H$4,IF('January 2023'!C1181=Sheet6!$I$3,Sheet6!$I$4,IF('January 2023'!C1181=Sheet6!$J$3,Sheet6!$J$4,IF('January 2023'!C1181=Sheet6!$K$3,Sheet6!$K$4,IF('January 2023'!C1181=Sheet6!$L$3,Sheet6!$L$4))))))))</f>
        <v>0.11591202664236167</v>
      </c>
      <c r="AG1181" s="74">
        <f t="shared" si="275"/>
        <v>1</v>
      </c>
      <c r="AH1181" s="71">
        <v>0.83099999999999996</v>
      </c>
      <c r="AI1181" s="72">
        <f t="shared" si="276"/>
        <v>1</v>
      </c>
      <c r="AJ1181" s="73">
        <f t="shared" si="277"/>
        <v>1</v>
      </c>
      <c r="AK1181" s="73">
        <v>0.63021003652928631</v>
      </c>
      <c r="AL1181" s="95">
        <f t="shared" si="278"/>
        <v>1</v>
      </c>
      <c r="AM1181" s="107">
        <v>0</v>
      </c>
      <c r="AN1181" s="98">
        <f t="shared" si="279"/>
        <v>0</v>
      </c>
      <c r="AO1181" s="99" t="e">
        <f>SUMIF([1]Sheet1!$AB:$AB,E1181,[1]Sheet1!$AA:$AA)</f>
        <v>#VALUE!</v>
      </c>
      <c r="AP1181" s="100">
        <f t="shared" si="280"/>
        <v>1</v>
      </c>
      <c r="AQ1181" s="97">
        <f t="shared" si="281"/>
        <v>0</v>
      </c>
      <c r="AR1181" s="100">
        <f t="shared" si="282"/>
        <v>1.054627492089647</v>
      </c>
      <c r="AS1181" s="101">
        <f t="shared" si="283"/>
        <v>-5.4627492089647012E-2</v>
      </c>
      <c r="AT1181" s="100">
        <v>0.11591202664236167</v>
      </c>
      <c r="AU1181" s="108">
        <f t="shared" si="284"/>
        <v>1</v>
      </c>
    </row>
    <row r="1182" spans="1:47" hidden="1">
      <c r="A1182" s="21">
        <v>44927</v>
      </c>
      <c r="B1182" s="22" t="s">
        <v>13</v>
      </c>
      <c r="C1182" s="22" t="s">
        <v>974</v>
      </c>
      <c r="D1182" s="22" t="s">
        <v>1209</v>
      </c>
      <c r="E1182" s="22">
        <v>1002113948</v>
      </c>
      <c r="F1182" s="23" t="s">
        <v>15</v>
      </c>
      <c r="G1182" s="22">
        <v>1079545</v>
      </c>
      <c r="H1182" s="36" t="s">
        <v>20</v>
      </c>
      <c r="I1182" s="4" t="s">
        <v>3512</v>
      </c>
      <c r="J1182" s="4" t="s">
        <v>3512</v>
      </c>
      <c r="K1182" s="24">
        <v>4874</v>
      </c>
      <c r="L1182" s="25">
        <v>4874</v>
      </c>
      <c r="M1182" s="26">
        <v>1</v>
      </c>
      <c r="N1182" s="26">
        <v>1</v>
      </c>
      <c r="O1182" s="26">
        <v>0</v>
      </c>
      <c r="P1182" s="26">
        <v>4874</v>
      </c>
      <c r="Q1182" s="26">
        <v>0</v>
      </c>
      <c r="R1182" s="27">
        <v>312052.38</v>
      </c>
      <c r="S1182" s="27">
        <v>0</v>
      </c>
      <c r="T1182" s="28">
        <v>312049</v>
      </c>
      <c r="U1182" s="27">
        <v>0</v>
      </c>
      <c r="V1182" s="29">
        <v>1</v>
      </c>
      <c r="W1182" s="26">
        <v>0</v>
      </c>
      <c r="X1182" s="30">
        <f t="shared" si="270"/>
        <v>1</v>
      </c>
      <c r="Y1182" s="31">
        <f t="shared" si="271"/>
        <v>4874</v>
      </c>
      <c r="Z1182" s="31">
        <f t="shared" si="272"/>
        <v>312052.38</v>
      </c>
      <c r="AA1182" s="31">
        <f t="shared" si="273"/>
        <v>312049</v>
      </c>
      <c r="AB1182" s="5">
        <v>1</v>
      </c>
      <c r="AC1182" s="6">
        <v>398525.02</v>
      </c>
      <c r="AD1182" s="30">
        <v>0</v>
      </c>
      <c r="AE1182" s="67">
        <f t="shared" si="274"/>
        <v>1</v>
      </c>
      <c r="AF1182" s="70">
        <f>IF(C1182=Sheet6!$E$3,Sheet6!$E$4,IF('January 2023'!C1182=Sheet6!$F$3,Sheet6!$F$4,IF('January 2023'!C1182=Sheet6!$G$3,Sheet6!$G$4,IF('January 2023'!C1182=Sheet6!$H$3,Sheet6!$H$4,IF('January 2023'!C1182=Sheet6!$I$3,Sheet6!$I$4,IF('January 2023'!C1182=Sheet6!$J$3,Sheet6!$J$4,IF('January 2023'!C1182=Sheet6!$K$3,Sheet6!$K$4,IF('January 2023'!C1182=Sheet6!$L$3,Sheet6!$L$4))))))))</f>
        <v>0.11591202664236167</v>
      </c>
      <c r="AG1182" s="74">
        <f t="shared" si="275"/>
        <v>1</v>
      </c>
      <c r="AH1182" s="71">
        <v>0.83099999999999996</v>
      </c>
      <c r="AI1182" s="72">
        <f t="shared" si="276"/>
        <v>1</v>
      </c>
      <c r="AJ1182" s="73">
        <f t="shared" si="277"/>
        <v>1</v>
      </c>
      <c r="AK1182" s="73">
        <v>0.63021003652928631</v>
      </c>
      <c r="AL1182" s="95">
        <f t="shared" si="278"/>
        <v>1</v>
      </c>
      <c r="AM1182" s="107">
        <v>0</v>
      </c>
      <c r="AN1182" s="98">
        <f t="shared" si="279"/>
        <v>0</v>
      </c>
      <c r="AO1182" s="99" t="e">
        <f>SUMIF([1]Sheet1!$AB:$AB,E1182,[1]Sheet1!$AA:$AA)</f>
        <v>#VALUE!</v>
      </c>
      <c r="AP1182" s="100">
        <f t="shared" si="280"/>
        <v>1</v>
      </c>
      <c r="AQ1182" s="97">
        <f t="shared" si="281"/>
        <v>0</v>
      </c>
      <c r="AR1182" s="100">
        <f t="shared" si="282"/>
        <v>0.99998916848511132</v>
      </c>
      <c r="AS1182" s="101">
        <f t="shared" si="283"/>
        <v>1.0831514888676175E-5</v>
      </c>
      <c r="AT1182" s="100">
        <v>0.11591202664236167</v>
      </c>
      <c r="AU1182" s="108">
        <f t="shared" si="284"/>
        <v>1</v>
      </c>
    </row>
    <row r="1183" spans="1:47" hidden="1">
      <c r="A1183" s="21">
        <v>44927</v>
      </c>
      <c r="B1183" s="23" t="s">
        <v>13</v>
      </c>
      <c r="C1183" s="23" t="s">
        <v>974</v>
      </c>
      <c r="D1183" s="23" t="s">
        <v>1208</v>
      </c>
      <c r="E1183" s="23">
        <v>1002050427</v>
      </c>
      <c r="F1183" s="23" t="s">
        <v>15</v>
      </c>
      <c r="G1183" s="23">
        <v>1079549</v>
      </c>
      <c r="H1183" s="37" t="s">
        <v>20</v>
      </c>
      <c r="I1183" s="4" t="s">
        <v>3512</v>
      </c>
      <c r="J1183" s="4" t="s">
        <v>3512</v>
      </c>
      <c r="K1183" s="24">
        <v>4741</v>
      </c>
      <c r="L1183" s="24">
        <v>4741</v>
      </c>
      <c r="M1183" s="29">
        <v>1</v>
      </c>
      <c r="N1183" s="29">
        <v>1</v>
      </c>
      <c r="O1183" s="29">
        <v>0</v>
      </c>
      <c r="P1183" s="29">
        <v>4741</v>
      </c>
      <c r="Q1183" s="29">
        <v>0</v>
      </c>
      <c r="R1183" s="28">
        <v>303537.21000000002</v>
      </c>
      <c r="S1183" s="28">
        <v>0</v>
      </c>
      <c r="T1183" s="28">
        <v>303536.53000000003</v>
      </c>
      <c r="U1183" s="28">
        <v>0</v>
      </c>
      <c r="V1183" s="29">
        <v>1</v>
      </c>
      <c r="W1183" s="29">
        <v>0</v>
      </c>
      <c r="X1183" s="32">
        <f t="shared" si="270"/>
        <v>1</v>
      </c>
      <c r="Y1183" s="33">
        <f t="shared" si="271"/>
        <v>4741</v>
      </c>
      <c r="Z1183" s="33">
        <f t="shared" si="272"/>
        <v>303537.21000000002</v>
      </c>
      <c r="AA1183" s="33">
        <f t="shared" si="273"/>
        <v>303536.53000000003</v>
      </c>
      <c r="AB1183" s="5">
        <v>1</v>
      </c>
      <c r="AC1183" s="6">
        <v>314696.31</v>
      </c>
      <c r="AD1183" s="32">
        <v>0</v>
      </c>
      <c r="AE1183" s="67">
        <f t="shared" si="274"/>
        <v>1</v>
      </c>
      <c r="AF1183" s="70">
        <f>IF(C1183=Sheet6!$E$3,Sheet6!$E$4,IF('January 2023'!C1183=Sheet6!$F$3,Sheet6!$F$4,IF('January 2023'!C1183=Sheet6!$G$3,Sheet6!$G$4,IF('January 2023'!C1183=Sheet6!$H$3,Sheet6!$H$4,IF('January 2023'!C1183=Sheet6!$I$3,Sheet6!$I$4,IF('January 2023'!C1183=Sheet6!$J$3,Sheet6!$J$4,IF('January 2023'!C1183=Sheet6!$K$3,Sheet6!$K$4,IF('January 2023'!C1183=Sheet6!$L$3,Sheet6!$L$4))))))))</f>
        <v>0.11591202664236167</v>
      </c>
      <c r="AG1183" s="74">
        <f t="shared" si="275"/>
        <v>1</v>
      </c>
      <c r="AH1183" s="71">
        <v>0.83099999999999996</v>
      </c>
      <c r="AI1183" s="72">
        <f t="shared" si="276"/>
        <v>1</v>
      </c>
      <c r="AJ1183" s="73">
        <f t="shared" si="277"/>
        <v>1</v>
      </c>
      <c r="AK1183" s="73">
        <v>0.63021003652928631</v>
      </c>
      <c r="AL1183" s="95">
        <f t="shared" si="278"/>
        <v>1</v>
      </c>
      <c r="AM1183" s="107">
        <v>0</v>
      </c>
      <c r="AN1183" s="98">
        <f t="shared" si="279"/>
        <v>0</v>
      </c>
      <c r="AO1183" s="99" t="e">
        <f>SUMIF([1]Sheet1!$AB:$AB,E1183,[1]Sheet1!$AA:$AA)</f>
        <v>#VALUE!</v>
      </c>
      <c r="AP1183" s="100">
        <f t="shared" si="280"/>
        <v>1</v>
      </c>
      <c r="AQ1183" s="97">
        <f t="shared" si="281"/>
        <v>0</v>
      </c>
      <c r="AR1183" s="100">
        <f t="shared" si="282"/>
        <v>0.99999775974747873</v>
      </c>
      <c r="AS1183" s="101">
        <f t="shared" si="283"/>
        <v>2.2402525212683599E-6</v>
      </c>
      <c r="AT1183" s="100">
        <v>0.11591202664236167</v>
      </c>
      <c r="AU1183" s="108">
        <f t="shared" si="284"/>
        <v>1</v>
      </c>
    </row>
    <row r="1184" spans="1:47" hidden="1">
      <c r="A1184" s="21">
        <v>44927</v>
      </c>
      <c r="B1184" s="23" t="s">
        <v>13</v>
      </c>
      <c r="C1184" s="23" t="s">
        <v>974</v>
      </c>
      <c r="D1184" s="23" t="s">
        <v>1199</v>
      </c>
      <c r="E1184" s="23">
        <v>1002049789</v>
      </c>
      <c r="F1184" s="23" t="s">
        <v>15</v>
      </c>
      <c r="G1184" s="23">
        <v>1079545</v>
      </c>
      <c r="H1184" s="37" t="s">
        <v>20</v>
      </c>
      <c r="I1184" s="4" t="s">
        <v>3512</v>
      </c>
      <c r="J1184" s="4" t="s">
        <v>3512</v>
      </c>
      <c r="K1184" s="24">
        <v>4500</v>
      </c>
      <c r="L1184" s="24">
        <v>4500</v>
      </c>
      <c r="M1184" s="29">
        <v>1</v>
      </c>
      <c r="N1184" s="29">
        <v>0</v>
      </c>
      <c r="O1184" s="29">
        <v>0</v>
      </c>
      <c r="P1184" s="29">
        <v>4500</v>
      </c>
      <c r="Q1184" s="29">
        <v>0</v>
      </c>
      <c r="R1184" s="28">
        <v>288107.46000000002</v>
      </c>
      <c r="S1184" s="28">
        <v>0</v>
      </c>
      <c r="T1184" s="28">
        <v>288107.46000000002</v>
      </c>
      <c r="U1184" s="28">
        <v>0</v>
      </c>
      <c r="V1184" s="29">
        <v>1</v>
      </c>
      <c r="W1184" s="29">
        <v>0</v>
      </c>
      <c r="X1184" s="32">
        <f t="shared" si="270"/>
        <v>1</v>
      </c>
      <c r="Y1184" s="33">
        <f t="shared" si="271"/>
        <v>4500</v>
      </c>
      <c r="Z1184" s="33">
        <f t="shared" si="272"/>
        <v>288107.46000000002</v>
      </c>
      <c r="AA1184" s="33">
        <f t="shared" si="273"/>
        <v>288107.46000000002</v>
      </c>
      <c r="AB1184" s="5">
        <v>1</v>
      </c>
      <c r="AC1184" s="6">
        <v>308922.75</v>
      </c>
      <c r="AD1184" s="32">
        <v>0</v>
      </c>
      <c r="AE1184" s="67">
        <f t="shared" si="274"/>
        <v>1</v>
      </c>
      <c r="AF1184" s="70">
        <f>IF(C1184=Sheet6!$E$3,Sheet6!$E$4,IF('January 2023'!C1184=Sheet6!$F$3,Sheet6!$F$4,IF('January 2023'!C1184=Sheet6!$G$3,Sheet6!$G$4,IF('January 2023'!C1184=Sheet6!$H$3,Sheet6!$H$4,IF('January 2023'!C1184=Sheet6!$I$3,Sheet6!$I$4,IF('January 2023'!C1184=Sheet6!$J$3,Sheet6!$J$4,IF('January 2023'!C1184=Sheet6!$K$3,Sheet6!$K$4,IF('January 2023'!C1184=Sheet6!$L$3,Sheet6!$L$4))))))))</f>
        <v>0.11591202664236167</v>
      </c>
      <c r="AG1184" s="74">
        <f t="shared" si="275"/>
        <v>1</v>
      </c>
      <c r="AH1184" s="71">
        <v>0.83099999999999996</v>
      </c>
      <c r="AI1184" s="72">
        <f t="shared" si="276"/>
        <v>1</v>
      </c>
      <c r="AJ1184" s="73">
        <f t="shared" si="277"/>
        <v>1</v>
      </c>
      <c r="AK1184" s="73">
        <v>0.63021003652928631</v>
      </c>
      <c r="AL1184" s="95">
        <f t="shared" si="278"/>
        <v>1</v>
      </c>
      <c r="AM1184" s="107">
        <v>0</v>
      </c>
      <c r="AN1184" s="98">
        <f t="shared" si="279"/>
        <v>0</v>
      </c>
      <c r="AO1184" s="99" t="e">
        <f>SUMIF([1]Sheet1!$AB:$AB,E1184,[1]Sheet1!$AA:$AA)</f>
        <v>#VALUE!</v>
      </c>
      <c r="AP1184" s="100">
        <f t="shared" si="280"/>
        <v>1</v>
      </c>
      <c r="AQ1184" s="97">
        <f t="shared" si="281"/>
        <v>0</v>
      </c>
      <c r="AR1184" s="100">
        <f t="shared" si="282"/>
        <v>1</v>
      </c>
      <c r="AS1184" s="101">
        <f t="shared" si="283"/>
        <v>0</v>
      </c>
      <c r="AT1184" s="100">
        <v>0.11591202664236167</v>
      </c>
      <c r="AU1184" s="108">
        <f t="shared" si="284"/>
        <v>1</v>
      </c>
    </row>
    <row r="1185" spans="1:47" hidden="1">
      <c r="A1185" s="21">
        <v>44927</v>
      </c>
      <c r="B1185" s="23" t="s">
        <v>13</v>
      </c>
      <c r="C1185" s="23" t="s">
        <v>974</v>
      </c>
      <c r="D1185" s="23" t="s">
        <v>1225</v>
      </c>
      <c r="E1185" s="23">
        <v>1002050654</v>
      </c>
      <c r="F1185" s="23" t="s">
        <v>15</v>
      </c>
      <c r="G1185" s="23">
        <v>1069288</v>
      </c>
      <c r="H1185" s="37" t="s">
        <v>20</v>
      </c>
      <c r="I1185" s="4" t="s">
        <v>3512</v>
      </c>
      <c r="J1185" s="4" t="s">
        <v>3512</v>
      </c>
      <c r="K1185" s="24">
        <v>4321</v>
      </c>
      <c r="L1185" s="24">
        <v>4321</v>
      </c>
      <c r="M1185" s="29">
        <v>1</v>
      </c>
      <c r="N1185" s="29">
        <v>1</v>
      </c>
      <c r="O1185" s="29">
        <v>0</v>
      </c>
      <c r="P1185" s="29">
        <v>4321</v>
      </c>
      <c r="Q1185" s="29">
        <v>0</v>
      </c>
      <c r="R1185" s="28">
        <v>276647.18</v>
      </c>
      <c r="S1185" s="28">
        <v>0</v>
      </c>
      <c r="T1185" s="28">
        <v>276647.18</v>
      </c>
      <c r="U1185" s="28">
        <v>0</v>
      </c>
      <c r="V1185" s="29">
        <v>1</v>
      </c>
      <c r="W1185" s="29">
        <v>0</v>
      </c>
      <c r="X1185" s="32">
        <f t="shared" si="270"/>
        <v>1</v>
      </c>
      <c r="Y1185" s="33">
        <f t="shared" si="271"/>
        <v>4321</v>
      </c>
      <c r="Z1185" s="33">
        <f t="shared" si="272"/>
        <v>276647.18</v>
      </c>
      <c r="AA1185" s="33">
        <f t="shared" si="273"/>
        <v>276647.18</v>
      </c>
      <c r="AB1185" s="5">
        <v>1</v>
      </c>
      <c r="AC1185" s="6">
        <v>359385.13</v>
      </c>
      <c r="AD1185" s="32">
        <v>0</v>
      </c>
      <c r="AE1185" s="67">
        <f t="shared" si="274"/>
        <v>1</v>
      </c>
      <c r="AF1185" s="70">
        <f>IF(C1185=Sheet6!$E$3,Sheet6!$E$4,IF('January 2023'!C1185=Sheet6!$F$3,Sheet6!$F$4,IF('January 2023'!C1185=Sheet6!$G$3,Sheet6!$G$4,IF('January 2023'!C1185=Sheet6!$H$3,Sheet6!$H$4,IF('January 2023'!C1185=Sheet6!$I$3,Sheet6!$I$4,IF('January 2023'!C1185=Sheet6!$J$3,Sheet6!$J$4,IF('January 2023'!C1185=Sheet6!$K$3,Sheet6!$K$4,IF('January 2023'!C1185=Sheet6!$L$3,Sheet6!$L$4))))))))</f>
        <v>0.11591202664236167</v>
      </c>
      <c r="AG1185" s="74">
        <f t="shared" si="275"/>
        <v>1</v>
      </c>
      <c r="AH1185" s="71">
        <v>0.83099999999999996</v>
      </c>
      <c r="AI1185" s="72">
        <f t="shared" si="276"/>
        <v>1</v>
      </c>
      <c r="AJ1185" s="73">
        <f t="shared" si="277"/>
        <v>1</v>
      </c>
      <c r="AK1185" s="73">
        <v>0.63021003652928631</v>
      </c>
      <c r="AL1185" s="95">
        <f t="shared" si="278"/>
        <v>1</v>
      </c>
      <c r="AM1185" s="107">
        <v>0</v>
      </c>
      <c r="AN1185" s="98">
        <f t="shared" si="279"/>
        <v>0</v>
      </c>
      <c r="AO1185" s="99" t="e">
        <f>SUMIF([1]Sheet1!$AB:$AB,E1185,[1]Sheet1!$AA:$AA)</f>
        <v>#VALUE!</v>
      </c>
      <c r="AP1185" s="100">
        <f t="shared" si="280"/>
        <v>1</v>
      </c>
      <c r="AQ1185" s="97">
        <f t="shared" si="281"/>
        <v>0</v>
      </c>
      <c r="AR1185" s="100">
        <f t="shared" si="282"/>
        <v>1</v>
      </c>
      <c r="AS1185" s="101">
        <f t="shared" si="283"/>
        <v>0</v>
      </c>
      <c r="AT1185" s="100">
        <v>0.11591202664236167</v>
      </c>
      <c r="AU1185" s="108">
        <f t="shared" si="284"/>
        <v>1</v>
      </c>
    </row>
    <row r="1186" spans="1:47" hidden="1">
      <c r="A1186" s="21">
        <v>44927</v>
      </c>
      <c r="B1186" s="22" t="s">
        <v>13</v>
      </c>
      <c r="C1186" s="22" t="s">
        <v>974</v>
      </c>
      <c r="D1186" s="22" t="s">
        <v>1311</v>
      </c>
      <c r="E1186" s="22">
        <v>1004616494</v>
      </c>
      <c r="F1186" s="23" t="s">
        <v>15</v>
      </c>
      <c r="G1186" s="22">
        <v>1079549</v>
      </c>
      <c r="H1186" s="36" t="s">
        <v>20</v>
      </c>
      <c r="I1186" s="4" t="s">
        <v>3512</v>
      </c>
      <c r="J1186" s="4" t="s">
        <v>3512</v>
      </c>
      <c r="K1186" s="24">
        <v>4304.6100000000006</v>
      </c>
      <c r="L1186" s="25">
        <v>4304.6100000000006</v>
      </c>
      <c r="M1186" s="26">
        <v>1</v>
      </c>
      <c r="N1186" s="26">
        <v>1</v>
      </c>
      <c r="O1186" s="26">
        <v>0</v>
      </c>
      <c r="P1186" s="26">
        <v>4305</v>
      </c>
      <c r="Q1186" s="26">
        <v>0</v>
      </c>
      <c r="R1186" s="27">
        <v>275622.8</v>
      </c>
      <c r="S1186" s="27">
        <v>0</v>
      </c>
      <c r="T1186" s="28">
        <v>275600</v>
      </c>
      <c r="U1186" s="27">
        <v>0</v>
      </c>
      <c r="V1186" s="29">
        <v>1</v>
      </c>
      <c r="W1186" s="26">
        <v>0</v>
      </c>
      <c r="X1186" s="30">
        <f t="shared" si="270"/>
        <v>1</v>
      </c>
      <c r="Y1186" s="31">
        <f t="shared" si="271"/>
        <v>4305</v>
      </c>
      <c r="Z1186" s="31">
        <f t="shared" si="272"/>
        <v>275622.8</v>
      </c>
      <c r="AA1186" s="31">
        <f t="shared" si="273"/>
        <v>275600</v>
      </c>
      <c r="AB1186" s="5">
        <v>1</v>
      </c>
      <c r="AC1186" s="6">
        <v>268517.57</v>
      </c>
      <c r="AD1186" s="30">
        <v>0</v>
      </c>
      <c r="AE1186" s="67">
        <f t="shared" si="274"/>
        <v>1</v>
      </c>
      <c r="AF1186" s="70">
        <f>IF(C1186=Sheet6!$E$3,Sheet6!$E$4,IF('January 2023'!C1186=Sheet6!$F$3,Sheet6!$F$4,IF('January 2023'!C1186=Sheet6!$G$3,Sheet6!$G$4,IF('January 2023'!C1186=Sheet6!$H$3,Sheet6!$H$4,IF('January 2023'!C1186=Sheet6!$I$3,Sheet6!$I$4,IF('January 2023'!C1186=Sheet6!$J$3,Sheet6!$J$4,IF('January 2023'!C1186=Sheet6!$K$3,Sheet6!$K$4,IF('January 2023'!C1186=Sheet6!$L$3,Sheet6!$L$4))))))))</f>
        <v>0.11591202664236167</v>
      </c>
      <c r="AG1186" s="74">
        <f t="shared" si="275"/>
        <v>1.0000906005422092</v>
      </c>
      <c r="AH1186" s="71">
        <v>0.83099999999999996</v>
      </c>
      <c r="AI1186" s="72">
        <f t="shared" si="276"/>
        <v>1</v>
      </c>
      <c r="AJ1186" s="73">
        <f t="shared" si="277"/>
        <v>1</v>
      </c>
      <c r="AK1186" s="73">
        <v>0.63021003652928631</v>
      </c>
      <c r="AL1186" s="95">
        <f t="shared" si="278"/>
        <v>1</v>
      </c>
      <c r="AM1186" s="107">
        <v>0</v>
      </c>
      <c r="AN1186" s="98">
        <f t="shared" si="279"/>
        <v>0</v>
      </c>
      <c r="AO1186" s="99" t="e">
        <f>SUMIF([1]Sheet1!$AB:$AB,E1186,[1]Sheet1!$AA:$AA)</f>
        <v>#VALUE!</v>
      </c>
      <c r="AP1186" s="100">
        <f t="shared" si="280"/>
        <v>1</v>
      </c>
      <c r="AQ1186" s="97">
        <f t="shared" si="281"/>
        <v>0</v>
      </c>
      <c r="AR1186" s="100">
        <f t="shared" si="282"/>
        <v>0.99991727825129129</v>
      </c>
      <c r="AS1186" s="101">
        <f t="shared" si="283"/>
        <v>-7.8712988651474802E-6</v>
      </c>
      <c r="AT1186" s="100">
        <v>0.11591202664236167</v>
      </c>
      <c r="AU1186" s="108">
        <f t="shared" si="284"/>
        <v>1</v>
      </c>
    </row>
    <row r="1187" spans="1:47" hidden="1">
      <c r="A1187" s="21">
        <v>44927</v>
      </c>
      <c r="B1187" s="22" t="s">
        <v>13</v>
      </c>
      <c r="C1187" s="22" t="s">
        <v>974</v>
      </c>
      <c r="D1187" s="22" t="s">
        <v>1007</v>
      </c>
      <c r="E1187" s="22">
        <v>1002151422</v>
      </c>
      <c r="F1187" s="23" t="s">
        <v>15</v>
      </c>
      <c r="G1187" s="22">
        <v>1079549</v>
      </c>
      <c r="H1187" s="36" t="s">
        <v>20</v>
      </c>
      <c r="I1187" s="4" t="s">
        <v>3512</v>
      </c>
      <c r="J1187" s="4" t="s">
        <v>3512</v>
      </c>
      <c r="K1187" s="24">
        <v>4266</v>
      </c>
      <c r="L1187" s="25">
        <v>4266</v>
      </c>
      <c r="M1187" s="26">
        <v>1</v>
      </c>
      <c r="N1187" s="26">
        <v>0</v>
      </c>
      <c r="O1187" s="26">
        <v>0</v>
      </c>
      <c r="P1187" s="26">
        <v>4266</v>
      </c>
      <c r="Q1187" s="26">
        <v>0</v>
      </c>
      <c r="R1187" s="27">
        <v>273125.87</v>
      </c>
      <c r="S1187" s="27">
        <v>0</v>
      </c>
      <c r="T1187" s="28">
        <v>290000</v>
      </c>
      <c r="U1187" s="27">
        <v>0</v>
      </c>
      <c r="V1187" s="29">
        <v>1</v>
      </c>
      <c r="W1187" s="26">
        <v>0</v>
      </c>
      <c r="X1187" s="30">
        <f t="shared" si="270"/>
        <v>1</v>
      </c>
      <c r="Y1187" s="31">
        <f t="shared" si="271"/>
        <v>4266</v>
      </c>
      <c r="Z1187" s="31">
        <f t="shared" si="272"/>
        <v>273125.87</v>
      </c>
      <c r="AA1187" s="31">
        <f t="shared" si="273"/>
        <v>290000</v>
      </c>
      <c r="AB1187" s="5">
        <v>1</v>
      </c>
      <c r="AC1187" s="6">
        <v>686785.8</v>
      </c>
      <c r="AD1187" s="30">
        <v>0</v>
      </c>
      <c r="AE1187" s="67">
        <f t="shared" si="274"/>
        <v>1</v>
      </c>
      <c r="AF1187" s="70">
        <f>IF(C1187=Sheet6!$E$3,Sheet6!$E$4,IF('January 2023'!C1187=Sheet6!$F$3,Sheet6!$F$4,IF('January 2023'!C1187=Sheet6!$G$3,Sheet6!$G$4,IF('January 2023'!C1187=Sheet6!$H$3,Sheet6!$H$4,IF('January 2023'!C1187=Sheet6!$I$3,Sheet6!$I$4,IF('January 2023'!C1187=Sheet6!$J$3,Sheet6!$J$4,IF('January 2023'!C1187=Sheet6!$K$3,Sheet6!$K$4,IF('January 2023'!C1187=Sheet6!$L$3,Sheet6!$L$4))))))))</f>
        <v>0.11591202664236167</v>
      </c>
      <c r="AG1187" s="74">
        <f t="shared" si="275"/>
        <v>1</v>
      </c>
      <c r="AH1187" s="71">
        <v>0.83099999999999996</v>
      </c>
      <c r="AI1187" s="72">
        <f t="shared" si="276"/>
        <v>1</v>
      </c>
      <c r="AJ1187" s="73">
        <f t="shared" si="277"/>
        <v>1</v>
      </c>
      <c r="AK1187" s="73">
        <v>0.63021003652928631</v>
      </c>
      <c r="AL1187" s="95">
        <f t="shared" si="278"/>
        <v>1</v>
      </c>
      <c r="AM1187" s="107">
        <v>0</v>
      </c>
      <c r="AN1187" s="98">
        <f t="shared" si="279"/>
        <v>0</v>
      </c>
      <c r="AO1187" s="99" t="e">
        <f>SUMIF([1]Sheet1!$AB:$AB,E1187,[1]Sheet1!$AA:$AA)</f>
        <v>#VALUE!</v>
      </c>
      <c r="AP1187" s="100">
        <f t="shared" si="280"/>
        <v>1</v>
      </c>
      <c r="AQ1187" s="97">
        <f t="shared" si="281"/>
        <v>0</v>
      </c>
      <c r="AR1187" s="100">
        <f t="shared" si="282"/>
        <v>1.0617815148744423</v>
      </c>
      <c r="AS1187" s="101">
        <f t="shared" si="283"/>
        <v>-6.1781514874442278E-2</v>
      </c>
      <c r="AT1187" s="100">
        <v>0.11591202664236167</v>
      </c>
      <c r="AU1187" s="108">
        <f t="shared" si="284"/>
        <v>1</v>
      </c>
    </row>
    <row r="1188" spans="1:47" hidden="1">
      <c r="A1188" s="21">
        <v>44927</v>
      </c>
      <c r="B1188" s="22" t="s">
        <v>13</v>
      </c>
      <c r="C1188" s="22" t="s">
        <v>974</v>
      </c>
      <c r="D1188" s="22" t="s">
        <v>1253</v>
      </c>
      <c r="E1188" s="22">
        <v>1002049786</v>
      </c>
      <c r="F1188" s="23" t="s">
        <v>15</v>
      </c>
      <c r="G1188" s="22">
        <v>1079545</v>
      </c>
      <c r="H1188" s="36" t="s">
        <v>20</v>
      </c>
      <c r="I1188" s="4" t="s">
        <v>3512</v>
      </c>
      <c r="J1188" s="4" t="s">
        <v>3512</v>
      </c>
      <c r="K1188" s="24">
        <v>4221</v>
      </c>
      <c r="L1188" s="25">
        <v>4221</v>
      </c>
      <c r="M1188" s="26">
        <v>1</v>
      </c>
      <c r="N1188" s="26">
        <v>0</v>
      </c>
      <c r="O1188" s="26">
        <v>0</v>
      </c>
      <c r="P1188" s="26">
        <v>4221</v>
      </c>
      <c r="Q1188" s="26">
        <v>0</v>
      </c>
      <c r="R1188" s="27">
        <v>270244.78999999998</v>
      </c>
      <c r="S1188" s="27">
        <v>0</v>
      </c>
      <c r="T1188" s="28">
        <v>270244.78999999998</v>
      </c>
      <c r="U1188" s="27">
        <v>0</v>
      </c>
      <c r="V1188" s="29">
        <v>1</v>
      </c>
      <c r="W1188" s="26">
        <v>0</v>
      </c>
      <c r="X1188" s="30">
        <f t="shared" si="270"/>
        <v>1</v>
      </c>
      <c r="Y1188" s="31">
        <f t="shared" si="271"/>
        <v>4221</v>
      </c>
      <c r="Z1188" s="31">
        <f t="shared" si="272"/>
        <v>270244.78999999998</v>
      </c>
      <c r="AA1188" s="31">
        <f t="shared" si="273"/>
        <v>270244.78999999998</v>
      </c>
      <c r="AB1188" s="5">
        <v>1</v>
      </c>
      <c r="AC1188" s="6">
        <v>299925</v>
      </c>
      <c r="AD1188" s="30">
        <v>0</v>
      </c>
      <c r="AE1188" s="67">
        <f t="shared" si="274"/>
        <v>1</v>
      </c>
      <c r="AF1188" s="70">
        <f>IF(C1188=Sheet6!$E$3,Sheet6!$E$4,IF('January 2023'!C1188=Sheet6!$F$3,Sheet6!$F$4,IF('January 2023'!C1188=Sheet6!$G$3,Sheet6!$G$4,IF('January 2023'!C1188=Sheet6!$H$3,Sheet6!$H$4,IF('January 2023'!C1188=Sheet6!$I$3,Sheet6!$I$4,IF('January 2023'!C1188=Sheet6!$J$3,Sheet6!$J$4,IF('January 2023'!C1188=Sheet6!$K$3,Sheet6!$K$4,IF('January 2023'!C1188=Sheet6!$L$3,Sheet6!$L$4))))))))</f>
        <v>0.11591202664236167</v>
      </c>
      <c r="AG1188" s="74">
        <f t="shared" si="275"/>
        <v>1</v>
      </c>
      <c r="AH1188" s="71">
        <v>0.83099999999999996</v>
      </c>
      <c r="AI1188" s="72">
        <f t="shared" si="276"/>
        <v>1</v>
      </c>
      <c r="AJ1188" s="73">
        <f t="shared" si="277"/>
        <v>1</v>
      </c>
      <c r="AK1188" s="73">
        <v>0.63021003652928631</v>
      </c>
      <c r="AL1188" s="95">
        <f t="shared" si="278"/>
        <v>1</v>
      </c>
      <c r="AM1188" s="107">
        <v>0</v>
      </c>
      <c r="AN1188" s="98">
        <f t="shared" si="279"/>
        <v>0</v>
      </c>
      <c r="AO1188" s="99" t="e">
        <f>SUMIF([1]Sheet1!$AB:$AB,E1188,[1]Sheet1!$AA:$AA)</f>
        <v>#VALUE!</v>
      </c>
      <c r="AP1188" s="100">
        <f t="shared" si="280"/>
        <v>1</v>
      </c>
      <c r="AQ1188" s="97">
        <f t="shared" si="281"/>
        <v>0</v>
      </c>
      <c r="AR1188" s="100">
        <f t="shared" si="282"/>
        <v>1</v>
      </c>
      <c r="AS1188" s="101">
        <f t="shared" si="283"/>
        <v>0</v>
      </c>
      <c r="AT1188" s="100">
        <v>0.11591202664236167</v>
      </c>
      <c r="AU1188" s="108">
        <f t="shared" si="284"/>
        <v>1</v>
      </c>
    </row>
    <row r="1189" spans="1:47" hidden="1">
      <c r="A1189" s="21">
        <v>44927</v>
      </c>
      <c r="B1189" s="23" t="s">
        <v>13</v>
      </c>
      <c r="C1189" s="23" t="s">
        <v>974</v>
      </c>
      <c r="D1189" s="23" t="s">
        <v>1267</v>
      </c>
      <c r="E1189" s="23">
        <v>1002050156</v>
      </c>
      <c r="F1189" s="23" t="s">
        <v>15</v>
      </c>
      <c r="G1189" s="23">
        <v>1079545</v>
      </c>
      <c r="H1189" s="37" t="s">
        <v>20</v>
      </c>
      <c r="I1189" s="4" t="s">
        <v>3512</v>
      </c>
      <c r="J1189" s="4" t="s">
        <v>3512</v>
      </c>
      <c r="K1189" s="24">
        <v>4111</v>
      </c>
      <c r="L1189" s="24">
        <v>4111</v>
      </c>
      <c r="M1189" s="29">
        <v>1</v>
      </c>
      <c r="N1189" s="29">
        <v>1</v>
      </c>
      <c r="O1189" s="29">
        <v>0</v>
      </c>
      <c r="P1189" s="29">
        <v>4111</v>
      </c>
      <c r="Q1189" s="29">
        <v>0</v>
      </c>
      <c r="R1189" s="28">
        <v>263202.17</v>
      </c>
      <c r="S1189" s="28">
        <v>0</v>
      </c>
      <c r="T1189" s="28">
        <v>263202.17</v>
      </c>
      <c r="U1189" s="28">
        <v>0</v>
      </c>
      <c r="V1189" s="29">
        <v>1</v>
      </c>
      <c r="W1189" s="29">
        <v>0</v>
      </c>
      <c r="X1189" s="32">
        <f t="shared" si="270"/>
        <v>1</v>
      </c>
      <c r="Y1189" s="33">
        <f t="shared" si="271"/>
        <v>4111</v>
      </c>
      <c r="Z1189" s="33">
        <f t="shared" si="272"/>
        <v>263202.17</v>
      </c>
      <c r="AA1189" s="33">
        <f t="shared" si="273"/>
        <v>263202.17</v>
      </c>
      <c r="AB1189" s="5">
        <v>1</v>
      </c>
      <c r="AC1189" s="6">
        <v>383454.11</v>
      </c>
      <c r="AD1189" s="32">
        <v>0</v>
      </c>
      <c r="AE1189" s="67">
        <f t="shared" si="274"/>
        <v>1</v>
      </c>
      <c r="AF1189" s="70">
        <f>IF(C1189=Sheet6!$E$3,Sheet6!$E$4,IF('January 2023'!C1189=Sheet6!$F$3,Sheet6!$F$4,IF('January 2023'!C1189=Sheet6!$G$3,Sheet6!$G$4,IF('January 2023'!C1189=Sheet6!$H$3,Sheet6!$H$4,IF('January 2023'!C1189=Sheet6!$I$3,Sheet6!$I$4,IF('January 2023'!C1189=Sheet6!$J$3,Sheet6!$J$4,IF('January 2023'!C1189=Sheet6!$K$3,Sheet6!$K$4,IF('January 2023'!C1189=Sheet6!$L$3,Sheet6!$L$4))))))))</f>
        <v>0.11591202664236167</v>
      </c>
      <c r="AG1189" s="74">
        <f t="shared" si="275"/>
        <v>1</v>
      </c>
      <c r="AH1189" s="71">
        <v>0.83099999999999996</v>
      </c>
      <c r="AI1189" s="72">
        <f t="shared" si="276"/>
        <v>1</v>
      </c>
      <c r="AJ1189" s="73">
        <f t="shared" si="277"/>
        <v>1</v>
      </c>
      <c r="AK1189" s="73">
        <v>0.63021003652928631</v>
      </c>
      <c r="AL1189" s="95">
        <f t="shared" si="278"/>
        <v>1</v>
      </c>
      <c r="AM1189" s="107">
        <v>0</v>
      </c>
      <c r="AN1189" s="98">
        <f t="shared" si="279"/>
        <v>0</v>
      </c>
      <c r="AO1189" s="99" t="e">
        <f>SUMIF([1]Sheet1!$AB:$AB,E1189,[1]Sheet1!$AA:$AA)</f>
        <v>#VALUE!</v>
      </c>
      <c r="AP1189" s="100">
        <f t="shared" si="280"/>
        <v>1</v>
      </c>
      <c r="AQ1189" s="97">
        <f t="shared" si="281"/>
        <v>0</v>
      </c>
      <c r="AR1189" s="100">
        <f t="shared" si="282"/>
        <v>1</v>
      </c>
      <c r="AS1189" s="101">
        <f t="shared" si="283"/>
        <v>0</v>
      </c>
      <c r="AT1189" s="100">
        <v>0.11591202664236167</v>
      </c>
      <c r="AU1189" s="108">
        <f t="shared" si="284"/>
        <v>1</v>
      </c>
    </row>
    <row r="1190" spans="1:47" hidden="1">
      <c r="A1190" s="21">
        <v>44927</v>
      </c>
      <c r="B1190" s="23" t="s">
        <v>13</v>
      </c>
      <c r="C1190" s="23" t="s">
        <v>974</v>
      </c>
      <c r="D1190" s="23" t="s">
        <v>1262</v>
      </c>
      <c r="E1190" s="23">
        <v>1002050584</v>
      </c>
      <c r="F1190" s="23" t="s">
        <v>15</v>
      </c>
      <c r="G1190" s="23">
        <v>1069288</v>
      </c>
      <c r="H1190" s="37" t="s">
        <v>20</v>
      </c>
      <c r="I1190" s="4" t="s">
        <v>3512</v>
      </c>
      <c r="J1190" s="4" t="s">
        <v>3512</v>
      </c>
      <c r="K1190" s="24">
        <v>4109</v>
      </c>
      <c r="L1190" s="24">
        <v>4109</v>
      </c>
      <c r="M1190" s="29">
        <v>1</v>
      </c>
      <c r="N1190" s="29">
        <v>0</v>
      </c>
      <c r="O1190" s="29">
        <v>0</v>
      </c>
      <c r="P1190" s="29">
        <v>4109</v>
      </c>
      <c r="Q1190" s="29">
        <v>0</v>
      </c>
      <c r="R1190" s="28">
        <v>263074.11</v>
      </c>
      <c r="S1190" s="28">
        <v>0</v>
      </c>
      <c r="T1190" s="28">
        <v>263145.26</v>
      </c>
      <c r="U1190" s="28">
        <v>0</v>
      </c>
      <c r="V1190" s="29">
        <v>1</v>
      </c>
      <c r="W1190" s="29">
        <v>0</v>
      </c>
      <c r="X1190" s="32">
        <f t="shared" si="270"/>
        <v>1</v>
      </c>
      <c r="Y1190" s="33">
        <f t="shared" si="271"/>
        <v>4109</v>
      </c>
      <c r="Z1190" s="33">
        <f t="shared" si="272"/>
        <v>263074.11</v>
      </c>
      <c r="AA1190" s="33">
        <f t="shared" si="273"/>
        <v>263145.26</v>
      </c>
      <c r="AB1190" s="5">
        <v>1</v>
      </c>
      <c r="AC1190" s="6">
        <v>285578.56</v>
      </c>
      <c r="AD1190" s="32">
        <v>0</v>
      </c>
      <c r="AE1190" s="67">
        <f t="shared" si="274"/>
        <v>1</v>
      </c>
      <c r="AF1190" s="70">
        <f>IF(C1190=Sheet6!$E$3,Sheet6!$E$4,IF('January 2023'!C1190=Sheet6!$F$3,Sheet6!$F$4,IF('January 2023'!C1190=Sheet6!$G$3,Sheet6!$G$4,IF('January 2023'!C1190=Sheet6!$H$3,Sheet6!$H$4,IF('January 2023'!C1190=Sheet6!$I$3,Sheet6!$I$4,IF('January 2023'!C1190=Sheet6!$J$3,Sheet6!$J$4,IF('January 2023'!C1190=Sheet6!$K$3,Sheet6!$K$4,IF('January 2023'!C1190=Sheet6!$L$3,Sheet6!$L$4))))))))</f>
        <v>0.11591202664236167</v>
      </c>
      <c r="AG1190" s="74">
        <f t="shared" si="275"/>
        <v>1</v>
      </c>
      <c r="AH1190" s="71">
        <v>0.83099999999999996</v>
      </c>
      <c r="AI1190" s="72">
        <f t="shared" si="276"/>
        <v>1</v>
      </c>
      <c r="AJ1190" s="73">
        <f t="shared" si="277"/>
        <v>1</v>
      </c>
      <c r="AK1190" s="73">
        <v>0.63021003652928631</v>
      </c>
      <c r="AL1190" s="95">
        <f t="shared" si="278"/>
        <v>1</v>
      </c>
      <c r="AM1190" s="107">
        <v>0</v>
      </c>
      <c r="AN1190" s="98">
        <f t="shared" si="279"/>
        <v>0</v>
      </c>
      <c r="AO1190" s="99" t="e">
        <f>SUMIF([1]Sheet1!$AB:$AB,E1190,[1]Sheet1!$AA:$AA)</f>
        <v>#VALUE!</v>
      </c>
      <c r="AP1190" s="100">
        <f t="shared" si="280"/>
        <v>1</v>
      </c>
      <c r="AQ1190" s="97">
        <f t="shared" si="281"/>
        <v>0</v>
      </c>
      <c r="AR1190" s="100">
        <f t="shared" si="282"/>
        <v>1.0002704561083569</v>
      </c>
      <c r="AS1190" s="101">
        <f t="shared" si="283"/>
        <v>-2.7045610835685352E-4</v>
      </c>
      <c r="AT1190" s="100">
        <v>0.11591202664236167</v>
      </c>
      <c r="AU1190" s="108">
        <f t="shared" si="284"/>
        <v>1</v>
      </c>
    </row>
    <row r="1191" spans="1:47" hidden="1">
      <c r="A1191" s="21">
        <v>44927</v>
      </c>
      <c r="B1191" s="22" t="s">
        <v>13</v>
      </c>
      <c r="C1191" s="22" t="s">
        <v>974</v>
      </c>
      <c r="D1191" s="22" t="s">
        <v>1240</v>
      </c>
      <c r="E1191" s="22">
        <v>1002050376</v>
      </c>
      <c r="F1191" s="23" t="s">
        <v>15</v>
      </c>
      <c r="G1191" s="22">
        <v>1079545</v>
      </c>
      <c r="H1191" s="36" t="s">
        <v>20</v>
      </c>
      <c r="I1191" s="4" t="s">
        <v>3512</v>
      </c>
      <c r="J1191" s="4" t="s">
        <v>3512</v>
      </c>
      <c r="K1191" s="24">
        <v>4081</v>
      </c>
      <c r="L1191" s="25">
        <v>4081</v>
      </c>
      <c r="M1191" s="26">
        <v>1</v>
      </c>
      <c r="N1191" s="26">
        <v>1</v>
      </c>
      <c r="O1191" s="26">
        <v>0</v>
      </c>
      <c r="P1191" s="26">
        <v>4081</v>
      </c>
      <c r="Q1191" s="26">
        <v>0</v>
      </c>
      <c r="R1191" s="27">
        <v>261281.45000000004</v>
      </c>
      <c r="S1191" s="27">
        <v>0</v>
      </c>
      <c r="T1191" s="28">
        <v>261281.45</v>
      </c>
      <c r="U1191" s="27">
        <v>0</v>
      </c>
      <c r="V1191" s="29">
        <v>1</v>
      </c>
      <c r="W1191" s="26">
        <v>0</v>
      </c>
      <c r="X1191" s="30">
        <f t="shared" si="270"/>
        <v>1</v>
      </c>
      <c r="Y1191" s="31">
        <f t="shared" si="271"/>
        <v>4081</v>
      </c>
      <c r="Z1191" s="31">
        <f t="shared" si="272"/>
        <v>261281.45000000004</v>
      </c>
      <c r="AA1191" s="31">
        <f t="shared" si="273"/>
        <v>261281.45</v>
      </c>
      <c r="AB1191" s="5">
        <v>1</v>
      </c>
      <c r="AC1191" s="6">
        <v>378055.46</v>
      </c>
      <c r="AD1191" s="30">
        <v>0</v>
      </c>
      <c r="AE1191" s="67">
        <f t="shared" si="274"/>
        <v>1</v>
      </c>
      <c r="AF1191" s="70">
        <f>IF(C1191=Sheet6!$E$3,Sheet6!$E$4,IF('January 2023'!C1191=Sheet6!$F$3,Sheet6!$F$4,IF('January 2023'!C1191=Sheet6!$G$3,Sheet6!$G$4,IF('January 2023'!C1191=Sheet6!$H$3,Sheet6!$H$4,IF('January 2023'!C1191=Sheet6!$I$3,Sheet6!$I$4,IF('January 2023'!C1191=Sheet6!$J$3,Sheet6!$J$4,IF('January 2023'!C1191=Sheet6!$K$3,Sheet6!$K$4,IF('January 2023'!C1191=Sheet6!$L$3,Sheet6!$L$4))))))))</f>
        <v>0.11591202664236167</v>
      </c>
      <c r="AG1191" s="74">
        <f t="shared" si="275"/>
        <v>1</v>
      </c>
      <c r="AH1191" s="71">
        <v>0.83099999999999996</v>
      </c>
      <c r="AI1191" s="72">
        <f t="shared" si="276"/>
        <v>1</v>
      </c>
      <c r="AJ1191" s="73">
        <f t="shared" si="277"/>
        <v>1</v>
      </c>
      <c r="AK1191" s="73">
        <v>0.63021003652928631</v>
      </c>
      <c r="AL1191" s="95">
        <f t="shared" si="278"/>
        <v>1</v>
      </c>
      <c r="AM1191" s="107">
        <v>0</v>
      </c>
      <c r="AN1191" s="98">
        <f t="shared" si="279"/>
        <v>0</v>
      </c>
      <c r="AO1191" s="99" t="e">
        <f>SUMIF([1]Sheet1!$AB:$AB,E1191,[1]Sheet1!$AA:$AA)</f>
        <v>#VALUE!</v>
      </c>
      <c r="AP1191" s="100">
        <f t="shared" si="280"/>
        <v>1</v>
      </c>
      <c r="AQ1191" s="97">
        <f t="shared" si="281"/>
        <v>0</v>
      </c>
      <c r="AR1191" s="100">
        <f t="shared" si="282"/>
        <v>0.99999999999999989</v>
      </c>
      <c r="AS1191" s="101">
        <f t="shared" si="283"/>
        <v>0</v>
      </c>
      <c r="AT1191" s="100">
        <v>0.11591202664236167</v>
      </c>
      <c r="AU1191" s="108">
        <f t="shared" si="284"/>
        <v>1</v>
      </c>
    </row>
    <row r="1192" spans="1:47" hidden="1">
      <c r="A1192" s="21">
        <v>44927</v>
      </c>
      <c r="B1192" s="22" t="s">
        <v>13</v>
      </c>
      <c r="C1192" s="22" t="s">
        <v>974</v>
      </c>
      <c r="D1192" s="22" t="s">
        <v>1344</v>
      </c>
      <c r="E1192" s="22">
        <v>1004366154</v>
      </c>
      <c r="F1192" s="23" t="s">
        <v>15</v>
      </c>
      <c r="G1192" s="22">
        <v>1069288</v>
      </c>
      <c r="H1192" s="36" t="s">
        <v>20</v>
      </c>
      <c r="I1192" s="4" t="s">
        <v>3512</v>
      </c>
      <c r="J1192" s="4" t="s">
        <v>3512</v>
      </c>
      <c r="K1192" s="24">
        <v>4052</v>
      </c>
      <c r="L1192" s="25">
        <v>4052</v>
      </c>
      <c r="M1192" s="26">
        <v>1</v>
      </c>
      <c r="N1192" s="26">
        <v>1</v>
      </c>
      <c r="O1192" s="26">
        <v>0</v>
      </c>
      <c r="P1192" s="26">
        <v>4052</v>
      </c>
      <c r="Q1192" s="26">
        <v>0</v>
      </c>
      <c r="R1192" s="27">
        <v>259424.75</v>
      </c>
      <c r="S1192" s="27">
        <v>0</v>
      </c>
      <c r="T1192" s="28">
        <v>259424.75</v>
      </c>
      <c r="U1192" s="27">
        <v>0</v>
      </c>
      <c r="V1192" s="29">
        <v>1</v>
      </c>
      <c r="W1192" s="26">
        <v>0</v>
      </c>
      <c r="X1192" s="30">
        <f t="shared" si="270"/>
        <v>1</v>
      </c>
      <c r="Y1192" s="31">
        <f t="shared" si="271"/>
        <v>4052</v>
      </c>
      <c r="Z1192" s="31">
        <f t="shared" si="272"/>
        <v>259424.75</v>
      </c>
      <c r="AA1192" s="31">
        <f t="shared" si="273"/>
        <v>259424.75</v>
      </c>
      <c r="AB1192" s="5">
        <v>1</v>
      </c>
      <c r="AC1192" s="6">
        <v>341914.5</v>
      </c>
      <c r="AD1192" s="30">
        <v>0</v>
      </c>
      <c r="AE1192" s="67">
        <f t="shared" si="274"/>
        <v>1</v>
      </c>
      <c r="AF1192" s="70">
        <f>IF(C1192=Sheet6!$E$3,Sheet6!$E$4,IF('January 2023'!C1192=Sheet6!$F$3,Sheet6!$F$4,IF('January 2023'!C1192=Sheet6!$G$3,Sheet6!$G$4,IF('January 2023'!C1192=Sheet6!$H$3,Sheet6!$H$4,IF('January 2023'!C1192=Sheet6!$I$3,Sheet6!$I$4,IF('January 2023'!C1192=Sheet6!$J$3,Sheet6!$J$4,IF('January 2023'!C1192=Sheet6!$K$3,Sheet6!$K$4,IF('January 2023'!C1192=Sheet6!$L$3,Sheet6!$L$4))))))))</f>
        <v>0.11591202664236167</v>
      </c>
      <c r="AG1192" s="74">
        <f t="shared" si="275"/>
        <v>1</v>
      </c>
      <c r="AH1192" s="71">
        <v>0.83099999999999996</v>
      </c>
      <c r="AI1192" s="72">
        <f t="shared" si="276"/>
        <v>1</v>
      </c>
      <c r="AJ1192" s="73">
        <f t="shared" si="277"/>
        <v>1</v>
      </c>
      <c r="AK1192" s="73">
        <v>0.63021003652928631</v>
      </c>
      <c r="AL1192" s="95">
        <f t="shared" si="278"/>
        <v>1</v>
      </c>
      <c r="AM1192" s="107">
        <v>0</v>
      </c>
      <c r="AN1192" s="98">
        <f t="shared" si="279"/>
        <v>0</v>
      </c>
      <c r="AO1192" s="99" t="e">
        <f>SUMIF([1]Sheet1!$AB:$AB,E1192,[1]Sheet1!$AA:$AA)</f>
        <v>#VALUE!</v>
      </c>
      <c r="AP1192" s="100">
        <f t="shared" si="280"/>
        <v>1</v>
      </c>
      <c r="AQ1192" s="97">
        <f t="shared" si="281"/>
        <v>0</v>
      </c>
      <c r="AR1192" s="100">
        <f t="shared" si="282"/>
        <v>1</v>
      </c>
      <c r="AS1192" s="101">
        <f t="shared" si="283"/>
        <v>0</v>
      </c>
      <c r="AT1192" s="100">
        <v>0.11591202664236167</v>
      </c>
      <c r="AU1192" s="108">
        <f t="shared" si="284"/>
        <v>1</v>
      </c>
    </row>
    <row r="1193" spans="1:47" hidden="1">
      <c r="A1193" s="21">
        <v>44927</v>
      </c>
      <c r="B1193" s="22" t="s">
        <v>13</v>
      </c>
      <c r="C1193" s="22" t="s">
        <v>974</v>
      </c>
      <c r="D1193" s="22" t="s">
        <v>1268</v>
      </c>
      <c r="E1193" s="22">
        <v>1002049535</v>
      </c>
      <c r="F1193" s="23" t="s">
        <v>15</v>
      </c>
      <c r="G1193" s="22">
        <v>1079549</v>
      </c>
      <c r="H1193" s="36" t="s">
        <v>20</v>
      </c>
      <c r="I1193" s="4" t="s">
        <v>3512</v>
      </c>
      <c r="J1193" s="4" t="s">
        <v>3512</v>
      </c>
      <c r="K1193" s="24">
        <v>3967</v>
      </c>
      <c r="L1193" s="25">
        <v>3967</v>
      </c>
      <c r="M1193" s="26">
        <v>1</v>
      </c>
      <c r="N1193" s="26">
        <v>1</v>
      </c>
      <c r="O1193" s="26">
        <v>0</v>
      </c>
      <c r="P1193" s="26">
        <v>3967</v>
      </c>
      <c r="Q1193" s="26">
        <v>0</v>
      </c>
      <c r="R1193" s="27">
        <v>253982.71999999997</v>
      </c>
      <c r="S1193" s="27">
        <v>0</v>
      </c>
      <c r="T1193" s="28">
        <v>253982.72</v>
      </c>
      <c r="U1193" s="27">
        <v>0</v>
      </c>
      <c r="V1193" s="29">
        <v>1</v>
      </c>
      <c r="W1193" s="26">
        <v>0</v>
      </c>
      <c r="X1193" s="30">
        <f t="shared" si="270"/>
        <v>1</v>
      </c>
      <c r="Y1193" s="31">
        <f t="shared" si="271"/>
        <v>3967</v>
      </c>
      <c r="Z1193" s="31">
        <f t="shared" si="272"/>
        <v>253982.71999999997</v>
      </c>
      <c r="AA1193" s="31">
        <f t="shared" si="273"/>
        <v>253982.72</v>
      </c>
      <c r="AB1193" s="5">
        <v>1</v>
      </c>
      <c r="AC1193" s="6">
        <v>462784.28</v>
      </c>
      <c r="AD1193" s="30">
        <v>0</v>
      </c>
      <c r="AE1193" s="67">
        <f t="shared" si="274"/>
        <v>1</v>
      </c>
      <c r="AF1193" s="70">
        <f>IF(C1193=Sheet6!$E$3,Sheet6!$E$4,IF('January 2023'!C1193=Sheet6!$F$3,Sheet6!$F$4,IF('January 2023'!C1193=Sheet6!$G$3,Sheet6!$G$4,IF('January 2023'!C1193=Sheet6!$H$3,Sheet6!$H$4,IF('January 2023'!C1193=Sheet6!$I$3,Sheet6!$I$4,IF('January 2023'!C1193=Sheet6!$J$3,Sheet6!$J$4,IF('January 2023'!C1193=Sheet6!$K$3,Sheet6!$K$4,IF('January 2023'!C1193=Sheet6!$L$3,Sheet6!$L$4))))))))</f>
        <v>0.11591202664236167</v>
      </c>
      <c r="AG1193" s="74">
        <f t="shared" si="275"/>
        <v>1</v>
      </c>
      <c r="AH1193" s="71">
        <v>0.83099999999999996</v>
      </c>
      <c r="AI1193" s="72">
        <f t="shared" si="276"/>
        <v>1</v>
      </c>
      <c r="AJ1193" s="73">
        <f t="shared" si="277"/>
        <v>1</v>
      </c>
      <c r="AK1193" s="73">
        <v>0.63021003652928631</v>
      </c>
      <c r="AL1193" s="95">
        <f t="shared" si="278"/>
        <v>1</v>
      </c>
      <c r="AM1193" s="107">
        <v>0</v>
      </c>
      <c r="AN1193" s="98">
        <f t="shared" si="279"/>
        <v>0</v>
      </c>
      <c r="AO1193" s="99" t="e">
        <f>SUMIF([1]Sheet1!$AB:$AB,E1193,[1]Sheet1!$AA:$AA)</f>
        <v>#VALUE!</v>
      </c>
      <c r="AP1193" s="100">
        <f t="shared" si="280"/>
        <v>1</v>
      </c>
      <c r="AQ1193" s="97">
        <f t="shared" si="281"/>
        <v>0</v>
      </c>
      <c r="AR1193" s="100">
        <f t="shared" si="282"/>
        <v>1.0000000000000002</v>
      </c>
      <c r="AS1193" s="101">
        <f t="shared" si="283"/>
        <v>0</v>
      </c>
      <c r="AT1193" s="100">
        <v>0.11591202664236167</v>
      </c>
      <c r="AU1193" s="108">
        <f t="shared" si="284"/>
        <v>1</v>
      </c>
    </row>
    <row r="1194" spans="1:47" hidden="1">
      <c r="A1194" s="21">
        <v>44927</v>
      </c>
      <c r="B1194" s="23" t="s">
        <v>13</v>
      </c>
      <c r="C1194" s="23" t="s">
        <v>974</v>
      </c>
      <c r="D1194" s="23" t="s">
        <v>1278</v>
      </c>
      <c r="E1194" s="23">
        <v>1002050357</v>
      </c>
      <c r="F1194" s="23" t="s">
        <v>15</v>
      </c>
      <c r="G1194" s="23">
        <v>1069250</v>
      </c>
      <c r="H1194" s="37" t="s">
        <v>20</v>
      </c>
      <c r="I1194" s="4" t="s">
        <v>3512</v>
      </c>
      <c r="J1194" s="4" t="s">
        <v>3512</v>
      </c>
      <c r="K1194" s="24">
        <v>3839</v>
      </c>
      <c r="L1194" s="24">
        <v>3839</v>
      </c>
      <c r="M1194" s="29">
        <v>1</v>
      </c>
      <c r="N1194" s="29">
        <v>1</v>
      </c>
      <c r="O1194" s="29">
        <v>0</v>
      </c>
      <c r="P1194" s="29">
        <v>3839</v>
      </c>
      <c r="Q1194" s="29">
        <v>0</v>
      </c>
      <c r="R1194" s="28">
        <v>245787.67</v>
      </c>
      <c r="S1194" s="28">
        <v>0</v>
      </c>
      <c r="T1194" s="28">
        <v>261000</v>
      </c>
      <c r="U1194" s="28">
        <v>0</v>
      </c>
      <c r="V1194" s="29">
        <v>1</v>
      </c>
      <c r="W1194" s="29">
        <v>0</v>
      </c>
      <c r="X1194" s="32">
        <f t="shared" si="270"/>
        <v>1</v>
      </c>
      <c r="Y1194" s="33">
        <f t="shared" si="271"/>
        <v>3839</v>
      </c>
      <c r="Z1194" s="33">
        <f t="shared" si="272"/>
        <v>245787.67</v>
      </c>
      <c r="AA1194" s="33">
        <f t="shared" si="273"/>
        <v>261000</v>
      </c>
      <c r="AB1194" s="5">
        <v>1</v>
      </c>
      <c r="AC1194" s="6">
        <v>286924.45</v>
      </c>
      <c r="AD1194" s="32">
        <v>0</v>
      </c>
      <c r="AE1194" s="67">
        <f t="shared" si="274"/>
        <v>1</v>
      </c>
      <c r="AF1194" s="70">
        <f>IF(C1194=Sheet6!$E$3,Sheet6!$E$4,IF('January 2023'!C1194=Sheet6!$F$3,Sheet6!$F$4,IF('January 2023'!C1194=Sheet6!$G$3,Sheet6!$G$4,IF('January 2023'!C1194=Sheet6!$H$3,Sheet6!$H$4,IF('January 2023'!C1194=Sheet6!$I$3,Sheet6!$I$4,IF('January 2023'!C1194=Sheet6!$J$3,Sheet6!$J$4,IF('January 2023'!C1194=Sheet6!$K$3,Sheet6!$K$4,IF('January 2023'!C1194=Sheet6!$L$3,Sheet6!$L$4))))))))</f>
        <v>0.11591202664236167</v>
      </c>
      <c r="AG1194" s="74">
        <f t="shared" si="275"/>
        <v>1</v>
      </c>
      <c r="AH1194" s="71">
        <v>0.83099999999999996</v>
      </c>
      <c r="AI1194" s="72">
        <f t="shared" si="276"/>
        <v>1</v>
      </c>
      <c r="AJ1194" s="73">
        <f t="shared" si="277"/>
        <v>1</v>
      </c>
      <c r="AK1194" s="73">
        <v>0.63021003652928631</v>
      </c>
      <c r="AL1194" s="95">
        <f t="shared" si="278"/>
        <v>1</v>
      </c>
      <c r="AM1194" s="107">
        <v>0</v>
      </c>
      <c r="AN1194" s="98">
        <f t="shared" si="279"/>
        <v>0</v>
      </c>
      <c r="AO1194" s="99" t="e">
        <f>SUMIF([1]Sheet1!$AB:$AB,E1194,[1]Sheet1!$AA:$AA)</f>
        <v>#VALUE!</v>
      </c>
      <c r="AP1194" s="100">
        <f t="shared" si="280"/>
        <v>1</v>
      </c>
      <c r="AQ1194" s="97">
        <f t="shared" si="281"/>
        <v>0</v>
      </c>
      <c r="AR1194" s="100">
        <f t="shared" si="282"/>
        <v>1.0618921608232015</v>
      </c>
      <c r="AS1194" s="101">
        <f t="shared" si="283"/>
        <v>-6.1892160823201481E-2</v>
      </c>
      <c r="AT1194" s="100">
        <v>0.11591202664236167</v>
      </c>
      <c r="AU1194" s="108">
        <f t="shared" si="284"/>
        <v>1</v>
      </c>
    </row>
    <row r="1195" spans="1:47" hidden="1">
      <c r="A1195" s="21">
        <v>44927</v>
      </c>
      <c r="B1195" s="22" t="s">
        <v>13</v>
      </c>
      <c r="C1195" s="22" t="s">
        <v>974</v>
      </c>
      <c r="D1195" s="22" t="s">
        <v>1334</v>
      </c>
      <c r="E1195" s="22">
        <v>1002050661</v>
      </c>
      <c r="F1195" s="23" t="s">
        <v>15</v>
      </c>
      <c r="G1195" s="22">
        <v>1069250</v>
      </c>
      <c r="H1195" s="36" t="s">
        <v>20</v>
      </c>
      <c r="I1195" s="4" t="s">
        <v>3512</v>
      </c>
      <c r="J1195" s="4" t="s">
        <v>3512</v>
      </c>
      <c r="K1195" s="24">
        <v>3704</v>
      </c>
      <c r="L1195" s="25">
        <v>3704</v>
      </c>
      <c r="M1195" s="26">
        <v>1</v>
      </c>
      <c r="N1195" s="26">
        <v>1</v>
      </c>
      <c r="O1195" s="26">
        <v>0</v>
      </c>
      <c r="P1195" s="26">
        <v>3704</v>
      </c>
      <c r="Q1195" s="26">
        <v>0</v>
      </c>
      <c r="R1195" s="27">
        <v>237144.45</v>
      </c>
      <c r="S1195" s="27">
        <v>0</v>
      </c>
      <c r="T1195" s="28">
        <v>237100</v>
      </c>
      <c r="U1195" s="27">
        <v>0</v>
      </c>
      <c r="V1195" s="29">
        <v>1</v>
      </c>
      <c r="W1195" s="26">
        <v>0</v>
      </c>
      <c r="X1195" s="30">
        <f t="shared" si="270"/>
        <v>1</v>
      </c>
      <c r="Y1195" s="31">
        <f t="shared" si="271"/>
        <v>3704</v>
      </c>
      <c r="Z1195" s="31">
        <f t="shared" si="272"/>
        <v>237144.45</v>
      </c>
      <c r="AA1195" s="31">
        <f t="shared" si="273"/>
        <v>237100</v>
      </c>
      <c r="AB1195" s="5">
        <v>1</v>
      </c>
      <c r="AC1195" s="6">
        <v>208775.67</v>
      </c>
      <c r="AD1195" s="30">
        <v>0</v>
      </c>
      <c r="AE1195" s="67">
        <f t="shared" si="274"/>
        <v>1</v>
      </c>
      <c r="AF1195" s="70">
        <f>IF(C1195=Sheet6!$E$3,Sheet6!$E$4,IF('January 2023'!C1195=Sheet6!$F$3,Sheet6!$F$4,IF('January 2023'!C1195=Sheet6!$G$3,Sheet6!$G$4,IF('January 2023'!C1195=Sheet6!$H$3,Sheet6!$H$4,IF('January 2023'!C1195=Sheet6!$I$3,Sheet6!$I$4,IF('January 2023'!C1195=Sheet6!$J$3,Sheet6!$J$4,IF('January 2023'!C1195=Sheet6!$K$3,Sheet6!$K$4,IF('January 2023'!C1195=Sheet6!$L$3,Sheet6!$L$4))))))))</f>
        <v>0.11591202664236167</v>
      </c>
      <c r="AG1195" s="74">
        <f t="shared" si="275"/>
        <v>1</v>
      </c>
      <c r="AH1195" s="71">
        <v>0.83099999999999996</v>
      </c>
      <c r="AI1195" s="72">
        <f t="shared" si="276"/>
        <v>1</v>
      </c>
      <c r="AJ1195" s="73">
        <f t="shared" si="277"/>
        <v>1</v>
      </c>
      <c r="AK1195" s="73">
        <v>0.63021003652928631</v>
      </c>
      <c r="AL1195" s="95">
        <f t="shared" si="278"/>
        <v>1</v>
      </c>
      <c r="AM1195" s="107">
        <v>0</v>
      </c>
      <c r="AN1195" s="98">
        <f t="shared" si="279"/>
        <v>0</v>
      </c>
      <c r="AO1195" s="99" t="e">
        <f>SUMIF([1]Sheet1!$AB:$AB,E1195,[1]Sheet1!$AA:$AA)</f>
        <v>#VALUE!</v>
      </c>
      <c r="AP1195" s="100">
        <f t="shared" si="280"/>
        <v>1</v>
      </c>
      <c r="AQ1195" s="97">
        <f t="shared" si="281"/>
        <v>0</v>
      </c>
      <c r="AR1195" s="100">
        <f t="shared" si="282"/>
        <v>0.99981256149996334</v>
      </c>
      <c r="AS1195" s="101">
        <f t="shared" si="283"/>
        <v>1.8743850003666296E-4</v>
      </c>
      <c r="AT1195" s="100">
        <v>0.11591202664236167</v>
      </c>
      <c r="AU1195" s="108">
        <f t="shared" si="284"/>
        <v>1</v>
      </c>
    </row>
    <row r="1196" spans="1:47" hidden="1">
      <c r="A1196" s="21">
        <v>44927</v>
      </c>
      <c r="B1196" s="22" t="s">
        <v>13</v>
      </c>
      <c r="C1196" s="22" t="s">
        <v>974</v>
      </c>
      <c r="D1196" s="22" t="s">
        <v>1313</v>
      </c>
      <c r="E1196" s="22">
        <v>1003209410</v>
      </c>
      <c r="F1196" s="23" t="s">
        <v>15</v>
      </c>
      <c r="G1196" s="22">
        <v>1069288</v>
      </c>
      <c r="H1196" s="36" t="s">
        <v>20</v>
      </c>
      <c r="I1196" s="4" t="s">
        <v>3512</v>
      </c>
      <c r="J1196" s="4" t="s">
        <v>3512</v>
      </c>
      <c r="K1196" s="24">
        <v>3640</v>
      </c>
      <c r="L1196" s="25">
        <v>3640</v>
      </c>
      <c r="M1196" s="26">
        <v>1</v>
      </c>
      <c r="N1196" s="26">
        <v>1</v>
      </c>
      <c r="O1196" s="26">
        <v>0</v>
      </c>
      <c r="P1196" s="26">
        <v>3640</v>
      </c>
      <c r="Q1196" s="26">
        <v>0</v>
      </c>
      <c r="R1196" s="27">
        <v>233046.91999999998</v>
      </c>
      <c r="S1196" s="27">
        <v>0</v>
      </c>
      <c r="T1196" s="28">
        <v>240000</v>
      </c>
      <c r="U1196" s="27">
        <v>0</v>
      </c>
      <c r="V1196" s="29">
        <v>1</v>
      </c>
      <c r="W1196" s="26">
        <v>0</v>
      </c>
      <c r="X1196" s="30">
        <f t="shared" si="270"/>
        <v>1</v>
      </c>
      <c r="Y1196" s="31">
        <f t="shared" si="271"/>
        <v>3640</v>
      </c>
      <c r="Z1196" s="31">
        <f t="shared" si="272"/>
        <v>233046.91999999998</v>
      </c>
      <c r="AA1196" s="31">
        <f t="shared" si="273"/>
        <v>240000</v>
      </c>
      <c r="AB1196" s="5">
        <v>1</v>
      </c>
      <c r="AC1196" s="6">
        <v>241335.56</v>
      </c>
      <c r="AD1196" s="30">
        <v>0</v>
      </c>
      <c r="AE1196" s="67">
        <f t="shared" si="274"/>
        <v>1</v>
      </c>
      <c r="AF1196" s="70">
        <f>IF(C1196=Sheet6!$E$3,Sheet6!$E$4,IF('January 2023'!C1196=Sheet6!$F$3,Sheet6!$F$4,IF('January 2023'!C1196=Sheet6!$G$3,Sheet6!$G$4,IF('January 2023'!C1196=Sheet6!$H$3,Sheet6!$H$4,IF('January 2023'!C1196=Sheet6!$I$3,Sheet6!$I$4,IF('January 2023'!C1196=Sheet6!$J$3,Sheet6!$J$4,IF('January 2023'!C1196=Sheet6!$K$3,Sheet6!$K$4,IF('January 2023'!C1196=Sheet6!$L$3,Sheet6!$L$4))))))))</f>
        <v>0.11591202664236167</v>
      </c>
      <c r="AG1196" s="74">
        <f t="shared" si="275"/>
        <v>1</v>
      </c>
      <c r="AH1196" s="71">
        <v>0.83099999999999996</v>
      </c>
      <c r="AI1196" s="72">
        <f t="shared" si="276"/>
        <v>1</v>
      </c>
      <c r="AJ1196" s="73">
        <f t="shared" si="277"/>
        <v>1</v>
      </c>
      <c r="AK1196" s="73">
        <v>0.63021003652928631</v>
      </c>
      <c r="AL1196" s="95">
        <f t="shared" si="278"/>
        <v>1</v>
      </c>
      <c r="AM1196" s="107">
        <v>0</v>
      </c>
      <c r="AN1196" s="98">
        <f t="shared" si="279"/>
        <v>0</v>
      </c>
      <c r="AO1196" s="99" t="e">
        <f>SUMIF([1]Sheet1!$AB:$AB,E1196,[1]Sheet1!$AA:$AA)</f>
        <v>#VALUE!</v>
      </c>
      <c r="AP1196" s="100">
        <f t="shared" si="280"/>
        <v>1</v>
      </c>
      <c r="AQ1196" s="97">
        <f t="shared" si="281"/>
        <v>0</v>
      </c>
      <c r="AR1196" s="100">
        <f t="shared" si="282"/>
        <v>1.0298355369811367</v>
      </c>
      <c r="AS1196" s="101">
        <f t="shared" si="283"/>
        <v>-2.9835536981136723E-2</v>
      </c>
      <c r="AT1196" s="100">
        <v>0.11591202664236167</v>
      </c>
      <c r="AU1196" s="108">
        <f t="shared" si="284"/>
        <v>1</v>
      </c>
    </row>
    <row r="1197" spans="1:47" hidden="1">
      <c r="A1197" s="21">
        <v>44927</v>
      </c>
      <c r="B1197" s="22" t="s">
        <v>13</v>
      </c>
      <c r="C1197" s="22" t="s">
        <v>974</v>
      </c>
      <c r="D1197" s="22" t="s">
        <v>1347</v>
      </c>
      <c r="E1197" s="22">
        <v>1002050552</v>
      </c>
      <c r="F1197" s="23" t="s">
        <v>15</v>
      </c>
      <c r="G1197" s="22">
        <v>1069250</v>
      </c>
      <c r="H1197" s="36" t="s">
        <v>20</v>
      </c>
      <c r="I1197" s="4" t="s">
        <v>3512</v>
      </c>
      <c r="J1197" s="4" t="s">
        <v>3512</v>
      </c>
      <c r="K1197" s="24">
        <v>3577</v>
      </c>
      <c r="L1197" s="25">
        <v>3577</v>
      </c>
      <c r="M1197" s="26">
        <v>1</v>
      </c>
      <c r="N1197" s="26">
        <v>1</v>
      </c>
      <c r="O1197" s="26">
        <v>0</v>
      </c>
      <c r="P1197" s="26">
        <v>3577</v>
      </c>
      <c r="Q1197" s="26">
        <v>0</v>
      </c>
      <c r="R1197" s="27">
        <v>229013.40999999997</v>
      </c>
      <c r="S1197" s="27">
        <v>0</v>
      </c>
      <c r="T1197" s="28">
        <v>229014</v>
      </c>
      <c r="U1197" s="27">
        <v>0</v>
      </c>
      <c r="V1197" s="29">
        <v>1</v>
      </c>
      <c r="W1197" s="26">
        <v>0</v>
      </c>
      <c r="X1197" s="30">
        <f t="shared" si="270"/>
        <v>1</v>
      </c>
      <c r="Y1197" s="31">
        <f t="shared" si="271"/>
        <v>3577</v>
      </c>
      <c r="Z1197" s="31">
        <f t="shared" si="272"/>
        <v>229013.40999999997</v>
      </c>
      <c r="AA1197" s="31">
        <f t="shared" si="273"/>
        <v>229014</v>
      </c>
      <c r="AB1197" s="5">
        <v>1</v>
      </c>
      <c r="AC1197" s="6">
        <v>220144.36</v>
      </c>
      <c r="AD1197" s="30">
        <v>0</v>
      </c>
      <c r="AE1197" s="67">
        <f t="shared" si="274"/>
        <v>1</v>
      </c>
      <c r="AF1197" s="70">
        <f>IF(C1197=Sheet6!$E$3,Sheet6!$E$4,IF('January 2023'!C1197=Sheet6!$F$3,Sheet6!$F$4,IF('January 2023'!C1197=Sheet6!$G$3,Sheet6!$G$4,IF('January 2023'!C1197=Sheet6!$H$3,Sheet6!$H$4,IF('January 2023'!C1197=Sheet6!$I$3,Sheet6!$I$4,IF('January 2023'!C1197=Sheet6!$J$3,Sheet6!$J$4,IF('January 2023'!C1197=Sheet6!$K$3,Sheet6!$K$4,IF('January 2023'!C1197=Sheet6!$L$3,Sheet6!$L$4))))))))</f>
        <v>0.11591202664236167</v>
      </c>
      <c r="AG1197" s="74">
        <f t="shared" si="275"/>
        <v>1</v>
      </c>
      <c r="AH1197" s="71">
        <v>0.83099999999999996</v>
      </c>
      <c r="AI1197" s="72">
        <f t="shared" si="276"/>
        <v>1</v>
      </c>
      <c r="AJ1197" s="73">
        <f t="shared" si="277"/>
        <v>1</v>
      </c>
      <c r="AK1197" s="73">
        <v>0.63021003652928631</v>
      </c>
      <c r="AL1197" s="95">
        <f t="shared" si="278"/>
        <v>1</v>
      </c>
      <c r="AM1197" s="107">
        <v>0</v>
      </c>
      <c r="AN1197" s="98">
        <f t="shared" si="279"/>
        <v>0</v>
      </c>
      <c r="AO1197" s="99" t="e">
        <f>SUMIF([1]Sheet1!$AB:$AB,E1197,[1]Sheet1!$AA:$AA)</f>
        <v>#VALUE!</v>
      </c>
      <c r="AP1197" s="100">
        <f t="shared" si="280"/>
        <v>1</v>
      </c>
      <c r="AQ1197" s="97">
        <f t="shared" si="281"/>
        <v>0</v>
      </c>
      <c r="AR1197" s="100">
        <f t="shared" si="282"/>
        <v>1.0000025762683504</v>
      </c>
      <c r="AS1197" s="101">
        <f t="shared" si="283"/>
        <v>-2.5762683504293449E-6</v>
      </c>
      <c r="AT1197" s="100">
        <v>0.11591202664236167</v>
      </c>
      <c r="AU1197" s="108">
        <f t="shared" si="284"/>
        <v>1</v>
      </c>
    </row>
    <row r="1198" spans="1:47" hidden="1">
      <c r="A1198" s="21">
        <v>44927</v>
      </c>
      <c r="B1198" s="22" t="s">
        <v>13</v>
      </c>
      <c r="C1198" s="22" t="s">
        <v>974</v>
      </c>
      <c r="D1198" s="22" t="s">
        <v>1330</v>
      </c>
      <c r="E1198" s="22">
        <v>1002050588</v>
      </c>
      <c r="F1198" s="23" t="s">
        <v>15</v>
      </c>
      <c r="G1198" s="22">
        <v>1069250</v>
      </c>
      <c r="H1198" s="36" t="s">
        <v>20</v>
      </c>
      <c r="I1198" s="4" t="s">
        <v>3512</v>
      </c>
      <c r="J1198" s="4" t="s">
        <v>3512</v>
      </c>
      <c r="K1198" s="24">
        <v>3420</v>
      </c>
      <c r="L1198" s="25">
        <v>3420</v>
      </c>
      <c r="M1198" s="26">
        <v>1</v>
      </c>
      <c r="N1198" s="26">
        <v>0</v>
      </c>
      <c r="O1198" s="26">
        <v>0</v>
      </c>
      <c r="P1198" s="26">
        <v>3420</v>
      </c>
      <c r="Q1198" s="26">
        <v>0</v>
      </c>
      <c r="R1198" s="27">
        <v>218961.67</v>
      </c>
      <c r="S1198" s="27">
        <v>0</v>
      </c>
      <c r="T1198" s="28">
        <v>232245</v>
      </c>
      <c r="U1198" s="27">
        <v>0</v>
      </c>
      <c r="V1198" s="29">
        <v>1</v>
      </c>
      <c r="W1198" s="26">
        <v>0</v>
      </c>
      <c r="X1198" s="30">
        <f t="shared" si="270"/>
        <v>1</v>
      </c>
      <c r="Y1198" s="31">
        <f t="shared" si="271"/>
        <v>3420</v>
      </c>
      <c r="Z1198" s="31">
        <f t="shared" si="272"/>
        <v>218961.67</v>
      </c>
      <c r="AA1198" s="31">
        <f t="shared" si="273"/>
        <v>232245</v>
      </c>
      <c r="AB1198" s="5">
        <v>1</v>
      </c>
      <c r="AC1198" s="6">
        <v>305098.38</v>
      </c>
      <c r="AD1198" s="30">
        <v>0</v>
      </c>
      <c r="AE1198" s="67">
        <f t="shared" si="274"/>
        <v>1</v>
      </c>
      <c r="AF1198" s="70">
        <f>IF(C1198=Sheet6!$E$3,Sheet6!$E$4,IF('January 2023'!C1198=Sheet6!$F$3,Sheet6!$F$4,IF('January 2023'!C1198=Sheet6!$G$3,Sheet6!$G$4,IF('January 2023'!C1198=Sheet6!$H$3,Sheet6!$H$4,IF('January 2023'!C1198=Sheet6!$I$3,Sheet6!$I$4,IF('January 2023'!C1198=Sheet6!$J$3,Sheet6!$J$4,IF('January 2023'!C1198=Sheet6!$K$3,Sheet6!$K$4,IF('January 2023'!C1198=Sheet6!$L$3,Sheet6!$L$4))))))))</f>
        <v>0.11591202664236167</v>
      </c>
      <c r="AG1198" s="74">
        <f t="shared" si="275"/>
        <v>1</v>
      </c>
      <c r="AH1198" s="71">
        <v>0.83099999999999996</v>
      </c>
      <c r="AI1198" s="72">
        <f t="shared" si="276"/>
        <v>1</v>
      </c>
      <c r="AJ1198" s="73">
        <f t="shared" si="277"/>
        <v>1</v>
      </c>
      <c r="AK1198" s="73">
        <v>0.63021003652928631</v>
      </c>
      <c r="AL1198" s="95">
        <f t="shared" si="278"/>
        <v>1</v>
      </c>
      <c r="AM1198" s="107">
        <v>0</v>
      </c>
      <c r="AN1198" s="98">
        <f t="shared" si="279"/>
        <v>0</v>
      </c>
      <c r="AO1198" s="99" t="e">
        <f>SUMIF([1]Sheet1!$AB:$AB,E1198,[1]Sheet1!$AA:$AA)</f>
        <v>#VALUE!</v>
      </c>
      <c r="AP1198" s="100">
        <f t="shared" si="280"/>
        <v>1</v>
      </c>
      <c r="AQ1198" s="97">
        <f t="shared" si="281"/>
        <v>0</v>
      </c>
      <c r="AR1198" s="100">
        <f t="shared" si="282"/>
        <v>1.0606650926621084</v>
      </c>
      <c r="AS1198" s="101">
        <f t="shared" si="283"/>
        <v>-6.06650926621084E-2</v>
      </c>
      <c r="AT1198" s="100">
        <v>0.11591202664236167</v>
      </c>
      <c r="AU1198" s="108">
        <f t="shared" si="284"/>
        <v>1</v>
      </c>
    </row>
    <row r="1199" spans="1:47" hidden="1">
      <c r="A1199" s="21">
        <v>44927</v>
      </c>
      <c r="B1199" s="23" t="s">
        <v>13</v>
      </c>
      <c r="C1199" s="23" t="s">
        <v>974</v>
      </c>
      <c r="D1199" s="23" t="s">
        <v>1233</v>
      </c>
      <c r="E1199" s="23">
        <v>1002050501</v>
      </c>
      <c r="F1199" s="23" t="s">
        <v>15</v>
      </c>
      <c r="G1199" s="23">
        <v>1079545</v>
      </c>
      <c r="H1199" s="37" t="s">
        <v>20</v>
      </c>
      <c r="I1199" s="4" t="s">
        <v>3512</v>
      </c>
      <c r="J1199" s="4" t="s">
        <v>3512</v>
      </c>
      <c r="K1199" s="24">
        <v>2783</v>
      </c>
      <c r="L1199" s="24">
        <v>2783</v>
      </c>
      <c r="M1199" s="29">
        <v>1</v>
      </c>
      <c r="N1199" s="29">
        <v>1</v>
      </c>
      <c r="O1199" s="29">
        <v>0</v>
      </c>
      <c r="P1199" s="29">
        <v>2782</v>
      </c>
      <c r="Q1199" s="29">
        <v>0</v>
      </c>
      <c r="R1199" s="28">
        <v>197792.91</v>
      </c>
      <c r="S1199" s="28">
        <v>0</v>
      </c>
      <c r="T1199" s="28">
        <v>197792.91</v>
      </c>
      <c r="U1199" s="28">
        <v>0</v>
      </c>
      <c r="V1199" s="29">
        <v>1</v>
      </c>
      <c r="W1199" s="29">
        <v>0</v>
      </c>
      <c r="X1199" s="32">
        <f t="shared" si="270"/>
        <v>1</v>
      </c>
      <c r="Y1199" s="33">
        <f t="shared" si="271"/>
        <v>2782</v>
      </c>
      <c r="Z1199" s="33">
        <f t="shared" si="272"/>
        <v>197792.91</v>
      </c>
      <c r="AA1199" s="33">
        <f t="shared" si="273"/>
        <v>197792.91</v>
      </c>
      <c r="AB1199" s="5">
        <v>1</v>
      </c>
      <c r="AC1199" s="6">
        <v>229742.55</v>
      </c>
      <c r="AD1199" s="32">
        <v>0</v>
      </c>
      <c r="AE1199" s="67">
        <f t="shared" si="274"/>
        <v>1</v>
      </c>
      <c r="AF1199" s="70">
        <f>IF(C1199=Sheet6!$E$3,Sheet6!$E$4,IF('January 2023'!C1199=Sheet6!$F$3,Sheet6!$F$4,IF('January 2023'!C1199=Sheet6!$G$3,Sheet6!$G$4,IF('January 2023'!C1199=Sheet6!$H$3,Sheet6!$H$4,IF('January 2023'!C1199=Sheet6!$I$3,Sheet6!$I$4,IF('January 2023'!C1199=Sheet6!$J$3,Sheet6!$J$4,IF('January 2023'!C1199=Sheet6!$K$3,Sheet6!$K$4,IF('January 2023'!C1199=Sheet6!$L$3,Sheet6!$L$4))))))))</f>
        <v>0.11591202664236167</v>
      </c>
      <c r="AG1199" s="74">
        <f t="shared" si="275"/>
        <v>0.99964067553000358</v>
      </c>
      <c r="AH1199" s="71">
        <v>0.83099999999999996</v>
      </c>
      <c r="AI1199" s="72">
        <f t="shared" si="276"/>
        <v>1</v>
      </c>
      <c r="AJ1199" s="73">
        <f t="shared" si="277"/>
        <v>1</v>
      </c>
      <c r="AK1199" s="73">
        <v>0.63021003652928631</v>
      </c>
      <c r="AL1199" s="95">
        <f t="shared" si="278"/>
        <v>1</v>
      </c>
      <c r="AM1199" s="107">
        <v>0</v>
      </c>
      <c r="AN1199" s="98">
        <f t="shared" si="279"/>
        <v>0</v>
      </c>
      <c r="AO1199" s="99" t="e">
        <f>SUMIF([1]Sheet1!$AB:$AB,E1199,[1]Sheet1!$AA:$AA)</f>
        <v>#VALUE!</v>
      </c>
      <c r="AP1199" s="100">
        <f t="shared" si="280"/>
        <v>1</v>
      </c>
      <c r="AQ1199" s="97">
        <f t="shared" si="281"/>
        <v>0</v>
      </c>
      <c r="AR1199" s="100">
        <f t="shared" si="282"/>
        <v>1</v>
      </c>
      <c r="AS1199" s="101">
        <f t="shared" si="283"/>
        <v>3.5932446999642487E-4</v>
      </c>
      <c r="AT1199" s="100">
        <v>0.11591202664236167</v>
      </c>
      <c r="AU1199" s="108">
        <f t="shared" si="284"/>
        <v>1</v>
      </c>
    </row>
    <row r="1200" spans="1:47" hidden="1">
      <c r="A1200" s="21">
        <v>44927</v>
      </c>
      <c r="B1200" s="22" t="s">
        <v>13</v>
      </c>
      <c r="C1200" s="22" t="s">
        <v>974</v>
      </c>
      <c r="D1200" s="22" t="s">
        <v>1449</v>
      </c>
      <c r="E1200" s="22">
        <v>1002050602</v>
      </c>
      <c r="F1200" s="23" t="s">
        <v>15</v>
      </c>
      <c r="G1200" s="22">
        <v>1070899</v>
      </c>
      <c r="H1200" s="36" t="s">
        <v>20</v>
      </c>
      <c r="I1200" s="4" t="s">
        <v>3512</v>
      </c>
      <c r="J1200" s="4" t="s">
        <v>3512</v>
      </c>
      <c r="K1200" s="24">
        <v>2632</v>
      </c>
      <c r="L1200" s="25">
        <v>2632</v>
      </c>
      <c r="M1200" s="26">
        <v>1</v>
      </c>
      <c r="N1200" s="26">
        <v>1</v>
      </c>
      <c r="O1200" s="26">
        <v>9</v>
      </c>
      <c r="P1200" s="26">
        <v>2632</v>
      </c>
      <c r="Q1200" s="26">
        <v>1746.2999999999997</v>
      </c>
      <c r="R1200" s="27">
        <v>168510.85</v>
      </c>
      <c r="S1200" s="27">
        <v>112596.7</v>
      </c>
      <c r="T1200" s="28">
        <v>170000</v>
      </c>
      <c r="U1200" s="27">
        <v>152900</v>
      </c>
      <c r="V1200" s="29">
        <v>1</v>
      </c>
      <c r="W1200" s="26">
        <v>8</v>
      </c>
      <c r="X1200" s="30">
        <f t="shared" si="270"/>
        <v>10</v>
      </c>
      <c r="Y1200" s="31">
        <f t="shared" si="271"/>
        <v>4378.2999999999993</v>
      </c>
      <c r="Z1200" s="31">
        <f t="shared" si="272"/>
        <v>281107.55</v>
      </c>
      <c r="AA1200" s="31">
        <f t="shared" si="273"/>
        <v>322900</v>
      </c>
      <c r="AB1200" s="5">
        <v>9</v>
      </c>
      <c r="AC1200" s="6">
        <v>118472.98</v>
      </c>
      <c r="AD1200" s="30">
        <v>0</v>
      </c>
      <c r="AE1200" s="67">
        <f t="shared" si="274"/>
        <v>0.9</v>
      </c>
      <c r="AF1200" s="70">
        <f>IF(C1200=Sheet6!$E$3,Sheet6!$E$4,IF('January 2023'!C1200=Sheet6!$F$3,Sheet6!$F$4,IF('January 2023'!C1200=Sheet6!$G$3,Sheet6!$G$4,IF('January 2023'!C1200=Sheet6!$H$3,Sheet6!$H$4,IF('January 2023'!C1200=Sheet6!$I$3,Sheet6!$I$4,IF('January 2023'!C1200=Sheet6!$J$3,Sheet6!$J$4,IF('January 2023'!C1200=Sheet6!$K$3,Sheet6!$K$4,IF('January 2023'!C1200=Sheet6!$L$3,Sheet6!$L$4))))))))</f>
        <v>0.11591202664236167</v>
      </c>
      <c r="AG1200" s="74">
        <f t="shared" si="275"/>
        <v>1.6634878419452885</v>
      </c>
      <c r="AH1200" s="71">
        <v>0.83099999999999996</v>
      </c>
      <c r="AI1200" s="72">
        <f t="shared" si="276"/>
        <v>1</v>
      </c>
      <c r="AJ1200" s="73">
        <f t="shared" si="277"/>
        <v>0.9</v>
      </c>
      <c r="AK1200" s="73">
        <v>0.63021003652928631</v>
      </c>
      <c r="AL1200" s="95">
        <f t="shared" si="278"/>
        <v>1</v>
      </c>
      <c r="AM1200" s="107">
        <v>0</v>
      </c>
      <c r="AN1200" s="98">
        <f t="shared" si="279"/>
        <v>0</v>
      </c>
      <c r="AO1200" s="99" t="e">
        <f>SUMIF([1]Sheet1!$AB:$AB,E1200,[1]Sheet1!$AA:$AA)</f>
        <v>#VALUE!</v>
      </c>
      <c r="AP1200" s="100">
        <f t="shared" si="280"/>
        <v>1</v>
      </c>
      <c r="AQ1200" s="97">
        <f t="shared" si="281"/>
        <v>0</v>
      </c>
      <c r="AR1200" s="100">
        <f t="shared" si="282"/>
        <v>1.1486706778241993</v>
      </c>
      <c r="AS1200" s="101">
        <f t="shared" si="283"/>
        <v>-0.91079970695960899</v>
      </c>
      <c r="AT1200" s="100">
        <v>0.11591202664236167</v>
      </c>
      <c r="AU1200" s="108">
        <f t="shared" si="284"/>
        <v>1</v>
      </c>
    </row>
    <row r="1201" spans="1:47" hidden="1">
      <c r="A1201" s="21">
        <v>44927</v>
      </c>
      <c r="B1201" s="23" t="s">
        <v>13</v>
      </c>
      <c r="C1201" s="23" t="s">
        <v>974</v>
      </c>
      <c r="D1201" s="23" t="s">
        <v>1317</v>
      </c>
      <c r="E1201" s="23">
        <v>1002050646</v>
      </c>
      <c r="F1201" s="23" t="s">
        <v>15</v>
      </c>
      <c r="G1201" s="23">
        <v>1069288</v>
      </c>
      <c r="H1201" s="37" t="s">
        <v>20</v>
      </c>
      <c r="I1201" s="4" t="s">
        <v>3512</v>
      </c>
      <c r="J1201" s="4" t="s">
        <v>3512</v>
      </c>
      <c r="K1201" s="24">
        <v>2606</v>
      </c>
      <c r="L1201" s="24">
        <v>2606</v>
      </c>
      <c r="M1201" s="29">
        <v>1</v>
      </c>
      <c r="N1201" s="29">
        <v>1</v>
      </c>
      <c r="O1201" s="29">
        <v>0</v>
      </c>
      <c r="P1201" s="29">
        <v>2606</v>
      </c>
      <c r="Q1201" s="29">
        <v>0</v>
      </c>
      <c r="R1201" s="28">
        <v>166846.23000000001</v>
      </c>
      <c r="S1201" s="28">
        <v>0</v>
      </c>
      <c r="T1201" s="28">
        <v>166846.23000000001</v>
      </c>
      <c r="U1201" s="28">
        <v>0</v>
      </c>
      <c r="V1201" s="29">
        <v>1</v>
      </c>
      <c r="W1201" s="29">
        <v>0</v>
      </c>
      <c r="X1201" s="32">
        <f t="shared" si="270"/>
        <v>1</v>
      </c>
      <c r="Y1201" s="33">
        <f t="shared" si="271"/>
        <v>2606</v>
      </c>
      <c r="Z1201" s="33">
        <f t="shared" si="272"/>
        <v>166846.23000000001</v>
      </c>
      <c r="AA1201" s="33">
        <f t="shared" si="273"/>
        <v>166846.23000000001</v>
      </c>
      <c r="AB1201" s="5">
        <v>1</v>
      </c>
      <c r="AC1201" s="6">
        <v>194951.25</v>
      </c>
      <c r="AD1201" s="32">
        <v>0</v>
      </c>
      <c r="AE1201" s="67">
        <f t="shared" si="274"/>
        <v>1</v>
      </c>
      <c r="AF1201" s="70">
        <f>IF(C1201=Sheet6!$E$3,Sheet6!$E$4,IF('January 2023'!C1201=Sheet6!$F$3,Sheet6!$F$4,IF('January 2023'!C1201=Sheet6!$G$3,Sheet6!$G$4,IF('January 2023'!C1201=Sheet6!$H$3,Sheet6!$H$4,IF('January 2023'!C1201=Sheet6!$I$3,Sheet6!$I$4,IF('January 2023'!C1201=Sheet6!$J$3,Sheet6!$J$4,IF('January 2023'!C1201=Sheet6!$K$3,Sheet6!$K$4,IF('January 2023'!C1201=Sheet6!$L$3,Sheet6!$L$4))))))))</f>
        <v>0.11591202664236167</v>
      </c>
      <c r="AG1201" s="74">
        <f t="shared" si="275"/>
        <v>1</v>
      </c>
      <c r="AH1201" s="71">
        <v>0.83099999999999996</v>
      </c>
      <c r="AI1201" s="72">
        <f t="shared" si="276"/>
        <v>1</v>
      </c>
      <c r="AJ1201" s="73">
        <f t="shared" si="277"/>
        <v>1</v>
      </c>
      <c r="AK1201" s="73">
        <v>0.63021003652928631</v>
      </c>
      <c r="AL1201" s="95">
        <f t="shared" si="278"/>
        <v>1</v>
      </c>
      <c r="AM1201" s="107">
        <v>0</v>
      </c>
      <c r="AN1201" s="98">
        <f t="shared" si="279"/>
        <v>0</v>
      </c>
      <c r="AO1201" s="99" t="e">
        <f>SUMIF([1]Sheet1!$AB:$AB,E1201,[1]Sheet1!$AA:$AA)</f>
        <v>#VALUE!</v>
      </c>
      <c r="AP1201" s="100">
        <f t="shared" si="280"/>
        <v>1</v>
      </c>
      <c r="AQ1201" s="97">
        <f t="shared" si="281"/>
        <v>0</v>
      </c>
      <c r="AR1201" s="100">
        <f t="shared" si="282"/>
        <v>1</v>
      </c>
      <c r="AS1201" s="101">
        <f t="shared" si="283"/>
        <v>0</v>
      </c>
      <c r="AT1201" s="100">
        <v>0.11591202664236167</v>
      </c>
      <c r="AU1201" s="108">
        <f t="shared" si="284"/>
        <v>1</v>
      </c>
    </row>
    <row r="1202" spans="1:47" hidden="1">
      <c r="A1202" s="21">
        <v>44927</v>
      </c>
      <c r="B1202" s="23" t="s">
        <v>13</v>
      </c>
      <c r="C1202" s="23" t="s">
        <v>974</v>
      </c>
      <c r="D1202" s="23" t="s">
        <v>1328</v>
      </c>
      <c r="E1202" s="23">
        <v>1002050416</v>
      </c>
      <c r="F1202" s="23" t="s">
        <v>15</v>
      </c>
      <c r="G1202" s="23">
        <v>1079545</v>
      </c>
      <c r="H1202" s="37" t="s">
        <v>20</v>
      </c>
      <c r="I1202" s="4" t="s">
        <v>3512</v>
      </c>
      <c r="J1202" s="4" t="s">
        <v>3512</v>
      </c>
      <c r="K1202" s="24">
        <v>2357</v>
      </c>
      <c r="L1202" s="24">
        <v>2357</v>
      </c>
      <c r="M1202" s="29">
        <v>1</v>
      </c>
      <c r="N1202" s="29">
        <v>1</v>
      </c>
      <c r="O1202" s="29">
        <v>0</v>
      </c>
      <c r="P1202" s="29">
        <v>2357</v>
      </c>
      <c r="Q1202" s="29">
        <v>0</v>
      </c>
      <c r="R1202" s="28">
        <v>150904.29</v>
      </c>
      <c r="S1202" s="28">
        <v>0</v>
      </c>
      <c r="T1202" s="28">
        <v>150848.06</v>
      </c>
      <c r="U1202" s="28">
        <v>0</v>
      </c>
      <c r="V1202" s="29">
        <v>1</v>
      </c>
      <c r="W1202" s="29">
        <v>0</v>
      </c>
      <c r="X1202" s="32">
        <f t="shared" si="270"/>
        <v>1</v>
      </c>
      <c r="Y1202" s="33">
        <f t="shared" si="271"/>
        <v>2357</v>
      </c>
      <c r="Z1202" s="33">
        <f t="shared" si="272"/>
        <v>150904.29</v>
      </c>
      <c r="AA1202" s="33">
        <f t="shared" si="273"/>
        <v>150848.06</v>
      </c>
      <c r="AB1202" s="5">
        <v>1</v>
      </c>
      <c r="AC1202" s="6">
        <v>136015.99</v>
      </c>
      <c r="AD1202" s="32">
        <v>0</v>
      </c>
      <c r="AE1202" s="67">
        <f t="shared" si="274"/>
        <v>1</v>
      </c>
      <c r="AF1202" s="70">
        <f>IF(C1202=Sheet6!$E$3,Sheet6!$E$4,IF('January 2023'!C1202=Sheet6!$F$3,Sheet6!$F$4,IF('January 2023'!C1202=Sheet6!$G$3,Sheet6!$G$4,IF('January 2023'!C1202=Sheet6!$H$3,Sheet6!$H$4,IF('January 2023'!C1202=Sheet6!$I$3,Sheet6!$I$4,IF('January 2023'!C1202=Sheet6!$J$3,Sheet6!$J$4,IF('January 2023'!C1202=Sheet6!$K$3,Sheet6!$K$4,IF('January 2023'!C1202=Sheet6!$L$3,Sheet6!$L$4))))))))</f>
        <v>0.11591202664236167</v>
      </c>
      <c r="AG1202" s="74">
        <f t="shared" si="275"/>
        <v>1</v>
      </c>
      <c r="AH1202" s="71">
        <v>0.83099999999999996</v>
      </c>
      <c r="AI1202" s="72">
        <f t="shared" si="276"/>
        <v>1</v>
      </c>
      <c r="AJ1202" s="73">
        <f t="shared" si="277"/>
        <v>1</v>
      </c>
      <c r="AK1202" s="73">
        <v>0.63021003652928631</v>
      </c>
      <c r="AL1202" s="95">
        <f t="shared" si="278"/>
        <v>1</v>
      </c>
      <c r="AM1202" s="107">
        <v>0</v>
      </c>
      <c r="AN1202" s="98">
        <f t="shared" si="279"/>
        <v>0</v>
      </c>
      <c r="AO1202" s="99" t="e">
        <f>SUMIF([1]Sheet1!$AB:$AB,E1202,[1]Sheet1!$AA:$AA)</f>
        <v>#VALUE!</v>
      </c>
      <c r="AP1202" s="100">
        <f t="shared" si="280"/>
        <v>1</v>
      </c>
      <c r="AQ1202" s="97">
        <f t="shared" si="281"/>
        <v>0</v>
      </c>
      <c r="AR1202" s="100">
        <f t="shared" si="282"/>
        <v>0.99962737971200144</v>
      </c>
      <c r="AS1202" s="101">
        <f t="shared" si="283"/>
        <v>3.7262028799855962E-4</v>
      </c>
      <c r="AT1202" s="100">
        <v>0.11591202664236167</v>
      </c>
      <c r="AU1202" s="108">
        <f t="shared" si="284"/>
        <v>1</v>
      </c>
    </row>
    <row r="1203" spans="1:47" hidden="1">
      <c r="A1203" s="21">
        <v>44927</v>
      </c>
      <c r="B1203" s="22" t="s">
        <v>13</v>
      </c>
      <c r="C1203" s="22" t="s">
        <v>974</v>
      </c>
      <c r="D1203" s="22" t="s">
        <v>1395</v>
      </c>
      <c r="E1203" s="22">
        <v>1002907422</v>
      </c>
      <c r="F1203" s="23" t="s">
        <v>15</v>
      </c>
      <c r="G1203" s="22">
        <v>1079545</v>
      </c>
      <c r="H1203" s="36" t="s">
        <v>20</v>
      </c>
      <c r="I1203" s="4" t="s">
        <v>3512</v>
      </c>
      <c r="J1203" s="4" t="s">
        <v>3512</v>
      </c>
      <c r="K1203" s="24">
        <v>2246</v>
      </c>
      <c r="L1203" s="25">
        <v>2246</v>
      </c>
      <c r="M1203" s="26">
        <v>1</v>
      </c>
      <c r="N1203" s="26">
        <v>1</v>
      </c>
      <c r="O1203" s="26">
        <v>0</v>
      </c>
      <c r="P1203" s="26">
        <v>2246</v>
      </c>
      <c r="Q1203" s="26">
        <v>0</v>
      </c>
      <c r="R1203" s="27">
        <v>143797.63999999998</v>
      </c>
      <c r="S1203" s="27">
        <v>0</v>
      </c>
      <c r="T1203" s="28">
        <v>143819.47</v>
      </c>
      <c r="U1203" s="27">
        <v>0</v>
      </c>
      <c r="V1203" s="29">
        <v>1</v>
      </c>
      <c r="W1203" s="26">
        <v>0</v>
      </c>
      <c r="X1203" s="30">
        <f t="shared" si="270"/>
        <v>1</v>
      </c>
      <c r="Y1203" s="31">
        <f t="shared" si="271"/>
        <v>2246</v>
      </c>
      <c r="Z1203" s="31">
        <f t="shared" si="272"/>
        <v>143797.63999999998</v>
      </c>
      <c r="AA1203" s="31">
        <f t="shared" si="273"/>
        <v>143819.47</v>
      </c>
      <c r="AB1203" s="5">
        <v>1</v>
      </c>
      <c r="AC1203" s="6">
        <v>220894.76</v>
      </c>
      <c r="AD1203" s="30">
        <v>0</v>
      </c>
      <c r="AE1203" s="67">
        <f t="shared" si="274"/>
        <v>1</v>
      </c>
      <c r="AF1203" s="70">
        <f>IF(C1203=Sheet6!$E$3,Sheet6!$E$4,IF('January 2023'!C1203=Sheet6!$F$3,Sheet6!$F$4,IF('January 2023'!C1203=Sheet6!$G$3,Sheet6!$G$4,IF('January 2023'!C1203=Sheet6!$H$3,Sheet6!$H$4,IF('January 2023'!C1203=Sheet6!$I$3,Sheet6!$I$4,IF('January 2023'!C1203=Sheet6!$J$3,Sheet6!$J$4,IF('January 2023'!C1203=Sheet6!$K$3,Sheet6!$K$4,IF('January 2023'!C1203=Sheet6!$L$3,Sheet6!$L$4))))))))</f>
        <v>0.11591202664236167</v>
      </c>
      <c r="AG1203" s="74">
        <f t="shared" si="275"/>
        <v>1</v>
      </c>
      <c r="AH1203" s="71">
        <v>0.83099999999999996</v>
      </c>
      <c r="AI1203" s="72">
        <f t="shared" si="276"/>
        <v>1</v>
      </c>
      <c r="AJ1203" s="73">
        <f t="shared" si="277"/>
        <v>1</v>
      </c>
      <c r="AK1203" s="73">
        <v>0.63021003652928631</v>
      </c>
      <c r="AL1203" s="95">
        <f t="shared" si="278"/>
        <v>1</v>
      </c>
      <c r="AM1203" s="107">
        <v>0</v>
      </c>
      <c r="AN1203" s="98">
        <f t="shared" si="279"/>
        <v>0</v>
      </c>
      <c r="AO1203" s="99" t="e">
        <f>SUMIF([1]Sheet1!$AB:$AB,E1203,[1]Sheet1!$AA:$AA)</f>
        <v>#VALUE!</v>
      </c>
      <c r="AP1203" s="100">
        <f t="shared" si="280"/>
        <v>1</v>
      </c>
      <c r="AQ1203" s="97">
        <f t="shared" si="281"/>
        <v>0</v>
      </c>
      <c r="AR1203" s="100">
        <f t="shared" si="282"/>
        <v>1.0001518105582263</v>
      </c>
      <c r="AS1203" s="101">
        <f t="shared" si="283"/>
        <v>-1.518105582263285E-4</v>
      </c>
      <c r="AT1203" s="100">
        <v>0.11591202664236167</v>
      </c>
      <c r="AU1203" s="108">
        <f t="shared" si="284"/>
        <v>1</v>
      </c>
    </row>
    <row r="1204" spans="1:47" hidden="1">
      <c r="A1204" s="21">
        <v>44927</v>
      </c>
      <c r="B1204" s="23" t="s">
        <v>13</v>
      </c>
      <c r="C1204" s="23" t="s">
        <v>974</v>
      </c>
      <c r="D1204" s="23" t="s">
        <v>1417</v>
      </c>
      <c r="E1204" s="23">
        <v>1002050490</v>
      </c>
      <c r="F1204" s="23" t="s">
        <v>15</v>
      </c>
      <c r="G1204" s="23">
        <v>1079545</v>
      </c>
      <c r="H1204" s="37" t="s">
        <v>20</v>
      </c>
      <c r="I1204" s="4" t="s">
        <v>3512</v>
      </c>
      <c r="J1204" s="4" t="s">
        <v>3512</v>
      </c>
      <c r="K1204" s="24">
        <v>1927</v>
      </c>
      <c r="L1204" s="24">
        <v>1927</v>
      </c>
      <c r="M1204" s="29">
        <v>1</v>
      </c>
      <c r="N1204" s="29">
        <v>1</v>
      </c>
      <c r="O1204" s="29">
        <v>0</v>
      </c>
      <c r="P1204" s="29">
        <v>1927</v>
      </c>
      <c r="Q1204" s="29">
        <v>0</v>
      </c>
      <c r="R1204" s="28">
        <v>123374.01</v>
      </c>
      <c r="S1204" s="28">
        <v>0</v>
      </c>
      <c r="T1204" s="28">
        <v>247431.88</v>
      </c>
      <c r="U1204" s="28">
        <v>0</v>
      </c>
      <c r="V1204" s="29">
        <v>1</v>
      </c>
      <c r="W1204" s="29">
        <v>0</v>
      </c>
      <c r="X1204" s="32">
        <f t="shared" si="270"/>
        <v>1</v>
      </c>
      <c r="Y1204" s="33">
        <f t="shared" si="271"/>
        <v>1927</v>
      </c>
      <c r="Z1204" s="33">
        <f t="shared" si="272"/>
        <v>123374.01</v>
      </c>
      <c r="AA1204" s="33">
        <f t="shared" si="273"/>
        <v>247431.88</v>
      </c>
      <c r="AB1204" s="5">
        <v>1</v>
      </c>
      <c r="AC1204" s="6">
        <v>38187.68</v>
      </c>
      <c r="AD1204" s="32">
        <v>0</v>
      </c>
      <c r="AE1204" s="67">
        <f t="shared" si="274"/>
        <v>1</v>
      </c>
      <c r="AF1204" s="70">
        <f>IF(C1204=Sheet6!$E$3,Sheet6!$E$4,IF('January 2023'!C1204=Sheet6!$F$3,Sheet6!$F$4,IF('January 2023'!C1204=Sheet6!$G$3,Sheet6!$G$4,IF('January 2023'!C1204=Sheet6!$H$3,Sheet6!$H$4,IF('January 2023'!C1204=Sheet6!$I$3,Sheet6!$I$4,IF('January 2023'!C1204=Sheet6!$J$3,Sheet6!$J$4,IF('January 2023'!C1204=Sheet6!$K$3,Sheet6!$K$4,IF('January 2023'!C1204=Sheet6!$L$3,Sheet6!$L$4))))))))</f>
        <v>0.11591202664236167</v>
      </c>
      <c r="AG1204" s="74">
        <f t="shared" si="275"/>
        <v>1</v>
      </c>
      <c r="AH1204" s="71">
        <v>0.83099999999999996</v>
      </c>
      <c r="AI1204" s="72">
        <f t="shared" si="276"/>
        <v>1</v>
      </c>
      <c r="AJ1204" s="73">
        <f t="shared" si="277"/>
        <v>1</v>
      </c>
      <c r="AK1204" s="73">
        <v>0.63021003652928631</v>
      </c>
      <c r="AL1204" s="95">
        <f t="shared" si="278"/>
        <v>1</v>
      </c>
      <c r="AM1204" s="107">
        <v>0</v>
      </c>
      <c r="AN1204" s="98">
        <f t="shared" si="279"/>
        <v>0</v>
      </c>
      <c r="AO1204" s="99" t="e">
        <f>SUMIF([1]Sheet1!$AB:$AB,E1204,[1]Sheet1!$AA:$AA)</f>
        <v>#VALUE!</v>
      </c>
      <c r="AP1204" s="100">
        <f t="shared" si="280"/>
        <v>1</v>
      </c>
      <c r="AQ1204" s="97">
        <f t="shared" si="281"/>
        <v>0</v>
      </c>
      <c r="AR1204" s="100">
        <f t="shared" si="282"/>
        <v>2.0055429826752005</v>
      </c>
      <c r="AS1204" s="101">
        <f t="shared" si="283"/>
        <v>-1.0055429826752005</v>
      </c>
      <c r="AT1204" s="100">
        <v>0.11591202664236167</v>
      </c>
      <c r="AU1204" s="108">
        <f t="shared" si="284"/>
        <v>1</v>
      </c>
    </row>
    <row r="1205" spans="1:47" hidden="1">
      <c r="A1205" s="21">
        <v>44927</v>
      </c>
      <c r="B1205" s="23" t="s">
        <v>13</v>
      </c>
      <c r="C1205" s="23" t="s">
        <v>974</v>
      </c>
      <c r="D1205" s="23" t="s">
        <v>1377</v>
      </c>
      <c r="E1205" s="23">
        <v>1004363904</v>
      </c>
      <c r="F1205" s="23" t="s">
        <v>15</v>
      </c>
      <c r="G1205" s="23">
        <v>1069288</v>
      </c>
      <c r="H1205" s="37" t="s">
        <v>20</v>
      </c>
      <c r="I1205" s="4" t="s">
        <v>3512</v>
      </c>
      <c r="J1205" s="4" t="s">
        <v>3512</v>
      </c>
      <c r="K1205" s="24">
        <v>1831</v>
      </c>
      <c r="L1205" s="24">
        <v>1831</v>
      </c>
      <c r="M1205" s="29">
        <v>1</v>
      </c>
      <c r="N1205" s="29">
        <v>1</v>
      </c>
      <c r="O1205" s="29">
        <v>0</v>
      </c>
      <c r="P1205" s="29">
        <v>1831</v>
      </c>
      <c r="Q1205" s="29">
        <v>0</v>
      </c>
      <c r="R1205" s="28">
        <v>117227.72</v>
      </c>
      <c r="S1205" s="28">
        <v>0</v>
      </c>
      <c r="T1205" s="28">
        <v>117500</v>
      </c>
      <c r="U1205" s="28">
        <v>0</v>
      </c>
      <c r="V1205" s="29">
        <v>1</v>
      </c>
      <c r="W1205" s="29">
        <v>0</v>
      </c>
      <c r="X1205" s="32">
        <f t="shared" si="270"/>
        <v>1</v>
      </c>
      <c r="Y1205" s="33">
        <f t="shared" si="271"/>
        <v>1831</v>
      </c>
      <c r="Z1205" s="33">
        <f t="shared" si="272"/>
        <v>117227.72</v>
      </c>
      <c r="AA1205" s="33">
        <f t="shared" si="273"/>
        <v>117500</v>
      </c>
      <c r="AB1205" s="5">
        <v>1</v>
      </c>
      <c r="AC1205" s="6">
        <v>118560.06</v>
      </c>
      <c r="AD1205" s="32">
        <v>0</v>
      </c>
      <c r="AE1205" s="67">
        <f t="shared" si="274"/>
        <v>1</v>
      </c>
      <c r="AF1205" s="70">
        <f>IF(C1205=Sheet6!$E$3,Sheet6!$E$4,IF('January 2023'!C1205=Sheet6!$F$3,Sheet6!$F$4,IF('January 2023'!C1205=Sheet6!$G$3,Sheet6!$G$4,IF('January 2023'!C1205=Sheet6!$H$3,Sheet6!$H$4,IF('January 2023'!C1205=Sheet6!$I$3,Sheet6!$I$4,IF('January 2023'!C1205=Sheet6!$J$3,Sheet6!$J$4,IF('January 2023'!C1205=Sheet6!$K$3,Sheet6!$K$4,IF('January 2023'!C1205=Sheet6!$L$3,Sheet6!$L$4))))))))</f>
        <v>0.11591202664236167</v>
      </c>
      <c r="AG1205" s="74">
        <f t="shared" si="275"/>
        <v>1</v>
      </c>
      <c r="AH1205" s="71">
        <v>0.83099999999999996</v>
      </c>
      <c r="AI1205" s="72">
        <f t="shared" si="276"/>
        <v>1</v>
      </c>
      <c r="AJ1205" s="73">
        <f t="shared" si="277"/>
        <v>1</v>
      </c>
      <c r="AK1205" s="73">
        <v>0.63021003652928631</v>
      </c>
      <c r="AL1205" s="95">
        <f t="shared" si="278"/>
        <v>1</v>
      </c>
      <c r="AM1205" s="107">
        <v>0</v>
      </c>
      <c r="AN1205" s="98">
        <f t="shared" si="279"/>
        <v>0</v>
      </c>
      <c r="AO1205" s="99" t="e">
        <f>SUMIF([1]Sheet1!$AB:$AB,E1205,[1]Sheet1!$AA:$AA)</f>
        <v>#VALUE!</v>
      </c>
      <c r="AP1205" s="100">
        <f t="shared" si="280"/>
        <v>1</v>
      </c>
      <c r="AQ1205" s="97">
        <f t="shared" si="281"/>
        <v>0</v>
      </c>
      <c r="AR1205" s="100">
        <f t="shared" si="282"/>
        <v>1.0023226588387115</v>
      </c>
      <c r="AS1205" s="101">
        <f t="shared" si="283"/>
        <v>-2.3226588387115221E-3</v>
      </c>
      <c r="AT1205" s="100">
        <v>0.11591202664236167</v>
      </c>
      <c r="AU1205" s="108">
        <f t="shared" si="284"/>
        <v>1</v>
      </c>
    </row>
    <row r="1206" spans="1:47" hidden="1">
      <c r="A1206" s="21">
        <v>44927</v>
      </c>
      <c r="B1206" s="22" t="s">
        <v>13</v>
      </c>
      <c r="C1206" s="22" t="s">
        <v>974</v>
      </c>
      <c r="D1206" s="22" t="s">
        <v>1184</v>
      </c>
      <c r="E1206" s="22">
        <v>1002050283</v>
      </c>
      <c r="F1206" s="23" t="s">
        <v>15</v>
      </c>
      <c r="G1206" s="22">
        <v>1069250</v>
      </c>
      <c r="H1206" s="36" t="s">
        <v>20</v>
      </c>
      <c r="I1206" s="4" t="s">
        <v>3512</v>
      </c>
      <c r="J1206" s="4" t="s">
        <v>3512</v>
      </c>
      <c r="K1206" s="24">
        <v>1791</v>
      </c>
      <c r="L1206" s="25">
        <v>1791</v>
      </c>
      <c r="M1206" s="26">
        <v>1</v>
      </c>
      <c r="N1206" s="26">
        <v>1</v>
      </c>
      <c r="O1206" s="26">
        <v>0</v>
      </c>
      <c r="P1206" s="26">
        <v>1791</v>
      </c>
      <c r="Q1206" s="26">
        <v>0</v>
      </c>
      <c r="R1206" s="27">
        <v>114666.77</v>
      </c>
      <c r="S1206" s="27">
        <v>0</v>
      </c>
      <c r="T1206" s="28">
        <v>114666.77</v>
      </c>
      <c r="U1206" s="27">
        <v>0</v>
      </c>
      <c r="V1206" s="29">
        <v>1</v>
      </c>
      <c r="W1206" s="26">
        <v>0</v>
      </c>
      <c r="X1206" s="30">
        <f t="shared" si="270"/>
        <v>1</v>
      </c>
      <c r="Y1206" s="31">
        <f t="shared" si="271"/>
        <v>1791</v>
      </c>
      <c r="Z1206" s="31">
        <f t="shared" si="272"/>
        <v>114666.77</v>
      </c>
      <c r="AA1206" s="31">
        <f t="shared" si="273"/>
        <v>114666.77</v>
      </c>
      <c r="AB1206" s="5">
        <v>1</v>
      </c>
      <c r="AC1206" s="6">
        <v>504923.74</v>
      </c>
      <c r="AD1206" s="30">
        <v>0</v>
      </c>
      <c r="AE1206" s="67">
        <f t="shared" si="274"/>
        <v>1</v>
      </c>
      <c r="AF1206" s="70">
        <f>IF(C1206=Sheet6!$E$3,Sheet6!$E$4,IF('January 2023'!C1206=Sheet6!$F$3,Sheet6!$F$4,IF('January 2023'!C1206=Sheet6!$G$3,Sheet6!$G$4,IF('January 2023'!C1206=Sheet6!$H$3,Sheet6!$H$4,IF('January 2023'!C1206=Sheet6!$I$3,Sheet6!$I$4,IF('January 2023'!C1206=Sheet6!$J$3,Sheet6!$J$4,IF('January 2023'!C1206=Sheet6!$K$3,Sheet6!$K$4,IF('January 2023'!C1206=Sheet6!$L$3,Sheet6!$L$4))))))))</f>
        <v>0.11591202664236167</v>
      </c>
      <c r="AG1206" s="74">
        <f t="shared" si="275"/>
        <v>1</v>
      </c>
      <c r="AH1206" s="71">
        <v>0.83099999999999996</v>
      </c>
      <c r="AI1206" s="72">
        <f t="shared" si="276"/>
        <v>1</v>
      </c>
      <c r="AJ1206" s="73">
        <f t="shared" si="277"/>
        <v>1</v>
      </c>
      <c r="AK1206" s="73">
        <v>0.63021003652928631</v>
      </c>
      <c r="AL1206" s="95">
        <f t="shared" si="278"/>
        <v>1</v>
      </c>
      <c r="AM1206" s="107">
        <v>0</v>
      </c>
      <c r="AN1206" s="98">
        <f t="shared" si="279"/>
        <v>0</v>
      </c>
      <c r="AO1206" s="99" t="e">
        <f>SUMIF([1]Sheet1!$AB:$AB,E1206,[1]Sheet1!$AA:$AA)</f>
        <v>#VALUE!</v>
      </c>
      <c r="AP1206" s="100">
        <f t="shared" si="280"/>
        <v>1</v>
      </c>
      <c r="AQ1206" s="97">
        <f t="shared" si="281"/>
        <v>0</v>
      </c>
      <c r="AR1206" s="100">
        <f t="shared" si="282"/>
        <v>1</v>
      </c>
      <c r="AS1206" s="101">
        <f t="shared" si="283"/>
        <v>0</v>
      </c>
      <c r="AT1206" s="100">
        <v>0.11591202664236167</v>
      </c>
      <c r="AU1206" s="108">
        <f t="shared" si="284"/>
        <v>1</v>
      </c>
    </row>
    <row r="1207" spans="1:47" hidden="1">
      <c r="A1207" s="21">
        <v>44927</v>
      </c>
      <c r="B1207" s="22" t="s">
        <v>13</v>
      </c>
      <c r="C1207" s="22" t="s">
        <v>974</v>
      </c>
      <c r="D1207" s="22" t="s">
        <v>1408</v>
      </c>
      <c r="E1207" s="22">
        <v>1006006003</v>
      </c>
      <c r="F1207" s="23" t="s">
        <v>15</v>
      </c>
      <c r="G1207" s="22">
        <v>1079545</v>
      </c>
      <c r="H1207" s="36" t="s">
        <v>20</v>
      </c>
      <c r="I1207" s="4" t="s">
        <v>3512</v>
      </c>
      <c r="J1207" s="4" t="s">
        <v>3512</v>
      </c>
      <c r="K1207" s="24">
        <v>1615</v>
      </c>
      <c r="L1207" s="25">
        <v>1615</v>
      </c>
      <c r="M1207" s="26">
        <v>1</v>
      </c>
      <c r="N1207" s="26">
        <v>1</v>
      </c>
      <c r="O1207" s="26">
        <v>0</v>
      </c>
      <c r="P1207" s="26">
        <v>1615</v>
      </c>
      <c r="Q1207" s="26">
        <v>0</v>
      </c>
      <c r="R1207" s="27">
        <v>103398.57</v>
      </c>
      <c r="S1207" s="27">
        <v>0</v>
      </c>
      <c r="T1207" s="28">
        <v>103400</v>
      </c>
      <c r="U1207" s="27">
        <v>0</v>
      </c>
      <c r="V1207" s="29">
        <v>1</v>
      </c>
      <c r="W1207" s="26">
        <v>0</v>
      </c>
      <c r="X1207" s="30">
        <f t="shared" si="270"/>
        <v>1</v>
      </c>
      <c r="Y1207" s="31">
        <f t="shared" si="271"/>
        <v>1615</v>
      </c>
      <c r="Z1207" s="31">
        <f t="shared" si="272"/>
        <v>103398.57</v>
      </c>
      <c r="AA1207" s="31">
        <f t="shared" si="273"/>
        <v>103400</v>
      </c>
      <c r="AB1207" s="5">
        <v>1</v>
      </c>
      <c r="AC1207" s="6">
        <v>190901.1</v>
      </c>
      <c r="AD1207" s="30">
        <v>0</v>
      </c>
      <c r="AE1207" s="67">
        <f t="shared" si="274"/>
        <v>1</v>
      </c>
      <c r="AF1207" s="70">
        <f>IF(C1207=Sheet6!$E$3,Sheet6!$E$4,IF('January 2023'!C1207=Sheet6!$F$3,Sheet6!$F$4,IF('January 2023'!C1207=Sheet6!$G$3,Sheet6!$G$4,IF('January 2023'!C1207=Sheet6!$H$3,Sheet6!$H$4,IF('January 2023'!C1207=Sheet6!$I$3,Sheet6!$I$4,IF('January 2023'!C1207=Sheet6!$J$3,Sheet6!$J$4,IF('January 2023'!C1207=Sheet6!$K$3,Sheet6!$K$4,IF('January 2023'!C1207=Sheet6!$L$3,Sheet6!$L$4))))))))</f>
        <v>0.11591202664236167</v>
      </c>
      <c r="AG1207" s="74">
        <f t="shared" si="275"/>
        <v>1</v>
      </c>
      <c r="AH1207" s="71">
        <v>0.83099999999999996</v>
      </c>
      <c r="AI1207" s="72">
        <f t="shared" si="276"/>
        <v>1</v>
      </c>
      <c r="AJ1207" s="73">
        <f t="shared" si="277"/>
        <v>1</v>
      </c>
      <c r="AK1207" s="73">
        <v>0.63021003652928631</v>
      </c>
      <c r="AL1207" s="95">
        <f t="shared" si="278"/>
        <v>1</v>
      </c>
      <c r="AM1207" s="107">
        <v>0</v>
      </c>
      <c r="AN1207" s="98">
        <f t="shared" si="279"/>
        <v>0</v>
      </c>
      <c r="AO1207" s="99" t="e">
        <f>SUMIF([1]Sheet1!$AB:$AB,E1207,[1]Sheet1!$AA:$AA)</f>
        <v>#VALUE!</v>
      </c>
      <c r="AP1207" s="100">
        <f t="shared" si="280"/>
        <v>1</v>
      </c>
      <c r="AQ1207" s="97">
        <f t="shared" si="281"/>
        <v>0</v>
      </c>
      <c r="AR1207" s="100">
        <f t="shared" si="282"/>
        <v>1.0000138299784995</v>
      </c>
      <c r="AS1207" s="101">
        <f t="shared" si="283"/>
        <v>-1.3829978499524387E-5</v>
      </c>
      <c r="AT1207" s="100">
        <v>0.11591202664236167</v>
      </c>
      <c r="AU1207" s="108">
        <f t="shared" si="284"/>
        <v>1</v>
      </c>
    </row>
    <row r="1208" spans="1:47" hidden="1">
      <c r="A1208" s="21">
        <v>44927</v>
      </c>
      <c r="B1208" s="23" t="s">
        <v>13</v>
      </c>
      <c r="C1208" s="23" t="s">
        <v>974</v>
      </c>
      <c r="D1208" s="23" t="s">
        <v>1175</v>
      </c>
      <c r="E1208" s="23">
        <v>1002050166</v>
      </c>
      <c r="F1208" s="23" t="s">
        <v>15</v>
      </c>
      <c r="G1208" s="23">
        <v>1069288</v>
      </c>
      <c r="H1208" s="37" t="s">
        <v>20</v>
      </c>
      <c r="I1208" s="4" t="s">
        <v>3512</v>
      </c>
      <c r="J1208" s="4" t="s">
        <v>3512</v>
      </c>
      <c r="K1208" s="24">
        <v>1530</v>
      </c>
      <c r="L1208" s="24">
        <v>1530</v>
      </c>
      <c r="M1208" s="29">
        <v>1</v>
      </c>
      <c r="N1208" s="29">
        <v>1</v>
      </c>
      <c r="O1208" s="29">
        <v>0</v>
      </c>
      <c r="P1208" s="29">
        <v>1530</v>
      </c>
      <c r="Q1208" s="29">
        <v>0</v>
      </c>
      <c r="R1208" s="28">
        <v>108778.98999999999</v>
      </c>
      <c r="S1208" s="28">
        <v>0</v>
      </c>
      <c r="T1208" s="28">
        <v>392487.07</v>
      </c>
      <c r="U1208" s="28">
        <v>0</v>
      </c>
      <c r="V1208" s="29">
        <v>1</v>
      </c>
      <c r="W1208" s="29">
        <v>0</v>
      </c>
      <c r="X1208" s="32">
        <f t="shared" si="270"/>
        <v>1</v>
      </c>
      <c r="Y1208" s="33">
        <f t="shared" si="271"/>
        <v>1530</v>
      </c>
      <c r="Z1208" s="33">
        <f t="shared" si="272"/>
        <v>108778.98999999999</v>
      </c>
      <c r="AA1208" s="33">
        <f t="shared" si="273"/>
        <v>392487.07</v>
      </c>
      <c r="AB1208" s="5">
        <v>1</v>
      </c>
      <c r="AC1208" s="6">
        <v>350912.25</v>
      </c>
      <c r="AD1208" s="32">
        <v>0</v>
      </c>
      <c r="AE1208" s="67">
        <f t="shared" si="274"/>
        <v>1</v>
      </c>
      <c r="AF1208" s="70">
        <f>IF(C1208=Sheet6!$E$3,Sheet6!$E$4,IF('January 2023'!C1208=Sheet6!$F$3,Sheet6!$F$4,IF('January 2023'!C1208=Sheet6!$G$3,Sheet6!$G$4,IF('January 2023'!C1208=Sheet6!$H$3,Sheet6!$H$4,IF('January 2023'!C1208=Sheet6!$I$3,Sheet6!$I$4,IF('January 2023'!C1208=Sheet6!$J$3,Sheet6!$J$4,IF('January 2023'!C1208=Sheet6!$K$3,Sheet6!$K$4,IF('January 2023'!C1208=Sheet6!$L$3,Sheet6!$L$4))))))))</f>
        <v>0.11591202664236167</v>
      </c>
      <c r="AG1208" s="74">
        <f t="shared" si="275"/>
        <v>1</v>
      </c>
      <c r="AH1208" s="71">
        <v>0.83099999999999996</v>
      </c>
      <c r="AI1208" s="72">
        <f t="shared" si="276"/>
        <v>1</v>
      </c>
      <c r="AJ1208" s="73">
        <f t="shared" si="277"/>
        <v>1</v>
      </c>
      <c r="AK1208" s="73">
        <v>0.63021003652928631</v>
      </c>
      <c r="AL1208" s="95">
        <f t="shared" si="278"/>
        <v>1</v>
      </c>
      <c r="AM1208" s="107">
        <v>0</v>
      </c>
      <c r="AN1208" s="98">
        <f t="shared" si="279"/>
        <v>0</v>
      </c>
      <c r="AO1208" s="99" t="e">
        <f>SUMIF([1]Sheet1!$AB:$AB,E1208,[1]Sheet1!$AA:$AA)</f>
        <v>#VALUE!</v>
      </c>
      <c r="AP1208" s="100">
        <f t="shared" si="280"/>
        <v>1</v>
      </c>
      <c r="AQ1208" s="97">
        <f t="shared" si="281"/>
        <v>0</v>
      </c>
      <c r="AR1208" s="100">
        <f t="shared" si="282"/>
        <v>3.6081146736148226</v>
      </c>
      <c r="AS1208" s="101">
        <f t="shared" si="283"/>
        <v>-2.6081146736148226</v>
      </c>
      <c r="AT1208" s="100">
        <v>0.11591202664236167</v>
      </c>
      <c r="AU1208" s="108">
        <f t="shared" si="284"/>
        <v>1</v>
      </c>
    </row>
    <row r="1209" spans="1:47" hidden="1">
      <c r="A1209" s="21">
        <v>44927</v>
      </c>
      <c r="B1209" s="22" t="s">
        <v>13</v>
      </c>
      <c r="C1209" s="22" t="s">
        <v>974</v>
      </c>
      <c r="D1209" s="22" t="s">
        <v>1444</v>
      </c>
      <c r="E1209" s="22">
        <v>1002050144</v>
      </c>
      <c r="F1209" s="23" t="s">
        <v>15</v>
      </c>
      <c r="G1209" s="22">
        <v>1069288</v>
      </c>
      <c r="H1209" s="36" t="s">
        <v>20</v>
      </c>
      <c r="I1209" s="4" t="s">
        <v>3512</v>
      </c>
      <c r="J1209" s="4" t="s">
        <v>3512</v>
      </c>
      <c r="K1209" s="24">
        <v>1492</v>
      </c>
      <c r="L1209" s="25">
        <v>1492</v>
      </c>
      <c r="M1209" s="26">
        <v>1</v>
      </c>
      <c r="N1209" s="26">
        <v>1</v>
      </c>
      <c r="O1209" s="26">
        <v>0</v>
      </c>
      <c r="P1209" s="26">
        <v>1494</v>
      </c>
      <c r="Q1209" s="26">
        <v>0</v>
      </c>
      <c r="R1209" s="27">
        <v>106219.49</v>
      </c>
      <c r="S1209" s="27">
        <v>0</v>
      </c>
      <c r="T1209" s="28">
        <v>106219.49</v>
      </c>
      <c r="U1209" s="27">
        <v>0</v>
      </c>
      <c r="V1209" s="29">
        <v>1</v>
      </c>
      <c r="W1209" s="26">
        <v>0</v>
      </c>
      <c r="X1209" s="30">
        <f t="shared" si="270"/>
        <v>1</v>
      </c>
      <c r="Y1209" s="31">
        <f t="shared" si="271"/>
        <v>1494</v>
      </c>
      <c r="Z1209" s="31">
        <f t="shared" si="272"/>
        <v>106219.49</v>
      </c>
      <c r="AA1209" s="31">
        <f t="shared" si="273"/>
        <v>106219.49</v>
      </c>
      <c r="AB1209" s="5">
        <v>1</v>
      </c>
      <c r="AC1209" s="6">
        <v>115621.09</v>
      </c>
      <c r="AD1209" s="30">
        <v>0</v>
      </c>
      <c r="AE1209" s="67">
        <f t="shared" si="274"/>
        <v>1</v>
      </c>
      <c r="AF1209" s="70">
        <f>IF(C1209=Sheet6!$E$3,Sheet6!$E$4,IF('January 2023'!C1209=Sheet6!$F$3,Sheet6!$F$4,IF('January 2023'!C1209=Sheet6!$G$3,Sheet6!$G$4,IF('January 2023'!C1209=Sheet6!$H$3,Sheet6!$H$4,IF('January 2023'!C1209=Sheet6!$I$3,Sheet6!$I$4,IF('January 2023'!C1209=Sheet6!$J$3,Sheet6!$J$4,IF('January 2023'!C1209=Sheet6!$K$3,Sheet6!$K$4,IF('January 2023'!C1209=Sheet6!$L$3,Sheet6!$L$4))))))))</f>
        <v>0.11591202664236167</v>
      </c>
      <c r="AG1209" s="74">
        <f t="shared" si="275"/>
        <v>1.0013404825737264</v>
      </c>
      <c r="AH1209" s="71">
        <v>0.83099999999999996</v>
      </c>
      <c r="AI1209" s="72">
        <f t="shared" si="276"/>
        <v>1</v>
      </c>
      <c r="AJ1209" s="73">
        <f t="shared" si="277"/>
        <v>1</v>
      </c>
      <c r="AK1209" s="73">
        <v>0.63021003652928631</v>
      </c>
      <c r="AL1209" s="95">
        <f t="shared" si="278"/>
        <v>1</v>
      </c>
      <c r="AM1209" s="107">
        <v>0</v>
      </c>
      <c r="AN1209" s="98">
        <f t="shared" si="279"/>
        <v>0</v>
      </c>
      <c r="AO1209" s="99" t="e">
        <f>SUMIF([1]Sheet1!$AB:$AB,E1209,[1]Sheet1!$AA:$AA)</f>
        <v>#VALUE!</v>
      </c>
      <c r="AP1209" s="100">
        <f t="shared" si="280"/>
        <v>1</v>
      </c>
      <c r="AQ1209" s="97">
        <f t="shared" si="281"/>
        <v>0</v>
      </c>
      <c r="AR1209" s="100">
        <f t="shared" si="282"/>
        <v>1</v>
      </c>
      <c r="AS1209" s="101">
        <f t="shared" si="283"/>
        <v>-1.3404825737264314E-3</v>
      </c>
      <c r="AT1209" s="100">
        <v>0.11591202664236167</v>
      </c>
      <c r="AU1209" s="108">
        <f t="shared" si="284"/>
        <v>1</v>
      </c>
    </row>
    <row r="1210" spans="1:47" hidden="1">
      <c r="A1210" s="21">
        <v>44927</v>
      </c>
      <c r="B1210" s="23" t="s">
        <v>13</v>
      </c>
      <c r="C1210" s="23" t="s">
        <v>974</v>
      </c>
      <c r="D1210" s="23" t="s">
        <v>1485</v>
      </c>
      <c r="E1210" s="23">
        <v>1004128786</v>
      </c>
      <c r="F1210" s="23" t="s">
        <v>15</v>
      </c>
      <c r="G1210" s="23">
        <v>1069288</v>
      </c>
      <c r="H1210" s="37" t="s">
        <v>20</v>
      </c>
      <c r="I1210" s="4" t="s">
        <v>3512</v>
      </c>
      <c r="J1210" s="4" t="s">
        <v>3512</v>
      </c>
      <c r="K1210" s="24">
        <v>977.78900000000067</v>
      </c>
      <c r="L1210" s="24">
        <v>977.78900000000067</v>
      </c>
      <c r="M1210" s="29">
        <v>1</v>
      </c>
      <c r="N1210" s="29">
        <v>1</v>
      </c>
      <c r="O1210" s="29">
        <v>0</v>
      </c>
      <c r="P1210" s="29">
        <v>978</v>
      </c>
      <c r="Q1210" s="29">
        <v>0</v>
      </c>
      <c r="R1210" s="28">
        <v>62615.35</v>
      </c>
      <c r="S1210" s="28">
        <v>0</v>
      </c>
      <c r="T1210" s="28">
        <v>62615.95</v>
      </c>
      <c r="U1210" s="28">
        <v>0</v>
      </c>
      <c r="V1210" s="29">
        <v>1</v>
      </c>
      <c r="W1210" s="29">
        <v>0</v>
      </c>
      <c r="X1210" s="32">
        <f t="shared" si="270"/>
        <v>1</v>
      </c>
      <c r="Y1210" s="33">
        <f t="shared" si="271"/>
        <v>978</v>
      </c>
      <c r="Z1210" s="33">
        <f t="shared" si="272"/>
        <v>62615.35</v>
      </c>
      <c r="AA1210" s="33">
        <f t="shared" si="273"/>
        <v>62615.95</v>
      </c>
      <c r="AB1210" s="5">
        <v>1</v>
      </c>
      <c r="AC1210" s="6">
        <v>78505.37</v>
      </c>
      <c r="AD1210" s="32">
        <v>0</v>
      </c>
      <c r="AE1210" s="67">
        <f t="shared" si="274"/>
        <v>1</v>
      </c>
      <c r="AF1210" s="70">
        <f>IF(C1210=Sheet6!$E$3,Sheet6!$E$4,IF('January 2023'!C1210=Sheet6!$F$3,Sheet6!$F$4,IF('January 2023'!C1210=Sheet6!$G$3,Sheet6!$G$4,IF('January 2023'!C1210=Sheet6!$H$3,Sheet6!$H$4,IF('January 2023'!C1210=Sheet6!$I$3,Sheet6!$I$4,IF('January 2023'!C1210=Sheet6!$J$3,Sheet6!$J$4,IF('January 2023'!C1210=Sheet6!$K$3,Sheet6!$K$4,IF('January 2023'!C1210=Sheet6!$L$3,Sheet6!$L$4))))))))</f>
        <v>0.11591202664236167</v>
      </c>
      <c r="AG1210" s="74">
        <f t="shared" si="275"/>
        <v>1.0002157929778299</v>
      </c>
      <c r="AH1210" s="71">
        <v>0.83099999999999996</v>
      </c>
      <c r="AI1210" s="72">
        <f t="shared" si="276"/>
        <v>1</v>
      </c>
      <c r="AJ1210" s="73">
        <f t="shared" si="277"/>
        <v>1</v>
      </c>
      <c r="AK1210" s="73">
        <v>0.63021003652928631</v>
      </c>
      <c r="AL1210" s="95">
        <f t="shared" si="278"/>
        <v>1</v>
      </c>
      <c r="AM1210" s="107">
        <v>0</v>
      </c>
      <c r="AN1210" s="98">
        <f t="shared" si="279"/>
        <v>0</v>
      </c>
      <c r="AO1210" s="99" t="e">
        <f>SUMIF([1]Sheet1!$AB:$AB,E1210,[1]Sheet1!$AA:$AA)</f>
        <v>#VALUE!</v>
      </c>
      <c r="AP1210" s="100">
        <f t="shared" si="280"/>
        <v>1</v>
      </c>
      <c r="AQ1210" s="97">
        <f t="shared" si="281"/>
        <v>0</v>
      </c>
      <c r="AR1210" s="100">
        <f t="shared" si="282"/>
        <v>1.0000095823148796</v>
      </c>
      <c r="AS1210" s="101">
        <f t="shared" si="283"/>
        <v>-2.2537736050565194E-4</v>
      </c>
      <c r="AT1210" s="100">
        <v>0.11591202664236167</v>
      </c>
      <c r="AU1210" s="108">
        <f t="shared" si="284"/>
        <v>1</v>
      </c>
    </row>
    <row r="1211" spans="1:47" hidden="1">
      <c r="A1211" s="21">
        <v>44927</v>
      </c>
      <c r="B1211" s="22" t="s">
        <v>13</v>
      </c>
      <c r="C1211" s="22" t="s">
        <v>974</v>
      </c>
      <c r="D1211" s="22" t="s">
        <v>1254</v>
      </c>
      <c r="E1211" s="22">
        <v>1002151430</v>
      </c>
      <c r="F1211" s="23" t="s">
        <v>15</v>
      </c>
      <c r="G1211" s="22">
        <v>1079549</v>
      </c>
      <c r="H1211" s="36" t="s">
        <v>20</v>
      </c>
      <c r="I1211" s="4" t="s">
        <v>3512</v>
      </c>
      <c r="J1211" s="4" t="s">
        <v>3512</v>
      </c>
      <c r="K1211" s="24">
        <v>900</v>
      </c>
      <c r="L1211" s="25">
        <v>900</v>
      </c>
      <c r="M1211" s="26">
        <v>1</v>
      </c>
      <c r="N1211" s="26">
        <v>1</v>
      </c>
      <c r="O1211" s="26">
        <v>0</v>
      </c>
      <c r="P1211" s="26">
        <v>900</v>
      </c>
      <c r="Q1211" s="26">
        <v>0</v>
      </c>
      <c r="R1211" s="27">
        <v>57621.5</v>
      </c>
      <c r="S1211" s="27">
        <v>0</v>
      </c>
      <c r="T1211" s="28">
        <v>184383</v>
      </c>
      <c r="U1211" s="27">
        <v>0</v>
      </c>
      <c r="V1211" s="29">
        <v>1</v>
      </c>
      <c r="W1211" s="26">
        <v>0</v>
      </c>
      <c r="X1211" s="30">
        <f t="shared" si="270"/>
        <v>1</v>
      </c>
      <c r="Y1211" s="31">
        <f t="shared" si="271"/>
        <v>900</v>
      </c>
      <c r="Z1211" s="31">
        <f t="shared" si="272"/>
        <v>57621.5</v>
      </c>
      <c r="AA1211" s="31">
        <f t="shared" si="273"/>
        <v>184383</v>
      </c>
      <c r="AB1211" s="5">
        <v>1</v>
      </c>
      <c r="AC1211" s="6">
        <v>64954.78</v>
      </c>
      <c r="AD1211" s="30">
        <v>0</v>
      </c>
      <c r="AE1211" s="67">
        <f t="shared" si="274"/>
        <v>1</v>
      </c>
      <c r="AF1211" s="70">
        <f>IF(C1211=Sheet6!$E$3,Sheet6!$E$4,IF('January 2023'!C1211=Sheet6!$F$3,Sheet6!$F$4,IF('January 2023'!C1211=Sheet6!$G$3,Sheet6!$G$4,IF('January 2023'!C1211=Sheet6!$H$3,Sheet6!$H$4,IF('January 2023'!C1211=Sheet6!$I$3,Sheet6!$I$4,IF('January 2023'!C1211=Sheet6!$J$3,Sheet6!$J$4,IF('January 2023'!C1211=Sheet6!$K$3,Sheet6!$K$4,IF('January 2023'!C1211=Sheet6!$L$3,Sheet6!$L$4))))))))</f>
        <v>0.11591202664236167</v>
      </c>
      <c r="AG1211" s="74">
        <f t="shared" si="275"/>
        <v>1</v>
      </c>
      <c r="AH1211" s="71">
        <v>0.83099999999999996</v>
      </c>
      <c r="AI1211" s="72">
        <f t="shared" si="276"/>
        <v>1</v>
      </c>
      <c r="AJ1211" s="73">
        <f t="shared" si="277"/>
        <v>1</v>
      </c>
      <c r="AK1211" s="73">
        <v>0.63021003652928631</v>
      </c>
      <c r="AL1211" s="95">
        <f t="shared" si="278"/>
        <v>1</v>
      </c>
      <c r="AM1211" s="107">
        <v>0</v>
      </c>
      <c r="AN1211" s="98">
        <f t="shared" si="279"/>
        <v>0</v>
      </c>
      <c r="AO1211" s="99" t="e">
        <f>SUMIF([1]Sheet1!$AB:$AB,E1211,[1]Sheet1!$AA:$AA)</f>
        <v>#VALUE!</v>
      </c>
      <c r="AP1211" s="100">
        <f t="shared" si="280"/>
        <v>1</v>
      </c>
      <c r="AQ1211" s="97">
        <f t="shared" si="281"/>
        <v>0</v>
      </c>
      <c r="AR1211" s="100">
        <f t="shared" si="282"/>
        <v>3.1998993431271314</v>
      </c>
      <c r="AS1211" s="101">
        <f t="shared" si="283"/>
        <v>-2.1998993431271314</v>
      </c>
      <c r="AT1211" s="100">
        <v>0.11591202664236167</v>
      </c>
      <c r="AU1211" s="108">
        <f t="shared" si="284"/>
        <v>1</v>
      </c>
    </row>
    <row r="1212" spans="1:47" hidden="1">
      <c r="A1212" s="21">
        <v>44927</v>
      </c>
      <c r="B1212" s="23" t="s">
        <v>13</v>
      </c>
      <c r="C1212" s="23" t="s">
        <v>974</v>
      </c>
      <c r="D1212" s="23" t="s">
        <v>1379</v>
      </c>
      <c r="E1212" s="23">
        <v>1002050673</v>
      </c>
      <c r="F1212" s="23" t="s">
        <v>15</v>
      </c>
      <c r="G1212" s="23">
        <v>1069288</v>
      </c>
      <c r="H1212" s="37" t="s">
        <v>20</v>
      </c>
      <c r="I1212" s="4" t="s">
        <v>3512</v>
      </c>
      <c r="J1212" s="4" t="s">
        <v>3512</v>
      </c>
      <c r="K1212" s="24">
        <v>444</v>
      </c>
      <c r="L1212" s="24">
        <v>444</v>
      </c>
      <c r="M1212" s="29">
        <v>1</v>
      </c>
      <c r="N1212" s="29">
        <v>1</v>
      </c>
      <c r="O1212" s="29">
        <v>0</v>
      </c>
      <c r="P1212" s="29">
        <v>444</v>
      </c>
      <c r="Q1212" s="29">
        <v>0</v>
      </c>
      <c r="R1212" s="28">
        <v>28426.600000000002</v>
      </c>
      <c r="S1212" s="28">
        <v>0</v>
      </c>
      <c r="T1212" s="28">
        <v>28426.6</v>
      </c>
      <c r="U1212" s="28">
        <v>0</v>
      </c>
      <c r="V1212" s="29">
        <v>1</v>
      </c>
      <c r="W1212" s="29">
        <v>0</v>
      </c>
      <c r="X1212" s="32">
        <f t="shared" si="270"/>
        <v>1</v>
      </c>
      <c r="Y1212" s="33">
        <f t="shared" si="271"/>
        <v>444</v>
      </c>
      <c r="Z1212" s="33">
        <f t="shared" si="272"/>
        <v>28426.600000000002</v>
      </c>
      <c r="AA1212" s="33">
        <f t="shared" si="273"/>
        <v>28426.6</v>
      </c>
      <c r="AB1212" s="5">
        <v>1</v>
      </c>
      <c r="AC1212" s="6">
        <v>136240.93</v>
      </c>
      <c r="AD1212" s="32">
        <v>0</v>
      </c>
      <c r="AE1212" s="67">
        <f t="shared" si="274"/>
        <v>1</v>
      </c>
      <c r="AF1212" s="70">
        <f>IF(C1212=Sheet6!$E$3,Sheet6!$E$4,IF('January 2023'!C1212=Sheet6!$F$3,Sheet6!$F$4,IF('January 2023'!C1212=Sheet6!$G$3,Sheet6!$G$4,IF('January 2023'!C1212=Sheet6!$H$3,Sheet6!$H$4,IF('January 2023'!C1212=Sheet6!$I$3,Sheet6!$I$4,IF('January 2023'!C1212=Sheet6!$J$3,Sheet6!$J$4,IF('January 2023'!C1212=Sheet6!$K$3,Sheet6!$K$4,IF('January 2023'!C1212=Sheet6!$L$3,Sheet6!$L$4))))))))</f>
        <v>0.11591202664236167</v>
      </c>
      <c r="AG1212" s="74">
        <f t="shared" si="275"/>
        <v>1</v>
      </c>
      <c r="AH1212" s="71">
        <v>0.83099999999999996</v>
      </c>
      <c r="AI1212" s="72">
        <f t="shared" si="276"/>
        <v>1</v>
      </c>
      <c r="AJ1212" s="73">
        <f t="shared" si="277"/>
        <v>1</v>
      </c>
      <c r="AK1212" s="73">
        <v>0.63021003652928631</v>
      </c>
      <c r="AL1212" s="95">
        <f t="shared" si="278"/>
        <v>1</v>
      </c>
      <c r="AM1212" s="107">
        <v>0</v>
      </c>
      <c r="AN1212" s="98">
        <f t="shared" si="279"/>
        <v>0</v>
      </c>
      <c r="AO1212" s="99" t="e">
        <f>SUMIF([1]Sheet1!$AB:$AB,E1212,[1]Sheet1!$AA:$AA)</f>
        <v>#VALUE!</v>
      </c>
      <c r="AP1212" s="100">
        <f t="shared" si="280"/>
        <v>1</v>
      </c>
      <c r="AQ1212" s="97">
        <f t="shared" si="281"/>
        <v>0</v>
      </c>
      <c r="AR1212" s="100">
        <f t="shared" si="282"/>
        <v>0.99999999999999989</v>
      </c>
      <c r="AS1212" s="101">
        <f t="shared" si="283"/>
        <v>0</v>
      </c>
      <c r="AT1212" s="100">
        <v>0.11591202664236167</v>
      </c>
      <c r="AU1212" s="108">
        <f t="shared" si="284"/>
        <v>1</v>
      </c>
    </row>
    <row r="1213" spans="1:47" hidden="1">
      <c r="A1213" s="21">
        <v>44927</v>
      </c>
      <c r="B1213" s="23" t="s">
        <v>13</v>
      </c>
      <c r="C1213" s="23" t="s">
        <v>974</v>
      </c>
      <c r="D1213" s="23" t="s">
        <v>1512</v>
      </c>
      <c r="E1213" s="23">
        <v>1002050665</v>
      </c>
      <c r="F1213" s="23" t="s">
        <v>15</v>
      </c>
      <c r="G1213" s="23">
        <v>1069288</v>
      </c>
      <c r="H1213" s="37" t="s">
        <v>20</v>
      </c>
      <c r="I1213" s="4" t="s">
        <v>3512</v>
      </c>
      <c r="J1213" s="4" t="s">
        <v>3512</v>
      </c>
      <c r="K1213" s="24">
        <v>286</v>
      </c>
      <c r="L1213" s="24">
        <v>286</v>
      </c>
      <c r="M1213" s="29">
        <v>1</v>
      </c>
      <c r="N1213" s="29">
        <v>1</v>
      </c>
      <c r="O1213" s="29">
        <v>0</v>
      </c>
      <c r="P1213" s="29">
        <v>286</v>
      </c>
      <c r="Q1213" s="29">
        <v>0</v>
      </c>
      <c r="R1213" s="28">
        <v>18310.829999999998</v>
      </c>
      <c r="S1213" s="28">
        <v>0</v>
      </c>
      <c r="T1213" s="28">
        <v>18310.830000000002</v>
      </c>
      <c r="U1213" s="28">
        <v>0</v>
      </c>
      <c r="V1213" s="29">
        <v>1</v>
      </c>
      <c r="W1213" s="29">
        <v>0</v>
      </c>
      <c r="X1213" s="32">
        <f t="shared" si="270"/>
        <v>1</v>
      </c>
      <c r="Y1213" s="33">
        <f t="shared" si="271"/>
        <v>286</v>
      </c>
      <c r="Z1213" s="33">
        <f t="shared" si="272"/>
        <v>18310.829999999998</v>
      </c>
      <c r="AA1213" s="33">
        <f t="shared" si="273"/>
        <v>18310.830000000002</v>
      </c>
      <c r="AB1213" s="5">
        <v>1</v>
      </c>
      <c r="AC1213" s="6">
        <v>25268.68</v>
      </c>
      <c r="AD1213" s="32">
        <v>0</v>
      </c>
      <c r="AE1213" s="67">
        <f t="shared" si="274"/>
        <v>1</v>
      </c>
      <c r="AF1213" s="70">
        <f>IF(C1213=Sheet6!$E$3,Sheet6!$E$4,IF('January 2023'!C1213=Sheet6!$F$3,Sheet6!$F$4,IF('January 2023'!C1213=Sheet6!$G$3,Sheet6!$G$4,IF('January 2023'!C1213=Sheet6!$H$3,Sheet6!$H$4,IF('January 2023'!C1213=Sheet6!$I$3,Sheet6!$I$4,IF('January 2023'!C1213=Sheet6!$J$3,Sheet6!$J$4,IF('January 2023'!C1213=Sheet6!$K$3,Sheet6!$K$4,IF('January 2023'!C1213=Sheet6!$L$3,Sheet6!$L$4))))))))</f>
        <v>0.11591202664236167</v>
      </c>
      <c r="AG1213" s="74">
        <f t="shared" si="275"/>
        <v>1</v>
      </c>
      <c r="AH1213" s="71">
        <v>0.83099999999999996</v>
      </c>
      <c r="AI1213" s="72">
        <f t="shared" si="276"/>
        <v>1</v>
      </c>
      <c r="AJ1213" s="73">
        <f t="shared" si="277"/>
        <v>1</v>
      </c>
      <c r="AK1213" s="73">
        <v>0.63021003652928631</v>
      </c>
      <c r="AL1213" s="95">
        <f t="shared" si="278"/>
        <v>1</v>
      </c>
      <c r="AM1213" s="107">
        <v>0</v>
      </c>
      <c r="AN1213" s="98">
        <f t="shared" si="279"/>
        <v>0</v>
      </c>
      <c r="AO1213" s="99" t="e">
        <f>SUMIF([1]Sheet1!$AB:$AB,E1213,[1]Sheet1!$AA:$AA)</f>
        <v>#VALUE!</v>
      </c>
      <c r="AP1213" s="100">
        <f t="shared" si="280"/>
        <v>1</v>
      </c>
      <c r="AQ1213" s="97">
        <f t="shared" si="281"/>
        <v>0</v>
      </c>
      <c r="AR1213" s="100">
        <f t="shared" si="282"/>
        <v>1.0000000000000002</v>
      </c>
      <c r="AS1213" s="101">
        <f t="shared" si="283"/>
        <v>0</v>
      </c>
      <c r="AT1213" s="100">
        <v>0.11591202664236167</v>
      </c>
      <c r="AU1213" s="108">
        <f t="shared" si="284"/>
        <v>1</v>
      </c>
    </row>
    <row r="1214" spans="1:47" hidden="1">
      <c r="A1214" s="21">
        <v>44927</v>
      </c>
      <c r="B1214" s="23" t="s">
        <v>13</v>
      </c>
      <c r="C1214" s="23" t="s">
        <v>974</v>
      </c>
      <c r="D1214" s="23" t="s">
        <v>1524</v>
      </c>
      <c r="E1214" s="23">
        <v>1003632930</v>
      </c>
      <c r="F1214" s="23" t="s">
        <v>15</v>
      </c>
      <c r="G1214" s="23">
        <v>1070899</v>
      </c>
      <c r="H1214" s="37" t="s">
        <v>20</v>
      </c>
      <c r="I1214" s="4" t="s">
        <v>3512</v>
      </c>
      <c r="J1214" s="4" t="s">
        <v>3512</v>
      </c>
      <c r="K1214" s="24">
        <v>221</v>
      </c>
      <c r="L1214" s="24">
        <v>221</v>
      </c>
      <c r="M1214" s="29">
        <v>1</v>
      </c>
      <c r="N1214" s="29">
        <v>1</v>
      </c>
      <c r="O1214" s="29">
        <v>0</v>
      </c>
      <c r="P1214" s="29">
        <v>221</v>
      </c>
      <c r="Q1214" s="29">
        <v>0</v>
      </c>
      <c r="R1214" s="28">
        <v>14149.27</v>
      </c>
      <c r="S1214" s="28">
        <v>0</v>
      </c>
      <c r="T1214" s="28">
        <v>14500</v>
      </c>
      <c r="U1214" s="28">
        <v>0</v>
      </c>
      <c r="V1214" s="29">
        <v>1</v>
      </c>
      <c r="W1214" s="29">
        <v>0</v>
      </c>
      <c r="X1214" s="32">
        <f t="shared" si="270"/>
        <v>1</v>
      </c>
      <c r="Y1214" s="33">
        <f t="shared" si="271"/>
        <v>221</v>
      </c>
      <c r="Z1214" s="33">
        <f t="shared" si="272"/>
        <v>14149.27</v>
      </c>
      <c r="AA1214" s="33">
        <f t="shared" si="273"/>
        <v>14500</v>
      </c>
      <c r="AB1214" s="5">
        <v>1</v>
      </c>
      <c r="AC1214" s="6">
        <v>7887.32</v>
      </c>
      <c r="AD1214" s="32">
        <v>0</v>
      </c>
      <c r="AE1214" s="67">
        <f t="shared" si="274"/>
        <v>1</v>
      </c>
      <c r="AF1214" s="70">
        <f>IF(C1214=Sheet6!$E$3,Sheet6!$E$4,IF('January 2023'!C1214=Sheet6!$F$3,Sheet6!$F$4,IF('January 2023'!C1214=Sheet6!$G$3,Sheet6!$G$4,IF('January 2023'!C1214=Sheet6!$H$3,Sheet6!$H$4,IF('January 2023'!C1214=Sheet6!$I$3,Sheet6!$I$4,IF('January 2023'!C1214=Sheet6!$J$3,Sheet6!$J$4,IF('January 2023'!C1214=Sheet6!$K$3,Sheet6!$K$4,IF('January 2023'!C1214=Sheet6!$L$3,Sheet6!$L$4))))))))</f>
        <v>0.11591202664236167</v>
      </c>
      <c r="AG1214" s="74">
        <f t="shared" si="275"/>
        <v>1</v>
      </c>
      <c r="AH1214" s="71">
        <v>0.83099999999999996</v>
      </c>
      <c r="AI1214" s="72">
        <f t="shared" si="276"/>
        <v>1</v>
      </c>
      <c r="AJ1214" s="73">
        <f t="shared" si="277"/>
        <v>1</v>
      </c>
      <c r="AK1214" s="73">
        <v>0.63021003652928631</v>
      </c>
      <c r="AL1214" s="95">
        <f t="shared" si="278"/>
        <v>1</v>
      </c>
      <c r="AM1214" s="107">
        <v>0</v>
      </c>
      <c r="AN1214" s="98">
        <f t="shared" si="279"/>
        <v>0</v>
      </c>
      <c r="AO1214" s="99" t="e">
        <f>SUMIF([1]Sheet1!$AB:$AB,E1214,[1]Sheet1!$AA:$AA)</f>
        <v>#VALUE!</v>
      </c>
      <c r="AP1214" s="100">
        <f t="shared" si="280"/>
        <v>1</v>
      </c>
      <c r="AQ1214" s="97">
        <f t="shared" si="281"/>
        <v>0</v>
      </c>
      <c r="AR1214" s="100">
        <f t="shared" si="282"/>
        <v>1.024787851246036</v>
      </c>
      <c r="AS1214" s="101">
        <f t="shared" si="283"/>
        <v>-2.4787851246035997E-2</v>
      </c>
      <c r="AT1214" s="100">
        <v>0.11591202664236167</v>
      </c>
      <c r="AU1214" s="108">
        <f t="shared" si="284"/>
        <v>1</v>
      </c>
    </row>
    <row r="1215" spans="1:47" hidden="1">
      <c r="A1215" s="21">
        <v>44927</v>
      </c>
      <c r="B1215" s="23" t="s">
        <v>13</v>
      </c>
      <c r="C1215" s="23" t="s">
        <v>974</v>
      </c>
      <c r="D1215" s="23" t="s">
        <v>1515</v>
      </c>
      <c r="E1215" s="23">
        <v>1002050657</v>
      </c>
      <c r="F1215" s="23" t="s">
        <v>15</v>
      </c>
      <c r="G1215" s="23">
        <v>1069288</v>
      </c>
      <c r="H1215" s="37" t="s">
        <v>20</v>
      </c>
      <c r="I1215" s="4" t="s">
        <v>3512</v>
      </c>
      <c r="J1215" s="4" t="s">
        <v>3512</v>
      </c>
      <c r="K1215" s="24">
        <v>153</v>
      </c>
      <c r="L1215" s="24">
        <v>153</v>
      </c>
      <c r="M1215" s="29">
        <v>1</v>
      </c>
      <c r="N1215" s="29">
        <v>1</v>
      </c>
      <c r="O1215" s="29">
        <v>0</v>
      </c>
      <c r="P1215" s="29">
        <v>153</v>
      </c>
      <c r="Q1215" s="29">
        <v>0</v>
      </c>
      <c r="R1215" s="28">
        <v>9795.66</v>
      </c>
      <c r="S1215" s="28">
        <v>0</v>
      </c>
      <c r="T1215" s="28">
        <v>10000</v>
      </c>
      <c r="U1215" s="28">
        <v>0</v>
      </c>
      <c r="V1215" s="29">
        <v>1</v>
      </c>
      <c r="W1215" s="29">
        <v>0</v>
      </c>
      <c r="X1215" s="32">
        <f t="shared" si="270"/>
        <v>1</v>
      </c>
      <c r="Y1215" s="33">
        <f t="shared" si="271"/>
        <v>153</v>
      </c>
      <c r="Z1215" s="33">
        <f t="shared" si="272"/>
        <v>9795.66</v>
      </c>
      <c r="AA1215" s="33">
        <f t="shared" si="273"/>
        <v>10000</v>
      </c>
      <c r="AB1215" s="5">
        <v>1</v>
      </c>
      <c r="AC1215" s="6">
        <v>17881.39</v>
      </c>
      <c r="AD1215" s="32">
        <v>0</v>
      </c>
      <c r="AE1215" s="67">
        <f t="shared" si="274"/>
        <v>1</v>
      </c>
      <c r="AF1215" s="70">
        <f>IF(C1215=Sheet6!$E$3,Sheet6!$E$4,IF('January 2023'!C1215=Sheet6!$F$3,Sheet6!$F$4,IF('January 2023'!C1215=Sheet6!$G$3,Sheet6!$G$4,IF('January 2023'!C1215=Sheet6!$H$3,Sheet6!$H$4,IF('January 2023'!C1215=Sheet6!$I$3,Sheet6!$I$4,IF('January 2023'!C1215=Sheet6!$J$3,Sheet6!$J$4,IF('January 2023'!C1215=Sheet6!$K$3,Sheet6!$K$4,IF('January 2023'!C1215=Sheet6!$L$3,Sheet6!$L$4))))))))</f>
        <v>0.11591202664236167</v>
      </c>
      <c r="AG1215" s="74">
        <f t="shared" si="275"/>
        <v>1</v>
      </c>
      <c r="AH1215" s="71">
        <v>0.83099999999999996</v>
      </c>
      <c r="AI1215" s="72">
        <f t="shared" si="276"/>
        <v>1</v>
      </c>
      <c r="AJ1215" s="73">
        <f t="shared" si="277"/>
        <v>1</v>
      </c>
      <c r="AK1215" s="73">
        <v>0.63021003652928631</v>
      </c>
      <c r="AL1215" s="95">
        <f t="shared" si="278"/>
        <v>1</v>
      </c>
      <c r="AM1215" s="107">
        <v>0</v>
      </c>
      <c r="AN1215" s="98">
        <f t="shared" si="279"/>
        <v>0</v>
      </c>
      <c r="AO1215" s="99" t="e">
        <f>SUMIF([1]Sheet1!$AB:$AB,E1215,[1]Sheet1!$AA:$AA)</f>
        <v>#VALUE!</v>
      </c>
      <c r="AP1215" s="100">
        <f t="shared" si="280"/>
        <v>1</v>
      </c>
      <c r="AQ1215" s="97">
        <f t="shared" si="281"/>
        <v>0</v>
      </c>
      <c r="AR1215" s="100">
        <f t="shared" si="282"/>
        <v>1.0208602585226518</v>
      </c>
      <c r="AS1215" s="101">
        <f t="shared" si="283"/>
        <v>-2.0860258522651831E-2</v>
      </c>
      <c r="AT1215" s="100">
        <v>0.11591202664236167</v>
      </c>
      <c r="AU1215" s="108">
        <f t="shared" si="284"/>
        <v>1</v>
      </c>
    </row>
    <row r="1216" spans="1:47" hidden="1">
      <c r="A1216" s="21">
        <v>44927</v>
      </c>
      <c r="B1216" s="22" t="s">
        <v>13</v>
      </c>
      <c r="C1216" s="22" t="s">
        <v>974</v>
      </c>
      <c r="D1216" s="22" t="s">
        <v>3410</v>
      </c>
      <c r="E1216" s="22">
        <v>1000276196</v>
      </c>
      <c r="F1216" s="23" t="s">
        <v>15</v>
      </c>
      <c r="G1216" s="22">
        <v>1069288</v>
      </c>
      <c r="H1216" s="36" t="s">
        <v>20</v>
      </c>
      <c r="I1216" s="4" t="s">
        <v>3512</v>
      </c>
      <c r="J1216" s="4" t="s">
        <v>3512</v>
      </c>
      <c r="K1216" s="24">
        <v>10183.940000000002</v>
      </c>
      <c r="L1216" s="25">
        <v>10183.940000000002</v>
      </c>
      <c r="M1216" s="26">
        <v>0</v>
      </c>
      <c r="N1216" s="26">
        <v>0</v>
      </c>
      <c r="O1216" s="26">
        <v>1</v>
      </c>
      <c r="P1216" s="26">
        <v>0</v>
      </c>
      <c r="Q1216" s="26">
        <v>0</v>
      </c>
      <c r="R1216" s="27">
        <v>0</v>
      </c>
      <c r="S1216" s="27">
        <v>0</v>
      </c>
      <c r="T1216" s="28">
        <v>0</v>
      </c>
      <c r="U1216" s="27">
        <v>0</v>
      </c>
      <c r="V1216" s="29">
        <v>0</v>
      </c>
      <c r="W1216" s="26">
        <v>0</v>
      </c>
      <c r="X1216" s="30">
        <f t="shared" si="270"/>
        <v>1</v>
      </c>
      <c r="Y1216" s="31">
        <f t="shared" si="271"/>
        <v>0</v>
      </c>
      <c r="Z1216" s="31">
        <f t="shared" si="272"/>
        <v>0</v>
      </c>
      <c r="AA1216" s="31">
        <f t="shared" si="273"/>
        <v>0</v>
      </c>
      <c r="AB1216" s="5">
        <v>0</v>
      </c>
      <c r="AC1216" s="6">
        <v>0</v>
      </c>
      <c r="AD1216" s="30">
        <v>0</v>
      </c>
      <c r="AE1216" s="67">
        <f t="shared" si="274"/>
        <v>0</v>
      </c>
      <c r="AF1216" s="70">
        <f>IF(C1216=Sheet6!$E$3,Sheet6!$E$4,IF('January 2023'!C1216=Sheet6!$F$3,Sheet6!$F$4,IF('January 2023'!C1216=Sheet6!$G$3,Sheet6!$G$4,IF('January 2023'!C1216=Sheet6!$H$3,Sheet6!$H$4,IF('January 2023'!C1216=Sheet6!$I$3,Sheet6!$I$4,IF('January 2023'!C1216=Sheet6!$J$3,Sheet6!$J$4,IF('January 2023'!C1216=Sheet6!$K$3,Sheet6!$K$4,IF('January 2023'!C1216=Sheet6!$L$3,Sheet6!$L$4))))))))</f>
        <v>0.11591202664236167</v>
      </c>
      <c r="AG1216" s="74">
        <f t="shared" si="275"/>
        <v>0</v>
      </c>
      <c r="AH1216" s="71">
        <v>0.83099999999999996</v>
      </c>
      <c r="AI1216" s="72">
        <f t="shared" si="276"/>
        <v>0</v>
      </c>
      <c r="AJ1216" s="73">
        <f t="shared" si="277"/>
        <v>0</v>
      </c>
      <c r="AK1216" s="73">
        <v>0.63021003652928631</v>
      </c>
      <c r="AL1216" s="95">
        <f t="shared" si="278"/>
        <v>0</v>
      </c>
      <c r="AM1216" s="107">
        <v>0</v>
      </c>
      <c r="AN1216" s="98">
        <f t="shared" si="279"/>
        <v>8462.8541400000013</v>
      </c>
      <c r="AO1216" s="99" t="e">
        <f>SUMIF([1]Sheet1!$AB:$AB,E1216,[1]Sheet1!$AA:$AA)</f>
        <v>#VALUE!</v>
      </c>
      <c r="AP1216" s="100" t="str">
        <f t="shared" si="280"/>
        <v/>
      </c>
      <c r="AQ1216" s="97">
        <f t="shared" si="281"/>
        <v>1</v>
      </c>
      <c r="AR1216" s="100">
        <f t="shared" si="282"/>
        <v>0</v>
      </c>
      <c r="AS1216" s="101">
        <f t="shared" si="283"/>
        <v>1</v>
      </c>
      <c r="AT1216" s="100">
        <v>0.11591202664236167</v>
      </c>
      <c r="AU1216" s="108">
        <f t="shared" si="284"/>
        <v>0</v>
      </c>
    </row>
    <row r="1217" spans="1:47" hidden="1">
      <c r="A1217" s="21">
        <v>44927</v>
      </c>
      <c r="B1217" s="22" t="s">
        <v>13</v>
      </c>
      <c r="C1217" s="22" t="s">
        <v>974</v>
      </c>
      <c r="D1217" s="22" t="s">
        <v>1157</v>
      </c>
      <c r="E1217" s="22">
        <v>1002057147</v>
      </c>
      <c r="F1217" s="23" t="s">
        <v>15</v>
      </c>
      <c r="G1217" s="22">
        <v>1079549</v>
      </c>
      <c r="H1217" s="36" t="s">
        <v>20</v>
      </c>
      <c r="I1217" s="4" t="s">
        <v>3512</v>
      </c>
      <c r="J1217" s="4" t="s">
        <v>3512</v>
      </c>
      <c r="K1217" s="24">
        <v>9130.324513399999</v>
      </c>
      <c r="L1217" s="25">
        <v>9130.324513399999</v>
      </c>
      <c r="M1217" s="26">
        <v>0</v>
      </c>
      <c r="N1217" s="26">
        <v>0</v>
      </c>
      <c r="O1217" s="26">
        <v>1</v>
      </c>
      <c r="P1217" s="26">
        <v>0</v>
      </c>
      <c r="Q1217" s="26">
        <v>11509.1</v>
      </c>
      <c r="R1217" s="27">
        <v>0</v>
      </c>
      <c r="S1217" s="27">
        <v>723565.34000000008</v>
      </c>
      <c r="T1217" s="28">
        <v>0</v>
      </c>
      <c r="U1217" s="27">
        <v>700000</v>
      </c>
      <c r="V1217" s="29">
        <v>0</v>
      </c>
      <c r="W1217" s="26">
        <v>1</v>
      </c>
      <c r="X1217" s="30">
        <f t="shared" si="270"/>
        <v>1</v>
      </c>
      <c r="Y1217" s="31">
        <f t="shared" si="271"/>
        <v>11509.1</v>
      </c>
      <c r="Z1217" s="31">
        <f t="shared" si="272"/>
        <v>723565.34000000008</v>
      </c>
      <c r="AA1217" s="31">
        <f t="shared" si="273"/>
        <v>700000</v>
      </c>
      <c r="AB1217" s="5">
        <v>1</v>
      </c>
      <c r="AC1217" s="6">
        <v>0</v>
      </c>
      <c r="AD1217" s="30">
        <v>0</v>
      </c>
      <c r="AE1217" s="67">
        <f t="shared" si="274"/>
        <v>1</v>
      </c>
      <c r="AF1217" s="70">
        <f>IF(C1217=Sheet6!$E$3,Sheet6!$E$4,IF('January 2023'!C1217=Sheet6!$F$3,Sheet6!$F$4,IF('January 2023'!C1217=Sheet6!$G$3,Sheet6!$G$4,IF('January 2023'!C1217=Sheet6!$H$3,Sheet6!$H$4,IF('January 2023'!C1217=Sheet6!$I$3,Sheet6!$I$4,IF('January 2023'!C1217=Sheet6!$J$3,Sheet6!$J$4,IF('January 2023'!C1217=Sheet6!$K$3,Sheet6!$K$4,IF('January 2023'!C1217=Sheet6!$L$3,Sheet6!$L$4))))))))</f>
        <v>0.11591202664236167</v>
      </c>
      <c r="AG1217" s="74">
        <f t="shared" si="275"/>
        <v>1.2605356998109787</v>
      </c>
      <c r="AH1217" s="71">
        <v>0.83099999999999996</v>
      </c>
      <c r="AI1217" s="72">
        <f t="shared" si="276"/>
        <v>1</v>
      </c>
      <c r="AJ1217" s="73">
        <f t="shared" si="277"/>
        <v>1</v>
      </c>
      <c r="AK1217" s="73">
        <v>0.63021003652928631</v>
      </c>
      <c r="AL1217" s="95">
        <f t="shared" si="278"/>
        <v>1</v>
      </c>
      <c r="AM1217" s="107">
        <v>0</v>
      </c>
      <c r="AN1217" s="98">
        <f t="shared" si="279"/>
        <v>0</v>
      </c>
      <c r="AO1217" s="99" t="e">
        <f>SUMIF([1]Sheet1!$AB:$AB,E1217,[1]Sheet1!$AA:$AA)</f>
        <v>#VALUE!</v>
      </c>
      <c r="AP1217" s="100">
        <f t="shared" si="280"/>
        <v>1</v>
      </c>
      <c r="AQ1217" s="97">
        <f t="shared" si="281"/>
        <v>0</v>
      </c>
      <c r="AR1217" s="100">
        <f t="shared" si="282"/>
        <v>0.96743163513056041</v>
      </c>
      <c r="AS1217" s="101">
        <f t="shared" si="283"/>
        <v>-0.21948211320858024</v>
      </c>
      <c r="AT1217" s="100">
        <v>0.11591202664236167</v>
      </c>
      <c r="AU1217" s="108">
        <f t="shared" si="284"/>
        <v>1</v>
      </c>
    </row>
    <row r="1218" spans="1:47" hidden="1">
      <c r="A1218" s="21">
        <v>44927</v>
      </c>
      <c r="B1218" s="23" t="s">
        <v>13</v>
      </c>
      <c r="C1218" s="23" t="s">
        <v>974</v>
      </c>
      <c r="D1218" s="23" t="s">
        <v>3411</v>
      </c>
      <c r="E1218" s="23">
        <v>1004940446</v>
      </c>
      <c r="F1218" s="23" t="s">
        <v>15</v>
      </c>
      <c r="G1218" s="22">
        <v>1069250</v>
      </c>
      <c r="H1218" s="36" t="s">
        <v>20</v>
      </c>
      <c r="I1218" s="4" t="s">
        <v>3512</v>
      </c>
      <c r="J1218" s="4" t="s">
        <v>3512</v>
      </c>
      <c r="K1218" s="24">
        <v>6849.9158975999981</v>
      </c>
      <c r="L1218" s="24">
        <v>6849.9158975999981</v>
      </c>
      <c r="M1218" s="29">
        <v>0</v>
      </c>
      <c r="N1218" s="29">
        <v>0</v>
      </c>
      <c r="O1218" s="29">
        <v>1</v>
      </c>
      <c r="P1218" s="29">
        <v>0</v>
      </c>
      <c r="Q1218" s="29">
        <v>5743</v>
      </c>
      <c r="R1218" s="28">
        <v>0</v>
      </c>
      <c r="S1218" s="28">
        <v>390000</v>
      </c>
      <c r="T1218" s="28">
        <v>0</v>
      </c>
      <c r="U1218" s="28">
        <v>390000</v>
      </c>
      <c r="V1218" s="29">
        <v>0</v>
      </c>
      <c r="W1218" s="29">
        <v>1</v>
      </c>
      <c r="X1218" s="32">
        <f t="shared" si="270"/>
        <v>1</v>
      </c>
      <c r="Y1218" s="33">
        <f t="shared" si="271"/>
        <v>5743</v>
      </c>
      <c r="Z1218" s="33">
        <f t="shared" si="272"/>
        <v>390000</v>
      </c>
      <c r="AA1218" s="33">
        <f t="shared" si="273"/>
        <v>390000</v>
      </c>
      <c r="AB1218" s="5">
        <v>1</v>
      </c>
      <c r="AC1218" s="6">
        <v>0</v>
      </c>
      <c r="AD1218" s="32">
        <v>0</v>
      </c>
      <c r="AE1218" s="67">
        <f t="shared" si="274"/>
        <v>1</v>
      </c>
      <c r="AF1218" s="70">
        <f>IF(C1218=Sheet6!$E$3,Sheet6!$E$4,IF('January 2023'!C1218=Sheet6!$F$3,Sheet6!$F$4,IF('January 2023'!C1218=Sheet6!$G$3,Sheet6!$G$4,IF('January 2023'!C1218=Sheet6!$H$3,Sheet6!$H$4,IF('January 2023'!C1218=Sheet6!$I$3,Sheet6!$I$4,IF('January 2023'!C1218=Sheet6!$J$3,Sheet6!$J$4,IF('January 2023'!C1218=Sheet6!$K$3,Sheet6!$K$4,IF('January 2023'!C1218=Sheet6!$L$3,Sheet6!$L$4))))))))</f>
        <v>0.11591202664236167</v>
      </c>
      <c r="AG1218" s="74">
        <f t="shared" si="275"/>
        <v>0.83840445428128141</v>
      </c>
      <c r="AH1218" s="71">
        <v>0.83099999999999996</v>
      </c>
      <c r="AI1218" s="72">
        <f t="shared" si="276"/>
        <v>1</v>
      </c>
      <c r="AJ1218" s="73">
        <f t="shared" si="277"/>
        <v>1</v>
      </c>
      <c r="AK1218" s="73">
        <v>0.63021003652928631</v>
      </c>
      <c r="AL1218" s="95">
        <f t="shared" si="278"/>
        <v>1</v>
      </c>
      <c r="AM1218" s="107">
        <v>0</v>
      </c>
      <c r="AN1218" s="98">
        <f t="shared" si="279"/>
        <v>0</v>
      </c>
      <c r="AO1218" s="99" t="e">
        <f>SUMIF([1]Sheet1!$AB:$AB,E1218,[1]Sheet1!$AA:$AA)</f>
        <v>#VALUE!</v>
      </c>
      <c r="AP1218" s="100">
        <f t="shared" si="280"/>
        <v>1</v>
      </c>
      <c r="AQ1218" s="97">
        <f t="shared" si="281"/>
        <v>0</v>
      </c>
      <c r="AR1218" s="100">
        <f t="shared" si="282"/>
        <v>1</v>
      </c>
      <c r="AS1218" s="101">
        <f t="shared" si="283"/>
        <v>0.16159554571871859</v>
      </c>
      <c r="AT1218" s="100">
        <v>0.11591202664236167</v>
      </c>
      <c r="AU1218" s="108">
        <f t="shared" si="284"/>
        <v>0</v>
      </c>
    </row>
    <row r="1219" spans="1:47" hidden="1">
      <c r="A1219" s="21">
        <v>44927</v>
      </c>
      <c r="B1219" s="22" t="s">
        <v>13</v>
      </c>
      <c r="C1219" s="22" t="s">
        <v>974</v>
      </c>
      <c r="D1219" s="22" t="s">
        <v>3412</v>
      </c>
      <c r="E1219" s="22">
        <v>1003441264</v>
      </c>
      <c r="F1219" s="23" t="s">
        <v>15</v>
      </c>
      <c r="G1219" s="22">
        <v>1079549</v>
      </c>
      <c r="H1219" s="36" t="s">
        <v>20</v>
      </c>
      <c r="I1219" s="4" t="s">
        <v>3512</v>
      </c>
      <c r="J1219" s="4" t="s">
        <v>3512</v>
      </c>
      <c r="K1219" s="24">
        <v>6326.9899999999907</v>
      </c>
      <c r="L1219" s="25">
        <v>6326.9899999999907</v>
      </c>
      <c r="M1219" s="26">
        <v>0</v>
      </c>
      <c r="N1219" s="26">
        <v>0</v>
      </c>
      <c r="O1219" s="26">
        <v>1</v>
      </c>
      <c r="P1219" s="26">
        <v>0</v>
      </c>
      <c r="Q1219" s="26">
        <v>17376.5</v>
      </c>
      <c r="R1219" s="27">
        <v>0</v>
      </c>
      <c r="S1219" s="27">
        <v>1180000</v>
      </c>
      <c r="T1219" s="28">
        <v>0</v>
      </c>
      <c r="U1219" s="27">
        <v>1180000</v>
      </c>
      <c r="V1219" s="29">
        <v>0</v>
      </c>
      <c r="W1219" s="26">
        <v>1</v>
      </c>
      <c r="X1219" s="30">
        <f t="shared" si="270"/>
        <v>1</v>
      </c>
      <c r="Y1219" s="31">
        <f t="shared" si="271"/>
        <v>17376.5</v>
      </c>
      <c r="Z1219" s="31">
        <f t="shared" si="272"/>
        <v>1180000</v>
      </c>
      <c r="AA1219" s="31">
        <f t="shared" si="273"/>
        <v>1180000</v>
      </c>
      <c r="AB1219" s="5">
        <v>1</v>
      </c>
      <c r="AC1219" s="6">
        <v>0</v>
      </c>
      <c r="AD1219" s="30">
        <v>0</v>
      </c>
      <c r="AE1219" s="67">
        <f t="shared" si="274"/>
        <v>1</v>
      </c>
      <c r="AF1219" s="70">
        <f>IF(C1219=Sheet6!$E$3,Sheet6!$E$4,IF('January 2023'!C1219=Sheet6!$F$3,Sheet6!$F$4,IF('January 2023'!C1219=Sheet6!$G$3,Sheet6!$G$4,IF('January 2023'!C1219=Sheet6!$H$3,Sheet6!$H$4,IF('January 2023'!C1219=Sheet6!$I$3,Sheet6!$I$4,IF('January 2023'!C1219=Sheet6!$J$3,Sheet6!$J$4,IF('January 2023'!C1219=Sheet6!$K$3,Sheet6!$K$4,IF('January 2023'!C1219=Sheet6!$L$3,Sheet6!$L$4))))))))</f>
        <v>0.11591202664236167</v>
      </c>
      <c r="AG1219" s="74">
        <f t="shared" si="275"/>
        <v>2.7464086398113521</v>
      </c>
      <c r="AH1219" s="71">
        <v>0.83099999999999996</v>
      </c>
      <c r="AI1219" s="72">
        <f t="shared" si="276"/>
        <v>1</v>
      </c>
      <c r="AJ1219" s="73">
        <f t="shared" si="277"/>
        <v>1</v>
      </c>
      <c r="AK1219" s="73">
        <v>0.63021003652928631</v>
      </c>
      <c r="AL1219" s="95">
        <f t="shared" si="278"/>
        <v>1</v>
      </c>
      <c r="AM1219" s="107">
        <v>0</v>
      </c>
      <c r="AN1219" s="98">
        <f t="shared" si="279"/>
        <v>0</v>
      </c>
      <c r="AO1219" s="99" t="e">
        <f>SUMIF([1]Sheet1!$AB:$AB,E1219,[1]Sheet1!$AA:$AA)</f>
        <v>#VALUE!</v>
      </c>
      <c r="AP1219" s="100">
        <f t="shared" si="280"/>
        <v>1</v>
      </c>
      <c r="AQ1219" s="97">
        <f t="shared" si="281"/>
        <v>0</v>
      </c>
      <c r="AR1219" s="100">
        <f t="shared" si="282"/>
        <v>1</v>
      </c>
      <c r="AS1219" s="101">
        <f t="shared" si="283"/>
        <v>-1.7464086398113521</v>
      </c>
      <c r="AT1219" s="100">
        <v>0.11591202664236167</v>
      </c>
      <c r="AU1219" s="108">
        <f t="shared" si="284"/>
        <v>1</v>
      </c>
    </row>
    <row r="1220" spans="1:47" hidden="1">
      <c r="A1220" s="21">
        <v>44927</v>
      </c>
      <c r="B1220" s="23" t="s">
        <v>13</v>
      </c>
      <c r="C1220" s="23" t="s">
        <v>974</v>
      </c>
      <c r="D1220" s="23" t="s">
        <v>1424</v>
      </c>
      <c r="E1220" s="23">
        <v>1004042410</v>
      </c>
      <c r="F1220" s="23" t="s">
        <v>15</v>
      </c>
      <c r="G1220" s="22">
        <v>1069288</v>
      </c>
      <c r="H1220" s="36" t="s">
        <v>20</v>
      </c>
      <c r="I1220" s="4" t="s">
        <v>3512</v>
      </c>
      <c r="J1220" s="4" t="s">
        <v>3512</v>
      </c>
      <c r="K1220" s="24">
        <v>5889.7767613999986</v>
      </c>
      <c r="L1220" s="24">
        <v>5889.7767613999986</v>
      </c>
      <c r="M1220" s="29">
        <v>0</v>
      </c>
      <c r="N1220" s="29">
        <v>0</v>
      </c>
      <c r="O1220" s="29">
        <v>1</v>
      </c>
      <c r="P1220" s="29">
        <v>0</v>
      </c>
      <c r="Q1220" s="29">
        <v>0</v>
      </c>
      <c r="R1220" s="28">
        <v>0</v>
      </c>
      <c r="S1220" s="28">
        <v>0</v>
      </c>
      <c r="T1220" s="28">
        <v>0</v>
      </c>
      <c r="U1220" s="28">
        <v>0</v>
      </c>
      <c r="V1220" s="29">
        <v>0</v>
      </c>
      <c r="W1220" s="29">
        <v>0</v>
      </c>
      <c r="X1220" s="32">
        <f t="shared" ref="X1220:X1283" si="285">IFERROR(SUM(M1220,O1220),"")</f>
        <v>1</v>
      </c>
      <c r="Y1220" s="33">
        <f t="shared" ref="Y1220:Y1283" si="286">IFERROR(SUM(P1220:Q1220),"")</f>
        <v>0</v>
      </c>
      <c r="Z1220" s="33">
        <f t="shared" ref="Z1220:Z1283" si="287">IFERROR(SUM(R1220:S1220),"")</f>
        <v>0</v>
      </c>
      <c r="AA1220" s="33">
        <f t="shared" ref="AA1220:AA1283" si="288">IFERROR(SUM(T1220:U1220),"")</f>
        <v>0</v>
      </c>
      <c r="AB1220" s="5">
        <v>0</v>
      </c>
      <c r="AC1220" s="6">
        <v>0</v>
      </c>
      <c r="AD1220" s="32">
        <v>0</v>
      </c>
      <c r="AE1220" s="67">
        <f t="shared" si="274"/>
        <v>0</v>
      </c>
      <c r="AF1220" s="70">
        <f>IF(C1220=Sheet6!$E$3,Sheet6!$E$4,IF('January 2023'!C1220=Sheet6!$F$3,Sheet6!$F$4,IF('January 2023'!C1220=Sheet6!$G$3,Sheet6!$G$4,IF('January 2023'!C1220=Sheet6!$H$3,Sheet6!$H$4,IF('January 2023'!C1220=Sheet6!$I$3,Sheet6!$I$4,IF('January 2023'!C1220=Sheet6!$J$3,Sheet6!$J$4,IF('January 2023'!C1220=Sheet6!$K$3,Sheet6!$K$4,IF('January 2023'!C1220=Sheet6!$L$3,Sheet6!$L$4))))))))</f>
        <v>0.11591202664236167</v>
      </c>
      <c r="AG1220" s="74">
        <f t="shared" si="275"/>
        <v>0</v>
      </c>
      <c r="AH1220" s="71">
        <v>0.83099999999999996</v>
      </c>
      <c r="AI1220" s="72">
        <f t="shared" si="276"/>
        <v>0</v>
      </c>
      <c r="AJ1220" s="73">
        <f t="shared" si="277"/>
        <v>0</v>
      </c>
      <c r="AK1220" s="73">
        <v>0.63021003652928631</v>
      </c>
      <c r="AL1220" s="95">
        <f t="shared" si="278"/>
        <v>0</v>
      </c>
      <c r="AM1220" s="107">
        <v>0</v>
      </c>
      <c r="AN1220" s="98">
        <f t="shared" si="279"/>
        <v>4894.4044887233986</v>
      </c>
      <c r="AO1220" s="99" t="e">
        <f>SUMIF([1]Sheet1!$AB:$AB,E1220,[1]Sheet1!$AA:$AA)</f>
        <v>#VALUE!</v>
      </c>
      <c r="AP1220" s="100" t="str">
        <f t="shared" si="280"/>
        <v/>
      </c>
      <c r="AQ1220" s="97">
        <f t="shared" si="281"/>
        <v>1</v>
      </c>
      <c r="AR1220" s="100">
        <f t="shared" si="282"/>
        <v>0</v>
      </c>
      <c r="AS1220" s="101">
        <f t="shared" si="283"/>
        <v>1</v>
      </c>
      <c r="AT1220" s="100">
        <v>0.11591202664236167</v>
      </c>
      <c r="AU1220" s="108">
        <f t="shared" si="284"/>
        <v>0</v>
      </c>
    </row>
    <row r="1221" spans="1:47" hidden="1">
      <c r="A1221" s="21">
        <v>44927</v>
      </c>
      <c r="B1221" s="23" t="s">
        <v>13</v>
      </c>
      <c r="C1221" s="23" t="s">
        <v>974</v>
      </c>
      <c r="D1221" s="23" t="s">
        <v>1118</v>
      </c>
      <c r="E1221" s="23">
        <v>1002050737</v>
      </c>
      <c r="F1221" s="23" t="s">
        <v>15</v>
      </c>
      <c r="G1221" s="23">
        <v>1079553</v>
      </c>
      <c r="H1221" s="37" t="s">
        <v>278</v>
      </c>
      <c r="I1221" s="4" t="s">
        <v>3512</v>
      </c>
      <c r="J1221" s="4" t="s">
        <v>3512</v>
      </c>
      <c r="K1221" s="24">
        <v>21103</v>
      </c>
      <c r="L1221" s="24">
        <v>21103</v>
      </c>
      <c r="M1221" s="29">
        <v>1</v>
      </c>
      <c r="N1221" s="29">
        <v>1</v>
      </c>
      <c r="O1221" s="29">
        <v>0</v>
      </c>
      <c r="P1221" s="29">
        <v>21103</v>
      </c>
      <c r="Q1221" s="29">
        <v>0</v>
      </c>
      <c r="R1221" s="28">
        <v>1134966.82</v>
      </c>
      <c r="S1221" s="28">
        <v>0</v>
      </c>
      <c r="T1221" s="28">
        <v>1437000</v>
      </c>
      <c r="U1221" s="28">
        <v>0</v>
      </c>
      <c r="V1221" s="29">
        <v>1</v>
      </c>
      <c r="W1221" s="29">
        <v>0</v>
      </c>
      <c r="X1221" s="32">
        <f t="shared" si="285"/>
        <v>1</v>
      </c>
      <c r="Y1221" s="33">
        <f t="shared" si="286"/>
        <v>21103</v>
      </c>
      <c r="Z1221" s="33">
        <f t="shared" si="287"/>
        <v>1134966.82</v>
      </c>
      <c r="AA1221" s="33">
        <f t="shared" si="288"/>
        <v>1437000</v>
      </c>
      <c r="AB1221" s="5">
        <v>1</v>
      </c>
      <c r="AC1221" s="6">
        <v>3933996.91</v>
      </c>
      <c r="AD1221" s="32">
        <v>0</v>
      </c>
      <c r="AE1221" s="67">
        <f t="shared" ref="AE1221:AE1284" si="289">IFERROR((AB1221/X1221),"")</f>
        <v>1</v>
      </c>
      <c r="AF1221" s="70">
        <f>IF(C1221=Sheet6!$E$3,Sheet6!$E$4,IF('January 2023'!C1221=Sheet6!$F$3,Sheet6!$F$4,IF('January 2023'!C1221=Sheet6!$G$3,Sheet6!$G$4,IF('January 2023'!C1221=Sheet6!$H$3,Sheet6!$H$4,IF('January 2023'!C1221=Sheet6!$I$3,Sheet6!$I$4,IF('January 2023'!C1221=Sheet6!$J$3,Sheet6!$J$4,IF('January 2023'!C1221=Sheet6!$K$3,Sheet6!$K$4,IF('January 2023'!C1221=Sheet6!$L$3,Sheet6!$L$4))))))))</f>
        <v>0.11591202664236167</v>
      </c>
      <c r="AG1221" s="74">
        <f t="shared" ref="AG1221:AG1284" si="290">IFERROR(Y1221/L1221,0)</f>
        <v>1</v>
      </c>
      <c r="AH1221" s="71">
        <v>0.83099999999999996</v>
      </c>
      <c r="AI1221" s="72">
        <f t="shared" ref="AI1221:AI1284" si="291">IF(AG1221&gt;AH1221,1,0)</f>
        <v>1</v>
      </c>
      <c r="AJ1221" s="73">
        <f t="shared" ref="AJ1221:AJ1284" si="292">IFERROR(AB1221/X1221,0)</f>
        <v>1</v>
      </c>
      <c r="AK1221" s="73">
        <v>0.63021003652928631</v>
      </c>
      <c r="AL1221" s="95">
        <f t="shared" ref="AL1221:AL1284" si="293">IF(AJ1221&gt;=AK1221,1,0)</f>
        <v>1</v>
      </c>
      <c r="AM1221" s="107">
        <v>0</v>
      </c>
      <c r="AN1221" s="98">
        <f t="shared" ref="AN1221:AN1284" si="294">IF(((AH1221*L1221)-(AG1221*L1221))&lt;0,0,((AH1221*L1221)-(AG1221*L1221)))</f>
        <v>0</v>
      </c>
      <c r="AO1221" s="99" t="e">
        <f>SUMIF([1]Sheet1!$AB:$AB,E1221,[1]Sheet1!$AA:$AA)</f>
        <v>#VALUE!</v>
      </c>
      <c r="AP1221" s="100">
        <f t="shared" ref="AP1221:AP1284" si="295">IF(AN1221=0,100%,IFERROR((AO1221/AN1221),""))</f>
        <v>1</v>
      </c>
      <c r="AQ1221" s="97">
        <f t="shared" ref="AQ1221:AQ1284" si="296">IF(AND(AN1221&gt;0,AP1221&gt;=100%),1,0)</f>
        <v>0</v>
      </c>
      <c r="AR1221" s="100">
        <f t="shared" ref="AR1221:AR1284" si="297">IFERROR(AA1221/Z1221,0)</f>
        <v>1.2661163081401798</v>
      </c>
      <c r="AS1221" s="101">
        <f t="shared" ref="AS1221:AS1284" si="298">1-(AR1221*AG1221)</f>
        <v>-0.26611630814017984</v>
      </c>
      <c r="AT1221" s="100">
        <v>0.11591202664236167</v>
      </c>
      <c r="AU1221" s="108">
        <f t="shared" ref="AU1221:AU1284" si="299">IF(AS1221&lt;=AT1221,1,0)</f>
        <v>1</v>
      </c>
    </row>
    <row r="1222" spans="1:47" hidden="1">
      <c r="A1222" s="21">
        <v>44927</v>
      </c>
      <c r="B1222" s="23" t="s">
        <v>13</v>
      </c>
      <c r="C1222" s="23" t="s">
        <v>974</v>
      </c>
      <c r="D1222" s="23" t="s">
        <v>1284</v>
      </c>
      <c r="E1222" s="23">
        <v>1002860070</v>
      </c>
      <c r="F1222" s="23" t="s">
        <v>15</v>
      </c>
      <c r="G1222" s="23">
        <v>1079553</v>
      </c>
      <c r="H1222" s="37" t="s">
        <v>278</v>
      </c>
      <c r="I1222" s="4" t="s">
        <v>3512</v>
      </c>
      <c r="J1222" s="4" t="s">
        <v>3512</v>
      </c>
      <c r="K1222" s="24">
        <v>13558</v>
      </c>
      <c r="L1222" s="24">
        <v>13558</v>
      </c>
      <c r="M1222" s="29">
        <v>1</v>
      </c>
      <c r="N1222" s="29">
        <v>1</v>
      </c>
      <c r="O1222" s="29">
        <v>0</v>
      </c>
      <c r="P1222" s="29">
        <v>13558</v>
      </c>
      <c r="Q1222" s="29">
        <v>0</v>
      </c>
      <c r="R1222" s="28">
        <v>729179.75</v>
      </c>
      <c r="S1222" s="28">
        <v>0</v>
      </c>
      <c r="T1222" s="28">
        <v>729179.75</v>
      </c>
      <c r="U1222" s="28">
        <v>0</v>
      </c>
      <c r="V1222" s="29">
        <v>1</v>
      </c>
      <c r="W1222" s="29">
        <v>0</v>
      </c>
      <c r="X1222" s="32">
        <f t="shared" si="285"/>
        <v>1</v>
      </c>
      <c r="Y1222" s="33">
        <f t="shared" si="286"/>
        <v>13558</v>
      </c>
      <c r="Z1222" s="33">
        <f t="shared" si="287"/>
        <v>729179.75</v>
      </c>
      <c r="AA1222" s="33">
        <f t="shared" si="288"/>
        <v>729179.75</v>
      </c>
      <c r="AB1222" s="5">
        <v>1</v>
      </c>
      <c r="AC1222" s="6">
        <v>452436.11</v>
      </c>
      <c r="AD1222" s="32">
        <v>0</v>
      </c>
      <c r="AE1222" s="67">
        <f t="shared" si="289"/>
        <v>1</v>
      </c>
      <c r="AF1222" s="70">
        <f>IF(C1222=Sheet6!$E$3,Sheet6!$E$4,IF('January 2023'!C1222=Sheet6!$F$3,Sheet6!$F$4,IF('January 2023'!C1222=Sheet6!$G$3,Sheet6!$G$4,IF('January 2023'!C1222=Sheet6!$H$3,Sheet6!$H$4,IF('January 2023'!C1222=Sheet6!$I$3,Sheet6!$I$4,IF('January 2023'!C1222=Sheet6!$J$3,Sheet6!$J$4,IF('January 2023'!C1222=Sheet6!$K$3,Sheet6!$K$4,IF('January 2023'!C1222=Sheet6!$L$3,Sheet6!$L$4))))))))</f>
        <v>0.11591202664236167</v>
      </c>
      <c r="AG1222" s="74">
        <f t="shared" si="290"/>
        <v>1</v>
      </c>
      <c r="AH1222" s="71">
        <v>0.83099999999999996</v>
      </c>
      <c r="AI1222" s="72">
        <f t="shared" si="291"/>
        <v>1</v>
      </c>
      <c r="AJ1222" s="73">
        <f t="shared" si="292"/>
        <v>1</v>
      </c>
      <c r="AK1222" s="73">
        <v>0.63021003652928631</v>
      </c>
      <c r="AL1222" s="95">
        <f t="shared" si="293"/>
        <v>1</v>
      </c>
      <c r="AM1222" s="107">
        <v>0</v>
      </c>
      <c r="AN1222" s="98">
        <f t="shared" si="294"/>
        <v>0</v>
      </c>
      <c r="AO1222" s="99" t="e">
        <f>SUMIF([1]Sheet1!$AB:$AB,E1222,[1]Sheet1!$AA:$AA)</f>
        <v>#VALUE!</v>
      </c>
      <c r="AP1222" s="100">
        <f t="shared" si="295"/>
        <v>1</v>
      </c>
      <c r="AQ1222" s="97">
        <f t="shared" si="296"/>
        <v>0</v>
      </c>
      <c r="AR1222" s="100">
        <f t="shared" si="297"/>
        <v>1</v>
      </c>
      <c r="AS1222" s="101">
        <f t="shared" si="298"/>
        <v>0</v>
      </c>
      <c r="AT1222" s="100">
        <v>0.11591202664236167</v>
      </c>
      <c r="AU1222" s="108">
        <f t="shared" si="299"/>
        <v>1</v>
      </c>
    </row>
    <row r="1223" spans="1:47" hidden="1">
      <c r="A1223" s="21">
        <v>44927</v>
      </c>
      <c r="B1223" s="23" t="s">
        <v>13</v>
      </c>
      <c r="C1223" s="23" t="s">
        <v>974</v>
      </c>
      <c r="D1223" s="23" t="s">
        <v>1219</v>
      </c>
      <c r="E1223" s="23">
        <v>1004129562</v>
      </c>
      <c r="F1223" s="23" t="s">
        <v>15</v>
      </c>
      <c r="G1223" s="23">
        <v>1079553</v>
      </c>
      <c r="H1223" s="37" t="s">
        <v>278</v>
      </c>
      <c r="I1223" s="4" t="s">
        <v>3512</v>
      </c>
      <c r="J1223" s="4" t="s">
        <v>3512</v>
      </c>
      <c r="K1223" s="24">
        <v>5098</v>
      </c>
      <c r="L1223" s="24">
        <v>5098</v>
      </c>
      <c r="M1223" s="29">
        <v>1</v>
      </c>
      <c r="N1223" s="29">
        <v>1</v>
      </c>
      <c r="O1223" s="29">
        <v>0</v>
      </c>
      <c r="P1223" s="29">
        <v>5098</v>
      </c>
      <c r="Q1223" s="29">
        <v>0</v>
      </c>
      <c r="R1223" s="28">
        <v>274181.90999999997</v>
      </c>
      <c r="S1223" s="28">
        <v>0</v>
      </c>
      <c r="T1223" s="28">
        <v>270000</v>
      </c>
      <c r="U1223" s="28">
        <v>0</v>
      </c>
      <c r="V1223" s="29">
        <v>1</v>
      </c>
      <c r="W1223" s="29">
        <v>0</v>
      </c>
      <c r="X1223" s="32">
        <f t="shared" si="285"/>
        <v>1</v>
      </c>
      <c r="Y1223" s="33">
        <f t="shared" si="286"/>
        <v>5098</v>
      </c>
      <c r="Z1223" s="33">
        <f t="shared" si="287"/>
        <v>274181.90999999997</v>
      </c>
      <c r="AA1223" s="33">
        <f t="shared" si="288"/>
        <v>270000</v>
      </c>
      <c r="AB1223" s="5">
        <v>1</v>
      </c>
      <c r="AC1223" s="6">
        <v>271061.17</v>
      </c>
      <c r="AD1223" s="32">
        <v>0</v>
      </c>
      <c r="AE1223" s="67">
        <f t="shared" si="289"/>
        <v>1</v>
      </c>
      <c r="AF1223" s="70">
        <f>IF(C1223=Sheet6!$E$3,Sheet6!$E$4,IF('January 2023'!C1223=Sheet6!$F$3,Sheet6!$F$4,IF('January 2023'!C1223=Sheet6!$G$3,Sheet6!$G$4,IF('January 2023'!C1223=Sheet6!$H$3,Sheet6!$H$4,IF('January 2023'!C1223=Sheet6!$I$3,Sheet6!$I$4,IF('January 2023'!C1223=Sheet6!$J$3,Sheet6!$J$4,IF('January 2023'!C1223=Sheet6!$K$3,Sheet6!$K$4,IF('January 2023'!C1223=Sheet6!$L$3,Sheet6!$L$4))))))))</f>
        <v>0.11591202664236167</v>
      </c>
      <c r="AG1223" s="74">
        <f t="shared" si="290"/>
        <v>1</v>
      </c>
      <c r="AH1223" s="71">
        <v>0.83099999999999996</v>
      </c>
      <c r="AI1223" s="72">
        <f t="shared" si="291"/>
        <v>1</v>
      </c>
      <c r="AJ1223" s="73">
        <f t="shared" si="292"/>
        <v>1</v>
      </c>
      <c r="AK1223" s="73">
        <v>0.63021003652928631</v>
      </c>
      <c r="AL1223" s="95">
        <f t="shared" si="293"/>
        <v>1</v>
      </c>
      <c r="AM1223" s="107">
        <v>0</v>
      </c>
      <c r="AN1223" s="98">
        <f t="shared" si="294"/>
        <v>0</v>
      </c>
      <c r="AO1223" s="99" t="e">
        <f>SUMIF([1]Sheet1!$AB:$AB,E1223,[1]Sheet1!$AA:$AA)</f>
        <v>#VALUE!</v>
      </c>
      <c r="AP1223" s="100">
        <f t="shared" si="295"/>
        <v>1</v>
      </c>
      <c r="AQ1223" s="97">
        <f t="shared" si="296"/>
        <v>0</v>
      </c>
      <c r="AR1223" s="100">
        <f t="shared" si="297"/>
        <v>0.98474768083714936</v>
      </c>
      <c r="AS1223" s="101">
        <f t="shared" si="298"/>
        <v>1.5252319162850636E-2</v>
      </c>
      <c r="AT1223" s="100">
        <v>0.11591202664236167</v>
      </c>
      <c r="AU1223" s="108">
        <f t="shared" si="299"/>
        <v>1</v>
      </c>
    </row>
    <row r="1224" spans="1:47" hidden="1">
      <c r="A1224" s="21">
        <v>44927</v>
      </c>
      <c r="B1224" s="23" t="s">
        <v>13</v>
      </c>
      <c r="C1224" s="23" t="s">
        <v>974</v>
      </c>
      <c r="D1224" s="23" t="s">
        <v>3413</v>
      </c>
      <c r="E1224" s="23">
        <v>1003441262</v>
      </c>
      <c r="F1224" s="23" t="s">
        <v>15</v>
      </c>
      <c r="G1224" s="22">
        <v>1079553</v>
      </c>
      <c r="H1224" s="36" t="s">
        <v>278</v>
      </c>
      <c r="I1224" s="4" t="s">
        <v>3512</v>
      </c>
      <c r="J1224" s="4" t="s">
        <v>3512</v>
      </c>
      <c r="K1224" s="24">
        <v>3379.8257525999984</v>
      </c>
      <c r="L1224" s="24">
        <v>3379.8257525999984</v>
      </c>
      <c r="M1224" s="29">
        <v>0</v>
      </c>
      <c r="N1224" s="29">
        <v>0</v>
      </c>
      <c r="O1224" s="29">
        <v>1</v>
      </c>
      <c r="P1224" s="29">
        <v>0</v>
      </c>
      <c r="Q1224" s="29">
        <v>10412.299999999999</v>
      </c>
      <c r="R1224" s="28">
        <v>0</v>
      </c>
      <c r="S1224" s="28">
        <v>560000</v>
      </c>
      <c r="T1224" s="28">
        <v>0</v>
      </c>
      <c r="U1224" s="28">
        <v>560000</v>
      </c>
      <c r="V1224" s="29">
        <v>0</v>
      </c>
      <c r="W1224" s="29">
        <v>1</v>
      </c>
      <c r="X1224" s="32">
        <f t="shared" si="285"/>
        <v>1</v>
      </c>
      <c r="Y1224" s="33">
        <f t="shared" si="286"/>
        <v>10412.299999999999</v>
      </c>
      <c r="Z1224" s="33">
        <f t="shared" si="287"/>
        <v>560000</v>
      </c>
      <c r="AA1224" s="33">
        <f t="shared" si="288"/>
        <v>560000</v>
      </c>
      <c r="AB1224" s="5">
        <v>1</v>
      </c>
      <c r="AC1224" s="6">
        <v>0</v>
      </c>
      <c r="AD1224" s="32">
        <v>0</v>
      </c>
      <c r="AE1224" s="67">
        <f t="shared" si="289"/>
        <v>1</v>
      </c>
      <c r="AF1224" s="70">
        <f>IF(C1224=Sheet6!$E$3,Sheet6!$E$4,IF('January 2023'!C1224=Sheet6!$F$3,Sheet6!$F$4,IF('January 2023'!C1224=Sheet6!$G$3,Sheet6!$G$4,IF('January 2023'!C1224=Sheet6!$H$3,Sheet6!$H$4,IF('January 2023'!C1224=Sheet6!$I$3,Sheet6!$I$4,IF('January 2023'!C1224=Sheet6!$J$3,Sheet6!$J$4,IF('January 2023'!C1224=Sheet6!$K$3,Sheet6!$K$4,IF('January 2023'!C1224=Sheet6!$L$3,Sheet6!$L$4))))))))</f>
        <v>0.11591202664236167</v>
      </c>
      <c r="AG1224" s="74">
        <f t="shared" si="290"/>
        <v>3.0807209489986667</v>
      </c>
      <c r="AH1224" s="71">
        <v>0.83099999999999996</v>
      </c>
      <c r="AI1224" s="72">
        <f t="shared" si="291"/>
        <v>1</v>
      </c>
      <c r="AJ1224" s="73">
        <f t="shared" si="292"/>
        <v>1</v>
      </c>
      <c r="AK1224" s="73">
        <v>0.63021003652928631</v>
      </c>
      <c r="AL1224" s="95">
        <f t="shared" si="293"/>
        <v>1</v>
      </c>
      <c r="AM1224" s="107">
        <v>0</v>
      </c>
      <c r="AN1224" s="98">
        <f t="shared" si="294"/>
        <v>0</v>
      </c>
      <c r="AO1224" s="99" t="e">
        <f>SUMIF([1]Sheet1!$AB:$AB,E1224,[1]Sheet1!$AA:$AA)</f>
        <v>#VALUE!</v>
      </c>
      <c r="AP1224" s="100">
        <f t="shared" si="295"/>
        <v>1</v>
      </c>
      <c r="AQ1224" s="97">
        <f t="shared" si="296"/>
        <v>0</v>
      </c>
      <c r="AR1224" s="100">
        <f t="shared" si="297"/>
        <v>1</v>
      </c>
      <c r="AS1224" s="101">
        <f t="shared" si="298"/>
        <v>-2.0807209489986667</v>
      </c>
      <c r="AT1224" s="100">
        <v>0.11591202664236167</v>
      </c>
      <c r="AU1224" s="108">
        <f t="shared" si="299"/>
        <v>1</v>
      </c>
    </row>
    <row r="1225" spans="1:47" hidden="1">
      <c r="A1225" s="21">
        <v>44927</v>
      </c>
      <c r="B1225" s="23" t="s">
        <v>13</v>
      </c>
      <c r="C1225" s="23" t="s">
        <v>974</v>
      </c>
      <c r="D1225" s="23" t="s">
        <v>977</v>
      </c>
      <c r="E1225" s="23">
        <v>1002050694</v>
      </c>
      <c r="F1225" s="23" t="s">
        <v>15</v>
      </c>
      <c r="G1225" s="23">
        <v>1079493</v>
      </c>
      <c r="H1225" s="37" t="s">
        <v>16</v>
      </c>
      <c r="I1225" s="4" t="s">
        <v>3512</v>
      </c>
      <c r="J1225" s="4" t="s">
        <v>3512</v>
      </c>
      <c r="K1225" s="24" t="s">
        <v>18</v>
      </c>
      <c r="L1225" s="25">
        <v>0</v>
      </c>
      <c r="M1225" s="29">
        <v>0</v>
      </c>
      <c r="N1225" s="29">
        <v>1</v>
      </c>
      <c r="O1225" s="29">
        <v>0</v>
      </c>
      <c r="P1225" s="29">
        <v>0</v>
      </c>
      <c r="Q1225" s="29">
        <v>0</v>
      </c>
      <c r="R1225" s="28">
        <v>0</v>
      </c>
      <c r="S1225" s="28">
        <v>0</v>
      </c>
      <c r="T1225" s="28">
        <v>0</v>
      </c>
      <c r="U1225" s="28">
        <v>0</v>
      </c>
      <c r="V1225" s="29">
        <v>0</v>
      </c>
      <c r="W1225" s="29">
        <v>0</v>
      </c>
      <c r="X1225" s="32">
        <f t="shared" si="285"/>
        <v>0</v>
      </c>
      <c r="Y1225" s="33">
        <f t="shared" si="286"/>
        <v>0</v>
      </c>
      <c r="Z1225" s="33">
        <f t="shared" si="287"/>
        <v>0</v>
      </c>
      <c r="AA1225" s="33">
        <f t="shared" si="288"/>
        <v>0</v>
      </c>
      <c r="AB1225" s="5">
        <v>0</v>
      </c>
      <c r="AC1225" s="6">
        <v>337637615.13999999</v>
      </c>
      <c r="AD1225" s="32">
        <v>1</v>
      </c>
      <c r="AE1225" s="67" t="str">
        <f t="shared" si="289"/>
        <v/>
      </c>
      <c r="AF1225" s="70">
        <f>IF(C1225=Sheet6!$E$3,Sheet6!$E$4,IF('January 2023'!C1225=Sheet6!$F$3,Sheet6!$F$4,IF('January 2023'!C1225=Sheet6!$G$3,Sheet6!$G$4,IF('January 2023'!C1225=Sheet6!$H$3,Sheet6!$H$4,IF('January 2023'!C1225=Sheet6!$I$3,Sheet6!$I$4,IF('January 2023'!C1225=Sheet6!$J$3,Sheet6!$J$4,IF('January 2023'!C1225=Sheet6!$K$3,Sheet6!$K$4,IF('January 2023'!C1225=Sheet6!$L$3,Sheet6!$L$4))))))))</f>
        <v>0.11591202664236167</v>
      </c>
      <c r="AG1225" s="74">
        <f t="shared" si="290"/>
        <v>0</v>
      </c>
      <c r="AH1225" s="71">
        <v>0.83099999999999996</v>
      </c>
      <c r="AI1225" s="72">
        <f t="shared" si="291"/>
        <v>0</v>
      </c>
      <c r="AJ1225" s="73">
        <f t="shared" si="292"/>
        <v>0</v>
      </c>
      <c r="AK1225" s="73">
        <v>0.63021003652928631</v>
      </c>
      <c r="AL1225" s="95">
        <f t="shared" si="293"/>
        <v>0</v>
      </c>
      <c r="AM1225" s="107">
        <v>0</v>
      </c>
      <c r="AN1225" s="98">
        <f t="shared" si="294"/>
        <v>0</v>
      </c>
      <c r="AO1225" s="99" t="e">
        <f>SUMIF([1]Sheet1!$AB:$AB,E1225,[1]Sheet1!$AA:$AA)</f>
        <v>#VALUE!</v>
      </c>
      <c r="AP1225" s="100">
        <f t="shared" si="295"/>
        <v>1</v>
      </c>
      <c r="AQ1225" s="97">
        <f t="shared" si="296"/>
        <v>0</v>
      </c>
      <c r="AR1225" s="100">
        <f t="shared" si="297"/>
        <v>0</v>
      </c>
      <c r="AS1225" s="101">
        <f t="shared" si="298"/>
        <v>1</v>
      </c>
      <c r="AT1225" s="100">
        <v>0.11591202664236167</v>
      </c>
      <c r="AU1225" s="108">
        <f t="shared" si="299"/>
        <v>0</v>
      </c>
    </row>
    <row r="1226" spans="1:47" hidden="1">
      <c r="A1226" s="21">
        <v>44927</v>
      </c>
      <c r="B1226" s="23" t="s">
        <v>13</v>
      </c>
      <c r="C1226" s="23" t="s">
        <v>974</v>
      </c>
      <c r="D1226" s="23" t="s">
        <v>976</v>
      </c>
      <c r="E1226" s="23">
        <v>1002050695</v>
      </c>
      <c r="F1226" s="23" t="s">
        <v>15</v>
      </c>
      <c r="G1226" s="23">
        <v>1079493</v>
      </c>
      <c r="H1226" s="37" t="s">
        <v>16</v>
      </c>
      <c r="I1226" s="4" t="s">
        <v>3512</v>
      </c>
      <c r="J1226" s="4" t="s">
        <v>3512</v>
      </c>
      <c r="K1226" s="24" t="s">
        <v>18</v>
      </c>
      <c r="L1226" s="25">
        <v>0</v>
      </c>
      <c r="M1226" s="29">
        <v>0</v>
      </c>
      <c r="N1226" s="29">
        <v>1</v>
      </c>
      <c r="O1226" s="29">
        <v>0</v>
      </c>
      <c r="P1226" s="29">
        <v>0</v>
      </c>
      <c r="Q1226" s="29">
        <v>0</v>
      </c>
      <c r="R1226" s="28">
        <v>0</v>
      </c>
      <c r="S1226" s="28">
        <v>0</v>
      </c>
      <c r="T1226" s="28">
        <v>0</v>
      </c>
      <c r="U1226" s="28">
        <v>0</v>
      </c>
      <c r="V1226" s="29">
        <v>0</v>
      </c>
      <c r="W1226" s="29">
        <v>0</v>
      </c>
      <c r="X1226" s="32">
        <f t="shared" si="285"/>
        <v>0</v>
      </c>
      <c r="Y1226" s="33">
        <f t="shared" si="286"/>
        <v>0</v>
      </c>
      <c r="Z1226" s="33">
        <f t="shared" si="287"/>
        <v>0</v>
      </c>
      <c r="AA1226" s="33">
        <f t="shared" si="288"/>
        <v>0</v>
      </c>
      <c r="AB1226" s="5">
        <v>0</v>
      </c>
      <c r="AC1226" s="6">
        <v>12024717.640000001</v>
      </c>
      <c r="AD1226" s="32">
        <v>1</v>
      </c>
      <c r="AE1226" s="67" t="str">
        <f t="shared" si="289"/>
        <v/>
      </c>
      <c r="AF1226" s="70">
        <f>IF(C1226=Sheet6!$E$3,Sheet6!$E$4,IF('January 2023'!C1226=Sheet6!$F$3,Sheet6!$F$4,IF('January 2023'!C1226=Sheet6!$G$3,Sheet6!$G$4,IF('January 2023'!C1226=Sheet6!$H$3,Sheet6!$H$4,IF('January 2023'!C1226=Sheet6!$I$3,Sheet6!$I$4,IF('January 2023'!C1226=Sheet6!$J$3,Sheet6!$J$4,IF('January 2023'!C1226=Sheet6!$K$3,Sheet6!$K$4,IF('January 2023'!C1226=Sheet6!$L$3,Sheet6!$L$4))))))))</f>
        <v>0.11591202664236167</v>
      </c>
      <c r="AG1226" s="74">
        <f t="shared" si="290"/>
        <v>0</v>
      </c>
      <c r="AH1226" s="71">
        <v>0.83099999999999996</v>
      </c>
      <c r="AI1226" s="72">
        <f t="shared" si="291"/>
        <v>0</v>
      </c>
      <c r="AJ1226" s="73">
        <f t="shared" si="292"/>
        <v>0</v>
      </c>
      <c r="AK1226" s="73">
        <v>0.63021003652928631</v>
      </c>
      <c r="AL1226" s="95">
        <f t="shared" si="293"/>
        <v>0</v>
      </c>
      <c r="AM1226" s="107">
        <v>0</v>
      </c>
      <c r="AN1226" s="98">
        <f t="shared" si="294"/>
        <v>0</v>
      </c>
      <c r="AO1226" s="99" t="e">
        <f>SUMIF([1]Sheet1!$AB:$AB,E1226,[1]Sheet1!$AA:$AA)</f>
        <v>#VALUE!</v>
      </c>
      <c r="AP1226" s="100">
        <f t="shared" si="295"/>
        <v>1</v>
      </c>
      <c r="AQ1226" s="97">
        <f t="shared" si="296"/>
        <v>0</v>
      </c>
      <c r="AR1226" s="100">
        <f t="shared" si="297"/>
        <v>0</v>
      </c>
      <c r="AS1226" s="101">
        <f t="shared" si="298"/>
        <v>1</v>
      </c>
      <c r="AT1226" s="100">
        <v>0.11591202664236167</v>
      </c>
      <c r="AU1226" s="108">
        <f t="shared" si="299"/>
        <v>0</v>
      </c>
    </row>
    <row r="1227" spans="1:47" hidden="1">
      <c r="A1227" s="21">
        <v>44927</v>
      </c>
      <c r="B1227" s="22" t="s">
        <v>13</v>
      </c>
      <c r="C1227" s="22" t="s">
        <v>974</v>
      </c>
      <c r="D1227" s="22" t="s">
        <v>990</v>
      </c>
      <c r="E1227" s="22">
        <v>1002049546</v>
      </c>
      <c r="F1227" s="23" t="s">
        <v>15</v>
      </c>
      <c r="G1227" s="22">
        <v>1079493</v>
      </c>
      <c r="H1227" s="36" t="s">
        <v>16</v>
      </c>
      <c r="I1227" s="4" t="s">
        <v>3512</v>
      </c>
      <c r="J1227" s="4" t="s">
        <v>3512</v>
      </c>
      <c r="K1227" s="24" t="s">
        <v>24</v>
      </c>
      <c r="L1227" s="25">
        <v>0</v>
      </c>
      <c r="M1227" s="26">
        <v>0</v>
      </c>
      <c r="N1227" s="26">
        <v>1</v>
      </c>
      <c r="O1227" s="26">
        <v>0</v>
      </c>
      <c r="P1227" s="26">
        <v>0</v>
      </c>
      <c r="Q1227" s="26">
        <v>0</v>
      </c>
      <c r="R1227" s="27">
        <v>0</v>
      </c>
      <c r="S1227" s="27">
        <v>0</v>
      </c>
      <c r="T1227" s="28">
        <v>55751156.479999997</v>
      </c>
      <c r="U1227" s="27">
        <v>0</v>
      </c>
      <c r="V1227" s="29">
        <v>1</v>
      </c>
      <c r="W1227" s="26">
        <v>0</v>
      </c>
      <c r="X1227" s="30">
        <f t="shared" si="285"/>
        <v>0</v>
      </c>
      <c r="Y1227" s="31">
        <f t="shared" si="286"/>
        <v>0</v>
      </c>
      <c r="Z1227" s="31">
        <f t="shared" si="287"/>
        <v>0</v>
      </c>
      <c r="AA1227" s="31">
        <f t="shared" si="288"/>
        <v>55751156.479999997</v>
      </c>
      <c r="AB1227" s="5">
        <v>1</v>
      </c>
      <c r="AC1227" s="6">
        <v>0</v>
      </c>
      <c r="AD1227" s="30">
        <v>1</v>
      </c>
      <c r="AE1227" s="67" t="str">
        <f t="shared" si="289"/>
        <v/>
      </c>
      <c r="AF1227" s="70">
        <f>IF(C1227=Sheet6!$E$3,Sheet6!$E$4,IF('January 2023'!C1227=Sheet6!$F$3,Sheet6!$F$4,IF('January 2023'!C1227=Sheet6!$G$3,Sheet6!$G$4,IF('January 2023'!C1227=Sheet6!$H$3,Sheet6!$H$4,IF('January 2023'!C1227=Sheet6!$I$3,Sheet6!$I$4,IF('January 2023'!C1227=Sheet6!$J$3,Sheet6!$J$4,IF('January 2023'!C1227=Sheet6!$K$3,Sheet6!$K$4,IF('January 2023'!C1227=Sheet6!$L$3,Sheet6!$L$4))))))))</f>
        <v>0.11591202664236167</v>
      </c>
      <c r="AG1227" s="74">
        <f t="shared" si="290"/>
        <v>0</v>
      </c>
      <c r="AH1227" s="71">
        <v>0.83099999999999996</v>
      </c>
      <c r="AI1227" s="72">
        <f t="shared" si="291"/>
        <v>0</v>
      </c>
      <c r="AJ1227" s="73">
        <f t="shared" si="292"/>
        <v>0</v>
      </c>
      <c r="AK1227" s="73">
        <v>0.63021003652928631</v>
      </c>
      <c r="AL1227" s="95">
        <f t="shared" si="293"/>
        <v>0</v>
      </c>
      <c r="AM1227" s="107">
        <v>0</v>
      </c>
      <c r="AN1227" s="98">
        <f t="shared" si="294"/>
        <v>0</v>
      </c>
      <c r="AO1227" s="99" t="e">
        <f>SUMIF([1]Sheet1!$AB:$AB,E1227,[1]Sheet1!$AA:$AA)</f>
        <v>#VALUE!</v>
      </c>
      <c r="AP1227" s="100">
        <f t="shared" si="295"/>
        <v>1</v>
      </c>
      <c r="AQ1227" s="97">
        <f t="shared" si="296"/>
        <v>0</v>
      </c>
      <c r="AR1227" s="100">
        <f t="shared" si="297"/>
        <v>0</v>
      </c>
      <c r="AS1227" s="101">
        <f t="shared" si="298"/>
        <v>1</v>
      </c>
      <c r="AT1227" s="100">
        <v>0.11591202664236167</v>
      </c>
      <c r="AU1227" s="108">
        <f t="shared" si="299"/>
        <v>0</v>
      </c>
    </row>
    <row r="1228" spans="1:47" hidden="1">
      <c r="A1228" s="21">
        <v>44927</v>
      </c>
      <c r="B1228" s="23" t="s">
        <v>13</v>
      </c>
      <c r="C1228" s="23" t="s">
        <v>974</v>
      </c>
      <c r="D1228" s="23" t="s">
        <v>1023</v>
      </c>
      <c r="E1228" s="23">
        <v>1002050690</v>
      </c>
      <c r="F1228" s="23" t="s">
        <v>15</v>
      </c>
      <c r="G1228" s="23">
        <v>1079047</v>
      </c>
      <c r="H1228" s="37" t="s">
        <v>16</v>
      </c>
      <c r="I1228" s="4" t="s">
        <v>3512</v>
      </c>
      <c r="J1228" s="4" t="s">
        <v>3512</v>
      </c>
      <c r="K1228" s="24">
        <v>1240521</v>
      </c>
      <c r="L1228" s="24">
        <v>1240521</v>
      </c>
      <c r="M1228" s="29">
        <v>1</v>
      </c>
      <c r="N1228" s="29">
        <v>1</v>
      </c>
      <c r="O1228" s="29">
        <v>0</v>
      </c>
      <c r="P1228" s="29">
        <v>1240500</v>
      </c>
      <c r="Q1228" s="29">
        <v>0</v>
      </c>
      <c r="R1228" s="28">
        <v>90707650.929999992</v>
      </c>
      <c r="S1228" s="28">
        <v>0</v>
      </c>
      <c r="T1228" s="28">
        <v>90707650.930000007</v>
      </c>
      <c r="U1228" s="28">
        <v>0</v>
      </c>
      <c r="V1228" s="29">
        <v>1</v>
      </c>
      <c r="W1228" s="29">
        <v>0</v>
      </c>
      <c r="X1228" s="32">
        <f t="shared" si="285"/>
        <v>1</v>
      </c>
      <c r="Y1228" s="33">
        <f t="shared" si="286"/>
        <v>1240500</v>
      </c>
      <c r="Z1228" s="33">
        <f t="shared" si="287"/>
        <v>90707650.929999992</v>
      </c>
      <c r="AA1228" s="33">
        <f t="shared" si="288"/>
        <v>90707650.930000007</v>
      </c>
      <c r="AB1228" s="5">
        <v>1</v>
      </c>
      <c r="AC1228" s="6">
        <v>71672640.260000005</v>
      </c>
      <c r="AD1228" s="32">
        <v>0</v>
      </c>
      <c r="AE1228" s="67">
        <f t="shared" si="289"/>
        <v>1</v>
      </c>
      <c r="AF1228" s="70">
        <f>IF(C1228=Sheet6!$E$3,Sheet6!$E$4,IF('January 2023'!C1228=Sheet6!$F$3,Sheet6!$F$4,IF('January 2023'!C1228=Sheet6!$G$3,Sheet6!$G$4,IF('January 2023'!C1228=Sheet6!$H$3,Sheet6!$H$4,IF('January 2023'!C1228=Sheet6!$I$3,Sheet6!$I$4,IF('January 2023'!C1228=Sheet6!$J$3,Sheet6!$J$4,IF('January 2023'!C1228=Sheet6!$K$3,Sheet6!$K$4,IF('January 2023'!C1228=Sheet6!$L$3,Sheet6!$L$4))))))))</f>
        <v>0.11591202664236167</v>
      </c>
      <c r="AG1228" s="74">
        <f t="shared" si="290"/>
        <v>0.99998307162877531</v>
      </c>
      <c r="AH1228" s="71">
        <v>0.83099999999999996</v>
      </c>
      <c r="AI1228" s="72">
        <f t="shared" si="291"/>
        <v>1</v>
      </c>
      <c r="AJ1228" s="73">
        <f t="shared" si="292"/>
        <v>1</v>
      </c>
      <c r="AK1228" s="73">
        <v>0.63021003652928631</v>
      </c>
      <c r="AL1228" s="95">
        <f t="shared" si="293"/>
        <v>1</v>
      </c>
      <c r="AM1228" s="107">
        <v>0</v>
      </c>
      <c r="AN1228" s="98">
        <f t="shared" si="294"/>
        <v>0</v>
      </c>
      <c r="AO1228" s="99" t="e">
        <f>SUMIF([1]Sheet1!$AB:$AB,E1228,[1]Sheet1!$AA:$AA)</f>
        <v>#VALUE!</v>
      </c>
      <c r="AP1228" s="100">
        <f t="shared" si="295"/>
        <v>1</v>
      </c>
      <c r="AQ1228" s="97">
        <f t="shared" si="296"/>
        <v>0</v>
      </c>
      <c r="AR1228" s="100">
        <f t="shared" si="297"/>
        <v>1.0000000000000002</v>
      </c>
      <c r="AS1228" s="101">
        <f t="shared" si="298"/>
        <v>1.692837122446722E-5</v>
      </c>
      <c r="AT1228" s="100">
        <v>0.11591202664236167</v>
      </c>
      <c r="AU1228" s="108">
        <f t="shared" si="299"/>
        <v>1</v>
      </c>
    </row>
    <row r="1229" spans="1:47" hidden="1">
      <c r="A1229" s="21">
        <v>44927</v>
      </c>
      <c r="B1229" s="23" t="s">
        <v>13</v>
      </c>
      <c r="C1229" s="23" t="s">
        <v>974</v>
      </c>
      <c r="D1229" s="23" t="s">
        <v>1027</v>
      </c>
      <c r="E1229" s="23">
        <v>1002049552</v>
      </c>
      <c r="F1229" s="23" t="s">
        <v>15</v>
      </c>
      <c r="G1229" s="23">
        <v>1079501</v>
      </c>
      <c r="H1229" s="37" t="s">
        <v>16</v>
      </c>
      <c r="I1229" s="4" t="s">
        <v>3512</v>
      </c>
      <c r="J1229" s="4" t="s">
        <v>3512</v>
      </c>
      <c r="K1229" s="24">
        <v>200400</v>
      </c>
      <c r="L1229" s="24">
        <v>200400</v>
      </c>
      <c r="M1229" s="29">
        <v>1</v>
      </c>
      <c r="N1229" s="29">
        <v>1</v>
      </c>
      <c r="O1229" s="29">
        <v>0</v>
      </c>
      <c r="P1229" s="29">
        <v>200400</v>
      </c>
      <c r="Q1229" s="29">
        <v>0</v>
      </c>
      <c r="R1229" s="28">
        <v>14653618.09</v>
      </c>
      <c r="S1229" s="28">
        <v>0</v>
      </c>
      <c r="T1229" s="28">
        <v>14653618.09</v>
      </c>
      <c r="U1229" s="28">
        <v>0</v>
      </c>
      <c r="V1229" s="29">
        <v>1</v>
      </c>
      <c r="W1229" s="29">
        <v>0</v>
      </c>
      <c r="X1229" s="32">
        <f t="shared" si="285"/>
        <v>1</v>
      </c>
      <c r="Y1229" s="33">
        <f t="shared" si="286"/>
        <v>200400</v>
      </c>
      <c r="Z1229" s="33">
        <f t="shared" si="287"/>
        <v>14653618.09</v>
      </c>
      <c r="AA1229" s="33">
        <f t="shared" si="288"/>
        <v>14653618.09</v>
      </c>
      <c r="AB1229" s="5">
        <v>1</v>
      </c>
      <c r="AC1229" s="6">
        <v>13340999.4</v>
      </c>
      <c r="AD1229" s="32">
        <v>0</v>
      </c>
      <c r="AE1229" s="67">
        <f t="shared" si="289"/>
        <v>1</v>
      </c>
      <c r="AF1229" s="70">
        <f>IF(C1229=Sheet6!$E$3,Sheet6!$E$4,IF('January 2023'!C1229=Sheet6!$F$3,Sheet6!$F$4,IF('January 2023'!C1229=Sheet6!$G$3,Sheet6!$G$4,IF('January 2023'!C1229=Sheet6!$H$3,Sheet6!$H$4,IF('January 2023'!C1229=Sheet6!$I$3,Sheet6!$I$4,IF('January 2023'!C1229=Sheet6!$J$3,Sheet6!$J$4,IF('January 2023'!C1229=Sheet6!$K$3,Sheet6!$K$4,IF('January 2023'!C1229=Sheet6!$L$3,Sheet6!$L$4))))))))</f>
        <v>0.11591202664236167</v>
      </c>
      <c r="AG1229" s="74">
        <f t="shared" si="290"/>
        <v>1</v>
      </c>
      <c r="AH1229" s="71">
        <v>0.83099999999999996</v>
      </c>
      <c r="AI1229" s="72">
        <f t="shared" si="291"/>
        <v>1</v>
      </c>
      <c r="AJ1229" s="73">
        <f t="shared" si="292"/>
        <v>1</v>
      </c>
      <c r="AK1229" s="73">
        <v>0.63021003652928631</v>
      </c>
      <c r="AL1229" s="95">
        <f t="shared" si="293"/>
        <v>1</v>
      </c>
      <c r="AM1229" s="107">
        <v>0</v>
      </c>
      <c r="AN1229" s="98">
        <f t="shared" si="294"/>
        <v>0</v>
      </c>
      <c r="AO1229" s="99" t="e">
        <f>SUMIF([1]Sheet1!$AB:$AB,E1229,[1]Sheet1!$AA:$AA)</f>
        <v>#VALUE!</v>
      </c>
      <c r="AP1229" s="100">
        <f t="shared" si="295"/>
        <v>1</v>
      </c>
      <c r="AQ1229" s="97">
        <f t="shared" si="296"/>
        <v>0</v>
      </c>
      <c r="AR1229" s="100">
        <f t="shared" si="297"/>
        <v>1</v>
      </c>
      <c r="AS1229" s="101">
        <f t="shared" si="298"/>
        <v>0</v>
      </c>
      <c r="AT1229" s="100">
        <v>0.11591202664236167</v>
      </c>
      <c r="AU1229" s="108">
        <f t="shared" si="299"/>
        <v>1</v>
      </c>
    </row>
    <row r="1230" spans="1:47" hidden="1">
      <c r="A1230" s="21">
        <v>44927</v>
      </c>
      <c r="B1230" s="23" t="s">
        <v>13</v>
      </c>
      <c r="C1230" s="23" t="s">
        <v>974</v>
      </c>
      <c r="D1230" s="23" t="s">
        <v>1071</v>
      </c>
      <c r="E1230" s="23">
        <v>1002050679</v>
      </c>
      <c r="F1230" s="23" t="s">
        <v>15</v>
      </c>
      <c r="G1230" s="23">
        <v>1079493</v>
      </c>
      <c r="H1230" s="37" t="s">
        <v>16</v>
      </c>
      <c r="I1230" s="4" t="s">
        <v>3512</v>
      </c>
      <c r="J1230" s="4" t="s">
        <v>3512</v>
      </c>
      <c r="K1230" s="24">
        <v>193575</v>
      </c>
      <c r="L1230" s="24">
        <v>193575</v>
      </c>
      <c r="M1230" s="29">
        <v>1</v>
      </c>
      <c r="N1230" s="29">
        <v>1</v>
      </c>
      <c r="O1230" s="29">
        <v>0</v>
      </c>
      <c r="P1230" s="29">
        <v>193575</v>
      </c>
      <c r="Q1230" s="29">
        <v>0</v>
      </c>
      <c r="R1230" s="28">
        <v>14154561.489999998</v>
      </c>
      <c r="S1230" s="28">
        <v>0</v>
      </c>
      <c r="T1230" s="28">
        <v>14154561.49</v>
      </c>
      <c r="U1230" s="28">
        <v>0</v>
      </c>
      <c r="V1230" s="29">
        <v>1</v>
      </c>
      <c r="W1230" s="29">
        <v>0</v>
      </c>
      <c r="X1230" s="32">
        <f t="shared" si="285"/>
        <v>1</v>
      </c>
      <c r="Y1230" s="33">
        <f t="shared" si="286"/>
        <v>193575</v>
      </c>
      <c r="Z1230" s="33">
        <f t="shared" si="287"/>
        <v>14154561.489999998</v>
      </c>
      <c r="AA1230" s="33">
        <f t="shared" si="288"/>
        <v>14154561.49</v>
      </c>
      <c r="AB1230" s="5">
        <v>1</v>
      </c>
      <c r="AC1230" s="6">
        <v>11796684.77</v>
      </c>
      <c r="AD1230" s="32">
        <v>0</v>
      </c>
      <c r="AE1230" s="67">
        <f t="shared" si="289"/>
        <v>1</v>
      </c>
      <c r="AF1230" s="70">
        <f>IF(C1230=Sheet6!$E$3,Sheet6!$E$4,IF('January 2023'!C1230=Sheet6!$F$3,Sheet6!$F$4,IF('January 2023'!C1230=Sheet6!$G$3,Sheet6!$G$4,IF('January 2023'!C1230=Sheet6!$H$3,Sheet6!$H$4,IF('January 2023'!C1230=Sheet6!$I$3,Sheet6!$I$4,IF('January 2023'!C1230=Sheet6!$J$3,Sheet6!$J$4,IF('January 2023'!C1230=Sheet6!$K$3,Sheet6!$K$4,IF('January 2023'!C1230=Sheet6!$L$3,Sheet6!$L$4))))))))</f>
        <v>0.11591202664236167</v>
      </c>
      <c r="AG1230" s="74">
        <f t="shared" si="290"/>
        <v>1</v>
      </c>
      <c r="AH1230" s="71">
        <v>0.83099999999999996</v>
      </c>
      <c r="AI1230" s="72">
        <f t="shared" si="291"/>
        <v>1</v>
      </c>
      <c r="AJ1230" s="73">
        <f t="shared" si="292"/>
        <v>1</v>
      </c>
      <c r="AK1230" s="73">
        <v>0.63021003652928631</v>
      </c>
      <c r="AL1230" s="95">
        <f t="shared" si="293"/>
        <v>1</v>
      </c>
      <c r="AM1230" s="107">
        <v>0</v>
      </c>
      <c r="AN1230" s="98">
        <f t="shared" si="294"/>
        <v>0</v>
      </c>
      <c r="AO1230" s="99" t="e">
        <f>SUMIF([1]Sheet1!$AB:$AB,E1230,[1]Sheet1!$AA:$AA)</f>
        <v>#VALUE!</v>
      </c>
      <c r="AP1230" s="100">
        <f t="shared" si="295"/>
        <v>1</v>
      </c>
      <c r="AQ1230" s="97">
        <f t="shared" si="296"/>
        <v>0</v>
      </c>
      <c r="AR1230" s="100">
        <f t="shared" si="297"/>
        <v>1.0000000000000002</v>
      </c>
      <c r="AS1230" s="101">
        <f t="shared" si="298"/>
        <v>0</v>
      </c>
      <c r="AT1230" s="100">
        <v>0.11591202664236167</v>
      </c>
      <c r="AU1230" s="108">
        <f t="shared" si="299"/>
        <v>1</v>
      </c>
    </row>
    <row r="1231" spans="1:47" hidden="1">
      <c r="A1231" s="21">
        <v>44927</v>
      </c>
      <c r="B1231" s="22" t="s">
        <v>13</v>
      </c>
      <c r="C1231" s="22" t="s">
        <v>974</v>
      </c>
      <c r="D1231" s="22" t="s">
        <v>1026</v>
      </c>
      <c r="E1231" s="22">
        <v>1002049568</v>
      </c>
      <c r="F1231" s="23" t="s">
        <v>15</v>
      </c>
      <c r="G1231" s="22">
        <v>1079493</v>
      </c>
      <c r="H1231" s="36" t="s">
        <v>16</v>
      </c>
      <c r="I1231" s="4" t="s">
        <v>3512</v>
      </c>
      <c r="J1231" s="4" t="s">
        <v>3512</v>
      </c>
      <c r="K1231" s="24">
        <v>178800</v>
      </c>
      <c r="L1231" s="25">
        <v>178800</v>
      </c>
      <c r="M1231" s="26">
        <v>1</v>
      </c>
      <c r="N1231" s="26">
        <v>1</v>
      </c>
      <c r="O1231" s="26">
        <v>0</v>
      </c>
      <c r="P1231" s="26">
        <v>178800</v>
      </c>
      <c r="Q1231" s="26">
        <v>0</v>
      </c>
      <c r="R1231" s="27">
        <v>13074186.200000001</v>
      </c>
      <c r="S1231" s="27">
        <v>0</v>
      </c>
      <c r="T1231" s="28">
        <v>13074186.199999999</v>
      </c>
      <c r="U1231" s="27">
        <v>0</v>
      </c>
      <c r="V1231" s="29">
        <v>1</v>
      </c>
      <c r="W1231" s="26">
        <v>0</v>
      </c>
      <c r="X1231" s="30">
        <f t="shared" si="285"/>
        <v>1</v>
      </c>
      <c r="Y1231" s="31">
        <f t="shared" si="286"/>
        <v>178800</v>
      </c>
      <c r="Z1231" s="31">
        <f t="shared" si="287"/>
        <v>13074186.200000001</v>
      </c>
      <c r="AA1231" s="31">
        <f t="shared" si="288"/>
        <v>13074186.199999999</v>
      </c>
      <c r="AB1231" s="5">
        <v>1</v>
      </c>
      <c r="AC1231" s="6">
        <v>12448467.75</v>
      </c>
      <c r="AD1231" s="30">
        <v>0</v>
      </c>
      <c r="AE1231" s="67">
        <f t="shared" si="289"/>
        <v>1</v>
      </c>
      <c r="AF1231" s="70">
        <f>IF(C1231=Sheet6!$E$3,Sheet6!$E$4,IF('January 2023'!C1231=Sheet6!$F$3,Sheet6!$F$4,IF('January 2023'!C1231=Sheet6!$G$3,Sheet6!$G$4,IF('January 2023'!C1231=Sheet6!$H$3,Sheet6!$H$4,IF('January 2023'!C1231=Sheet6!$I$3,Sheet6!$I$4,IF('January 2023'!C1231=Sheet6!$J$3,Sheet6!$J$4,IF('January 2023'!C1231=Sheet6!$K$3,Sheet6!$K$4,IF('January 2023'!C1231=Sheet6!$L$3,Sheet6!$L$4))))))))</f>
        <v>0.11591202664236167</v>
      </c>
      <c r="AG1231" s="74">
        <f t="shared" si="290"/>
        <v>1</v>
      </c>
      <c r="AH1231" s="71">
        <v>0.83099999999999996</v>
      </c>
      <c r="AI1231" s="72">
        <f t="shared" si="291"/>
        <v>1</v>
      </c>
      <c r="AJ1231" s="73">
        <f t="shared" si="292"/>
        <v>1</v>
      </c>
      <c r="AK1231" s="73">
        <v>0.63021003652928631</v>
      </c>
      <c r="AL1231" s="95">
        <f t="shared" si="293"/>
        <v>1</v>
      </c>
      <c r="AM1231" s="107">
        <v>0</v>
      </c>
      <c r="AN1231" s="98">
        <f t="shared" si="294"/>
        <v>0</v>
      </c>
      <c r="AO1231" s="99" t="e">
        <f>SUMIF([1]Sheet1!$AB:$AB,E1231,[1]Sheet1!$AA:$AA)</f>
        <v>#VALUE!</v>
      </c>
      <c r="AP1231" s="100">
        <f t="shared" si="295"/>
        <v>1</v>
      </c>
      <c r="AQ1231" s="97">
        <f t="shared" si="296"/>
        <v>0</v>
      </c>
      <c r="AR1231" s="100">
        <f t="shared" si="297"/>
        <v>0.99999999999999989</v>
      </c>
      <c r="AS1231" s="101">
        <f t="shared" si="298"/>
        <v>0</v>
      </c>
      <c r="AT1231" s="100">
        <v>0.11591202664236167</v>
      </c>
      <c r="AU1231" s="108">
        <f t="shared" si="299"/>
        <v>1</v>
      </c>
    </row>
    <row r="1232" spans="1:47" hidden="1">
      <c r="A1232" s="21">
        <v>44927</v>
      </c>
      <c r="B1232" s="23" t="s">
        <v>13</v>
      </c>
      <c r="C1232" s="23" t="s">
        <v>974</v>
      </c>
      <c r="D1232" s="23" t="s">
        <v>3414</v>
      </c>
      <c r="E1232" s="23">
        <v>1002049523</v>
      </c>
      <c r="F1232" s="23" t="s">
        <v>15</v>
      </c>
      <c r="G1232" s="23">
        <v>1079047</v>
      </c>
      <c r="H1232" s="37" t="s">
        <v>16</v>
      </c>
      <c r="I1232" s="4" t="s">
        <v>3512</v>
      </c>
      <c r="J1232" s="4" t="s">
        <v>3512</v>
      </c>
      <c r="K1232" s="24">
        <v>169560</v>
      </c>
      <c r="L1232" s="24">
        <v>169560</v>
      </c>
      <c r="M1232" s="29">
        <v>1</v>
      </c>
      <c r="N1232" s="29">
        <v>1</v>
      </c>
      <c r="O1232" s="29">
        <v>0</v>
      </c>
      <c r="P1232" s="29">
        <v>169560</v>
      </c>
      <c r="Q1232" s="29">
        <v>0</v>
      </c>
      <c r="R1232" s="28">
        <v>12398540.34</v>
      </c>
      <c r="S1232" s="28">
        <v>0</v>
      </c>
      <c r="T1232" s="28">
        <v>12398540.34</v>
      </c>
      <c r="U1232" s="28">
        <v>0</v>
      </c>
      <c r="V1232" s="29">
        <v>1</v>
      </c>
      <c r="W1232" s="29">
        <v>0</v>
      </c>
      <c r="X1232" s="32">
        <f t="shared" si="285"/>
        <v>1</v>
      </c>
      <c r="Y1232" s="33">
        <f t="shared" si="286"/>
        <v>169560</v>
      </c>
      <c r="Z1232" s="33">
        <f t="shared" si="287"/>
        <v>12398540.34</v>
      </c>
      <c r="AA1232" s="33">
        <f t="shared" si="288"/>
        <v>12398540.34</v>
      </c>
      <c r="AB1232" s="5">
        <v>1</v>
      </c>
      <c r="AC1232" s="6">
        <v>15661581.689999999</v>
      </c>
      <c r="AD1232" s="32">
        <v>0</v>
      </c>
      <c r="AE1232" s="67">
        <f t="shared" si="289"/>
        <v>1</v>
      </c>
      <c r="AF1232" s="70">
        <f>IF(C1232=Sheet6!$E$3,Sheet6!$E$4,IF('January 2023'!C1232=Sheet6!$F$3,Sheet6!$F$4,IF('January 2023'!C1232=Sheet6!$G$3,Sheet6!$G$4,IF('January 2023'!C1232=Sheet6!$H$3,Sheet6!$H$4,IF('January 2023'!C1232=Sheet6!$I$3,Sheet6!$I$4,IF('January 2023'!C1232=Sheet6!$J$3,Sheet6!$J$4,IF('January 2023'!C1232=Sheet6!$K$3,Sheet6!$K$4,IF('January 2023'!C1232=Sheet6!$L$3,Sheet6!$L$4))))))))</f>
        <v>0.11591202664236167</v>
      </c>
      <c r="AG1232" s="74">
        <f t="shared" si="290"/>
        <v>1</v>
      </c>
      <c r="AH1232" s="71">
        <v>0.83099999999999996</v>
      </c>
      <c r="AI1232" s="72">
        <f t="shared" si="291"/>
        <v>1</v>
      </c>
      <c r="AJ1232" s="73">
        <f t="shared" si="292"/>
        <v>1</v>
      </c>
      <c r="AK1232" s="73">
        <v>0.63021003652928631</v>
      </c>
      <c r="AL1232" s="95">
        <f t="shared" si="293"/>
        <v>1</v>
      </c>
      <c r="AM1232" s="107">
        <v>0</v>
      </c>
      <c r="AN1232" s="98">
        <f t="shared" si="294"/>
        <v>0</v>
      </c>
      <c r="AO1232" s="99" t="e">
        <f>SUMIF([1]Sheet1!$AB:$AB,E1232,[1]Sheet1!$AA:$AA)</f>
        <v>#VALUE!</v>
      </c>
      <c r="AP1232" s="100">
        <f t="shared" si="295"/>
        <v>1</v>
      </c>
      <c r="AQ1232" s="97">
        <f t="shared" si="296"/>
        <v>0</v>
      </c>
      <c r="AR1232" s="100">
        <f t="shared" si="297"/>
        <v>1</v>
      </c>
      <c r="AS1232" s="101">
        <f t="shared" si="298"/>
        <v>0</v>
      </c>
      <c r="AT1232" s="100">
        <v>0.11591202664236167</v>
      </c>
      <c r="AU1232" s="108">
        <f t="shared" si="299"/>
        <v>1</v>
      </c>
    </row>
    <row r="1233" spans="1:47" hidden="1">
      <c r="A1233" s="21">
        <v>44927</v>
      </c>
      <c r="B1233" s="22" t="s">
        <v>13</v>
      </c>
      <c r="C1233" s="22" t="s">
        <v>974</v>
      </c>
      <c r="D1233" s="22" t="s">
        <v>1033</v>
      </c>
      <c r="E1233" s="22">
        <v>1002049569</v>
      </c>
      <c r="F1233" s="23" t="s">
        <v>15</v>
      </c>
      <c r="G1233" s="22">
        <v>1079493</v>
      </c>
      <c r="H1233" s="36" t="s">
        <v>16</v>
      </c>
      <c r="I1233" s="4" t="s">
        <v>3512</v>
      </c>
      <c r="J1233" s="4" t="s">
        <v>3512</v>
      </c>
      <c r="K1233" s="24">
        <v>129000</v>
      </c>
      <c r="L1233" s="25">
        <v>129000</v>
      </c>
      <c r="M1233" s="26">
        <v>1</v>
      </c>
      <c r="N1233" s="26">
        <v>1</v>
      </c>
      <c r="O1233" s="26">
        <v>0</v>
      </c>
      <c r="P1233" s="26">
        <v>129000</v>
      </c>
      <c r="Q1233" s="26">
        <v>0</v>
      </c>
      <c r="R1233" s="27">
        <v>9432718.2300000004</v>
      </c>
      <c r="S1233" s="27">
        <v>0</v>
      </c>
      <c r="T1233" s="28">
        <v>9432718.2300000004</v>
      </c>
      <c r="U1233" s="27">
        <v>0</v>
      </c>
      <c r="V1233" s="29">
        <v>1</v>
      </c>
      <c r="W1233" s="26">
        <v>0</v>
      </c>
      <c r="X1233" s="30">
        <f t="shared" si="285"/>
        <v>1</v>
      </c>
      <c r="Y1233" s="31">
        <f t="shared" si="286"/>
        <v>129000</v>
      </c>
      <c r="Z1233" s="31">
        <f t="shared" si="287"/>
        <v>9432718.2300000004</v>
      </c>
      <c r="AA1233" s="31">
        <f t="shared" si="288"/>
        <v>9432718.2300000004</v>
      </c>
      <c r="AB1233" s="5">
        <v>1</v>
      </c>
      <c r="AC1233" s="6">
        <v>8948804.1699999999</v>
      </c>
      <c r="AD1233" s="30">
        <v>0</v>
      </c>
      <c r="AE1233" s="67">
        <f t="shared" si="289"/>
        <v>1</v>
      </c>
      <c r="AF1233" s="70">
        <f>IF(C1233=Sheet6!$E$3,Sheet6!$E$4,IF('January 2023'!C1233=Sheet6!$F$3,Sheet6!$F$4,IF('January 2023'!C1233=Sheet6!$G$3,Sheet6!$G$4,IF('January 2023'!C1233=Sheet6!$H$3,Sheet6!$H$4,IF('January 2023'!C1233=Sheet6!$I$3,Sheet6!$I$4,IF('January 2023'!C1233=Sheet6!$J$3,Sheet6!$J$4,IF('January 2023'!C1233=Sheet6!$K$3,Sheet6!$K$4,IF('January 2023'!C1233=Sheet6!$L$3,Sheet6!$L$4))))))))</f>
        <v>0.11591202664236167</v>
      </c>
      <c r="AG1233" s="74">
        <f t="shared" si="290"/>
        <v>1</v>
      </c>
      <c r="AH1233" s="71">
        <v>0.83099999999999996</v>
      </c>
      <c r="AI1233" s="72">
        <f t="shared" si="291"/>
        <v>1</v>
      </c>
      <c r="AJ1233" s="73">
        <f t="shared" si="292"/>
        <v>1</v>
      </c>
      <c r="AK1233" s="73">
        <v>0.63021003652928631</v>
      </c>
      <c r="AL1233" s="95">
        <f t="shared" si="293"/>
        <v>1</v>
      </c>
      <c r="AM1233" s="107">
        <v>0</v>
      </c>
      <c r="AN1233" s="98">
        <f t="shared" si="294"/>
        <v>0</v>
      </c>
      <c r="AO1233" s="99" t="e">
        <f>SUMIF([1]Sheet1!$AB:$AB,E1233,[1]Sheet1!$AA:$AA)</f>
        <v>#VALUE!</v>
      </c>
      <c r="AP1233" s="100">
        <f t="shared" si="295"/>
        <v>1</v>
      </c>
      <c r="AQ1233" s="97">
        <f t="shared" si="296"/>
        <v>0</v>
      </c>
      <c r="AR1233" s="100">
        <f t="shared" si="297"/>
        <v>1</v>
      </c>
      <c r="AS1233" s="101">
        <f t="shared" si="298"/>
        <v>0</v>
      </c>
      <c r="AT1233" s="100">
        <v>0.11591202664236167</v>
      </c>
      <c r="AU1233" s="108">
        <f t="shared" si="299"/>
        <v>1</v>
      </c>
    </row>
    <row r="1234" spans="1:47" hidden="1">
      <c r="A1234" s="21">
        <v>44927</v>
      </c>
      <c r="B1234" s="23" t="s">
        <v>13</v>
      </c>
      <c r="C1234" s="23" t="s">
        <v>974</v>
      </c>
      <c r="D1234" s="23" t="s">
        <v>1029</v>
      </c>
      <c r="E1234" s="23">
        <v>1002049561</v>
      </c>
      <c r="F1234" s="23" t="s">
        <v>15</v>
      </c>
      <c r="G1234" s="23">
        <v>1079493</v>
      </c>
      <c r="H1234" s="37" t="s">
        <v>16</v>
      </c>
      <c r="I1234" s="4" t="s">
        <v>3512</v>
      </c>
      <c r="J1234" s="4" t="s">
        <v>3512</v>
      </c>
      <c r="K1234" s="24">
        <v>122700</v>
      </c>
      <c r="L1234" s="24">
        <v>122700</v>
      </c>
      <c r="M1234" s="29">
        <v>1</v>
      </c>
      <c r="N1234" s="29">
        <v>1</v>
      </c>
      <c r="O1234" s="29">
        <v>0</v>
      </c>
      <c r="P1234" s="29">
        <v>122700</v>
      </c>
      <c r="Q1234" s="29">
        <v>0</v>
      </c>
      <c r="R1234" s="28">
        <v>8972050.5999999996</v>
      </c>
      <c r="S1234" s="28">
        <v>0</v>
      </c>
      <c r="T1234" s="28">
        <v>0</v>
      </c>
      <c r="U1234" s="28">
        <v>0</v>
      </c>
      <c r="V1234" s="29">
        <v>0</v>
      </c>
      <c r="W1234" s="29">
        <v>0</v>
      </c>
      <c r="X1234" s="32">
        <f t="shared" si="285"/>
        <v>1</v>
      </c>
      <c r="Y1234" s="33">
        <f t="shared" si="286"/>
        <v>122700</v>
      </c>
      <c r="Z1234" s="33">
        <f t="shared" si="287"/>
        <v>8972050.5999999996</v>
      </c>
      <c r="AA1234" s="33">
        <f t="shared" si="288"/>
        <v>0</v>
      </c>
      <c r="AB1234" s="5">
        <v>0</v>
      </c>
      <c r="AC1234" s="6">
        <v>18132243.850000001</v>
      </c>
      <c r="AD1234" s="32">
        <v>0</v>
      </c>
      <c r="AE1234" s="67">
        <f t="shared" si="289"/>
        <v>0</v>
      </c>
      <c r="AF1234" s="70">
        <f>IF(C1234=Sheet6!$E$3,Sheet6!$E$4,IF('January 2023'!C1234=Sheet6!$F$3,Sheet6!$F$4,IF('January 2023'!C1234=Sheet6!$G$3,Sheet6!$G$4,IF('January 2023'!C1234=Sheet6!$H$3,Sheet6!$H$4,IF('January 2023'!C1234=Sheet6!$I$3,Sheet6!$I$4,IF('January 2023'!C1234=Sheet6!$J$3,Sheet6!$J$4,IF('January 2023'!C1234=Sheet6!$K$3,Sheet6!$K$4,IF('January 2023'!C1234=Sheet6!$L$3,Sheet6!$L$4))))))))</f>
        <v>0.11591202664236167</v>
      </c>
      <c r="AG1234" s="74">
        <f t="shared" si="290"/>
        <v>1</v>
      </c>
      <c r="AH1234" s="71">
        <v>0.83099999999999996</v>
      </c>
      <c r="AI1234" s="72">
        <f t="shared" si="291"/>
        <v>1</v>
      </c>
      <c r="AJ1234" s="73">
        <f t="shared" si="292"/>
        <v>0</v>
      </c>
      <c r="AK1234" s="73">
        <v>0.63021003652928631</v>
      </c>
      <c r="AL1234" s="95">
        <f t="shared" si="293"/>
        <v>0</v>
      </c>
      <c r="AM1234" s="107">
        <v>0</v>
      </c>
      <c r="AN1234" s="98">
        <f t="shared" si="294"/>
        <v>0</v>
      </c>
      <c r="AO1234" s="99" t="e">
        <f>SUMIF([1]Sheet1!$AB:$AB,E1234,[1]Sheet1!$AA:$AA)</f>
        <v>#VALUE!</v>
      </c>
      <c r="AP1234" s="100">
        <f t="shared" si="295"/>
        <v>1</v>
      </c>
      <c r="AQ1234" s="97">
        <f t="shared" si="296"/>
        <v>0</v>
      </c>
      <c r="AR1234" s="100">
        <f t="shared" si="297"/>
        <v>0</v>
      </c>
      <c r="AS1234" s="101">
        <f t="shared" si="298"/>
        <v>1</v>
      </c>
      <c r="AT1234" s="100">
        <v>0.11591202664236167</v>
      </c>
      <c r="AU1234" s="108">
        <f t="shared" si="299"/>
        <v>0</v>
      </c>
    </row>
    <row r="1235" spans="1:47" hidden="1">
      <c r="A1235" s="21">
        <v>44927</v>
      </c>
      <c r="B1235" s="22" t="s">
        <v>13</v>
      </c>
      <c r="C1235" s="22" t="s">
        <v>974</v>
      </c>
      <c r="D1235" s="22" t="s">
        <v>1036</v>
      </c>
      <c r="E1235" s="22">
        <v>1002651417</v>
      </c>
      <c r="F1235" s="23" t="s">
        <v>15</v>
      </c>
      <c r="G1235" s="22">
        <v>1079501</v>
      </c>
      <c r="H1235" s="36" t="s">
        <v>16</v>
      </c>
      <c r="I1235" s="4" t="s">
        <v>3512</v>
      </c>
      <c r="J1235" s="4" t="s">
        <v>3512</v>
      </c>
      <c r="K1235" s="24">
        <v>88670</v>
      </c>
      <c r="L1235" s="25">
        <v>88670</v>
      </c>
      <c r="M1235" s="26">
        <v>1</v>
      </c>
      <c r="N1235" s="26">
        <v>1</v>
      </c>
      <c r="O1235" s="26">
        <v>0</v>
      </c>
      <c r="P1235" s="26">
        <v>88670</v>
      </c>
      <c r="Q1235" s="26">
        <v>0</v>
      </c>
      <c r="R1235" s="27">
        <v>6483714.1599999992</v>
      </c>
      <c r="S1235" s="27">
        <v>0</v>
      </c>
      <c r="T1235" s="28">
        <v>6942173.8099999996</v>
      </c>
      <c r="U1235" s="27">
        <v>0</v>
      </c>
      <c r="V1235" s="29">
        <v>1</v>
      </c>
      <c r="W1235" s="26">
        <v>0</v>
      </c>
      <c r="X1235" s="30">
        <f t="shared" si="285"/>
        <v>1</v>
      </c>
      <c r="Y1235" s="31">
        <f t="shared" si="286"/>
        <v>88670</v>
      </c>
      <c r="Z1235" s="31">
        <f t="shared" si="287"/>
        <v>6483714.1599999992</v>
      </c>
      <c r="AA1235" s="31">
        <f t="shared" si="288"/>
        <v>6942173.8099999996</v>
      </c>
      <c r="AB1235" s="5">
        <v>1</v>
      </c>
      <c r="AC1235" s="6">
        <v>9044022.5199999996</v>
      </c>
      <c r="AD1235" s="30">
        <v>0</v>
      </c>
      <c r="AE1235" s="67">
        <f t="shared" si="289"/>
        <v>1</v>
      </c>
      <c r="AF1235" s="70">
        <f>IF(C1235=Sheet6!$E$3,Sheet6!$E$4,IF('January 2023'!C1235=Sheet6!$F$3,Sheet6!$F$4,IF('January 2023'!C1235=Sheet6!$G$3,Sheet6!$G$4,IF('January 2023'!C1235=Sheet6!$H$3,Sheet6!$H$4,IF('January 2023'!C1235=Sheet6!$I$3,Sheet6!$I$4,IF('January 2023'!C1235=Sheet6!$J$3,Sheet6!$J$4,IF('January 2023'!C1235=Sheet6!$K$3,Sheet6!$K$4,IF('January 2023'!C1235=Sheet6!$L$3,Sheet6!$L$4))))))))</f>
        <v>0.11591202664236167</v>
      </c>
      <c r="AG1235" s="74">
        <f t="shared" si="290"/>
        <v>1</v>
      </c>
      <c r="AH1235" s="71">
        <v>0.83099999999999996</v>
      </c>
      <c r="AI1235" s="72">
        <f t="shared" si="291"/>
        <v>1</v>
      </c>
      <c r="AJ1235" s="73">
        <f t="shared" si="292"/>
        <v>1</v>
      </c>
      <c r="AK1235" s="73">
        <v>0.63021003652928631</v>
      </c>
      <c r="AL1235" s="95">
        <f t="shared" si="293"/>
        <v>1</v>
      </c>
      <c r="AM1235" s="107">
        <v>0</v>
      </c>
      <c r="AN1235" s="98">
        <f t="shared" si="294"/>
        <v>0</v>
      </c>
      <c r="AO1235" s="99" t="e">
        <f>SUMIF([1]Sheet1!$AB:$AB,E1235,[1]Sheet1!$AA:$AA)</f>
        <v>#VALUE!</v>
      </c>
      <c r="AP1235" s="100">
        <f t="shared" si="295"/>
        <v>1</v>
      </c>
      <c r="AQ1235" s="97">
        <f t="shared" si="296"/>
        <v>0</v>
      </c>
      <c r="AR1235" s="100">
        <f t="shared" si="297"/>
        <v>1.0707094172701779</v>
      </c>
      <c r="AS1235" s="101">
        <f t="shared" si="298"/>
        <v>-7.0709417270177877E-2</v>
      </c>
      <c r="AT1235" s="100">
        <v>0.11591202664236167</v>
      </c>
      <c r="AU1235" s="108">
        <f t="shared" si="299"/>
        <v>1</v>
      </c>
    </row>
    <row r="1236" spans="1:47" hidden="1">
      <c r="A1236" s="21">
        <v>44927</v>
      </c>
      <c r="B1236" s="22" t="s">
        <v>13</v>
      </c>
      <c r="C1236" s="22" t="s">
        <v>974</v>
      </c>
      <c r="D1236" s="22" t="s">
        <v>1035</v>
      </c>
      <c r="E1236" s="22">
        <v>1002049603</v>
      </c>
      <c r="F1236" s="23" t="s">
        <v>15</v>
      </c>
      <c r="G1236" s="22">
        <v>1079493</v>
      </c>
      <c r="H1236" s="36" t="s">
        <v>16</v>
      </c>
      <c r="I1236" s="4" t="s">
        <v>3512</v>
      </c>
      <c r="J1236" s="4" t="s">
        <v>3512</v>
      </c>
      <c r="K1236" s="24">
        <v>80400</v>
      </c>
      <c r="L1236" s="25">
        <v>80400</v>
      </c>
      <c r="M1236" s="26">
        <v>1</v>
      </c>
      <c r="N1236" s="26">
        <v>1</v>
      </c>
      <c r="O1236" s="26">
        <v>0</v>
      </c>
      <c r="P1236" s="26">
        <v>80400</v>
      </c>
      <c r="Q1236" s="26">
        <v>0</v>
      </c>
      <c r="R1236" s="27">
        <v>5878996.4800000004</v>
      </c>
      <c r="S1236" s="27">
        <v>0</v>
      </c>
      <c r="T1236" s="28">
        <v>6294696.9000000004</v>
      </c>
      <c r="U1236" s="27">
        <v>0</v>
      </c>
      <c r="V1236" s="29">
        <v>1</v>
      </c>
      <c r="W1236" s="26">
        <v>0</v>
      </c>
      <c r="X1236" s="30">
        <f t="shared" si="285"/>
        <v>1</v>
      </c>
      <c r="Y1236" s="31">
        <f t="shared" si="286"/>
        <v>80400</v>
      </c>
      <c r="Z1236" s="31">
        <f t="shared" si="287"/>
        <v>5878996.4800000004</v>
      </c>
      <c r="AA1236" s="31">
        <f t="shared" si="288"/>
        <v>6294696.9000000004</v>
      </c>
      <c r="AB1236" s="5">
        <v>1</v>
      </c>
      <c r="AC1236" s="6">
        <v>41588370.799999997</v>
      </c>
      <c r="AD1236" s="30">
        <v>0</v>
      </c>
      <c r="AE1236" s="67">
        <f t="shared" si="289"/>
        <v>1</v>
      </c>
      <c r="AF1236" s="70">
        <f>IF(C1236=Sheet6!$E$3,Sheet6!$E$4,IF('January 2023'!C1236=Sheet6!$F$3,Sheet6!$F$4,IF('January 2023'!C1236=Sheet6!$G$3,Sheet6!$G$4,IF('January 2023'!C1236=Sheet6!$H$3,Sheet6!$H$4,IF('January 2023'!C1236=Sheet6!$I$3,Sheet6!$I$4,IF('January 2023'!C1236=Sheet6!$J$3,Sheet6!$J$4,IF('January 2023'!C1236=Sheet6!$K$3,Sheet6!$K$4,IF('January 2023'!C1236=Sheet6!$L$3,Sheet6!$L$4))))))))</f>
        <v>0.11591202664236167</v>
      </c>
      <c r="AG1236" s="74">
        <f t="shared" si="290"/>
        <v>1</v>
      </c>
      <c r="AH1236" s="71">
        <v>0.83099999999999996</v>
      </c>
      <c r="AI1236" s="72">
        <f t="shared" si="291"/>
        <v>1</v>
      </c>
      <c r="AJ1236" s="73">
        <f t="shared" si="292"/>
        <v>1</v>
      </c>
      <c r="AK1236" s="73">
        <v>0.63021003652928631</v>
      </c>
      <c r="AL1236" s="95">
        <f t="shared" si="293"/>
        <v>1</v>
      </c>
      <c r="AM1236" s="107">
        <v>0</v>
      </c>
      <c r="AN1236" s="98">
        <f t="shared" si="294"/>
        <v>0</v>
      </c>
      <c r="AO1236" s="99" t="e">
        <f>SUMIF([1]Sheet1!$AB:$AB,E1236,[1]Sheet1!$AA:$AA)</f>
        <v>#VALUE!</v>
      </c>
      <c r="AP1236" s="100">
        <f t="shared" si="295"/>
        <v>1</v>
      </c>
      <c r="AQ1236" s="97">
        <f t="shared" si="296"/>
        <v>0</v>
      </c>
      <c r="AR1236" s="100">
        <f t="shared" si="297"/>
        <v>1.0707094180808219</v>
      </c>
      <c r="AS1236" s="101">
        <f t="shared" si="298"/>
        <v>-7.0709418080821873E-2</v>
      </c>
      <c r="AT1236" s="100">
        <v>0.11591202664236167</v>
      </c>
      <c r="AU1236" s="108">
        <f t="shared" si="299"/>
        <v>1</v>
      </c>
    </row>
    <row r="1237" spans="1:47" hidden="1">
      <c r="A1237" s="21">
        <v>44927</v>
      </c>
      <c r="B1237" s="23" t="s">
        <v>13</v>
      </c>
      <c r="C1237" s="23" t="s">
        <v>974</v>
      </c>
      <c r="D1237" s="23" t="s">
        <v>1024</v>
      </c>
      <c r="E1237" s="23">
        <v>1006007614</v>
      </c>
      <c r="F1237" s="23" t="s">
        <v>15</v>
      </c>
      <c r="G1237" s="23">
        <v>1079047</v>
      </c>
      <c r="H1237" s="37" t="s">
        <v>16</v>
      </c>
      <c r="I1237" s="4" t="s">
        <v>3512</v>
      </c>
      <c r="J1237" s="4" t="s">
        <v>3512</v>
      </c>
      <c r="K1237" s="24">
        <v>77130</v>
      </c>
      <c r="L1237" s="24">
        <v>77130</v>
      </c>
      <c r="M1237" s="29">
        <v>1</v>
      </c>
      <c r="N1237" s="29">
        <v>1</v>
      </c>
      <c r="O1237" s="29">
        <v>0</v>
      </c>
      <c r="P1237" s="29">
        <v>77130</v>
      </c>
      <c r="Q1237" s="29">
        <v>0</v>
      </c>
      <c r="R1237" s="28">
        <v>5639888.04</v>
      </c>
      <c r="S1237" s="28">
        <v>0</v>
      </c>
      <c r="T1237" s="28">
        <v>5639888.04</v>
      </c>
      <c r="U1237" s="28">
        <v>0</v>
      </c>
      <c r="V1237" s="29">
        <v>1</v>
      </c>
      <c r="W1237" s="29">
        <v>0</v>
      </c>
      <c r="X1237" s="32">
        <f t="shared" si="285"/>
        <v>1</v>
      </c>
      <c r="Y1237" s="33">
        <f t="shared" si="286"/>
        <v>77130</v>
      </c>
      <c r="Z1237" s="33">
        <f t="shared" si="287"/>
        <v>5639888.04</v>
      </c>
      <c r="AA1237" s="33">
        <f t="shared" si="288"/>
        <v>5639888.04</v>
      </c>
      <c r="AB1237" s="5">
        <v>1</v>
      </c>
      <c r="AC1237" s="6">
        <v>5604942.1799999997</v>
      </c>
      <c r="AD1237" s="32">
        <v>0</v>
      </c>
      <c r="AE1237" s="67">
        <f t="shared" si="289"/>
        <v>1</v>
      </c>
      <c r="AF1237" s="70">
        <f>IF(C1237=Sheet6!$E$3,Sheet6!$E$4,IF('January 2023'!C1237=Sheet6!$F$3,Sheet6!$F$4,IF('January 2023'!C1237=Sheet6!$G$3,Sheet6!$G$4,IF('January 2023'!C1237=Sheet6!$H$3,Sheet6!$H$4,IF('January 2023'!C1237=Sheet6!$I$3,Sheet6!$I$4,IF('January 2023'!C1237=Sheet6!$J$3,Sheet6!$J$4,IF('January 2023'!C1237=Sheet6!$K$3,Sheet6!$K$4,IF('January 2023'!C1237=Sheet6!$L$3,Sheet6!$L$4))))))))</f>
        <v>0.11591202664236167</v>
      </c>
      <c r="AG1237" s="74">
        <f t="shared" si="290"/>
        <v>1</v>
      </c>
      <c r="AH1237" s="71">
        <v>0.83099999999999996</v>
      </c>
      <c r="AI1237" s="72">
        <f t="shared" si="291"/>
        <v>1</v>
      </c>
      <c r="AJ1237" s="73">
        <f t="shared" si="292"/>
        <v>1</v>
      </c>
      <c r="AK1237" s="73">
        <v>0.63021003652928631</v>
      </c>
      <c r="AL1237" s="95">
        <f t="shared" si="293"/>
        <v>1</v>
      </c>
      <c r="AM1237" s="107">
        <v>0</v>
      </c>
      <c r="AN1237" s="98">
        <f t="shared" si="294"/>
        <v>0</v>
      </c>
      <c r="AO1237" s="99" t="e">
        <f>SUMIF([1]Sheet1!$AB:$AB,E1237,[1]Sheet1!$AA:$AA)</f>
        <v>#VALUE!</v>
      </c>
      <c r="AP1237" s="100">
        <f t="shared" si="295"/>
        <v>1</v>
      </c>
      <c r="AQ1237" s="97">
        <f t="shared" si="296"/>
        <v>0</v>
      </c>
      <c r="AR1237" s="100">
        <f t="shared" si="297"/>
        <v>1</v>
      </c>
      <c r="AS1237" s="101">
        <f t="shared" si="298"/>
        <v>0</v>
      </c>
      <c r="AT1237" s="100">
        <v>0.11591202664236167</v>
      </c>
      <c r="AU1237" s="108">
        <f t="shared" si="299"/>
        <v>1</v>
      </c>
    </row>
    <row r="1238" spans="1:47" hidden="1">
      <c r="A1238" s="21">
        <v>44927</v>
      </c>
      <c r="B1238" s="22" t="s">
        <v>13</v>
      </c>
      <c r="C1238" s="22" t="s">
        <v>974</v>
      </c>
      <c r="D1238" s="22" t="s">
        <v>1040</v>
      </c>
      <c r="E1238" s="22">
        <v>1002049613</v>
      </c>
      <c r="F1238" s="23" t="s">
        <v>15</v>
      </c>
      <c r="G1238" s="22">
        <v>1079501</v>
      </c>
      <c r="H1238" s="36" t="s">
        <v>16</v>
      </c>
      <c r="I1238" s="4" t="s">
        <v>3512</v>
      </c>
      <c r="J1238" s="4" t="s">
        <v>3512</v>
      </c>
      <c r="K1238" s="24">
        <v>74883</v>
      </c>
      <c r="L1238" s="25">
        <v>74883</v>
      </c>
      <c r="M1238" s="26">
        <v>1</v>
      </c>
      <c r="N1238" s="26">
        <v>1</v>
      </c>
      <c r="O1238" s="26">
        <v>0</v>
      </c>
      <c r="P1238" s="26">
        <v>74880</v>
      </c>
      <c r="Q1238" s="26">
        <v>0</v>
      </c>
      <c r="R1238" s="27">
        <v>5475363.8899999997</v>
      </c>
      <c r="S1238" s="27">
        <v>0</v>
      </c>
      <c r="T1238" s="28">
        <v>5475363.8899999997</v>
      </c>
      <c r="U1238" s="27">
        <v>0</v>
      </c>
      <c r="V1238" s="29">
        <v>1</v>
      </c>
      <c r="W1238" s="26">
        <v>0</v>
      </c>
      <c r="X1238" s="30">
        <f t="shared" si="285"/>
        <v>1</v>
      </c>
      <c r="Y1238" s="31">
        <f t="shared" si="286"/>
        <v>74880</v>
      </c>
      <c r="Z1238" s="31">
        <f t="shared" si="287"/>
        <v>5475363.8899999997</v>
      </c>
      <c r="AA1238" s="31">
        <f t="shared" si="288"/>
        <v>5475363.8899999997</v>
      </c>
      <c r="AB1238" s="5">
        <v>1</v>
      </c>
      <c r="AC1238" s="6">
        <v>3742995.89</v>
      </c>
      <c r="AD1238" s="30">
        <v>0</v>
      </c>
      <c r="AE1238" s="67">
        <f t="shared" si="289"/>
        <v>1</v>
      </c>
      <c r="AF1238" s="70">
        <f>IF(C1238=Sheet6!$E$3,Sheet6!$E$4,IF('January 2023'!C1238=Sheet6!$F$3,Sheet6!$F$4,IF('January 2023'!C1238=Sheet6!$G$3,Sheet6!$G$4,IF('January 2023'!C1238=Sheet6!$H$3,Sheet6!$H$4,IF('January 2023'!C1238=Sheet6!$I$3,Sheet6!$I$4,IF('January 2023'!C1238=Sheet6!$J$3,Sheet6!$J$4,IF('January 2023'!C1238=Sheet6!$K$3,Sheet6!$K$4,IF('January 2023'!C1238=Sheet6!$L$3,Sheet6!$L$4))))))))</f>
        <v>0.11591202664236167</v>
      </c>
      <c r="AG1238" s="74">
        <f t="shared" si="290"/>
        <v>0.99995993750250389</v>
      </c>
      <c r="AH1238" s="71">
        <v>0.83099999999999996</v>
      </c>
      <c r="AI1238" s="72">
        <f t="shared" si="291"/>
        <v>1</v>
      </c>
      <c r="AJ1238" s="73">
        <f t="shared" si="292"/>
        <v>1</v>
      </c>
      <c r="AK1238" s="73">
        <v>0.63021003652928631</v>
      </c>
      <c r="AL1238" s="95">
        <f t="shared" si="293"/>
        <v>1</v>
      </c>
      <c r="AM1238" s="107">
        <v>0</v>
      </c>
      <c r="AN1238" s="98">
        <f t="shared" si="294"/>
        <v>0</v>
      </c>
      <c r="AO1238" s="99" t="e">
        <f>SUMIF([1]Sheet1!$AB:$AB,E1238,[1]Sheet1!$AA:$AA)</f>
        <v>#VALUE!</v>
      </c>
      <c r="AP1238" s="100">
        <f t="shared" si="295"/>
        <v>1</v>
      </c>
      <c r="AQ1238" s="97">
        <f t="shared" si="296"/>
        <v>0</v>
      </c>
      <c r="AR1238" s="100">
        <f t="shared" si="297"/>
        <v>1</v>
      </c>
      <c r="AS1238" s="101">
        <f t="shared" si="298"/>
        <v>4.0062497496107241E-5</v>
      </c>
      <c r="AT1238" s="100">
        <v>0.11591202664236167</v>
      </c>
      <c r="AU1238" s="108">
        <f t="shared" si="299"/>
        <v>1</v>
      </c>
    </row>
    <row r="1239" spans="1:47" hidden="1">
      <c r="A1239" s="21">
        <v>44927</v>
      </c>
      <c r="B1239" s="22" t="s">
        <v>13</v>
      </c>
      <c r="C1239" s="22" t="s">
        <v>974</v>
      </c>
      <c r="D1239" s="22" t="s">
        <v>1031</v>
      </c>
      <c r="E1239" s="22">
        <v>1002050696</v>
      </c>
      <c r="F1239" s="23" t="s">
        <v>15</v>
      </c>
      <c r="G1239" s="22">
        <v>1079493</v>
      </c>
      <c r="H1239" s="36" t="s">
        <v>16</v>
      </c>
      <c r="I1239" s="4" t="s">
        <v>3512</v>
      </c>
      <c r="J1239" s="4" t="s">
        <v>3512</v>
      </c>
      <c r="K1239" s="24">
        <v>73210</v>
      </c>
      <c r="L1239" s="25">
        <v>73210</v>
      </c>
      <c r="M1239" s="26">
        <v>1</v>
      </c>
      <c r="N1239" s="26">
        <v>1</v>
      </c>
      <c r="O1239" s="26">
        <v>0</v>
      </c>
      <c r="P1239" s="26">
        <v>73210</v>
      </c>
      <c r="Q1239" s="26">
        <v>0</v>
      </c>
      <c r="R1239" s="27">
        <v>5353250.4000000004</v>
      </c>
      <c r="S1239" s="27">
        <v>0</v>
      </c>
      <c r="T1239" s="28">
        <v>5731775.6200000001</v>
      </c>
      <c r="U1239" s="27">
        <v>0</v>
      </c>
      <c r="V1239" s="29">
        <v>1</v>
      </c>
      <c r="W1239" s="26">
        <v>0</v>
      </c>
      <c r="X1239" s="30">
        <f t="shared" si="285"/>
        <v>1</v>
      </c>
      <c r="Y1239" s="31">
        <f t="shared" si="286"/>
        <v>73210</v>
      </c>
      <c r="Z1239" s="31">
        <f t="shared" si="287"/>
        <v>5353250.4000000004</v>
      </c>
      <c r="AA1239" s="31">
        <f t="shared" si="288"/>
        <v>5731775.6200000001</v>
      </c>
      <c r="AB1239" s="5">
        <v>1</v>
      </c>
      <c r="AC1239" s="6">
        <v>18879914.449999999</v>
      </c>
      <c r="AD1239" s="30">
        <v>0</v>
      </c>
      <c r="AE1239" s="67">
        <f t="shared" si="289"/>
        <v>1</v>
      </c>
      <c r="AF1239" s="70">
        <f>IF(C1239=Sheet6!$E$3,Sheet6!$E$4,IF('January 2023'!C1239=Sheet6!$F$3,Sheet6!$F$4,IF('January 2023'!C1239=Sheet6!$G$3,Sheet6!$G$4,IF('January 2023'!C1239=Sheet6!$H$3,Sheet6!$H$4,IF('January 2023'!C1239=Sheet6!$I$3,Sheet6!$I$4,IF('January 2023'!C1239=Sheet6!$J$3,Sheet6!$J$4,IF('January 2023'!C1239=Sheet6!$K$3,Sheet6!$K$4,IF('January 2023'!C1239=Sheet6!$L$3,Sheet6!$L$4))))))))</f>
        <v>0.11591202664236167</v>
      </c>
      <c r="AG1239" s="74">
        <f t="shared" si="290"/>
        <v>1</v>
      </c>
      <c r="AH1239" s="71">
        <v>0.83099999999999996</v>
      </c>
      <c r="AI1239" s="72">
        <f t="shared" si="291"/>
        <v>1</v>
      </c>
      <c r="AJ1239" s="73">
        <f t="shared" si="292"/>
        <v>1</v>
      </c>
      <c r="AK1239" s="73">
        <v>0.63021003652928631</v>
      </c>
      <c r="AL1239" s="95">
        <f t="shared" si="293"/>
        <v>1</v>
      </c>
      <c r="AM1239" s="107">
        <v>0</v>
      </c>
      <c r="AN1239" s="98">
        <f t="shared" si="294"/>
        <v>0</v>
      </c>
      <c r="AO1239" s="99" t="e">
        <f>SUMIF([1]Sheet1!$AB:$AB,E1239,[1]Sheet1!$AA:$AA)</f>
        <v>#VALUE!</v>
      </c>
      <c r="AP1239" s="100">
        <f t="shared" si="295"/>
        <v>1</v>
      </c>
      <c r="AQ1239" s="97">
        <f t="shared" si="296"/>
        <v>0</v>
      </c>
      <c r="AR1239" s="100">
        <f t="shared" si="297"/>
        <v>1.0707094179640839</v>
      </c>
      <c r="AS1239" s="101">
        <f t="shared" si="298"/>
        <v>-7.070941796408392E-2</v>
      </c>
      <c r="AT1239" s="100">
        <v>0.11591202664236167</v>
      </c>
      <c r="AU1239" s="108">
        <f t="shared" si="299"/>
        <v>1</v>
      </c>
    </row>
    <row r="1240" spans="1:47" hidden="1">
      <c r="A1240" s="21">
        <v>44927</v>
      </c>
      <c r="B1240" s="22" t="s">
        <v>13</v>
      </c>
      <c r="C1240" s="22" t="s">
        <v>974</v>
      </c>
      <c r="D1240" s="22" t="s">
        <v>1171</v>
      </c>
      <c r="E1240" s="22">
        <v>1002050404</v>
      </c>
      <c r="F1240" s="23" t="s">
        <v>15</v>
      </c>
      <c r="G1240" s="22">
        <v>1079501</v>
      </c>
      <c r="H1240" s="36" t="s">
        <v>16</v>
      </c>
      <c r="I1240" s="4" t="s">
        <v>3512</v>
      </c>
      <c r="J1240" s="4" t="s">
        <v>3512</v>
      </c>
      <c r="K1240" s="24">
        <v>69540</v>
      </c>
      <c r="L1240" s="25">
        <v>69540</v>
      </c>
      <c r="M1240" s="26">
        <v>1</v>
      </c>
      <c r="N1240" s="26">
        <v>1</v>
      </c>
      <c r="O1240" s="26">
        <v>0</v>
      </c>
      <c r="P1240" s="26">
        <v>69540</v>
      </c>
      <c r="Q1240" s="26">
        <v>0</v>
      </c>
      <c r="R1240" s="27">
        <v>5084893.2300000004</v>
      </c>
      <c r="S1240" s="27">
        <v>0</v>
      </c>
      <c r="T1240" s="28">
        <v>5084893.2300000004</v>
      </c>
      <c r="U1240" s="27">
        <v>0</v>
      </c>
      <c r="V1240" s="29">
        <v>1</v>
      </c>
      <c r="W1240" s="26">
        <v>0</v>
      </c>
      <c r="X1240" s="30">
        <f t="shared" si="285"/>
        <v>1</v>
      </c>
      <c r="Y1240" s="31">
        <f t="shared" si="286"/>
        <v>69540</v>
      </c>
      <c r="Z1240" s="31">
        <f t="shared" si="287"/>
        <v>5084893.2300000004</v>
      </c>
      <c r="AA1240" s="31">
        <f t="shared" si="288"/>
        <v>5084893.2300000004</v>
      </c>
      <c r="AB1240" s="5">
        <v>1</v>
      </c>
      <c r="AC1240" s="6">
        <v>4839243.97</v>
      </c>
      <c r="AD1240" s="30">
        <v>0</v>
      </c>
      <c r="AE1240" s="67">
        <f t="shared" si="289"/>
        <v>1</v>
      </c>
      <c r="AF1240" s="70">
        <f>IF(C1240=Sheet6!$E$3,Sheet6!$E$4,IF('January 2023'!C1240=Sheet6!$F$3,Sheet6!$F$4,IF('January 2023'!C1240=Sheet6!$G$3,Sheet6!$G$4,IF('January 2023'!C1240=Sheet6!$H$3,Sheet6!$H$4,IF('January 2023'!C1240=Sheet6!$I$3,Sheet6!$I$4,IF('January 2023'!C1240=Sheet6!$J$3,Sheet6!$J$4,IF('January 2023'!C1240=Sheet6!$K$3,Sheet6!$K$4,IF('January 2023'!C1240=Sheet6!$L$3,Sheet6!$L$4))))))))</f>
        <v>0.11591202664236167</v>
      </c>
      <c r="AG1240" s="74">
        <f t="shared" si="290"/>
        <v>1</v>
      </c>
      <c r="AH1240" s="71">
        <v>0.83099999999999996</v>
      </c>
      <c r="AI1240" s="72">
        <f t="shared" si="291"/>
        <v>1</v>
      </c>
      <c r="AJ1240" s="73">
        <f t="shared" si="292"/>
        <v>1</v>
      </c>
      <c r="AK1240" s="73">
        <v>0.63021003652928631</v>
      </c>
      <c r="AL1240" s="95">
        <f t="shared" si="293"/>
        <v>1</v>
      </c>
      <c r="AM1240" s="107">
        <v>0</v>
      </c>
      <c r="AN1240" s="98">
        <f t="shared" si="294"/>
        <v>0</v>
      </c>
      <c r="AO1240" s="99" t="e">
        <f>SUMIF([1]Sheet1!$AB:$AB,E1240,[1]Sheet1!$AA:$AA)</f>
        <v>#VALUE!</v>
      </c>
      <c r="AP1240" s="100">
        <f t="shared" si="295"/>
        <v>1</v>
      </c>
      <c r="AQ1240" s="97">
        <f t="shared" si="296"/>
        <v>0</v>
      </c>
      <c r="AR1240" s="100">
        <f t="shared" si="297"/>
        <v>1</v>
      </c>
      <c r="AS1240" s="101">
        <f t="shared" si="298"/>
        <v>0</v>
      </c>
      <c r="AT1240" s="100">
        <v>0.11591202664236167</v>
      </c>
      <c r="AU1240" s="108">
        <f t="shared" si="299"/>
        <v>1</v>
      </c>
    </row>
    <row r="1241" spans="1:47" hidden="1">
      <c r="A1241" s="21">
        <v>44927</v>
      </c>
      <c r="B1241" s="23" t="s">
        <v>13</v>
      </c>
      <c r="C1241" s="23" t="s">
        <v>974</v>
      </c>
      <c r="D1241" s="23" t="s">
        <v>1070</v>
      </c>
      <c r="E1241" s="23">
        <v>1002049610</v>
      </c>
      <c r="F1241" s="23" t="s">
        <v>15</v>
      </c>
      <c r="G1241" s="23">
        <v>1079493</v>
      </c>
      <c r="H1241" s="37" t="s">
        <v>16</v>
      </c>
      <c r="I1241" s="4" t="s">
        <v>3512</v>
      </c>
      <c r="J1241" s="4" t="s">
        <v>3512</v>
      </c>
      <c r="K1241" s="24">
        <v>55350</v>
      </c>
      <c r="L1241" s="24">
        <v>55350</v>
      </c>
      <c r="M1241" s="29">
        <v>1</v>
      </c>
      <c r="N1241" s="29">
        <v>1</v>
      </c>
      <c r="O1241" s="29">
        <v>0</v>
      </c>
      <c r="P1241" s="29">
        <v>55350</v>
      </c>
      <c r="Q1241" s="29">
        <v>0</v>
      </c>
      <c r="R1241" s="28">
        <v>4047294.22</v>
      </c>
      <c r="S1241" s="28">
        <v>0</v>
      </c>
      <c r="T1241" s="28">
        <v>4047294.22</v>
      </c>
      <c r="U1241" s="28">
        <v>0</v>
      </c>
      <c r="V1241" s="29">
        <v>1</v>
      </c>
      <c r="W1241" s="29">
        <v>0</v>
      </c>
      <c r="X1241" s="32">
        <f t="shared" si="285"/>
        <v>1</v>
      </c>
      <c r="Y1241" s="33">
        <f t="shared" si="286"/>
        <v>55350</v>
      </c>
      <c r="Z1241" s="33">
        <f t="shared" si="287"/>
        <v>4047294.22</v>
      </c>
      <c r="AA1241" s="33">
        <f t="shared" si="288"/>
        <v>4047294.22</v>
      </c>
      <c r="AB1241" s="5">
        <v>1</v>
      </c>
      <c r="AC1241" s="6">
        <v>3957673.24</v>
      </c>
      <c r="AD1241" s="32">
        <v>0</v>
      </c>
      <c r="AE1241" s="67">
        <f t="shared" si="289"/>
        <v>1</v>
      </c>
      <c r="AF1241" s="70">
        <f>IF(C1241=Sheet6!$E$3,Sheet6!$E$4,IF('January 2023'!C1241=Sheet6!$F$3,Sheet6!$F$4,IF('January 2023'!C1241=Sheet6!$G$3,Sheet6!$G$4,IF('January 2023'!C1241=Sheet6!$H$3,Sheet6!$H$4,IF('January 2023'!C1241=Sheet6!$I$3,Sheet6!$I$4,IF('January 2023'!C1241=Sheet6!$J$3,Sheet6!$J$4,IF('January 2023'!C1241=Sheet6!$K$3,Sheet6!$K$4,IF('January 2023'!C1241=Sheet6!$L$3,Sheet6!$L$4))))))))</f>
        <v>0.11591202664236167</v>
      </c>
      <c r="AG1241" s="74">
        <f t="shared" si="290"/>
        <v>1</v>
      </c>
      <c r="AH1241" s="71">
        <v>0.83099999999999996</v>
      </c>
      <c r="AI1241" s="72">
        <f t="shared" si="291"/>
        <v>1</v>
      </c>
      <c r="AJ1241" s="73">
        <f t="shared" si="292"/>
        <v>1</v>
      </c>
      <c r="AK1241" s="73">
        <v>0.63021003652928631</v>
      </c>
      <c r="AL1241" s="95">
        <f t="shared" si="293"/>
        <v>1</v>
      </c>
      <c r="AM1241" s="107">
        <v>0</v>
      </c>
      <c r="AN1241" s="98">
        <f t="shared" si="294"/>
        <v>0</v>
      </c>
      <c r="AO1241" s="99" t="e">
        <f>SUMIF([1]Sheet1!$AB:$AB,E1241,[1]Sheet1!$AA:$AA)</f>
        <v>#VALUE!</v>
      </c>
      <c r="AP1241" s="100">
        <f t="shared" si="295"/>
        <v>1</v>
      </c>
      <c r="AQ1241" s="97">
        <f t="shared" si="296"/>
        <v>0</v>
      </c>
      <c r="AR1241" s="100">
        <f t="shared" si="297"/>
        <v>1</v>
      </c>
      <c r="AS1241" s="101">
        <f t="shared" si="298"/>
        <v>0</v>
      </c>
      <c r="AT1241" s="100">
        <v>0.11591202664236167</v>
      </c>
      <c r="AU1241" s="108">
        <f t="shared" si="299"/>
        <v>1</v>
      </c>
    </row>
    <row r="1242" spans="1:47" hidden="1">
      <c r="A1242" s="21">
        <v>44927</v>
      </c>
      <c r="B1242" s="22" t="s">
        <v>13</v>
      </c>
      <c r="C1242" s="22" t="s">
        <v>974</v>
      </c>
      <c r="D1242" s="22" t="s">
        <v>1090</v>
      </c>
      <c r="E1242" s="22">
        <v>1002049732</v>
      </c>
      <c r="F1242" s="23" t="s">
        <v>15</v>
      </c>
      <c r="G1242" s="22">
        <v>1079501</v>
      </c>
      <c r="H1242" s="36" t="s">
        <v>16</v>
      </c>
      <c r="I1242" s="4" t="s">
        <v>3512</v>
      </c>
      <c r="J1242" s="4" t="s">
        <v>3512</v>
      </c>
      <c r="K1242" s="24">
        <v>35625</v>
      </c>
      <c r="L1242" s="25">
        <v>35625</v>
      </c>
      <c r="M1242" s="26">
        <v>1</v>
      </c>
      <c r="N1242" s="26">
        <v>1</v>
      </c>
      <c r="O1242" s="26">
        <v>0</v>
      </c>
      <c r="P1242" s="26">
        <v>35625</v>
      </c>
      <c r="Q1242" s="26">
        <v>0</v>
      </c>
      <c r="R1242" s="27">
        <v>2604965.8000000003</v>
      </c>
      <c r="S1242" s="27">
        <v>0</v>
      </c>
      <c r="T1242" s="28">
        <v>2604965.7999999998</v>
      </c>
      <c r="U1242" s="27">
        <v>0</v>
      </c>
      <c r="V1242" s="29">
        <v>1</v>
      </c>
      <c r="W1242" s="26">
        <v>0</v>
      </c>
      <c r="X1242" s="30">
        <f t="shared" si="285"/>
        <v>1</v>
      </c>
      <c r="Y1242" s="31">
        <f t="shared" si="286"/>
        <v>35625</v>
      </c>
      <c r="Z1242" s="31">
        <f t="shared" si="287"/>
        <v>2604965.8000000003</v>
      </c>
      <c r="AA1242" s="31">
        <f t="shared" si="288"/>
        <v>2604965.7999999998</v>
      </c>
      <c r="AB1242" s="5">
        <v>1</v>
      </c>
      <c r="AC1242" s="6">
        <v>2888984.03</v>
      </c>
      <c r="AD1242" s="30">
        <v>0</v>
      </c>
      <c r="AE1242" s="67">
        <f t="shared" si="289"/>
        <v>1</v>
      </c>
      <c r="AF1242" s="70">
        <f>IF(C1242=Sheet6!$E$3,Sheet6!$E$4,IF('January 2023'!C1242=Sheet6!$F$3,Sheet6!$F$4,IF('January 2023'!C1242=Sheet6!$G$3,Sheet6!$G$4,IF('January 2023'!C1242=Sheet6!$H$3,Sheet6!$H$4,IF('January 2023'!C1242=Sheet6!$I$3,Sheet6!$I$4,IF('January 2023'!C1242=Sheet6!$J$3,Sheet6!$J$4,IF('January 2023'!C1242=Sheet6!$K$3,Sheet6!$K$4,IF('January 2023'!C1242=Sheet6!$L$3,Sheet6!$L$4))))))))</f>
        <v>0.11591202664236167</v>
      </c>
      <c r="AG1242" s="74">
        <f t="shared" si="290"/>
        <v>1</v>
      </c>
      <c r="AH1242" s="71">
        <v>0.83099999999999996</v>
      </c>
      <c r="AI1242" s="72">
        <f t="shared" si="291"/>
        <v>1</v>
      </c>
      <c r="AJ1242" s="73">
        <f t="shared" si="292"/>
        <v>1</v>
      </c>
      <c r="AK1242" s="73">
        <v>0.63021003652928631</v>
      </c>
      <c r="AL1242" s="95">
        <f t="shared" si="293"/>
        <v>1</v>
      </c>
      <c r="AM1242" s="107">
        <v>0</v>
      </c>
      <c r="AN1242" s="98">
        <f t="shared" si="294"/>
        <v>0</v>
      </c>
      <c r="AO1242" s="99" t="e">
        <f>SUMIF([1]Sheet1!$AB:$AB,E1242,[1]Sheet1!$AA:$AA)</f>
        <v>#VALUE!</v>
      </c>
      <c r="AP1242" s="100">
        <f t="shared" si="295"/>
        <v>1</v>
      </c>
      <c r="AQ1242" s="97">
        <f t="shared" si="296"/>
        <v>0</v>
      </c>
      <c r="AR1242" s="100">
        <f t="shared" si="297"/>
        <v>0.99999999999999978</v>
      </c>
      <c r="AS1242" s="101">
        <f t="shared" si="298"/>
        <v>0</v>
      </c>
      <c r="AT1242" s="100">
        <v>0.11591202664236167</v>
      </c>
      <c r="AU1242" s="108">
        <f t="shared" si="299"/>
        <v>1</v>
      </c>
    </row>
    <row r="1243" spans="1:47" hidden="1">
      <c r="A1243" s="21">
        <v>44927</v>
      </c>
      <c r="B1243" s="23" t="s">
        <v>13</v>
      </c>
      <c r="C1243" s="23" t="s">
        <v>974</v>
      </c>
      <c r="D1243" s="23" t="s">
        <v>1121</v>
      </c>
      <c r="E1243" s="23">
        <v>1003204954</v>
      </c>
      <c r="F1243" s="23" t="s">
        <v>15</v>
      </c>
      <c r="G1243" s="23">
        <v>1079501</v>
      </c>
      <c r="H1243" s="37" t="s">
        <v>16</v>
      </c>
      <c r="I1243" s="4" t="s">
        <v>3512</v>
      </c>
      <c r="J1243" s="4" t="s">
        <v>3512</v>
      </c>
      <c r="K1243" s="24">
        <v>23988</v>
      </c>
      <c r="L1243" s="24">
        <v>23988</v>
      </c>
      <c r="M1243" s="29">
        <v>1</v>
      </c>
      <c r="N1243" s="29">
        <v>1</v>
      </c>
      <c r="O1243" s="29">
        <v>0</v>
      </c>
      <c r="P1243" s="29">
        <v>23988</v>
      </c>
      <c r="Q1243" s="29">
        <v>0</v>
      </c>
      <c r="R1243" s="28">
        <v>1754046.8599999999</v>
      </c>
      <c r="S1243" s="28">
        <v>0</v>
      </c>
      <c r="T1243" s="28">
        <v>1300000</v>
      </c>
      <c r="U1243" s="28">
        <v>0</v>
      </c>
      <c r="V1243" s="29">
        <v>1</v>
      </c>
      <c r="W1243" s="29">
        <v>0</v>
      </c>
      <c r="X1243" s="32">
        <f t="shared" si="285"/>
        <v>1</v>
      </c>
      <c r="Y1243" s="33">
        <f t="shared" si="286"/>
        <v>23988</v>
      </c>
      <c r="Z1243" s="33">
        <f t="shared" si="287"/>
        <v>1754046.8599999999</v>
      </c>
      <c r="AA1243" s="33">
        <f t="shared" si="288"/>
        <v>1300000</v>
      </c>
      <c r="AB1243" s="5">
        <v>1</v>
      </c>
      <c r="AC1243" s="6">
        <v>2147116.77</v>
      </c>
      <c r="AD1243" s="32">
        <v>0</v>
      </c>
      <c r="AE1243" s="67">
        <f t="shared" si="289"/>
        <v>1</v>
      </c>
      <c r="AF1243" s="70">
        <f>IF(C1243=Sheet6!$E$3,Sheet6!$E$4,IF('January 2023'!C1243=Sheet6!$F$3,Sheet6!$F$4,IF('January 2023'!C1243=Sheet6!$G$3,Sheet6!$G$4,IF('January 2023'!C1243=Sheet6!$H$3,Sheet6!$H$4,IF('January 2023'!C1243=Sheet6!$I$3,Sheet6!$I$4,IF('January 2023'!C1243=Sheet6!$J$3,Sheet6!$J$4,IF('January 2023'!C1243=Sheet6!$K$3,Sheet6!$K$4,IF('January 2023'!C1243=Sheet6!$L$3,Sheet6!$L$4))))))))</f>
        <v>0.11591202664236167</v>
      </c>
      <c r="AG1243" s="74">
        <f t="shared" si="290"/>
        <v>1</v>
      </c>
      <c r="AH1243" s="71">
        <v>0.83099999999999996</v>
      </c>
      <c r="AI1243" s="72">
        <f t="shared" si="291"/>
        <v>1</v>
      </c>
      <c r="AJ1243" s="73">
        <f t="shared" si="292"/>
        <v>1</v>
      </c>
      <c r="AK1243" s="73">
        <v>0.63021003652928631</v>
      </c>
      <c r="AL1243" s="95">
        <f t="shared" si="293"/>
        <v>1</v>
      </c>
      <c r="AM1243" s="107">
        <v>0</v>
      </c>
      <c r="AN1243" s="98">
        <f t="shared" si="294"/>
        <v>0</v>
      </c>
      <c r="AO1243" s="99" t="e">
        <f>SUMIF([1]Sheet1!$AB:$AB,E1243,[1]Sheet1!$AA:$AA)</f>
        <v>#VALUE!</v>
      </c>
      <c r="AP1243" s="100">
        <f t="shared" si="295"/>
        <v>1</v>
      </c>
      <c r="AQ1243" s="97">
        <f t="shared" si="296"/>
        <v>0</v>
      </c>
      <c r="AR1243" s="100">
        <f t="shared" si="297"/>
        <v>0.74114325543161375</v>
      </c>
      <c r="AS1243" s="101">
        <f t="shared" si="298"/>
        <v>0.25885674456838625</v>
      </c>
      <c r="AT1243" s="100">
        <v>0.11591202664236167</v>
      </c>
      <c r="AU1243" s="108">
        <f t="shared" si="299"/>
        <v>0</v>
      </c>
    </row>
    <row r="1244" spans="1:47" hidden="1">
      <c r="A1244" s="21">
        <v>44927</v>
      </c>
      <c r="B1244" s="23" t="s">
        <v>13</v>
      </c>
      <c r="C1244" s="23" t="s">
        <v>974</v>
      </c>
      <c r="D1244" s="23" t="s">
        <v>1129</v>
      </c>
      <c r="E1244" s="23">
        <v>1002050685</v>
      </c>
      <c r="F1244" s="23" t="s">
        <v>15</v>
      </c>
      <c r="G1244" s="23">
        <v>1079501</v>
      </c>
      <c r="H1244" s="37" t="s">
        <v>16</v>
      </c>
      <c r="I1244" s="4" t="s">
        <v>3512</v>
      </c>
      <c r="J1244" s="4" t="s">
        <v>3512</v>
      </c>
      <c r="K1244" s="24">
        <v>18000</v>
      </c>
      <c r="L1244" s="24">
        <v>18000</v>
      </c>
      <c r="M1244" s="29">
        <v>1</v>
      </c>
      <c r="N1244" s="29">
        <v>1</v>
      </c>
      <c r="O1244" s="29">
        <v>0</v>
      </c>
      <c r="P1244" s="29">
        <v>18000</v>
      </c>
      <c r="Q1244" s="29">
        <v>0</v>
      </c>
      <c r="R1244" s="28">
        <v>1316193.24</v>
      </c>
      <c r="S1244" s="28">
        <v>0</v>
      </c>
      <c r="T1244" s="28">
        <v>1409260.5</v>
      </c>
      <c r="U1244" s="28">
        <v>0</v>
      </c>
      <c r="V1244" s="29">
        <v>1</v>
      </c>
      <c r="W1244" s="29">
        <v>0</v>
      </c>
      <c r="X1244" s="32">
        <f t="shared" si="285"/>
        <v>1</v>
      </c>
      <c r="Y1244" s="33">
        <f t="shared" si="286"/>
        <v>18000</v>
      </c>
      <c r="Z1244" s="33">
        <f t="shared" si="287"/>
        <v>1316193.24</v>
      </c>
      <c r="AA1244" s="33">
        <f t="shared" si="288"/>
        <v>1409260.5</v>
      </c>
      <c r="AB1244" s="5">
        <v>1</v>
      </c>
      <c r="AC1244" s="6">
        <v>197554450.24000001</v>
      </c>
      <c r="AD1244" s="32">
        <v>0</v>
      </c>
      <c r="AE1244" s="67">
        <f t="shared" si="289"/>
        <v>1</v>
      </c>
      <c r="AF1244" s="70">
        <f>IF(C1244=Sheet6!$E$3,Sheet6!$E$4,IF('January 2023'!C1244=Sheet6!$F$3,Sheet6!$F$4,IF('January 2023'!C1244=Sheet6!$G$3,Sheet6!$G$4,IF('January 2023'!C1244=Sheet6!$H$3,Sheet6!$H$4,IF('January 2023'!C1244=Sheet6!$I$3,Sheet6!$I$4,IF('January 2023'!C1244=Sheet6!$J$3,Sheet6!$J$4,IF('January 2023'!C1244=Sheet6!$K$3,Sheet6!$K$4,IF('January 2023'!C1244=Sheet6!$L$3,Sheet6!$L$4))))))))</f>
        <v>0.11591202664236167</v>
      </c>
      <c r="AG1244" s="74">
        <f t="shared" si="290"/>
        <v>1</v>
      </c>
      <c r="AH1244" s="71">
        <v>0.83099999999999996</v>
      </c>
      <c r="AI1244" s="72">
        <f t="shared" si="291"/>
        <v>1</v>
      </c>
      <c r="AJ1244" s="73">
        <f t="shared" si="292"/>
        <v>1</v>
      </c>
      <c r="AK1244" s="73">
        <v>0.63021003652928631</v>
      </c>
      <c r="AL1244" s="95">
        <f t="shared" si="293"/>
        <v>1</v>
      </c>
      <c r="AM1244" s="107">
        <v>0</v>
      </c>
      <c r="AN1244" s="98">
        <f t="shared" si="294"/>
        <v>0</v>
      </c>
      <c r="AO1244" s="99" t="e">
        <f>SUMIF([1]Sheet1!$AB:$AB,E1244,[1]Sheet1!$AA:$AA)</f>
        <v>#VALUE!</v>
      </c>
      <c r="AP1244" s="100">
        <f t="shared" si="295"/>
        <v>1</v>
      </c>
      <c r="AQ1244" s="97">
        <f t="shared" si="296"/>
        <v>0</v>
      </c>
      <c r="AR1244" s="100">
        <f t="shared" si="297"/>
        <v>1.070709419537818</v>
      </c>
      <c r="AS1244" s="101">
        <f t="shared" si="298"/>
        <v>-7.0709419537817952E-2</v>
      </c>
      <c r="AT1244" s="100">
        <v>0.11591202664236167</v>
      </c>
      <c r="AU1244" s="108">
        <f t="shared" si="299"/>
        <v>1</v>
      </c>
    </row>
    <row r="1245" spans="1:47" hidden="1">
      <c r="A1245" s="21">
        <v>44927</v>
      </c>
      <c r="B1245" s="23" t="s">
        <v>13</v>
      </c>
      <c r="C1245" s="23" t="s">
        <v>974</v>
      </c>
      <c r="D1245" s="23" t="s">
        <v>1191</v>
      </c>
      <c r="E1245" s="23">
        <v>1004364918</v>
      </c>
      <c r="F1245" s="23" t="s">
        <v>15</v>
      </c>
      <c r="G1245" s="23">
        <v>1079501</v>
      </c>
      <c r="H1245" s="37" t="s">
        <v>16</v>
      </c>
      <c r="I1245" s="4" t="s">
        <v>3512</v>
      </c>
      <c r="J1245" s="4" t="s">
        <v>3512</v>
      </c>
      <c r="K1245" s="24">
        <v>7850</v>
      </c>
      <c r="L1245" s="24">
        <v>7850</v>
      </c>
      <c r="M1245" s="29">
        <v>1</v>
      </c>
      <c r="N1245" s="29">
        <v>1</v>
      </c>
      <c r="O1245" s="29">
        <v>0</v>
      </c>
      <c r="P1245" s="29">
        <v>7850</v>
      </c>
      <c r="Q1245" s="29">
        <v>0</v>
      </c>
      <c r="R1245" s="28">
        <v>574006.49</v>
      </c>
      <c r="S1245" s="28">
        <v>0</v>
      </c>
      <c r="T1245" s="28">
        <v>965120.65</v>
      </c>
      <c r="U1245" s="28">
        <v>0</v>
      </c>
      <c r="V1245" s="29">
        <v>1</v>
      </c>
      <c r="W1245" s="29">
        <v>0</v>
      </c>
      <c r="X1245" s="32">
        <f t="shared" si="285"/>
        <v>1</v>
      </c>
      <c r="Y1245" s="33">
        <f t="shared" si="286"/>
        <v>7850</v>
      </c>
      <c r="Z1245" s="33">
        <f t="shared" si="287"/>
        <v>574006.49</v>
      </c>
      <c r="AA1245" s="33">
        <f t="shared" si="288"/>
        <v>965120.65</v>
      </c>
      <c r="AB1245" s="5">
        <v>1</v>
      </c>
      <c r="AC1245" s="6">
        <v>353098.05</v>
      </c>
      <c r="AD1245" s="32">
        <v>0</v>
      </c>
      <c r="AE1245" s="67">
        <f t="shared" si="289"/>
        <v>1</v>
      </c>
      <c r="AF1245" s="70">
        <f>IF(C1245=Sheet6!$E$3,Sheet6!$E$4,IF('January 2023'!C1245=Sheet6!$F$3,Sheet6!$F$4,IF('January 2023'!C1245=Sheet6!$G$3,Sheet6!$G$4,IF('January 2023'!C1245=Sheet6!$H$3,Sheet6!$H$4,IF('January 2023'!C1245=Sheet6!$I$3,Sheet6!$I$4,IF('January 2023'!C1245=Sheet6!$J$3,Sheet6!$J$4,IF('January 2023'!C1245=Sheet6!$K$3,Sheet6!$K$4,IF('January 2023'!C1245=Sheet6!$L$3,Sheet6!$L$4))))))))</f>
        <v>0.11591202664236167</v>
      </c>
      <c r="AG1245" s="74">
        <f t="shared" si="290"/>
        <v>1</v>
      </c>
      <c r="AH1245" s="71">
        <v>0.83099999999999996</v>
      </c>
      <c r="AI1245" s="72">
        <f t="shared" si="291"/>
        <v>1</v>
      </c>
      <c r="AJ1245" s="73">
        <f t="shared" si="292"/>
        <v>1</v>
      </c>
      <c r="AK1245" s="73">
        <v>0.63021003652928631</v>
      </c>
      <c r="AL1245" s="95">
        <f t="shared" si="293"/>
        <v>1</v>
      </c>
      <c r="AM1245" s="107">
        <v>0</v>
      </c>
      <c r="AN1245" s="98">
        <f t="shared" si="294"/>
        <v>0</v>
      </c>
      <c r="AO1245" s="99" t="e">
        <f>SUMIF([1]Sheet1!$AB:$AB,E1245,[1]Sheet1!$AA:$AA)</f>
        <v>#VALUE!</v>
      </c>
      <c r="AP1245" s="100">
        <f t="shared" si="295"/>
        <v>1</v>
      </c>
      <c r="AQ1245" s="97">
        <f t="shared" si="296"/>
        <v>0</v>
      </c>
      <c r="AR1245" s="100">
        <f t="shared" si="297"/>
        <v>1.6813758499490137</v>
      </c>
      <c r="AS1245" s="101">
        <f t="shared" si="298"/>
        <v>-0.68137584994901368</v>
      </c>
      <c r="AT1245" s="100">
        <v>0.11591202664236167</v>
      </c>
      <c r="AU1245" s="108">
        <f t="shared" si="299"/>
        <v>1</v>
      </c>
    </row>
    <row r="1246" spans="1:47" hidden="1">
      <c r="A1246" s="21">
        <v>44927</v>
      </c>
      <c r="B1246" s="22" t="s">
        <v>13</v>
      </c>
      <c r="C1246" s="22" t="s">
        <v>974</v>
      </c>
      <c r="D1246" s="22" t="s">
        <v>1145</v>
      </c>
      <c r="E1246" s="22">
        <v>1002050063</v>
      </c>
      <c r="F1246" s="23" t="s">
        <v>15</v>
      </c>
      <c r="G1246" s="22">
        <v>1079501</v>
      </c>
      <c r="H1246" s="36" t="s">
        <v>16</v>
      </c>
      <c r="I1246" s="4" t="s">
        <v>3512</v>
      </c>
      <c r="J1246" s="4" t="s">
        <v>3512</v>
      </c>
      <c r="K1246" s="24">
        <v>7110</v>
      </c>
      <c r="L1246" s="25">
        <v>7110</v>
      </c>
      <c r="M1246" s="26">
        <v>1</v>
      </c>
      <c r="N1246" s="26">
        <v>1</v>
      </c>
      <c r="O1246" s="26">
        <v>0</v>
      </c>
      <c r="P1246" s="26">
        <v>7110</v>
      </c>
      <c r="Q1246" s="26">
        <v>0</v>
      </c>
      <c r="R1246" s="27">
        <v>519896.33</v>
      </c>
      <c r="S1246" s="27">
        <v>0</v>
      </c>
      <c r="T1246" s="28">
        <v>100</v>
      </c>
      <c r="U1246" s="27">
        <v>0</v>
      </c>
      <c r="V1246" s="29">
        <v>0</v>
      </c>
      <c r="W1246" s="26">
        <v>0</v>
      </c>
      <c r="X1246" s="30">
        <f t="shared" si="285"/>
        <v>1</v>
      </c>
      <c r="Y1246" s="31">
        <f t="shared" si="286"/>
        <v>7110</v>
      </c>
      <c r="Z1246" s="31">
        <f t="shared" si="287"/>
        <v>519896.33</v>
      </c>
      <c r="AA1246" s="31">
        <f t="shared" si="288"/>
        <v>100</v>
      </c>
      <c r="AB1246" s="5">
        <v>0</v>
      </c>
      <c r="AC1246" s="6">
        <v>1146917.25</v>
      </c>
      <c r="AD1246" s="30">
        <v>0</v>
      </c>
      <c r="AE1246" s="67">
        <f t="shared" si="289"/>
        <v>0</v>
      </c>
      <c r="AF1246" s="70">
        <f>IF(C1246=Sheet6!$E$3,Sheet6!$E$4,IF('January 2023'!C1246=Sheet6!$F$3,Sheet6!$F$4,IF('January 2023'!C1246=Sheet6!$G$3,Sheet6!$G$4,IF('January 2023'!C1246=Sheet6!$H$3,Sheet6!$H$4,IF('January 2023'!C1246=Sheet6!$I$3,Sheet6!$I$4,IF('January 2023'!C1246=Sheet6!$J$3,Sheet6!$J$4,IF('January 2023'!C1246=Sheet6!$K$3,Sheet6!$K$4,IF('January 2023'!C1246=Sheet6!$L$3,Sheet6!$L$4))))))))</f>
        <v>0.11591202664236167</v>
      </c>
      <c r="AG1246" s="74">
        <f t="shared" si="290"/>
        <v>1</v>
      </c>
      <c r="AH1246" s="71">
        <v>0.83099999999999996</v>
      </c>
      <c r="AI1246" s="72">
        <f t="shared" si="291"/>
        <v>1</v>
      </c>
      <c r="AJ1246" s="73">
        <f t="shared" si="292"/>
        <v>0</v>
      </c>
      <c r="AK1246" s="73">
        <v>0.63021003652928631</v>
      </c>
      <c r="AL1246" s="95">
        <f t="shared" si="293"/>
        <v>0</v>
      </c>
      <c r="AM1246" s="107">
        <v>0</v>
      </c>
      <c r="AN1246" s="98">
        <f t="shared" si="294"/>
        <v>0</v>
      </c>
      <c r="AO1246" s="99" t="e">
        <f>SUMIF([1]Sheet1!$AB:$AB,E1246,[1]Sheet1!$AA:$AA)</f>
        <v>#VALUE!</v>
      </c>
      <c r="AP1246" s="100">
        <f t="shared" si="295"/>
        <v>1</v>
      </c>
      <c r="AQ1246" s="97">
        <f t="shared" si="296"/>
        <v>0</v>
      </c>
      <c r="AR1246" s="100">
        <f t="shared" si="297"/>
        <v>1.9234603944982647E-4</v>
      </c>
      <c r="AS1246" s="101">
        <f t="shared" si="298"/>
        <v>0.99980765396055016</v>
      </c>
      <c r="AT1246" s="100">
        <v>0.11591202664236167</v>
      </c>
      <c r="AU1246" s="108">
        <f t="shared" si="299"/>
        <v>0</v>
      </c>
    </row>
    <row r="1247" spans="1:47" hidden="1">
      <c r="A1247" s="21">
        <v>44927</v>
      </c>
      <c r="B1247" s="22" t="s">
        <v>13</v>
      </c>
      <c r="C1247" s="22" t="s">
        <v>974</v>
      </c>
      <c r="D1247" s="22" t="s">
        <v>1166</v>
      </c>
      <c r="E1247" s="22">
        <v>1003257922</v>
      </c>
      <c r="F1247" s="23" t="s">
        <v>15</v>
      </c>
      <c r="G1247" s="22">
        <v>1079489</v>
      </c>
      <c r="H1247" s="36" t="s">
        <v>20</v>
      </c>
      <c r="I1247" s="4" t="s">
        <v>3512</v>
      </c>
      <c r="J1247" s="4" t="s">
        <v>3512</v>
      </c>
      <c r="K1247" s="24">
        <v>6639</v>
      </c>
      <c r="L1247" s="25">
        <v>6639</v>
      </c>
      <c r="M1247" s="26">
        <v>1</v>
      </c>
      <c r="N1247" s="26">
        <v>1</v>
      </c>
      <c r="O1247" s="26">
        <v>0</v>
      </c>
      <c r="P1247" s="26">
        <v>6639</v>
      </c>
      <c r="Q1247" s="26">
        <v>0</v>
      </c>
      <c r="R1247" s="27">
        <v>425054.52999999997</v>
      </c>
      <c r="S1247" s="27">
        <v>0</v>
      </c>
      <c r="T1247" s="28">
        <v>0</v>
      </c>
      <c r="U1247" s="27">
        <v>0</v>
      </c>
      <c r="V1247" s="29">
        <v>0</v>
      </c>
      <c r="W1247" s="26">
        <v>0</v>
      </c>
      <c r="X1247" s="30">
        <f t="shared" si="285"/>
        <v>1</v>
      </c>
      <c r="Y1247" s="31">
        <f t="shared" si="286"/>
        <v>6639</v>
      </c>
      <c r="Z1247" s="31">
        <f t="shared" si="287"/>
        <v>425054.52999999997</v>
      </c>
      <c r="AA1247" s="31">
        <f t="shared" si="288"/>
        <v>0</v>
      </c>
      <c r="AB1247" s="5">
        <v>0</v>
      </c>
      <c r="AC1247" s="6">
        <v>560418.39</v>
      </c>
      <c r="AD1247" s="30">
        <v>0</v>
      </c>
      <c r="AE1247" s="67">
        <f t="shared" si="289"/>
        <v>0</v>
      </c>
      <c r="AF1247" s="70">
        <f>IF(C1247=Sheet6!$E$3,Sheet6!$E$4,IF('January 2023'!C1247=Sheet6!$F$3,Sheet6!$F$4,IF('January 2023'!C1247=Sheet6!$G$3,Sheet6!$G$4,IF('January 2023'!C1247=Sheet6!$H$3,Sheet6!$H$4,IF('January 2023'!C1247=Sheet6!$I$3,Sheet6!$I$4,IF('January 2023'!C1247=Sheet6!$J$3,Sheet6!$J$4,IF('January 2023'!C1247=Sheet6!$K$3,Sheet6!$K$4,IF('January 2023'!C1247=Sheet6!$L$3,Sheet6!$L$4))))))))</f>
        <v>0.11591202664236167</v>
      </c>
      <c r="AG1247" s="74">
        <f t="shared" si="290"/>
        <v>1</v>
      </c>
      <c r="AH1247" s="71">
        <v>0.83099999999999996</v>
      </c>
      <c r="AI1247" s="72">
        <f t="shared" si="291"/>
        <v>1</v>
      </c>
      <c r="AJ1247" s="73">
        <f t="shared" si="292"/>
        <v>0</v>
      </c>
      <c r="AK1247" s="73">
        <v>0.63021003652928631</v>
      </c>
      <c r="AL1247" s="95">
        <f t="shared" si="293"/>
        <v>0</v>
      </c>
      <c r="AM1247" s="107">
        <v>0</v>
      </c>
      <c r="AN1247" s="98">
        <f t="shared" si="294"/>
        <v>0</v>
      </c>
      <c r="AO1247" s="99" t="e">
        <f>SUMIF([1]Sheet1!$AB:$AB,E1247,[1]Sheet1!$AA:$AA)</f>
        <v>#VALUE!</v>
      </c>
      <c r="AP1247" s="100">
        <f t="shared" si="295"/>
        <v>1</v>
      </c>
      <c r="AQ1247" s="97">
        <f t="shared" si="296"/>
        <v>0</v>
      </c>
      <c r="AR1247" s="100">
        <f t="shared" si="297"/>
        <v>0</v>
      </c>
      <c r="AS1247" s="101">
        <f t="shared" si="298"/>
        <v>1</v>
      </c>
      <c r="AT1247" s="100">
        <v>0.11591202664236167</v>
      </c>
      <c r="AU1247" s="108">
        <f t="shared" si="299"/>
        <v>0</v>
      </c>
    </row>
    <row r="1248" spans="1:47" hidden="1">
      <c r="A1248" s="21">
        <v>44927</v>
      </c>
      <c r="B1248" s="22" t="s">
        <v>13</v>
      </c>
      <c r="C1248" s="22" t="s">
        <v>974</v>
      </c>
      <c r="D1248" s="22" t="s">
        <v>1022</v>
      </c>
      <c r="E1248" s="22">
        <v>1000532961</v>
      </c>
      <c r="F1248" s="22" t="s">
        <v>32</v>
      </c>
      <c r="G1248" s="22">
        <v>1079557</v>
      </c>
      <c r="H1248" s="36" t="s">
        <v>16</v>
      </c>
      <c r="I1248" s="4" t="s">
        <v>3524</v>
      </c>
      <c r="J1248" s="4" t="s">
        <v>3562</v>
      </c>
      <c r="K1248" s="25" t="s">
        <v>3496</v>
      </c>
      <c r="L1248" s="25">
        <v>0</v>
      </c>
      <c r="M1248" s="26">
        <v>1</v>
      </c>
      <c r="N1248" s="26">
        <v>0</v>
      </c>
      <c r="O1248" s="26">
        <v>13</v>
      </c>
      <c r="P1248" s="26">
        <v>50</v>
      </c>
      <c r="Q1248" s="26">
        <v>0</v>
      </c>
      <c r="R1248" s="27">
        <v>3478.18</v>
      </c>
      <c r="S1248" s="27">
        <v>0</v>
      </c>
      <c r="T1248" s="28">
        <v>3736.7</v>
      </c>
      <c r="U1248" s="27">
        <v>0</v>
      </c>
      <c r="V1248" s="29">
        <v>1</v>
      </c>
      <c r="W1248" s="26">
        <v>0</v>
      </c>
      <c r="X1248" s="30">
        <f t="shared" si="285"/>
        <v>14</v>
      </c>
      <c r="Y1248" s="31">
        <f t="shared" si="286"/>
        <v>50</v>
      </c>
      <c r="Z1248" s="31">
        <f t="shared" si="287"/>
        <v>3478.18</v>
      </c>
      <c r="AA1248" s="31">
        <f t="shared" si="288"/>
        <v>3736.7</v>
      </c>
      <c r="AB1248" s="5">
        <v>1</v>
      </c>
      <c r="AC1248" s="6">
        <v>16820246.07</v>
      </c>
      <c r="AD1248" s="30">
        <v>45</v>
      </c>
      <c r="AE1248" s="67">
        <f t="shared" si="289"/>
        <v>7.1428571428571425E-2</v>
      </c>
      <c r="AF1248" s="70">
        <f>IF(C1248=Sheet6!$E$3,Sheet6!$E$4,IF('January 2023'!C1248=Sheet6!$F$3,Sheet6!$F$4,IF('January 2023'!C1248=Sheet6!$G$3,Sheet6!$G$4,IF('January 2023'!C1248=Sheet6!$H$3,Sheet6!$H$4,IF('January 2023'!C1248=Sheet6!$I$3,Sheet6!$I$4,IF('January 2023'!C1248=Sheet6!$J$3,Sheet6!$J$4,IF('January 2023'!C1248=Sheet6!$K$3,Sheet6!$K$4,IF('January 2023'!C1248=Sheet6!$L$3,Sheet6!$L$4))))))))</f>
        <v>0.11591202664236167</v>
      </c>
      <c r="AG1248" s="74">
        <f t="shared" si="290"/>
        <v>0</v>
      </c>
      <c r="AH1248" s="71">
        <v>0.83099999999999996</v>
      </c>
      <c r="AI1248" s="72">
        <f t="shared" si="291"/>
        <v>0</v>
      </c>
      <c r="AJ1248" s="73">
        <f t="shared" si="292"/>
        <v>7.1428571428571425E-2</v>
      </c>
      <c r="AK1248" s="73">
        <v>0.63021003652928631</v>
      </c>
      <c r="AL1248" s="95">
        <f t="shared" si="293"/>
        <v>0</v>
      </c>
      <c r="AM1248" s="107">
        <v>0</v>
      </c>
      <c r="AN1248" s="98">
        <f t="shared" si="294"/>
        <v>0</v>
      </c>
      <c r="AO1248" s="99" t="e">
        <f>SUMIF([1]Sheet1!$AB:$AB,E1248,[1]Sheet1!$AA:$AA)</f>
        <v>#VALUE!</v>
      </c>
      <c r="AP1248" s="100">
        <f t="shared" si="295"/>
        <v>1</v>
      </c>
      <c r="AQ1248" s="97">
        <f t="shared" si="296"/>
        <v>0</v>
      </c>
      <c r="AR1248" s="100">
        <f t="shared" si="297"/>
        <v>1.0743262280848029</v>
      </c>
      <c r="AS1248" s="101">
        <f t="shared" si="298"/>
        <v>1</v>
      </c>
      <c r="AT1248" s="100">
        <v>0.11591202664236167</v>
      </c>
      <c r="AU1248" s="108">
        <f t="shared" si="299"/>
        <v>0</v>
      </c>
    </row>
    <row r="1249" spans="1:47" hidden="1">
      <c r="A1249" s="21">
        <v>44927</v>
      </c>
      <c r="B1249" s="23" t="s">
        <v>13</v>
      </c>
      <c r="C1249" s="23" t="s">
        <v>974</v>
      </c>
      <c r="D1249" s="23" t="s">
        <v>1034</v>
      </c>
      <c r="E1249" s="23">
        <v>1001612556</v>
      </c>
      <c r="F1249" s="23" t="s">
        <v>32</v>
      </c>
      <c r="G1249" s="23">
        <v>1069328</v>
      </c>
      <c r="H1249" s="37" t="s">
        <v>16</v>
      </c>
      <c r="I1249" s="4" t="s">
        <v>3515</v>
      </c>
      <c r="J1249" s="4" t="s">
        <v>3553</v>
      </c>
      <c r="K1249" s="24">
        <v>108341.54000000004</v>
      </c>
      <c r="L1249" s="24">
        <v>108341.54000000004</v>
      </c>
      <c r="M1249" s="29">
        <v>3</v>
      </c>
      <c r="N1249" s="29">
        <v>0</v>
      </c>
      <c r="O1249" s="29">
        <v>150</v>
      </c>
      <c r="P1249" s="29">
        <v>3600</v>
      </c>
      <c r="Q1249" s="29">
        <v>48833.799999999996</v>
      </c>
      <c r="R1249" s="28">
        <v>250428.96000000002</v>
      </c>
      <c r="S1249" s="28">
        <v>3358666.75</v>
      </c>
      <c r="T1249" s="28">
        <v>0</v>
      </c>
      <c r="U1249" s="28">
        <v>3579950</v>
      </c>
      <c r="V1249" s="29">
        <v>0</v>
      </c>
      <c r="W1249" s="29">
        <v>74</v>
      </c>
      <c r="X1249" s="32">
        <f t="shared" si="285"/>
        <v>153</v>
      </c>
      <c r="Y1249" s="33">
        <f t="shared" si="286"/>
        <v>52433.799999999996</v>
      </c>
      <c r="Z1249" s="33">
        <f t="shared" si="287"/>
        <v>3609095.71</v>
      </c>
      <c r="AA1249" s="33">
        <f t="shared" si="288"/>
        <v>3579950</v>
      </c>
      <c r="AB1249" s="5">
        <v>74</v>
      </c>
      <c r="AC1249" s="6">
        <v>2418984.9899999998</v>
      </c>
      <c r="AD1249" s="32">
        <v>2</v>
      </c>
      <c r="AE1249" s="67">
        <f t="shared" si="289"/>
        <v>0.48366013071895425</v>
      </c>
      <c r="AF1249" s="70">
        <f>IF(C1249=Sheet6!$E$3,Sheet6!$E$4,IF('January 2023'!C1249=Sheet6!$F$3,Sheet6!$F$4,IF('January 2023'!C1249=Sheet6!$G$3,Sheet6!$G$4,IF('January 2023'!C1249=Sheet6!$H$3,Sheet6!$H$4,IF('January 2023'!C1249=Sheet6!$I$3,Sheet6!$I$4,IF('January 2023'!C1249=Sheet6!$J$3,Sheet6!$J$4,IF('January 2023'!C1249=Sheet6!$K$3,Sheet6!$K$4,IF('January 2023'!C1249=Sheet6!$L$3,Sheet6!$L$4))))))))</f>
        <v>0.11591202664236167</v>
      </c>
      <c r="AG1249" s="74">
        <f t="shared" si="290"/>
        <v>0.48396764528176339</v>
      </c>
      <c r="AH1249" s="71">
        <v>0.83099999999999996</v>
      </c>
      <c r="AI1249" s="72">
        <f t="shared" si="291"/>
        <v>0</v>
      </c>
      <c r="AJ1249" s="73">
        <f t="shared" si="292"/>
        <v>0.48366013071895425</v>
      </c>
      <c r="AK1249" s="73">
        <v>0.63021003652928631</v>
      </c>
      <c r="AL1249" s="95">
        <f t="shared" si="293"/>
        <v>0</v>
      </c>
      <c r="AM1249" s="107">
        <v>0</v>
      </c>
      <c r="AN1249" s="98">
        <f t="shared" si="294"/>
        <v>37598.019740000025</v>
      </c>
      <c r="AO1249" s="99" t="e">
        <f>SUMIF([1]Sheet1!$AB:$AB,E1249,[1]Sheet1!$AA:$AA)</f>
        <v>#VALUE!</v>
      </c>
      <c r="AP1249" s="100" t="str">
        <f t="shared" si="295"/>
        <v/>
      </c>
      <c r="AQ1249" s="97">
        <f t="shared" si="296"/>
        <v>1</v>
      </c>
      <c r="AR1249" s="100">
        <f t="shared" si="297"/>
        <v>0.99192437321092819</v>
      </c>
      <c r="AS1249" s="101">
        <f t="shared" si="298"/>
        <v>0.51994069679951804</v>
      </c>
      <c r="AT1249" s="100">
        <v>0.11591202664236167</v>
      </c>
      <c r="AU1249" s="108">
        <f t="shared" si="299"/>
        <v>0</v>
      </c>
    </row>
    <row r="1250" spans="1:47" hidden="1">
      <c r="A1250" s="21">
        <v>44927</v>
      </c>
      <c r="B1250" s="22" t="s">
        <v>13</v>
      </c>
      <c r="C1250" s="22" t="s">
        <v>974</v>
      </c>
      <c r="D1250" s="22" t="s">
        <v>1078</v>
      </c>
      <c r="E1250" s="22">
        <v>1000238368</v>
      </c>
      <c r="F1250" s="22" t="s">
        <v>32</v>
      </c>
      <c r="G1250" s="22">
        <v>1069328</v>
      </c>
      <c r="H1250" s="36" t="s">
        <v>16</v>
      </c>
      <c r="I1250" s="4" t="s">
        <v>3515</v>
      </c>
      <c r="J1250" s="4" t="s">
        <v>3553</v>
      </c>
      <c r="K1250" s="25">
        <v>49649</v>
      </c>
      <c r="L1250" s="25">
        <v>49649</v>
      </c>
      <c r="M1250" s="26">
        <v>1</v>
      </c>
      <c r="N1250" s="26">
        <v>1</v>
      </c>
      <c r="O1250" s="26">
        <v>35</v>
      </c>
      <c r="P1250" s="26">
        <v>26053</v>
      </c>
      <c r="Q1250" s="26">
        <v>15964.5</v>
      </c>
      <c r="R1250" s="27">
        <v>1886992.53</v>
      </c>
      <c r="S1250" s="27">
        <v>1099806.22</v>
      </c>
      <c r="T1250" s="28">
        <v>1887000</v>
      </c>
      <c r="U1250" s="27">
        <v>1103900</v>
      </c>
      <c r="V1250" s="29">
        <v>1</v>
      </c>
      <c r="W1250" s="26">
        <v>21</v>
      </c>
      <c r="X1250" s="30">
        <f t="shared" si="285"/>
        <v>36</v>
      </c>
      <c r="Y1250" s="31">
        <f t="shared" si="286"/>
        <v>42017.5</v>
      </c>
      <c r="Z1250" s="31">
        <f t="shared" si="287"/>
        <v>2986798.75</v>
      </c>
      <c r="AA1250" s="31">
        <f t="shared" si="288"/>
        <v>2990900</v>
      </c>
      <c r="AB1250" s="5">
        <v>22</v>
      </c>
      <c r="AC1250" s="6">
        <v>2052797.43</v>
      </c>
      <c r="AD1250" s="30">
        <v>1</v>
      </c>
      <c r="AE1250" s="67">
        <f t="shared" si="289"/>
        <v>0.61111111111111116</v>
      </c>
      <c r="AF1250" s="70">
        <f>IF(C1250=Sheet6!$E$3,Sheet6!$E$4,IF('January 2023'!C1250=Sheet6!$F$3,Sheet6!$F$4,IF('January 2023'!C1250=Sheet6!$G$3,Sheet6!$G$4,IF('January 2023'!C1250=Sheet6!$H$3,Sheet6!$H$4,IF('January 2023'!C1250=Sheet6!$I$3,Sheet6!$I$4,IF('January 2023'!C1250=Sheet6!$J$3,Sheet6!$J$4,IF('January 2023'!C1250=Sheet6!$K$3,Sheet6!$K$4,IF('January 2023'!C1250=Sheet6!$L$3,Sheet6!$L$4))))))))</f>
        <v>0.11591202664236167</v>
      </c>
      <c r="AG1250" s="74">
        <f t="shared" si="290"/>
        <v>0.84629096255715119</v>
      </c>
      <c r="AH1250" s="71">
        <v>0.83099999999999996</v>
      </c>
      <c r="AI1250" s="72">
        <f t="shared" si="291"/>
        <v>1</v>
      </c>
      <c r="AJ1250" s="73">
        <f t="shared" si="292"/>
        <v>0.61111111111111116</v>
      </c>
      <c r="AK1250" s="73">
        <v>0.63021003652928631</v>
      </c>
      <c r="AL1250" s="95">
        <f t="shared" si="293"/>
        <v>0</v>
      </c>
      <c r="AM1250" s="107">
        <v>0</v>
      </c>
      <c r="AN1250" s="98">
        <f t="shared" si="294"/>
        <v>0</v>
      </c>
      <c r="AO1250" s="99" t="e">
        <f>SUMIF([1]Sheet1!$AB:$AB,E1250,[1]Sheet1!$AA:$AA)</f>
        <v>#VALUE!</v>
      </c>
      <c r="AP1250" s="100">
        <f t="shared" si="295"/>
        <v>1</v>
      </c>
      <c r="AQ1250" s="97">
        <f t="shared" si="296"/>
        <v>0</v>
      </c>
      <c r="AR1250" s="100">
        <f t="shared" si="297"/>
        <v>1.0013731256583658</v>
      </c>
      <c r="AS1250" s="101">
        <f t="shared" si="298"/>
        <v>0.15254697360771852</v>
      </c>
      <c r="AT1250" s="100">
        <v>0.11591202664236167</v>
      </c>
      <c r="AU1250" s="108">
        <f t="shared" si="299"/>
        <v>0</v>
      </c>
    </row>
    <row r="1251" spans="1:47" hidden="1">
      <c r="A1251" s="21">
        <v>44927</v>
      </c>
      <c r="B1251" s="23" t="s">
        <v>13</v>
      </c>
      <c r="C1251" s="23" t="s">
        <v>974</v>
      </c>
      <c r="D1251" s="23" t="s">
        <v>1083</v>
      </c>
      <c r="E1251" s="23">
        <v>1000238374</v>
      </c>
      <c r="F1251" s="23" t="s">
        <v>32</v>
      </c>
      <c r="G1251" s="23">
        <v>1069328</v>
      </c>
      <c r="H1251" s="37" t="s">
        <v>16</v>
      </c>
      <c r="I1251" s="4" t="s">
        <v>3515</v>
      </c>
      <c r="J1251" s="4" t="s">
        <v>3553</v>
      </c>
      <c r="K1251" s="24">
        <v>44135</v>
      </c>
      <c r="L1251" s="24">
        <v>44135</v>
      </c>
      <c r="M1251" s="29">
        <v>3</v>
      </c>
      <c r="N1251" s="29">
        <v>1</v>
      </c>
      <c r="O1251" s="29">
        <v>92</v>
      </c>
      <c r="P1251" s="29">
        <v>8031</v>
      </c>
      <c r="Q1251" s="29">
        <v>31579.999999999985</v>
      </c>
      <c r="R1251" s="28">
        <v>574800.29</v>
      </c>
      <c r="S1251" s="28">
        <v>2215795.13</v>
      </c>
      <c r="T1251" s="28">
        <v>498000</v>
      </c>
      <c r="U1251" s="28">
        <v>2238900</v>
      </c>
      <c r="V1251" s="29">
        <v>2</v>
      </c>
      <c r="W1251" s="29">
        <v>63</v>
      </c>
      <c r="X1251" s="32">
        <f t="shared" si="285"/>
        <v>95</v>
      </c>
      <c r="Y1251" s="33">
        <f t="shared" si="286"/>
        <v>39610.999999999985</v>
      </c>
      <c r="Z1251" s="33">
        <f t="shared" si="287"/>
        <v>2790595.42</v>
      </c>
      <c r="AA1251" s="33">
        <f t="shared" si="288"/>
        <v>2736900</v>
      </c>
      <c r="AB1251" s="5">
        <v>65</v>
      </c>
      <c r="AC1251" s="6">
        <v>1559316.71</v>
      </c>
      <c r="AD1251" s="32">
        <v>0</v>
      </c>
      <c r="AE1251" s="67">
        <f t="shared" si="289"/>
        <v>0.68421052631578949</v>
      </c>
      <c r="AF1251" s="70">
        <f>IF(C1251=Sheet6!$E$3,Sheet6!$E$4,IF('January 2023'!C1251=Sheet6!$F$3,Sheet6!$F$4,IF('January 2023'!C1251=Sheet6!$G$3,Sheet6!$G$4,IF('January 2023'!C1251=Sheet6!$H$3,Sheet6!$H$4,IF('January 2023'!C1251=Sheet6!$I$3,Sheet6!$I$4,IF('January 2023'!C1251=Sheet6!$J$3,Sheet6!$J$4,IF('January 2023'!C1251=Sheet6!$K$3,Sheet6!$K$4,IF('January 2023'!C1251=Sheet6!$L$3,Sheet6!$L$4))))))))</f>
        <v>0.11591202664236167</v>
      </c>
      <c r="AG1251" s="74">
        <f t="shared" si="290"/>
        <v>0.89749631811487451</v>
      </c>
      <c r="AH1251" s="71">
        <v>0.83099999999999996</v>
      </c>
      <c r="AI1251" s="72">
        <f t="shared" si="291"/>
        <v>1</v>
      </c>
      <c r="AJ1251" s="73">
        <f t="shared" si="292"/>
        <v>0.68421052631578949</v>
      </c>
      <c r="AK1251" s="73">
        <v>0.63021003652928631</v>
      </c>
      <c r="AL1251" s="95">
        <f t="shared" si="293"/>
        <v>1</v>
      </c>
      <c r="AM1251" s="107">
        <v>0</v>
      </c>
      <c r="AN1251" s="98">
        <f t="shared" si="294"/>
        <v>0</v>
      </c>
      <c r="AO1251" s="99" t="e">
        <f>SUMIF([1]Sheet1!$AB:$AB,E1251,[1]Sheet1!$AA:$AA)</f>
        <v>#VALUE!</v>
      </c>
      <c r="AP1251" s="100">
        <f t="shared" si="295"/>
        <v>1</v>
      </c>
      <c r="AQ1251" s="97">
        <f t="shared" si="296"/>
        <v>0</v>
      </c>
      <c r="AR1251" s="100">
        <f t="shared" si="297"/>
        <v>0.98075843613331815</v>
      </c>
      <c r="AS1251" s="101">
        <f t="shared" si="298"/>
        <v>0.11977291461024464</v>
      </c>
      <c r="AT1251" s="100">
        <v>0.11591202664236167</v>
      </c>
      <c r="AU1251" s="108">
        <f t="shared" si="299"/>
        <v>0</v>
      </c>
    </row>
    <row r="1252" spans="1:47" hidden="1">
      <c r="A1252" s="21">
        <v>44927</v>
      </c>
      <c r="B1252" s="22" t="s">
        <v>13</v>
      </c>
      <c r="C1252" s="22" t="s">
        <v>974</v>
      </c>
      <c r="D1252" s="22" t="s">
        <v>1093</v>
      </c>
      <c r="E1252" s="22">
        <v>1001604983</v>
      </c>
      <c r="F1252" s="22" t="s">
        <v>32</v>
      </c>
      <c r="G1252" s="22">
        <v>1079557</v>
      </c>
      <c r="H1252" s="36" t="s">
        <v>16</v>
      </c>
      <c r="I1252" s="4" t="s">
        <v>3524</v>
      </c>
      <c r="J1252" s="4" t="s">
        <v>3562</v>
      </c>
      <c r="K1252" s="25">
        <v>31767.080000000075</v>
      </c>
      <c r="L1252" s="25">
        <v>31767.080000000075</v>
      </c>
      <c r="M1252" s="26">
        <v>2</v>
      </c>
      <c r="N1252" s="26">
        <v>0</v>
      </c>
      <c r="O1252" s="26">
        <v>50</v>
      </c>
      <c r="P1252" s="26">
        <v>2400</v>
      </c>
      <c r="Q1252" s="26">
        <v>13730.599999999999</v>
      </c>
      <c r="R1252" s="27">
        <v>166952.64000000001</v>
      </c>
      <c r="S1252" s="27">
        <v>975690.03000000026</v>
      </c>
      <c r="T1252" s="28">
        <v>100000</v>
      </c>
      <c r="U1252" s="27">
        <v>1799895</v>
      </c>
      <c r="V1252" s="29">
        <v>2</v>
      </c>
      <c r="W1252" s="26">
        <v>36</v>
      </c>
      <c r="X1252" s="30">
        <f t="shared" si="285"/>
        <v>52</v>
      </c>
      <c r="Y1252" s="31">
        <f t="shared" si="286"/>
        <v>16130.599999999999</v>
      </c>
      <c r="Z1252" s="31">
        <f t="shared" si="287"/>
        <v>1142642.6700000004</v>
      </c>
      <c r="AA1252" s="31">
        <f t="shared" si="288"/>
        <v>1899895</v>
      </c>
      <c r="AB1252" s="5">
        <v>38</v>
      </c>
      <c r="AC1252" s="6">
        <v>4232031.17</v>
      </c>
      <c r="AD1252" s="30">
        <v>6</v>
      </c>
      <c r="AE1252" s="67">
        <f t="shared" si="289"/>
        <v>0.73076923076923073</v>
      </c>
      <c r="AF1252" s="70">
        <f>IF(C1252=Sheet6!$E$3,Sheet6!$E$4,IF('January 2023'!C1252=Sheet6!$F$3,Sheet6!$F$4,IF('January 2023'!C1252=Sheet6!$G$3,Sheet6!$G$4,IF('January 2023'!C1252=Sheet6!$H$3,Sheet6!$H$4,IF('January 2023'!C1252=Sheet6!$I$3,Sheet6!$I$4,IF('January 2023'!C1252=Sheet6!$J$3,Sheet6!$J$4,IF('January 2023'!C1252=Sheet6!$K$3,Sheet6!$K$4,IF('January 2023'!C1252=Sheet6!$L$3,Sheet6!$L$4))))))))</f>
        <v>0.11591202664236167</v>
      </c>
      <c r="AG1252" s="74">
        <f t="shared" si="290"/>
        <v>0.50777723353861803</v>
      </c>
      <c r="AH1252" s="71">
        <v>0.83099999999999996</v>
      </c>
      <c r="AI1252" s="72">
        <f t="shared" si="291"/>
        <v>0</v>
      </c>
      <c r="AJ1252" s="73">
        <f t="shared" si="292"/>
        <v>0.73076923076923073</v>
      </c>
      <c r="AK1252" s="73">
        <v>0.63021003652928631</v>
      </c>
      <c r="AL1252" s="95">
        <f t="shared" si="293"/>
        <v>1</v>
      </c>
      <c r="AM1252" s="107">
        <v>0</v>
      </c>
      <c r="AN1252" s="98">
        <f t="shared" si="294"/>
        <v>10267.84348000006</v>
      </c>
      <c r="AO1252" s="99" t="e">
        <f>SUMIF([1]Sheet1!$AB:$AB,E1252,[1]Sheet1!$AA:$AA)</f>
        <v>#VALUE!</v>
      </c>
      <c r="AP1252" s="100" t="str">
        <f t="shared" si="295"/>
        <v/>
      </c>
      <c r="AQ1252" s="97">
        <f t="shared" si="296"/>
        <v>1</v>
      </c>
      <c r="AR1252" s="100">
        <f t="shared" si="297"/>
        <v>1.6627201572999188</v>
      </c>
      <c r="AS1252" s="101">
        <f t="shared" si="298"/>
        <v>0.15570855837735142</v>
      </c>
      <c r="AT1252" s="100">
        <v>0.11591202664236167</v>
      </c>
      <c r="AU1252" s="108">
        <f t="shared" si="299"/>
        <v>0</v>
      </c>
    </row>
    <row r="1253" spans="1:47" hidden="1">
      <c r="A1253" s="21">
        <v>44927</v>
      </c>
      <c r="B1253" s="22" t="s">
        <v>13</v>
      </c>
      <c r="C1253" s="22" t="s">
        <v>974</v>
      </c>
      <c r="D1253" s="22" t="s">
        <v>1119</v>
      </c>
      <c r="E1253" s="22">
        <v>1000238371</v>
      </c>
      <c r="F1253" s="22" t="s">
        <v>32</v>
      </c>
      <c r="G1253" s="22">
        <v>1069328</v>
      </c>
      <c r="H1253" s="36" t="s">
        <v>16</v>
      </c>
      <c r="I1253" s="4" t="s">
        <v>3515</v>
      </c>
      <c r="J1253" s="4" t="s">
        <v>3553</v>
      </c>
      <c r="K1253" s="25">
        <v>20090</v>
      </c>
      <c r="L1253" s="25">
        <v>20090</v>
      </c>
      <c r="M1253" s="26">
        <v>2</v>
      </c>
      <c r="N1253" s="26">
        <v>0</v>
      </c>
      <c r="O1253" s="26">
        <v>33</v>
      </c>
      <c r="P1253" s="26">
        <v>3700</v>
      </c>
      <c r="Q1253" s="26">
        <v>16278.300000000001</v>
      </c>
      <c r="R1253" s="27">
        <v>264548.80000000005</v>
      </c>
      <c r="S1253" s="27">
        <v>1069837.3999999999</v>
      </c>
      <c r="T1253" s="28">
        <v>181072</v>
      </c>
      <c r="U1253" s="27">
        <v>1088800</v>
      </c>
      <c r="V1253" s="29">
        <v>1</v>
      </c>
      <c r="W1253" s="26">
        <v>19</v>
      </c>
      <c r="X1253" s="30">
        <f t="shared" si="285"/>
        <v>35</v>
      </c>
      <c r="Y1253" s="31">
        <f t="shared" si="286"/>
        <v>19978.300000000003</v>
      </c>
      <c r="Z1253" s="31">
        <f t="shared" si="287"/>
        <v>1334386.2</v>
      </c>
      <c r="AA1253" s="31">
        <f t="shared" si="288"/>
        <v>1269872</v>
      </c>
      <c r="AB1253" s="5">
        <v>20</v>
      </c>
      <c r="AC1253" s="6">
        <v>271615.35999999999</v>
      </c>
      <c r="AD1253" s="30">
        <v>0</v>
      </c>
      <c r="AE1253" s="67">
        <f t="shared" si="289"/>
        <v>0.5714285714285714</v>
      </c>
      <c r="AF1253" s="70">
        <f>IF(C1253=Sheet6!$E$3,Sheet6!$E$4,IF('January 2023'!C1253=Sheet6!$F$3,Sheet6!$F$4,IF('January 2023'!C1253=Sheet6!$G$3,Sheet6!$G$4,IF('January 2023'!C1253=Sheet6!$H$3,Sheet6!$H$4,IF('January 2023'!C1253=Sheet6!$I$3,Sheet6!$I$4,IF('January 2023'!C1253=Sheet6!$J$3,Sheet6!$J$4,IF('January 2023'!C1253=Sheet6!$K$3,Sheet6!$K$4,IF('January 2023'!C1253=Sheet6!$L$3,Sheet6!$L$4))))))))</f>
        <v>0.11591202664236167</v>
      </c>
      <c r="AG1253" s="74">
        <f t="shared" si="290"/>
        <v>0.99444001991040332</v>
      </c>
      <c r="AH1253" s="71">
        <v>0.83099999999999996</v>
      </c>
      <c r="AI1253" s="72">
        <f t="shared" si="291"/>
        <v>1</v>
      </c>
      <c r="AJ1253" s="73">
        <f t="shared" si="292"/>
        <v>0.5714285714285714</v>
      </c>
      <c r="AK1253" s="73">
        <v>0.63021003652928631</v>
      </c>
      <c r="AL1253" s="95">
        <f t="shared" si="293"/>
        <v>0</v>
      </c>
      <c r="AM1253" s="107">
        <v>0</v>
      </c>
      <c r="AN1253" s="98">
        <f t="shared" si="294"/>
        <v>0</v>
      </c>
      <c r="AO1253" s="99" t="e">
        <f>SUMIF([1]Sheet1!$AB:$AB,E1253,[1]Sheet1!$AA:$AA)</f>
        <v>#VALUE!</v>
      </c>
      <c r="AP1253" s="100">
        <f t="shared" si="295"/>
        <v>1</v>
      </c>
      <c r="AQ1253" s="97">
        <f t="shared" si="296"/>
        <v>0</v>
      </c>
      <c r="AR1253" s="100">
        <f t="shared" si="297"/>
        <v>0.95165252758159524</v>
      </c>
      <c r="AS1253" s="101">
        <f t="shared" si="298"/>
        <v>5.3638641523972796E-2</v>
      </c>
      <c r="AT1253" s="100">
        <v>0.11591202664236167</v>
      </c>
      <c r="AU1253" s="108">
        <f t="shared" si="299"/>
        <v>1</v>
      </c>
    </row>
    <row r="1254" spans="1:47" hidden="1">
      <c r="A1254" s="21">
        <v>44927</v>
      </c>
      <c r="B1254" s="23" t="s">
        <v>13</v>
      </c>
      <c r="C1254" s="23" t="s">
        <v>974</v>
      </c>
      <c r="D1254" s="23" t="s">
        <v>1147</v>
      </c>
      <c r="E1254" s="23">
        <v>1001610416</v>
      </c>
      <c r="F1254" s="23" t="s">
        <v>32</v>
      </c>
      <c r="G1254" s="23">
        <v>1079557</v>
      </c>
      <c r="H1254" s="37" t="s">
        <v>16</v>
      </c>
      <c r="I1254" s="4" t="s">
        <v>3515</v>
      </c>
      <c r="J1254" s="4" t="s">
        <v>3553</v>
      </c>
      <c r="K1254" s="24">
        <v>14930.239999999991</v>
      </c>
      <c r="L1254" s="24">
        <v>14930.239999999991</v>
      </c>
      <c r="M1254" s="29">
        <v>1</v>
      </c>
      <c r="N1254" s="29">
        <v>1</v>
      </c>
      <c r="O1254" s="29">
        <v>3</v>
      </c>
      <c r="P1254" s="29">
        <v>55</v>
      </c>
      <c r="Q1254" s="29">
        <v>9558.2999999999993</v>
      </c>
      <c r="R1254" s="28">
        <v>3983.5899999999997</v>
      </c>
      <c r="S1254" s="28">
        <v>672171.27</v>
      </c>
      <c r="T1254" s="28">
        <v>10000</v>
      </c>
      <c r="U1254" s="28">
        <v>686000</v>
      </c>
      <c r="V1254" s="29">
        <v>1</v>
      </c>
      <c r="W1254" s="29">
        <v>3</v>
      </c>
      <c r="X1254" s="32">
        <f t="shared" si="285"/>
        <v>4</v>
      </c>
      <c r="Y1254" s="33">
        <f t="shared" si="286"/>
        <v>9613.2999999999993</v>
      </c>
      <c r="Z1254" s="33">
        <f t="shared" si="287"/>
        <v>676154.86</v>
      </c>
      <c r="AA1254" s="33">
        <f t="shared" si="288"/>
        <v>696000</v>
      </c>
      <c r="AB1254" s="5">
        <v>4</v>
      </c>
      <c r="AC1254" s="6">
        <v>7752265.5799999991</v>
      </c>
      <c r="AD1254" s="32">
        <v>2</v>
      </c>
      <c r="AE1254" s="67">
        <f t="shared" si="289"/>
        <v>1</v>
      </c>
      <c r="AF1254" s="70">
        <f>IF(C1254=Sheet6!$E$3,Sheet6!$E$4,IF('January 2023'!C1254=Sheet6!$F$3,Sheet6!$F$4,IF('January 2023'!C1254=Sheet6!$G$3,Sheet6!$G$4,IF('January 2023'!C1254=Sheet6!$H$3,Sheet6!$H$4,IF('January 2023'!C1254=Sheet6!$I$3,Sheet6!$I$4,IF('January 2023'!C1254=Sheet6!$J$3,Sheet6!$J$4,IF('January 2023'!C1254=Sheet6!$K$3,Sheet6!$K$4,IF('January 2023'!C1254=Sheet6!$L$3,Sheet6!$L$4))))))))</f>
        <v>0.11591202664236167</v>
      </c>
      <c r="AG1254" s="74">
        <f t="shared" si="290"/>
        <v>0.64388114323681367</v>
      </c>
      <c r="AH1254" s="71">
        <v>0.83099999999999996</v>
      </c>
      <c r="AI1254" s="72">
        <f t="shared" si="291"/>
        <v>0</v>
      </c>
      <c r="AJ1254" s="73">
        <f t="shared" si="292"/>
        <v>1</v>
      </c>
      <c r="AK1254" s="73">
        <v>0.63021003652928631</v>
      </c>
      <c r="AL1254" s="95">
        <f t="shared" si="293"/>
        <v>1</v>
      </c>
      <c r="AM1254" s="107">
        <v>0</v>
      </c>
      <c r="AN1254" s="98">
        <f t="shared" si="294"/>
        <v>2793.7294399999919</v>
      </c>
      <c r="AO1254" s="99" t="e">
        <f>SUMIF([1]Sheet1!$AB:$AB,E1254,[1]Sheet1!$AA:$AA)</f>
        <v>#VALUE!</v>
      </c>
      <c r="AP1254" s="100" t="str">
        <f t="shared" si="295"/>
        <v/>
      </c>
      <c r="AQ1254" s="97">
        <f t="shared" si="296"/>
        <v>1</v>
      </c>
      <c r="AR1254" s="100">
        <f t="shared" si="297"/>
        <v>1.0293499923967122</v>
      </c>
      <c r="AS1254" s="101">
        <f t="shared" si="298"/>
        <v>0.33722095010479947</v>
      </c>
      <c r="AT1254" s="100">
        <v>0.11591202664236167</v>
      </c>
      <c r="AU1254" s="108">
        <f t="shared" si="299"/>
        <v>0</v>
      </c>
    </row>
    <row r="1255" spans="1:47" hidden="1">
      <c r="A1255" s="21">
        <v>44927</v>
      </c>
      <c r="B1255" s="23" t="s">
        <v>13</v>
      </c>
      <c r="C1255" s="23" t="s">
        <v>974</v>
      </c>
      <c r="D1255" s="23" t="s">
        <v>1231</v>
      </c>
      <c r="E1255" s="23">
        <v>1002050604</v>
      </c>
      <c r="F1255" s="23" t="s">
        <v>32</v>
      </c>
      <c r="G1255" s="23">
        <v>1079534</v>
      </c>
      <c r="H1255" s="37" t="s">
        <v>16</v>
      </c>
      <c r="I1255" s="4" t="s">
        <v>3525</v>
      </c>
      <c r="J1255" s="4" t="s">
        <v>3525</v>
      </c>
      <c r="K1255" s="24">
        <v>13580.720000000001</v>
      </c>
      <c r="L1255" s="24">
        <v>13580.720000000001</v>
      </c>
      <c r="M1255" s="29">
        <v>3</v>
      </c>
      <c r="N1255" s="29">
        <v>3</v>
      </c>
      <c r="O1255" s="29">
        <v>7</v>
      </c>
      <c r="P1255" s="29">
        <v>8194</v>
      </c>
      <c r="Q1255" s="29">
        <v>3251.1000000000004</v>
      </c>
      <c r="R1255" s="28">
        <v>593483.17000000004</v>
      </c>
      <c r="S1255" s="28">
        <v>224000</v>
      </c>
      <c r="T1255" s="28">
        <v>507971.69999999995</v>
      </c>
      <c r="U1255" s="28">
        <v>224000</v>
      </c>
      <c r="V1255" s="29">
        <v>3</v>
      </c>
      <c r="W1255" s="29">
        <v>4</v>
      </c>
      <c r="X1255" s="32">
        <f t="shared" si="285"/>
        <v>10</v>
      </c>
      <c r="Y1255" s="33">
        <f t="shared" si="286"/>
        <v>11445.1</v>
      </c>
      <c r="Z1255" s="33">
        <f t="shared" si="287"/>
        <v>817483.17</v>
      </c>
      <c r="AA1255" s="33">
        <f t="shared" si="288"/>
        <v>731971.7</v>
      </c>
      <c r="AB1255" s="5">
        <v>7</v>
      </c>
      <c r="AC1255" s="6">
        <v>3399100.18</v>
      </c>
      <c r="AD1255" s="32">
        <v>0</v>
      </c>
      <c r="AE1255" s="67">
        <f t="shared" si="289"/>
        <v>0.7</v>
      </c>
      <c r="AF1255" s="70">
        <f>IF(C1255=Sheet6!$E$3,Sheet6!$E$4,IF('January 2023'!C1255=Sheet6!$F$3,Sheet6!$F$4,IF('January 2023'!C1255=Sheet6!$G$3,Sheet6!$G$4,IF('January 2023'!C1255=Sheet6!$H$3,Sheet6!$H$4,IF('January 2023'!C1255=Sheet6!$I$3,Sheet6!$I$4,IF('January 2023'!C1255=Sheet6!$J$3,Sheet6!$J$4,IF('January 2023'!C1255=Sheet6!$K$3,Sheet6!$K$4,IF('January 2023'!C1255=Sheet6!$L$3,Sheet6!$L$4))))))))</f>
        <v>0.11591202664236167</v>
      </c>
      <c r="AG1255" s="74">
        <f t="shared" si="290"/>
        <v>0.84274618724191352</v>
      </c>
      <c r="AH1255" s="71">
        <v>0.83099999999999996</v>
      </c>
      <c r="AI1255" s="72">
        <f t="shared" si="291"/>
        <v>1</v>
      </c>
      <c r="AJ1255" s="73">
        <f t="shared" si="292"/>
        <v>0.7</v>
      </c>
      <c r="AK1255" s="73">
        <v>0.63021003652928631</v>
      </c>
      <c r="AL1255" s="95">
        <f t="shared" si="293"/>
        <v>1</v>
      </c>
      <c r="AM1255" s="107">
        <v>0</v>
      </c>
      <c r="AN1255" s="98">
        <f t="shared" si="294"/>
        <v>0</v>
      </c>
      <c r="AO1255" s="99" t="e">
        <f>SUMIF([1]Sheet1!$AB:$AB,E1255,[1]Sheet1!$AA:$AA)</f>
        <v>#VALUE!</v>
      </c>
      <c r="AP1255" s="100">
        <f t="shared" si="295"/>
        <v>1</v>
      </c>
      <c r="AQ1255" s="97">
        <f t="shared" si="296"/>
        <v>0</v>
      </c>
      <c r="AR1255" s="100">
        <f t="shared" si="297"/>
        <v>0.89539665997038187</v>
      </c>
      <c r="AS1255" s="101">
        <f t="shared" si="298"/>
        <v>0.2454078787408166</v>
      </c>
      <c r="AT1255" s="100">
        <v>0.11591202664236167</v>
      </c>
      <c r="AU1255" s="108">
        <f t="shared" si="299"/>
        <v>0</v>
      </c>
    </row>
    <row r="1256" spans="1:47" hidden="1">
      <c r="A1256" s="21">
        <v>44927</v>
      </c>
      <c r="B1256" s="23" t="s">
        <v>13</v>
      </c>
      <c r="C1256" s="23" t="s">
        <v>974</v>
      </c>
      <c r="D1256" s="23" t="s">
        <v>1021</v>
      </c>
      <c r="E1256" s="23">
        <v>1002050566</v>
      </c>
      <c r="F1256" s="23" t="s">
        <v>32</v>
      </c>
      <c r="G1256" s="23">
        <v>1079557</v>
      </c>
      <c r="H1256" s="37" t="s">
        <v>16</v>
      </c>
      <c r="I1256" s="4" t="s">
        <v>3525</v>
      </c>
      <c r="J1256" s="4" t="s">
        <v>3525</v>
      </c>
      <c r="K1256" s="24">
        <v>7234.1999999999534</v>
      </c>
      <c r="L1256" s="24">
        <v>7234.1999999999534</v>
      </c>
      <c r="M1256" s="29">
        <v>1</v>
      </c>
      <c r="N1256" s="29">
        <v>2</v>
      </c>
      <c r="O1256" s="29">
        <v>0</v>
      </c>
      <c r="P1256" s="29">
        <v>7266</v>
      </c>
      <c r="Q1256" s="29">
        <v>0</v>
      </c>
      <c r="R1256" s="28">
        <v>526269.04999999993</v>
      </c>
      <c r="S1256" s="28">
        <v>0</v>
      </c>
      <c r="T1256" s="28">
        <v>0</v>
      </c>
      <c r="U1256" s="28">
        <v>0</v>
      </c>
      <c r="V1256" s="29">
        <v>0</v>
      </c>
      <c r="W1256" s="29">
        <v>0</v>
      </c>
      <c r="X1256" s="32">
        <f t="shared" si="285"/>
        <v>1</v>
      </c>
      <c r="Y1256" s="33">
        <f t="shared" si="286"/>
        <v>7266</v>
      </c>
      <c r="Z1256" s="33">
        <f t="shared" si="287"/>
        <v>526269.04999999993</v>
      </c>
      <c r="AA1256" s="33">
        <f t="shared" si="288"/>
        <v>0</v>
      </c>
      <c r="AB1256" s="5">
        <v>0</v>
      </c>
      <c r="AC1256" s="6">
        <v>7752346.54</v>
      </c>
      <c r="AD1256" s="32">
        <v>2</v>
      </c>
      <c r="AE1256" s="67">
        <f t="shared" si="289"/>
        <v>0</v>
      </c>
      <c r="AF1256" s="70">
        <f>IF(C1256=Sheet6!$E$3,Sheet6!$E$4,IF('January 2023'!C1256=Sheet6!$F$3,Sheet6!$F$4,IF('January 2023'!C1256=Sheet6!$G$3,Sheet6!$G$4,IF('January 2023'!C1256=Sheet6!$H$3,Sheet6!$H$4,IF('January 2023'!C1256=Sheet6!$I$3,Sheet6!$I$4,IF('January 2023'!C1256=Sheet6!$J$3,Sheet6!$J$4,IF('January 2023'!C1256=Sheet6!$K$3,Sheet6!$K$4,IF('January 2023'!C1256=Sheet6!$L$3,Sheet6!$L$4))))))))</f>
        <v>0.11591202664236167</v>
      </c>
      <c r="AG1256" s="74">
        <f t="shared" si="290"/>
        <v>1.0043957866799433</v>
      </c>
      <c r="AH1256" s="71">
        <v>0.83099999999999996</v>
      </c>
      <c r="AI1256" s="72">
        <f t="shared" si="291"/>
        <v>1</v>
      </c>
      <c r="AJ1256" s="73">
        <f t="shared" si="292"/>
        <v>0</v>
      </c>
      <c r="AK1256" s="73">
        <v>0.63021003652928631</v>
      </c>
      <c r="AL1256" s="95">
        <f t="shared" si="293"/>
        <v>0</v>
      </c>
      <c r="AM1256" s="107">
        <v>0</v>
      </c>
      <c r="AN1256" s="98">
        <f t="shared" si="294"/>
        <v>0</v>
      </c>
      <c r="AO1256" s="99" t="e">
        <f>SUMIF([1]Sheet1!$AB:$AB,E1256,[1]Sheet1!$AA:$AA)</f>
        <v>#VALUE!</v>
      </c>
      <c r="AP1256" s="100">
        <f t="shared" si="295"/>
        <v>1</v>
      </c>
      <c r="AQ1256" s="97">
        <f t="shared" si="296"/>
        <v>0</v>
      </c>
      <c r="AR1256" s="100">
        <f t="shared" si="297"/>
        <v>0</v>
      </c>
      <c r="AS1256" s="101">
        <f t="shared" si="298"/>
        <v>1</v>
      </c>
      <c r="AT1256" s="100">
        <v>0.11591202664236167</v>
      </c>
      <c r="AU1256" s="108">
        <f t="shared" si="299"/>
        <v>0</v>
      </c>
    </row>
    <row r="1257" spans="1:47" hidden="1">
      <c r="A1257" s="21">
        <v>44927</v>
      </c>
      <c r="B1257" s="23" t="s">
        <v>13</v>
      </c>
      <c r="C1257" s="23" t="s">
        <v>974</v>
      </c>
      <c r="D1257" s="23" t="s">
        <v>1020</v>
      </c>
      <c r="E1257" s="23">
        <v>1001956918</v>
      </c>
      <c r="F1257" s="23" t="s">
        <v>32</v>
      </c>
      <c r="G1257" s="23">
        <v>1079557</v>
      </c>
      <c r="H1257" s="37" t="s">
        <v>16</v>
      </c>
      <c r="I1257" s="4" t="s">
        <v>3525</v>
      </c>
      <c r="J1257" s="4" t="s">
        <v>3525</v>
      </c>
      <c r="K1257" s="24">
        <v>1041.8799999999464</v>
      </c>
      <c r="L1257" s="24">
        <v>1041.8799999999464</v>
      </c>
      <c r="M1257" s="29">
        <v>1</v>
      </c>
      <c r="N1257" s="29">
        <v>3</v>
      </c>
      <c r="O1257" s="29">
        <v>5</v>
      </c>
      <c r="P1257" s="29">
        <v>1045</v>
      </c>
      <c r="Q1257" s="29">
        <v>0</v>
      </c>
      <c r="R1257" s="28">
        <v>75688.3</v>
      </c>
      <c r="S1257" s="28">
        <v>0</v>
      </c>
      <c r="T1257" s="28">
        <v>76588.3</v>
      </c>
      <c r="U1257" s="28">
        <v>0</v>
      </c>
      <c r="V1257" s="29">
        <v>1</v>
      </c>
      <c r="W1257" s="29">
        <v>0</v>
      </c>
      <c r="X1257" s="32">
        <f t="shared" si="285"/>
        <v>6</v>
      </c>
      <c r="Y1257" s="33">
        <f t="shared" si="286"/>
        <v>1045</v>
      </c>
      <c r="Z1257" s="33">
        <f t="shared" si="287"/>
        <v>75688.3</v>
      </c>
      <c r="AA1257" s="33">
        <f t="shared" si="288"/>
        <v>76588.3</v>
      </c>
      <c r="AB1257" s="5">
        <v>1</v>
      </c>
      <c r="AC1257" s="6">
        <v>4595808.13</v>
      </c>
      <c r="AD1257" s="32">
        <v>2</v>
      </c>
      <c r="AE1257" s="67">
        <f t="shared" si="289"/>
        <v>0.16666666666666666</v>
      </c>
      <c r="AF1257" s="70">
        <f>IF(C1257=Sheet6!$E$3,Sheet6!$E$4,IF('January 2023'!C1257=Sheet6!$F$3,Sheet6!$F$4,IF('January 2023'!C1257=Sheet6!$G$3,Sheet6!$G$4,IF('January 2023'!C1257=Sheet6!$H$3,Sheet6!$H$4,IF('January 2023'!C1257=Sheet6!$I$3,Sheet6!$I$4,IF('January 2023'!C1257=Sheet6!$J$3,Sheet6!$J$4,IF('January 2023'!C1257=Sheet6!$K$3,Sheet6!$K$4,IF('January 2023'!C1257=Sheet6!$L$3,Sheet6!$L$4))))))))</f>
        <v>0.11591202664236167</v>
      </c>
      <c r="AG1257" s="74">
        <f t="shared" si="290"/>
        <v>1.0029945867086936</v>
      </c>
      <c r="AH1257" s="71">
        <v>0.83099999999999996</v>
      </c>
      <c r="AI1257" s="72">
        <f t="shared" si="291"/>
        <v>1</v>
      </c>
      <c r="AJ1257" s="73">
        <f t="shared" si="292"/>
        <v>0.16666666666666666</v>
      </c>
      <c r="AK1257" s="73">
        <v>0.63021003652928631</v>
      </c>
      <c r="AL1257" s="95">
        <f t="shared" si="293"/>
        <v>0</v>
      </c>
      <c r="AM1257" s="107">
        <v>0</v>
      </c>
      <c r="AN1257" s="98">
        <f t="shared" si="294"/>
        <v>0</v>
      </c>
      <c r="AO1257" s="99" t="e">
        <f>SUMIF([1]Sheet1!$AB:$AB,E1257,[1]Sheet1!$AA:$AA)</f>
        <v>#VALUE!</v>
      </c>
      <c r="AP1257" s="100">
        <f t="shared" si="295"/>
        <v>1</v>
      </c>
      <c r="AQ1257" s="97">
        <f t="shared" si="296"/>
        <v>0</v>
      </c>
      <c r="AR1257" s="100">
        <f t="shared" si="297"/>
        <v>1.0118908734903544</v>
      </c>
      <c r="AS1257" s="101">
        <f t="shared" si="298"/>
        <v>-1.4921068450757025E-2</v>
      </c>
      <c r="AT1257" s="100">
        <v>0.11591202664236167</v>
      </c>
      <c r="AU1257" s="108">
        <f t="shared" si="299"/>
        <v>1</v>
      </c>
    </row>
    <row r="1258" spans="1:47" hidden="1">
      <c r="A1258" s="21">
        <v>44927</v>
      </c>
      <c r="B1258" s="23" t="s">
        <v>13</v>
      </c>
      <c r="C1258" s="23" t="s">
        <v>974</v>
      </c>
      <c r="D1258" s="23" t="s">
        <v>1525</v>
      </c>
      <c r="E1258" s="23">
        <v>1001609922</v>
      </c>
      <c r="F1258" s="23" t="s">
        <v>32</v>
      </c>
      <c r="G1258" s="23">
        <v>1079557</v>
      </c>
      <c r="H1258" s="37" t="s">
        <v>16</v>
      </c>
      <c r="I1258" s="4" t="s">
        <v>3524</v>
      </c>
      <c r="J1258" s="4" t="s">
        <v>3562</v>
      </c>
      <c r="K1258" s="24">
        <v>50.089999999967404</v>
      </c>
      <c r="L1258" s="24">
        <v>50.089999999967404</v>
      </c>
      <c r="M1258" s="29">
        <v>1</v>
      </c>
      <c r="N1258" s="29">
        <v>0</v>
      </c>
      <c r="O1258" s="29">
        <v>1</v>
      </c>
      <c r="P1258" s="29">
        <v>100</v>
      </c>
      <c r="Q1258" s="29">
        <v>630</v>
      </c>
      <c r="R1258" s="28">
        <v>6956.36</v>
      </c>
      <c r="S1258" s="28">
        <v>44473.729999999996</v>
      </c>
      <c r="T1258" s="28">
        <v>0</v>
      </c>
      <c r="U1258" s="28">
        <v>50000</v>
      </c>
      <c r="V1258" s="29">
        <v>0</v>
      </c>
      <c r="W1258" s="29">
        <v>1</v>
      </c>
      <c r="X1258" s="32">
        <f t="shared" si="285"/>
        <v>2</v>
      </c>
      <c r="Y1258" s="33">
        <f t="shared" si="286"/>
        <v>730</v>
      </c>
      <c r="Z1258" s="33">
        <f t="shared" si="287"/>
        <v>51430.09</v>
      </c>
      <c r="AA1258" s="33">
        <f t="shared" si="288"/>
        <v>50000</v>
      </c>
      <c r="AB1258" s="5">
        <v>1</v>
      </c>
      <c r="AC1258" s="6">
        <v>0</v>
      </c>
      <c r="AD1258" s="32">
        <v>1</v>
      </c>
      <c r="AE1258" s="67">
        <f t="shared" si="289"/>
        <v>0.5</v>
      </c>
      <c r="AF1258" s="70">
        <f>IF(C1258=Sheet6!$E$3,Sheet6!$E$4,IF('January 2023'!C1258=Sheet6!$F$3,Sheet6!$F$4,IF('January 2023'!C1258=Sheet6!$G$3,Sheet6!$G$4,IF('January 2023'!C1258=Sheet6!$H$3,Sheet6!$H$4,IF('January 2023'!C1258=Sheet6!$I$3,Sheet6!$I$4,IF('January 2023'!C1258=Sheet6!$J$3,Sheet6!$J$4,IF('January 2023'!C1258=Sheet6!$K$3,Sheet6!$K$4,IF('January 2023'!C1258=Sheet6!$L$3,Sheet6!$L$4))))))))</f>
        <v>0.11591202664236167</v>
      </c>
      <c r="AG1258" s="74">
        <f t="shared" si="290"/>
        <v>14.573767219015274</v>
      </c>
      <c r="AH1258" s="71">
        <v>0.83099999999999996</v>
      </c>
      <c r="AI1258" s="72">
        <f t="shared" si="291"/>
        <v>1</v>
      </c>
      <c r="AJ1258" s="73">
        <f t="shared" si="292"/>
        <v>0.5</v>
      </c>
      <c r="AK1258" s="73">
        <v>0.63021003652928631</v>
      </c>
      <c r="AL1258" s="95">
        <f t="shared" si="293"/>
        <v>0</v>
      </c>
      <c r="AM1258" s="107">
        <v>0</v>
      </c>
      <c r="AN1258" s="98">
        <f t="shared" si="294"/>
        <v>0</v>
      </c>
      <c r="AO1258" s="99" t="e">
        <f>SUMIF([1]Sheet1!$AB:$AB,E1258,[1]Sheet1!$AA:$AA)</f>
        <v>#VALUE!</v>
      </c>
      <c r="AP1258" s="100">
        <f t="shared" si="295"/>
        <v>1</v>
      </c>
      <c r="AQ1258" s="97">
        <f t="shared" si="296"/>
        <v>0</v>
      </c>
      <c r="AR1258" s="100">
        <f t="shared" si="297"/>
        <v>0.97219351550813937</v>
      </c>
      <c r="AS1258" s="101">
        <f t="shared" si="298"/>
        <v>-13.168521986851738</v>
      </c>
      <c r="AT1258" s="100">
        <v>0.11591202664236167</v>
      </c>
      <c r="AU1258" s="108">
        <f t="shared" si="299"/>
        <v>1</v>
      </c>
    </row>
    <row r="1259" spans="1:47" hidden="1">
      <c r="A1259" s="21">
        <v>44927</v>
      </c>
      <c r="B1259" s="22" t="s">
        <v>13</v>
      </c>
      <c r="C1259" s="22" t="s">
        <v>974</v>
      </c>
      <c r="D1259" s="22" t="s">
        <v>3415</v>
      </c>
      <c r="E1259" s="22">
        <v>1002991924</v>
      </c>
      <c r="F1259" s="22" t="s">
        <v>32</v>
      </c>
      <c r="G1259" s="22">
        <v>1069328</v>
      </c>
      <c r="H1259" s="36" t="s">
        <v>16</v>
      </c>
      <c r="I1259" s="4" t="s">
        <v>3515</v>
      </c>
      <c r="J1259" s="4" t="s">
        <v>3553</v>
      </c>
      <c r="K1259" s="25" t="s">
        <v>1010</v>
      </c>
      <c r="L1259" s="25">
        <v>0</v>
      </c>
      <c r="M1259" s="26">
        <v>0</v>
      </c>
      <c r="N1259" s="26">
        <v>0</v>
      </c>
      <c r="O1259" s="26">
        <v>2</v>
      </c>
      <c r="P1259" s="26">
        <v>0</v>
      </c>
      <c r="Q1259" s="26">
        <v>0</v>
      </c>
      <c r="R1259" s="27">
        <v>0</v>
      </c>
      <c r="S1259" s="27">
        <v>0</v>
      </c>
      <c r="T1259" s="28">
        <v>0</v>
      </c>
      <c r="U1259" s="27">
        <v>0</v>
      </c>
      <c r="V1259" s="29">
        <v>0</v>
      </c>
      <c r="W1259" s="26">
        <v>0</v>
      </c>
      <c r="X1259" s="30">
        <f t="shared" si="285"/>
        <v>2</v>
      </c>
      <c r="Y1259" s="31">
        <f t="shared" si="286"/>
        <v>0</v>
      </c>
      <c r="Z1259" s="31">
        <f t="shared" si="287"/>
        <v>0</v>
      </c>
      <c r="AA1259" s="31">
        <f t="shared" si="288"/>
        <v>0</v>
      </c>
      <c r="AB1259" s="5">
        <v>0</v>
      </c>
      <c r="AC1259" s="6">
        <v>0</v>
      </c>
      <c r="AD1259" s="30">
        <v>0</v>
      </c>
      <c r="AE1259" s="67">
        <f t="shared" si="289"/>
        <v>0</v>
      </c>
      <c r="AF1259" s="70">
        <f>IF(C1259=Sheet6!$E$3,Sheet6!$E$4,IF('January 2023'!C1259=Sheet6!$F$3,Sheet6!$F$4,IF('January 2023'!C1259=Sheet6!$G$3,Sheet6!$G$4,IF('January 2023'!C1259=Sheet6!$H$3,Sheet6!$H$4,IF('January 2023'!C1259=Sheet6!$I$3,Sheet6!$I$4,IF('January 2023'!C1259=Sheet6!$J$3,Sheet6!$J$4,IF('January 2023'!C1259=Sheet6!$K$3,Sheet6!$K$4,IF('January 2023'!C1259=Sheet6!$L$3,Sheet6!$L$4))))))))</f>
        <v>0.11591202664236167</v>
      </c>
      <c r="AG1259" s="74">
        <f t="shared" si="290"/>
        <v>0</v>
      </c>
      <c r="AH1259" s="71">
        <v>0.83099999999999996</v>
      </c>
      <c r="AI1259" s="72">
        <f t="shared" si="291"/>
        <v>0</v>
      </c>
      <c r="AJ1259" s="73">
        <f t="shared" si="292"/>
        <v>0</v>
      </c>
      <c r="AK1259" s="73">
        <v>0.63021003652928631</v>
      </c>
      <c r="AL1259" s="95">
        <f t="shared" si="293"/>
        <v>0</v>
      </c>
      <c r="AM1259" s="107">
        <v>0</v>
      </c>
      <c r="AN1259" s="98">
        <f t="shared" si="294"/>
        <v>0</v>
      </c>
      <c r="AO1259" s="99" t="e">
        <f>SUMIF([1]Sheet1!$AB:$AB,E1259,[1]Sheet1!$AA:$AA)</f>
        <v>#VALUE!</v>
      </c>
      <c r="AP1259" s="100">
        <f t="shared" si="295"/>
        <v>1</v>
      </c>
      <c r="AQ1259" s="97">
        <f t="shared" si="296"/>
        <v>0</v>
      </c>
      <c r="AR1259" s="100">
        <f t="shared" si="297"/>
        <v>0</v>
      </c>
      <c r="AS1259" s="101">
        <f t="shared" si="298"/>
        <v>1</v>
      </c>
      <c r="AT1259" s="100">
        <v>0.11591202664236167</v>
      </c>
      <c r="AU1259" s="108">
        <f t="shared" si="299"/>
        <v>0</v>
      </c>
    </row>
    <row r="1260" spans="1:47" hidden="1">
      <c r="A1260" s="21">
        <v>44927</v>
      </c>
      <c r="B1260" s="23" t="s">
        <v>13</v>
      </c>
      <c r="C1260" s="23" t="s">
        <v>974</v>
      </c>
      <c r="D1260" s="23" t="s">
        <v>1137</v>
      </c>
      <c r="E1260" s="23">
        <v>1001940416</v>
      </c>
      <c r="F1260" s="23" t="s">
        <v>32</v>
      </c>
      <c r="G1260" s="22">
        <v>1069328</v>
      </c>
      <c r="H1260" s="36" t="s">
        <v>16</v>
      </c>
      <c r="I1260" s="4" t="s">
        <v>3515</v>
      </c>
      <c r="J1260" s="4" t="s">
        <v>3553</v>
      </c>
      <c r="K1260" s="24">
        <v>14492.760000000009</v>
      </c>
      <c r="L1260" s="24">
        <v>14492.760000000009</v>
      </c>
      <c r="M1260" s="29">
        <v>0</v>
      </c>
      <c r="N1260" s="29">
        <v>0</v>
      </c>
      <c r="O1260" s="29">
        <v>8</v>
      </c>
      <c r="P1260" s="29">
        <v>0</v>
      </c>
      <c r="Q1260" s="29">
        <v>14492.5</v>
      </c>
      <c r="R1260" s="28">
        <v>0</v>
      </c>
      <c r="S1260" s="28">
        <v>980000</v>
      </c>
      <c r="T1260" s="28">
        <v>0</v>
      </c>
      <c r="U1260" s="28">
        <v>980000</v>
      </c>
      <c r="V1260" s="29">
        <v>0</v>
      </c>
      <c r="W1260" s="29">
        <v>5</v>
      </c>
      <c r="X1260" s="32">
        <f t="shared" si="285"/>
        <v>8</v>
      </c>
      <c r="Y1260" s="33">
        <f t="shared" si="286"/>
        <v>14492.5</v>
      </c>
      <c r="Z1260" s="33">
        <f t="shared" si="287"/>
        <v>980000</v>
      </c>
      <c r="AA1260" s="33">
        <f t="shared" si="288"/>
        <v>980000</v>
      </c>
      <c r="AB1260" s="5">
        <v>5</v>
      </c>
      <c r="AC1260" s="6">
        <v>0</v>
      </c>
      <c r="AD1260" s="32">
        <v>0</v>
      </c>
      <c r="AE1260" s="67">
        <f t="shared" si="289"/>
        <v>0.625</v>
      </c>
      <c r="AF1260" s="70">
        <f>IF(C1260=Sheet6!$E$3,Sheet6!$E$4,IF('January 2023'!C1260=Sheet6!$F$3,Sheet6!$F$4,IF('January 2023'!C1260=Sheet6!$G$3,Sheet6!$G$4,IF('January 2023'!C1260=Sheet6!$H$3,Sheet6!$H$4,IF('January 2023'!C1260=Sheet6!$I$3,Sheet6!$I$4,IF('January 2023'!C1260=Sheet6!$J$3,Sheet6!$J$4,IF('January 2023'!C1260=Sheet6!$K$3,Sheet6!$K$4,IF('January 2023'!C1260=Sheet6!$L$3,Sheet6!$L$4))))))))</f>
        <v>0.11591202664236167</v>
      </c>
      <c r="AG1260" s="74">
        <f t="shared" si="290"/>
        <v>0.99998206000789291</v>
      </c>
      <c r="AH1260" s="71">
        <v>0.83099999999999996</v>
      </c>
      <c r="AI1260" s="72">
        <f t="shared" si="291"/>
        <v>1</v>
      </c>
      <c r="AJ1260" s="73">
        <f t="shared" si="292"/>
        <v>0.625</v>
      </c>
      <c r="AK1260" s="73">
        <v>0.63021003652928631</v>
      </c>
      <c r="AL1260" s="95">
        <f t="shared" si="293"/>
        <v>0</v>
      </c>
      <c r="AM1260" s="107">
        <v>0</v>
      </c>
      <c r="AN1260" s="98">
        <f t="shared" si="294"/>
        <v>0</v>
      </c>
      <c r="AO1260" s="99" t="e">
        <f>SUMIF([1]Sheet1!$AB:$AB,E1260,[1]Sheet1!$AA:$AA)</f>
        <v>#VALUE!</v>
      </c>
      <c r="AP1260" s="100">
        <f t="shared" si="295"/>
        <v>1</v>
      </c>
      <c r="AQ1260" s="97">
        <f t="shared" si="296"/>
        <v>0</v>
      </c>
      <c r="AR1260" s="100">
        <f t="shared" si="297"/>
        <v>1</v>
      </c>
      <c r="AS1260" s="101">
        <f t="shared" si="298"/>
        <v>1.7939992107085523E-5</v>
      </c>
      <c r="AT1260" s="100">
        <v>0.11591202664236167</v>
      </c>
      <c r="AU1260" s="108">
        <f t="shared" si="299"/>
        <v>1</v>
      </c>
    </row>
    <row r="1261" spans="1:47" hidden="1">
      <c r="A1261" s="21">
        <v>44927</v>
      </c>
      <c r="B1261" s="23" t="s">
        <v>13</v>
      </c>
      <c r="C1261" s="23" t="s">
        <v>974</v>
      </c>
      <c r="D1261" s="23" t="s">
        <v>1180</v>
      </c>
      <c r="E1261" s="23">
        <v>1002057091</v>
      </c>
      <c r="F1261" s="23" t="s">
        <v>32</v>
      </c>
      <c r="G1261" s="22">
        <v>1069328</v>
      </c>
      <c r="H1261" s="36" t="s">
        <v>16</v>
      </c>
      <c r="I1261" s="4" t="s">
        <v>3515</v>
      </c>
      <c r="J1261" s="4" t="s">
        <v>3553</v>
      </c>
      <c r="K1261" s="24">
        <v>6160.4500000000116</v>
      </c>
      <c r="L1261" s="24">
        <v>6160.4500000000116</v>
      </c>
      <c r="M1261" s="29">
        <v>0</v>
      </c>
      <c r="N1261" s="29">
        <v>0</v>
      </c>
      <c r="O1261" s="29">
        <v>9</v>
      </c>
      <c r="P1261" s="29">
        <v>0</v>
      </c>
      <c r="Q1261" s="29">
        <v>2197.4</v>
      </c>
      <c r="R1261" s="28">
        <v>0</v>
      </c>
      <c r="S1261" s="28">
        <v>149800</v>
      </c>
      <c r="T1261" s="28">
        <v>0</v>
      </c>
      <c r="U1261" s="28">
        <v>149800</v>
      </c>
      <c r="V1261" s="29">
        <v>0</v>
      </c>
      <c r="W1261" s="29">
        <v>3</v>
      </c>
      <c r="X1261" s="32">
        <f t="shared" si="285"/>
        <v>9</v>
      </c>
      <c r="Y1261" s="33">
        <f t="shared" si="286"/>
        <v>2197.4</v>
      </c>
      <c r="Z1261" s="33">
        <f t="shared" si="287"/>
        <v>149800</v>
      </c>
      <c r="AA1261" s="33">
        <f t="shared" si="288"/>
        <v>149800</v>
      </c>
      <c r="AB1261" s="5">
        <v>3</v>
      </c>
      <c r="AC1261" s="6">
        <v>70537.75</v>
      </c>
      <c r="AD1261" s="32">
        <v>0</v>
      </c>
      <c r="AE1261" s="67">
        <f t="shared" si="289"/>
        <v>0.33333333333333331</v>
      </c>
      <c r="AF1261" s="70">
        <f>IF(C1261=Sheet6!$E$3,Sheet6!$E$4,IF('January 2023'!C1261=Sheet6!$F$3,Sheet6!$F$4,IF('January 2023'!C1261=Sheet6!$G$3,Sheet6!$G$4,IF('January 2023'!C1261=Sheet6!$H$3,Sheet6!$H$4,IF('January 2023'!C1261=Sheet6!$I$3,Sheet6!$I$4,IF('January 2023'!C1261=Sheet6!$J$3,Sheet6!$J$4,IF('January 2023'!C1261=Sheet6!$K$3,Sheet6!$K$4,IF('January 2023'!C1261=Sheet6!$L$3,Sheet6!$L$4))))))))</f>
        <v>0.11591202664236167</v>
      </c>
      <c r="AG1261" s="74">
        <f t="shared" si="290"/>
        <v>0.35669472197647834</v>
      </c>
      <c r="AH1261" s="71">
        <v>0.83099999999999996</v>
      </c>
      <c r="AI1261" s="72">
        <f t="shared" si="291"/>
        <v>0</v>
      </c>
      <c r="AJ1261" s="73">
        <f t="shared" si="292"/>
        <v>0.33333333333333331</v>
      </c>
      <c r="AK1261" s="73">
        <v>0.63021003652928631</v>
      </c>
      <c r="AL1261" s="95">
        <f t="shared" si="293"/>
        <v>0</v>
      </c>
      <c r="AM1261" s="107">
        <v>0</v>
      </c>
      <c r="AN1261" s="98">
        <f t="shared" si="294"/>
        <v>2921.9339500000092</v>
      </c>
      <c r="AO1261" s="99" t="e">
        <f>SUMIF([1]Sheet1!$AB:$AB,E1261,[1]Sheet1!$AA:$AA)</f>
        <v>#VALUE!</v>
      </c>
      <c r="AP1261" s="100" t="str">
        <f t="shared" si="295"/>
        <v/>
      </c>
      <c r="AQ1261" s="97">
        <f t="shared" si="296"/>
        <v>1</v>
      </c>
      <c r="AR1261" s="100">
        <f t="shared" si="297"/>
        <v>1</v>
      </c>
      <c r="AS1261" s="101">
        <f t="shared" si="298"/>
        <v>0.64330527802352166</v>
      </c>
      <c r="AT1261" s="100">
        <v>0.11591202664236167</v>
      </c>
      <c r="AU1261" s="108">
        <f t="shared" si="299"/>
        <v>0</v>
      </c>
    </row>
    <row r="1262" spans="1:47" hidden="1">
      <c r="A1262" s="21">
        <v>44927</v>
      </c>
      <c r="B1262" s="22" t="s">
        <v>13</v>
      </c>
      <c r="C1262" s="22" t="s">
        <v>974</v>
      </c>
      <c r="D1262" s="22" t="s">
        <v>1309</v>
      </c>
      <c r="E1262" s="22">
        <v>1002208454</v>
      </c>
      <c r="F1262" s="22" t="s">
        <v>32</v>
      </c>
      <c r="G1262" s="22">
        <v>1069328</v>
      </c>
      <c r="H1262" s="36" t="s">
        <v>16</v>
      </c>
      <c r="I1262" s="4" t="s">
        <v>3515</v>
      </c>
      <c r="J1262" s="4" t="s">
        <v>3553</v>
      </c>
      <c r="K1262" s="25">
        <v>2638.0299999999988</v>
      </c>
      <c r="L1262" s="25">
        <v>2638.0299999999988</v>
      </c>
      <c r="M1262" s="26">
        <v>0</v>
      </c>
      <c r="N1262" s="26">
        <v>0</v>
      </c>
      <c r="O1262" s="26">
        <v>3</v>
      </c>
      <c r="P1262" s="26">
        <v>0</v>
      </c>
      <c r="Q1262" s="26">
        <v>711</v>
      </c>
      <c r="R1262" s="27">
        <v>0</v>
      </c>
      <c r="S1262" s="27">
        <v>45000.000000000007</v>
      </c>
      <c r="T1262" s="28">
        <v>0</v>
      </c>
      <c r="U1262" s="27">
        <v>45000</v>
      </c>
      <c r="V1262" s="29">
        <v>0</v>
      </c>
      <c r="W1262" s="26">
        <v>2</v>
      </c>
      <c r="X1262" s="30">
        <f t="shared" si="285"/>
        <v>3</v>
      </c>
      <c r="Y1262" s="31">
        <f t="shared" si="286"/>
        <v>711</v>
      </c>
      <c r="Z1262" s="31">
        <f t="shared" si="287"/>
        <v>45000.000000000007</v>
      </c>
      <c r="AA1262" s="31">
        <f t="shared" si="288"/>
        <v>45000</v>
      </c>
      <c r="AB1262" s="5">
        <v>2</v>
      </c>
      <c r="AC1262" s="6">
        <v>0</v>
      </c>
      <c r="AD1262" s="30">
        <v>0</v>
      </c>
      <c r="AE1262" s="67">
        <f t="shared" si="289"/>
        <v>0.66666666666666663</v>
      </c>
      <c r="AF1262" s="70">
        <f>IF(C1262=Sheet6!$E$3,Sheet6!$E$4,IF('January 2023'!C1262=Sheet6!$F$3,Sheet6!$F$4,IF('January 2023'!C1262=Sheet6!$G$3,Sheet6!$G$4,IF('January 2023'!C1262=Sheet6!$H$3,Sheet6!$H$4,IF('January 2023'!C1262=Sheet6!$I$3,Sheet6!$I$4,IF('January 2023'!C1262=Sheet6!$J$3,Sheet6!$J$4,IF('January 2023'!C1262=Sheet6!$K$3,Sheet6!$K$4,IF('January 2023'!C1262=Sheet6!$L$3,Sheet6!$L$4))))))))</f>
        <v>0.11591202664236167</v>
      </c>
      <c r="AG1262" s="74">
        <f t="shared" si="290"/>
        <v>0.26951930038703137</v>
      </c>
      <c r="AH1262" s="71">
        <v>0.83099999999999996</v>
      </c>
      <c r="AI1262" s="72">
        <f t="shared" si="291"/>
        <v>0</v>
      </c>
      <c r="AJ1262" s="73">
        <f t="shared" si="292"/>
        <v>0.66666666666666663</v>
      </c>
      <c r="AK1262" s="73">
        <v>0.63021003652928631</v>
      </c>
      <c r="AL1262" s="95">
        <f t="shared" si="293"/>
        <v>1</v>
      </c>
      <c r="AM1262" s="107">
        <v>0</v>
      </c>
      <c r="AN1262" s="98">
        <f t="shared" si="294"/>
        <v>1481.202929999999</v>
      </c>
      <c r="AO1262" s="99" t="e">
        <f>SUMIF([1]Sheet1!$AB:$AB,E1262,[1]Sheet1!$AA:$AA)</f>
        <v>#VALUE!</v>
      </c>
      <c r="AP1262" s="100" t="str">
        <f t="shared" si="295"/>
        <v/>
      </c>
      <c r="AQ1262" s="97">
        <f t="shared" si="296"/>
        <v>1</v>
      </c>
      <c r="AR1262" s="100">
        <f t="shared" si="297"/>
        <v>0.99999999999999989</v>
      </c>
      <c r="AS1262" s="101">
        <f t="shared" si="298"/>
        <v>0.73048069961296869</v>
      </c>
      <c r="AT1262" s="100">
        <v>0.11591202664236167</v>
      </c>
      <c r="AU1262" s="108">
        <f t="shared" si="299"/>
        <v>0</v>
      </c>
    </row>
    <row r="1263" spans="1:47" hidden="1">
      <c r="A1263" s="21">
        <v>44927</v>
      </c>
      <c r="B1263" s="23" t="s">
        <v>13</v>
      </c>
      <c r="C1263" s="23" t="s">
        <v>974</v>
      </c>
      <c r="D1263" s="23" t="s">
        <v>1479</v>
      </c>
      <c r="E1263" s="23">
        <v>1002208456</v>
      </c>
      <c r="F1263" s="23" t="s">
        <v>32</v>
      </c>
      <c r="G1263" s="22">
        <v>1069328</v>
      </c>
      <c r="H1263" s="36" t="s">
        <v>16</v>
      </c>
      <c r="I1263" s="4" t="s">
        <v>3515</v>
      </c>
      <c r="J1263" s="4" t="s">
        <v>3553</v>
      </c>
      <c r="K1263" s="24">
        <v>804.7400000000016</v>
      </c>
      <c r="L1263" s="24">
        <v>804.7400000000016</v>
      </c>
      <c r="M1263" s="29">
        <v>0</v>
      </c>
      <c r="N1263" s="29">
        <v>0</v>
      </c>
      <c r="O1263" s="29">
        <v>2</v>
      </c>
      <c r="P1263" s="29">
        <v>0</v>
      </c>
      <c r="Q1263" s="29">
        <v>1860.4</v>
      </c>
      <c r="R1263" s="28">
        <v>0</v>
      </c>
      <c r="S1263" s="28">
        <v>130000</v>
      </c>
      <c r="T1263" s="28">
        <v>0</v>
      </c>
      <c r="U1263" s="28">
        <v>130000</v>
      </c>
      <c r="V1263" s="29">
        <v>0</v>
      </c>
      <c r="W1263" s="29">
        <v>2</v>
      </c>
      <c r="X1263" s="32">
        <f t="shared" si="285"/>
        <v>2</v>
      </c>
      <c r="Y1263" s="33">
        <f t="shared" si="286"/>
        <v>1860.4</v>
      </c>
      <c r="Z1263" s="33">
        <f t="shared" si="287"/>
        <v>130000</v>
      </c>
      <c r="AA1263" s="33">
        <f t="shared" si="288"/>
        <v>130000</v>
      </c>
      <c r="AB1263" s="5">
        <v>2</v>
      </c>
      <c r="AC1263" s="6">
        <v>0</v>
      </c>
      <c r="AD1263" s="32">
        <v>0</v>
      </c>
      <c r="AE1263" s="67">
        <f t="shared" si="289"/>
        <v>1</v>
      </c>
      <c r="AF1263" s="70">
        <f>IF(C1263=Sheet6!$E$3,Sheet6!$E$4,IF('January 2023'!C1263=Sheet6!$F$3,Sheet6!$F$4,IF('January 2023'!C1263=Sheet6!$G$3,Sheet6!$G$4,IF('January 2023'!C1263=Sheet6!$H$3,Sheet6!$H$4,IF('January 2023'!C1263=Sheet6!$I$3,Sheet6!$I$4,IF('January 2023'!C1263=Sheet6!$J$3,Sheet6!$J$4,IF('January 2023'!C1263=Sheet6!$K$3,Sheet6!$K$4,IF('January 2023'!C1263=Sheet6!$L$3,Sheet6!$L$4))))))))</f>
        <v>0.11591202664236167</v>
      </c>
      <c r="AG1263" s="74">
        <f t="shared" si="290"/>
        <v>2.311802569774084</v>
      </c>
      <c r="AH1263" s="71">
        <v>0.83099999999999996</v>
      </c>
      <c r="AI1263" s="72">
        <f t="shared" si="291"/>
        <v>1</v>
      </c>
      <c r="AJ1263" s="73">
        <f t="shared" si="292"/>
        <v>1</v>
      </c>
      <c r="AK1263" s="73">
        <v>0.63021003652928631</v>
      </c>
      <c r="AL1263" s="95">
        <f t="shared" si="293"/>
        <v>1</v>
      </c>
      <c r="AM1263" s="107">
        <v>0</v>
      </c>
      <c r="AN1263" s="98">
        <f t="shared" si="294"/>
        <v>0</v>
      </c>
      <c r="AO1263" s="99" t="e">
        <f>SUMIF([1]Sheet1!$AB:$AB,E1263,[1]Sheet1!$AA:$AA)</f>
        <v>#VALUE!</v>
      </c>
      <c r="AP1263" s="100">
        <f t="shared" si="295"/>
        <v>1</v>
      </c>
      <c r="AQ1263" s="97">
        <f t="shared" si="296"/>
        <v>0</v>
      </c>
      <c r="AR1263" s="100">
        <f t="shared" si="297"/>
        <v>1</v>
      </c>
      <c r="AS1263" s="101">
        <f t="shared" si="298"/>
        <v>-1.311802569774084</v>
      </c>
      <c r="AT1263" s="100">
        <v>0.11591202664236167</v>
      </c>
      <c r="AU1263" s="108">
        <f t="shared" si="299"/>
        <v>1</v>
      </c>
    </row>
    <row r="1264" spans="1:47" hidden="1">
      <c r="A1264" s="21">
        <v>44927</v>
      </c>
      <c r="B1264" s="23" t="s">
        <v>13</v>
      </c>
      <c r="C1264" s="23" t="s">
        <v>974</v>
      </c>
      <c r="D1264" s="23" t="s">
        <v>975</v>
      </c>
      <c r="E1264" s="23">
        <v>1001600438</v>
      </c>
      <c r="F1264" s="23" t="s">
        <v>32</v>
      </c>
      <c r="G1264" s="23">
        <v>1070899</v>
      </c>
      <c r="H1264" s="37" t="s">
        <v>20</v>
      </c>
      <c r="I1264" s="4" t="s">
        <v>3524</v>
      </c>
      <c r="J1264" s="4" t="s">
        <v>3562</v>
      </c>
      <c r="K1264" s="24" t="s">
        <v>3497</v>
      </c>
      <c r="L1264" s="25">
        <v>0</v>
      </c>
      <c r="M1264" s="29">
        <v>0</v>
      </c>
      <c r="N1264" s="29">
        <v>0</v>
      </c>
      <c r="O1264" s="29">
        <v>19</v>
      </c>
      <c r="P1264" s="29">
        <v>0</v>
      </c>
      <c r="Q1264" s="29">
        <v>2225.6000000000004</v>
      </c>
      <c r="R1264" s="28">
        <v>0</v>
      </c>
      <c r="S1264" s="28">
        <v>140677.38</v>
      </c>
      <c r="T1264" s="28">
        <v>0</v>
      </c>
      <c r="U1264" s="28">
        <v>146300</v>
      </c>
      <c r="V1264" s="29">
        <v>0</v>
      </c>
      <c r="W1264" s="29">
        <v>9</v>
      </c>
      <c r="X1264" s="32">
        <f t="shared" si="285"/>
        <v>19</v>
      </c>
      <c r="Y1264" s="33">
        <f t="shared" si="286"/>
        <v>2225.6000000000004</v>
      </c>
      <c r="Z1264" s="33">
        <f t="shared" si="287"/>
        <v>140677.38</v>
      </c>
      <c r="AA1264" s="33">
        <f t="shared" si="288"/>
        <v>146300</v>
      </c>
      <c r="AB1264" s="5">
        <v>9</v>
      </c>
      <c r="AC1264" s="6">
        <v>619840.88</v>
      </c>
      <c r="AD1264" s="32">
        <v>2</v>
      </c>
      <c r="AE1264" s="67">
        <f t="shared" si="289"/>
        <v>0.47368421052631576</v>
      </c>
      <c r="AF1264" s="70">
        <f>IF(C1264=Sheet6!$E$3,Sheet6!$E$4,IF('January 2023'!C1264=Sheet6!$F$3,Sheet6!$F$4,IF('January 2023'!C1264=Sheet6!$G$3,Sheet6!$G$4,IF('January 2023'!C1264=Sheet6!$H$3,Sheet6!$H$4,IF('January 2023'!C1264=Sheet6!$I$3,Sheet6!$I$4,IF('January 2023'!C1264=Sheet6!$J$3,Sheet6!$J$4,IF('January 2023'!C1264=Sheet6!$K$3,Sheet6!$K$4,IF('January 2023'!C1264=Sheet6!$L$3,Sheet6!$L$4))))))))</f>
        <v>0.11591202664236167</v>
      </c>
      <c r="AG1264" s="74">
        <f t="shared" si="290"/>
        <v>0</v>
      </c>
      <c r="AH1264" s="71">
        <v>0.83099999999999996</v>
      </c>
      <c r="AI1264" s="72">
        <f t="shared" si="291"/>
        <v>0</v>
      </c>
      <c r="AJ1264" s="73">
        <f t="shared" si="292"/>
        <v>0.47368421052631576</v>
      </c>
      <c r="AK1264" s="73">
        <v>0.63021003652928631</v>
      </c>
      <c r="AL1264" s="95">
        <f t="shared" si="293"/>
        <v>0</v>
      </c>
      <c r="AM1264" s="107">
        <v>0</v>
      </c>
      <c r="AN1264" s="98">
        <f t="shared" si="294"/>
        <v>0</v>
      </c>
      <c r="AO1264" s="99" t="e">
        <f>SUMIF([1]Sheet1!$AB:$AB,E1264,[1]Sheet1!$AA:$AA)</f>
        <v>#VALUE!</v>
      </c>
      <c r="AP1264" s="100">
        <f t="shared" si="295"/>
        <v>1</v>
      </c>
      <c r="AQ1264" s="97">
        <f t="shared" si="296"/>
        <v>0</v>
      </c>
      <c r="AR1264" s="100">
        <f t="shared" si="297"/>
        <v>1.0399681882048131</v>
      </c>
      <c r="AS1264" s="101">
        <f t="shared" si="298"/>
        <v>1</v>
      </c>
      <c r="AT1264" s="100">
        <v>0.11591202664236167</v>
      </c>
      <c r="AU1264" s="108">
        <f t="shared" si="299"/>
        <v>0</v>
      </c>
    </row>
    <row r="1265" spans="1:47" hidden="1">
      <c r="A1265" s="21">
        <v>44927</v>
      </c>
      <c r="B1265" s="23" t="s">
        <v>13</v>
      </c>
      <c r="C1265" s="23" t="s">
        <v>974</v>
      </c>
      <c r="D1265" s="23" t="s">
        <v>1019</v>
      </c>
      <c r="E1265" s="23">
        <v>1000280439</v>
      </c>
      <c r="F1265" s="23" t="s">
        <v>32</v>
      </c>
      <c r="G1265" s="23">
        <v>1079549</v>
      </c>
      <c r="H1265" s="37" t="s">
        <v>20</v>
      </c>
      <c r="I1265" s="4" t="s">
        <v>3515</v>
      </c>
      <c r="J1265" s="4" t="s">
        <v>3553</v>
      </c>
      <c r="K1265" s="24" t="s">
        <v>1010</v>
      </c>
      <c r="L1265" s="25">
        <v>0</v>
      </c>
      <c r="M1265" s="29">
        <v>0</v>
      </c>
      <c r="N1265" s="29">
        <v>0</v>
      </c>
      <c r="O1265" s="29">
        <v>1</v>
      </c>
      <c r="P1265" s="29">
        <v>0</v>
      </c>
      <c r="Q1265" s="29">
        <v>0</v>
      </c>
      <c r="R1265" s="28">
        <v>0</v>
      </c>
      <c r="S1265" s="28">
        <v>0</v>
      </c>
      <c r="T1265" s="28">
        <v>0</v>
      </c>
      <c r="U1265" s="28">
        <v>0</v>
      </c>
      <c r="V1265" s="29">
        <v>0</v>
      </c>
      <c r="W1265" s="29">
        <v>0</v>
      </c>
      <c r="X1265" s="32">
        <f t="shared" si="285"/>
        <v>1</v>
      </c>
      <c r="Y1265" s="33">
        <f t="shared" si="286"/>
        <v>0</v>
      </c>
      <c r="Z1265" s="33">
        <f t="shared" si="287"/>
        <v>0</v>
      </c>
      <c r="AA1265" s="33">
        <f t="shared" si="288"/>
        <v>0</v>
      </c>
      <c r="AB1265" s="5">
        <v>0</v>
      </c>
      <c r="AC1265" s="6">
        <v>160995.71</v>
      </c>
      <c r="AD1265" s="32">
        <v>1</v>
      </c>
      <c r="AE1265" s="67">
        <f t="shared" si="289"/>
        <v>0</v>
      </c>
      <c r="AF1265" s="70">
        <f>IF(C1265=Sheet6!$E$3,Sheet6!$E$4,IF('January 2023'!C1265=Sheet6!$F$3,Sheet6!$F$4,IF('January 2023'!C1265=Sheet6!$G$3,Sheet6!$G$4,IF('January 2023'!C1265=Sheet6!$H$3,Sheet6!$H$4,IF('January 2023'!C1265=Sheet6!$I$3,Sheet6!$I$4,IF('January 2023'!C1265=Sheet6!$J$3,Sheet6!$J$4,IF('January 2023'!C1265=Sheet6!$K$3,Sheet6!$K$4,IF('January 2023'!C1265=Sheet6!$L$3,Sheet6!$L$4))))))))</f>
        <v>0.11591202664236167</v>
      </c>
      <c r="AG1265" s="74">
        <f t="shared" si="290"/>
        <v>0</v>
      </c>
      <c r="AH1265" s="71">
        <v>0.83099999999999996</v>
      </c>
      <c r="AI1265" s="72">
        <f t="shared" si="291"/>
        <v>0</v>
      </c>
      <c r="AJ1265" s="73">
        <f t="shared" si="292"/>
        <v>0</v>
      </c>
      <c r="AK1265" s="73">
        <v>0.63021003652928631</v>
      </c>
      <c r="AL1265" s="95">
        <f t="shared" si="293"/>
        <v>0</v>
      </c>
      <c r="AM1265" s="107">
        <v>0</v>
      </c>
      <c r="AN1265" s="98">
        <f t="shared" si="294"/>
        <v>0</v>
      </c>
      <c r="AO1265" s="99" t="e">
        <f>SUMIF([1]Sheet1!$AB:$AB,E1265,[1]Sheet1!$AA:$AA)</f>
        <v>#VALUE!</v>
      </c>
      <c r="AP1265" s="100">
        <f t="shared" si="295"/>
        <v>1</v>
      </c>
      <c r="AQ1265" s="97">
        <f t="shared" si="296"/>
        <v>0</v>
      </c>
      <c r="AR1265" s="100">
        <f t="shared" si="297"/>
        <v>0</v>
      </c>
      <c r="AS1265" s="101">
        <f t="shared" si="298"/>
        <v>1</v>
      </c>
      <c r="AT1265" s="100">
        <v>0.11591202664236167</v>
      </c>
      <c r="AU1265" s="108">
        <f t="shared" si="299"/>
        <v>0</v>
      </c>
    </row>
    <row r="1266" spans="1:47" hidden="1">
      <c r="A1266" s="21">
        <v>44927</v>
      </c>
      <c r="B1266" s="23" t="s">
        <v>13</v>
      </c>
      <c r="C1266" s="23" t="s">
        <v>974</v>
      </c>
      <c r="D1266" s="23" t="s">
        <v>1012</v>
      </c>
      <c r="E1266" s="23">
        <v>1000281010</v>
      </c>
      <c r="F1266" s="23" t="s">
        <v>32</v>
      </c>
      <c r="G1266" s="23">
        <v>1069288</v>
      </c>
      <c r="H1266" s="37" t="s">
        <v>20</v>
      </c>
      <c r="I1266" s="4" t="s">
        <v>3517</v>
      </c>
      <c r="J1266" s="4" t="s">
        <v>3555</v>
      </c>
      <c r="K1266" s="24" t="s">
        <v>1010</v>
      </c>
      <c r="L1266" s="25">
        <v>0</v>
      </c>
      <c r="M1266" s="29">
        <v>1</v>
      </c>
      <c r="N1266" s="29">
        <v>0</v>
      </c>
      <c r="O1266" s="29">
        <v>4</v>
      </c>
      <c r="P1266" s="29">
        <v>50</v>
      </c>
      <c r="Q1266" s="29">
        <v>113.5</v>
      </c>
      <c r="R1266" s="28">
        <v>3164.11</v>
      </c>
      <c r="S1266" s="28">
        <v>7500</v>
      </c>
      <c r="T1266" s="28">
        <v>3400</v>
      </c>
      <c r="U1266" s="28">
        <v>7500</v>
      </c>
      <c r="V1266" s="29">
        <v>1</v>
      </c>
      <c r="W1266" s="29">
        <v>2</v>
      </c>
      <c r="X1266" s="32">
        <f t="shared" si="285"/>
        <v>5</v>
      </c>
      <c r="Y1266" s="33">
        <f t="shared" si="286"/>
        <v>163.5</v>
      </c>
      <c r="Z1266" s="33">
        <f t="shared" si="287"/>
        <v>10664.11</v>
      </c>
      <c r="AA1266" s="33">
        <f t="shared" si="288"/>
        <v>10900</v>
      </c>
      <c r="AB1266" s="5">
        <v>3</v>
      </c>
      <c r="AC1266" s="6">
        <v>3073.46</v>
      </c>
      <c r="AD1266" s="32">
        <v>0</v>
      </c>
      <c r="AE1266" s="67">
        <f t="shared" si="289"/>
        <v>0.6</v>
      </c>
      <c r="AF1266" s="70">
        <f>IF(C1266=Sheet6!$E$3,Sheet6!$E$4,IF('January 2023'!C1266=Sheet6!$F$3,Sheet6!$F$4,IF('January 2023'!C1266=Sheet6!$G$3,Sheet6!$G$4,IF('January 2023'!C1266=Sheet6!$H$3,Sheet6!$H$4,IF('January 2023'!C1266=Sheet6!$I$3,Sheet6!$I$4,IF('January 2023'!C1266=Sheet6!$J$3,Sheet6!$J$4,IF('January 2023'!C1266=Sheet6!$K$3,Sheet6!$K$4,IF('January 2023'!C1266=Sheet6!$L$3,Sheet6!$L$4))))))))</f>
        <v>0.11591202664236167</v>
      </c>
      <c r="AG1266" s="74">
        <f t="shared" si="290"/>
        <v>0</v>
      </c>
      <c r="AH1266" s="71">
        <v>0.83099999999999996</v>
      </c>
      <c r="AI1266" s="72">
        <f t="shared" si="291"/>
        <v>0</v>
      </c>
      <c r="AJ1266" s="73">
        <f t="shared" si="292"/>
        <v>0.6</v>
      </c>
      <c r="AK1266" s="73">
        <v>0.63021003652928631</v>
      </c>
      <c r="AL1266" s="95">
        <f t="shared" si="293"/>
        <v>0</v>
      </c>
      <c r="AM1266" s="107">
        <v>0</v>
      </c>
      <c r="AN1266" s="98">
        <f t="shared" si="294"/>
        <v>0</v>
      </c>
      <c r="AO1266" s="99" t="e">
        <f>SUMIF([1]Sheet1!$AB:$AB,E1266,[1]Sheet1!$AA:$AA)</f>
        <v>#VALUE!</v>
      </c>
      <c r="AP1266" s="100">
        <f t="shared" si="295"/>
        <v>1</v>
      </c>
      <c r="AQ1266" s="97">
        <f t="shared" si="296"/>
        <v>0</v>
      </c>
      <c r="AR1266" s="100">
        <f t="shared" si="297"/>
        <v>1.0221199893849557</v>
      </c>
      <c r="AS1266" s="101">
        <f t="shared" si="298"/>
        <v>1</v>
      </c>
      <c r="AT1266" s="100">
        <v>0.11591202664236167</v>
      </c>
      <c r="AU1266" s="108">
        <f t="shared" si="299"/>
        <v>0</v>
      </c>
    </row>
    <row r="1267" spans="1:47" hidden="1">
      <c r="A1267" s="21">
        <v>44927</v>
      </c>
      <c r="B1267" s="23" t="s">
        <v>13</v>
      </c>
      <c r="C1267" s="23" t="s">
        <v>974</v>
      </c>
      <c r="D1267" s="23" t="s">
        <v>1017</v>
      </c>
      <c r="E1267" s="23">
        <v>1000288053</v>
      </c>
      <c r="F1267" s="23" t="s">
        <v>32</v>
      </c>
      <c r="G1267" s="23">
        <v>1079549</v>
      </c>
      <c r="H1267" s="37" t="s">
        <v>20</v>
      </c>
      <c r="I1267" s="4" t="s">
        <v>3515</v>
      </c>
      <c r="J1267" s="4" t="s">
        <v>3553</v>
      </c>
      <c r="K1267" s="24" t="s">
        <v>1010</v>
      </c>
      <c r="L1267" s="25">
        <v>0</v>
      </c>
      <c r="M1267" s="29">
        <v>0</v>
      </c>
      <c r="N1267" s="29">
        <v>0</v>
      </c>
      <c r="O1267" s="29">
        <v>1</v>
      </c>
      <c r="P1267" s="29">
        <v>0</v>
      </c>
      <c r="Q1267" s="29">
        <v>0</v>
      </c>
      <c r="R1267" s="28">
        <v>0</v>
      </c>
      <c r="S1267" s="28">
        <v>0</v>
      </c>
      <c r="T1267" s="28">
        <v>0</v>
      </c>
      <c r="U1267" s="28">
        <v>0</v>
      </c>
      <c r="V1267" s="29">
        <v>0</v>
      </c>
      <c r="W1267" s="29">
        <v>0</v>
      </c>
      <c r="X1267" s="32">
        <f t="shared" si="285"/>
        <v>1</v>
      </c>
      <c r="Y1267" s="33">
        <f t="shared" si="286"/>
        <v>0</v>
      </c>
      <c r="Z1267" s="33">
        <f t="shared" si="287"/>
        <v>0</v>
      </c>
      <c r="AA1267" s="33">
        <f t="shared" si="288"/>
        <v>0</v>
      </c>
      <c r="AB1267" s="5">
        <v>0</v>
      </c>
      <c r="AC1267" s="6">
        <v>1870566.67</v>
      </c>
      <c r="AD1267" s="32">
        <v>4</v>
      </c>
      <c r="AE1267" s="67">
        <f t="shared" si="289"/>
        <v>0</v>
      </c>
      <c r="AF1267" s="70">
        <f>IF(C1267=Sheet6!$E$3,Sheet6!$E$4,IF('January 2023'!C1267=Sheet6!$F$3,Sheet6!$F$4,IF('January 2023'!C1267=Sheet6!$G$3,Sheet6!$G$4,IF('January 2023'!C1267=Sheet6!$H$3,Sheet6!$H$4,IF('January 2023'!C1267=Sheet6!$I$3,Sheet6!$I$4,IF('January 2023'!C1267=Sheet6!$J$3,Sheet6!$J$4,IF('January 2023'!C1267=Sheet6!$K$3,Sheet6!$K$4,IF('January 2023'!C1267=Sheet6!$L$3,Sheet6!$L$4))))))))</f>
        <v>0.11591202664236167</v>
      </c>
      <c r="AG1267" s="74">
        <f t="shared" si="290"/>
        <v>0</v>
      </c>
      <c r="AH1267" s="71">
        <v>0.83099999999999996</v>
      </c>
      <c r="AI1267" s="72">
        <f t="shared" si="291"/>
        <v>0</v>
      </c>
      <c r="AJ1267" s="73">
        <f t="shared" si="292"/>
        <v>0</v>
      </c>
      <c r="AK1267" s="73">
        <v>0.63021003652928631</v>
      </c>
      <c r="AL1267" s="95">
        <f t="shared" si="293"/>
        <v>0</v>
      </c>
      <c r="AM1267" s="107">
        <v>0</v>
      </c>
      <c r="AN1267" s="98">
        <f t="shared" si="294"/>
        <v>0</v>
      </c>
      <c r="AO1267" s="99" t="e">
        <f>SUMIF([1]Sheet1!$AB:$AB,E1267,[1]Sheet1!$AA:$AA)</f>
        <v>#VALUE!</v>
      </c>
      <c r="AP1267" s="100">
        <f t="shared" si="295"/>
        <v>1</v>
      </c>
      <c r="AQ1267" s="97">
        <f t="shared" si="296"/>
        <v>0</v>
      </c>
      <c r="AR1267" s="100">
        <f t="shared" si="297"/>
        <v>0</v>
      </c>
      <c r="AS1267" s="101">
        <f t="shared" si="298"/>
        <v>1</v>
      </c>
      <c r="AT1267" s="100">
        <v>0.11591202664236167</v>
      </c>
      <c r="AU1267" s="108">
        <f t="shared" si="299"/>
        <v>0</v>
      </c>
    </row>
    <row r="1268" spans="1:47" hidden="1">
      <c r="A1268" s="21">
        <v>44927</v>
      </c>
      <c r="B1268" s="23" t="s">
        <v>13</v>
      </c>
      <c r="C1268" s="23" t="s">
        <v>974</v>
      </c>
      <c r="D1268" s="23" t="s">
        <v>1015</v>
      </c>
      <c r="E1268" s="23">
        <v>1000280687</v>
      </c>
      <c r="F1268" s="23" t="s">
        <v>32</v>
      </c>
      <c r="G1268" s="23">
        <v>1079549</v>
      </c>
      <c r="H1268" s="37" t="s">
        <v>20</v>
      </c>
      <c r="I1268" s="4" t="s">
        <v>3517</v>
      </c>
      <c r="J1268" s="4" t="s">
        <v>3555</v>
      </c>
      <c r="K1268" s="24" t="s">
        <v>1010</v>
      </c>
      <c r="L1268" s="25">
        <v>0</v>
      </c>
      <c r="M1268" s="29">
        <v>0</v>
      </c>
      <c r="N1268" s="29">
        <v>0</v>
      </c>
      <c r="O1268" s="29">
        <v>0</v>
      </c>
      <c r="P1268" s="29">
        <v>0</v>
      </c>
      <c r="Q1268" s="29">
        <v>0</v>
      </c>
      <c r="R1268" s="28">
        <v>0</v>
      </c>
      <c r="S1268" s="28">
        <v>0</v>
      </c>
      <c r="T1268" s="28">
        <v>0</v>
      </c>
      <c r="U1268" s="28">
        <v>0</v>
      </c>
      <c r="V1268" s="29">
        <v>0</v>
      </c>
      <c r="W1268" s="29">
        <v>0</v>
      </c>
      <c r="X1268" s="32">
        <f t="shared" si="285"/>
        <v>0</v>
      </c>
      <c r="Y1268" s="33">
        <f t="shared" si="286"/>
        <v>0</v>
      </c>
      <c r="Z1268" s="33">
        <f t="shared" si="287"/>
        <v>0</v>
      </c>
      <c r="AA1268" s="33">
        <f t="shared" si="288"/>
        <v>0</v>
      </c>
      <c r="AB1268" s="5">
        <v>0</v>
      </c>
      <c r="AC1268" s="6">
        <v>186008.95</v>
      </c>
      <c r="AD1268" s="32">
        <v>1</v>
      </c>
      <c r="AE1268" s="67" t="str">
        <f t="shared" si="289"/>
        <v/>
      </c>
      <c r="AF1268" s="70">
        <f>IF(C1268=Sheet6!$E$3,Sheet6!$E$4,IF('January 2023'!C1268=Sheet6!$F$3,Sheet6!$F$4,IF('January 2023'!C1268=Sheet6!$G$3,Sheet6!$G$4,IF('January 2023'!C1268=Sheet6!$H$3,Sheet6!$H$4,IF('January 2023'!C1268=Sheet6!$I$3,Sheet6!$I$4,IF('January 2023'!C1268=Sheet6!$J$3,Sheet6!$J$4,IF('January 2023'!C1268=Sheet6!$K$3,Sheet6!$K$4,IF('January 2023'!C1268=Sheet6!$L$3,Sheet6!$L$4))))))))</f>
        <v>0.11591202664236167</v>
      </c>
      <c r="AG1268" s="74">
        <f t="shared" si="290"/>
        <v>0</v>
      </c>
      <c r="AH1268" s="71">
        <v>0.83099999999999996</v>
      </c>
      <c r="AI1268" s="72">
        <f t="shared" si="291"/>
        <v>0</v>
      </c>
      <c r="AJ1268" s="73">
        <f t="shared" si="292"/>
        <v>0</v>
      </c>
      <c r="AK1268" s="73">
        <v>0.63021003652928631</v>
      </c>
      <c r="AL1268" s="95">
        <f t="shared" si="293"/>
        <v>0</v>
      </c>
      <c r="AM1268" s="107">
        <v>0</v>
      </c>
      <c r="AN1268" s="98">
        <f t="shared" si="294"/>
        <v>0</v>
      </c>
      <c r="AO1268" s="99" t="e">
        <f>SUMIF([1]Sheet1!$AB:$AB,E1268,[1]Sheet1!$AA:$AA)</f>
        <v>#VALUE!</v>
      </c>
      <c r="AP1268" s="100">
        <f t="shared" si="295"/>
        <v>1</v>
      </c>
      <c r="AQ1268" s="97">
        <f t="shared" si="296"/>
        <v>0</v>
      </c>
      <c r="AR1268" s="100">
        <f t="shared" si="297"/>
        <v>0</v>
      </c>
      <c r="AS1268" s="101">
        <f t="shared" si="298"/>
        <v>1</v>
      </c>
      <c r="AT1268" s="100">
        <v>0.11591202664236167</v>
      </c>
      <c r="AU1268" s="108">
        <f t="shared" si="299"/>
        <v>0</v>
      </c>
    </row>
    <row r="1269" spans="1:47" hidden="1">
      <c r="A1269" s="21">
        <v>44927</v>
      </c>
      <c r="B1269" s="23" t="s">
        <v>13</v>
      </c>
      <c r="C1269" s="23" t="s">
        <v>974</v>
      </c>
      <c r="D1269" s="23" t="s">
        <v>1013</v>
      </c>
      <c r="E1269" s="23">
        <v>1000281713</v>
      </c>
      <c r="F1269" s="23" t="s">
        <v>32</v>
      </c>
      <c r="G1269" s="23">
        <v>1069288</v>
      </c>
      <c r="H1269" s="37" t="s">
        <v>20</v>
      </c>
      <c r="I1269" s="4" t="s">
        <v>3526</v>
      </c>
      <c r="J1269" s="4" t="s">
        <v>3563</v>
      </c>
      <c r="K1269" s="24" t="s">
        <v>1010</v>
      </c>
      <c r="L1269" s="25">
        <v>0</v>
      </c>
      <c r="M1269" s="29">
        <v>0</v>
      </c>
      <c r="N1269" s="29">
        <v>0</v>
      </c>
      <c r="O1269" s="29">
        <v>0</v>
      </c>
      <c r="P1269" s="29">
        <v>0</v>
      </c>
      <c r="Q1269" s="29">
        <v>0</v>
      </c>
      <c r="R1269" s="28">
        <v>0</v>
      </c>
      <c r="S1269" s="28">
        <v>0</v>
      </c>
      <c r="T1269" s="28">
        <v>0</v>
      </c>
      <c r="U1269" s="28">
        <v>0</v>
      </c>
      <c r="V1269" s="29">
        <v>0</v>
      </c>
      <c r="W1269" s="29">
        <v>0</v>
      </c>
      <c r="X1269" s="32">
        <f t="shared" si="285"/>
        <v>0</v>
      </c>
      <c r="Y1269" s="33">
        <f t="shared" si="286"/>
        <v>0</v>
      </c>
      <c r="Z1269" s="33">
        <f t="shared" si="287"/>
        <v>0</v>
      </c>
      <c r="AA1269" s="33">
        <f t="shared" si="288"/>
        <v>0</v>
      </c>
      <c r="AB1269" s="5">
        <v>0</v>
      </c>
      <c r="AC1269" s="6">
        <v>1059497.4099999999</v>
      </c>
      <c r="AD1269" s="32">
        <v>2</v>
      </c>
      <c r="AE1269" s="67" t="str">
        <f t="shared" si="289"/>
        <v/>
      </c>
      <c r="AF1269" s="70">
        <f>IF(C1269=Sheet6!$E$3,Sheet6!$E$4,IF('January 2023'!C1269=Sheet6!$F$3,Sheet6!$F$4,IF('January 2023'!C1269=Sheet6!$G$3,Sheet6!$G$4,IF('January 2023'!C1269=Sheet6!$H$3,Sheet6!$H$4,IF('January 2023'!C1269=Sheet6!$I$3,Sheet6!$I$4,IF('January 2023'!C1269=Sheet6!$J$3,Sheet6!$J$4,IF('January 2023'!C1269=Sheet6!$K$3,Sheet6!$K$4,IF('January 2023'!C1269=Sheet6!$L$3,Sheet6!$L$4))))))))</f>
        <v>0.11591202664236167</v>
      </c>
      <c r="AG1269" s="74">
        <f t="shared" si="290"/>
        <v>0</v>
      </c>
      <c r="AH1269" s="71">
        <v>0.83099999999999996</v>
      </c>
      <c r="AI1269" s="72">
        <f t="shared" si="291"/>
        <v>0</v>
      </c>
      <c r="AJ1269" s="73">
        <f t="shared" si="292"/>
        <v>0</v>
      </c>
      <c r="AK1269" s="73">
        <v>0.63021003652928631</v>
      </c>
      <c r="AL1269" s="95">
        <f t="shared" si="293"/>
        <v>0</v>
      </c>
      <c r="AM1269" s="107">
        <v>0</v>
      </c>
      <c r="AN1269" s="98">
        <f t="shared" si="294"/>
        <v>0</v>
      </c>
      <c r="AO1269" s="99" t="e">
        <f>SUMIF([1]Sheet1!$AB:$AB,E1269,[1]Sheet1!$AA:$AA)</f>
        <v>#VALUE!</v>
      </c>
      <c r="AP1269" s="100">
        <f t="shared" si="295"/>
        <v>1</v>
      </c>
      <c r="AQ1269" s="97">
        <f t="shared" si="296"/>
        <v>0</v>
      </c>
      <c r="AR1269" s="100">
        <f t="shared" si="297"/>
        <v>0</v>
      </c>
      <c r="AS1269" s="101">
        <f t="shared" si="298"/>
        <v>1</v>
      </c>
      <c r="AT1269" s="100">
        <v>0.11591202664236167</v>
      </c>
      <c r="AU1269" s="108">
        <f t="shared" si="299"/>
        <v>0</v>
      </c>
    </row>
    <row r="1270" spans="1:47" hidden="1">
      <c r="A1270" s="21">
        <v>44927</v>
      </c>
      <c r="B1270" s="22" t="s">
        <v>13</v>
      </c>
      <c r="C1270" s="22" t="s">
        <v>974</v>
      </c>
      <c r="D1270" s="22" t="s">
        <v>1011</v>
      </c>
      <c r="E1270" s="22">
        <v>1000284161</v>
      </c>
      <c r="F1270" s="22" t="s">
        <v>32</v>
      </c>
      <c r="G1270" s="22">
        <v>1069288</v>
      </c>
      <c r="H1270" s="36" t="s">
        <v>20</v>
      </c>
      <c r="I1270" s="4" t="s">
        <v>3524</v>
      </c>
      <c r="J1270" s="4" t="s">
        <v>3562</v>
      </c>
      <c r="K1270" s="25" t="s">
        <v>1010</v>
      </c>
      <c r="L1270" s="25">
        <v>0</v>
      </c>
      <c r="M1270" s="26">
        <v>0</v>
      </c>
      <c r="N1270" s="26">
        <v>0</v>
      </c>
      <c r="O1270" s="26">
        <v>0</v>
      </c>
      <c r="P1270" s="26">
        <v>0</v>
      </c>
      <c r="Q1270" s="26">
        <v>0</v>
      </c>
      <c r="R1270" s="27">
        <v>0</v>
      </c>
      <c r="S1270" s="27">
        <v>0</v>
      </c>
      <c r="T1270" s="28">
        <v>0</v>
      </c>
      <c r="U1270" s="27">
        <v>0</v>
      </c>
      <c r="V1270" s="29">
        <v>0</v>
      </c>
      <c r="W1270" s="26">
        <v>0</v>
      </c>
      <c r="X1270" s="30">
        <f t="shared" si="285"/>
        <v>0</v>
      </c>
      <c r="Y1270" s="31">
        <f t="shared" si="286"/>
        <v>0</v>
      </c>
      <c r="Z1270" s="31">
        <f t="shared" si="287"/>
        <v>0</v>
      </c>
      <c r="AA1270" s="31">
        <f t="shared" si="288"/>
        <v>0</v>
      </c>
      <c r="AB1270" s="5">
        <v>0</v>
      </c>
      <c r="AC1270" s="6">
        <v>3079560.06</v>
      </c>
      <c r="AD1270" s="30">
        <v>3</v>
      </c>
      <c r="AE1270" s="67" t="str">
        <f t="shared" si="289"/>
        <v/>
      </c>
      <c r="AF1270" s="70">
        <f>IF(C1270=Sheet6!$E$3,Sheet6!$E$4,IF('January 2023'!C1270=Sheet6!$F$3,Sheet6!$F$4,IF('January 2023'!C1270=Sheet6!$G$3,Sheet6!$G$4,IF('January 2023'!C1270=Sheet6!$H$3,Sheet6!$H$4,IF('January 2023'!C1270=Sheet6!$I$3,Sheet6!$I$4,IF('January 2023'!C1270=Sheet6!$J$3,Sheet6!$J$4,IF('January 2023'!C1270=Sheet6!$K$3,Sheet6!$K$4,IF('January 2023'!C1270=Sheet6!$L$3,Sheet6!$L$4))))))))</f>
        <v>0.11591202664236167</v>
      </c>
      <c r="AG1270" s="74">
        <f t="shared" si="290"/>
        <v>0</v>
      </c>
      <c r="AH1270" s="71">
        <v>0.83099999999999996</v>
      </c>
      <c r="AI1270" s="72">
        <f t="shared" si="291"/>
        <v>0</v>
      </c>
      <c r="AJ1270" s="73">
        <f t="shared" si="292"/>
        <v>0</v>
      </c>
      <c r="AK1270" s="73">
        <v>0.63021003652928631</v>
      </c>
      <c r="AL1270" s="95">
        <f t="shared" si="293"/>
        <v>0</v>
      </c>
      <c r="AM1270" s="107">
        <v>0</v>
      </c>
      <c r="AN1270" s="98">
        <f t="shared" si="294"/>
        <v>0</v>
      </c>
      <c r="AO1270" s="99" t="e">
        <f>SUMIF([1]Sheet1!$AB:$AB,E1270,[1]Sheet1!$AA:$AA)</f>
        <v>#VALUE!</v>
      </c>
      <c r="AP1270" s="100">
        <f t="shared" si="295"/>
        <v>1</v>
      </c>
      <c r="AQ1270" s="97">
        <f t="shared" si="296"/>
        <v>0</v>
      </c>
      <c r="AR1270" s="100">
        <f t="shared" si="297"/>
        <v>0</v>
      </c>
      <c r="AS1270" s="101">
        <f t="shared" si="298"/>
        <v>1</v>
      </c>
      <c r="AT1270" s="100">
        <v>0.11591202664236167</v>
      </c>
      <c r="AU1270" s="108">
        <f t="shared" si="299"/>
        <v>0</v>
      </c>
    </row>
    <row r="1271" spans="1:47" hidden="1">
      <c r="A1271" s="21">
        <v>44927</v>
      </c>
      <c r="B1271" s="22" t="s">
        <v>13</v>
      </c>
      <c r="C1271" s="22" t="s">
        <v>974</v>
      </c>
      <c r="D1271" s="22" t="s">
        <v>1018</v>
      </c>
      <c r="E1271" s="22">
        <v>1001601708</v>
      </c>
      <c r="F1271" s="22" t="s">
        <v>32</v>
      </c>
      <c r="G1271" s="22">
        <v>1079549</v>
      </c>
      <c r="H1271" s="36" t="s">
        <v>20</v>
      </c>
      <c r="I1271" s="4" t="s">
        <v>3515</v>
      </c>
      <c r="J1271" s="4" t="s">
        <v>3553</v>
      </c>
      <c r="K1271" s="25" t="s">
        <v>1010</v>
      </c>
      <c r="L1271" s="25">
        <v>0</v>
      </c>
      <c r="M1271" s="26">
        <v>0</v>
      </c>
      <c r="N1271" s="26">
        <v>0</v>
      </c>
      <c r="O1271" s="26">
        <v>0</v>
      </c>
      <c r="P1271" s="26">
        <v>0</v>
      </c>
      <c r="Q1271" s="26">
        <v>0</v>
      </c>
      <c r="R1271" s="27">
        <v>0</v>
      </c>
      <c r="S1271" s="27">
        <v>0</v>
      </c>
      <c r="T1271" s="28">
        <v>0</v>
      </c>
      <c r="U1271" s="27">
        <v>0</v>
      </c>
      <c r="V1271" s="29">
        <v>0</v>
      </c>
      <c r="W1271" s="26">
        <v>0</v>
      </c>
      <c r="X1271" s="30">
        <f t="shared" si="285"/>
        <v>0</v>
      </c>
      <c r="Y1271" s="31">
        <f t="shared" si="286"/>
        <v>0</v>
      </c>
      <c r="Z1271" s="31">
        <f t="shared" si="287"/>
        <v>0</v>
      </c>
      <c r="AA1271" s="31">
        <f t="shared" si="288"/>
        <v>0</v>
      </c>
      <c r="AB1271" s="5">
        <v>0</v>
      </c>
      <c r="AC1271" s="6">
        <v>-32.409999999999997</v>
      </c>
      <c r="AD1271" s="30">
        <v>1</v>
      </c>
      <c r="AE1271" s="67" t="str">
        <f t="shared" si="289"/>
        <v/>
      </c>
      <c r="AF1271" s="70">
        <f>IF(C1271=Sheet6!$E$3,Sheet6!$E$4,IF('January 2023'!C1271=Sheet6!$F$3,Sheet6!$F$4,IF('January 2023'!C1271=Sheet6!$G$3,Sheet6!$G$4,IF('January 2023'!C1271=Sheet6!$H$3,Sheet6!$H$4,IF('January 2023'!C1271=Sheet6!$I$3,Sheet6!$I$4,IF('January 2023'!C1271=Sheet6!$J$3,Sheet6!$J$4,IF('January 2023'!C1271=Sheet6!$K$3,Sheet6!$K$4,IF('January 2023'!C1271=Sheet6!$L$3,Sheet6!$L$4))))))))</f>
        <v>0.11591202664236167</v>
      </c>
      <c r="AG1271" s="74">
        <f t="shared" si="290"/>
        <v>0</v>
      </c>
      <c r="AH1271" s="71">
        <v>0.83099999999999996</v>
      </c>
      <c r="AI1271" s="72">
        <f t="shared" si="291"/>
        <v>0</v>
      </c>
      <c r="AJ1271" s="73">
        <f t="shared" si="292"/>
        <v>0</v>
      </c>
      <c r="AK1271" s="73">
        <v>0.63021003652928631</v>
      </c>
      <c r="AL1271" s="95">
        <f t="shared" si="293"/>
        <v>0</v>
      </c>
      <c r="AM1271" s="107">
        <v>0</v>
      </c>
      <c r="AN1271" s="98">
        <f t="shared" si="294"/>
        <v>0</v>
      </c>
      <c r="AO1271" s="99" t="e">
        <f>SUMIF([1]Sheet1!$AB:$AB,E1271,[1]Sheet1!$AA:$AA)</f>
        <v>#VALUE!</v>
      </c>
      <c r="AP1271" s="100">
        <f t="shared" si="295"/>
        <v>1</v>
      </c>
      <c r="AQ1271" s="97">
        <f t="shared" si="296"/>
        <v>0</v>
      </c>
      <c r="AR1271" s="100">
        <f t="shared" si="297"/>
        <v>0</v>
      </c>
      <c r="AS1271" s="101">
        <f t="shared" si="298"/>
        <v>1</v>
      </c>
      <c r="AT1271" s="100">
        <v>0.11591202664236167</v>
      </c>
      <c r="AU1271" s="108">
        <f t="shared" si="299"/>
        <v>0</v>
      </c>
    </row>
    <row r="1272" spans="1:47" hidden="1">
      <c r="A1272" s="21">
        <v>44927</v>
      </c>
      <c r="B1272" s="22" t="s">
        <v>13</v>
      </c>
      <c r="C1272" s="22" t="s">
        <v>974</v>
      </c>
      <c r="D1272" s="22" t="s">
        <v>1016</v>
      </c>
      <c r="E1272" s="22">
        <v>1001603412</v>
      </c>
      <c r="F1272" s="22" t="s">
        <v>32</v>
      </c>
      <c r="G1272" s="22">
        <v>1079549</v>
      </c>
      <c r="H1272" s="36" t="s">
        <v>20</v>
      </c>
      <c r="I1272" s="4" t="s">
        <v>3526</v>
      </c>
      <c r="J1272" s="4" t="s">
        <v>3563</v>
      </c>
      <c r="K1272" s="25" t="s">
        <v>1010</v>
      </c>
      <c r="L1272" s="25">
        <v>0</v>
      </c>
      <c r="M1272" s="26">
        <v>1</v>
      </c>
      <c r="N1272" s="26">
        <v>0</v>
      </c>
      <c r="O1272" s="26">
        <v>0</v>
      </c>
      <c r="P1272" s="26">
        <v>50</v>
      </c>
      <c r="Q1272" s="26">
        <v>0</v>
      </c>
      <c r="R1272" s="27">
        <v>3164.11</v>
      </c>
      <c r="S1272" s="27">
        <v>0</v>
      </c>
      <c r="T1272" s="28">
        <v>0</v>
      </c>
      <c r="U1272" s="27">
        <v>0</v>
      </c>
      <c r="V1272" s="29">
        <v>0</v>
      </c>
      <c r="W1272" s="26">
        <v>0</v>
      </c>
      <c r="X1272" s="30">
        <f t="shared" si="285"/>
        <v>1</v>
      </c>
      <c r="Y1272" s="31">
        <f t="shared" si="286"/>
        <v>50</v>
      </c>
      <c r="Z1272" s="31">
        <f t="shared" si="287"/>
        <v>3164.11</v>
      </c>
      <c r="AA1272" s="31">
        <f t="shared" si="288"/>
        <v>0</v>
      </c>
      <c r="AB1272" s="5">
        <v>0</v>
      </c>
      <c r="AC1272" s="6">
        <v>33590.31</v>
      </c>
      <c r="AD1272" s="30">
        <v>0</v>
      </c>
      <c r="AE1272" s="67">
        <f t="shared" si="289"/>
        <v>0</v>
      </c>
      <c r="AF1272" s="70">
        <f>IF(C1272=Sheet6!$E$3,Sheet6!$E$4,IF('January 2023'!C1272=Sheet6!$F$3,Sheet6!$F$4,IF('January 2023'!C1272=Sheet6!$G$3,Sheet6!$G$4,IF('January 2023'!C1272=Sheet6!$H$3,Sheet6!$H$4,IF('January 2023'!C1272=Sheet6!$I$3,Sheet6!$I$4,IF('January 2023'!C1272=Sheet6!$J$3,Sheet6!$J$4,IF('January 2023'!C1272=Sheet6!$K$3,Sheet6!$K$4,IF('January 2023'!C1272=Sheet6!$L$3,Sheet6!$L$4))))))))</f>
        <v>0.11591202664236167</v>
      </c>
      <c r="AG1272" s="74">
        <f t="shared" si="290"/>
        <v>0</v>
      </c>
      <c r="AH1272" s="71">
        <v>0.83099999999999996</v>
      </c>
      <c r="AI1272" s="72">
        <f t="shared" si="291"/>
        <v>0</v>
      </c>
      <c r="AJ1272" s="73">
        <f t="shared" si="292"/>
        <v>0</v>
      </c>
      <c r="AK1272" s="73">
        <v>0.63021003652928631</v>
      </c>
      <c r="AL1272" s="95">
        <f t="shared" si="293"/>
        <v>0</v>
      </c>
      <c r="AM1272" s="107">
        <v>0</v>
      </c>
      <c r="AN1272" s="98">
        <f t="shared" si="294"/>
        <v>0</v>
      </c>
      <c r="AO1272" s="99" t="e">
        <f>SUMIF([1]Sheet1!$AB:$AB,E1272,[1]Sheet1!$AA:$AA)</f>
        <v>#VALUE!</v>
      </c>
      <c r="AP1272" s="100">
        <f t="shared" si="295"/>
        <v>1</v>
      </c>
      <c r="AQ1272" s="97">
        <f t="shared" si="296"/>
        <v>0</v>
      </c>
      <c r="AR1272" s="100">
        <f t="shared" si="297"/>
        <v>0</v>
      </c>
      <c r="AS1272" s="101">
        <f t="shared" si="298"/>
        <v>1</v>
      </c>
      <c r="AT1272" s="100">
        <v>0.11591202664236167</v>
      </c>
      <c r="AU1272" s="108">
        <f t="shared" si="299"/>
        <v>0</v>
      </c>
    </row>
    <row r="1273" spans="1:47" hidden="1">
      <c r="A1273" s="21">
        <v>44927</v>
      </c>
      <c r="B1273" s="22" t="s">
        <v>13</v>
      </c>
      <c r="C1273" s="22" t="s">
        <v>974</v>
      </c>
      <c r="D1273" s="22" t="s">
        <v>1014</v>
      </c>
      <c r="E1273" s="22">
        <v>1002057131</v>
      </c>
      <c r="F1273" s="22" t="s">
        <v>32</v>
      </c>
      <c r="G1273" s="22">
        <v>1069288</v>
      </c>
      <c r="H1273" s="36" t="s">
        <v>20</v>
      </c>
      <c r="I1273" s="4" t="s">
        <v>3526</v>
      </c>
      <c r="J1273" s="4" t="s">
        <v>3563</v>
      </c>
      <c r="K1273" s="25" t="s">
        <v>1010</v>
      </c>
      <c r="L1273" s="25">
        <v>0</v>
      </c>
      <c r="M1273" s="26">
        <v>0</v>
      </c>
      <c r="N1273" s="26">
        <v>0</v>
      </c>
      <c r="O1273" s="26">
        <v>0</v>
      </c>
      <c r="P1273" s="26">
        <v>0</v>
      </c>
      <c r="Q1273" s="26">
        <v>0</v>
      </c>
      <c r="R1273" s="27">
        <v>0</v>
      </c>
      <c r="S1273" s="27">
        <v>0</v>
      </c>
      <c r="T1273" s="28">
        <v>0</v>
      </c>
      <c r="U1273" s="27">
        <v>0</v>
      </c>
      <c r="V1273" s="29">
        <v>0</v>
      </c>
      <c r="W1273" s="26">
        <v>0</v>
      </c>
      <c r="X1273" s="30">
        <f t="shared" si="285"/>
        <v>0</v>
      </c>
      <c r="Y1273" s="31">
        <f t="shared" si="286"/>
        <v>0</v>
      </c>
      <c r="Z1273" s="31">
        <f t="shared" si="287"/>
        <v>0</v>
      </c>
      <c r="AA1273" s="31">
        <f t="shared" si="288"/>
        <v>0</v>
      </c>
      <c r="AB1273" s="5">
        <v>0</v>
      </c>
      <c r="AC1273" s="6">
        <v>-12788.67</v>
      </c>
      <c r="AD1273" s="30">
        <v>1</v>
      </c>
      <c r="AE1273" s="67" t="str">
        <f t="shared" si="289"/>
        <v/>
      </c>
      <c r="AF1273" s="70">
        <f>IF(C1273=Sheet6!$E$3,Sheet6!$E$4,IF('January 2023'!C1273=Sheet6!$F$3,Sheet6!$F$4,IF('January 2023'!C1273=Sheet6!$G$3,Sheet6!$G$4,IF('January 2023'!C1273=Sheet6!$H$3,Sheet6!$H$4,IF('January 2023'!C1273=Sheet6!$I$3,Sheet6!$I$4,IF('January 2023'!C1273=Sheet6!$J$3,Sheet6!$J$4,IF('January 2023'!C1273=Sheet6!$K$3,Sheet6!$K$4,IF('January 2023'!C1273=Sheet6!$L$3,Sheet6!$L$4))))))))</f>
        <v>0.11591202664236167</v>
      </c>
      <c r="AG1273" s="74">
        <f t="shared" si="290"/>
        <v>0</v>
      </c>
      <c r="AH1273" s="71">
        <v>0.83099999999999996</v>
      </c>
      <c r="AI1273" s="72">
        <f t="shared" si="291"/>
        <v>0</v>
      </c>
      <c r="AJ1273" s="73">
        <f t="shared" si="292"/>
        <v>0</v>
      </c>
      <c r="AK1273" s="73">
        <v>0.63021003652928631</v>
      </c>
      <c r="AL1273" s="95">
        <f t="shared" si="293"/>
        <v>0</v>
      </c>
      <c r="AM1273" s="107">
        <v>0</v>
      </c>
      <c r="AN1273" s="98">
        <f t="shared" si="294"/>
        <v>0</v>
      </c>
      <c r="AO1273" s="99" t="e">
        <f>SUMIF([1]Sheet1!$AB:$AB,E1273,[1]Sheet1!$AA:$AA)</f>
        <v>#VALUE!</v>
      </c>
      <c r="AP1273" s="100">
        <f t="shared" si="295"/>
        <v>1</v>
      </c>
      <c r="AQ1273" s="97">
        <f t="shared" si="296"/>
        <v>0</v>
      </c>
      <c r="AR1273" s="100">
        <f t="shared" si="297"/>
        <v>0</v>
      </c>
      <c r="AS1273" s="101">
        <f t="shared" si="298"/>
        <v>1</v>
      </c>
      <c r="AT1273" s="100">
        <v>0.11591202664236167</v>
      </c>
      <c r="AU1273" s="108">
        <f t="shared" si="299"/>
        <v>0</v>
      </c>
    </row>
    <row r="1274" spans="1:47" hidden="1">
      <c r="A1274" s="21">
        <v>44927</v>
      </c>
      <c r="B1274" s="22" t="s">
        <v>13</v>
      </c>
      <c r="C1274" s="22" t="s">
        <v>974</v>
      </c>
      <c r="D1274" s="22" t="s">
        <v>1047</v>
      </c>
      <c r="E1274" s="22">
        <v>1000240631</v>
      </c>
      <c r="F1274" s="22" t="s">
        <v>32</v>
      </c>
      <c r="G1274" s="22">
        <v>1070899</v>
      </c>
      <c r="H1274" s="36" t="s">
        <v>20</v>
      </c>
      <c r="I1274" s="4" t="s">
        <v>3524</v>
      </c>
      <c r="J1274" s="4" t="s">
        <v>3562</v>
      </c>
      <c r="K1274" s="25">
        <v>106595.19999999995</v>
      </c>
      <c r="L1274" s="25">
        <v>106595.19999999995</v>
      </c>
      <c r="M1274" s="26">
        <v>11</v>
      </c>
      <c r="N1274" s="26">
        <v>0</v>
      </c>
      <c r="O1274" s="26">
        <v>222</v>
      </c>
      <c r="P1274" s="26">
        <v>13200</v>
      </c>
      <c r="Q1274" s="26">
        <v>36690.700000000019</v>
      </c>
      <c r="R1274" s="27">
        <v>836214.15000000014</v>
      </c>
      <c r="S1274" s="27">
        <v>2333500.9300000002</v>
      </c>
      <c r="T1274" s="28">
        <v>683235.20000000007</v>
      </c>
      <c r="U1274" s="27">
        <v>3173200</v>
      </c>
      <c r="V1274" s="29">
        <v>9</v>
      </c>
      <c r="W1274" s="26">
        <v>125</v>
      </c>
      <c r="X1274" s="30">
        <f t="shared" si="285"/>
        <v>233</v>
      </c>
      <c r="Y1274" s="31">
        <f t="shared" si="286"/>
        <v>49890.700000000019</v>
      </c>
      <c r="Z1274" s="31">
        <f t="shared" si="287"/>
        <v>3169715.08</v>
      </c>
      <c r="AA1274" s="31">
        <f t="shared" si="288"/>
        <v>3856435.2000000002</v>
      </c>
      <c r="AB1274" s="5">
        <v>134</v>
      </c>
      <c r="AC1274" s="6">
        <v>32590162.030000001</v>
      </c>
      <c r="AD1274" s="30">
        <v>52</v>
      </c>
      <c r="AE1274" s="67">
        <f t="shared" si="289"/>
        <v>0.57510729613733902</v>
      </c>
      <c r="AF1274" s="70">
        <f>IF(C1274=Sheet6!$E$3,Sheet6!$E$4,IF('January 2023'!C1274=Sheet6!$F$3,Sheet6!$F$4,IF('January 2023'!C1274=Sheet6!$G$3,Sheet6!$G$4,IF('January 2023'!C1274=Sheet6!$H$3,Sheet6!$H$4,IF('January 2023'!C1274=Sheet6!$I$3,Sheet6!$I$4,IF('January 2023'!C1274=Sheet6!$J$3,Sheet6!$J$4,IF('January 2023'!C1274=Sheet6!$K$3,Sheet6!$K$4,IF('January 2023'!C1274=Sheet6!$L$3,Sheet6!$L$4))))))))</f>
        <v>0.11591202664236167</v>
      </c>
      <c r="AG1274" s="74">
        <f t="shared" si="290"/>
        <v>0.46803889856203695</v>
      </c>
      <c r="AH1274" s="71">
        <v>0.83099999999999996</v>
      </c>
      <c r="AI1274" s="72">
        <f t="shared" si="291"/>
        <v>0</v>
      </c>
      <c r="AJ1274" s="73">
        <f t="shared" si="292"/>
        <v>0.57510729613733902</v>
      </c>
      <c r="AK1274" s="73">
        <v>0.63021003652928631</v>
      </c>
      <c r="AL1274" s="95">
        <f t="shared" si="293"/>
        <v>0</v>
      </c>
      <c r="AM1274" s="107">
        <v>0</v>
      </c>
      <c r="AN1274" s="98">
        <f t="shared" si="294"/>
        <v>38689.911199999937</v>
      </c>
      <c r="AO1274" s="99" t="e">
        <f>SUMIF([1]Sheet1!$AB:$AB,E1274,[1]Sheet1!$AA:$AA)</f>
        <v>#VALUE!</v>
      </c>
      <c r="AP1274" s="100" t="str">
        <f t="shared" si="295"/>
        <v/>
      </c>
      <c r="AQ1274" s="97">
        <f t="shared" si="296"/>
        <v>1</v>
      </c>
      <c r="AR1274" s="100">
        <f t="shared" si="297"/>
        <v>1.216650425248947</v>
      </c>
      <c r="AS1274" s="101">
        <f t="shared" si="298"/>
        <v>0.430560275031449</v>
      </c>
      <c r="AT1274" s="100">
        <v>0.11591202664236167</v>
      </c>
      <c r="AU1274" s="108">
        <f t="shared" si="299"/>
        <v>0</v>
      </c>
    </row>
    <row r="1275" spans="1:47" hidden="1">
      <c r="A1275" s="21">
        <v>44927</v>
      </c>
      <c r="B1275" s="22" t="s">
        <v>13</v>
      </c>
      <c r="C1275" s="22" t="s">
        <v>974</v>
      </c>
      <c r="D1275" s="22" t="s">
        <v>1039</v>
      </c>
      <c r="E1275" s="22">
        <v>1001601806</v>
      </c>
      <c r="F1275" s="22" t="s">
        <v>32</v>
      </c>
      <c r="G1275" s="22">
        <v>1079549</v>
      </c>
      <c r="H1275" s="36" t="s">
        <v>20</v>
      </c>
      <c r="I1275" s="4" t="s">
        <v>3517</v>
      </c>
      <c r="J1275" s="4" t="s">
        <v>3555</v>
      </c>
      <c r="K1275" s="25">
        <v>82097.599999999627</v>
      </c>
      <c r="L1275" s="25">
        <v>82097.599999999627</v>
      </c>
      <c r="M1275" s="26">
        <v>1</v>
      </c>
      <c r="N1275" s="26">
        <v>0</v>
      </c>
      <c r="O1275" s="26">
        <v>222</v>
      </c>
      <c r="P1275" s="26">
        <v>1200</v>
      </c>
      <c r="Q1275" s="26">
        <v>54867.499999999993</v>
      </c>
      <c r="R1275" s="27">
        <v>75938.55</v>
      </c>
      <c r="S1275" s="27">
        <v>3515340.15</v>
      </c>
      <c r="T1275" s="28">
        <v>195000</v>
      </c>
      <c r="U1275" s="27">
        <v>3630580</v>
      </c>
      <c r="V1275" s="29">
        <v>1</v>
      </c>
      <c r="W1275" s="26">
        <v>127</v>
      </c>
      <c r="X1275" s="30">
        <f t="shared" si="285"/>
        <v>223</v>
      </c>
      <c r="Y1275" s="31">
        <f t="shared" si="286"/>
        <v>56067.499999999993</v>
      </c>
      <c r="Z1275" s="31">
        <f t="shared" si="287"/>
        <v>3591278.6999999997</v>
      </c>
      <c r="AA1275" s="31">
        <f t="shared" si="288"/>
        <v>3825580</v>
      </c>
      <c r="AB1275" s="5">
        <v>128</v>
      </c>
      <c r="AC1275" s="6">
        <v>1328106.52</v>
      </c>
      <c r="AD1275" s="30">
        <v>3</v>
      </c>
      <c r="AE1275" s="67">
        <f t="shared" si="289"/>
        <v>0.57399103139013452</v>
      </c>
      <c r="AF1275" s="70">
        <f>IF(C1275=Sheet6!$E$3,Sheet6!$E$4,IF('January 2023'!C1275=Sheet6!$F$3,Sheet6!$F$4,IF('January 2023'!C1275=Sheet6!$G$3,Sheet6!$G$4,IF('January 2023'!C1275=Sheet6!$H$3,Sheet6!$H$4,IF('January 2023'!C1275=Sheet6!$I$3,Sheet6!$I$4,IF('January 2023'!C1275=Sheet6!$J$3,Sheet6!$J$4,IF('January 2023'!C1275=Sheet6!$K$3,Sheet6!$K$4,IF('January 2023'!C1275=Sheet6!$L$3,Sheet6!$L$4))))))))</f>
        <v>0.11591202664236167</v>
      </c>
      <c r="AG1275" s="74">
        <f t="shared" si="290"/>
        <v>0.68293713823546909</v>
      </c>
      <c r="AH1275" s="71">
        <v>0.83099999999999996</v>
      </c>
      <c r="AI1275" s="72">
        <f t="shared" si="291"/>
        <v>0</v>
      </c>
      <c r="AJ1275" s="73">
        <f t="shared" si="292"/>
        <v>0.57399103139013452</v>
      </c>
      <c r="AK1275" s="73">
        <v>0.63021003652928631</v>
      </c>
      <c r="AL1275" s="95">
        <f t="shared" si="293"/>
        <v>0</v>
      </c>
      <c r="AM1275" s="107">
        <v>0</v>
      </c>
      <c r="AN1275" s="98">
        <f t="shared" si="294"/>
        <v>12155.605599999697</v>
      </c>
      <c r="AO1275" s="99" t="e">
        <f>SUMIF([1]Sheet1!$AB:$AB,E1275,[1]Sheet1!$AA:$AA)</f>
        <v>#VALUE!</v>
      </c>
      <c r="AP1275" s="100" t="str">
        <f t="shared" si="295"/>
        <v/>
      </c>
      <c r="AQ1275" s="97">
        <f t="shared" si="296"/>
        <v>1</v>
      </c>
      <c r="AR1275" s="100">
        <f t="shared" si="297"/>
        <v>1.0652417480158252</v>
      </c>
      <c r="AS1275" s="101">
        <f t="shared" si="298"/>
        <v>0.27250684908112366</v>
      </c>
      <c r="AT1275" s="100">
        <v>0.11591202664236167</v>
      </c>
      <c r="AU1275" s="108">
        <f t="shared" si="299"/>
        <v>0</v>
      </c>
    </row>
    <row r="1276" spans="1:47" hidden="1">
      <c r="A1276" s="21">
        <v>44927</v>
      </c>
      <c r="B1276" s="22" t="s">
        <v>13</v>
      </c>
      <c r="C1276" s="22" t="s">
        <v>974</v>
      </c>
      <c r="D1276" s="22" t="s">
        <v>1037</v>
      </c>
      <c r="E1276" s="22">
        <v>1000256195</v>
      </c>
      <c r="F1276" s="22" t="s">
        <v>32</v>
      </c>
      <c r="G1276" s="22">
        <v>1079549</v>
      </c>
      <c r="H1276" s="36" t="s">
        <v>20</v>
      </c>
      <c r="I1276" s="4" t="s">
        <v>3517</v>
      </c>
      <c r="J1276" s="4" t="s">
        <v>3555</v>
      </c>
      <c r="K1276" s="25">
        <v>78081.599999999627</v>
      </c>
      <c r="L1276" s="25">
        <v>78081.599999999627</v>
      </c>
      <c r="M1276" s="26">
        <v>22</v>
      </c>
      <c r="N1276" s="26">
        <v>0</v>
      </c>
      <c r="O1276" s="26">
        <v>150</v>
      </c>
      <c r="P1276" s="26">
        <v>26400</v>
      </c>
      <c r="Q1276" s="26">
        <v>29476.200000000004</v>
      </c>
      <c r="R1276" s="27">
        <v>1670648.1000000006</v>
      </c>
      <c r="S1276" s="27">
        <v>1896830.3599999994</v>
      </c>
      <c r="T1276" s="28">
        <v>50000</v>
      </c>
      <c r="U1276" s="27">
        <v>2012607</v>
      </c>
      <c r="V1276" s="29">
        <v>1</v>
      </c>
      <c r="W1276" s="26">
        <v>72</v>
      </c>
      <c r="X1276" s="30">
        <f t="shared" si="285"/>
        <v>172</v>
      </c>
      <c r="Y1276" s="31">
        <f t="shared" si="286"/>
        <v>55876.200000000004</v>
      </c>
      <c r="Z1276" s="31">
        <f t="shared" si="287"/>
        <v>3567478.46</v>
      </c>
      <c r="AA1276" s="31">
        <f t="shared" si="288"/>
        <v>2062607</v>
      </c>
      <c r="AB1276" s="5">
        <v>73</v>
      </c>
      <c r="AC1276" s="6">
        <v>4640234.99</v>
      </c>
      <c r="AD1276" s="30">
        <v>9</v>
      </c>
      <c r="AE1276" s="67">
        <f t="shared" si="289"/>
        <v>0.42441860465116277</v>
      </c>
      <c r="AF1276" s="70">
        <f>IF(C1276=Sheet6!$E$3,Sheet6!$E$4,IF('January 2023'!C1276=Sheet6!$F$3,Sheet6!$F$4,IF('January 2023'!C1276=Sheet6!$G$3,Sheet6!$G$4,IF('January 2023'!C1276=Sheet6!$H$3,Sheet6!$H$4,IF('January 2023'!C1276=Sheet6!$I$3,Sheet6!$I$4,IF('January 2023'!C1276=Sheet6!$J$3,Sheet6!$J$4,IF('January 2023'!C1276=Sheet6!$K$3,Sheet6!$K$4,IF('January 2023'!C1276=Sheet6!$L$3,Sheet6!$L$4))))))))</f>
        <v>0.11591202664236167</v>
      </c>
      <c r="AG1276" s="74">
        <f t="shared" si="290"/>
        <v>0.71561289727669863</v>
      </c>
      <c r="AH1276" s="71">
        <v>0.83099999999999996</v>
      </c>
      <c r="AI1276" s="72">
        <f t="shared" si="291"/>
        <v>0</v>
      </c>
      <c r="AJ1276" s="73">
        <f t="shared" si="292"/>
        <v>0.42441860465116277</v>
      </c>
      <c r="AK1276" s="73">
        <v>0.63021003652928631</v>
      </c>
      <c r="AL1276" s="95">
        <f t="shared" si="293"/>
        <v>0</v>
      </c>
      <c r="AM1276" s="107">
        <v>0</v>
      </c>
      <c r="AN1276" s="98">
        <f t="shared" si="294"/>
        <v>9009.6095999996833</v>
      </c>
      <c r="AO1276" s="99" t="e">
        <f>SUMIF([1]Sheet1!$AB:$AB,E1276,[1]Sheet1!$AA:$AA)</f>
        <v>#VALUE!</v>
      </c>
      <c r="AP1276" s="100" t="str">
        <f t="shared" si="295"/>
        <v/>
      </c>
      <c r="AQ1276" s="97">
        <f t="shared" si="296"/>
        <v>1</v>
      </c>
      <c r="AR1276" s="100">
        <f t="shared" si="297"/>
        <v>0.57816943343226246</v>
      </c>
      <c r="AS1276" s="101">
        <f t="shared" si="298"/>
        <v>0.5862544966247113</v>
      </c>
      <c r="AT1276" s="100">
        <v>0.11591202664236167</v>
      </c>
      <c r="AU1276" s="108">
        <f t="shared" si="299"/>
        <v>0</v>
      </c>
    </row>
    <row r="1277" spans="1:47" hidden="1">
      <c r="A1277" s="21">
        <v>44927</v>
      </c>
      <c r="B1277" s="23" t="s">
        <v>13</v>
      </c>
      <c r="C1277" s="23" t="s">
        <v>974</v>
      </c>
      <c r="D1277" s="23" t="s">
        <v>1041</v>
      </c>
      <c r="E1277" s="23">
        <v>1000256678</v>
      </c>
      <c r="F1277" s="23" t="s">
        <v>32</v>
      </c>
      <c r="G1277" s="23">
        <v>1079549</v>
      </c>
      <c r="H1277" s="37" t="s">
        <v>20</v>
      </c>
      <c r="I1277" s="4" t="s">
        <v>3526</v>
      </c>
      <c r="J1277" s="4" t="s">
        <v>3563</v>
      </c>
      <c r="K1277" s="24">
        <v>76913.600000000559</v>
      </c>
      <c r="L1277" s="24">
        <v>76913.600000000559</v>
      </c>
      <c r="M1277" s="29">
        <v>5</v>
      </c>
      <c r="N1277" s="29">
        <v>0</v>
      </c>
      <c r="O1277" s="29">
        <v>206</v>
      </c>
      <c r="P1277" s="29">
        <v>6000</v>
      </c>
      <c r="Q1277" s="29">
        <v>48346.3</v>
      </c>
      <c r="R1277" s="28">
        <v>380582.85000000003</v>
      </c>
      <c r="S1277" s="28">
        <v>3043008.1500000004</v>
      </c>
      <c r="T1277" s="28">
        <v>240300</v>
      </c>
      <c r="U1277" s="28">
        <v>4377696.76</v>
      </c>
      <c r="V1277" s="29">
        <v>3</v>
      </c>
      <c r="W1277" s="29">
        <v>153</v>
      </c>
      <c r="X1277" s="32">
        <f t="shared" si="285"/>
        <v>211</v>
      </c>
      <c r="Y1277" s="33">
        <f t="shared" si="286"/>
        <v>54346.3</v>
      </c>
      <c r="Z1277" s="33">
        <f t="shared" si="287"/>
        <v>3423591.0000000005</v>
      </c>
      <c r="AA1277" s="33">
        <f t="shared" si="288"/>
        <v>4617996.76</v>
      </c>
      <c r="AB1277" s="5">
        <v>156</v>
      </c>
      <c r="AC1277" s="6">
        <v>10350614.630000001</v>
      </c>
      <c r="AD1277" s="32">
        <v>19</v>
      </c>
      <c r="AE1277" s="67">
        <f t="shared" si="289"/>
        <v>0.73933649289099523</v>
      </c>
      <c r="AF1277" s="70">
        <f>IF(C1277=Sheet6!$E$3,Sheet6!$E$4,IF('January 2023'!C1277=Sheet6!$F$3,Sheet6!$F$4,IF('January 2023'!C1277=Sheet6!$G$3,Sheet6!$G$4,IF('January 2023'!C1277=Sheet6!$H$3,Sheet6!$H$4,IF('January 2023'!C1277=Sheet6!$I$3,Sheet6!$I$4,IF('January 2023'!C1277=Sheet6!$J$3,Sheet6!$J$4,IF('January 2023'!C1277=Sheet6!$K$3,Sheet6!$K$4,IF('January 2023'!C1277=Sheet6!$L$3,Sheet6!$L$4))))))))</f>
        <v>0.11591202664236167</v>
      </c>
      <c r="AG1277" s="74">
        <f t="shared" si="290"/>
        <v>0.70658895175885161</v>
      </c>
      <c r="AH1277" s="71">
        <v>0.83099999999999996</v>
      </c>
      <c r="AI1277" s="72">
        <f t="shared" si="291"/>
        <v>0</v>
      </c>
      <c r="AJ1277" s="73">
        <f t="shared" si="292"/>
        <v>0.73933649289099523</v>
      </c>
      <c r="AK1277" s="73">
        <v>0.63021003652928631</v>
      </c>
      <c r="AL1277" s="95">
        <f t="shared" si="293"/>
        <v>1</v>
      </c>
      <c r="AM1277" s="107">
        <v>0</v>
      </c>
      <c r="AN1277" s="98">
        <f t="shared" si="294"/>
        <v>9568.9016000004558</v>
      </c>
      <c r="AO1277" s="99" t="e">
        <f>SUMIF([1]Sheet1!$AB:$AB,E1277,[1]Sheet1!$AA:$AA)</f>
        <v>#VALUE!</v>
      </c>
      <c r="AP1277" s="100" t="str">
        <f t="shared" si="295"/>
        <v/>
      </c>
      <c r="AQ1277" s="97">
        <f t="shared" si="296"/>
        <v>1</v>
      </c>
      <c r="AR1277" s="100">
        <f t="shared" si="297"/>
        <v>1.3488751314044227</v>
      </c>
      <c r="AS1277" s="101">
        <f t="shared" si="298"/>
        <v>4.6899734847365759E-2</v>
      </c>
      <c r="AT1277" s="100">
        <v>0.11591202664236167</v>
      </c>
      <c r="AU1277" s="108">
        <f t="shared" si="299"/>
        <v>1</v>
      </c>
    </row>
    <row r="1278" spans="1:47" hidden="1">
      <c r="A1278" s="21">
        <v>44927</v>
      </c>
      <c r="B1278" s="23" t="s">
        <v>13</v>
      </c>
      <c r="C1278" s="23" t="s">
        <v>974</v>
      </c>
      <c r="D1278" s="23" t="s">
        <v>1061</v>
      </c>
      <c r="E1278" s="23">
        <v>1000203373</v>
      </c>
      <c r="F1278" s="23" t="s">
        <v>32</v>
      </c>
      <c r="G1278" s="23">
        <v>1070899</v>
      </c>
      <c r="H1278" s="37" t="s">
        <v>20</v>
      </c>
      <c r="I1278" s="4" t="s">
        <v>3517</v>
      </c>
      <c r="J1278" s="4" t="s">
        <v>3555</v>
      </c>
      <c r="K1278" s="24">
        <v>76142.370000000112</v>
      </c>
      <c r="L1278" s="24">
        <v>76142.370000000112</v>
      </c>
      <c r="M1278" s="29">
        <v>4</v>
      </c>
      <c r="N1278" s="29">
        <v>0</v>
      </c>
      <c r="O1278" s="29">
        <v>165</v>
      </c>
      <c r="P1278" s="29">
        <v>4800</v>
      </c>
      <c r="Q1278" s="29">
        <v>44619.899999999987</v>
      </c>
      <c r="R1278" s="28">
        <v>304644.30000000005</v>
      </c>
      <c r="S1278" s="28">
        <v>2826156.6699999995</v>
      </c>
      <c r="T1278" s="28">
        <v>456100</v>
      </c>
      <c r="U1278" s="28">
        <v>3563860.6300000004</v>
      </c>
      <c r="V1278" s="29">
        <v>3</v>
      </c>
      <c r="W1278" s="29">
        <v>127</v>
      </c>
      <c r="X1278" s="32">
        <f t="shared" si="285"/>
        <v>169</v>
      </c>
      <c r="Y1278" s="33">
        <f t="shared" si="286"/>
        <v>49419.899999999987</v>
      </c>
      <c r="Z1278" s="33">
        <f t="shared" si="287"/>
        <v>3130800.9699999997</v>
      </c>
      <c r="AA1278" s="33">
        <f t="shared" si="288"/>
        <v>4019960.6300000004</v>
      </c>
      <c r="AB1278" s="5">
        <v>130</v>
      </c>
      <c r="AC1278" s="6">
        <v>10500992.279999999</v>
      </c>
      <c r="AD1278" s="32">
        <v>23</v>
      </c>
      <c r="AE1278" s="67">
        <f t="shared" si="289"/>
        <v>0.76923076923076927</v>
      </c>
      <c r="AF1278" s="70">
        <f>IF(C1278=Sheet6!$E$3,Sheet6!$E$4,IF('January 2023'!C1278=Sheet6!$F$3,Sheet6!$F$4,IF('January 2023'!C1278=Sheet6!$G$3,Sheet6!$G$4,IF('January 2023'!C1278=Sheet6!$H$3,Sheet6!$H$4,IF('January 2023'!C1278=Sheet6!$I$3,Sheet6!$I$4,IF('January 2023'!C1278=Sheet6!$J$3,Sheet6!$J$4,IF('January 2023'!C1278=Sheet6!$K$3,Sheet6!$K$4,IF('January 2023'!C1278=Sheet6!$L$3,Sheet6!$L$4))))))))</f>
        <v>0.11591202664236167</v>
      </c>
      <c r="AG1278" s="74">
        <f t="shared" si="290"/>
        <v>0.64904599108223071</v>
      </c>
      <c r="AH1278" s="71">
        <v>0.83099999999999996</v>
      </c>
      <c r="AI1278" s="72">
        <f t="shared" si="291"/>
        <v>0</v>
      </c>
      <c r="AJ1278" s="73">
        <f t="shared" si="292"/>
        <v>0.76923076923076927</v>
      </c>
      <c r="AK1278" s="73">
        <v>0.63021003652928631</v>
      </c>
      <c r="AL1278" s="95">
        <f t="shared" si="293"/>
        <v>1</v>
      </c>
      <c r="AM1278" s="107">
        <v>0</v>
      </c>
      <c r="AN1278" s="98">
        <f t="shared" si="294"/>
        <v>13854.409470000101</v>
      </c>
      <c r="AO1278" s="99" t="e">
        <f>SUMIF([1]Sheet1!$AB:$AB,E1278,[1]Sheet1!$AA:$AA)</f>
        <v>#VALUE!</v>
      </c>
      <c r="AP1278" s="100" t="str">
        <f t="shared" si="295"/>
        <v/>
      </c>
      <c r="AQ1278" s="97">
        <f t="shared" si="296"/>
        <v>1</v>
      </c>
      <c r="AR1278" s="100">
        <f t="shared" si="297"/>
        <v>1.2840038918219707</v>
      </c>
      <c r="AS1278" s="101">
        <f t="shared" si="298"/>
        <v>0.16662242147896766</v>
      </c>
      <c r="AT1278" s="100">
        <v>0.11591202664236167</v>
      </c>
      <c r="AU1278" s="108">
        <f t="shared" si="299"/>
        <v>0</v>
      </c>
    </row>
    <row r="1279" spans="1:47" hidden="1">
      <c r="A1279" s="21">
        <v>44927</v>
      </c>
      <c r="B1279" s="23" t="s">
        <v>13</v>
      </c>
      <c r="C1279" s="23" t="s">
        <v>974</v>
      </c>
      <c r="D1279" s="23" t="s">
        <v>1042</v>
      </c>
      <c r="E1279" s="23">
        <v>1001601846</v>
      </c>
      <c r="F1279" s="23" t="s">
        <v>32</v>
      </c>
      <c r="G1279" s="23">
        <v>1079549</v>
      </c>
      <c r="H1279" s="37" t="s">
        <v>20</v>
      </c>
      <c r="I1279" s="4" t="s">
        <v>3515</v>
      </c>
      <c r="J1279" s="4" t="s">
        <v>3553</v>
      </c>
      <c r="K1279" s="24">
        <v>75434.759999999776</v>
      </c>
      <c r="L1279" s="24">
        <v>75434.759999999776</v>
      </c>
      <c r="M1279" s="29">
        <v>1</v>
      </c>
      <c r="N1279" s="29">
        <v>0</v>
      </c>
      <c r="O1279" s="29">
        <v>205</v>
      </c>
      <c r="P1279" s="29">
        <v>1200</v>
      </c>
      <c r="Q1279" s="29">
        <v>44666.6</v>
      </c>
      <c r="R1279" s="28">
        <v>75938.55</v>
      </c>
      <c r="S1279" s="28">
        <v>2805202.4700000011</v>
      </c>
      <c r="T1279" s="28">
        <v>100</v>
      </c>
      <c r="U1279" s="28">
        <v>3477410</v>
      </c>
      <c r="V1279" s="29">
        <v>0</v>
      </c>
      <c r="W1279" s="29">
        <v>136</v>
      </c>
      <c r="X1279" s="32">
        <f t="shared" si="285"/>
        <v>206</v>
      </c>
      <c r="Y1279" s="33">
        <f t="shared" si="286"/>
        <v>45866.6</v>
      </c>
      <c r="Z1279" s="33">
        <f t="shared" si="287"/>
        <v>2881141.0200000009</v>
      </c>
      <c r="AA1279" s="33">
        <f t="shared" si="288"/>
        <v>3477510</v>
      </c>
      <c r="AB1279" s="5">
        <v>136</v>
      </c>
      <c r="AC1279" s="6">
        <v>5870414.7999999998</v>
      </c>
      <c r="AD1279" s="32">
        <v>12</v>
      </c>
      <c r="AE1279" s="67">
        <f t="shared" si="289"/>
        <v>0.66019417475728159</v>
      </c>
      <c r="AF1279" s="70">
        <f>IF(C1279=Sheet6!$E$3,Sheet6!$E$4,IF('January 2023'!C1279=Sheet6!$F$3,Sheet6!$F$4,IF('January 2023'!C1279=Sheet6!$G$3,Sheet6!$G$4,IF('January 2023'!C1279=Sheet6!$H$3,Sheet6!$H$4,IF('January 2023'!C1279=Sheet6!$I$3,Sheet6!$I$4,IF('January 2023'!C1279=Sheet6!$J$3,Sheet6!$J$4,IF('January 2023'!C1279=Sheet6!$K$3,Sheet6!$K$4,IF('January 2023'!C1279=Sheet6!$L$3,Sheet6!$L$4))))))))</f>
        <v>0.11591202664236167</v>
      </c>
      <c r="AG1279" s="74">
        <f t="shared" si="290"/>
        <v>0.60803003814156942</v>
      </c>
      <c r="AH1279" s="71">
        <v>0.83099999999999996</v>
      </c>
      <c r="AI1279" s="72">
        <f t="shared" si="291"/>
        <v>0</v>
      </c>
      <c r="AJ1279" s="73">
        <f t="shared" si="292"/>
        <v>0.66019417475728159</v>
      </c>
      <c r="AK1279" s="73">
        <v>0.63021003652928631</v>
      </c>
      <c r="AL1279" s="95">
        <f t="shared" si="293"/>
        <v>1</v>
      </c>
      <c r="AM1279" s="107">
        <v>0</v>
      </c>
      <c r="AN1279" s="98">
        <f t="shared" si="294"/>
        <v>16819.685559999816</v>
      </c>
      <c r="AO1279" s="99" t="e">
        <f>SUMIF([1]Sheet1!$AB:$AB,E1279,[1]Sheet1!$AA:$AA)</f>
        <v>#VALUE!</v>
      </c>
      <c r="AP1279" s="100" t="str">
        <f t="shared" si="295"/>
        <v/>
      </c>
      <c r="AQ1279" s="97">
        <f t="shared" si="296"/>
        <v>1</v>
      </c>
      <c r="AR1279" s="100">
        <f t="shared" si="297"/>
        <v>1.2069905554293205</v>
      </c>
      <c r="AS1279" s="101">
        <f t="shared" si="298"/>
        <v>0.26611348654579614</v>
      </c>
      <c r="AT1279" s="100">
        <v>0.11591202664236167</v>
      </c>
      <c r="AU1279" s="108">
        <f t="shared" si="299"/>
        <v>0</v>
      </c>
    </row>
    <row r="1280" spans="1:47" hidden="1">
      <c r="A1280" s="21">
        <v>44927</v>
      </c>
      <c r="B1280" s="22" t="s">
        <v>13</v>
      </c>
      <c r="C1280" s="22" t="s">
        <v>974</v>
      </c>
      <c r="D1280" s="22" t="s">
        <v>1081</v>
      </c>
      <c r="E1280" s="22">
        <v>1000203369</v>
      </c>
      <c r="F1280" s="22" t="s">
        <v>32</v>
      </c>
      <c r="G1280" s="22">
        <v>1070899</v>
      </c>
      <c r="H1280" s="36" t="s">
        <v>20</v>
      </c>
      <c r="I1280" s="4" t="s">
        <v>3524</v>
      </c>
      <c r="J1280" s="4" t="s">
        <v>3562</v>
      </c>
      <c r="K1280" s="25">
        <v>69961.599999999627</v>
      </c>
      <c r="L1280" s="25">
        <v>69961.599999999627</v>
      </c>
      <c r="M1280" s="26">
        <v>4</v>
      </c>
      <c r="N1280" s="26">
        <v>1</v>
      </c>
      <c r="O1280" s="26">
        <v>137</v>
      </c>
      <c r="P1280" s="26">
        <v>4227</v>
      </c>
      <c r="Q1280" s="26">
        <v>49225</v>
      </c>
      <c r="R1280" s="27">
        <v>267493.53999999998</v>
      </c>
      <c r="S1280" s="27">
        <v>3144868.11</v>
      </c>
      <c r="T1280" s="28">
        <v>166000</v>
      </c>
      <c r="U1280" s="27">
        <v>3769997.63</v>
      </c>
      <c r="V1280" s="29">
        <v>4</v>
      </c>
      <c r="W1280" s="26">
        <v>118</v>
      </c>
      <c r="X1280" s="30">
        <f t="shared" si="285"/>
        <v>141</v>
      </c>
      <c r="Y1280" s="31">
        <f t="shared" si="286"/>
        <v>53452</v>
      </c>
      <c r="Z1280" s="31">
        <f t="shared" si="287"/>
        <v>3412361.65</v>
      </c>
      <c r="AA1280" s="31">
        <f t="shared" si="288"/>
        <v>3935997.63</v>
      </c>
      <c r="AB1280" s="5">
        <v>122</v>
      </c>
      <c r="AC1280" s="6">
        <v>11303338.379999999</v>
      </c>
      <c r="AD1280" s="30">
        <v>21</v>
      </c>
      <c r="AE1280" s="67">
        <f t="shared" si="289"/>
        <v>0.86524822695035464</v>
      </c>
      <c r="AF1280" s="70">
        <f>IF(C1280=Sheet6!$E$3,Sheet6!$E$4,IF('January 2023'!C1280=Sheet6!$F$3,Sheet6!$F$4,IF('January 2023'!C1280=Sheet6!$G$3,Sheet6!$G$4,IF('January 2023'!C1280=Sheet6!$H$3,Sheet6!$H$4,IF('January 2023'!C1280=Sheet6!$I$3,Sheet6!$I$4,IF('January 2023'!C1280=Sheet6!$J$3,Sheet6!$J$4,IF('January 2023'!C1280=Sheet6!$K$3,Sheet6!$K$4,IF('January 2023'!C1280=Sheet6!$L$3,Sheet6!$L$4))))))))</f>
        <v>0.11591202664236167</v>
      </c>
      <c r="AG1280" s="74">
        <f t="shared" si="290"/>
        <v>0.76401911905960251</v>
      </c>
      <c r="AH1280" s="71">
        <v>0.83099999999999996</v>
      </c>
      <c r="AI1280" s="72">
        <f t="shared" si="291"/>
        <v>0</v>
      </c>
      <c r="AJ1280" s="73">
        <f t="shared" si="292"/>
        <v>0.86524822695035464</v>
      </c>
      <c r="AK1280" s="73">
        <v>0.63021003652928631</v>
      </c>
      <c r="AL1280" s="95">
        <f t="shared" si="293"/>
        <v>1</v>
      </c>
      <c r="AM1280" s="107">
        <v>0</v>
      </c>
      <c r="AN1280" s="98">
        <f t="shared" si="294"/>
        <v>4686.0895999996865</v>
      </c>
      <c r="AO1280" s="99" t="e">
        <f>SUMIF([1]Sheet1!$AB:$AB,E1280,[1]Sheet1!$AA:$AA)</f>
        <v>#VALUE!</v>
      </c>
      <c r="AP1280" s="100" t="str">
        <f t="shared" si="295"/>
        <v/>
      </c>
      <c r="AQ1280" s="97">
        <f t="shared" si="296"/>
        <v>1</v>
      </c>
      <c r="AR1280" s="100">
        <f t="shared" si="297"/>
        <v>1.1534526623225883</v>
      </c>
      <c r="AS1280" s="101">
        <f t="shared" si="298"/>
        <v>0.11874011305534293</v>
      </c>
      <c r="AT1280" s="100">
        <v>0.11591202664236167</v>
      </c>
      <c r="AU1280" s="108">
        <f t="shared" si="299"/>
        <v>0</v>
      </c>
    </row>
    <row r="1281" spans="1:47" hidden="1">
      <c r="A1281" s="21">
        <v>44927</v>
      </c>
      <c r="B1281" s="22" t="s">
        <v>13</v>
      </c>
      <c r="C1281" s="22" t="s">
        <v>974</v>
      </c>
      <c r="D1281" s="22" t="s">
        <v>1044</v>
      </c>
      <c r="E1281" s="22">
        <v>1000256733</v>
      </c>
      <c r="F1281" s="22" t="s">
        <v>32</v>
      </c>
      <c r="G1281" s="22">
        <v>1079549</v>
      </c>
      <c r="H1281" s="36" t="s">
        <v>20</v>
      </c>
      <c r="I1281" s="4" t="s">
        <v>3524</v>
      </c>
      <c r="J1281" s="4" t="s">
        <v>3562</v>
      </c>
      <c r="K1281" s="25">
        <v>68708.800000000279</v>
      </c>
      <c r="L1281" s="25">
        <v>68708.800000000279</v>
      </c>
      <c r="M1281" s="26">
        <v>11</v>
      </c>
      <c r="N1281" s="26">
        <v>0</v>
      </c>
      <c r="O1281" s="26">
        <v>365</v>
      </c>
      <c r="P1281" s="26">
        <v>13200</v>
      </c>
      <c r="Q1281" s="26">
        <v>70886.60000000002</v>
      </c>
      <c r="R1281" s="27">
        <v>836214.15000000014</v>
      </c>
      <c r="S1281" s="27">
        <v>4497274.8000000007</v>
      </c>
      <c r="T1281" s="28">
        <v>123099</v>
      </c>
      <c r="U1281" s="27">
        <v>4950650</v>
      </c>
      <c r="V1281" s="29">
        <v>2</v>
      </c>
      <c r="W1281" s="26">
        <v>218</v>
      </c>
      <c r="X1281" s="30">
        <f t="shared" si="285"/>
        <v>376</v>
      </c>
      <c r="Y1281" s="31">
        <f t="shared" si="286"/>
        <v>84086.60000000002</v>
      </c>
      <c r="Z1281" s="31">
        <f t="shared" si="287"/>
        <v>5333488.9500000011</v>
      </c>
      <c r="AA1281" s="31">
        <f t="shared" si="288"/>
        <v>5073749</v>
      </c>
      <c r="AB1281" s="5">
        <v>220</v>
      </c>
      <c r="AC1281" s="6">
        <v>4267372.49</v>
      </c>
      <c r="AD1281" s="30">
        <v>5</v>
      </c>
      <c r="AE1281" s="67">
        <f t="shared" si="289"/>
        <v>0.58510638297872342</v>
      </c>
      <c r="AF1281" s="70">
        <f>IF(C1281=Sheet6!$E$3,Sheet6!$E$4,IF('January 2023'!C1281=Sheet6!$F$3,Sheet6!$F$4,IF('January 2023'!C1281=Sheet6!$G$3,Sheet6!$G$4,IF('January 2023'!C1281=Sheet6!$H$3,Sheet6!$H$4,IF('January 2023'!C1281=Sheet6!$I$3,Sheet6!$I$4,IF('January 2023'!C1281=Sheet6!$J$3,Sheet6!$J$4,IF('January 2023'!C1281=Sheet6!$K$3,Sheet6!$K$4,IF('January 2023'!C1281=Sheet6!$L$3,Sheet6!$L$4))))))))</f>
        <v>0.11591202664236167</v>
      </c>
      <c r="AG1281" s="74">
        <f t="shared" si="290"/>
        <v>1.2238112148662132</v>
      </c>
      <c r="AH1281" s="71">
        <v>0.83099999999999996</v>
      </c>
      <c r="AI1281" s="72">
        <f t="shared" si="291"/>
        <v>1</v>
      </c>
      <c r="AJ1281" s="73">
        <f t="shared" si="292"/>
        <v>0.58510638297872342</v>
      </c>
      <c r="AK1281" s="73">
        <v>0.63021003652928631</v>
      </c>
      <c r="AL1281" s="95">
        <f t="shared" si="293"/>
        <v>0</v>
      </c>
      <c r="AM1281" s="107">
        <v>2</v>
      </c>
      <c r="AN1281" s="98">
        <f t="shared" si="294"/>
        <v>0</v>
      </c>
      <c r="AO1281" s="99" t="e">
        <f>SUMIF([1]Sheet1!$AB:$AB,E1281,[1]Sheet1!$AA:$AA)</f>
        <v>#VALUE!</v>
      </c>
      <c r="AP1281" s="100">
        <f t="shared" si="295"/>
        <v>1</v>
      </c>
      <c r="AQ1281" s="97">
        <f t="shared" si="296"/>
        <v>0</v>
      </c>
      <c r="AR1281" s="100">
        <f t="shared" si="297"/>
        <v>0.95130018034442521</v>
      </c>
      <c r="AS1281" s="101">
        <f t="shared" si="298"/>
        <v>-0.16421182940975876</v>
      </c>
      <c r="AT1281" s="100">
        <v>0.11591202664236167</v>
      </c>
      <c r="AU1281" s="108">
        <f t="shared" si="299"/>
        <v>1</v>
      </c>
    </row>
    <row r="1282" spans="1:47" hidden="1">
      <c r="A1282" s="21">
        <v>44927</v>
      </c>
      <c r="B1282" s="22" t="s">
        <v>13</v>
      </c>
      <c r="C1282" s="22" t="s">
        <v>974</v>
      </c>
      <c r="D1282" s="22" t="s">
        <v>1043</v>
      </c>
      <c r="E1282" s="22">
        <v>1000532958</v>
      </c>
      <c r="F1282" s="22" t="s">
        <v>32</v>
      </c>
      <c r="G1282" s="22">
        <v>1079549</v>
      </c>
      <c r="H1282" s="36" t="s">
        <v>20</v>
      </c>
      <c r="I1282" s="4" t="s">
        <v>3526</v>
      </c>
      <c r="J1282" s="4" t="s">
        <v>3563</v>
      </c>
      <c r="K1282" s="25">
        <v>68703</v>
      </c>
      <c r="L1282" s="25">
        <v>68703</v>
      </c>
      <c r="M1282" s="26">
        <v>4</v>
      </c>
      <c r="N1282" s="26">
        <v>0</v>
      </c>
      <c r="O1282" s="26">
        <v>202</v>
      </c>
      <c r="P1282" s="26">
        <v>4800</v>
      </c>
      <c r="Q1282" s="26">
        <v>46968.4</v>
      </c>
      <c r="R1282" s="27">
        <v>303754.2</v>
      </c>
      <c r="S1282" s="27">
        <v>2961103.7999999989</v>
      </c>
      <c r="T1282" s="28">
        <v>241000</v>
      </c>
      <c r="U1282" s="27">
        <v>3895469.17</v>
      </c>
      <c r="V1282" s="29">
        <v>3</v>
      </c>
      <c r="W1282" s="26">
        <v>152</v>
      </c>
      <c r="X1282" s="30">
        <f t="shared" si="285"/>
        <v>206</v>
      </c>
      <c r="Y1282" s="31">
        <f t="shared" si="286"/>
        <v>51768.4</v>
      </c>
      <c r="Z1282" s="31">
        <f t="shared" si="287"/>
        <v>3264857.9999999991</v>
      </c>
      <c r="AA1282" s="31">
        <f t="shared" si="288"/>
        <v>4136469.17</v>
      </c>
      <c r="AB1282" s="5">
        <v>155</v>
      </c>
      <c r="AC1282" s="6">
        <v>6532767.3799999999</v>
      </c>
      <c r="AD1282" s="30">
        <v>11</v>
      </c>
      <c r="AE1282" s="67">
        <f t="shared" si="289"/>
        <v>0.75242718446601942</v>
      </c>
      <c r="AF1282" s="70">
        <f>IF(C1282=Sheet6!$E$3,Sheet6!$E$4,IF('January 2023'!C1282=Sheet6!$F$3,Sheet6!$F$4,IF('January 2023'!C1282=Sheet6!$G$3,Sheet6!$G$4,IF('January 2023'!C1282=Sheet6!$H$3,Sheet6!$H$4,IF('January 2023'!C1282=Sheet6!$I$3,Sheet6!$I$4,IF('January 2023'!C1282=Sheet6!$J$3,Sheet6!$J$4,IF('January 2023'!C1282=Sheet6!$K$3,Sheet6!$K$4,IF('January 2023'!C1282=Sheet6!$L$3,Sheet6!$L$4))))))))</f>
        <v>0.11591202664236167</v>
      </c>
      <c r="AG1282" s="74">
        <f t="shared" si="290"/>
        <v>0.75351003595185073</v>
      </c>
      <c r="AH1282" s="71">
        <v>0.83099999999999996</v>
      </c>
      <c r="AI1282" s="72">
        <f t="shared" si="291"/>
        <v>0</v>
      </c>
      <c r="AJ1282" s="73">
        <f t="shared" si="292"/>
        <v>0.75242718446601942</v>
      </c>
      <c r="AK1282" s="73">
        <v>0.63021003652928631</v>
      </c>
      <c r="AL1282" s="95">
        <f t="shared" si="293"/>
        <v>1</v>
      </c>
      <c r="AM1282" s="107">
        <v>0</v>
      </c>
      <c r="AN1282" s="98">
        <f t="shared" si="294"/>
        <v>5323.7929999999978</v>
      </c>
      <c r="AO1282" s="99" t="e">
        <f>SUMIF([1]Sheet1!$AB:$AB,E1282,[1]Sheet1!$AA:$AA)</f>
        <v>#VALUE!</v>
      </c>
      <c r="AP1282" s="100" t="str">
        <f t="shared" si="295"/>
        <v/>
      </c>
      <c r="AQ1282" s="97">
        <f t="shared" si="296"/>
        <v>1</v>
      </c>
      <c r="AR1282" s="100">
        <f t="shared" si="297"/>
        <v>1.2669675587728475</v>
      </c>
      <c r="AS1282" s="101">
        <f t="shared" si="298"/>
        <v>4.532722923924315E-2</v>
      </c>
      <c r="AT1282" s="100">
        <v>0.11591202664236167</v>
      </c>
      <c r="AU1282" s="108">
        <f t="shared" si="299"/>
        <v>1</v>
      </c>
    </row>
    <row r="1283" spans="1:47" hidden="1">
      <c r="A1283" s="21">
        <v>44927</v>
      </c>
      <c r="B1283" s="22" t="s">
        <v>13</v>
      </c>
      <c r="C1283" s="22" t="s">
        <v>974</v>
      </c>
      <c r="D1283" s="22" t="s">
        <v>1048</v>
      </c>
      <c r="E1283" s="22">
        <v>1001604930</v>
      </c>
      <c r="F1283" s="22" t="s">
        <v>32</v>
      </c>
      <c r="G1283" s="22">
        <v>1079545</v>
      </c>
      <c r="H1283" s="36" t="s">
        <v>20</v>
      </c>
      <c r="I1283" s="4" t="s">
        <v>3526</v>
      </c>
      <c r="J1283" s="4" t="s">
        <v>3563</v>
      </c>
      <c r="K1283" s="25">
        <v>62378.847000000067</v>
      </c>
      <c r="L1283" s="25">
        <v>62378.847000000067</v>
      </c>
      <c r="M1283" s="26">
        <v>3</v>
      </c>
      <c r="N1283" s="26">
        <v>1</v>
      </c>
      <c r="O1283" s="26">
        <v>127</v>
      </c>
      <c r="P1283" s="26">
        <v>3208</v>
      </c>
      <c r="Q1283" s="26">
        <v>37629.700000000004</v>
      </c>
      <c r="R1283" s="27">
        <v>203608.39</v>
      </c>
      <c r="S1283" s="27">
        <v>2399565.39</v>
      </c>
      <c r="T1283" s="28">
        <v>99000</v>
      </c>
      <c r="U1283" s="27">
        <v>2728797</v>
      </c>
      <c r="V1283" s="29">
        <v>2</v>
      </c>
      <c r="W1283" s="26">
        <v>98</v>
      </c>
      <c r="X1283" s="30">
        <f t="shared" si="285"/>
        <v>130</v>
      </c>
      <c r="Y1283" s="31">
        <f t="shared" si="286"/>
        <v>40837.700000000004</v>
      </c>
      <c r="Z1283" s="31">
        <f t="shared" si="287"/>
        <v>2603173.7800000003</v>
      </c>
      <c r="AA1283" s="31">
        <f t="shared" si="288"/>
        <v>2827797</v>
      </c>
      <c r="AB1283" s="5">
        <v>100</v>
      </c>
      <c r="AC1283" s="6">
        <v>2931368.04</v>
      </c>
      <c r="AD1283" s="30">
        <v>5</v>
      </c>
      <c r="AE1283" s="67">
        <f t="shared" si="289"/>
        <v>0.76923076923076927</v>
      </c>
      <c r="AF1283" s="70">
        <f>IF(C1283=Sheet6!$E$3,Sheet6!$E$4,IF('January 2023'!C1283=Sheet6!$F$3,Sheet6!$F$4,IF('January 2023'!C1283=Sheet6!$G$3,Sheet6!$G$4,IF('January 2023'!C1283=Sheet6!$H$3,Sheet6!$H$4,IF('January 2023'!C1283=Sheet6!$I$3,Sheet6!$I$4,IF('January 2023'!C1283=Sheet6!$J$3,Sheet6!$J$4,IF('January 2023'!C1283=Sheet6!$K$3,Sheet6!$K$4,IF('January 2023'!C1283=Sheet6!$L$3,Sheet6!$L$4))))))))</f>
        <v>0.11591202664236167</v>
      </c>
      <c r="AG1283" s="74">
        <f t="shared" si="290"/>
        <v>0.65467224811000369</v>
      </c>
      <c r="AH1283" s="71">
        <v>0.83099999999999996</v>
      </c>
      <c r="AI1283" s="72">
        <f t="shared" si="291"/>
        <v>0</v>
      </c>
      <c r="AJ1283" s="73">
        <f t="shared" si="292"/>
        <v>0.76923076923076927</v>
      </c>
      <c r="AK1283" s="73">
        <v>0.63021003652928631</v>
      </c>
      <c r="AL1283" s="95">
        <f t="shared" si="293"/>
        <v>1</v>
      </c>
      <c r="AM1283" s="107">
        <v>0</v>
      </c>
      <c r="AN1283" s="98">
        <f t="shared" si="294"/>
        <v>10999.121857000049</v>
      </c>
      <c r="AO1283" s="99" t="e">
        <f>SUMIF([1]Sheet1!$AB:$AB,E1283,[1]Sheet1!$AA:$AA)</f>
        <v>#VALUE!</v>
      </c>
      <c r="AP1283" s="100" t="str">
        <f t="shared" si="295"/>
        <v/>
      </c>
      <c r="AQ1283" s="97">
        <f t="shared" si="296"/>
        <v>1</v>
      </c>
      <c r="AR1283" s="100">
        <f t="shared" si="297"/>
        <v>1.086288215456749</v>
      </c>
      <c r="AS1283" s="101">
        <f t="shared" si="298"/>
        <v>0.28883725189152609</v>
      </c>
      <c r="AT1283" s="100">
        <v>0.11591202664236167</v>
      </c>
      <c r="AU1283" s="108">
        <f t="shared" si="299"/>
        <v>0</v>
      </c>
    </row>
    <row r="1284" spans="1:47" hidden="1">
      <c r="A1284" s="21">
        <v>44927</v>
      </c>
      <c r="B1284" s="22" t="s">
        <v>13</v>
      </c>
      <c r="C1284" s="22" t="s">
        <v>974</v>
      </c>
      <c r="D1284" s="22" t="s">
        <v>1067</v>
      </c>
      <c r="E1284" s="22">
        <v>1000229503</v>
      </c>
      <c r="F1284" s="22" t="s">
        <v>32</v>
      </c>
      <c r="G1284" s="22">
        <v>1070899</v>
      </c>
      <c r="H1284" s="36" t="s">
        <v>20</v>
      </c>
      <c r="I1284" s="4" t="s">
        <v>3517</v>
      </c>
      <c r="J1284" s="4" t="s">
        <v>3555</v>
      </c>
      <c r="K1284" s="25">
        <v>61894.520000000019</v>
      </c>
      <c r="L1284" s="25">
        <v>61894.520000000019</v>
      </c>
      <c r="M1284" s="26">
        <v>3</v>
      </c>
      <c r="N1284" s="26">
        <v>0</v>
      </c>
      <c r="O1284" s="26">
        <v>113</v>
      </c>
      <c r="P1284" s="26">
        <v>3600</v>
      </c>
      <c r="Q1284" s="26">
        <v>35631.700000000012</v>
      </c>
      <c r="R1284" s="27">
        <v>228705.75</v>
      </c>
      <c r="S1284" s="27">
        <v>2249662.9700000002</v>
      </c>
      <c r="T1284" s="28">
        <v>88100</v>
      </c>
      <c r="U1284" s="27">
        <v>3020943.16</v>
      </c>
      <c r="V1284" s="29">
        <v>2</v>
      </c>
      <c r="W1284" s="26">
        <v>82</v>
      </c>
      <c r="X1284" s="30">
        <f t="shared" ref="X1284:X1347" si="300">IFERROR(SUM(M1284,O1284),"")</f>
        <v>116</v>
      </c>
      <c r="Y1284" s="31">
        <f t="shared" ref="Y1284:Y1347" si="301">IFERROR(SUM(P1284:Q1284),"")</f>
        <v>39231.700000000012</v>
      </c>
      <c r="Z1284" s="31">
        <f t="shared" ref="Z1284:Z1347" si="302">IFERROR(SUM(R1284:S1284),"")</f>
        <v>2478368.7200000002</v>
      </c>
      <c r="AA1284" s="31">
        <f t="shared" ref="AA1284:AA1347" si="303">IFERROR(SUM(T1284:U1284),"")</f>
        <v>3109043.16</v>
      </c>
      <c r="AB1284" s="5">
        <v>84</v>
      </c>
      <c r="AC1284" s="6">
        <v>6136842.8599999994</v>
      </c>
      <c r="AD1284" s="30">
        <v>11</v>
      </c>
      <c r="AE1284" s="67">
        <f t="shared" si="289"/>
        <v>0.72413793103448276</v>
      </c>
      <c r="AF1284" s="70">
        <f>IF(C1284=Sheet6!$E$3,Sheet6!$E$4,IF('January 2023'!C1284=Sheet6!$F$3,Sheet6!$F$4,IF('January 2023'!C1284=Sheet6!$G$3,Sheet6!$G$4,IF('January 2023'!C1284=Sheet6!$H$3,Sheet6!$H$4,IF('January 2023'!C1284=Sheet6!$I$3,Sheet6!$I$4,IF('January 2023'!C1284=Sheet6!$J$3,Sheet6!$J$4,IF('January 2023'!C1284=Sheet6!$K$3,Sheet6!$K$4,IF('January 2023'!C1284=Sheet6!$L$3,Sheet6!$L$4))))))))</f>
        <v>0.11591202664236167</v>
      </c>
      <c r="AG1284" s="74">
        <f t="shared" si="290"/>
        <v>0.63384771382022187</v>
      </c>
      <c r="AH1284" s="71">
        <v>0.83099999999999996</v>
      </c>
      <c r="AI1284" s="72">
        <f t="shared" si="291"/>
        <v>0</v>
      </c>
      <c r="AJ1284" s="73">
        <f t="shared" si="292"/>
        <v>0.72413793103448276</v>
      </c>
      <c r="AK1284" s="73">
        <v>0.63021003652928631</v>
      </c>
      <c r="AL1284" s="95">
        <f t="shared" si="293"/>
        <v>1</v>
      </c>
      <c r="AM1284" s="107">
        <v>0</v>
      </c>
      <c r="AN1284" s="98">
        <f t="shared" si="294"/>
        <v>12202.646120000005</v>
      </c>
      <c r="AO1284" s="99" t="e">
        <f>SUMIF([1]Sheet1!$AB:$AB,E1284,[1]Sheet1!$AA:$AA)</f>
        <v>#VALUE!</v>
      </c>
      <c r="AP1284" s="100" t="str">
        <f t="shared" si="295"/>
        <v/>
      </c>
      <c r="AQ1284" s="97">
        <f t="shared" si="296"/>
        <v>1</v>
      </c>
      <c r="AR1284" s="100">
        <f t="shared" si="297"/>
        <v>1.2544715945252891</v>
      </c>
      <c r="AS1284" s="101">
        <f t="shared" si="298"/>
        <v>0.20485604775773714</v>
      </c>
      <c r="AT1284" s="100">
        <v>0.11591202664236167</v>
      </c>
      <c r="AU1284" s="108">
        <f t="shared" si="299"/>
        <v>0</v>
      </c>
    </row>
    <row r="1285" spans="1:47" hidden="1">
      <c r="A1285" s="21">
        <v>44927</v>
      </c>
      <c r="B1285" s="23" t="s">
        <v>13</v>
      </c>
      <c r="C1285" s="23" t="s">
        <v>974</v>
      </c>
      <c r="D1285" s="23" t="s">
        <v>1077</v>
      </c>
      <c r="E1285" s="23">
        <v>1000203095</v>
      </c>
      <c r="F1285" s="23" t="s">
        <v>32</v>
      </c>
      <c r="G1285" s="23">
        <v>1070899</v>
      </c>
      <c r="H1285" s="37" t="s">
        <v>20</v>
      </c>
      <c r="I1285" s="4" t="s">
        <v>3515</v>
      </c>
      <c r="J1285" s="4" t="s">
        <v>3553</v>
      </c>
      <c r="K1285" s="24">
        <v>61579.200000000186</v>
      </c>
      <c r="L1285" s="24">
        <v>61579.200000000186</v>
      </c>
      <c r="M1285" s="29">
        <v>9</v>
      </c>
      <c r="N1285" s="29">
        <v>1</v>
      </c>
      <c r="O1285" s="29">
        <v>183</v>
      </c>
      <c r="P1285" s="29">
        <v>10638</v>
      </c>
      <c r="Q1285" s="29">
        <v>35356.499999999985</v>
      </c>
      <c r="R1285" s="28">
        <v>675745.38</v>
      </c>
      <c r="S1285" s="28">
        <v>2237106.4399999995</v>
      </c>
      <c r="T1285" s="28">
        <v>446856.78</v>
      </c>
      <c r="U1285" s="28">
        <v>2811575.69</v>
      </c>
      <c r="V1285" s="29">
        <v>7</v>
      </c>
      <c r="W1285" s="29">
        <v>120</v>
      </c>
      <c r="X1285" s="32">
        <f t="shared" si="300"/>
        <v>192</v>
      </c>
      <c r="Y1285" s="33">
        <f t="shared" si="301"/>
        <v>45994.499999999985</v>
      </c>
      <c r="Z1285" s="33">
        <f t="shared" si="302"/>
        <v>2912851.8199999994</v>
      </c>
      <c r="AA1285" s="33">
        <f t="shared" si="303"/>
        <v>3258432.4699999997</v>
      </c>
      <c r="AB1285" s="5">
        <v>127</v>
      </c>
      <c r="AC1285" s="6">
        <v>7328991.0499999998</v>
      </c>
      <c r="AD1285" s="32">
        <v>16</v>
      </c>
      <c r="AE1285" s="67">
        <f t="shared" ref="AE1285:AE1348" si="304">IFERROR((AB1285/X1285),"")</f>
        <v>0.66145833333333337</v>
      </c>
      <c r="AF1285" s="70">
        <f>IF(C1285=Sheet6!$E$3,Sheet6!$E$4,IF('January 2023'!C1285=Sheet6!$F$3,Sheet6!$F$4,IF('January 2023'!C1285=Sheet6!$G$3,Sheet6!$G$4,IF('January 2023'!C1285=Sheet6!$H$3,Sheet6!$H$4,IF('January 2023'!C1285=Sheet6!$I$3,Sheet6!$I$4,IF('January 2023'!C1285=Sheet6!$J$3,Sheet6!$J$4,IF('January 2023'!C1285=Sheet6!$K$3,Sheet6!$K$4,IF('January 2023'!C1285=Sheet6!$L$3,Sheet6!$L$4))))))))</f>
        <v>0.11591202664236167</v>
      </c>
      <c r="AG1285" s="74">
        <f t="shared" ref="AG1285:AG1348" si="305">IFERROR(Y1285/L1285,0)</f>
        <v>0.74691616649777592</v>
      </c>
      <c r="AH1285" s="71">
        <v>0.83099999999999996</v>
      </c>
      <c r="AI1285" s="72">
        <f t="shared" ref="AI1285:AI1348" si="306">IF(AG1285&gt;AH1285,1,0)</f>
        <v>0</v>
      </c>
      <c r="AJ1285" s="73">
        <f t="shared" ref="AJ1285:AJ1348" si="307">IFERROR(AB1285/X1285,0)</f>
        <v>0.66145833333333337</v>
      </c>
      <c r="AK1285" s="73">
        <v>0.63021003652928631</v>
      </c>
      <c r="AL1285" s="95">
        <f t="shared" ref="AL1285:AL1348" si="308">IF(AJ1285&gt;=AK1285,1,0)</f>
        <v>1</v>
      </c>
      <c r="AM1285" s="107">
        <v>0</v>
      </c>
      <c r="AN1285" s="98">
        <f t="shared" ref="AN1285:AN1348" si="309">IF(((AH1285*L1285)-(AG1285*L1285))&lt;0,0,((AH1285*L1285)-(AG1285*L1285)))</f>
        <v>5177.8152000001646</v>
      </c>
      <c r="AO1285" s="99" t="e">
        <f>SUMIF([1]Sheet1!$AB:$AB,E1285,[1]Sheet1!$AA:$AA)</f>
        <v>#VALUE!</v>
      </c>
      <c r="AP1285" s="100" t="str">
        <f t="shared" ref="AP1285:AP1348" si="310">IF(AN1285=0,100%,IFERROR((AO1285/AN1285),""))</f>
        <v/>
      </c>
      <c r="AQ1285" s="97">
        <f t="shared" ref="AQ1285:AQ1348" si="311">IF(AND(AN1285&gt;0,AP1285&gt;=100%),1,0)</f>
        <v>1</v>
      </c>
      <c r="AR1285" s="100">
        <f t="shared" ref="AR1285:AR1348" si="312">IFERROR(AA1285/Z1285,0)</f>
        <v>1.1186399691282616</v>
      </c>
      <c r="AS1285" s="101">
        <f t="shared" ref="AS1285:AS1348" si="313">1-(AR1285*AG1285)</f>
        <v>0.16446972256752845</v>
      </c>
      <c r="AT1285" s="100">
        <v>0.11591202664236167</v>
      </c>
      <c r="AU1285" s="108">
        <f t="shared" ref="AU1285:AU1348" si="314">IF(AS1285&lt;=AT1285,1,0)</f>
        <v>0</v>
      </c>
    </row>
    <row r="1286" spans="1:47" hidden="1">
      <c r="A1286" s="21">
        <v>44927</v>
      </c>
      <c r="B1286" s="23" t="s">
        <v>13</v>
      </c>
      <c r="C1286" s="23" t="s">
        <v>974</v>
      </c>
      <c r="D1286" s="23" t="s">
        <v>1055</v>
      </c>
      <c r="E1286" s="23">
        <v>1001601858</v>
      </c>
      <c r="F1286" s="23" t="s">
        <v>32</v>
      </c>
      <c r="G1286" s="23">
        <v>1079549</v>
      </c>
      <c r="H1286" s="37" t="s">
        <v>20</v>
      </c>
      <c r="I1286" s="4" t="s">
        <v>3515</v>
      </c>
      <c r="J1286" s="4" t="s">
        <v>3553</v>
      </c>
      <c r="K1286" s="24">
        <v>59402.689999999944</v>
      </c>
      <c r="L1286" s="24">
        <v>59402.689999999944</v>
      </c>
      <c r="M1286" s="29">
        <v>4</v>
      </c>
      <c r="N1286" s="29">
        <v>1</v>
      </c>
      <c r="O1286" s="29">
        <v>124</v>
      </c>
      <c r="P1286" s="29">
        <v>12782</v>
      </c>
      <c r="Q1286" s="29">
        <v>31179.999999999993</v>
      </c>
      <c r="R1286" s="28">
        <v>815682.91</v>
      </c>
      <c r="S1286" s="28">
        <v>1969144.7299999995</v>
      </c>
      <c r="T1286" s="28">
        <v>587867.26</v>
      </c>
      <c r="U1286" s="28">
        <v>2389900</v>
      </c>
      <c r="V1286" s="29">
        <v>1</v>
      </c>
      <c r="W1286" s="29">
        <v>68</v>
      </c>
      <c r="X1286" s="32">
        <f t="shared" si="300"/>
        <v>128</v>
      </c>
      <c r="Y1286" s="33">
        <f t="shared" si="301"/>
        <v>43961.999999999993</v>
      </c>
      <c r="Z1286" s="33">
        <f t="shared" si="302"/>
        <v>2784827.6399999997</v>
      </c>
      <c r="AA1286" s="33">
        <f t="shared" si="303"/>
        <v>2977767.26</v>
      </c>
      <c r="AB1286" s="5">
        <v>69</v>
      </c>
      <c r="AC1286" s="6">
        <v>4699474.49</v>
      </c>
      <c r="AD1286" s="32">
        <v>13</v>
      </c>
      <c r="AE1286" s="67">
        <f t="shared" si="304"/>
        <v>0.5390625</v>
      </c>
      <c r="AF1286" s="70">
        <f>IF(C1286=Sheet6!$E$3,Sheet6!$E$4,IF('January 2023'!C1286=Sheet6!$F$3,Sheet6!$F$4,IF('January 2023'!C1286=Sheet6!$G$3,Sheet6!$G$4,IF('January 2023'!C1286=Sheet6!$H$3,Sheet6!$H$4,IF('January 2023'!C1286=Sheet6!$I$3,Sheet6!$I$4,IF('January 2023'!C1286=Sheet6!$J$3,Sheet6!$J$4,IF('January 2023'!C1286=Sheet6!$K$3,Sheet6!$K$4,IF('January 2023'!C1286=Sheet6!$L$3,Sheet6!$L$4))))))))</f>
        <v>0.11591202664236167</v>
      </c>
      <c r="AG1286" s="74">
        <f t="shared" si="305"/>
        <v>0.74006749525989535</v>
      </c>
      <c r="AH1286" s="71">
        <v>0.83099999999999996</v>
      </c>
      <c r="AI1286" s="72">
        <f t="shared" si="306"/>
        <v>0</v>
      </c>
      <c r="AJ1286" s="73">
        <f t="shared" si="307"/>
        <v>0.5390625</v>
      </c>
      <c r="AK1286" s="73">
        <v>0.63021003652928631</v>
      </c>
      <c r="AL1286" s="95">
        <f t="shared" si="308"/>
        <v>0</v>
      </c>
      <c r="AM1286" s="107">
        <v>0</v>
      </c>
      <c r="AN1286" s="98">
        <f t="shared" si="309"/>
        <v>5401.6353899999594</v>
      </c>
      <c r="AO1286" s="99" t="e">
        <f>SUMIF([1]Sheet1!$AB:$AB,E1286,[1]Sheet1!$AA:$AA)</f>
        <v>#VALUE!</v>
      </c>
      <c r="AP1286" s="100" t="str">
        <f t="shared" si="310"/>
        <v/>
      </c>
      <c r="AQ1286" s="97">
        <f t="shared" si="311"/>
        <v>1</v>
      </c>
      <c r="AR1286" s="100">
        <f t="shared" si="312"/>
        <v>1.0692824278345643</v>
      </c>
      <c r="AS1286" s="101">
        <f t="shared" si="313"/>
        <v>0.20865883190705425</v>
      </c>
      <c r="AT1286" s="100">
        <v>0.11591202664236167</v>
      </c>
      <c r="AU1286" s="108">
        <f t="shared" si="314"/>
        <v>0</v>
      </c>
    </row>
    <row r="1287" spans="1:47" hidden="1">
      <c r="A1287" s="21">
        <v>44927</v>
      </c>
      <c r="B1287" s="23" t="s">
        <v>13</v>
      </c>
      <c r="C1287" s="23" t="s">
        <v>974</v>
      </c>
      <c r="D1287" s="23" t="s">
        <v>1076</v>
      </c>
      <c r="E1287" s="23">
        <v>1000203093</v>
      </c>
      <c r="F1287" s="23" t="s">
        <v>32</v>
      </c>
      <c r="G1287" s="23">
        <v>1070899</v>
      </c>
      <c r="H1287" s="37" t="s">
        <v>20</v>
      </c>
      <c r="I1287" s="4" t="s">
        <v>3517</v>
      </c>
      <c r="J1287" s="4" t="s">
        <v>3555</v>
      </c>
      <c r="K1287" s="24">
        <v>58948.800000000279</v>
      </c>
      <c r="L1287" s="24">
        <v>58948.800000000279</v>
      </c>
      <c r="M1287" s="29">
        <v>5</v>
      </c>
      <c r="N1287" s="29">
        <v>0</v>
      </c>
      <c r="O1287" s="29">
        <v>134</v>
      </c>
      <c r="P1287" s="29">
        <v>6000</v>
      </c>
      <c r="Q1287" s="29">
        <v>35177.599999999991</v>
      </c>
      <c r="R1287" s="28">
        <v>379692.75</v>
      </c>
      <c r="S1287" s="28">
        <v>2204712.6599999997</v>
      </c>
      <c r="T1287" s="28">
        <v>250000</v>
      </c>
      <c r="U1287" s="28">
        <v>3080850</v>
      </c>
      <c r="V1287" s="29">
        <v>5</v>
      </c>
      <c r="W1287" s="29">
        <v>94</v>
      </c>
      <c r="X1287" s="32">
        <f t="shared" si="300"/>
        <v>139</v>
      </c>
      <c r="Y1287" s="33">
        <f t="shared" si="301"/>
        <v>41177.599999999991</v>
      </c>
      <c r="Z1287" s="33">
        <f t="shared" si="302"/>
        <v>2584405.4099999997</v>
      </c>
      <c r="AA1287" s="33">
        <f t="shared" si="303"/>
        <v>3330850</v>
      </c>
      <c r="AB1287" s="5">
        <v>99</v>
      </c>
      <c r="AC1287" s="6">
        <v>19691293.870000001</v>
      </c>
      <c r="AD1287" s="32">
        <v>38</v>
      </c>
      <c r="AE1287" s="67">
        <f t="shared" si="304"/>
        <v>0.71223021582733814</v>
      </c>
      <c r="AF1287" s="70">
        <f>IF(C1287=Sheet6!$E$3,Sheet6!$E$4,IF('January 2023'!C1287=Sheet6!$F$3,Sheet6!$F$4,IF('January 2023'!C1287=Sheet6!$G$3,Sheet6!$G$4,IF('January 2023'!C1287=Sheet6!$H$3,Sheet6!$H$4,IF('January 2023'!C1287=Sheet6!$I$3,Sheet6!$I$4,IF('January 2023'!C1287=Sheet6!$J$3,Sheet6!$J$4,IF('January 2023'!C1287=Sheet6!$K$3,Sheet6!$K$4,IF('January 2023'!C1287=Sheet6!$L$3,Sheet6!$L$4))))))))</f>
        <v>0.11591202664236167</v>
      </c>
      <c r="AG1287" s="74">
        <f t="shared" si="305"/>
        <v>0.69853160708953865</v>
      </c>
      <c r="AH1287" s="71">
        <v>0.83099999999999996</v>
      </c>
      <c r="AI1287" s="72">
        <f t="shared" si="306"/>
        <v>0</v>
      </c>
      <c r="AJ1287" s="73">
        <f t="shared" si="307"/>
        <v>0.71223021582733814</v>
      </c>
      <c r="AK1287" s="73">
        <v>0.63021003652928631</v>
      </c>
      <c r="AL1287" s="95">
        <f t="shared" si="308"/>
        <v>1</v>
      </c>
      <c r="AM1287" s="107">
        <v>0</v>
      </c>
      <c r="AN1287" s="98">
        <f t="shared" si="309"/>
        <v>7808.8528000002407</v>
      </c>
      <c r="AO1287" s="99" t="e">
        <f>SUMIF([1]Sheet1!$AB:$AB,E1287,[1]Sheet1!$AA:$AA)</f>
        <v>#VALUE!</v>
      </c>
      <c r="AP1287" s="100" t="str">
        <f t="shared" si="310"/>
        <v/>
      </c>
      <c r="AQ1287" s="97">
        <f t="shared" si="311"/>
        <v>1</v>
      </c>
      <c r="AR1287" s="100">
        <f t="shared" si="312"/>
        <v>1.2888264306798523</v>
      </c>
      <c r="AS1287" s="101">
        <f t="shared" si="313"/>
        <v>9.9714002117728961E-2</v>
      </c>
      <c r="AT1287" s="100">
        <v>0.11591202664236167</v>
      </c>
      <c r="AU1287" s="108">
        <f t="shared" si="314"/>
        <v>1</v>
      </c>
    </row>
    <row r="1288" spans="1:47" hidden="1">
      <c r="A1288" s="21">
        <v>44927</v>
      </c>
      <c r="B1288" s="22" t="s">
        <v>13</v>
      </c>
      <c r="C1288" s="22" t="s">
        <v>974</v>
      </c>
      <c r="D1288" s="22" t="s">
        <v>1086</v>
      </c>
      <c r="E1288" s="22">
        <v>1000202867</v>
      </c>
      <c r="F1288" s="22" t="s">
        <v>32</v>
      </c>
      <c r="G1288" s="22">
        <v>1070899</v>
      </c>
      <c r="H1288" s="36" t="s">
        <v>20</v>
      </c>
      <c r="I1288" s="4" t="s">
        <v>3515</v>
      </c>
      <c r="J1288" s="4" t="s">
        <v>3553</v>
      </c>
      <c r="K1288" s="25">
        <v>58801.600000000559</v>
      </c>
      <c r="L1288" s="25">
        <v>58801.600000000559</v>
      </c>
      <c r="M1288" s="26">
        <v>3</v>
      </c>
      <c r="N1288" s="26">
        <v>0</v>
      </c>
      <c r="O1288" s="26">
        <v>132</v>
      </c>
      <c r="P1288" s="26">
        <v>3600</v>
      </c>
      <c r="Q1288" s="26">
        <v>36233.000000000015</v>
      </c>
      <c r="R1288" s="27">
        <v>229595.85000000003</v>
      </c>
      <c r="S1288" s="27">
        <v>2318004.46</v>
      </c>
      <c r="T1288" s="28">
        <v>183300</v>
      </c>
      <c r="U1288" s="27">
        <v>3061090</v>
      </c>
      <c r="V1288" s="29">
        <v>2</v>
      </c>
      <c r="W1288" s="26">
        <v>95</v>
      </c>
      <c r="X1288" s="30">
        <f t="shared" si="300"/>
        <v>135</v>
      </c>
      <c r="Y1288" s="31">
        <f t="shared" si="301"/>
        <v>39833.000000000015</v>
      </c>
      <c r="Z1288" s="31">
        <f t="shared" si="302"/>
        <v>2547600.31</v>
      </c>
      <c r="AA1288" s="31">
        <f t="shared" si="303"/>
        <v>3244390</v>
      </c>
      <c r="AB1288" s="5">
        <v>97</v>
      </c>
      <c r="AC1288" s="6">
        <v>5007778.4000000013</v>
      </c>
      <c r="AD1288" s="30">
        <v>12</v>
      </c>
      <c r="AE1288" s="67">
        <f t="shared" si="304"/>
        <v>0.71851851851851856</v>
      </c>
      <c r="AF1288" s="70">
        <f>IF(C1288=Sheet6!$E$3,Sheet6!$E$4,IF('January 2023'!C1288=Sheet6!$F$3,Sheet6!$F$4,IF('January 2023'!C1288=Sheet6!$G$3,Sheet6!$G$4,IF('January 2023'!C1288=Sheet6!$H$3,Sheet6!$H$4,IF('January 2023'!C1288=Sheet6!$I$3,Sheet6!$I$4,IF('January 2023'!C1288=Sheet6!$J$3,Sheet6!$J$4,IF('January 2023'!C1288=Sheet6!$K$3,Sheet6!$K$4,IF('January 2023'!C1288=Sheet6!$L$3,Sheet6!$L$4))))))))</f>
        <v>0.11591202664236167</v>
      </c>
      <c r="AG1288" s="74">
        <f t="shared" si="305"/>
        <v>0.6774135397676192</v>
      </c>
      <c r="AH1288" s="71">
        <v>0.83099999999999996</v>
      </c>
      <c r="AI1288" s="72">
        <f t="shared" si="306"/>
        <v>0</v>
      </c>
      <c r="AJ1288" s="73">
        <f t="shared" si="307"/>
        <v>0.71851851851851856</v>
      </c>
      <c r="AK1288" s="73">
        <v>0.63021003652928631</v>
      </c>
      <c r="AL1288" s="95">
        <f t="shared" si="308"/>
        <v>1</v>
      </c>
      <c r="AM1288" s="107">
        <v>0</v>
      </c>
      <c r="AN1288" s="98">
        <f t="shared" si="309"/>
        <v>9031.129600000444</v>
      </c>
      <c r="AO1288" s="99" t="e">
        <f>SUMIF([1]Sheet1!$AB:$AB,E1288,[1]Sheet1!$AA:$AA)</f>
        <v>#VALUE!</v>
      </c>
      <c r="AP1288" s="100" t="str">
        <f t="shared" si="310"/>
        <v/>
      </c>
      <c r="AQ1288" s="97">
        <f t="shared" si="311"/>
        <v>1</v>
      </c>
      <c r="AR1288" s="100">
        <f t="shared" si="312"/>
        <v>1.2735082450983057</v>
      </c>
      <c r="AS1288" s="101">
        <f t="shared" si="313"/>
        <v>0.13730827176470795</v>
      </c>
      <c r="AT1288" s="100">
        <v>0.11591202664236167</v>
      </c>
      <c r="AU1288" s="108">
        <f t="shared" si="314"/>
        <v>0</v>
      </c>
    </row>
    <row r="1289" spans="1:47" hidden="1">
      <c r="A1289" s="21">
        <v>44927</v>
      </c>
      <c r="B1289" s="22" t="s">
        <v>13</v>
      </c>
      <c r="C1289" s="22" t="s">
        <v>974</v>
      </c>
      <c r="D1289" s="22" t="s">
        <v>1072</v>
      </c>
      <c r="E1289" s="22">
        <v>1000975929</v>
      </c>
      <c r="F1289" s="22" t="s">
        <v>32</v>
      </c>
      <c r="G1289" s="22">
        <v>1070899</v>
      </c>
      <c r="H1289" s="36" t="s">
        <v>20</v>
      </c>
      <c r="I1289" s="4" t="s">
        <v>3524</v>
      </c>
      <c r="J1289" s="4" t="s">
        <v>3562</v>
      </c>
      <c r="K1289" s="25">
        <v>58488.610000000102</v>
      </c>
      <c r="L1289" s="25">
        <v>58488.610000000102</v>
      </c>
      <c r="M1289" s="26">
        <v>6</v>
      </c>
      <c r="N1289" s="26">
        <v>1</v>
      </c>
      <c r="O1289" s="26">
        <v>103</v>
      </c>
      <c r="P1289" s="26">
        <v>7650</v>
      </c>
      <c r="Q1289" s="26">
        <v>19622.599999999999</v>
      </c>
      <c r="R1289" s="27">
        <v>485332.15</v>
      </c>
      <c r="S1289" s="27">
        <v>1236106.3000000003</v>
      </c>
      <c r="T1289" s="28">
        <v>473646.99</v>
      </c>
      <c r="U1289" s="27">
        <v>1885840</v>
      </c>
      <c r="V1289" s="29">
        <v>5</v>
      </c>
      <c r="W1289" s="26">
        <v>67</v>
      </c>
      <c r="X1289" s="30">
        <f t="shared" si="300"/>
        <v>109</v>
      </c>
      <c r="Y1289" s="31">
        <f t="shared" si="301"/>
        <v>27272.6</v>
      </c>
      <c r="Z1289" s="31">
        <f t="shared" si="302"/>
        <v>1721438.4500000002</v>
      </c>
      <c r="AA1289" s="31">
        <f t="shared" si="303"/>
        <v>2359486.9900000002</v>
      </c>
      <c r="AB1289" s="5">
        <v>72</v>
      </c>
      <c r="AC1289" s="6">
        <v>6155410.3200000012</v>
      </c>
      <c r="AD1289" s="30">
        <v>14</v>
      </c>
      <c r="AE1289" s="67">
        <f t="shared" si="304"/>
        <v>0.66055045871559637</v>
      </c>
      <c r="AF1289" s="70">
        <f>IF(C1289=Sheet6!$E$3,Sheet6!$E$4,IF('January 2023'!C1289=Sheet6!$F$3,Sheet6!$F$4,IF('January 2023'!C1289=Sheet6!$G$3,Sheet6!$G$4,IF('January 2023'!C1289=Sheet6!$H$3,Sheet6!$H$4,IF('January 2023'!C1289=Sheet6!$I$3,Sheet6!$I$4,IF('January 2023'!C1289=Sheet6!$J$3,Sheet6!$J$4,IF('January 2023'!C1289=Sheet6!$K$3,Sheet6!$K$4,IF('January 2023'!C1289=Sheet6!$L$3,Sheet6!$L$4))))))))</f>
        <v>0.11591202664236167</v>
      </c>
      <c r="AG1289" s="74">
        <f t="shared" si="305"/>
        <v>0.46628907748021281</v>
      </c>
      <c r="AH1289" s="71">
        <v>0.83099999999999996</v>
      </c>
      <c r="AI1289" s="72">
        <f t="shared" si="306"/>
        <v>0</v>
      </c>
      <c r="AJ1289" s="73">
        <f t="shared" si="307"/>
        <v>0.66055045871559637</v>
      </c>
      <c r="AK1289" s="73">
        <v>0.63021003652928631</v>
      </c>
      <c r="AL1289" s="95">
        <f t="shared" si="308"/>
        <v>1</v>
      </c>
      <c r="AM1289" s="107">
        <v>0</v>
      </c>
      <c r="AN1289" s="98">
        <f t="shared" si="309"/>
        <v>21331.434910000084</v>
      </c>
      <c r="AO1289" s="99" t="e">
        <f>SUMIF([1]Sheet1!$AB:$AB,E1289,[1]Sheet1!$AA:$AA)</f>
        <v>#VALUE!</v>
      </c>
      <c r="AP1289" s="100" t="str">
        <f t="shared" si="310"/>
        <v/>
      </c>
      <c r="AQ1289" s="97">
        <f t="shared" si="311"/>
        <v>1</v>
      </c>
      <c r="AR1289" s="100">
        <f t="shared" si="312"/>
        <v>1.3706484771500254</v>
      </c>
      <c r="AS1289" s="101">
        <f t="shared" si="313"/>
        <v>0.36088158604005616</v>
      </c>
      <c r="AT1289" s="100">
        <v>0.11591202664236167</v>
      </c>
      <c r="AU1289" s="108">
        <f t="shared" si="314"/>
        <v>0</v>
      </c>
    </row>
    <row r="1290" spans="1:47" hidden="1">
      <c r="A1290" s="21">
        <v>44927</v>
      </c>
      <c r="B1290" s="22" t="s">
        <v>13</v>
      </c>
      <c r="C1290" s="22" t="s">
        <v>974</v>
      </c>
      <c r="D1290" s="22" t="s">
        <v>1057</v>
      </c>
      <c r="E1290" s="22">
        <v>1000256682</v>
      </c>
      <c r="F1290" s="22" t="s">
        <v>32</v>
      </c>
      <c r="G1290" s="22">
        <v>1079549</v>
      </c>
      <c r="H1290" s="36" t="s">
        <v>20</v>
      </c>
      <c r="I1290" s="4" t="s">
        <v>3517</v>
      </c>
      <c r="J1290" s="4" t="s">
        <v>3555</v>
      </c>
      <c r="K1290" s="25">
        <v>57939.200000000186</v>
      </c>
      <c r="L1290" s="25">
        <v>57939.200000000186</v>
      </c>
      <c r="M1290" s="26">
        <v>17</v>
      </c>
      <c r="N1290" s="26">
        <v>0</v>
      </c>
      <c r="O1290" s="26">
        <v>174</v>
      </c>
      <c r="P1290" s="26">
        <v>20400</v>
      </c>
      <c r="Q1290" s="26">
        <v>37377.299999999996</v>
      </c>
      <c r="R1290" s="27">
        <v>1290955.3500000003</v>
      </c>
      <c r="S1290" s="27">
        <v>2342877.8199999984</v>
      </c>
      <c r="T1290" s="28">
        <v>208862</v>
      </c>
      <c r="U1290" s="27">
        <v>2723259.63</v>
      </c>
      <c r="V1290" s="29">
        <v>2</v>
      </c>
      <c r="W1290" s="26">
        <v>92</v>
      </c>
      <c r="X1290" s="30">
        <f t="shared" si="300"/>
        <v>191</v>
      </c>
      <c r="Y1290" s="31">
        <f t="shared" si="301"/>
        <v>57777.299999999996</v>
      </c>
      <c r="Z1290" s="31">
        <f t="shared" si="302"/>
        <v>3633833.169999999</v>
      </c>
      <c r="AA1290" s="31">
        <f t="shared" si="303"/>
        <v>2932121.63</v>
      </c>
      <c r="AB1290" s="5">
        <v>94</v>
      </c>
      <c r="AC1290" s="6">
        <v>4825432.5299999993</v>
      </c>
      <c r="AD1290" s="30">
        <v>8</v>
      </c>
      <c r="AE1290" s="67">
        <f t="shared" si="304"/>
        <v>0.49214659685863876</v>
      </c>
      <c r="AF1290" s="70">
        <f>IF(C1290=Sheet6!$E$3,Sheet6!$E$4,IF('January 2023'!C1290=Sheet6!$F$3,Sheet6!$F$4,IF('January 2023'!C1290=Sheet6!$G$3,Sheet6!$G$4,IF('January 2023'!C1290=Sheet6!$H$3,Sheet6!$H$4,IF('January 2023'!C1290=Sheet6!$I$3,Sheet6!$I$4,IF('January 2023'!C1290=Sheet6!$J$3,Sheet6!$J$4,IF('January 2023'!C1290=Sheet6!$K$3,Sheet6!$K$4,IF('January 2023'!C1290=Sheet6!$L$3,Sheet6!$L$4))))))))</f>
        <v>0.11591202664236167</v>
      </c>
      <c r="AG1290" s="74">
        <f t="shared" si="305"/>
        <v>0.99720569148348281</v>
      </c>
      <c r="AH1290" s="71">
        <v>0.83099999999999996</v>
      </c>
      <c r="AI1290" s="72">
        <f t="shared" si="306"/>
        <v>1</v>
      </c>
      <c r="AJ1290" s="73">
        <f t="shared" si="307"/>
        <v>0.49214659685863876</v>
      </c>
      <c r="AK1290" s="73">
        <v>0.63021003652928631</v>
      </c>
      <c r="AL1290" s="95">
        <f t="shared" si="308"/>
        <v>0</v>
      </c>
      <c r="AM1290" s="107">
        <v>0</v>
      </c>
      <c r="AN1290" s="98">
        <f t="shared" si="309"/>
        <v>0</v>
      </c>
      <c r="AO1290" s="99" t="e">
        <f>SUMIF([1]Sheet1!$AB:$AB,E1290,[1]Sheet1!$AA:$AA)</f>
        <v>#VALUE!</v>
      </c>
      <c r="AP1290" s="100">
        <f t="shared" si="310"/>
        <v>1</v>
      </c>
      <c r="AQ1290" s="97">
        <f t="shared" si="311"/>
        <v>0</v>
      </c>
      <c r="AR1290" s="100">
        <f t="shared" si="312"/>
        <v>0.80689494889497104</v>
      </c>
      <c r="AS1290" s="101">
        <f t="shared" si="313"/>
        <v>0.19535976453266091</v>
      </c>
      <c r="AT1290" s="100">
        <v>0.11591202664236167</v>
      </c>
      <c r="AU1290" s="108">
        <f t="shared" si="314"/>
        <v>0</v>
      </c>
    </row>
    <row r="1291" spans="1:47" hidden="1">
      <c r="A1291" s="21">
        <v>44927</v>
      </c>
      <c r="B1291" s="23" t="s">
        <v>13</v>
      </c>
      <c r="C1291" s="23" t="s">
        <v>974</v>
      </c>
      <c r="D1291" s="23" t="s">
        <v>1062</v>
      </c>
      <c r="E1291" s="23">
        <v>1001604452</v>
      </c>
      <c r="F1291" s="23" t="s">
        <v>32</v>
      </c>
      <c r="G1291" s="23">
        <v>1079549</v>
      </c>
      <c r="H1291" s="37" t="s">
        <v>20</v>
      </c>
      <c r="I1291" s="4" t="s">
        <v>3526</v>
      </c>
      <c r="J1291" s="4" t="s">
        <v>3563</v>
      </c>
      <c r="K1291" s="24">
        <v>57613.120000000112</v>
      </c>
      <c r="L1291" s="24">
        <v>57613.120000000112</v>
      </c>
      <c r="M1291" s="29">
        <v>1</v>
      </c>
      <c r="N1291" s="29">
        <v>0</v>
      </c>
      <c r="O1291" s="29">
        <v>161</v>
      </c>
      <c r="P1291" s="29">
        <v>1200</v>
      </c>
      <c r="Q1291" s="29">
        <v>38555.999999999993</v>
      </c>
      <c r="R1291" s="28">
        <v>75938.55</v>
      </c>
      <c r="S1291" s="28">
        <v>2384327.4700000007</v>
      </c>
      <c r="T1291" s="28">
        <v>340000</v>
      </c>
      <c r="U1291" s="28">
        <v>2978677</v>
      </c>
      <c r="V1291" s="29">
        <v>3</v>
      </c>
      <c r="W1291" s="29">
        <v>114</v>
      </c>
      <c r="X1291" s="32">
        <f t="shared" si="300"/>
        <v>162</v>
      </c>
      <c r="Y1291" s="33">
        <f t="shared" si="301"/>
        <v>39755.999999999993</v>
      </c>
      <c r="Z1291" s="33">
        <f t="shared" si="302"/>
        <v>2460266.0200000005</v>
      </c>
      <c r="AA1291" s="33">
        <f t="shared" si="303"/>
        <v>3318677</v>
      </c>
      <c r="AB1291" s="5">
        <v>117</v>
      </c>
      <c r="AC1291" s="6">
        <v>6986114.6900000004</v>
      </c>
      <c r="AD1291" s="32">
        <v>13</v>
      </c>
      <c r="AE1291" s="67">
        <f t="shared" si="304"/>
        <v>0.72222222222222221</v>
      </c>
      <c r="AF1291" s="70">
        <f>IF(C1291=Sheet6!$E$3,Sheet6!$E$4,IF('January 2023'!C1291=Sheet6!$F$3,Sheet6!$F$4,IF('January 2023'!C1291=Sheet6!$G$3,Sheet6!$G$4,IF('January 2023'!C1291=Sheet6!$H$3,Sheet6!$H$4,IF('January 2023'!C1291=Sheet6!$I$3,Sheet6!$I$4,IF('January 2023'!C1291=Sheet6!$J$3,Sheet6!$J$4,IF('January 2023'!C1291=Sheet6!$K$3,Sheet6!$K$4,IF('January 2023'!C1291=Sheet6!$L$3,Sheet6!$L$4))))))))</f>
        <v>0.11591202664236167</v>
      </c>
      <c r="AG1291" s="74">
        <f t="shared" si="305"/>
        <v>0.69005115501468961</v>
      </c>
      <c r="AH1291" s="71">
        <v>0.83099999999999996</v>
      </c>
      <c r="AI1291" s="72">
        <f t="shared" si="306"/>
        <v>0</v>
      </c>
      <c r="AJ1291" s="73">
        <f t="shared" si="307"/>
        <v>0.72222222222222221</v>
      </c>
      <c r="AK1291" s="73">
        <v>0.63021003652928631</v>
      </c>
      <c r="AL1291" s="95">
        <f t="shared" si="308"/>
        <v>1</v>
      </c>
      <c r="AM1291" s="107">
        <v>0</v>
      </c>
      <c r="AN1291" s="98">
        <f t="shared" si="309"/>
        <v>8120.5027200000986</v>
      </c>
      <c r="AO1291" s="99" t="e">
        <f>SUMIF([1]Sheet1!$AB:$AB,E1291,[1]Sheet1!$AA:$AA)</f>
        <v>#VALUE!</v>
      </c>
      <c r="AP1291" s="100" t="str">
        <f t="shared" si="310"/>
        <v/>
      </c>
      <c r="AQ1291" s="97">
        <f t="shared" si="311"/>
        <v>1</v>
      </c>
      <c r="AR1291" s="100">
        <f t="shared" si="312"/>
        <v>1.3489098223614044</v>
      </c>
      <c r="AS1291" s="101">
        <f t="shared" si="313"/>
        <v>6.9183219068853052E-2</v>
      </c>
      <c r="AT1291" s="100">
        <v>0.11591202664236167</v>
      </c>
      <c r="AU1291" s="108">
        <f t="shared" si="314"/>
        <v>1</v>
      </c>
    </row>
    <row r="1292" spans="1:47" hidden="1">
      <c r="A1292" s="21">
        <v>44927</v>
      </c>
      <c r="B1292" s="22" t="s">
        <v>13</v>
      </c>
      <c r="C1292" s="22" t="s">
        <v>974</v>
      </c>
      <c r="D1292" s="22" t="s">
        <v>1089</v>
      </c>
      <c r="E1292" s="22">
        <v>1000203115</v>
      </c>
      <c r="F1292" s="22" t="s">
        <v>32</v>
      </c>
      <c r="G1292" s="22">
        <v>1070899</v>
      </c>
      <c r="H1292" s="36" t="s">
        <v>20</v>
      </c>
      <c r="I1292" s="4" t="s">
        <v>3515</v>
      </c>
      <c r="J1292" s="4" t="s">
        <v>3553</v>
      </c>
      <c r="K1292" s="25">
        <v>57134.400000000373</v>
      </c>
      <c r="L1292" s="25">
        <v>57134.400000000373</v>
      </c>
      <c r="M1292" s="26">
        <v>3</v>
      </c>
      <c r="N1292" s="26">
        <v>0</v>
      </c>
      <c r="O1292" s="26">
        <v>100</v>
      </c>
      <c r="P1292" s="26">
        <v>3600</v>
      </c>
      <c r="Q1292" s="26">
        <v>27712.100000000006</v>
      </c>
      <c r="R1292" s="27">
        <v>229595.85000000003</v>
      </c>
      <c r="S1292" s="27">
        <v>1758682.8199999989</v>
      </c>
      <c r="T1292" s="28">
        <v>101000</v>
      </c>
      <c r="U1292" s="27">
        <v>2741545</v>
      </c>
      <c r="V1292" s="29">
        <v>2</v>
      </c>
      <c r="W1292" s="26">
        <v>76</v>
      </c>
      <c r="X1292" s="30">
        <f t="shared" si="300"/>
        <v>103</v>
      </c>
      <c r="Y1292" s="31">
        <f t="shared" si="301"/>
        <v>31312.100000000006</v>
      </c>
      <c r="Z1292" s="31">
        <f t="shared" si="302"/>
        <v>1988278.669999999</v>
      </c>
      <c r="AA1292" s="31">
        <f t="shared" si="303"/>
        <v>2842545</v>
      </c>
      <c r="AB1292" s="5">
        <v>78</v>
      </c>
      <c r="AC1292" s="6">
        <v>4649333.43</v>
      </c>
      <c r="AD1292" s="30">
        <v>7</v>
      </c>
      <c r="AE1292" s="67">
        <f t="shared" si="304"/>
        <v>0.75728155339805825</v>
      </c>
      <c r="AF1292" s="70">
        <f>IF(C1292=Sheet6!$E$3,Sheet6!$E$4,IF('January 2023'!C1292=Sheet6!$F$3,Sheet6!$F$4,IF('January 2023'!C1292=Sheet6!$G$3,Sheet6!$G$4,IF('January 2023'!C1292=Sheet6!$H$3,Sheet6!$H$4,IF('January 2023'!C1292=Sheet6!$I$3,Sheet6!$I$4,IF('January 2023'!C1292=Sheet6!$J$3,Sheet6!$J$4,IF('January 2023'!C1292=Sheet6!$K$3,Sheet6!$K$4,IF('January 2023'!C1292=Sheet6!$L$3,Sheet6!$L$4))))))))</f>
        <v>0.11591202664236167</v>
      </c>
      <c r="AG1292" s="74">
        <f t="shared" si="305"/>
        <v>0.54804286034332739</v>
      </c>
      <c r="AH1292" s="71">
        <v>0.83099999999999996</v>
      </c>
      <c r="AI1292" s="72">
        <f t="shared" si="306"/>
        <v>0</v>
      </c>
      <c r="AJ1292" s="73">
        <f t="shared" si="307"/>
        <v>0.75728155339805825</v>
      </c>
      <c r="AK1292" s="73">
        <v>0.63021003652928631</v>
      </c>
      <c r="AL1292" s="95">
        <f t="shared" si="308"/>
        <v>1</v>
      </c>
      <c r="AM1292" s="107">
        <v>0</v>
      </c>
      <c r="AN1292" s="98">
        <f t="shared" si="309"/>
        <v>16166.586400000295</v>
      </c>
      <c r="AO1292" s="99" t="e">
        <f>SUMIF([1]Sheet1!$AB:$AB,E1292,[1]Sheet1!$AA:$AA)</f>
        <v>#VALUE!</v>
      </c>
      <c r="AP1292" s="100" t="str">
        <f t="shared" si="310"/>
        <v/>
      </c>
      <c r="AQ1292" s="97">
        <f t="shared" si="311"/>
        <v>1</v>
      </c>
      <c r="AR1292" s="100">
        <f t="shared" si="312"/>
        <v>1.4296512067898417</v>
      </c>
      <c r="AS1292" s="101">
        <f t="shared" si="313"/>
        <v>0.21648986333760534</v>
      </c>
      <c r="AT1292" s="100">
        <v>0.11591202664236167</v>
      </c>
      <c r="AU1292" s="108">
        <f t="shared" si="314"/>
        <v>0</v>
      </c>
    </row>
    <row r="1293" spans="1:47" hidden="1">
      <c r="A1293" s="21">
        <v>44927</v>
      </c>
      <c r="B1293" s="22" t="s">
        <v>13</v>
      </c>
      <c r="C1293" s="22" t="s">
        <v>974</v>
      </c>
      <c r="D1293" s="22" t="s">
        <v>1056</v>
      </c>
      <c r="E1293" s="22">
        <v>1001601802</v>
      </c>
      <c r="F1293" s="22" t="s">
        <v>32</v>
      </c>
      <c r="G1293" s="22">
        <v>1079549</v>
      </c>
      <c r="H1293" s="36" t="s">
        <v>20</v>
      </c>
      <c r="I1293" s="4" t="s">
        <v>3526</v>
      </c>
      <c r="J1293" s="4" t="s">
        <v>3563</v>
      </c>
      <c r="K1293" s="25">
        <v>56312.612000000197</v>
      </c>
      <c r="L1293" s="25">
        <v>56312.612000000197</v>
      </c>
      <c r="M1293" s="26">
        <v>4</v>
      </c>
      <c r="N1293" s="26">
        <v>1</v>
      </c>
      <c r="O1293" s="26">
        <v>123</v>
      </c>
      <c r="P1293" s="26">
        <v>4800</v>
      </c>
      <c r="Q1293" s="26">
        <v>33723.000000000022</v>
      </c>
      <c r="R1293" s="27">
        <v>304644.30000000005</v>
      </c>
      <c r="S1293" s="27">
        <v>2144808.040000001</v>
      </c>
      <c r="T1293" s="28">
        <v>132000</v>
      </c>
      <c r="U1293" s="27">
        <v>2738013.41</v>
      </c>
      <c r="V1293" s="29">
        <v>4</v>
      </c>
      <c r="W1293" s="26">
        <v>97</v>
      </c>
      <c r="X1293" s="30">
        <f t="shared" si="300"/>
        <v>127</v>
      </c>
      <c r="Y1293" s="31">
        <f t="shared" si="301"/>
        <v>38523.000000000022</v>
      </c>
      <c r="Z1293" s="31">
        <f t="shared" si="302"/>
        <v>2449452.3400000008</v>
      </c>
      <c r="AA1293" s="31">
        <f t="shared" si="303"/>
        <v>2870013.41</v>
      </c>
      <c r="AB1293" s="5">
        <v>101</v>
      </c>
      <c r="AC1293" s="6">
        <v>9942159.9299999978</v>
      </c>
      <c r="AD1293" s="30">
        <v>11</v>
      </c>
      <c r="AE1293" s="67">
        <f t="shared" si="304"/>
        <v>0.79527559055118113</v>
      </c>
      <c r="AF1293" s="70">
        <f>IF(C1293=Sheet6!$E$3,Sheet6!$E$4,IF('January 2023'!C1293=Sheet6!$F$3,Sheet6!$F$4,IF('January 2023'!C1293=Sheet6!$G$3,Sheet6!$G$4,IF('January 2023'!C1293=Sheet6!$H$3,Sheet6!$H$4,IF('January 2023'!C1293=Sheet6!$I$3,Sheet6!$I$4,IF('January 2023'!C1293=Sheet6!$J$3,Sheet6!$J$4,IF('January 2023'!C1293=Sheet6!$K$3,Sheet6!$K$4,IF('January 2023'!C1293=Sheet6!$L$3,Sheet6!$L$4))))))))</f>
        <v>0.11591202664236167</v>
      </c>
      <c r="AG1293" s="74">
        <f t="shared" si="305"/>
        <v>0.68409186915357234</v>
      </c>
      <c r="AH1293" s="71">
        <v>0.83099999999999996</v>
      </c>
      <c r="AI1293" s="72">
        <f t="shared" si="306"/>
        <v>0</v>
      </c>
      <c r="AJ1293" s="73">
        <f t="shared" si="307"/>
        <v>0.79527559055118113</v>
      </c>
      <c r="AK1293" s="73">
        <v>0.63021003652928631</v>
      </c>
      <c r="AL1293" s="95">
        <f t="shared" si="308"/>
        <v>1</v>
      </c>
      <c r="AM1293" s="107">
        <v>0</v>
      </c>
      <c r="AN1293" s="98">
        <f t="shared" si="309"/>
        <v>8272.7805720001415</v>
      </c>
      <c r="AO1293" s="99" t="e">
        <f>SUMIF([1]Sheet1!$AB:$AB,E1293,[1]Sheet1!$AA:$AA)</f>
        <v>#VALUE!</v>
      </c>
      <c r="AP1293" s="100" t="str">
        <f t="shared" si="310"/>
        <v/>
      </c>
      <c r="AQ1293" s="97">
        <f t="shared" si="311"/>
        <v>1</v>
      </c>
      <c r="AR1293" s="100">
        <f t="shared" si="312"/>
        <v>1.1716959595956047</v>
      </c>
      <c r="AS1293" s="101">
        <f t="shared" si="313"/>
        <v>0.1984523209205542</v>
      </c>
      <c r="AT1293" s="100">
        <v>0.11591202664236167</v>
      </c>
      <c r="AU1293" s="108">
        <f t="shared" si="314"/>
        <v>0</v>
      </c>
    </row>
    <row r="1294" spans="1:47" hidden="1">
      <c r="A1294" s="21">
        <v>44927</v>
      </c>
      <c r="B1294" s="22" t="s">
        <v>13</v>
      </c>
      <c r="C1294" s="22" t="s">
        <v>974</v>
      </c>
      <c r="D1294" s="22" t="s">
        <v>1054</v>
      </c>
      <c r="E1294" s="22">
        <v>1000240688</v>
      </c>
      <c r="F1294" s="22" t="s">
        <v>32</v>
      </c>
      <c r="G1294" s="22">
        <v>1069288</v>
      </c>
      <c r="H1294" s="36" t="s">
        <v>20</v>
      </c>
      <c r="I1294" s="4" t="s">
        <v>3524</v>
      </c>
      <c r="J1294" s="4" t="s">
        <v>3562</v>
      </c>
      <c r="K1294" s="25">
        <v>55465.599999999627</v>
      </c>
      <c r="L1294" s="25">
        <v>55465.599999999627</v>
      </c>
      <c r="M1294" s="26">
        <v>4</v>
      </c>
      <c r="N1294" s="26">
        <v>3</v>
      </c>
      <c r="O1294" s="26">
        <v>157</v>
      </c>
      <c r="P1294" s="26">
        <v>9846</v>
      </c>
      <c r="Q1294" s="26">
        <v>37489.699999999997</v>
      </c>
      <c r="R1294" s="27">
        <v>630379.10000000009</v>
      </c>
      <c r="S1294" s="27">
        <v>2365950.59</v>
      </c>
      <c r="T1294" s="28">
        <v>412641.9</v>
      </c>
      <c r="U1294" s="27">
        <v>2451500.7999999998</v>
      </c>
      <c r="V1294" s="29">
        <v>4</v>
      </c>
      <c r="W1294" s="26">
        <v>76</v>
      </c>
      <c r="X1294" s="30">
        <f t="shared" si="300"/>
        <v>161</v>
      </c>
      <c r="Y1294" s="31">
        <f t="shared" si="301"/>
        <v>47335.7</v>
      </c>
      <c r="Z1294" s="31">
        <f t="shared" si="302"/>
        <v>2996329.69</v>
      </c>
      <c r="AA1294" s="31">
        <f t="shared" si="303"/>
        <v>2864142.6999999997</v>
      </c>
      <c r="AB1294" s="5">
        <v>80</v>
      </c>
      <c r="AC1294" s="6">
        <v>25396897.010000002</v>
      </c>
      <c r="AD1294" s="30">
        <v>32</v>
      </c>
      <c r="AE1294" s="67">
        <f t="shared" si="304"/>
        <v>0.49689440993788819</v>
      </c>
      <c r="AF1294" s="70">
        <f>IF(C1294=Sheet6!$E$3,Sheet6!$E$4,IF('January 2023'!C1294=Sheet6!$F$3,Sheet6!$F$4,IF('January 2023'!C1294=Sheet6!$G$3,Sheet6!$G$4,IF('January 2023'!C1294=Sheet6!$H$3,Sheet6!$H$4,IF('January 2023'!C1294=Sheet6!$I$3,Sheet6!$I$4,IF('January 2023'!C1294=Sheet6!$J$3,Sheet6!$J$4,IF('January 2023'!C1294=Sheet6!$K$3,Sheet6!$K$4,IF('January 2023'!C1294=Sheet6!$L$3,Sheet6!$L$4))))))))</f>
        <v>0.11591202664236167</v>
      </c>
      <c r="AG1294" s="74">
        <f t="shared" si="305"/>
        <v>0.85342446489356127</v>
      </c>
      <c r="AH1294" s="71">
        <v>0.83099999999999996</v>
      </c>
      <c r="AI1294" s="72">
        <f t="shared" si="306"/>
        <v>1</v>
      </c>
      <c r="AJ1294" s="73">
        <f t="shared" si="307"/>
        <v>0.49689440993788819</v>
      </c>
      <c r="AK1294" s="73">
        <v>0.63021003652928631</v>
      </c>
      <c r="AL1294" s="95">
        <f t="shared" si="308"/>
        <v>0</v>
      </c>
      <c r="AM1294" s="107">
        <v>1</v>
      </c>
      <c r="AN1294" s="98">
        <f t="shared" si="309"/>
        <v>0</v>
      </c>
      <c r="AO1294" s="99" t="e">
        <f>SUMIF([1]Sheet1!$AB:$AB,E1294,[1]Sheet1!$AA:$AA)</f>
        <v>#VALUE!</v>
      </c>
      <c r="AP1294" s="100">
        <f t="shared" si="310"/>
        <v>1</v>
      </c>
      <c r="AQ1294" s="97">
        <f t="shared" si="311"/>
        <v>0</v>
      </c>
      <c r="AR1294" s="100">
        <f t="shared" si="312"/>
        <v>0.95588369649669613</v>
      </c>
      <c r="AS1294" s="101">
        <f t="shared" si="313"/>
        <v>0.1842254678168278</v>
      </c>
      <c r="AT1294" s="100">
        <v>0.11591202664236167</v>
      </c>
      <c r="AU1294" s="108">
        <f t="shared" si="314"/>
        <v>0</v>
      </c>
    </row>
    <row r="1295" spans="1:47" hidden="1">
      <c r="A1295" s="21">
        <v>44927</v>
      </c>
      <c r="B1295" s="22" t="s">
        <v>13</v>
      </c>
      <c r="C1295" s="22" t="s">
        <v>974</v>
      </c>
      <c r="D1295" s="22" t="s">
        <v>1058</v>
      </c>
      <c r="E1295" s="22">
        <v>1001604942</v>
      </c>
      <c r="F1295" s="22" t="s">
        <v>32</v>
      </c>
      <c r="G1295" s="22">
        <v>1079549</v>
      </c>
      <c r="H1295" s="36" t="s">
        <v>20</v>
      </c>
      <c r="I1295" s="4" t="s">
        <v>3526</v>
      </c>
      <c r="J1295" s="4" t="s">
        <v>3563</v>
      </c>
      <c r="K1295" s="25">
        <v>54955.820000000298</v>
      </c>
      <c r="L1295" s="25">
        <v>54955.820000000298</v>
      </c>
      <c r="M1295" s="26">
        <v>4</v>
      </c>
      <c r="N1295" s="26">
        <v>1</v>
      </c>
      <c r="O1295" s="26">
        <v>127</v>
      </c>
      <c r="P1295" s="26">
        <v>4800</v>
      </c>
      <c r="Q1295" s="26">
        <v>37160.800000000003</v>
      </c>
      <c r="R1295" s="27">
        <v>303754.2</v>
      </c>
      <c r="S1295" s="27">
        <v>2323157.2000000007</v>
      </c>
      <c r="T1295" s="28">
        <v>295500</v>
      </c>
      <c r="U1295" s="27">
        <v>2669862</v>
      </c>
      <c r="V1295" s="29">
        <v>4</v>
      </c>
      <c r="W1295" s="26">
        <v>98</v>
      </c>
      <c r="X1295" s="30">
        <f t="shared" si="300"/>
        <v>131</v>
      </c>
      <c r="Y1295" s="31">
        <f t="shared" si="301"/>
        <v>41960.800000000003</v>
      </c>
      <c r="Z1295" s="31">
        <f t="shared" si="302"/>
        <v>2626911.4000000008</v>
      </c>
      <c r="AA1295" s="31">
        <f t="shared" si="303"/>
        <v>2965362</v>
      </c>
      <c r="AB1295" s="5">
        <v>102</v>
      </c>
      <c r="AC1295" s="6">
        <v>8119008.7299999995</v>
      </c>
      <c r="AD1295" s="30">
        <v>15</v>
      </c>
      <c r="AE1295" s="67">
        <f t="shared" si="304"/>
        <v>0.77862595419847325</v>
      </c>
      <c r="AF1295" s="70">
        <f>IF(C1295=Sheet6!$E$3,Sheet6!$E$4,IF('January 2023'!C1295=Sheet6!$F$3,Sheet6!$F$4,IF('January 2023'!C1295=Sheet6!$G$3,Sheet6!$G$4,IF('January 2023'!C1295=Sheet6!$H$3,Sheet6!$H$4,IF('January 2023'!C1295=Sheet6!$I$3,Sheet6!$I$4,IF('January 2023'!C1295=Sheet6!$J$3,Sheet6!$J$4,IF('January 2023'!C1295=Sheet6!$K$3,Sheet6!$K$4,IF('January 2023'!C1295=Sheet6!$L$3,Sheet6!$L$4))))))))</f>
        <v>0.11591202664236167</v>
      </c>
      <c r="AG1295" s="74">
        <f t="shared" si="305"/>
        <v>0.76353696478370758</v>
      </c>
      <c r="AH1295" s="71">
        <v>0.83099999999999996</v>
      </c>
      <c r="AI1295" s="72">
        <f t="shared" si="306"/>
        <v>0</v>
      </c>
      <c r="AJ1295" s="73">
        <f t="shared" si="307"/>
        <v>0.77862595419847325</v>
      </c>
      <c r="AK1295" s="73">
        <v>0.63021003652928631</v>
      </c>
      <c r="AL1295" s="95">
        <f t="shared" si="308"/>
        <v>1</v>
      </c>
      <c r="AM1295" s="107">
        <v>0</v>
      </c>
      <c r="AN1295" s="98">
        <f t="shared" si="309"/>
        <v>3707.4864200002412</v>
      </c>
      <c r="AO1295" s="99" t="e">
        <f>SUMIF([1]Sheet1!$AB:$AB,E1295,[1]Sheet1!$AA:$AA)</f>
        <v>#VALUE!</v>
      </c>
      <c r="AP1295" s="100" t="str">
        <f t="shared" si="310"/>
        <v/>
      </c>
      <c r="AQ1295" s="97">
        <f t="shared" si="311"/>
        <v>1</v>
      </c>
      <c r="AR1295" s="100">
        <f t="shared" si="312"/>
        <v>1.1288397469362685</v>
      </c>
      <c r="AS1295" s="101">
        <f t="shared" si="313"/>
        <v>0.1380891258970729</v>
      </c>
      <c r="AT1295" s="100">
        <v>0.11591202664236167</v>
      </c>
      <c r="AU1295" s="108">
        <f t="shared" si="314"/>
        <v>0</v>
      </c>
    </row>
    <row r="1296" spans="1:47" hidden="1">
      <c r="A1296" s="21">
        <v>44927</v>
      </c>
      <c r="B1296" s="22" t="s">
        <v>13</v>
      </c>
      <c r="C1296" s="22" t="s">
        <v>974</v>
      </c>
      <c r="D1296" s="22" t="s">
        <v>1050</v>
      </c>
      <c r="E1296" s="22">
        <v>1000240684</v>
      </c>
      <c r="F1296" s="22" t="s">
        <v>32</v>
      </c>
      <c r="G1296" s="22">
        <v>1069288</v>
      </c>
      <c r="H1296" s="36" t="s">
        <v>20</v>
      </c>
      <c r="I1296" s="4" t="s">
        <v>3517</v>
      </c>
      <c r="J1296" s="4" t="s">
        <v>3555</v>
      </c>
      <c r="K1296" s="25">
        <v>54865.599999999627</v>
      </c>
      <c r="L1296" s="25">
        <v>54865.599999999627</v>
      </c>
      <c r="M1296" s="26">
        <v>2</v>
      </c>
      <c r="N1296" s="26">
        <v>1</v>
      </c>
      <c r="O1296" s="26">
        <v>184</v>
      </c>
      <c r="P1296" s="26">
        <v>5379</v>
      </c>
      <c r="Q1296" s="26">
        <v>30605.80000000001</v>
      </c>
      <c r="R1296" s="27">
        <v>343740.61</v>
      </c>
      <c r="S1296" s="27">
        <v>1929177.5499999998</v>
      </c>
      <c r="T1296" s="28">
        <v>548503.96</v>
      </c>
      <c r="U1296" s="27">
        <v>2140268</v>
      </c>
      <c r="V1296" s="29">
        <v>3</v>
      </c>
      <c r="W1296" s="26">
        <v>91</v>
      </c>
      <c r="X1296" s="30">
        <f t="shared" si="300"/>
        <v>186</v>
      </c>
      <c r="Y1296" s="31">
        <f t="shared" si="301"/>
        <v>35984.80000000001</v>
      </c>
      <c r="Z1296" s="31">
        <f t="shared" si="302"/>
        <v>2272918.1599999997</v>
      </c>
      <c r="AA1296" s="31">
        <f t="shared" si="303"/>
        <v>2688771.96</v>
      </c>
      <c r="AB1296" s="5">
        <v>94</v>
      </c>
      <c r="AC1296" s="6">
        <v>4965822.7899999991</v>
      </c>
      <c r="AD1296" s="30">
        <v>8</v>
      </c>
      <c r="AE1296" s="67">
        <f t="shared" si="304"/>
        <v>0.5053763440860215</v>
      </c>
      <c r="AF1296" s="70">
        <f>IF(C1296=Sheet6!$E$3,Sheet6!$E$4,IF('January 2023'!C1296=Sheet6!$F$3,Sheet6!$F$4,IF('January 2023'!C1296=Sheet6!$G$3,Sheet6!$G$4,IF('January 2023'!C1296=Sheet6!$H$3,Sheet6!$H$4,IF('January 2023'!C1296=Sheet6!$I$3,Sheet6!$I$4,IF('January 2023'!C1296=Sheet6!$J$3,Sheet6!$J$4,IF('January 2023'!C1296=Sheet6!$K$3,Sheet6!$K$4,IF('January 2023'!C1296=Sheet6!$L$3,Sheet6!$L$4))))))))</f>
        <v>0.11591202664236167</v>
      </c>
      <c r="AG1296" s="74">
        <f t="shared" si="305"/>
        <v>0.6558718030970272</v>
      </c>
      <c r="AH1296" s="71">
        <v>0.83099999999999996</v>
      </c>
      <c r="AI1296" s="72">
        <f t="shared" si="306"/>
        <v>0</v>
      </c>
      <c r="AJ1296" s="73">
        <f t="shared" si="307"/>
        <v>0.5053763440860215</v>
      </c>
      <c r="AK1296" s="73">
        <v>0.63021003652928631</v>
      </c>
      <c r="AL1296" s="95">
        <f t="shared" si="308"/>
        <v>0</v>
      </c>
      <c r="AM1296" s="107">
        <v>1</v>
      </c>
      <c r="AN1296" s="98">
        <f t="shared" si="309"/>
        <v>9608.5135999996783</v>
      </c>
      <c r="AO1296" s="99" t="e">
        <f>SUMIF([1]Sheet1!$AB:$AB,E1296,[1]Sheet1!$AA:$AA)</f>
        <v>#VALUE!</v>
      </c>
      <c r="AP1296" s="100" t="str">
        <f t="shared" si="310"/>
        <v/>
      </c>
      <c r="AQ1296" s="97">
        <f t="shared" si="311"/>
        <v>1</v>
      </c>
      <c r="AR1296" s="100">
        <f t="shared" si="312"/>
        <v>1.1829603050907915</v>
      </c>
      <c r="AS1296" s="101">
        <f t="shared" si="313"/>
        <v>0.22412969170789321</v>
      </c>
      <c r="AT1296" s="100">
        <v>0.11591202664236167</v>
      </c>
      <c r="AU1296" s="108">
        <f t="shared" si="314"/>
        <v>0</v>
      </c>
    </row>
    <row r="1297" spans="1:47" hidden="1">
      <c r="A1297" s="21">
        <v>44927</v>
      </c>
      <c r="B1297" s="23" t="s">
        <v>13</v>
      </c>
      <c r="C1297" s="23" t="s">
        <v>974</v>
      </c>
      <c r="D1297" s="23" t="s">
        <v>1082</v>
      </c>
      <c r="E1297" s="23">
        <v>1000254627</v>
      </c>
      <c r="F1297" s="23" t="s">
        <v>32</v>
      </c>
      <c r="G1297" s="23">
        <v>1070899</v>
      </c>
      <c r="H1297" s="37" t="s">
        <v>20</v>
      </c>
      <c r="I1297" s="4" t="s">
        <v>3524</v>
      </c>
      <c r="J1297" s="4" t="s">
        <v>3562</v>
      </c>
      <c r="K1297" s="24">
        <v>53940.709999999963</v>
      </c>
      <c r="L1297" s="24">
        <v>53940.709999999963</v>
      </c>
      <c r="M1297" s="29">
        <v>3</v>
      </c>
      <c r="N1297" s="29">
        <v>0</v>
      </c>
      <c r="O1297" s="29">
        <v>126</v>
      </c>
      <c r="P1297" s="29">
        <v>3600</v>
      </c>
      <c r="Q1297" s="29">
        <v>29459.699999999993</v>
      </c>
      <c r="R1297" s="28">
        <v>227815.65000000002</v>
      </c>
      <c r="S1297" s="28">
        <v>1858519.6600000004</v>
      </c>
      <c r="T1297" s="28">
        <v>117000</v>
      </c>
      <c r="U1297" s="28">
        <v>2421530</v>
      </c>
      <c r="V1297" s="29">
        <v>3</v>
      </c>
      <c r="W1297" s="29">
        <v>86</v>
      </c>
      <c r="X1297" s="32">
        <f t="shared" si="300"/>
        <v>129</v>
      </c>
      <c r="Y1297" s="33">
        <f t="shared" si="301"/>
        <v>33059.699999999997</v>
      </c>
      <c r="Z1297" s="33">
        <f t="shared" si="302"/>
        <v>2086335.3100000005</v>
      </c>
      <c r="AA1297" s="33">
        <f t="shared" si="303"/>
        <v>2538530</v>
      </c>
      <c r="AB1297" s="5">
        <v>89</v>
      </c>
      <c r="AC1297" s="6">
        <v>9538383.5699999966</v>
      </c>
      <c r="AD1297" s="32">
        <v>22</v>
      </c>
      <c r="AE1297" s="67">
        <f t="shared" si="304"/>
        <v>0.68992248062015504</v>
      </c>
      <c r="AF1297" s="70">
        <f>IF(C1297=Sheet6!$E$3,Sheet6!$E$4,IF('January 2023'!C1297=Sheet6!$F$3,Sheet6!$F$4,IF('January 2023'!C1297=Sheet6!$G$3,Sheet6!$G$4,IF('January 2023'!C1297=Sheet6!$H$3,Sheet6!$H$4,IF('January 2023'!C1297=Sheet6!$I$3,Sheet6!$I$4,IF('January 2023'!C1297=Sheet6!$J$3,Sheet6!$J$4,IF('January 2023'!C1297=Sheet6!$K$3,Sheet6!$K$4,IF('January 2023'!C1297=Sheet6!$L$3,Sheet6!$L$4))))))))</f>
        <v>0.11591202664236167</v>
      </c>
      <c r="AG1297" s="74">
        <f t="shared" si="305"/>
        <v>0.61288959674427756</v>
      </c>
      <c r="AH1297" s="71">
        <v>0.83099999999999996</v>
      </c>
      <c r="AI1297" s="72">
        <f t="shared" si="306"/>
        <v>0</v>
      </c>
      <c r="AJ1297" s="73">
        <f t="shared" si="307"/>
        <v>0.68992248062015504</v>
      </c>
      <c r="AK1297" s="73">
        <v>0.63021003652928631</v>
      </c>
      <c r="AL1297" s="95">
        <f t="shared" si="308"/>
        <v>1</v>
      </c>
      <c r="AM1297" s="107">
        <v>1</v>
      </c>
      <c r="AN1297" s="98">
        <f t="shared" si="309"/>
        <v>11765.030009999973</v>
      </c>
      <c r="AO1297" s="99" t="e">
        <f>SUMIF([1]Sheet1!$AB:$AB,E1297,[1]Sheet1!$AA:$AA)</f>
        <v>#VALUE!</v>
      </c>
      <c r="AP1297" s="100" t="str">
        <f t="shared" si="310"/>
        <v/>
      </c>
      <c r="AQ1297" s="97">
        <f t="shared" si="311"/>
        <v>1</v>
      </c>
      <c r="AR1297" s="100">
        <f t="shared" si="312"/>
        <v>1.2167411383168314</v>
      </c>
      <c r="AS1297" s="101">
        <f t="shared" si="313"/>
        <v>0.25427201439482394</v>
      </c>
      <c r="AT1297" s="100">
        <v>0.11591202664236167</v>
      </c>
      <c r="AU1297" s="108">
        <f t="shared" si="314"/>
        <v>0</v>
      </c>
    </row>
    <row r="1298" spans="1:47" hidden="1">
      <c r="A1298" s="21">
        <v>44927</v>
      </c>
      <c r="B1298" s="23" t="s">
        <v>13</v>
      </c>
      <c r="C1298" s="23" t="s">
        <v>974</v>
      </c>
      <c r="D1298" s="23" t="s">
        <v>1066</v>
      </c>
      <c r="E1298" s="23">
        <v>1000203101</v>
      </c>
      <c r="F1298" s="23" t="s">
        <v>32</v>
      </c>
      <c r="G1298" s="23">
        <v>1070899</v>
      </c>
      <c r="H1298" s="37" t="s">
        <v>20</v>
      </c>
      <c r="I1298" s="4" t="s">
        <v>3515</v>
      </c>
      <c r="J1298" s="4" t="s">
        <v>3553</v>
      </c>
      <c r="K1298" s="24">
        <v>53772.219312000001</v>
      </c>
      <c r="L1298" s="24">
        <v>53772.219312000001</v>
      </c>
      <c r="M1298" s="29">
        <v>5</v>
      </c>
      <c r="N1298" s="29">
        <v>0</v>
      </c>
      <c r="O1298" s="29">
        <v>149</v>
      </c>
      <c r="P1298" s="29">
        <v>6000</v>
      </c>
      <c r="Q1298" s="29">
        <v>48976.200000000004</v>
      </c>
      <c r="R1298" s="28">
        <v>379692.75</v>
      </c>
      <c r="S1298" s="28">
        <v>3078974.7600000002</v>
      </c>
      <c r="T1298" s="28">
        <v>189500</v>
      </c>
      <c r="U1298" s="28">
        <v>3885266</v>
      </c>
      <c r="V1298" s="29">
        <v>3</v>
      </c>
      <c r="W1298" s="29">
        <v>115</v>
      </c>
      <c r="X1298" s="32">
        <f t="shared" si="300"/>
        <v>154</v>
      </c>
      <c r="Y1298" s="33">
        <f t="shared" si="301"/>
        <v>54976.200000000004</v>
      </c>
      <c r="Z1298" s="33">
        <f t="shared" si="302"/>
        <v>3458667.5100000002</v>
      </c>
      <c r="AA1298" s="33">
        <f t="shared" si="303"/>
        <v>4074766</v>
      </c>
      <c r="AB1298" s="5">
        <v>118</v>
      </c>
      <c r="AC1298" s="6">
        <v>3138353.7800000007</v>
      </c>
      <c r="AD1298" s="32">
        <v>8</v>
      </c>
      <c r="AE1298" s="67">
        <f t="shared" si="304"/>
        <v>0.76623376623376627</v>
      </c>
      <c r="AF1298" s="70">
        <f>IF(C1298=Sheet6!$E$3,Sheet6!$E$4,IF('January 2023'!C1298=Sheet6!$F$3,Sheet6!$F$4,IF('January 2023'!C1298=Sheet6!$G$3,Sheet6!$G$4,IF('January 2023'!C1298=Sheet6!$H$3,Sheet6!$H$4,IF('January 2023'!C1298=Sheet6!$I$3,Sheet6!$I$4,IF('January 2023'!C1298=Sheet6!$J$3,Sheet6!$J$4,IF('January 2023'!C1298=Sheet6!$K$3,Sheet6!$K$4,IF('January 2023'!C1298=Sheet6!$L$3,Sheet6!$L$4))))))))</f>
        <v>0.11591202664236167</v>
      </c>
      <c r="AG1298" s="74">
        <f t="shared" si="305"/>
        <v>1.0223903849125922</v>
      </c>
      <c r="AH1298" s="71">
        <v>0.83099999999999996</v>
      </c>
      <c r="AI1298" s="72">
        <f t="shared" si="306"/>
        <v>1</v>
      </c>
      <c r="AJ1298" s="73">
        <f t="shared" si="307"/>
        <v>0.76623376623376627</v>
      </c>
      <c r="AK1298" s="73">
        <v>0.63021003652928631</v>
      </c>
      <c r="AL1298" s="95">
        <f t="shared" si="308"/>
        <v>1</v>
      </c>
      <c r="AM1298" s="107">
        <v>0</v>
      </c>
      <c r="AN1298" s="98">
        <f t="shared" si="309"/>
        <v>0</v>
      </c>
      <c r="AO1298" s="99" t="e">
        <f>SUMIF([1]Sheet1!$AB:$AB,E1298,[1]Sheet1!$AA:$AA)</f>
        <v>#VALUE!</v>
      </c>
      <c r="AP1298" s="100">
        <f t="shared" si="310"/>
        <v>1</v>
      </c>
      <c r="AQ1298" s="97">
        <f t="shared" si="311"/>
        <v>0</v>
      </c>
      <c r="AR1298" s="100">
        <f t="shared" si="312"/>
        <v>1.1781317482003351</v>
      </c>
      <c r="AS1298" s="101">
        <f t="shared" si="313"/>
        <v>-0.20451057152028573</v>
      </c>
      <c r="AT1298" s="100">
        <v>0.11591202664236167</v>
      </c>
      <c r="AU1298" s="108">
        <f t="shared" si="314"/>
        <v>1</v>
      </c>
    </row>
    <row r="1299" spans="1:47" hidden="1">
      <c r="A1299" s="21">
        <v>44927</v>
      </c>
      <c r="B1299" s="22" t="s">
        <v>13</v>
      </c>
      <c r="C1299" s="22" t="s">
        <v>974</v>
      </c>
      <c r="D1299" s="22" t="s">
        <v>1059</v>
      </c>
      <c r="E1299" s="22">
        <v>1000244701</v>
      </c>
      <c r="F1299" s="22" t="s">
        <v>32</v>
      </c>
      <c r="G1299" s="22">
        <v>1069288</v>
      </c>
      <c r="H1299" s="36" t="s">
        <v>20</v>
      </c>
      <c r="I1299" s="4" t="s">
        <v>3517</v>
      </c>
      <c r="J1299" s="4" t="s">
        <v>3555</v>
      </c>
      <c r="K1299" s="25">
        <v>51872</v>
      </c>
      <c r="L1299" s="25">
        <v>51872</v>
      </c>
      <c r="M1299" s="26">
        <v>0</v>
      </c>
      <c r="N1299" s="26">
        <v>0</v>
      </c>
      <c r="O1299" s="26">
        <v>137</v>
      </c>
      <c r="P1299" s="26">
        <v>0</v>
      </c>
      <c r="Q1299" s="26">
        <v>22764.500000000004</v>
      </c>
      <c r="R1299" s="27">
        <v>0</v>
      </c>
      <c r="S1299" s="27">
        <v>1453784.1599999997</v>
      </c>
      <c r="T1299" s="28">
        <v>0</v>
      </c>
      <c r="U1299" s="27">
        <v>1498200</v>
      </c>
      <c r="V1299" s="29">
        <v>0</v>
      </c>
      <c r="W1299" s="26">
        <v>66</v>
      </c>
      <c r="X1299" s="30">
        <f t="shared" si="300"/>
        <v>137</v>
      </c>
      <c r="Y1299" s="31">
        <f t="shared" si="301"/>
        <v>22764.500000000004</v>
      </c>
      <c r="Z1299" s="31">
        <f t="shared" si="302"/>
        <v>1453784.1599999997</v>
      </c>
      <c r="AA1299" s="31">
        <f t="shared" si="303"/>
        <v>1498200</v>
      </c>
      <c r="AB1299" s="5">
        <v>66</v>
      </c>
      <c r="AC1299" s="6">
        <v>2812911.18</v>
      </c>
      <c r="AD1299" s="30">
        <v>11</v>
      </c>
      <c r="AE1299" s="67">
        <f t="shared" si="304"/>
        <v>0.48175182481751827</v>
      </c>
      <c r="AF1299" s="70">
        <f>IF(C1299=Sheet6!$E$3,Sheet6!$E$4,IF('January 2023'!C1299=Sheet6!$F$3,Sheet6!$F$4,IF('January 2023'!C1299=Sheet6!$G$3,Sheet6!$G$4,IF('January 2023'!C1299=Sheet6!$H$3,Sheet6!$H$4,IF('January 2023'!C1299=Sheet6!$I$3,Sheet6!$I$4,IF('January 2023'!C1299=Sheet6!$J$3,Sheet6!$J$4,IF('January 2023'!C1299=Sheet6!$K$3,Sheet6!$K$4,IF('January 2023'!C1299=Sheet6!$L$3,Sheet6!$L$4))))))))</f>
        <v>0.11591202664236167</v>
      </c>
      <c r="AG1299" s="74">
        <f t="shared" si="305"/>
        <v>0.43885911474398526</v>
      </c>
      <c r="AH1299" s="71">
        <v>0.83099999999999996</v>
      </c>
      <c r="AI1299" s="72">
        <f t="shared" si="306"/>
        <v>0</v>
      </c>
      <c r="AJ1299" s="73">
        <f t="shared" si="307"/>
        <v>0.48175182481751827</v>
      </c>
      <c r="AK1299" s="73">
        <v>0.63021003652928631</v>
      </c>
      <c r="AL1299" s="95">
        <f t="shared" si="308"/>
        <v>0</v>
      </c>
      <c r="AM1299" s="107">
        <v>0</v>
      </c>
      <c r="AN1299" s="98">
        <f t="shared" si="309"/>
        <v>20341.131999999994</v>
      </c>
      <c r="AO1299" s="99" t="e">
        <f>SUMIF([1]Sheet1!$AB:$AB,E1299,[1]Sheet1!$AA:$AA)</f>
        <v>#VALUE!</v>
      </c>
      <c r="AP1299" s="100" t="str">
        <f t="shared" si="310"/>
        <v/>
      </c>
      <c r="AQ1299" s="97">
        <f t="shared" si="311"/>
        <v>1</v>
      </c>
      <c r="AR1299" s="100">
        <f t="shared" si="312"/>
        <v>1.0305518805487606</v>
      </c>
      <c r="AS1299" s="101">
        <f t="shared" si="313"/>
        <v>0.54773291400462165</v>
      </c>
      <c r="AT1299" s="100">
        <v>0.11591202664236167</v>
      </c>
      <c r="AU1299" s="108">
        <f t="shared" si="314"/>
        <v>0</v>
      </c>
    </row>
    <row r="1300" spans="1:47" hidden="1">
      <c r="A1300" s="21">
        <v>44927</v>
      </c>
      <c r="B1300" s="22" t="s">
        <v>13</v>
      </c>
      <c r="C1300" s="22" t="s">
        <v>974</v>
      </c>
      <c r="D1300" s="22" t="s">
        <v>1068</v>
      </c>
      <c r="E1300" s="22">
        <v>1000256168</v>
      </c>
      <c r="F1300" s="22" t="s">
        <v>32</v>
      </c>
      <c r="G1300" s="22">
        <v>1079549</v>
      </c>
      <c r="H1300" s="36" t="s">
        <v>20</v>
      </c>
      <c r="I1300" s="4" t="s">
        <v>3517</v>
      </c>
      <c r="J1300" s="4" t="s">
        <v>3555</v>
      </c>
      <c r="K1300" s="25">
        <v>46468.799999999814</v>
      </c>
      <c r="L1300" s="25">
        <v>46468.799999999814</v>
      </c>
      <c r="M1300" s="26">
        <v>14</v>
      </c>
      <c r="N1300" s="26">
        <v>0</v>
      </c>
      <c r="O1300" s="26">
        <v>188</v>
      </c>
      <c r="P1300" s="26">
        <v>16800</v>
      </c>
      <c r="Q1300" s="26">
        <v>34080.000000000007</v>
      </c>
      <c r="R1300" s="27">
        <v>1063139.7000000002</v>
      </c>
      <c r="S1300" s="27">
        <v>2114174.2599999988</v>
      </c>
      <c r="T1300" s="28">
        <v>0</v>
      </c>
      <c r="U1300" s="27">
        <v>2238500</v>
      </c>
      <c r="V1300" s="29">
        <v>0</v>
      </c>
      <c r="W1300" s="26">
        <v>87</v>
      </c>
      <c r="X1300" s="30">
        <f t="shared" si="300"/>
        <v>202</v>
      </c>
      <c r="Y1300" s="31">
        <f t="shared" si="301"/>
        <v>50880.000000000007</v>
      </c>
      <c r="Z1300" s="31">
        <f t="shared" si="302"/>
        <v>3177313.959999999</v>
      </c>
      <c r="AA1300" s="31">
        <f t="shared" si="303"/>
        <v>2238500</v>
      </c>
      <c r="AB1300" s="5">
        <v>87</v>
      </c>
      <c r="AC1300" s="6">
        <v>5845756.8699999982</v>
      </c>
      <c r="AD1300" s="30">
        <v>10</v>
      </c>
      <c r="AE1300" s="67">
        <f t="shared" si="304"/>
        <v>0.43069306930693069</v>
      </c>
      <c r="AF1300" s="70">
        <f>IF(C1300=Sheet6!$E$3,Sheet6!$E$4,IF('January 2023'!C1300=Sheet6!$F$3,Sheet6!$F$4,IF('January 2023'!C1300=Sheet6!$G$3,Sheet6!$G$4,IF('January 2023'!C1300=Sheet6!$H$3,Sheet6!$H$4,IF('January 2023'!C1300=Sheet6!$I$3,Sheet6!$I$4,IF('January 2023'!C1300=Sheet6!$J$3,Sheet6!$J$4,IF('January 2023'!C1300=Sheet6!$K$3,Sheet6!$K$4,IF('January 2023'!C1300=Sheet6!$L$3,Sheet6!$L$4))))))))</f>
        <v>0.11591202664236167</v>
      </c>
      <c r="AG1300" s="74">
        <f t="shared" si="305"/>
        <v>1.0949282098956765</v>
      </c>
      <c r="AH1300" s="71">
        <v>0.83099999999999996</v>
      </c>
      <c r="AI1300" s="72">
        <f t="shared" si="306"/>
        <v>1</v>
      </c>
      <c r="AJ1300" s="73">
        <f t="shared" si="307"/>
        <v>0.43069306930693069</v>
      </c>
      <c r="AK1300" s="73">
        <v>0.63021003652928631</v>
      </c>
      <c r="AL1300" s="95">
        <f t="shared" si="308"/>
        <v>0</v>
      </c>
      <c r="AM1300" s="107">
        <v>0</v>
      </c>
      <c r="AN1300" s="98">
        <f t="shared" si="309"/>
        <v>0</v>
      </c>
      <c r="AO1300" s="99" t="e">
        <f>SUMIF([1]Sheet1!$AB:$AB,E1300,[1]Sheet1!$AA:$AA)</f>
        <v>#VALUE!</v>
      </c>
      <c r="AP1300" s="100">
        <f t="shared" si="310"/>
        <v>1</v>
      </c>
      <c r="AQ1300" s="97">
        <f t="shared" si="311"/>
        <v>0</v>
      </c>
      <c r="AR1300" s="100">
        <f t="shared" si="312"/>
        <v>0.70452590715964392</v>
      </c>
      <c r="AS1300" s="101">
        <f t="shared" si="313"/>
        <v>0.22859470964856354</v>
      </c>
      <c r="AT1300" s="100">
        <v>0.11591202664236167</v>
      </c>
      <c r="AU1300" s="108">
        <f t="shared" si="314"/>
        <v>0</v>
      </c>
    </row>
    <row r="1301" spans="1:47" hidden="1">
      <c r="A1301" s="21">
        <v>44927</v>
      </c>
      <c r="B1301" s="23" t="s">
        <v>13</v>
      </c>
      <c r="C1301" s="23" t="s">
        <v>974</v>
      </c>
      <c r="D1301" s="23" t="s">
        <v>1088</v>
      </c>
      <c r="E1301" s="23">
        <v>1001604932</v>
      </c>
      <c r="F1301" s="23" t="s">
        <v>32</v>
      </c>
      <c r="G1301" s="23">
        <v>1079545</v>
      </c>
      <c r="H1301" s="37" t="s">
        <v>20</v>
      </c>
      <c r="I1301" s="4" t="s">
        <v>3515</v>
      </c>
      <c r="J1301" s="4" t="s">
        <v>3553</v>
      </c>
      <c r="K1301" s="24">
        <v>41752.029999999795</v>
      </c>
      <c r="L1301" s="24">
        <v>41752.029999999795</v>
      </c>
      <c r="M1301" s="29">
        <v>7</v>
      </c>
      <c r="N1301" s="29">
        <v>3</v>
      </c>
      <c r="O1301" s="29">
        <v>84</v>
      </c>
      <c r="P1301" s="29">
        <v>15664</v>
      </c>
      <c r="Q1301" s="29">
        <v>18145.399999999998</v>
      </c>
      <c r="R1301" s="28">
        <v>999309.63000000012</v>
      </c>
      <c r="S1301" s="28">
        <v>1140343.4300000002</v>
      </c>
      <c r="T1301" s="28">
        <v>939337.64999999991</v>
      </c>
      <c r="U1301" s="28">
        <v>1293450</v>
      </c>
      <c r="V1301" s="29">
        <v>7</v>
      </c>
      <c r="W1301" s="29">
        <v>31</v>
      </c>
      <c r="X1301" s="32">
        <f t="shared" si="300"/>
        <v>91</v>
      </c>
      <c r="Y1301" s="33">
        <f t="shared" si="301"/>
        <v>33809.399999999994</v>
      </c>
      <c r="Z1301" s="33">
        <f t="shared" si="302"/>
        <v>2139653.0600000005</v>
      </c>
      <c r="AA1301" s="33">
        <f t="shared" si="303"/>
        <v>2232787.65</v>
      </c>
      <c r="AB1301" s="5">
        <v>38</v>
      </c>
      <c r="AC1301" s="6">
        <v>14768207.529999994</v>
      </c>
      <c r="AD1301" s="32">
        <v>18</v>
      </c>
      <c r="AE1301" s="67">
        <f t="shared" si="304"/>
        <v>0.4175824175824176</v>
      </c>
      <c r="AF1301" s="70">
        <f>IF(C1301=Sheet6!$E$3,Sheet6!$E$4,IF('January 2023'!C1301=Sheet6!$F$3,Sheet6!$F$4,IF('January 2023'!C1301=Sheet6!$G$3,Sheet6!$G$4,IF('January 2023'!C1301=Sheet6!$H$3,Sheet6!$H$4,IF('January 2023'!C1301=Sheet6!$I$3,Sheet6!$I$4,IF('January 2023'!C1301=Sheet6!$J$3,Sheet6!$J$4,IF('January 2023'!C1301=Sheet6!$K$3,Sheet6!$K$4,IF('January 2023'!C1301=Sheet6!$L$3,Sheet6!$L$4))))))))</f>
        <v>0.11591202664236167</v>
      </c>
      <c r="AG1301" s="74">
        <f t="shared" si="305"/>
        <v>0.80976661494064262</v>
      </c>
      <c r="AH1301" s="71">
        <v>0.83099999999999996</v>
      </c>
      <c r="AI1301" s="72">
        <f t="shared" si="306"/>
        <v>0</v>
      </c>
      <c r="AJ1301" s="73">
        <f t="shared" si="307"/>
        <v>0.4175824175824176</v>
      </c>
      <c r="AK1301" s="73">
        <v>0.63021003652928631</v>
      </c>
      <c r="AL1301" s="95">
        <f t="shared" si="308"/>
        <v>0</v>
      </c>
      <c r="AM1301" s="107">
        <v>0</v>
      </c>
      <c r="AN1301" s="98">
        <f t="shared" si="309"/>
        <v>886.53692999983468</v>
      </c>
      <c r="AO1301" s="99" t="e">
        <f>SUMIF([1]Sheet1!$AB:$AB,E1301,[1]Sheet1!$AA:$AA)</f>
        <v>#VALUE!</v>
      </c>
      <c r="AP1301" s="100" t="str">
        <f t="shared" si="310"/>
        <v/>
      </c>
      <c r="AQ1301" s="97">
        <f t="shared" si="311"/>
        <v>1</v>
      </c>
      <c r="AR1301" s="100">
        <f t="shared" si="312"/>
        <v>1.0435278932557408</v>
      </c>
      <c r="AS1301" s="101">
        <f t="shared" si="313"/>
        <v>0.15498595028215856</v>
      </c>
      <c r="AT1301" s="100">
        <v>0.11591202664236167</v>
      </c>
      <c r="AU1301" s="108">
        <f t="shared" si="314"/>
        <v>0</v>
      </c>
    </row>
    <row r="1302" spans="1:47" hidden="1">
      <c r="A1302" s="21">
        <v>44927</v>
      </c>
      <c r="B1302" s="23" t="s">
        <v>13</v>
      </c>
      <c r="C1302" s="23" t="s">
        <v>974</v>
      </c>
      <c r="D1302" s="23" t="s">
        <v>1094</v>
      </c>
      <c r="E1302" s="23">
        <v>1000203371</v>
      </c>
      <c r="F1302" s="23" t="s">
        <v>32</v>
      </c>
      <c r="G1302" s="23">
        <v>1070899</v>
      </c>
      <c r="H1302" s="37" t="s">
        <v>20</v>
      </c>
      <c r="I1302" s="4" t="s">
        <v>3524</v>
      </c>
      <c r="J1302" s="4" t="s">
        <v>3562</v>
      </c>
      <c r="K1302" s="24">
        <v>39028.799999999814</v>
      </c>
      <c r="L1302" s="24">
        <v>39028.799999999814</v>
      </c>
      <c r="M1302" s="29">
        <v>0</v>
      </c>
      <c r="N1302" s="29">
        <v>0</v>
      </c>
      <c r="O1302" s="29">
        <v>89</v>
      </c>
      <c r="P1302" s="29">
        <v>0</v>
      </c>
      <c r="Q1302" s="29">
        <v>23310.2</v>
      </c>
      <c r="R1302" s="28">
        <v>0</v>
      </c>
      <c r="S1302" s="28">
        <v>1477779.1900000002</v>
      </c>
      <c r="T1302" s="28">
        <v>0</v>
      </c>
      <c r="U1302" s="28">
        <v>1610200</v>
      </c>
      <c r="V1302" s="29">
        <v>0</v>
      </c>
      <c r="W1302" s="29">
        <v>52</v>
      </c>
      <c r="X1302" s="32">
        <f t="shared" si="300"/>
        <v>89</v>
      </c>
      <c r="Y1302" s="33">
        <f t="shared" si="301"/>
        <v>23310.2</v>
      </c>
      <c r="Z1302" s="33">
        <f t="shared" si="302"/>
        <v>1477779.1900000002</v>
      </c>
      <c r="AA1302" s="33">
        <f t="shared" si="303"/>
        <v>1610200</v>
      </c>
      <c r="AB1302" s="5">
        <v>52</v>
      </c>
      <c r="AC1302" s="6">
        <v>1360415.6</v>
      </c>
      <c r="AD1302" s="32">
        <v>3</v>
      </c>
      <c r="AE1302" s="67">
        <f t="shared" si="304"/>
        <v>0.5842696629213483</v>
      </c>
      <c r="AF1302" s="70">
        <f>IF(C1302=Sheet6!$E$3,Sheet6!$E$4,IF('January 2023'!C1302=Sheet6!$F$3,Sheet6!$F$4,IF('January 2023'!C1302=Sheet6!$G$3,Sheet6!$G$4,IF('January 2023'!C1302=Sheet6!$H$3,Sheet6!$H$4,IF('January 2023'!C1302=Sheet6!$I$3,Sheet6!$I$4,IF('January 2023'!C1302=Sheet6!$J$3,Sheet6!$J$4,IF('January 2023'!C1302=Sheet6!$K$3,Sheet6!$K$4,IF('January 2023'!C1302=Sheet6!$L$3,Sheet6!$L$4))))))))</f>
        <v>0.11591202664236167</v>
      </c>
      <c r="AG1302" s="74">
        <f t="shared" si="305"/>
        <v>0.59725638502849465</v>
      </c>
      <c r="AH1302" s="71">
        <v>0.83099999999999996</v>
      </c>
      <c r="AI1302" s="72">
        <f t="shared" si="306"/>
        <v>0</v>
      </c>
      <c r="AJ1302" s="73">
        <f t="shared" si="307"/>
        <v>0.5842696629213483</v>
      </c>
      <c r="AK1302" s="73">
        <v>0.63021003652928631</v>
      </c>
      <c r="AL1302" s="95">
        <f t="shared" si="308"/>
        <v>0</v>
      </c>
      <c r="AM1302" s="107">
        <v>0</v>
      </c>
      <c r="AN1302" s="98">
        <f t="shared" si="309"/>
        <v>9122.7327999998415</v>
      </c>
      <c r="AO1302" s="99" t="e">
        <f>SUMIF([1]Sheet1!$AB:$AB,E1302,[1]Sheet1!$AA:$AA)</f>
        <v>#VALUE!</v>
      </c>
      <c r="AP1302" s="100" t="str">
        <f t="shared" si="310"/>
        <v/>
      </c>
      <c r="AQ1302" s="97">
        <f t="shared" si="311"/>
        <v>1</v>
      </c>
      <c r="AR1302" s="100">
        <f t="shared" si="312"/>
        <v>1.0896079812844026</v>
      </c>
      <c r="AS1302" s="101">
        <f t="shared" si="313"/>
        <v>0.34922467599988205</v>
      </c>
      <c r="AT1302" s="100">
        <v>0.11591202664236167</v>
      </c>
      <c r="AU1302" s="108">
        <f t="shared" si="314"/>
        <v>0</v>
      </c>
    </row>
    <row r="1303" spans="1:47" hidden="1">
      <c r="A1303" s="21">
        <v>44927</v>
      </c>
      <c r="B1303" s="23" t="s">
        <v>13</v>
      </c>
      <c r="C1303" s="23" t="s">
        <v>974</v>
      </c>
      <c r="D1303" s="23" t="s">
        <v>1091</v>
      </c>
      <c r="E1303" s="23">
        <v>1001604490</v>
      </c>
      <c r="F1303" s="23" t="s">
        <v>32</v>
      </c>
      <c r="G1303" s="23">
        <v>1069288</v>
      </c>
      <c r="H1303" s="37" t="s">
        <v>20</v>
      </c>
      <c r="I1303" s="4" t="s">
        <v>3524</v>
      </c>
      <c r="J1303" s="4" t="s">
        <v>3562</v>
      </c>
      <c r="K1303" s="24">
        <v>36826.010000000242</v>
      </c>
      <c r="L1303" s="24">
        <v>36826.010000000242</v>
      </c>
      <c r="M1303" s="29">
        <v>4</v>
      </c>
      <c r="N1303" s="29">
        <v>0</v>
      </c>
      <c r="O1303" s="29">
        <v>169</v>
      </c>
      <c r="P1303" s="29">
        <v>5050</v>
      </c>
      <c r="Q1303" s="29">
        <v>28256.299999999992</v>
      </c>
      <c r="R1303" s="28">
        <v>320650.28000000003</v>
      </c>
      <c r="S1303" s="28">
        <v>1799559.5300000003</v>
      </c>
      <c r="T1303" s="28">
        <v>70000</v>
      </c>
      <c r="U1303" s="28">
        <v>2024100</v>
      </c>
      <c r="V1303" s="29">
        <v>1</v>
      </c>
      <c r="W1303" s="29">
        <v>81</v>
      </c>
      <c r="X1303" s="32">
        <f t="shared" si="300"/>
        <v>173</v>
      </c>
      <c r="Y1303" s="33">
        <f t="shared" si="301"/>
        <v>33306.299999999988</v>
      </c>
      <c r="Z1303" s="33">
        <f t="shared" si="302"/>
        <v>2120209.8100000005</v>
      </c>
      <c r="AA1303" s="33">
        <f t="shared" si="303"/>
        <v>2094100</v>
      </c>
      <c r="AB1303" s="5">
        <v>82</v>
      </c>
      <c r="AC1303" s="6">
        <v>10039519.860000001</v>
      </c>
      <c r="AD1303" s="32">
        <v>12</v>
      </c>
      <c r="AE1303" s="67">
        <f t="shared" si="304"/>
        <v>0.47398843930635837</v>
      </c>
      <c r="AF1303" s="70">
        <f>IF(C1303=Sheet6!$E$3,Sheet6!$E$4,IF('January 2023'!C1303=Sheet6!$F$3,Sheet6!$F$4,IF('January 2023'!C1303=Sheet6!$G$3,Sheet6!$G$4,IF('January 2023'!C1303=Sheet6!$H$3,Sheet6!$H$4,IF('January 2023'!C1303=Sheet6!$I$3,Sheet6!$I$4,IF('January 2023'!C1303=Sheet6!$J$3,Sheet6!$J$4,IF('January 2023'!C1303=Sheet6!$K$3,Sheet6!$K$4,IF('January 2023'!C1303=Sheet6!$L$3,Sheet6!$L$4))))))))</f>
        <v>0.11591202664236167</v>
      </c>
      <c r="AG1303" s="74">
        <f t="shared" si="305"/>
        <v>0.90442325953856439</v>
      </c>
      <c r="AH1303" s="71">
        <v>0.83099999999999996</v>
      </c>
      <c r="AI1303" s="72">
        <f t="shared" si="306"/>
        <v>1</v>
      </c>
      <c r="AJ1303" s="73">
        <f t="shared" si="307"/>
        <v>0.47398843930635837</v>
      </c>
      <c r="AK1303" s="73">
        <v>0.63021003652928631</v>
      </c>
      <c r="AL1303" s="95">
        <f t="shared" si="308"/>
        <v>0</v>
      </c>
      <c r="AM1303" s="107">
        <v>0</v>
      </c>
      <c r="AN1303" s="98">
        <f t="shared" si="309"/>
        <v>0</v>
      </c>
      <c r="AO1303" s="99" t="e">
        <f>SUMIF([1]Sheet1!$AB:$AB,E1303,[1]Sheet1!$AA:$AA)</f>
        <v>#VALUE!</v>
      </c>
      <c r="AP1303" s="100">
        <f t="shared" si="310"/>
        <v>1</v>
      </c>
      <c r="AQ1303" s="97">
        <f t="shared" si="311"/>
        <v>0</v>
      </c>
      <c r="AR1303" s="100">
        <f t="shared" si="312"/>
        <v>0.98768527063838063</v>
      </c>
      <c r="AS1303" s="101">
        <f t="shared" si="313"/>
        <v>0.10671446813100671</v>
      </c>
      <c r="AT1303" s="100">
        <v>0.11591202664236167</v>
      </c>
      <c r="AU1303" s="108">
        <f t="shared" si="314"/>
        <v>1</v>
      </c>
    </row>
    <row r="1304" spans="1:47" hidden="1">
      <c r="A1304" s="21">
        <v>44927</v>
      </c>
      <c r="B1304" s="23" t="s">
        <v>13</v>
      </c>
      <c r="C1304" s="23" t="s">
        <v>974</v>
      </c>
      <c r="D1304" s="23" t="s">
        <v>1133</v>
      </c>
      <c r="E1304" s="23">
        <v>1001604518</v>
      </c>
      <c r="F1304" s="23" t="s">
        <v>32</v>
      </c>
      <c r="G1304" s="23">
        <v>1079545</v>
      </c>
      <c r="H1304" s="37" t="s">
        <v>20</v>
      </c>
      <c r="I1304" s="4" t="s">
        <v>3517</v>
      </c>
      <c r="J1304" s="4" t="s">
        <v>3555</v>
      </c>
      <c r="K1304" s="24">
        <v>28910.059999999823</v>
      </c>
      <c r="L1304" s="24">
        <v>28910.059999999823</v>
      </c>
      <c r="M1304" s="29">
        <v>2</v>
      </c>
      <c r="N1304" s="29">
        <v>2</v>
      </c>
      <c r="O1304" s="29">
        <v>53</v>
      </c>
      <c r="P1304" s="29">
        <v>11978</v>
      </c>
      <c r="Q1304" s="29">
        <v>5298.3</v>
      </c>
      <c r="R1304" s="28">
        <v>766878.03</v>
      </c>
      <c r="S1304" s="28">
        <v>332388.69</v>
      </c>
      <c r="T1304" s="28">
        <v>756120</v>
      </c>
      <c r="U1304" s="28">
        <v>378000</v>
      </c>
      <c r="V1304" s="29">
        <v>2</v>
      </c>
      <c r="W1304" s="29">
        <v>14</v>
      </c>
      <c r="X1304" s="32">
        <f t="shared" si="300"/>
        <v>55</v>
      </c>
      <c r="Y1304" s="33">
        <f t="shared" si="301"/>
        <v>17276.3</v>
      </c>
      <c r="Z1304" s="33">
        <f t="shared" si="302"/>
        <v>1099266.72</v>
      </c>
      <c r="AA1304" s="33">
        <f t="shared" si="303"/>
        <v>1134120</v>
      </c>
      <c r="AB1304" s="5">
        <v>16</v>
      </c>
      <c r="AC1304" s="6">
        <v>10211852.689999999</v>
      </c>
      <c r="AD1304" s="32">
        <v>9</v>
      </c>
      <c r="AE1304" s="67">
        <f t="shared" si="304"/>
        <v>0.29090909090909089</v>
      </c>
      <c r="AF1304" s="70">
        <f>IF(C1304=Sheet6!$E$3,Sheet6!$E$4,IF('January 2023'!C1304=Sheet6!$F$3,Sheet6!$F$4,IF('January 2023'!C1304=Sheet6!$G$3,Sheet6!$G$4,IF('January 2023'!C1304=Sheet6!$H$3,Sheet6!$H$4,IF('January 2023'!C1304=Sheet6!$I$3,Sheet6!$I$4,IF('January 2023'!C1304=Sheet6!$J$3,Sheet6!$J$4,IF('January 2023'!C1304=Sheet6!$K$3,Sheet6!$K$4,IF('January 2023'!C1304=Sheet6!$L$3,Sheet6!$L$4))))))))</f>
        <v>0.11591202664236167</v>
      </c>
      <c r="AG1304" s="74">
        <f t="shared" si="305"/>
        <v>0.59758782928849352</v>
      </c>
      <c r="AH1304" s="71">
        <v>0.83099999999999996</v>
      </c>
      <c r="AI1304" s="72">
        <f t="shared" si="306"/>
        <v>0</v>
      </c>
      <c r="AJ1304" s="73">
        <f t="shared" si="307"/>
        <v>0.29090909090909089</v>
      </c>
      <c r="AK1304" s="73">
        <v>0.63021003652928631</v>
      </c>
      <c r="AL1304" s="95">
        <f t="shared" si="308"/>
        <v>0</v>
      </c>
      <c r="AM1304" s="107">
        <v>0</v>
      </c>
      <c r="AN1304" s="98">
        <f t="shared" si="309"/>
        <v>6747.9598599998535</v>
      </c>
      <c r="AO1304" s="99" t="e">
        <f>SUMIF([1]Sheet1!$AB:$AB,E1304,[1]Sheet1!$AA:$AA)</f>
        <v>#VALUE!</v>
      </c>
      <c r="AP1304" s="100" t="str">
        <f t="shared" si="310"/>
        <v/>
      </c>
      <c r="AQ1304" s="97">
        <f t="shared" si="311"/>
        <v>1</v>
      </c>
      <c r="AR1304" s="100">
        <f t="shared" si="312"/>
        <v>1.0317059357532448</v>
      </c>
      <c r="AS1304" s="101">
        <f t="shared" si="313"/>
        <v>0.38346508938916446</v>
      </c>
      <c r="AT1304" s="100">
        <v>0.11591202664236167</v>
      </c>
      <c r="AU1304" s="108">
        <f t="shared" si="314"/>
        <v>0</v>
      </c>
    </row>
    <row r="1305" spans="1:47" hidden="1">
      <c r="A1305" s="21">
        <v>44927</v>
      </c>
      <c r="B1305" s="22" t="s">
        <v>13</v>
      </c>
      <c r="C1305" s="22" t="s">
        <v>974</v>
      </c>
      <c r="D1305" s="22" t="s">
        <v>1116</v>
      </c>
      <c r="E1305" s="22">
        <v>1000203097</v>
      </c>
      <c r="F1305" s="22" t="s">
        <v>32</v>
      </c>
      <c r="G1305" s="22">
        <v>1070899</v>
      </c>
      <c r="H1305" s="36" t="s">
        <v>20</v>
      </c>
      <c r="I1305" s="4" t="s">
        <v>3524</v>
      </c>
      <c r="J1305" s="4" t="s">
        <v>3562</v>
      </c>
      <c r="K1305" s="25">
        <v>27534.399999999907</v>
      </c>
      <c r="L1305" s="25">
        <v>27534.399999999907</v>
      </c>
      <c r="M1305" s="26">
        <v>1</v>
      </c>
      <c r="N1305" s="26">
        <v>0</v>
      </c>
      <c r="O1305" s="26">
        <v>69</v>
      </c>
      <c r="P1305" s="26">
        <v>1200</v>
      </c>
      <c r="Q1305" s="26">
        <v>19167.599999999999</v>
      </c>
      <c r="R1305" s="27">
        <v>75938.55</v>
      </c>
      <c r="S1305" s="27">
        <v>1212298.33</v>
      </c>
      <c r="T1305" s="28">
        <v>0</v>
      </c>
      <c r="U1305" s="27">
        <v>1495599.75</v>
      </c>
      <c r="V1305" s="29">
        <v>0</v>
      </c>
      <c r="W1305" s="26">
        <v>49</v>
      </c>
      <c r="X1305" s="30">
        <f t="shared" si="300"/>
        <v>70</v>
      </c>
      <c r="Y1305" s="31">
        <f t="shared" si="301"/>
        <v>20367.599999999999</v>
      </c>
      <c r="Z1305" s="31">
        <f t="shared" si="302"/>
        <v>1288236.8800000001</v>
      </c>
      <c r="AA1305" s="31">
        <f t="shared" si="303"/>
        <v>1495599.75</v>
      </c>
      <c r="AB1305" s="5">
        <v>49</v>
      </c>
      <c r="AC1305" s="6">
        <v>1351648.33</v>
      </c>
      <c r="AD1305" s="30">
        <v>4</v>
      </c>
      <c r="AE1305" s="67">
        <f t="shared" si="304"/>
        <v>0.7</v>
      </c>
      <c r="AF1305" s="70">
        <f>IF(C1305=Sheet6!$E$3,Sheet6!$E$4,IF('January 2023'!C1305=Sheet6!$F$3,Sheet6!$F$4,IF('January 2023'!C1305=Sheet6!$G$3,Sheet6!$G$4,IF('January 2023'!C1305=Sheet6!$H$3,Sheet6!$H$4,IF('January 2023'!C1305=Sheet6!$I$3,Sheet6!$I$4,IF('January 2023'!C1305=Sheet6!$J$3,Sheet6!$J$4,IF('January 2023'!C1305=Sheet6!$K$3,Sheet6!$K$4,IF('January 2023'!C1305=Sheet6!$L$3,Sheet6!$L$4))))))))</f>
        <v>0.11591202664236167</v>
      </c>
      <c r="AG1305" s="74">
        <f t="shared" si="305"/>
        <v>0.73971468417688668</v>
      </c>
      <c r="AH1305" s="71">
        <v>0.83099999999999996</v>
      </c>
      <c r="AI1305" s="72">
        <f t="shared" si="306"/>
        <v>0</v>
      </c>
      <c r="AJ1305" s="73">
        <f t="shared" si="307"/>
        <v>0.7</v>
      </c>
      <c r="AK1305" s="73">
        <v>0.63021003652928631</v>
      </c>
      <c r="AL1305" s="95">
        <f t="shared" si="308"/>
        <v>1</v>
      </c>
      <c r="AM1305" s="107">
        <v>0</v>
      </c>
      <c r="AN1305" s="98">
        <f t="shared" si="309"/>
        <v>2513.4863999999216</v>
      </c>
      <c r="AO1305" s="99" t="e">
        <f>SUMIF([1]Sheet1!$AB:$AB,E1305,[1]Sheet1!$AA:$AA)</f>
        <v>#VALUE!</v>
      </c>
      <c r="AP1305" s="100" t="str">
        <f t="shared" si="310"/>
        <v/>
      </c>
      <c r="AQ1305" s="97">
        <f t="shared" si="311"/>
        <v>1</v>
      </c>
      <c r="AR1305" s="100">
        <f t="shared" si="312"/>
        <v>1.1609664132577853</v>
      </c>
      <c r="AS1305" s="101">
        <f t="shared" si="313"/>
        <v>0.14121609627704446</v>
      </c>
      <c r="AT1305" s="100">
        <v>0.11591202664236167</v>
      </c>
      <c r="AU1305" s="108">
        <f t="shared" si="314"/>
        <v>0</v>
      </c>
    </row>
    <row r="1306" spans="1:47" hidden="1">
      <c r="A1306" s="21">
        <v>44927</v>
      </c>
      <c r="B1306" s="22" t="s">
        <v>13</v>
      </c>
      <c r="C1306" s="22" t="s">
        <v>974</v>
      </c>
      <c r="D1306" s="22" t="s">
        <v>1096</v>
      </c>
      <c r="E1306" s="22">
        <v>1000240686</v>
      </c>
      <c r="F1306" s="22" t="s">
        <v>32</v>
      </c>
      <c r="G1306" s="22">
        <v>1069288</v>
      </c>
      <c r="H1306" s="36" t="s">
        <v>20</v>
      </c>
      <c r="I1306" s="4" t="s">
        <v>3517</v>
      </c>
      <c r="J1306" s="4" t="s">
        <v>3555</v>
      </c>
      <c r="K1306" s="25">
        <v>24560</v>
      </c>
      <c r="L1306" s="25">
        <v>24560</v>
      </c>
      <c r="M1306" s="26">
        <v>1</v>
      </c>
      <c r="N1306" s="26">
        <v>0</v>
      </c>
      <c r="O1306" s="26">
        <v>64</v>
      </c>
      <c r="P1306" s="26">
        <v>1200</v>
      </c>
      <c r="Q1306" s="26">
        <v>14083.599999999999</v>
      </c>
      <c r="R1306" s="27">
        <v>75938.55</v>
      </c>
      <c r="S1306" s="27">
        <v>894000.00000000012</v>
      </c>
      <c r="T1306" s="28">
        <v>30100</v>
      </c>
      <c r="U1306" s="27">
        <v>914000</v>
      </c>
      <c r="V1306" s="29">
        <v>1</v>
      </c>
      <c r="W1306" s="26">
        <v>33</v>
      </c>
      <c r="X1306" s="30">
        <f t="shared" si="300"/>
        <v>65</v>
      </c>
      <c r="Y1306" s="31">
        <f t="shared" si="301"/>
        <v>15283.599999999999</v>
      </c>
      <c r="Z1306" s="31">
        <f t="shared" si="302"/>
        <v>969938.55000000016</v>
      </c>
      <c r="AA1306" s="31">
        <f t="shared" si="303"/>
        <v>944100</v>
      </c>
      <c r="AB1306" s="5">
        <v>34</v>
      </c>
      <c r="AC1306" s="6">
        <v>1005813.5999999999</v>
      </c>
      <c r="AD1306" s="30">
        <v>2</v>
      </c>
      <c r="AE1306" s="67">
        <f t="shared" si="304"/>
        <v>0.52307692307692311</v>
      </c>
      <c r="AF1306" s="70">
        <f>IF(C1306=Sheet6!$E$3,Sheet6!$E$4,IF('January 2023'!C1306=Sheet6!$F$3,Sheet6!$F$4,IF('January 2023'!C1306=Sheet6!$G$3,Sheet6!$G$4,IF('January 2023'!C1306=Sheet6!$H$3,Sheet6!$H$4,IF('January 2023'!C1306=Sheet6!$I$3,Sheet6!$I$4,IF('January 2023'!C1306=Sheet6!$J$3,Sheet6!$J$4,IF('January 2023'!C1306=Sheet6!$K$3,Sheet6!$K$4,IF('January 2023'!C1306=Sheet6!$L$3,Sheet6!$L$4))))))))</f>
        <v>0.11591202664236167</v>
      </c>
      <c r="AG1306" s="74">
        <f t="shared" si="305"/>
        <v>0.62229641693811066</v>
      </c>
      <c r="AH1306" s="71">
        <v>0.83099999999999996</v>
      </c>
      <c r="AI1306" s="72">
        <f t="shared" si="306"/>
        <v>0</v>
      </c>
      <c r="AJ1306" s="73">
        <f t="shared" si="307"/>
        <v>0.52307692307692311</v>
      </c>
      <c r="AK1306" s="73">
        <v>0.63021003652928631</v>
      </c>
      <c r="AL1306" s="95">
        <f t="shared" si="308"/>
        <v>0</v>
      </c>
      <c r="AM1306" s="107">
        <v>0</v>
      </c>
      <c r="AN1306" s="98">
        <f t="shared" si="309"/>
        <v>5125.760000000002</v>
      </c>
      <c r="AO1306" s="99" t="e">
        <f>SUMIF([1]Sheet1!$AB:$AB,E1306,[1]Sheet1!$AA:$AA)</f>
        <v>#VALUE!</v>
      </c>
      <c r="AP1306" s="100" t="str">
        <f t="shared" si="310"/>
        <v/>
      </c>
      <c r="AQ1306" s="97">
        <f t="shared" si="311"/>
        <v>1</v>
      </c>
      <c r="AR1306" s="100">
        <f t="shared" si="312"/>
        <v>0.97336063196993239</v>
      </c>
      <c r="AS1306" s="101">
        <f t="shared" si="313"/>
        <v>0.39428116633649601</v>
      </c>
      <c r="AT1306" s="100">
        <v>0.11591202664236167</v>
      </c>
      <c r="AU1306" s="108">
        <f t="shared" si="314"/>
        <v>0</v>
      </c>
    </row>
    <row r="1307" spans="1:47" hidden="1">
      <c r="A1307" s="21">
        <v>44927</v>
      </c>
      <c r="B1307" s="22" t="s">
        <v>13</v>
      </c>
      <c r="C1307" s="22" t="s">
        <v>974</v>
      </c>
      <c r="D1307" s="22" t="s">
        <v>1103</v>
      </c>
      <c r="E1307" s="22">
        <v>1000240693</v>
      </c>
      <c r="F1307" s="22" t="s">
        <v>32</v>
      </c>
      <c r="G1307" s="22">
        <v>1069288</v>
      </c>
      <c r="H1307" s="36" t="s">
        <v>20</v>
      </c>
      <c r="I1307" s="4" t="s">
        <v>3526</v>
      </c>
      <c r="J1307" s="4" t="s">
        <v>3563</v>
      </c>
      <c r="K1307" s="25">
        <v>24030.709999999963</v>
      </c>
      <c r="L1307" s="25">
        <v>24030.709999999963</v>
      </c>
      <c r="M1307" s="26">
        <v>0</v>
      </c>
      <c r="N1307" s="26">
        <v>0</v>
      </c>
      <c r="O1307" s="26">
        <v>71</v>
      </c>
      <c r="P1307" s="26">
        <v>0</v>
      </c>
      <c r="Q1307" s="26">
        <v>19428</v>
      </c>
      <c r="R1307" s="27">
        <v>0</v>
      </c>
      <c r="S1307" s="27">
        <v>1231785.9500000002</v>
      </c>
      <c r="T1307" s="28">
        <v>0</v>
      </c>
      <c r="U1307" s="27">
        <v>1229400</v>
      </c>
      <c r="V1307" s="29">
        <v>0</v>
      </c>
      <c r="W1307" s="26">
        <v>50</v>
      </c>
      <c r="X1307" s="30">
        <f t="shared" si="300"/>
        <v>71</v>
      </c>
      <c r="Y1307" s="31">
        <f t="shared" si="301"/>
        <v>19428</v>
      </c>
      <c r="Z1307" s="31">
        <f t="shared" si="302"/>
        <v>1231785.9500000002</v>
      </c>
      <c r="AA1307" s="31">
        <f t="shared" si="303"/>
        <v>1229400</v>
      </c>
      <c r="AB1307" s="5">
        <v>50</v>
      </c>
      <c r="AC1307" s="6">
        <v>138016.41</v>
      </c>
      <c r="AD1307" s="30">
        <v>1</v>
      </c>
      <c r="AE1307" s="67">
        <f t="shared" si="304"/>
        <v>0.70422535211267601</v>
      </c>
      <c r="AF1307" s="70">
        <f>IF(C1307=Sheet6!$E$3,Sheet6!$E$4,IF('January 2023'!C1307=Sheet6!$F$3,Sheet6!$F$4,IF('January 2023'!C1307=Sheet6!$G$3,Sheet6!$G$4,IF('January 2023'!C1307=Sheet6!$H$3,Sheet6!$H$4,IF('January 2023'!C1307=Sheet6!$I$3,Sheet6!$I$4,IF('January 2023'!C1307=Sheet6!$J$3,Sheet6!$J$4,IF('January 2023'!C1307=Sheet6!$K$3,Sheet6!$K$4,IF('January 2023'!C1307=Sheet6!$L$3,Sheet6!$L$4))))))))</f>
        <v>0.11591202664236167</v>
      </c>
      <c r="AG1307" s="74">
        <f t="shared" si="305"/>
        <v>0.80846550101932191</v>
      </c>
      <c r="AH1307" s="71">
        <v>0.83099999999999996</v>
      </c>
      <c r="AI1307" s="72">
        <f t="shared" si="306"/>
        <v>0</v>
      </c>
      <c r="AJ1307" s="73">
        <f t="shared" si="307"/>
        <v>0.70422535211267601</v>
      </c>
      <c r="AK1307" s="73">
        <v>0.63021003652928631</v>
      </c>
      <c r="AL1307" s="95">
        <f t="shared" si="308"/>
        <v>1</v>
      </c>
      <c r="AM1307" s="107">
        <v>0</v>
      </c>
      <c r="AN1307" s="98">
        <f t="shared" si="309"/>
        <v>541.52000999996744</v>
      </c>
      <c r="AO1307" s="99" t="e">
        <f>SUMIF([1]Sheet1!$AB:$AB,E1307,[1]Sheet1!$AA:$AA)</f>
        <v>#VALUE!</v>
      </c>
      <c r="AP1307" s="100" t="str">
        <f t="shared" si="310"/>
        <v/>
      </c>
      <c r="AQ1307" s="97">
        <f t="shared" si="311"/>
        <v>1</v>
      </c>
      <c r="AR1307" s="100">
        <f t="shared" si="312"/>
        <v>0.99806301573743372</v>
      </c>
      <c r="AS1307" s="101">
        <f t="shared" si="313"/>
        <v>0.19310048393298029</v>
      </c>
      <c r="AT1307" s="100">
        <v>0.11591202664236167</v>
      </c>
      <c r="AU1307" s="108">
        <f t="shared" si="314"/>
        <v>0</v>
      </c>
    </row>
    <row r="1308" spans="1:47" hidden="1">
      <c r="A1308" s="21">
        <v>44927</v>
      </c>
      <c r="B1308" s="23" t="s">
        <v>13</v>
      </c>
      <c r="C1308" s="23" t="s">
        <v>974</v>
      </c>
      <c r="D1308" s="23" t="s">
        <v>1131</v>
      </c>
      <c r="E1308" s="23">
        <v>1000203099</v>
      </c>
      <c r="F1308" s="23" t="s">
        <v>32</v>
      </c>
      <c r="G1308" s="23">
        <v>1070899</v>
      </c>
      <c r="H1308" s="37" t="s">
        <v>20</v>
      </c>
      <c r="I1308" s="4" t="s">
        <v>3524</v>
      </c>
      <c r="J1308" s="4" t="s">
        <v>3562</v>
      </c>
      <c r="K1308" s="24">
        <v>22508.800000000047</v>
      </c>
      <c r="L1308" s="24">
        <v>22508.800000000047</v>
      </c>
      <c r="M1308" s="29">
        <v>0</v>
      </c>
      <c r="N1308" s="29">
        <v>0</v>
      </c>
      <c r="O1308" s="29">
        <v>120</v>
      </c>
      <c r="P1308" s="29">
        <v>0</v>
      </c>
      <c r="Q1308" s="29">
        <v>24688.000000000007</v>
      </c>
      <c r="R1308" s="28">
        <v>0</v>
      </c>
      <c r="S1308" s="28">
        <v>1546295.16</v>
      </c>
      <c r="T1308" s="28">
        <v>0</v>
      </c>
      <c r="U1308" s="28">
        <v>1932400</v>
      </c>
      <c r="V1308" s="29">
        <v>0</v>
      </c>
      <c r="W1308" s="29">
        <v>80</v>
      </c>
      <c r="X1308" s="32">
        <f t="shared" si="300"/>
        <v>120</v>
      </c>
      <c r="Y1308" s="33">
        <f t="shared" si="301"/>
        <v>24688.000000000007</v>
      </c>
      <c r="Z1308" s="33">
        <f t="shared" si="302"/>
        <v>1546295.16</v>
      </c>
      <c r="AA1308" s="33">
        <f t="shared" si="303"/>
        <v>1932400</v>
      </c>
      <c r="AB1308" s="5">
        <v>80</v>
      </c>
      <c r="AC1308" s="6">
        <v>692306.25</v>
      </c>
      <c r="AD1308" s="32">
        <v>1</v>
      </c>
      <c r="AE1308" s="67">
        <f t="shared" si="304"/>
        <v>0.66666666666666663</v>
      </c>
      <c r="AF1308" s="70">
        <f>IF(C1308=Sheet6!$E$3,Sheet6!$E$4,IF('January 2023'!C1308=Sheet6!$F$3,Sheet6!$F$4,IF('January 2023'!C1308=Sheet6!$G$3,Sheet6!$G$4,IF('January 2023'!C1308=Sheet6!$H$3,Sheet6!$H$4,IF('January 2023'!C1308=Sheet6!$I$3,Sheet6!$I$4,IF('January 2023'!C1308=Sheet6!$J$3,Sheet6!$J$4,IF('January 2023'!C1308=Sheet6!$K$3,Sheet6!$K$4,IF('January 2023'!C1308=Sheet6!$L$3,Sheet6!$L$4))))))))</f>
        <v>0.11591202664236167</v>
      </c>
      <c r="AG1308" s="74">
        <f t="shared" si="305"/>
        <v>1.0968154677281754</v>
      </c>
      <c r="AH1308" s="71">
        <v>0.83099999999999996</v>
      </c>
      <c r="AI1308" s="72">
        <f t="shared" si="306"/>
        <v>1</v>
      </c>
      <c r="AJ1308" s="73">
        <f t="shared" si="307"/>
        <v>0.66666666666666663</v>
      </c>
      <c r="AK1308" s="73">
        <v>0.63021003652928631</v>
      </c>
      <c r="AL1308" s="95">
        <f t="shared" si="308"/>
        <v>1</v>
      </c>
      <c r="AM1308" s="107">
        <v>0</v>
      </c>
      <c r="AN1308" s="98">
        <f t="shared" si="309"/>
        <v>0</v>
      </c>
      <c r="AO1308" s="99" t="e">
        <f>SUMIF([1]Sheet1!$AB:$AB,E1308,[1]Sheet1!$AA:$AA)</f>
        <v>#VALUE!</v>
      </c>
      <c r="AP1308" s="100">
        <f t="shared" si="310"/>
        <v>1</v>
      </c>
      <c r="AQ1308" s="97">
        <f t="shared" si="311"/>
        <v>0</v>
      </c>
      <c r="AR1308" s="100">
        <f t="shared" si="312"/>
        <v>1.2496967267232475</v>
      </c>
      <c r="AS1308" s="101">
        <f t="shared" si="313"/>
        <v>-0.37068669983932856</v>
      </c>
      <c r="AT1308" s="100">
        <v>0.11591202664236167</v>
      </c>
      <c r="AU1308" s="108">
        <f t="shared" si="314"/>
        <v>1</v>
      </c>
    </row>
    <row r="1309" spans="1:47" hidden="1">
      <c r="A1309" s="21">
        <v>44927</v>
      </c>
      <c r="B1309" s="22" t="s">
        <v>13</v>
      </c>
      <c r="C1309" s="22" t="s">
        <v>974</v>
      </c>
      <c r="D1309" s="22" t="s">
        <v>1130</v>
      </c>
      <c r="E1309" s="22">
        <v>1002050629</v>
      </c>
      <c r="F1309" s="22" t="s">
        <v>32</v>
      </c>
      <c r="G1309" s="22">
        <v>1069288</v>
      </c>
      <c r="H1309" s="36" t="s">
        <v>20</v>
      </c>
      <c r="I1309" s="4" t="s">
        <v>3525</v>
      </c>
      <c r="J1309" s="4" t="s">
        <v>3525</v>
      </c>
      <c r="K1309" s="25">
        <v>13329.179999999993</v>
      </c>
      <c r="L1309" s="25">
        <v>13329.179999999993</v>
      </c>
      <c r="M1309" s="26">
        <v>2</v>
      </c>
      <c r="N1309" s="26">
        <v>2</v>
      </c>
      <c r="O1309" s="26">
        <v>0</v>
      </c>
      <c r="P1309" s="26">
        <v>13259</v>
      </c>
      <c r="Q1309" s="26">
        <v>0</v>
      </c>
      <c r="R1309" s="27">
        <v>848892.6</v>
      </c>
      <c r="S1309" s="27">
        <v>0</v>
      </c>
      <c r="T1309" s="28">
        <v>848704.36</v>
      </c>
      <c r="U1309" s="27">
        <v>0</v>
      </c>
      <c r="V1309" s="29">
        <v>2</v>
      </c>
      <c r="W1309" s="26">
        <v>0</v>
      </c>
      <c r="X1309" s="30">
        <f t="shared" si="300"/>
        <v>2</v>
      </c>
      <c r="Y1309" s="31">
        <f t="shared" si="301"/>
        <v>13259</v>
      </c>
      <c r="Z1309" s="31">
        <f t="shared" si="302"/>
        <v>848892.6</v>
      </c>
      <c r="AA1309" s="31">
        <f t="shared" si="303"/>
        <v>848704.36</v>
      </c>
      <c r="AB1309" s="5">
        <v>2</v>
      </c>
      <c r="AC1309" s="6">
        <v>899484.5</v>
      </c>
      <c r="AD1309" s="30">
        <v>0</v>
      </c>
      <c r="AE1309" s="67">
        <f t="shared" si="304"/>
        <v>1</v>
      </c>
      <c r="AF1309" s="70">
        <f>IF(C1309=Sheet6!$E$3,Sheet6!$E$4,IF('January 2023'!C1309=Sheet6!$F$3,Sheet6!$F$4,IF('January 2023'!C1309=Sheet6!$G$3,Sheet6!$G$4,IF('January 2023'!C1309=Sheet6!$H$3,Sheet6!$H$4,IF('January 2023'!C1309=Sheet6!$I$3,Sheet6!$I$4,IF('January 2023'!C1309=Sheet6!$J$3,Sheet6!$J$4,IF('January 2023'!C1309=Sheet6!$K$3,Sheet6!$K$4,IF('January 2023'!C1309=Sheet6!$L$3,Sheet6!$L$4))))))))</f>
        <v>0.11591202664236167</v>
      </c>
      <c r="AG1309" s="74">
        <f t="shared" si="305"/>
        <v>0.99473485990886212</v>
      </c>
      <c r="AH1309" s="71">
        <v>0.83099999999999996</v>
      </c>
      <c r="AI1309" s="72">
        <f t="shared" si="306"/>
        <v>1</v>
      </c>
      <c r="AJ1309" s="73">
        <f t="shared" si="307"/>
        <v>1</v>
      </c>
      <c r="AK1309" s="73">
        <v>0.63021003652928631</v>
      </c>
      <c r="AL1309" s="95">
        <f t="shared" si="308"/>
        <v>1</v>
      </c>
      <c r="AM1309" s="107">
        <v>0</v>
      </c>
      <c r="AN1309" s="98">
        <f t="shared" si="309"/>
        <v>0</v>
      </c>
      <c r="AO1309" s="99" t="e">
        <f>SUMIF([1]Sheet1!$AB:$AB,E1309,[1]Sheet1!$AA:$AA)</f>
        <v>#VALUE!</v>
      </c>
      <c r="AP1309" s="100">
        <f t="shared" si="310"/>
        <v>1</v>
      </c>
      <c r="AQ1309" s="97">
        <f t="shared" si="311"/>
        <v>0</v>
      </c>
      <c r="AR1309" s="100">
        <f t="shared" si="312"/>
        <v>0.99977825227832118</v>
      </c>
      <c r="AS1309" s="101">
        <f t="shared" si="313"/>
        <v>5.4857202799971638E-3</v>
      </c>
      <c r="AT1309" s="100">
        <v>0.11591202664236167</v>
      </c>
      <c r="AU1309" s="108">
        <f t="shared" si="314"/>
        <v>1</v>
      </c>
    </row>
    <row r="1310" spans="1:47" hidden="1">
      <c r="A1310" s="21">
        <v>44927</v>
      </c>
      <c r="B1310" s="22" t="s">
        <v>13</v>
      </c>
      <c r="C1310" s="22" t="s">
        <v>974</v>
      </c>
      <c r="D1310" s="22" t="s">
        <v>1179</v>
      </c>
      <c r="E1310" s="22">
        <v>1000255089</v>
      </c>
      <c r="F1310" s="22" t="s">
        <v>32</v>
      </c>
      <c r="G1310" s="22">
        <v>1069288</v>
      </c>
      <c r="H1310" s="36" t="s">
        <v>20</v>
      </c>
      <c r="I1310" s="4" t="s">
        <v>3526</v>
      </c>
      <c r="J1310" s="4" t="s">
        <v>3563</v>
      </c>
      <c r="K1310" s="25">
        <v>11902.496774193634</v>
      </c>
      <c r="L1310" s="25">
        <v>11902.496774193634</v>
      </c>
      <c r="M1310" s="26">
        <v>1</v>
      </c>
      <c r="N1310" s="26">
        <v>0</v>
      </c>
      <c r="O1310" s="26">
        <v>29</v>
      </c>
      <c r="P1310" s="26">
        <v>1200</v>
      </c>
      <c r="Q1310" s="26">
        <v>2334.8000000000002</v>
      </c>
      <c r="R1310" s="27">
        <v>75938.55</v>
      </c>
      <c r="S1310" s="27">
        <v>139451.28999999998</v>
      </c>
      <c r="T1310" s="28">
        <v>144500</v>
      </c>
      <c r="U1310" s="27">
        <v>197840</v>
      </c>
      <c r="V1310" s="29">
        <v>2</v>
      </c>
      <c r="W1310" s="26">
        <v>17</v>
      </c>
      <c r="X1310" s="30">
        <f t="shared" si="300"/>
        <v>30</v>
      </c>
      <c r="Y1310" s="31">
        <f t="shared" si="301"/>
        <v>3534.8</v>
      </c>
      <c r="Z1310" s="31">
        <f t="shared" si="302"/>
        <v>215389.83999999997</v>
      </c>
      <c r="AA1310" s="31">
        <f t="shared" si="303"/>
        <v>342340</v>
      </c>
      <c r="AB1310" s="5">
        <v>19</v>
      </c>
      <c r="AC1310" s="6">
        <v>1829752.11</v>
      </c>
      <c r="AD1310" s="30">
        <v>4</v>
      </c>
      <c r="AE1310" s="67">
        <f t="shared" si="304"/>
        <v>0.6333333333333333</v>
      </c>
      <c r="AF1310" s="70">
        <f>IF(C1310=Sheet6!$E$3,Sheet6!$E$4,IF('January 2023'!C1310=Sheet6!$F$3,Sheet6!$F$4,IF('January 2023'!C1310=Sheet6!$G$3,Sheet6!$G$4,IF('January 2023'!C1310=Sheet6!$H$3,Sheet6!$H$4,IF('January 2023'!C1310=Sheet6!$I$3,Sheet6!$I$4,IF('January 2023'!C1310=Sheet6!$J$3,Sheet6!$J$4,IF('January 2023'!C1310=Sheet6!$K$3,Sheet6!$K$4,IF('January 2023'!C1310=Sheet6!$L$3,Sheet6!$L$4))))))))</f>
        <v>0.11591202664236167</v>
      </c>
      <c r="AG1310" s="74">
        <f t="shared" si="305"/>
        <v>0.29697970661617545</v>
      </c>
      <c r="AH1310" s="71">
        <v>0.83099999999999996</v>
      </c>
      <c r="AI1310" s="72">
        <f t="shared" si="306"/>
        <v>0</v>
      </c>
      <c r="AJ1310" s="73">
        <f t="shared" si="307"/>
        <v>0.6333333333333333</v>
      </c>
      <c r="AK1310" s="73">
        <v>0.63021003652928631</v>
      </c>
      <c r="AL1310" s="95">
        <f t="shared" si="308"/>
        <v>1</v>
      </c>
      <c r="AM1310" s="107">
        <v>0</v>
      </c>
      <c r="AN1310" s="98">
        <f t="shared" si="309"/>
        <v>6356.1748193549092</v>
      </c>
      <c r="AO1310" s="99" t="e">
        <f>SUMIF([1]Sheet1!$AB:$AB,E1310,[1]Sheet1!$AA:$AA)</f>
        <v>#VALUE!</v>
      </c>
      <c r="AP1310" s="100" t="str">
        <f t="shared" si="310"/>
        <v/>
      </c>
      <c r="AQ1310" s="97">
        <f t="shared" si="311"/>
        <v>1</v>
      </c>
      <c r="AR1310" s="100">
        <f t="shared" si="312"/>
        <v>1.5893971600517465</v>
      </c>
      <c r="AS1310" s="101">
        <f t="shared" si="313"/>
        <v>0.52798129771124991</v>
      </c>
      <c r="AT1310" s="100">
        <v>0.11591202664236167</v>
      </c>
      <c r="AU1310" s="108">
        <f t="shared" si="314"/>
        <v>0</v>
      </c>
    </row>
    <row r="1311" spans="1:47" hidden="1">
      <c r="A1311" s="21">
        <v>44927</v>
      </c>
      <c r="B1311" s="22" t="s">
        <v>13</v>
      </c>
      <c r="C1311" s="22" t="s">
        <v>974</v>
      </c>
      <c r="D1311" s="22" t="s">
        <v>1150</v>
      </c>
      <c r="E1311" s="22">
        <v>1000281744</v>
      </c>
      <c r="F1311" s="22" t="s">
        <v>32</v>
      </c>
      <c r="G1311" s="22">
        <v>1079549</v>
      </c>
      <c r="H1311" s="36" t="s">
        <v>20</v>
      </c>
      <c r="I1311" s="4" t="s">
        <v>3515</v>
      </c>
      <c r="J1311" s="4" t="s">
        <v>3553</v>
      </c>
      <c r="K1311" s="25">
        <v>11183</v>
      </c>
      <c r="L1311" s="25">
        <v>11183</v>
      </c>
      <c r="M1311" s="26">
        <v>1</v>
      </c>
      <c r="N1311" s="26">
        <v>0</v>
      </c>
      <c r="O1311" s="26">
        <v>21</v>
      </c>
      <c r="P1311" s="26">
        <v>1200</v>
      </c>
      <c r="Q1311" s="26">
        <v>3237.8</v>
      </c>
      <c r="R1311" s="27">
        <v>75938.55</v>
      </c>
      <c r="S1311" s="27">
        <v>204276.04999999996</v>
      </c>
      <c r="T1311" s="28">
        <v>0</v>
      </c>
      <c r="U1311" s="27">
        <v>274800</v>
      </c>
      <c r="V1311" s="29">
        <v>0</v>
      </c>
      <c r="W1311" s="26">
        <v>13</v>
      </c>
      <c r="X1311" s="30">
        <f t="shared" si="300"/>
        <v>22</v>
      </c>
      <c r="Y1311" s="31">
        <f t="shared" si="301"/>
        <v>4437.8</v>
      </c>
      <c r="Z1311" s="31">
        <f t="shared" si="302"/>
        <v>280214.59999999998</v>
      </c>
      <c r="AA1311" s="31">
        <f t="shared" si="303"/>
        <v>274800</v>
      </c>
      <c r="AB1311" s="5">
        <v>13</v>
      </c>
      <c r="AC1311" s="6">
        <v>1814362.2799999998</v>
      </c>
      <c r="AD1311" s="30">
        <v>2</v>
      </c>
      <c r="AE1311" s="67">
        <f t="shared" si="304"/>
        <v>0.59090909090909094</v>
      </c>
      <c r="AF1311" s="70">
        <f>IF(C1311=Sheet6!$E$3,Sheet6!$E$4,IF('January 2023'!C1311=Sheet6!$F$3,Sheet6!$F$4,IF('January 2023'!C1311=Sheet6!$G$3,Sheet6!$G$4,IF('January 2023'!C1311=Sheet6!$H$3,Sheet6!$H$4,IF('January 2023'!C1311=Sheet6!$I$3,Sheet6!$I$4,IF('January 2023'!C1311=Sheet6!$J$3,Sheet6!$J$4,IF('January 2023'!C1311=Sheet6!$K$3,Sheet6!$K$4,IF('January 2023'!C1311=Sheet6!$L$3,Sheet6!$L$4))))))))</f>
        <v>0.11591202664236167</v>
      </c>
      <c r="AG1311" s="74">
        <f t="shared" si="305"/>
        <v>0.39683448090852186</v>
      </c>
      <c r="AH1311" s="71">
        <v>0.83099999999999996</v>
      </c>
      <c r="AI1311" s="72">
        <f t="shared" si="306"/>
        <v>0</v>
      </c>
      <c r="AJ1311" s="73">
        <f t="shared" si="307"/>
        <v>0.59090909090909094</v>
      </c>
      <c r="AK1311" s="73">
        <v>0.63021003652928631</v>
      </c>
      <c r="AL1311" s="95">
        <f t="shared" si="308"/>
        <v>0</v>
      </c>
      <c r="AM1311" s="107">
        <v>0</v>
      </c>
      <c r="AN1311" s="98">
        <f t="shared" si="309"/>
        <v>4855.2730000000001</v>
      </c>
      <c r="AO1311" s="99" t="e">
        <f>SUMIF([1]Sheet1!$AB:$AB,E1311,[1]Sheet1!$AA:$AA)</f>
        <v>#VALUE!</v>
      </c>
      <c r="AP1311" s="100" t="str">
        <f t="shared" si="310"/>
        <v/>
      </c>
      <c r="AQ1311" s="97">
        <f t="shared" si="311"/>
        <v>1</v>
      </c>
      <c r="AR1311" s="100">
        <f t="shared" si="312"/>
        <v>0.98067695259276288</v>
      </c>
      <c r="AS1311" s="101">
        <f t="shared" si="313"/>
        <v>0.61083357057889986</v>
      </c>
      <c r="AT1311" s="100">
        <v>0.11591202664236167</v>
      </c>
      <c r="AU1311" s="108">
        <f t="shared" si="314"/>
        <v>0</v>
      </c>
    </row>
    <row r="1312" spans="1:47" hidden="1">
      <c r="A1312" s="21">
        <v>44927</v>
      </c>
      <c r="B1312" s="22" t="s">
        <v>13</v>
      </c>
      <c r="C1312" s="22" t="s">
        <v>974</v>
      </c>
      <c r="D1312" s="22" t="s">
        <v>1140</v>
      </c>
      <c r="E1312" s="22">
        <v>1002050578</v>
      </c>
      <c r="F1312" s="22" t="s">
        <v>32</v>
      </c>
      <c r="G1312" s="22">
        <v>1069250</v>
      </c>
      <c r="H1312" s="36" t="s">
        <v>20</v>
      </c>
      <c r="I1312" s="4" t="s">
        <v>3525</v>
      </c>
      <c r="J1312" s="4" t="s">
        <v>3525</v>
      </c>
      <c r="K1312" s="25">
        <v>10990.100000000035</v>
      </c>
      <c r="L1312" s="25">
        <v>10990.100000000035</v>
      </c>
      <c r="M1312" s="26">
        <v>1</v>
      </c>
      <c r="N1312" s="26">
        <v>1</v>
      </c>
      <c r="O1312" s="26">
        <v>0</v>
      </c>
      <c r="P1312" s="26">
        <v>5567</v>
      </c>
      <c r="Q1312" s="26">
        <v>0</v>
      </c>
      <c r="R1312" s="27">
        <v>356420.93</v>
      </c>
      <c r="S1312" s="27">
        <v>0</v>
      </c>
      <c r="T1312" s="28">
        <v>710966.61</v>
      </c>
      <c r="U1312" s="27">
        <v>0</v>
      </c>
      <c r="V1312" s="29">
        <v>1</v>
      </c>
      <c r="W1312" s="26">
        <v>0</v>
      </c>
      <c r="X1312" s="30">
        <f t="shared" si="300"/>
        <v>1</v>
      </c>
      <c r="Y1312" s="31">
        <f t="shared" si="301"/>
        <v>5567</v>
      </c>
      <c r="Z1312" s="31">
        <f t="shared" si="302"/>
        <v>356420.93</v>
      </c>
      <c r="AA1312" s="31">
        <f t="shared" si="303"/>
        <v>710966.61</v>
      </c>
      <c r="AB1312" s="5">
        <v>1</v>
      </c>
      <c r="AC1312" s="6">
        <v>1500081.77</v>
      </c>
      <c r="AD1312" s="30">
        <v>0</v>
      </c>
      <c r="AE1312" s="67">
        <f t="shared" si="304"/>
        <v>1</v>
      </c>
      <c r="AF1312" s="70">
        <f>IF(C1312=Sheet6!$E$3,Sheet6!$E$4,IF('January 2023'!C1312=Sheet6!$F$3,Sheet6!$F$4,IF('January 2023'!C1312=Sheet6!$G$3,Sheet6!$G$4,IF('January 2023'!C1312=Sheet6!$H$3,Sheet6!$H$4,IF('January 2023'!C1312=Sheet6!$I$3,Sheet6!$I$4,IF('January 2023'!C1312=Sheet6!$J$3,Sheet6!$J$4,IF('January 2023'!C1312=Sheet6!$K$3,Sheet6!$K$4,IF('January 2023'!C1312=Sheet6!$L$3,Sheet6!$L$4))))))))</f>
        <v>0.11591202664236167</v>
      </c>
      <c r="AG1312" s="74">
        <f t="shared" si="305"/>
        <v>0.50654680121199824</v>
      </c>
      <c r="AH1312" s="71">
        <v>0.83099999999999996</v>
      </c>
      <c r="AI1312" s="72">
        <f t="shared" si="306"/>
        <v>0</v>
      </c>
      <c r="AJ1312" s="73">
        <f t="shared" si="307"/>
        <v>1</v>
      </c>
      <c r="AK1312" s="73">
        <v>0.63021003652928631</v>
      </c>
      <c r="AL1312" s="95">
        <f t="shared" si="308"/>
        <v>1</v>
      </c>
      <c r="AM1312" s="107">
        <v>0</v>
      </c>
      <c r="AN1312" s="98">
        <f t="shared" si="309"/>
        <v>3565.7731000000294</v>
      </c>
      <c r="AO1312" s="99" t="e">
        <f>SUMIF([1]Sheet1!$AB:$AB,E1312,[1]Sheet1!$AA:$AA)</f>
        <v>#VALUE!</v>
      </c>
      <c r="AP1312" s="100" t="str">
        <f t="shared" si="310"/>
        <v/>
      </c>
      <c r="AQ1312" s="97">
        <f t="shared" si="311"/>
        <v>1</v>
      </c>
      <c r="AR1312" s="100">
        <f t="shared" si="312"/>
        <v>1.9947386647579872</v>
      </c>
      <c r="AS1312" s="101">
        <f t="shared" si="313"/>
        <v>-1.0428489887051029E-2</v>
      </c>
      <c r="AT1312" s="100">
        <v>0.11591202664236167</v>
      </c>
      <c r="AU1312" s="108">
        <f t="shared" si="314"/>
        <v>1</v>
      </c>
    </row>
    <row r="1313" spans="1:47" hidden="1">
      <c r="A1313" s="21">
        <v>44927</v>
      </c>
      <c r="B1313" s="22" t="s">
        <v>13</v>
      </c>
      <c r="C1313" s="22" t="s">
        <v>974</v>
      </c>
      <c r="D1313" s="22" t="s">
        <v>1169</v>
      </c>
      <c r="E1313" s="22">
        <v>1000284515</v>
      </c>
      <c r="F1313" s="22" t="s">
        <v>32</v>
      </c>
      <c r="G1313" s="22">
        <v>1079549</v>
      </c>
      <c r="H1313" s="36" t="s">
        <v>20</v>
      </c>
      <c r="I1313" s="4" t="s">
        <v>3526</v>
      </c>
      <c r="J1313" s="4" t="s">
        <v>3563</v>
      </c>
      <c r="K1313" s="25">
        <v>10842</v>
      </c>
      <c r="L1313" s="25">
        <v>10842</v>
      </c>
      <c r="M1313" s="26">
        <v>0</v>
      </c>
      <c r="N1313" s="26">
        <v>0</v>
      </c>
      <c r="O1313" s="26">
        <v>27</v>
      </c>
      <c r="P1313" s="26">
        <v>0</v>
      </c>
      <c r="Q1313" s="26">
        <v>4408.2000000000007</v>
      </c>
      <c r="R1313" s="27">
        <v>0</v>
      </c>
      <c r="S1313" s="27">
        <v>280100.61</v>
      </c>
      <c r="T1313" s="28">
        <v>0</v>
      </c>
      <c r="U1313" s="27">
        <v>291900</v>
      </c>
      <c r="V1313" s="29">
        <v>0</v>
      </c>
      <c r="W1313" s="26">
        <v>18</v>
      </c>
      <c r="X1313" s="30">
        <f t="shared" si="300"/>
        <v>27</v>
      </c>
      <c r="Y1313" s="31">
        <f t="shared" si="301"/>
        <v>4408.2000000000007</v>
      </c>
      <c r="Z1313" s="31">
        <f t="shared" si="302"/>
        <v>280100.61</v>
      </c>
      <c r="AA1313" s="31">
        <f t="shared" si="303"/>
        <v>291900</v>
      </c>
      <c r="AB1313" s="5">
        <v>18</v>
      </c>
      <c r="AC1313" s="6">
        <v>140807.86000000002</v>
      </c>
      <c r="AD1313" s="30">
        <v>1</v>
      </c>
      <c r="AE1313" s="67">
        <f t="shared" si="304"/>
        <v>0.66666666666666663</v>
      </c>
      <c r="AF1313" s="70">
        <f>IF(C1313=Sheet6!$E$3,Sheet6!$E$4,IF('January 2023'!C1313=Sheet6!$F$3,Sheet6!$F$4,IF('January 2023'!C1313=Sheet6!$G$3,Sheet6!$G$4,IF('January 2023'!C1313=Sheet6!$H$3,Sheet6!$H$4,IF('January 2023'!C1313=Sheet6!$I$3,Sheet6!$I$4,IF('January 2023'!C1313=Sheet6!$J$3,Sheet6!$J$4,IF('January 2023'!C1313=Sheet6!$K$3,Sheet6!$K$4,IF('January 2023'!C1313=Sheet6!$L$3,Sheet6!$L$4))))))))</f>
        <v>0.11591202664236167</v>
      </c>
      <c r="AG1313" s="74">
        <f t="shared" si="305"/>
        <v>0.4065855008301052</v>
      </c>
      <c r="AH1313" s="71">
        <v>0.83099999999999996</v>
      </c>
      <c r="AI1313" s="72">
        <f t="shared" si="306"/>
        <v>0</v>
      </c>
      <c r="AJ1313" s="73">
        <f t="shared" si="307"/>
        <v>0.66666666666666663</v>
      </c>
      <c r="AK1313" s="73">
        <v>0.63021003652928631</v>
      </c>
      <c r="AL1313" s="95">
        <f t="shared" si="308"/>
        <v>1</v>
      </c>
      <c r="AM1313" s="107">
        <v>0</v>
      </c>
      <c r="AN1313" s="98">
        <f t="shared" si="309"/>
        <v>4601.5019999999986</v>
      </c>
      <c r="AO1313" s="99" t="e">
        <f>SUMIF([1]Sheet1!$AB:$AB,E1313,[1]Sheet1!$AA:$AA)</f>
        <v>#VALUE!</v>
      </c>
      <c r="AP1313" s="100" t="str">
        <f t="shared" si="310"/>
        <v/>
      </c>
      <c r="AQ1313" s="97">
        <f t="shared" si="311"/>
        <v>1</v>
      </c>
      <c r="AR1313" s="100">
        <f t="shared" si="312"/>
        <v>1.0421255419615116</v>
      </c>
      <c r="AS1313" s="101">
        <f t="shared" si="313"/>
        <v>0.57628686459373402</v>
      </c>
      <c r="AT1313" s="100">
        <v>0.11591202664236167</v>
      </c>
      <c r="AU1313" s="108">
        <f t="shared" si="314"/>
        <v>0</v>
      </c>
    </row>
    <row r="1314" spans="1:47" hidden="1">
      <c r="A1314" s="21">
        <v>44927</v>
      </c>
      <c r="B1314" s="23" t="s">
        <v>13</v>
      </c>
      <c r="C1314" s="23" t="s">
        <v>974</v>
      </c>
      <c r="D1314" s="23" t="s">
        <v>1120</v>
      </c>
      <c r="E1314" s="23">
        <v>1001603436</v>
      </c>
      <c r="F1314" s="23" t="s">
        <v>32</v>
      </c>
      <c r="G1314" s="23">
        <v>1079549</v>
      </c>
      <c r="H1314" s="37" t="s">
        <v>20</v>
      </c>
      <c r="I1314" s="4" t="s">
        <v>3517</v>
      </c>
      <c r="J1314" s="4" t="s">
        <v>3555</v>
      </c>
      <c r="K1314" s="24">
        <v>9319.7314285714947</v>
      </c>
      <c r="L1314" s="24">
        <v>9319.7314285714947</v>
      </c>
      <c r="M1314" s="29">
        <v>1</v>
      </c>
      <c r="N1314" s="29">
        <v>0</v>
      </c>
      <c r="O1314" s="29">
        <v>1</v>
      </c>
      <c r="P1314" s="29">
        <v>2500</v>
      </c>
      <c r="Q1314" s="29">
        <v>74.400000000000006</v>
      </c>
      <c r="R1314" s="28">
        <v>160059.70000000001</v>
      </c>
      <c r="S1314" s="28">
        <v>5000</v>
      </c>
      <c r="T1314" s="28">
        <v>540000</v>
      </c>
      <c r="U1314" s="28">
        <v>5000</v>
      </c>
      <c r="V1314" s="29">
        <v>2</v>
      </c>
      <c r="W1314" s="29">
        <v>1</v>
      </c>
      <c r="X1314" s="32">
        <f t="shared" si="300"/>
        <v>2</v>
      </c>
      <c r="Y1314" s="33">
        <f t="shared" si="301"/>
        <v>2574.4</v>
      </c>
      <c r="Z1314" s="33">
        <f t="shared" si="302"/>
        <v>165059.70000000001</v>
      </c>
      <c r="AA1314" s="33">
        <f t="shared" si="303"/>
        <v>545000</v>
      </c>
      <c r="AB1314" s="5">
        <v>3</v>
      </c>
      <c r="AC1314" s="6">
        <v>1860873.3</v>
      </c>
      <c r="AD1314" s="32">
        <v>1</v>
      </c>
      <c r="AE1314" s="67">
        <f t="shared" si="304"/>
        <v>1.5</v>
      </c>
      <c r="AF1314" s="70">
        <f>IF(C1314=Sheet6!$E$3,Sheet6!$E$4,IF('January 2023'!C1314=Sheet6!$F$3,Sheet6!$F$4,IF('January 2023'!C1314=Sheet6!$G$3,Sheet6!$G$4,IF('January 2023'!C1314=Sheet6!$H$3,Sheet6!$H$4,IF('January 2023'!C1314=Sheet6!$I$3,Sheet6!$I$4,IF('January 2023'!C1314=Sheet6!$J$3,Sheet6!$J$4,IF('January 2023'!C1314=Sheet6!$K$3,Sheet6!$K$4,IF('January 2023'!C1314=Sheet6!$L$3,Sheet6!$L$4))))))))</f>
        <v>0.11591202664236167</v>
      </c>
      <c r="AG1314" s="74">
        <f t="shared" si="305"/>
        <v>0.27623113602905591</v>
      </c>
      <c r="AH1314" s="71">
        <v>0.83099999999999996</v>
      </c>
      <c r="AI1314" s="72">
        <f t="shared" si="306"/>
        <v>0</v>
      </c>
      <c r="AJ1314" s="73">
        <f t="shared" si="307"/>
        <v>1.5</v>
      </c>
      <c r="AK1314" s="73">
        <v>0.63021003652928631</v>
      </c>
      <c r="AL1314" s="95">
        <f t="shared" si="308"/>
        <v>1</v>
      </c>
      <c r="AM1314" s="107">
        <v>0</v>
      </c>
      <c r="AN1314" s="98">
        <f t="shared" si="309"/>
        <v>5170.2968171429111</v>
      </c>
      <c r="AO1314" s="99" t="e">
        <f>SUMIF([1]Sheet1!$AB:$AB,E1314,[1]Sheet1!$AA:$AA)</f>
        <v>#VALUE!</v>
      </c>
      <c r="AP1314" s="100" t="str">
        <f t="shared" si="310"/>
        <v/>
      </c>
      <c r="AQ1314" s="97">
        <f t="shared" si="311"/>
        <v>1</v>
      </c>
      <c r="AR1314" s="100">
        <f t="shared" si="312"/>
        <v>3.3018356388627872</v>
      </c>
      <c r="AS1314" s="101">
        <f t="shared" si="313"/>
        <v>8.7930190495708715E-2</v>
      </c>
      <c r="AT1314" s="100">
        <v>0.11591202664236167</v>
      </c>
      <c r="AU1314" s="108">
        <f t="shared" si="314"/>
        <v>1</v>
      </c>
    </row>
    <row r="1315" spans="1:47" hidden="1">
      <c r="A1315" s="21">
        <v>44927</v>
      </c>
      <c r="B1315" s="23" t="s">
        <v>13</v>
      </c>
      <c r="C1315" s="23" t="s">
        <v>974</v>
      </c>
      <c r="D1315" s="23" t="s">
        <v>1173</v>
      </c>
      <c r="E1315" s="23">
        <v>1002057173</v>
      </c>
      <c r="F1315" s="23" t="s">
        <v>32</v>
      </c>
      <c r="G1315" s="23">
        <v>1079549</v>
      </c>
      <c r="H1315" s="37" t="s">
        <v>20</v>
      </c>
      <c r="I1315" s="4" t="s">
        <v>3517</v>
      </c>
      <c r="J1315" s="4" t="s">
        <v>3555</v>
      </c>
      <c r="K1315" s="24">
        <v>9179.3399999999674</v>
      </c>
      <c r="L1315" s="24">
        <v>9179.3399999999674</v>
      </c>
      <c r="M1315" s="29">
        <v>3</v>
      </c>
      <c r="N1315" s="29">
        <v>0</v>
      </c>
      <c r="O1315" s="29">
        <v>31</v>
      </c>
      <c r="P1315" s="29">
        <v>4044</v>
      </c>
      <c r="Q1315" s="29">
        <v>7238.1</v>
      </c>
      <c r="R1315" s="28">
        <v>257132.36</v>
      </c>
      <c r="S1315" s="28">
        <v>457504.97</v>
      </c>
      <c r="T1315" s="28">
        <v>163000</v>
      </c>
      <c r="U1315" s="28">
        <v>559700</v>
      </c>
      <c r="V1315" s="29">
        <v>2</v>
      </c>
      <c r="W1315" s="29">
        <v>11</v>
      </c>
      <c r="X1315" s="32">
        <f t="shared" si="300"/>
        <v>34</v>
      </c>
      <c r="Y1315" s="33">
        <f t="shared" si="301"/>
        <v>11282.1</v>
      </c>
      <c r="Z1315" s="33">
        <f t="shared" si="302"/>
        <v>714637.33</v>
      </c>
      <c r="AA1315" s="33">
        <f t="shared" si="303"/>
        <v>722700</v>
      </c>
      <c r="AB1315" s="5">
        <v>13</v>
      </c>
      <c r="AC1315" s="6">
        <v>1164624.82</v>
      </c>
      <c r="AD1315" s="32">
        <v>1</v>
      </c>
      <c r="AE1315" s="67">
        <f t="shared" si="304"/>
        <v>0.38235294117647056</v>
      </c>
      <c r="AF1315" s="70">
        <f>IF(C1315=Sheet6!$E$3,Sheet6!$E$4,IF('January 2023'!C1315=Sheet6!$F$3,Sheet6!$F$4,IF('January 2023'!C1315=Sheet6!$G$3,Sheet6!$G$4,IF('January 2023'!C1315=Sheet6!$H$3,Sheet6!$H$4,IF('January 2023'!C1315=Sheet6!$I$3,Sheet6!$I$4,IF('January 2023'!C1315=Sheet6!$J$3,Sheet6!$J$4,IF('January 2023'!C1315=Sheet6!$K$3,Sheet6!$K$4,IF('January 2023'!C1315=Sheet6!$L$3,Sheet6!$L$4))))))))</f>
        <v>0.11591202664236167</v>
      </c>
      <c r="AG1315" s="74">
        <f t="shared" si="305"/>
        <v>1.2290752929949256</v>
      </c>
      <c r="AH1315" s="71">
        <v>0.83099999999999996</v>
      </c>
      <c r="AI1315" s="72">
        <f t="shared" si="306"/>
        <v>1</v>
      </c>
      <c r="AJ1315" s="73">
        <f t="shared" si="307"/>
        <v>0.38235294117647056</v>
      </c>
      <c r="AK1315" s="73">
        <v>0.63021003652928631</v>
      </c>
      <c r="AL1315" s="95">
        <f t="shared" si="308"/>
        <v>0</v>
      </c>
      <c r="AM1315" s="107">
        <v>0</v>
      </c>
      <c r="AN1315" s="98">
        <f t="shared" si="309"/>
        <v>0</v>
      </c>
      <c r="AO1315" s="99" t="e">
        <f>SUMIF([1]Sheet1!$AB:$AB,E1315,[1]Sheet1!$AA:$AA)</f>
        <v>#VALUE!</v>
      </c>
      <c r="AP1315" s="100">
        <f t="shared" si="310"/>
        <v>1</v>
      </c>
      <c r="AQ1315" s="97">
        <f t="shared" si="311"/>
        <v>0</v>
      </c>
      <c r="AR1315" s="100">
        <f t="shared" si="312"/>
        <v>1.0112821842094368</v>
      </c>
      <c r="AS1315" s="101">
        <f t="shared" si="313"/>
        <v>-0.24294194685776183</v>
      </c>
      <c r="AT1315" s="100">
        <v>0.11591202664236167</v>
      </c>
      <c r="AU1315" s="108">
        <f t="shared" si="314"/>
        <v>1</v>
      </c>
    </row>
    <row r="1316" spans="1:47" hidden="1">
      <c r="A1316" s="21">
        <v>44927</v>
      </c>
      <c r="B1316" s="22" t="s">
        <v>13</v>
      </c>
      <c r="C1316" s="22" t="s">
        <v>974</v>
      </c>
      <c r="D1316" s="22" t="s">
        <v>1154</v>
      </c>
      <c r="E1316" s="22">
        <v>1000257583</v>
      </c>
      <c r="F1316" s="22" t="s">
        <v>32</v>
      </c>
      <c r="G1316" s="22">
        <v>1069288</v>
      </c>
      <c r="H1316" s="36" t="s">
        <v>20</v>
      </c>
      <c r="I1316" s="4" t="s">
        <v>3526</v>
      </c>
      <c r="J1316" s="4" t="s">
        <v>3563</v>
      </c>
      <c r="K1316" s="25">
        <v>8966.4000000000233</v>
      </c>
      <c r="L1316" s="25">
        <v>8966.4000000000233</v>
      </c>
      <c r="M1316" s="26">
        <v>0</v>
      </c>
      <c r="N1316" s="26">
        <v>0</v>
      </c>
      <c r="O1316" s="26">
        <v>11</v>
      </c>
      <c r="P1316" s="26">
        <v>0</v>
      </c>
      <c r="Q1316" s="26">
        <v>531.6</v>
      </c>
      <c r="R1316" s="27">
        <v>0</v>
      </c>
      <c r="S1316" s="27">
        <v>35000</v>
      </c>
      <c r="T1316" s="28">
        <v>0</v>
      </c>
      <c r="U1316" s="27">
        <v>35000</v>
      </c>
      <c r="V1316" s="29">
        <v>0</v>
      </c>
      <c r="W1316" s="26">
        <v>4</v>
      </c>
      <c r="X1316" s="30">
        <f t="shared" si="300"/>
        <v>11</v>
      </c>
      <c r="Y1316" s="31">
        <f t="shared" si="301"/>
        <v>531.6</v>
      </c>
      <c r="Z1316" s="31">
        <f t="shared" si="302"/>
        <v>35000</v>
      </c>
      <c r="AA1316" s="31">
        <f t="shared" si="303"/>
        <v>35000</v>
      </c>
      <c r="AB1316" s="5">
        <v>4</v>
      </c>
      <c r="AC1316" s="6">
        <v>666657.79</v>
      </c>
      <c r="AD1316" s="30">
        <v>1</v>
      </c>
      <c r="AE1316" s="67">
        <f t="shared" si="304"/>
        <v>0.36363636363636365</v>
      </c>
      <c r="AF1316" s="70">
        <f>IF(C1316=Sheet6!$E$3,Sheet6!$E$4,IF('January 2023'!C1316=Sheet6!$F$3,Sheet6!$F$4,IF('January 2023'!C1316=Sheet6!$G$3,Sheet6!$G$4,IF('January 2023'!C1316=Sheet6!$H$3,Sheet6!$H$4,IF('January 2023'!C1316=Sheet6!$I$3,Sheet6!$I$4,IF('January 2023'!C1316=Sheet6!$J$3,Sheet6!$J$4,IF('January 2023'!C1316=Sheet6!$K$3,Sheet6!$K$4,IF('January 2023'!C1316=Sheet6!$L$3,Sheet6!$L$4))))))))</f>
        <v>0.11591202664236167</v>
      </c>
      <c r="AG1316" s="74">
        <f t="shared" si="305"/>
        <v>5.9288008565310343E-2</v>
      </c>
      <c r="AH1316" s="71">
        <v>0.83099999999999996</v>
      </c>
      <c r="AI1316" s="72">
        <f t="shared" si="306"/>
        <v>0</v>
      </c>
      <c r="AJ1316" s="73">
        <f t="shared" si="307"/>
        <v>0.36363636363636365</v>
      </c>
      <c r="AK1316" s="73">
        <v>0.63021003652928631</v>
      </c>
      <c r="AL1316" s="95">
        <f t="shared" si="308"/>
        <v>0</v>
      </c>
      <c r="AM1316" s="107">
        <v>0</v>
      </c>
      <c r="AN1316" s="98">
        <f t="shared" si="309"/>
        <v>6919.4784000000191</v>
      </c>
      <c r="AO1316" s="99" t="e">
        <f>SUMIF([1]Sheet1!$AB:$AB,E1316,[1]Sheet1!$AA:$AA)</f>
        <v>#VALUE!</v>
      </c>
      <c r="AP1316" s="100" t="str">
        <f t="shared" si="310"/>
        <v/>
      </c>
      <c r="AQ1316" s="97">
        <f t="shared" si="311"/>
        <v>1</v>
      </c>
      <c r="AR1316" s="100">
        <f t="shared" si="312"/>
        <v>1</v>
      </c>
      <c r="AS1316" s="101">
        <f t="shared" si="313"/>
        <v>0.94071199143468964</v>
      </c>
      <c r="AT1316" s="100">
        <v>0.11591202664236167</v>
      </c>
      <c r="AU1316" s="108">
        <f t="shared" si="314"/>
        <v>0</v>
      </c>
    </row>
    <row r="1317" spans="1:47" hidden="1">
      <c r="A1317" s="21">
        <v>44927</v>
      </c>
      <c r="B1317" s="23" t="s">
        <v>13</v>
      </c>
      <c r="C1317" s="23" t="s">
        <v>974</v>
      </c>
      <c r="D1317" s="23" t="s">
        <v>1178</v>
      </c>
      <c r="E1317" s="23">
        <v>1000254052</v>
      </c>
      <c r="F1317" s="23" t="s">
        <v>32</v>
      </c>
      <c r="G1317" s="23">
        <v>1079549</v>
      </c>
      <c r="H1317" s="37" t="s">
        <v>20</v>
      </c>
      <c r="I1317" s="4" t="s">
        <v>3526</v>
      </c>
      <c r="J1317" s="4" t="s">
        <v>3563</v>
      </c>
      <c r="K1317" s="24">
        <v>7479.1000000000058</v>
      </c>
      <c r="L1317" s="24">
        <v>7479.1000000000058</v>
      </c>
      <c r="M1317" s="29">
        <v>1</v>
      </c>
      <c r="N1317" s="29">
        <v>0</v>
      </c>
      <c r="O1317" s="29">
        <v>3</v>
      </c>
      <c r="P1317" s="29">
        <v>1200</v>
      </c>
      <c r="Q1317" s="29">
        <v>574.70000000000005</v>
      </c>
      <c r="R1317" s="28">
        <v>75938.55</v>
      </c>
      <c r="S1317" s="28">
        <v>36868.07</v>
      </c>
      <c r="T1317" s="28">
        <v>15000</v>
      </c>
      <c r="U1317" s="28">
        <v>44800</v>
      </c>
      <c r="V1317" s="29">
        <v>1</v>
      </c>
      <c r="W1317" s="29">
        <v>2</v>
      </c>
      <c r="X1317" s="32">
        <f t="shared" si="300"/>
        <v>4</v>
      </c>
      <c r="Y1317" s="33">
        <f t="shared" si="301"/>
        <v>1774.7</v>
      </c>
      <c r="Z1317" s="33">
        <f t="shared" si="302"/>
        <v>112806.62</v>
      </c>
      <c r="AA1317" s="33">
        <f t="shared" si="303"/>
        <v>59800</v>
      </c>
      <c r="AB1317" s="5">
        <v>3</v>
      </c>
      <c r="AC1317" s="6">
        <v>519449.68</v>
      </c>
      <c r="AD1317" s="32">
        <v>2</v>
      </c>
      <c r="AE1317" s="67">
        <f t="shared" si="304"/>
        <v>0.75</v>
      </c>
      <c r="AF1317" s="70">
        <f>IF(C1317=Sheet6!$E$3,Sheet6!$E$4,IF('January 2023'!C1317=Sheet6!$F$3,Sheet6!$F$4,IF('January 2023'!C1317=Sheet6!$G$3,Sheet6!$G$4,IF('January 2023'!C1317=Sheet6!$H$3,Sheet6!$H$4,IF('January 2023'!C1317=Sheet6!$I$3,Sheet6!$I$4,IF('January 2023'!C1317=Sheet6!$J$3,Sheet6!$J$4,IF('January 2023'!C1317=Sheet6!$K$3,Sheet6!$K$4,IF('January 2023'!C1317=Sheet6!$L$3,Sheet6!$L$4))))))))</f>
        <v>0.11591202664236167</v>
      </c>
      <c r="AG1317" s="74">
        <f t="shared" si="305"/>
        <v>0.23728790897300459</v>
      </c>
      <c r="AH1317" s="71">
        <v>0.83099999999999996</v>
      </c>
      <c r="AI1317" s="72">
        <f t="shared" si="306"/>
        <v>0</v>
      </c>
      <c r="AJ1317" s="73">
        <f t="shared" si="307"/>
        <v>0.75</v>
      </c>
      <c r="AK1317" s="73">
        <v>0.63021003652928631</v>
      </c>
      <c r="AL1317" s="95">
        <f t="shared" si="308"/>
        <v>1</v>
      </c>
      <c r="AM1317" s="107">
        <v>0</v>
      </c>
      <c r="AN1317" s="98">
        <f t="shared" si="309"/>
        <v>4440.4321000000045</v>
      </c>
      <c r="AO1317" s="99" t="e">
        <f>SUMIF([1]Sheet1!$AB:$AB,E1317,[1]Sheet1!$AA:$AA)</f>
        <v>#VALUE!</v>
      </c>
      <c r="AP1317" s="100" t="str">
        <f t="shared" si="310"/>
        <v/>
      </c>
      <c r="AQ1317" s="97">
        <f t="shared" si="311"/>
        <v>1</v>
      </c>
      <c r="AR1317" s="100">
        <f t="shared" si="312"/>
        <v>0.53011073286301813</v>
      </c>
      <c r="AS1317" s="101">
        <f t="shared" si="313"/>
        <v>0.87421113267478745</v>
      </c>
      <c r="AT1317" s="100">
        <v>0.11591202664236167</v>
      </c>
      <c r="AU1317" s="108">
        <f t="shared" si="314"/>
        <v>0</v>
      </c>
    </row>
    <row r="1318" spans="1:47" hidden="1">
      <c r="A1318" s="21">
        <v>44927</v>
      </c>
      <c r="B1318" s="22" t="s">
        <v>13</v>
      </c>
      <c r="C1318" s="22" t="s">
        <v>974</v>
      </c>
      <c r="D1318" s="22" t="s">
        <v>1205</v>
      </c>
      <c r="E1318" s="22">
        <v>1001604478</v>
      </c>
      <c r="F1318" s="22" t="s">
        <v>32</v>
      </c>
      <c r="G1318" s="22">
        <v>1069288</v>
      </c>
      <c r="H1318" s="36" t="s">
        <v>20</v>
      </c>
      <c r="I1318" s="4" t="s">
        <v>3517</v>
      </c>
      <c r="J1318" s="4" t="s">
        <v>3555</v>
      </c>
      <c r="K1318" s="25">
        <v>6057</v>
      </c>
      <c r="L1318" s="25">
        <v>6057</v>
      </c>
      <c r="M1318" s="26">
        <v>0</v>
      </c>
      <c r="N1318" s="26">
        <v>0</v>
      </c>
      <c r="O1318" s="26">
        <v>15</v>
      </c>
      <c r="P1318" s="26">
        <v>0</v>
      </c>
      <c r="Q1318" s="26">
        <v>2239.1</v>
      </c>
      <c r="R1318" s="27">
        <v>0</v>
      </c>
      <c r="S1318" s="27">
        <v>137447.56000000003</v>
      </c>
      <c r="T1318" s="28">
        <v>0</v>
      </c>
      <c r="U1318" s="27">
        <v>247950</v>
      </c>
      <c r="V1318" s="29">
        <v>0</v>
      </c>
      <c r="W1318" s="26">
        <v>11</v>
      </c>
      <c r="X1318" s="30">
        <f t="shared" si="300"/>
        <v>15</v>
      </c>
      <c r="Y1318" s="31">
        <f t="shared" si="301"/>
        <v>2239.1</v>
      </c>
      <c r="Z1318" s="31">
        <f t="shared" si="302"/>
        <v>137447.56000000003</v>
      </c>
      <c r="AA1318" s="31">
        <f t="shared" si="303"/>
        <v>247950</v>
      </c>
      <c r="AB1318" s="5">
        <v>11</v>
      </c>
      <c r="AC1318" s="6">
        <v>4007128.3</v>
      </c>
      <c r="AD1318" s="30">
        <v>5</v>
      </c>
      <c r="AE1318" s="67">
        <f t="shared" si="304"/>
        <v>0.73333333333333328</v>
      </c>
      <c r="AF1318" s="70">
        <f>IF(C1318=Sheet6!$E$3,Sheet6!$E$4,IF('January 2023'!C1318=Sheet6!$F$3,Sheet6!$F$4,IF('January 2023'!C1318=Sheet6!$G$3,Sheet6!$G$4,IF('January 2023'!C1318=Sheet6!$H$3,Sheet6!$H$4,IF('January 2023'!C1318=Sheet6!$I$3,Sheet6!$I$4,IF('January 2023'!C1318=Sheet6!$J$3,Sheet6!$J$4,IF('January 2023'!C1318=Sheet6!$K$3,Sheet6!$K$4,IF('January 2023'!C1318=Sheet6!$L$3,Sheet6!$L$4))))))))</f>
        <v>0.11591202664236167</v>
      </c>
      <c r="AG1318" s="74">
        <f t="shared" si="305"/>
        <v>0.36967145451543665</v>
      </c>
      <c r="AH1318" s="71">
        <v>0.83099999999999996</v>
      </c>
      <c r="AI1318" s="72">
        <f t="shared" si="306"/>
        <v>0</v>
      </c>
      <c r="AJ1318" s="73">
        <f t="shared" si="307"/>
        <v>0.73333333333333328</v>
      </c>
      <c r="AK1318" s="73">
        <v>0.63021003652928631</v>
      </c>
      <c r="AL1318" s="95">
        <f t="shared" si="308"/>
        <v>1</v>
      </c>
      <c r="AM1318" s="107">
        <v>0</v>
      </c>
      <c r="AN1318" s="98">
        <f t="shared" si="309"/>
        <v>2794.2670000000003</v>
      </c>
      <c r="AO1318" s="99" t="e">
        <f>SUMIF([1]Sheet1!$AB:$AB,E1318,[1]Sheet1!$AA:$AA)</f>
        <v>#VALUE!</v>
      </c>
      <c r="AP1318" s="100" t="str">
        <f t="shared" si="310"/>
        <v/>
      </c>
      <c r="AQ1318" s="97">
        <f t="shared" si="311"/>
        <v>1</v>
      </c>
      <c r="AR1318" s="100">
        <f t="shared" si="312"/>
        <v>1.803960725093992</v>
      </c>
      <c r="AS1318" s="101">
        <f t="shared" si="313"/>
        <v>0.33312721486578223</v>
      </c>
      <c r="AT1318" s="100">
        <v>0.11591202664236167</v>
      </c>
      <c r="AU1318" s="108">
        <f t="shared" si="314"/>
        <v>0</v>
      </c>
    </row>
    <row r="1319" spans="1:47" hidden="1">
      <c r="A1319" s="21">
        <v>44927</v>
      </c>
      <c r="B1319" s="22" t="s">
        <v>13</v>
      </c>
      <c r="C1319" s="22" t="s">
        <v>974</v>
      </c>
      <c r="D1319" s="22" t="s">
        <v>1203</v>
      </c>
      <c r="E1319" s="22">
        <v>1000254381</v>
      </c>
      <c r="F1319" s="22" t="s">
        <v>32</v>
      </c>
      <c r="G1319" s="22">
        <v>1079549</v>
      </c>
      <c r="H1319" s="36" t="s">
        <v>20</v>
      </c>
      <c r="I1319" s="4" t="s">
        <v>3517</v>
      </c>
      <c r="J1319" s="4" t="s">
        <v>3555</v>
      </c>
      <c r="K1319" s="25">
        <v>6047.7400000000052</v>
      </c>
      <c r="L1319" s="25">
        <v>6047.7400000000052</v>
      </c>
      <c r="M1319" s="26">
        <v>0</v>
      </c>
      <c r="N1319" s="26">
        <v>0</v>
      </c>
      <c r="O1319" s="26">
        <v>8</v>
      </c>
      <c r="P1319" s="26">
        <v>0</v>
      </c>
      <c r="Q1319" s="26">
        <v>1101.6000000000001</v>
      </c>
      <c r="R1319" s="27">
        <v>0</v>
      </c>
      <c r="S1319" s="27">
        <v>67900</v>
      </c>
      <c r="T1319" s="28">
        <v>0</v>
      </c>
      <c r="U1319" s="27">
        <v>69500</v>
      </c>
      <c r="V1319" s="29">
        <v>0</v>
      </c>
      <c r="W1319" s="26">
        <v>5</v>
      </c>
      <c r="X1319" s="30">
        <f t="shared" si="300"/>
        <v>8</v>
      </c>
      <c r="Y1319" s="31">
        <f t="shared" si="301"/>
        <v>1101.6000000000001</v>
      </c>
      <c r="Z1319" s="31">
        <f t="shared" si="302"/>
        <v>67900</v>
      </c>
      <c r="AA1319" s="31">
        <f t="shared" si="303"/>
        <v>69500</v>
      </c>
      <c r="AB1319" s="5">
        <v>5</v>
      </c>
      <c r="AC1319" s="6">
        <v>310775.26</v>
      </c>
      <c r="AD1319" s="30">
        <v>1</v>
      </c>
      <c r="AE1319" s="67">
        <f t="shared" si="304"/>
        <v>0.625</v>
      </c>
      <c r="AF1319" s="70">
        <f>IF(C1319=Sheet6!$E$3,Sheet6!$E$4,IF('January 2023'!C1319=Sheet6!$F$3,Sheet6!$F$4,IF('January 2023'!C1319=Sheet6!$G$3,Sheet6!$G$4,IF('January 2023'!C1319=Sheet6!$H$3,Sheet6!$H$4,IF('January 2023'!C1319=Sheet6!$I$3,Sheet6!$I$4,IF('January 2023'!C1319=Sheet6!$J$3,Sheet6!$J$4,IF('January 2023'!C1319=Sheet6!$K$3,Sheet6!$K$4,IF('January 2023'!C1319=Sheet6!$L$3,Sheet6!$L$4))))))))</f>
        <v>0.11591202664236167</v>
      </c>
      <c r="AG1319" s="74">
        <f t="shared" si="305"/>
        <v>0.18215068769490739</v>
      </c>
      <c r="AH1319" s="71">
        <v>0.83099999999999996</v>
      </c>
      <c r="AI1319" s="72">
        <f t="shared" si="306"/>
        <v>0</v>
      </c>
      <c r="AJ1319" s="73">
        <f t="shared" si="307"/>
        <v>0.625</v>
      </c>
      <c r="AK1319" s="73">
        <v>0.63021003652928631</v>
      </c>
      <c r="AL1319" s="95">
        <f t="shared" si="308"/>
        <v>0</v>
      </c>
      <c r="AM1319" s="107">
        <v>0</v>
      </c>
      <c r="AN1319" s="98">
        <f t="shared" si="309"/>
        <v>3924.0719400000035</v>
      </c>
      <c r="AO1319" s="99" t="e">
        <f>SUMIF([1]Sheet1!$AB:$AB,E1319,[1]Sheet1!$AA:$AA)</f>
        <v>#VALUE!</v>
      </c>
      <c r="AP1319" s="100" t="str">
        <f t="shared" si="310"/>
        <v/>
      </c>
      <c r="AQ1319" s="97">
        <f t="shared" si="311"/>
        <v>1</v>
      </c>
      <c r="AR1319" s="100">
        <f t="shared" si="312"/>
        <v>1.0235640648011781</v>
      </c>
      <c r="AS1319" s="101">
        <f t="shared" si="313"/>
        <v>0.81355710169667073</v>
      </c>
      <c r="AT1319" s="100">
        <v>0.11591202664236167</v>
      </c>
      <c r="AU1319" s="108">
        <f t="shared" si="314"/>
        <v>0</v>
      </c>
    </row>
    <row r="1320" spans="1:47" hidden="1">
      <c r="A1320" s="21">
        <v>44927</v>
      </c>
      <c r="B1320" s="22" t="s">
        <v>13</v>
      </c>
      <c r="C1320" s="22" t="s">
        <v>974</v>
      </c>
      <c r="D1320" s="22" t="s">
        <v>1227</v>
      </c>
      <c r="E1320" s="22">
        <v>1000284120</v>
      </c>
      <c r="F1320" s="22" t="s">
        <v>32</v>
      </c>
      <c r="G1320" s="22">
        <v>1079549</v>
      </c>
      <c r="H1320" s="36" t="s">
        <v>20</v>
      </c>
      <c r="I1320" s="4" t="s">
        <v>3526</v>
      </c>
      <c r="J1320" s="4" t="s">
        <v>3563</v>
      </c>
      <c r="K1320" s="25">
        <v>5885.5645161290604</v>
      </c>
      <c r="L1320" s="25">
        <v>5885.5645161290604</v>
      </c>
      <c r="M1320" s="26">
        <v>1</v>
      </c>
      <c r="N1320" s="26">
        <v>0</v>
      </c>
      <c r="O1320" s="26">
        <v>7</v>
      </c>
      <c r="P1320" s="26">
        <v>1200</v>
      </c>
      <c r="Q1320" s="26">
        <v>2427.1999999999998</v>
      </c>
      <c r="R1320" s="27">
        <v>75938.55</v>
      </c>
      <c r="S1320" s="27">
        <v>151795.03000000003</v>
      </c>
      <c r="T1320" s="28">
        <v>0</v>
      </c>
      <c r="U1320" s="27">
        <v>165000</v>
      </c>
      <c r="V1320" s="29">
        <v>0</v>
      </c>
      <c r="W1320" s="26">
        <v>5</v>
      </c>
      <c r="X1320" s="30">
        <f t="shared" si="300"/>
        <v>8</v>
      </c>
      <c r="Y1320" s="31">
        <f t="shared" si="301"/>
        <v>3627.2</v>
      </c>
      <c r="Z1320" s="31">
        <f t="shared" si="302"/>
        <v>227733.58000000002</v>
      </c>
      <c r="AA1320" s="31">
        <f t="shared" si="303"/>
        <v>165000</v>
      </c>
      <c r="AB1320" s="5">
        <v>5</v>
      </c>
      <c r="AC1320" s="6">
        <v>309895.28999999998</v>
      </c>
      <c r="AD1320" s="30">
        <v>2</v>
      </c>
      <c r="AE1320" s="67">
        <f t="shared" si="304"/>
        <v>0.625</v>
      </c>
      <c r="AF1320" s="70">
        <f>IF(C1320=Sheet6!$E$3,Sheet6!$E$4,IF('January 2023'!C1320=Sheet6!$F$3,Sheet6!$F$4,IF('January 2023'!C1320=Sheet6!$G$3,Sheet6!$G$4,IF('January 2023'!C1320=Sheet6!$H$3,Sheet6!$H$4,IF('January 2023'!C1320=Sheet6!$I$3,Sheet6!$I$4,IF('January 2023'!C1320=Sheet6!$J$3,Sheet6!$J$4,IF('January 2023'!C1320=Sheet6!$K$3,Sheet6!$K$4,IF('January 2023'!C1320=Sheet6!$L$3,Sheet6!$L$4))))))))</f>
        <v>0.11591202664236167</v>
      </c>
      <c r="AG1320" s="74">
        <f t="shared" si="305"/>
        <v>0.61628752689055755</v>
      </c>
      <c r="AH1320" s="71">
        <v>0.83099999999999996</v>
      </c>
      <c r="AI1320" s="72">
        <f t="shared" si="306"/>
        <v>0</v>
      </c>
      <c r="AJ1320" s="73">
        <f t="shared" si="307"/>
        <v>0.625</v>
      </c>
      <c r="AK1320" s="73">
        <v>0.63021003652928631</v>
      </c>
      <c r="AL1320" s="95">
        <f t="shared" si="308"/>
        <v>0</v>
      </c>
      <c r="AM1320" s="107">
        <v>0</v>
      </c>
      <c r="AN1320" s="98">
        <f t="shared" si="309"/>
        <v>1263.7041129032496</v>
      </c>
      <c r="AO1320" s="99" t="e">
        <f>SUMIF([1]Sheet1!$AB:$AB,E1320,[1]Sheet1!$AA:$AA)</f>
        <v>#VALUE!</v>
      </c>
      <c r="AP1320" s="100" t="str">
        <f t="shared" si="310"/>
        <v/>
      </c>
      <c r="AQ1320" s="97">
        <f t="shared" si="311"/>
        <v>1</v>
      </c>
      <c r="AR1320" s="100">
        <f t="shared" si="312"/>
        <v>0.7245308311580575</v>
      </c>
      <c r="AS1320" s="101">
        <f t="shared" si="313"/>
        <v>0.55348068590964061</v>
      </c>
      <c r="AT1320" s="100">
        <v>0.11591202664236167</v>
      </c>
      <c r="AU1320" s="108">
        <f t="shared" si="314"/>
        <v>0</v>
      </c>
    </row>
    <row r="1321" spans="1:47" hidden="1">
      <c r="A1321" s="21">
        <v>44927</v>
      </c>
      <c r="B1321" s="23" t="s">
        <v>13</v>
      </c>
      <c r="C1321" s="23" t="s">
        <v>974</v>
      </c>
      <c r="D1321" s="23" t="s">
        <v>1215</v>
      </c>
      <c r="E1321" s="23">
        <v>1000257585</v>
      </c>
      <c r="F1321" s="23" t="s">
        <v>32</v>
      </c>
      <c r="G1321" s="23">
        <v>1069288</v>
      </c>
      <c r="H1321" s="37" t="s">
        <v>20</v>
      </c>
      <c r="I1321" s="4" t="s">
        <v>3526</v>
      </c>
      <c r="J1321" s="4" t="s">
        <v>3563</v>
      </c>
      <c r="K1321" s="24">
        <v>5724.7999999999884</v>
      </c>
      <c r="L1321" s="24">
        <v>5724.7999999999884</v>
      </c>
      <c r="M1321" s="29">
        <v>1</v>
      </c>
      <c r="N1321" s="29">
        <v>0</v>
      </c>
      <c r="O1321" s="29">
        <v>45</v>
      </c>
      <c r="P1321" s="29">
        <v>1200</v>
      </c>
      <c r="Q1321" s="29">
        <v>2456.7000000000003</v>
      </c>
      <c r="R1321" s="28">
        <v>75938.55</v>
      </c>
      <c r="S1321" s="28">
        <v>157896.81</v>
      </c>
      <c r="T1321" s="28">
        <v>0</v>
      </c>
      <c r="U1321" s="28">
        <v>200500</v>
      </c>
      <c r="V1321" s="29">
        <v>0</v>
      </c>
      <c r="W1321" s="29">
        <v>29</v>
      </c>
      <c r="X1321" s="32">
        <f t="shared" si="300"/>
        <v>46</v>
      </c>
      <c r="Y1321" s="33">
        <f t="shared" si="301"/>
        <v>3656.7000000000003</v>
      </c>
      <c r="Z1321" s="33">
        <f t="shared" si="302"/>
        <v>233835.36</v>
      </c>
      <c r="AA1321" s="33">
        <f t="shared" si="303"/>
        <v>200500</v>
      </c>
      <c r="AB1321" s="5">
        <v>29</v>
      </c>
      <c r="AC1321" s="6">
        <v>746594.23</v>
      </c>
      <c r="AD1321" s="32">
        <v>1</v>
      </c>
      <c r="AE1321" s="67">
        <f t="shared" si="304"/>
        <v>0.63043478260869568</v>
      </c>
      <c r="AF1321" s="70">
        <f>IF(C1321=Sheet6!$E$3,Sheet6!$E$4,IF('January 2023'!C1321=Sheet6!$F$3,Sheet6!$F$4,IF('January 2023'!C1321=Sheet6!$G$3,Sheet6!$G$4,IF('January 2023'!C1321=Sheet6!$H$3,Sheet6!$H$4,IF('January 2023'!C1321=Sheet6!$I$3,Sheet6!$I$4,IF('January 2023'!C1321=Sheet6!$J$3,Sheet6!$J$4,IF('January 2023'!C1321=Sheet6!$K$3,Sheet6!$K$4,IF('January 2023'!C1321=Sheet6!$L$3,Sheet6!$L$4))))))))</f>
        <v>0.11591202664236167</v>
      </c>
      <c r="AG1321" s="74">
        <f t="shared" si="305"/>
        <v>0.63874720514253913</v>
      </c>
      <c r="AH1321" s="71">
        <v>0.83099999999999996</v>
      </c>
      <c r="AI1321" s="72">
        <f t="shared" si="306"/>
        <v>0</v>
      </c>
      <c r="AJ1321" s="73">
        <f t="shared" si="307"/>
        <v>0.63043478260869568</v>
      </c>
      <c r="AK1321" s="73">
        <v>0.63021003652928631</v>
      </c>
      <c r="AL1321" s="95">
        <f t="shared" si="308"/>
        <v>1</v>
      </c>
      <c r="AM1321" s="107">
        <v>0</v>
      </c>
      <c r="AN1321" s="98">
        <f t="shared" si="309"/>
        <v>1100.6087999999891</v>
      </c>
      <c r="AO1321" s="99" t="e">
        <f>SUMIF([1]Sheet1!$AB:$AB,E1321,[1]Sheet1!$AA:$AA)</f>
        <v>#VALUE!</v>
      </c>
      <c r="AP1321" s="100" t="str">
        <f t="shared" si="310"/>
        <v/>
      </c>
      <c r="AQ1321" s="97">
        <f t="shared" si="311"/>
        <v>1</v>
      </c>
      <c r="AR1321" s="100">
        <f t="shared" si="312"/>
        <v>0.85744089345597696</v>
      </c>
      <c r="AS1321" s="101">
        <f t="shared" si="313"/>
        <v>0.45231202573007301</v>
      </c>
      <c r="AT1321" s="100">
        <v>0.11591202664236167</v>
      </c>
      <c r="AU1321" s="108">
        <f t="shared" si="314"/>
        <v>0</v>
      </c>
    </row>
    <row r="1322" spans="1:47" hidden="1">
      <c r="A1322" s="21">
        <v>44927</v>
      </c>
      <c r="B1322" s="22" t="s">
        <v>13</v>
      </c>
      <c r="C1322" s="22" t="s">
        <v>974</v>
      </c>
      <c r="D1322" s="22" t="s">
        <v>1196</v>
      </c>
      <c r="E1322" s="22">
        <v>1000254088</v>
      </c>
      <c r="F1322" s="22" t="s">
        <v>32</v>
      </c>
      <c r="G1322" s="22">
        <v>1079549</v>
      </c>
      <c r="H1322" s="36" t="s">
        <v>20</v>
      </c>
      <c r="I1322" s="4" t="s">
        <v>3515</v>
      </c>
      <c r="J1322" s="4" t="s">
        <v>3553</v>
      </c>
      <c r="K1322" s="25">
        <v>5665.2000000000116</v>
      </c>
      <c r="L1322" s="25">
        <v>5665.2000000000116</v>
      </c>
      <c r="M1322" s="26">
        <v>4</v>
      </c>
      <c r="N1322" s="26">
        <v>0</v>
      </c>
      <c r="O1322" s="26">
        <v>7</v>
      </c>
      <c r="P1322" s="26">
        <v>4796</v>
      </c>
      <c r="Q1322" s="26">
        <v>1447.1000000000001</v>
      </c>
      <c r="R1322" s="27">
        <v>303501.08</v>
      </c>
      <c r="S1322" s="27">
        <v>91899.999999999985</v>
      </c>
      <c r="T1322" s="28">
        <v>0</v>
      </c>
      <c r="U1322" s="27">
        <v>91900</v>
      </c>
      <c r="V1322" s="29">
        <v>0</v>
      </c>
      <c r="W1322" s="26">
        <v>5</v>
      </c>
      <c r="X1322" s="30">
        <f t="shared" si="300"/>
        <v>11</v>
      </c>
      <c r="Y1322" s="31">
        <f t="shared" si="301"/>
        <v>6243.1</v>
      </c>
      <c r="Z1322" s="31">
        <f t="shared" si="302"/>
        <v>395401.08</v>
      </c>
      <c r="AA1322" s="31">
        <f t="shared" si="303"/>
        <v>91900</v>
      </c>
      <c r="AB1322" s="5">
        <v>5</v>
      </c>
      <c r="AC1322" s="6">
        <v>672530.28</v>
      </c>
      <c r="AD1322" s="30">
        <v>0</v>
      </c>
      <c r="AE1322" s="67">
        <f t="shared" si="304"/>
        <v>0.45454545454545453</v>
      </c>
      <c r="AF1322" s="70">
        <f>IF(C1322=Sheet6!$E$3,Sheet6!$E$4,IF('January 2023'!C1322=Sheet6!$F$3,Sheet6!$F$4,IF('January 2023'!C1322=Sheet6!$G$3,Sheet6!$G$4,IF('January 2023'!C1322=Sheet6!$H$3,Sheet6!$H$4,IF('January 2023'!C1322=Sheet6!$I$3,Sheet6!$I$4,IF('January 2023'!C1322=Sheet6!$J$3,Sheet6!$J$4,IF('January 2023'!C1322=Sheet6!$K$3,Sheet6!$K$4,IF('January 2023'!C1322=Sheet6!$L$3,Sheet6!$L$4))))))))</f>
        <v>0.11591202664236167</v>
      </c>
      <c r="AG1322" s="74">
        <f t="shared" si="305"/>
        <v>1.102008755207228</v>
      </c>
      <c r="AH1322" s="71">
        <v>0.83099999999999996</v>
      </c>
      <c r="AI1322" s="72">
        <f t="shared" si="306"/>
        <v>1</v>
      </c>
      <c r="AJ1322" s="73">
        <f t="shared" si="307"/>
        <v>0.45454545454545453</v>
      </c>
      <c r="AK1322" s="73">
        <v>0.63021003652928631</v>
      </c>
      <c r="AL1322" s="95">
        <f t="shared" si="308"/>
        <v>0</v>
      </c>
      <c r="AM1322" s="107">
        <v>0</v>
      </c>
      <c r="AN1322" s="98">
        <f t="shared" si="309"/>
        <v>0</v>
      </c>
      <c r="AO1322" s="99" t="e">
        <f>SUMIF([1]Sheet1!$AB:$AB,E1322,[1]Sheet1!$AA:$AA)</f>
        <v>#VALUE!</v>
      </c>
      <c r="AP1322" s="100">
        <f t="shared" si="310"/>
        <v>1</v>
      </c>
      <c r="AQ1322" s="97">
        <f t="shared" si="311"/>
        <v>0</v>
      </c>
      <c r="AR1322" s="100">
        <f t="shared" si="312"/>
        <v>0.23242222808293794</v>
      </c>
      <c r="AS1322" s="101">
        <f t="shared" si="313"/>
        <v>0.74386866974783117</v>
      </c>
      <c r="AT1322" s="100">
        <v>0.11591202664236167</v>
      </c>
      <c r="AU1322" s="108">
        <f t="shared" si="314"/>
        <v>0</v>
      </c>
    </row>
    <row r="1323" spans="1:47" hidden="1">
      <c r="A1323" s="21">
        <v>44927</v>
      </c>
      <c r="B1323" s="22" t="s">
        <v>13</v>
      </c>
      <c r="C1323" s="22" t="s">
        <v>974</v>
      </c>
      <c r="D1323" s="22" t="s">
        <v>1229</v>
      </c>
      <c r="E1323" s="22">
        <v>1000258438</v>
      </c>
      <c r="F1323" s="22" t="s">
        <v>32</v>
      </c>
      <c r="G1323" s="22">
        <v>1069288</v>
      </c>
      <c r="H1323" s="36" t="s">
        <v>20</v>
      </c>
      <c r="I1323" s="4" t="s">
        <v>3526</v>
      </c>
      <c r="J1323" s="4" t="s">
        <v>3563</v>
      </c>
      <c r="K1323" s="25">
        <v>5619</v>
      </c>
      <c r="L1323" s="25">
        <v>5619</v>
      </c>
      <c r="M1323" s="26">
        <v>2</v>
      </c>
      <c r="N1323" s="26">
        <v>0</v>
      </c>
      <c r="O1323" s="26">
        <v>20</v>
      </c>
      <c r="P1323" s="26">
        <v>2400</v>
      </c>
      <c r="Q1323" s="26">
        <v>912.00000000000011</v>
      </c>
      <c r="R1323" s="27">
        <v>151877.1</v>
      </c>
      <c r="S1323" s="27">
        <v>58999.999999999993</v>
      </c>
      <c r="T1323" s="28">
        <v>10000</v>
      </c>
      <c r="U1323" s="27">
        <v>70000</v>
      </c>
      <c r="V1323" s="29">
        <v>1</v>
      </c>
      <c r="W1323" s="26">
        <v>10</v>
      </c>
      <c r="X1323" s="30">
        <f t="shared" si="300"/>
        <v>22</v>
      </c>
      <c r="Y1323" s="31">
        <f t="shared" si="301"/>
        <v>3312</v>
      </c>
      <c r="Z1323" s="31">
        <f t="shared" si="302"/>
        <v>210877.1</v>
      </c>
      <c r="AA1323" s="31">
        <f t="shared" si="303"/>
        <v>80000</v>
      </c>
      <c r="AB1323" s="5">
        <v>11</v>
      </c>
      <c r="AC1323" s="6">
        <v>3970637.7800000003</v>
      </c>
      <c r="AD1323" s="30">
        <v>5</v>
      </c>
      <c r="AE1323" s="67">
        <f t="shared" si="304"/>
        <v>0.5</v>
      </c>
      <c r="AF1323" s="70">
        <f>IF(C1323=Sheet6!$E$3,Sheet6!$E$4,IF('January 2023'!C1323=Sheet6!$F$3,Sheet6!$F$4,IF('January 2023'!C1323=Sheet6!$G$3,Sheet6!$G$4,IF('January 2023'!C1323=Sheet6!$H$3,Sheet6!$H$4,IF('January 2023'!C1323=Sheet6!$I$3,Sheet6!$I$4,IF('January 2023'!C1323=Sheet6!$J$3,Sheet6!$J$4,IF('January 2023'!C1323=Sheet6!$K$3,Sheet6!$K$4,IF('January 2023'!C1323=Sheet6!$L$3,Sheet6!$L$4))))))))</f>
        <v>0.11591202664236167</v>
      </c>
      <c r="AG1323" s="74">
        <f t="shared" si="305"/>
        <v>0.589428723972237</v>
      </c>
      <c r="AH1323" s="71">
        <v>0.83099999999999996</v>
      </c>
      <c r="AI1323" s="72">
        <f t="shared" si="306"/>
        <v>0</v>
      </c>
      <c r="AJ1323" s="73">
        <f t="shared" si="307"/>
        <v>0.5</v>
      </c>
      <c r="AK1323" s="73">
        <v>0.63021003652928631</v>
      </c>
      <c r="AL1323" s="95">
        <f t="shared" si="308"/>
        <v>0</v>
      </c>
      <c r="AM1323" s="107">
        <v>0</v>
      </c>
      <c r="AN1323" s="98">
        <f t="shared" si="309"/>
        <v>1357.3890000000006</v>
      </c>
      <c r="AO1323" s="99" t="e">
        <f>SUMIF([1]Sheet1!$AB:$AB,E1323,[1]Sheet1!$AA:$AA)</f>
        <v>#VALUE!</v>
      </c>
      <c r="AP1323" s="100" t="str">
        <f t="shared" si="310"/>
        <v/>
      </c>
      <c r="AQ1323" s="97">
        <f t="shared" si="311"/>
        <v>1</v>
      </c>
      <c r="AR1323" s="100">
        <f t="shared" si="312"/>
        <v>0.37936788774124836</v>
      </c>
      <c r="AS1323" s="101">
        <f t="shared" si="313"/>
        <v>0.77638967001263315</v>
      </c>
      <c r="AT1323" s="100">
        <v>0.11591202664236167</v>
      </c>
      <c r="AU1323" s="108">
        <f t="shared" si="314"/>
        <v>0</v>
      </c>
    </row>
    <row r="1324" spans="1:47" hidden="1">
      <c r="A1324" s="21">
        <v>44927</v>
      </c>
      <c r="B1324" s="22" t="s">
        <v>13</v>
      </c>
      <c r="C1324" s="22" t="s">
        <v>974</v>
      </c>
      <c r="D1324" s="22" t="s">
        <v>1222</v>
      </c>
      <c r="E1324" s="22">
        <v>1000280437</v>
      </c>
      <c r="F1324" s="22" t="s">
        <v>32</v>
      </c>
      <c r="G1324" s="22">
        <v>1079549</v>
      </c>
      <c r="H1324" s="36" t="s">
        <v>20</v>
      </c>
      <c r="I1324" s="4" t="s">
        <v>3515</v>
      </c>
      <c r="J1324" s="4" t="s">
        <v>3553</v>
      </c>
      <c r="K1324" s="25">
        <v>5614.6000000000058</v>
      </c>
      <c r="L1324" s="25">
        <v>5614.6000000000058</v>
      </c>
      <c r="M1324" s="26">
        <v>1</v>
      </c>
      <c r="N1324" s="26">
        <v>0</v>
      </c>
      <c r="O1324" s="26">
        <v>11</v>
      </c>
      <c r="P1324" s="26">
        <v>1200</v>
      </c>
      <c r="Q1324" s="26">
        <v>3133.5</v>
      </c>
      <c r="R1324" s="27">
        <v>75938.55</v>
      </c>
      <c r="S1324" s="27">
        <v>183783.49999999997</v>
      </c>
      <c r="T1324" s="28">
        <v>0</v>
      </c>
      <c r="U1324" s="27">
        <v>212900</v>
      </c>
      <c r="V1324" s="29">
        <v>0</v>
      </c>
      <c r="W1324" s="26">
        <v>9</v>
      </c>
      <c r="X1324" s="30">
        <f t="shared" si="300"/>
        <v>12</v>
      </c>
      <c r="Y1324" s="31">
        <f t="shared" si="301"/>
        <v>4333.5</v>
      </c>
      <c r="Z1324" s="31">
        <f t="shared" si="302"/>
        <v>259722.05</v>
      </c>
      <c r="AA1324" s="31">
        <f t="shared" si="303"/>
        <v>212900</v>
      </c>
      <c r="AB1324" s="5">
        <v>9</v>
      </c>
      <c r="AC1324" s="6">
        <v>0</v>
      </c>
      <c r="AD1324" s="30">
        <v>0</v>
      </c>
      <c r="AE1324" s="67">
        <f t="shared" si="304"/>
        <v>0.75</v>
      </c>
      <c r="AF1324" s="70">
        <f>IF(C1324=Sheet6!$E$3,Sheet6!$E$4,IF('January 2023'!C1324=Sheet6!$F$3,Sheet6!$F$4,IF('January 2023'!C1324=Sheet6!$G$3,Sheet6!$G$4,IF('January 2023'!C1324=Sheet6!$H$3,Sheet6!$H$4,IF('January 2023'!C1324=Sheet6!$I$3,Sheet6!$I$4,IF('January 2023'!C1324=Sheet6!$J$3,Sheet6!$J$4,IF('January 2023'!C1324=Sheet6!$K$3,Sheet6!$K$4,IF('January 2023'!C1324=Sheet6!$L$3,Sheet6!$L$4))))))))</f>
        <v>0.11591202664236167</v>
      </c>
      <c r="AG1324" s="74">
        <f t="shared" si="305"/>
        <v>0.77182702240586964</v>
      </c>
      <c r="AH1324" s="71">
        <v>0.83099999999999996</v>
      </c>
      <c r="AI1324" s="72">
        <f t="shared" si="306"/>
        <v>0</v>
      </c>
      <c r="AJ1324" s="73">
        <f t="shared" si="307"/>
        <v>0.75</v>
      </c>
      <c r="AK1324" s="73">
        <v>0.63021003652928631</v>
      </c>
      <c r="AL1324" s="95">
        <f t="shared" si="308"/>
        <v>1</v>
      </c>
      <c r="AM1324" s="107">
        <v>0</v>
      </c>
      <c r="AN1324" s="98">
        <f t="shared" si="309"/>
        <v>332.23260000000482</v>
      </c>
      <c r="AO1324" s="99" t="e">
        <f>SUMIF([1]Sheet1!$AB:$AB,E1324,[1]Sheet1!$AA:$AA)</f>
        <v>#VALUE!</v>
      </c>
      <c r="AP1324" s="100" t="str">
        <f t="shared" si="310"/>
        <v/>
      </c>
      <c r="AQ1324" s="97">
        <f t="shared" si="311"/>
        <v>1</v>
      </c>
      <c r="AR1324" s="100">
        <f t="shared" si="312"/>
        <v>0.81972246869297394</v>
      </c>
      <c r="AS1324" s="101">
        <f t="shared" si="313"/>
        <v>0.36731604778951321</v>
      </c>
      <c r="AT1324" s="100">
        <v>0.11591202664236167</v>
      </c>
      <c r="AU1324" s="108">
        <f t="shared" si="314"/>
        <v>0</v>
      </c>
    </row>
    <row r="1325" spans="1:47" hidden="1">
      <c r="A1325" s="21">
        <v>44927</v>
      </c>
      <c r="B1325" s="23" t="s">
        <v>13</v>
      </c>
      <c r="C1325" s="23" t="s">
        <v>974</v>
      </c>
      <c r="D1325" s="23" t="s">
        <v>1198</v>
      </c>
      <c r="E1325" s="23">
        <v>1000976030</v>
      </c>
      <c r="F1325" s="23" t="s">
        <v>32</v>
      </c>
      <c r="G1325" s="23">
        <v>1079549</v>
      </c>
      <c r="H1325" s="37" t="s">
        <v>20</v>
      </c>
      <c r="I1325" s="4" t="s">
        <v>3515</v>
      </c>
      <c r="J1325" s="4" t="s">
        <v>3553</v>
      </c>
      <c r="K1325" s="24">
        <v>5548.1999999999825</v>
      </c>
      <c r="L1325" s="24">
        <v>5548.1999999999825</v>
      </c>
      <c r="M1325" s="29">
        <v>1</v>
      </c>
      <c r="N1325" s="29">
        <v>0</v>
      </c>
      <c r="O1325" s="29">
        <v>4</v>
      </c>
      <c r="P1325" s="29">
        <v>1200</v>
      </c>
      <c r="Q1325" s="29">
        <v>1611.8999999999999</v>
      </c>
      <c r="R1325" s="28">
        <v>75938.55</v>
      </c>
      <c r="S1325" s="28">
        <v>99550</v>
      </c>
      <c r="T1325" s="28">
        <v>0</v>
      </c>
      <c r="U1325" s="28">
        <v>99550</v>
      </c>
      <c r="V1325" s="29">
        <v>0</v>
      </c>
      <c r="W1325" s="29">
        <v>4</v>
      </c>
      <c r="X1325" s="32">
        <f t="shared" si="300"/>
        <v>5</v>
      </c>
      <c r="Y1325" s="33">
        <f t="shared" si="301"/>
        <v>2811.8999999999996</v>
      </c>
      <c r="Z1325" s="33">
        <f t="shared" si="302"/>
        <v>175488.55</v>
      </c>
      <c r="AA1325" s="33">
        <f t="shared" si="303"/>
        <v>99550</v>
      </c>
      <c r="AB1325" s="5">
        <v>4</v>
      </c>
      <c r="AC1325" s="6">
        <v>382251.11</v>
      </c>
      <c r="AD1325" s="32">
        <v>0</v>
      </c>
      <c r="AE1325" s="67">
        <f t="shared" si="304"/>
        <v>0.8</v>
      </c>
      <c r="AF1325" s="70">
        <f>IF(C1325=Sheet6!$E$3,Sheet6!$E$4,IF('January 2023'!C1325=Sheet6!$F$3,Sheet6!$F$4,IF('January 2023'!C1325=Sheet6!$G$3,Sheet6!$G$4,IF('January 2023'!C1325=Sheet6!$H$3,Sheet6!$H$4,IF('January 2023'!C1325=Sheet6!$I$3,Sheet6!$I$4,IF('January 2023'!C1325=Sheet6!$J$3,Sheet6!$J$4,IF('January 2023'!C1325=Sheet6!$K$3,Sheet6!$K$4,IF('January 2023'!C1325=Sheet6!$L$3,Sheet6!$L$4))))))))</f>
        <v>0.11591202664236167</v>
      </c>
      <c r="AG1325" s="74">
        <f t="shared" si="305"/>
        <v>0.50681302043906284</v>
      </c>
      <c r="AH1325" s="71">
        <v>0.83099999999999996</v>
      </c>
      <c r="AI1325" s="72">
        <f t="shared" si="306"/>
        <v>0</v>
      </c>
      <c r="AJ1325" s="73">
        <f t="shared" si="307"/>
        <v>0.8</v>
      </c>
      <c r="AK1325" s="73">
        <v>0.63021003652928631</v>
      </c>
      <c r="AL1325" s="95">
        <f t="shared" si="308"/>
        <v>1</v>
      </c>
      <c r="AM1325" s="107">
        <v>0</v>
      </c>
      <c r="AN1325" s="98">
        <f t="shared" si="309"/>
        <v>1798.6541999999854</v>
      </c>
      <c r="AO1325" s="99" t="e">
        <f>SUMIF([1]Sheet1!$AB:$AB,E1325,[1]Sheet1!$AA:$AA)</f>
        <v>#VALUE!</v>
      </c>
      <c r="AP1325" s="100" t="str">
        <f t="shared" si="310"/>
        <v/>
      </c>
      <c r="AQ1325" s="97">
        <f t="shared" si="311"/>
        <v>1</v>
      </c>
      <c r="AR1325" s="100">
        <f t="shared" si="312"/>
        <v>0.56727347738641642</v>
      </c>
      <c r="AS1325" s="101">
        <f t="shared" si="313"/>
        <v>0.71249841551081983</v>
      </c>
      <c r="AT1325" s="100">
        <v>0.11591202664236167</v>
      </c>
      <c r="AU1325" s="108">
        <f t="shared" si="314"/>
        <v>0</v>
      </c>
    </row>
    <row r="1326" spans="1:47" hidden="1">
      <c r="A1326" s="21">
        <v>44927</v>
      </c>
      <c r="B1326" s="23" t="s">
        <v>13</v>
      </c>
      <c r="C1326" s="23" t="s">
        <v>974</v>
      </c>
      <c r="D1326" s="23" t="s">
        <v>1235</v>
      </c>
      <c r="E1326" s="23">
        <v>1002413910</v>
      </c>
      <c r="F1326" s="23" t="s">
        <v>32</v>
      </c>
      <c r="G1326" s="23">
        <v>1069288</v>
      </c>
      <c r="H1326" s="37" t="s">
        <v>20</v>
      </c>
      <c r="I1326" s="4" t="s">
        <v>3526</v>
      </c>
      <c r="J1326" s="4" t="s">
        <v>3563</v>
      </c>
      <c r="K1326" s="24">
        <v>5519.8999999999942</v>
      </c>
      <c r="L1326" s="24">
        <v>5519.8999999999942</v>
      </c>
      <c r="M1326" s="29">
        <v>1</v>
      </c>
      <c r="N1326" s="29">
        <v>0</v>
      </c>
      <c r="O1326" s="29">
        <v>0</v>
      </c>
      <c r="P1326" s="29">
        <v>4400</v>
      </c>
      <c r="Q1326" s="29">
        <v>0</v>
      </c>
      <c r="R1326" s="28">
        <v>281705.06999999995</v>
      </c>
      <c r="S1326" s="28">
        <v>0</v>
      </c>
      <c r="T1326" s="28">
        <v>221000</v>
      </c>
      <c r="U1326" s="28">
        <v>0</v>
      </c>
      <c r="V1326" s="29">
        <v>1</v>
      </c>
      <c r="W1326" s="29">
        <v>0</v>
      </c>
      <c r="X1326" s="32">
        <f t="shared" si="300"/>
        <v>1</v>
      </c>
      <c r="Y1326" s="33">
        <f t="shared" si="301"/>
        <v>4400</v>
      </c>
      <c r="Z1326" s="33">
        <f t="shared" si="302"/>
        <v>281705.06999999995</v>
      </c>
      <c r="AA1326" s="33">
        <f t="shared" si="303"/>
        <v>221000</v>
      </c>
      <c r="AB1326" s="5">
        <v>1</v>
      </c>
      <c r="AC1326" s="6">
        <v>2234312.5299999998</v>
      </c>
      <c r="AD1326" s="32">
        <v>0</v>
      </c>
      <c r="AE1326" s="67">
        <f t="shared" si="304"/>
        <v>1</v>
      </c>
      <c r="AF1326" s="70">
        <f>IF(C1326=Sheet6!$E$3,Sheet6!$E$4,IF('January 2023'!C1326=Sheet6!$F$3,Sheet6!$F$4,IF('January 2023'!C1326=Sheet6!$G$3,Sheet6!$G$4,IF('January 2023'!C1326=Sheet6!$H$3,Sheet6!$H$4,IF('January 2023'!C1326=Sheet6!$I$3,Sheet6!$I$4,IF('January 2023'!C1326=Sheet6!$J$3,Sheet6!$J$4,IF('January 2023'!C1326=Sheet6!$K$3,Sheet6!$K$4,IF('January 2023'!C1326=Sheet6!$L$3,Sheet6!$L$4))))))))</f>
        <v>0.11591202664236167</v>
      </c>
      <c r="AG1326" s="74">
        <f t="shared" si="305"/>
        <v>0.79711588978061276</v>
      </c>
      <c r="AH1326" s="71">
        <v>0.83099999999999996</v>
      </c>
      <c r="AI1326" s="72">
        <f t="shared" si="306"/>
        <v>0</v>
      </c>
      <c r="AJ1326" s="73">
        <f t="shared" si="307"/>
        <v>1</v>
      </c>
      <c r="AK1326" s="73">
        <v>0.63021003652928631</v>
      </c>
      <c r="AL1326" s="95">
        <f t="shared" si="308"/>
        <v>1</v>
      </c>
      <c r="AM1326" s="107">
        <v>0</v>
      </c>
      <c r="AN1326" s="98">
        <f t="shared" si="309"/>
        <v>187.0368999999946</v>
      </c>
      <c r="AO1326" s="99" t="e">
        <f>SUMIF([1]Sheet1!$AB:$AB,E1326,[1]Sheet1!$AA:$AA)</f>
        <v>#VALUE!</v>
      </c>
      <c r="AP1326" s="100" t="str">
        <f t="shared" si="310"/>
        <v/>
      </c>
      <c r="AQ1326" s="97">
        <f t="shared" si="311"/>
        <v>1</v>
      </c>
      <c r="AR1326" s="100">
        <f t="shared" si="312"/>
        <v>0.78450842223038453</v>
      </c>
      <c r="AS1326" s="101">
        <f t="shared" si="313"/>
        <v>0.37465587097344244</v>
      </c>
      <c r="AT1326" s="100">
        <v>0.11591202664236167</v>
      </c>
      <c r="AU1326" s="108">
        <f t="shared" si="314"/>
        <v>0</v>
      </c>
    </row>
    <row r="1327" spans="1:47" hidden="1">
      <c r="A1327" s="21">
        <v>44927</v>
      </c>
      <c r="B1327" s="22" t="s">
        <v>13</v>
      </c>
      <c r="C1327" s="22" t="s">
        <v>974</v>
      </c>
      <c r="D1327" s="22" t="s">
        <v>1206</v>
      </c>
      <c r="E1327" s="22">
        <v>1000284910</v>
      </c>
      <c r="F1327" s="22" t="s">
        <v>32</v>
      </c>
      <c r="G1327" s="22">
        <v>1079549</v>
      </c>
      <c r="H1327" s="36" t="s">
        <v>20</v>
      </c>
      <c r="I1327" s="4" t="s">
        <v>3526</v>
      </c>
      <c r="J1327" s="4" t="s">
        <v>3563</v>
      </c>
      <c r="K1327" s="25">
        <v>5509.4000000000233</v>
      </c>
      <c r="L1327" s="25">
        <v>5509.4000000000233</v>
      </c>
      <c r="M1327" s="26">
        <v>1</v>
      </c>
      <c r="N1327" s="26">
        <v>0</v>
      </c>
      <c r="O1327" s="26">
        <v>10</v>
      </c>
      <c r="P1327" s="26">
        <v>1200</v>
      </c>
      <c r="Q1327" s="26">
        <v>2188.5000000000005</v>
      </c>
      <c r="R1327" s="27">
        <v>75938.55</v>
      </c>
      <c r="S1327" s="27">
        <v>122360.78</v>
      </c>
      <c r="T1327" s="28">
        <v>0</v>
      </c>
      <c r="U1327" s="27">
        <v>159900</v>
      </c>
      <c r="V1327" s="29">
        <v>0</v>
      </c>
      <c r="W1327" s="26">
        <v>8</v>
      </c>
      <c r="X1327" s="30">
        <f t="shared" si="300"/>
        <v>11</v>
      </c>
      <c r="Y1327" s="31">
        <f t="shared" si="301"/>
        <v>3388.5000000000005</v>
      </c>
      <c r="Z1327" s="31">
        <f t="shared" si="302"/>
        <v>198299.33000000002</v>
      </c>
      <c r="AA1327" s="31">
        <f t="shared" si="303"/>
        <v>159900</v>
      </c>
      <c r="AB1327" s="5">
        <v>8</v>
      </c>
      <c r="AC1327" s="6">
        <v>0</v>
      </c>
      <c r="AD1327" s="30">
        <v>0</v>
      </c>
      <c r="AE1327" s="67">
        <f t="shared" si="304"/>
        <v>0.72727272727272729</v>
      </c>
      <c r="AF1327" s="70">
        <f>IF(C1327=Sheet6!$E$3,Sheet6!$E$4,IF('January 2023'!C1327=Sheet6!$F$3,Sheet6!$F$4,IF('January 2023'!C1327=Sheet6!$G$3,Sheet6!$G$4,IF('January 2023'!C1327=Sheet6!$H$3,Sheet6!$H$4,IF('January 2023'!C1327=Sheet6!$I$3,Sheet6!$I$4,IF('January 2023'!C1327=Sheet6!$J$3,Sheet6!$J$4,IF('January 2023'!C1327=Sheet6!$K$3,Sheet6!$K$4,IF('January 2023'!C1327=Sheet6!$L$3,Sheet6!$L$4))))))))</f>
        <v>0.11591202664236167</v>
      </c>
      <c r="AG1327" s="74">
        <f t="shared" si="305"/>
        <v>0.61503975024503321</v>
      </c>
      <c r="AH1327" s="71">
        <v>0.83099999999999996</v>
      </c>
      <c r="AI1327" s="72">
        <f t="shared" si="306"/>
        <v>0</v>
      </c>
      <c r="AJ1327" s="73">
        <f t="shared" si="307"/>
        <v>0.72727272727272729</v>
      </c>
      <c r="AK1327" s="73">
        <v>0.63021003652928631</v>
      </c>
      <c r="AL1327" s="95">
        <f t="shared" si="308"/>
        <v>1</v>
      </c>
      <c r="AM1327" s="107">
        <v>0</v>
      </c>
      <c r="AN1327" s="98">
        <f t="shared" si="309"/>
        <v>1189.8114000000182</v>
      </c>
      <c r="AO1327" s="99" t="e">
        <f>SUMIF([1]Sheet1!$AB:$AB,E1327,[1]Sheet1!$AA:$AA)</f>
        <v>#VALUE!</v>
      </c>
      <c r="AP1327" s="100" t="str">
        <f t="shared" si="310"/>
        <v/>
      </c>
      <c r="AQ1327" s="97">
        <f t="shared" si="311"/>
        <v>1</v>
      </c>
      <c r="AR1327" s="100">
        <f t="shared" si="312"/>
        <v>0.80635673353006276</v>
      </c>
      <c r="AS1327" s="101">
        <f t="shared" si="313"/>
        <v>0.50405855600126936</v>
      </c>
      <c r="AT1327" s="100">
        <v>0.11591202664236167</v>
      </c>
      <c r="AU1327" s="108">
        <f t="shared" si="314"/>
        <v>0</v>
      </c>
    </row>
    <row r="1328" spans="1:47" hidden="1">
      <c r="A1328" s="21">
        <v>44927</v>
      </c>
      <c r="B1328" s="22" t="s">
        <v>13</v>
      </c>
      <c r="C1328" s="22" t="s">
        <v>974</v>
      </c>
      <c r="D1328" s="22" t="s">
        <v>1168</v>
      </c>
      <c r="E1328" s="22">
        <v>1000258254</v>
      </c>
      <c r="F1328" s="22" t="s">
        <v>32</v>
      </c>
      <c r="G1328" s="22">
        <v>1069288</v>
      </c>
      <c r="H1328" s="36" t="s">
        <v>20</v>
      </c>
      <c r="I1328" s="4" t="s">
        <v>3526</v>
      </c>
      <c r="J1328" s="4" t="s">
        <v>3563</v>
      </c>
      <c r="K1328" s="25">
        <v>5101.9741935484381</v>
      </c>
      <c r="L1328" s="25">
        <v>5101.9741935484381</v>
      </c>
      <c r="M1328" s="26">
        <v>1</v>
      </c>
      <c r="N1328" s="26">
        <v>0</v>
      </c>
      <c r="O1328" s="26">
        <v>42</v>
      </c>
      <c r="P1328" s="26">
        <v>1200</v>
      </c>
      <c r="Q1328" s="26">
        <v>1454.1999999999998</v>
      </c>
      <c r="R1328" s="27">
        <v>75938.55</v>
      </c>
      <c r="S1328" s="27">
        <v>93240.000000000029</v>
      </c>
      <c r="T1328" s="28">
        <v>5000</v>
      </c>
      <c r="U1328" s="27">
        <v>173300</v>
      </c>
      <c r="V1328" s="29">
        <v>1</v>
      </c>
      <c r="W1328" s="26">
        <v>23</v>
      </c>
      <c r="X1328" s="30">
        <f t="shared" si="300"/>
        <v>43</v>
      </c>
      <c r="Y1328" s="31">
        <f t="shared" si="301"/>
        <v>2654.2</v>
      </c>
      <c r="Z1328" s="31">
        <f t="shared" si="302"/>
        <v>169178.55000000005</v>
      </c>
      <c r="AA1328" s="31">
        <f t="shared" si="303"/>
        <v>178300</v>
      </c>
      <c r="AB1328" s="5">
        <v>24</v>
      </c>
      <c r="AC1328" s="6">
        <v>3095464.8200000003</v>
      </c>
      <c r="AD1328" s="30">
        <v>4</v>
      </c>
      <c r="AE1328" s="67">
        <f t="shared" si="304"/>
        <v>0.55813953488372092</v>
      </c>
      <c r="AF1328" s="70">
        <f>IF(C1328=Sheet6!$E$3,Sheet6!$E$4,IF('January 2023'!C1328=Sheet6!$F$3,Sheet6!$F$4,IF('January 2023'!C1328=Sheet6!$G$3,Sheet6!$G$4,IF('January 2023'!C1328=Sheet6!$H$3,Sheet6!$H$4,IF('January 2023'!C1328=Sheet6!$I$3,Sheet6!$I$4,IF('January 2023'!C1328=Sheet6!$J$3,Sheet6!$J$4,IF('January 2023'!C1328=Sheet6!$K$3,Sheet6!$K$4,IF('January 2023'!C1328=Sheet6!$L$3,Sheet6!$L$4))))))))</f>
        <v>0.11591202664236167</v>
      </c>
      <c r="AG1328" s="74">
        <f t="shared" si="305"/>
        <v>0.52022999319680918</v>
      </c>
      <c r="AH1328" s="71">
        <v>0.83099999999999996</v>
      </c>
      <c r="AI1328" s="72">
        <f t="shared" si="306"/>
        <v>0</v>
      </c>
      <c r="AJ1328" s="73">
        <f t="shared" si="307"/>
        <v>0.55813953488372092</v>
      </c>
      <c r="AK1328" s="73">
        <v>0.63021003652928631</v>
      </c>
      <c r="AL1328" s="95">
        <f t="shared" si="308"/>
        <v>0</v>
      </c>
      <c r="AM1328" s="107">
        <v>0</v>
      </c>
      <c r="AN1328" s="98">
        <f t="shared" si="309"/>
        <v>1585.5405548387516</v>
      </c>
      <c r="AO1328" s="99" t="e">
        <f>SUMIF([1]Sheet1!$AB:$AB,E1328,[1]Sheet1!$AA:$AA)</f>
        <v>#VALUE!</v>
      </c>
      <c r="AP1328" s="100" t="str">
        <f t="shared" si="310"/>
        <v/>
      </c>
      <c r="AQ1328" s="97">
        <f t="shared" si="311"/>
        <v>1</v>
      </c>
      <c r="AR1328" s="100">
        <f t="shared" si="312"/>
        <v>1.0539161140700162</v>
      </c>
      <c r="AS1328" s="101">
        <f t="shared" si="313"/>
        <v>0.45172122714734797</v>
      </c>
      <c r="AT1328" s="100">
        <v>0.11591202664236167</v>
      </c>
      <c r="AU1328" s="108">
        <f t="shared" si="314"/>
        <v>0</v>
      </c>
    </row>
    <row r="1329" spans="1:47" hidden="1">
      <c r="A1329" s="21">
        <v>44927</v>
      </c>
      <c r="B1329" s="23" t="s">
        <v>13</v>
      </c>
      <c r="C1329" s="23" t="s">
        <v>974</v>
      </c>
      <c r="D1329" s="23" t="s">
        <v>1239</v>
      </c>
      <c r="E1329" s="23">
        <v>1000533426</v>
      </c>
      <c r="F1329" s="23" t="s">
        <v>32</v>
      </c>
      <c r="G1329" s="23">
        <v>1069288</v>
      </c>
      <c r="H1329" s="37" t="s">
        <v>20</v>
      </c>
      <c r="I1329" s="4" t="s">
        <v>3517</v>
      </c>
      <c r="J1329" s="4" t="s">
        <v>3555</v>
      </c>
      <c r="K1329" s="24">
        <v>5073</v>
      </c>
      <c r="L1329" s="24">
        <v>5073</v>
      </c>
      <c r="M1329" s="29">
        <v>0</v>
      </c>
      <c r="N1329" s="29">
        <v>1</v>
      </c>
      <c r="O1329" s="29">
        <v>16</v>
      </c>
      <c r="P1329" s="29">
        <v>0</v>
      </c>
      <c r="Q1329" s="29">
        <v>3697.5000000000005</v>
      </c>
      <c r="R1329" s="28">
        <v>0</v>
      </c>
      <c r="S1329" s="28">
        <v>244970.22</v>
      </c>
      <c r="T1329" s="28">
        <v>0</v>
      </c>
      <c r="U1329" s="28">
        <v>251000</v>
      </c>
      <c r="V1329" s="29">
        <v>0</v>
      </c>
      <c r="W1329" s="29">
        <v>9</v>
      </c>
      <c r="X1329" s="32">
        <f t="shared" si="300"/>
        <v>16</v>
      </c>
      <c r="Y1329" s="33">
        <f t="shared" si="301"/>
        <v>3697.5000000000005</v>
      </c>
      <c r="Z1329" s="33">
        <f t="shared" si="302"/>
        <v>244970.22</v>
      </c>
      <c r="AA1329" s="33">
        <f t="shared" si="303"/>
        <v>251000</v>
      </c>
      <c r="AB1329" s="5">
        <v>9</v>
      </c>
      <c r="AC1329" s="6">
        <v>831900.9</v>
      </c>
      <c r="AD1329" s="32">
        <v>4</v>
      </c>
      <c r="AE1329" s="67">
        <f t="shared" si="304"/>
        <v>0.5625</v>
      </c>
      <c r="AF1329" s="70">
        <f>IF(C1329=Sheet6!$E$3,Sheet6!$E$4,IF('January 2023'!C1329=Sheet6!$F$3,Sheet6!$F$4,IF('January 2023'!C1329=Sheet6!$G$3,Sheet6!$G$4,IF('January 2023'!C1329=Sheet6!$H$3,Sheet6!$H$4,IF('January 2023'!C1329=Sheet6!$I$3,Sheet6!$I$4,IF('January 2023'!C1329=Sheet6!$J$3,Sheet6!$J$4,IF('January 2023'!C1329=Sheet6!$K$3,Sheet6!$K$4,IF('January 2023'!C1329=Sheet6!$L$3,Sheet6!$L$4))))))))</f>
        <v>0.11591202664236167</v>
      </c>
      <c r="AG1329" s="74">
        <f t="shared" si="305"/>
        <v>0.72885866351271444</v>
      </c>
      <c r="AH1329" s="71">
        <v>0.83099999999999996</v>
      </c>
      <c r="AI1329" s="72">
        <f t="shared" si="306"/>
        <v>0</v>
      </c>
      <c r="AJ1329" s="73">
        <f t="shared" si="307"/>
        <v>0.5625</v>
      </c>
      <c r="AK1329" s="73">
        <v>0.63021003652928631</v>
      </c>
      <c r="AL1329" s="95">
        <f t="shared" si="308"/>
        <v>0</v>
      </c>
      <c r="AM1329" s="107">
        <v>0</v>
      </c>
      <c r="AN1329" s="98">
        <f t="shared" si="309"/>
        <v>518.1629999999991</v>
      </c>
      <c r="AO1329" s="99" t="e">
        <f>SUMIF([1]Sheet1!$AB:$AB,E1329,[1]Sheet1!$AA:$AA)</f>
        <v>#VALUE!</v>
      </c>
      <c r="AP1329" s="100" t="str">
        <f t="shared" si="310"/>
        <v/>
      </c>
      <c r="AQ1329" s="97">
        <f t="shared" si="311"/>
        <v>1</v>
      </c>
      <c r="AR1329" s="100">
        <f t="shared" si="312"/>
        <v>1.0246143388367779</v>
      </c>
      <c r="AS1329" s="101">
        <f t="shared" si="313"/>
        <v>0.25320096237946255</v>
      </c>
      <c r="AT1329" s="100">
        <v>0.11591202664236167</v>
      </c>
      <c r="AU1329" s="108">
        <f t="shared" si="314"/>
        <v>0</v>
      </c>
    </row>
    <row r="1330" spans="1:47" hidden="1">
      <c r="A1330" s="21">
        <v>44927</v>
      </c>
      <c r="B1330" s="23" t="s">
        <v>13</v>
      </c>
      <c r="C1330" s="23" t="s">
        <v>974</v>
      </c>
      <c r="D1330" s="23" t="s">
        <v>1281</v>
      </c>
      <c r="E1330" s="23">
        <v>1000285743</v>
      </c>
      <c r="F1330" s="23" t="s">
        <v>32</v>
      </c>
      <c r="G1330" s="23">
        <v>1079549</v>
      </c>
      <c r="H1330" s="37" t="s">
        <v>20</v>
      </c>
      <c r="I1330" s="4" t="s">
        <v>3526</v>
      </c>
      <c r="J1330" s="4" t="s">
        <v>3563</v>
      </c>
      <c r="K1330" s="24">
        <v>4965.3999999999942</v>
      </c>
      <c r="L1330" s="24">
        <v>4965.3999999999942</v>
      </c>
      <c r="M1330" s="29">
        <v>2</v>
      </c>
      <c r="N1330" s="29">
        <v>0</v>
      </c>
      <c r="O1330" s="29">
        <v>8</v>
      </c>
      <c r="P1330" s="29">
        <v>2400</v>
      </c>
      <c r="Q1330" s="29">
        <v>278.79999999999995</v>
      </c>
      <c r="R1330" s="28">
        <v>151877.1</v>
      </c>
      <c r="S1330" s="28">
        <v>18000</v>
      </c>
      <c r="T1330" s="28">
        <v>150000</v>
      </c>
      <c r="U1330" s="28">
        <v>18000</v>
      </c>
      <c r="V1330" s="29">
        <v>2</v>
      </c>
      <c r="W1330" s="29">
        <v>2</v>
      </c>
      <c r="X1330" s="32">
        <f t="shared" si="300"/>
        <v>10</v>
      </c>
      <c r="Y1330" s="33">
        <f t="shared" si="301"/>
        <v>2678.8</v>
      </c>
      <c r="Z1330" s="33">
        <f t="shared" si="302"/>
        <v>169877.1</v>
      </c>
      <c r="AA1330" s="33">
        <f t="shared" si="303"/>
        <v>168000</v>
      </c>
      <c r="AB1330" s="5">
        <v>4</v>
      </c>
      <c r="AC1330" s="6">
        <v>1341520.74</v>
      </c>
      <c r="AD1330" s="32">
        <v>1</v>
      </c>
      <c r="AE1330" s="67">
        <f t="shared" si="304"/>
        <v>0.4</v>
      </c>
      <c r="AF1330" s="70">
        <f>IF(C1330=Sheet6!$E$3,Sheet6!$E$4,IF('January 2023'!C1330=Sheet6!$F$3,Sheet6!$F$4,IF('January 2023'!C1330=Sheet6!$G$3,Sheet6!$G$4,IF('January 2023'!C1330=Sheet6!$H$3,Sheet6!$H$4,IF('January 2023'!C1330=Sheet6!$I$3,Sheet6!$I$4,IF('January 2023'!C1330=Sheet6!$J$3,Sheet6!$J$4,IF('January 2023'!C1330=Sheet6!$K$3,Sheet6!$K$4,IF('January 2023'!C1330=Sheet6!$L$3,Sheet6!$L$4))))))))</f>
        <v>0.11591202664236167</v>
      </c>
      <c r="AG1330" s="74">
        <f t="shared" si="305"/>
        <v>0.53949329359165488</v>
      </c>
      <c r="AH1330" s="71">
        <v>0.83099999999999996</v>
      </c>
      <c r="AI1330" s="72">
        <f t="shared" si="306"/>
        <v>0</v>
      </c>
      <c r="AJ1330" s="73">
        <f t="shared" si="307"/>
        <v>0.4</v>
      </c>
      <c r="AK1330" s="73">
        <v>0.63021003652928631</v>
      </c>
      <c r="AL1330" s="95">
        <f t="shared" si="308"/>
        <v>0</v>
      </c>
      <c r="AM1330" s="107">
        <v>1</v>
      </c>
      <c r="AN1330" s="98">
        <f t="shared" si="309"/>
        <v>1447.4473999999946</v>
      </c>
      <c r="AO1330" s="99" t="e">
        <f>SUMIF([1]Sheet1!$AB:$AB,E1330,[1]Sheet1!$AA:$AA)</f>
        <v>#VALUE!</v>
      </c>
      <c r="AP1330" s="100" t="str">
        <f t="shared" si="310"/>
        <v/>
      </c>
      <c r="AQ1330" s="97">
        <f t="shared" si="311"/>
        <v>1</v>
      </c>
      <c r="AR1330" s="100">
        <f t="shared" si="312"/>
        <v>0.98895024697266432</v>
      </c>
      <c r="AS1330" s="101">
        <f t="shared" si="313"/>
        <v>0.46646797406243679</v>
      </c>
      <c r="AT1330" s="100">
        <v>0.11591202664236167</v>
      </c>
      <c r="AU1330" s="108">
        <f t="shared" si="314"/>
        <v>0</v>
      </c>
    </row>
    <row r="1331" spans="1:47" hidden="1">
      <c r="A1331" s="21">
        <v>44927</v>
      </c>
      <c r="B1331" s="22" t="s">
        <v>13</v>
      </c>
      <c r="C1331" s="22" t="s">
        <v>974</v>
      </c>
      <c r="D1331" s="22" t="s">
        <v>1226</v>
      </c>
      <c r="E1331" s="22">
        <v>1000280994</v>
      </c>
      <c r="F1331" s="22" t="s">
        <v>32</v>
      </c>
      <c r="G1331" s="22">
        <v>1069288</v>
      </c>
      <c r="H1331" s="36" t="s">
        <v>20</v>
      </c>
      <c r="I1331" s="4" t="s">
        <v>3517</v>
      </c>
      <c r="J1331" s="4" t="s">
        <v>3555</v>
      </c>
      <c r="K1331" s="25">
        <v>4827.7999999999884</v>
      </c>
      <c r="L1331" s="25">
        <v>4827.7999999999884</v>
      </c>
      <c r="M1331" s="26">
        <v>1</v>
      </c>
      <c r="N1331" s="26">
        <v>0</v>
      </c>
      <c r="O1331" s="26">
        <v>16</v>
      </c>
      <c r="P1331" s="26">
        <v>1200</v>
      </c>
      <c r="Q1331" s="26">
        <v>2599.4</v>
      </c>
      <c r="R1331" s="27">
        <v>75938.55</v>
      </c>
      <c r="S1331" s="27">
        <v>159535.04000000001</v>
      </c>
      <c r="T1331" s="28">
        <v>65000</v>
      </c>
      <c r="U1331" s="27">
        <v>245600</v>
      </c>
      <c r="V1331" s="29">
        <v>1</v>
      </c>
      <c r="W1331" s="26">
        <v>9</v>
      </c>
      <c r="X1331" s="30">
        <f t="shared" si="300"/>
        <v>17</v>
      </c>
      <c r="Y1331" s="31">
        <f t="shared" si="301"/>
        <v>3799.4</v>
      </c>
      <c r="Z1331" s="31">
        <f t="shared" si="302"/>
        <v>235473.59000000003</v>
      </c>
      <c r="AA1331" s="31">
        <f t="shared" si="303"/>
        <v>310600</v>
      </c>
      <c r="AB1331" s="5">
        <v>10</v>
      </c>
      <c r="AC1331" s="6">
        <v>1186495.58</v>
      </c>
      <c r="AD1331" s="30">
        <v>1</v>
      </c>
      <c r="AE1331" s="67">
        <f t="shared" si="304"/>
        <v>0.58823529411764708</v>
      </c>
      <c r="AF1331" s="70">
        <f>IF(C1331=Sheet6!$E$3,Sheet6!$E$4,IF('January 2023'!C1331=Sheet6!$F$3,Sheet6!$F$4,IF('January 2023'!C1331=Sheet6!$G$3,Sheet6!$G$4,IF('January 2023'!C1331=Sheet6!$H$3,Sheet6!$H$4,IF('January 2023'!C1331=Sheet6!$I$3,Sheet6!$I$4,IF('January 2023'!C1331=Sheet6!$J$3,Sheet6!$J$4,IF('January 2023'!C1331=Sheet6!$K$3,Sheet6!$K$4,IF('January 2023'!C1331=Sheet6!$L$3,Sheet6!$L$4))))))))</f>
        <v>0.11591202664236167</v>
      </c>
      <c r="AG1331" s="74">
        <f t="shared" si="305"/>
        <v>0.78698371929243327</v>
      </c>
      <c r="AH1331" s="71">
        <v>0.83099999999999996</v>
      </c>
      <c r="AI1331" s="72">
        <f t="shared" si="306"/>
        <v>0</v>
      </c>
      <c r="AJ1331" s="73">
        <f t="shared" si="307"/>
        <v>0.58823529411764708</v>
      </c>
      <c r="AK1331" s="73">
        <v>0.63021003652928631</v>
      </c>
      <c r="AL1331" s="95">
        <f t="shared" si="308"/>
        <v>0</v>
      </c>
      <c r="AM1331" s="107">
        <v>0</v>
      </c>
      <c r="AN1331" s="98">
        <f t="shared" si="309"/>
        <v>212.50179999999</v>
      </c>
      <c r="AO1331" s="99" t="e">
        <f>SUMIF([1]Sheet1!$AB:$AB,E1331,[1]Sheet1!$AA:$AA)</f>
        <v>#VALUE!</v>
      </c>
      <c r="AP1331" s="100" t="str">
        <f t="shared" si="310"/>
        <v/>
      </c>
      <c r="AQ1331" s="97">
        <f t="shared" si="311"/>
        <v>1</v>
      </c>
      <c r="AR1331" s="100">
        <f t="shared" si="312"/>
        <v>1.3190438893805456</v>
      </c>
      <c r="AS1331" s="101">
        <f t="shared" si="313"/>
        <v>-3.806606597465878E-2</v>
      </c>
      <c r="AT1331" s="100">
        <v>0.11591202664236167</v>
      </c>
      <c r="AU1331" s="108">
        <f t="shared" si="314"/>
        <v>1</v>
      </c>
    </row>
    <row r="1332" spans="1:47" hidden="1">
      <c r="A1332" s="21">
        <v>44927</v>
      </c>
      <c r="B1332" s="22" t="s">
        <v>13</v>
      </c>
      <c r="C1332" s="22" t="s">
        <v>974</v>
      </c>
      <c r="D1332" s="22" t="s">
        <v>1202</v>
      </c>
      <c r="E1332" s="22">
        <v>1000258817</v>
      </c>
      <c r="F1332" s="22" t="s">
        <v>32</v>
      </c>
      <c r="G1332" s="22">
        <v>1069288</v>
      </c>
      <c r="H1332" s="36" t="s">
        <v>20</v>
      </c>
      <c r="I1332" s="4" t="s">
        <v>3526</v>
      </c>
      <c r="J1332" s="4" t="s">
        <v>3563</v>
      </c>
      <c r="K1332" s="25">
        <v>4797.9100000000035</v>
      </c>
      <c r="L1332" s="25">
        <v>4797.9100000000035</v>
      </c>
      <c r="M1332" s="26">
        <v>1</v>
      </c>
      <c r="N1332" s="26">
        <v>0</v>
      </c>
      <c r="O1332" s="26">
        <v>17</v>
      </c>
      <c r="P1332" s="26">
        <v>1200</v>
      </c>
      <c r="Q1332" s="26">
        <v>1890.3999999999996</v>
      </c>
      <c r="R1332" s="27">
        <v>75938.55</v>
      </c>
      <c r="S1332" s="27">
        <v>124450.00000000001</v>
      </c>
      <c r="T1332" s="28">
        <v>0</v>
      </c>
      <c r="U1332" s="27">
        <v>141500</v>
      </c>
      <c r="V1332" s="29">
        <v>0</v>
      </c>
      <c r="W1332" s="26">
        <v>10</v>
      </c>
      <c r="X1332" s="30">
        <f t="shared" si="300"/>
        <v>18</v>
      </c>
      <c r="Y1332" s="31">
        <f t="shared" si="301"/>
        <v>3090.3999999999996</v>
      </c>
      <c r="Z1332" s="31">
        <f t="shared" si="302"/>
        <v>200388.55000000002</v>
      </c>
      <c r="AA1332" s="31">
        <f t="shared" si="303"/>
        <v>141500</v>
      </c>
      <c r="AB1332" s="5">
        <v>10</v>
      </c>
      <c r="AC1332" s="6">
        <v>2315020.84</v>
      </c>
      <c r="AD1332" s="30">
        <v>2</v>
      </c>
      <c r="AE1332" s="67">
        <f t="shared" si="304"/>
        <v>0.55555555555555558</v>
      </c>
      <c r="AF1332" s="70">
        <f>IF(C1332=Sheet6!$E$3,Sheet6!$E$4,IF('January 2023'!C1332=Sheet6!$F$3,Sheet6!$F$4,IF('January 2023'!C1332=Sheet6!$G$3,Sheet6!$G$4,IF('January 2023'!C1332=Sheet6!$H$3,Sheet6!$H$4,IF('January 2023'!C1332=Sheet6!$I$3,Sheet6!$I$4,IF('January 2023'!C1332=Sheet6!$J$3,Sheet6!$J$4,IF('January 2023'!C1332=Sheet6!$K$3,Sheet6!$K$4,IF('January 2023'!C1332=Sheet6!$L$3,Sheet6!$L$4))))))))</f>
        <v>0.11591202664236167</v>
      </c>
      <c r="AG1332" s="74">
        <f t="shared" si="305"/>
        <v>0.64411379121325685</v>
      </c>
      <c r="AH1332" s="71">
        <v>0.83099999999999996</v>
      </c>
      <c r="AI1332" s="72">
        <f t="shared" si="306"/>
        <v>0</v>
      </c>
      <c r="AJ1332" s="73">
        <f t="shared" si="307"/>
        <v>0.55555555555555558</v>
      </c>
      <c r="AK1332" s="73">
        <v>0.63021003652928631</v>
      </c>
      <c r="AL1332" s="95">
        <f t="shared" si="308"/>
        <v>0</v>
      </c>
      <c r="AM1332" s="107">
        <v>0</v>
      </c>
      <c r="AN1332" s="98">
        <f t="shared" si="309"/>
        <v>896.66321000000289</v>
      </c>
      <c r="AO1332" s="99" t="e">
        <f>SUMIF([1]Sheet1!$AB:$AB,E1332,[1]Sheet1!$AA:$AA)</f>
        <v>#VALUE!</v>
      </c>
      <c r="AP1332" s="100" t="str">
        <f t="shared" si="310"/>
        <v/>
      </c>
      <c r="AQ1332" s="97">
        <f t="shared" si="311"/>
        <v>1</v>
      </c>
      <c r="AR1332" s="100">
        <f t="shared" si="312"/>
        <v>0.70612816949870638</v>
      </c>
      <c r="AS1332" s="101">
        <f t="shared" si="313"/>
        <v>0.54517310766171101</v>
      </c>
      <c r="AT1332" s="100">
        <v>0.11591202664236167</v>
      </c>
      <c r="AU1332" s="108">
        <f t="shared" si="314"/>
        <v>0</v>
      </c>
    </row>
    <row r="1333" spans="1:47" hidden="1">
      <c r="A1333" s="21">
        <v>44927</v>
      </c>
      <c r="B1333" s="23" t="s">
        <v>13</v>
      </c>
      <c r="C1333" s="23" t="s">
        <v>974</v>
      </c>
      <c r="D1333" s="23" t="s">
        <v>1220</v>
      </c>
      <c r="E1333" s="23">
        <v>1001601665</v>
      </c>
      <c r="F1333" s="23" t="s">
        <v>32</v>
      </c>
      <c r="G1333" s="23">
        <v>1079549</v>
      </c>
      <c r="H1333" s="37" t="s">
        <v>20</v>
      </c>
      <c r="I1333" s="4" t="s">
        <v>3515</v>
      </c>
      <c r="J1333" s="4" t="s">
        <v>3553</v>
      </c>
      <c r="K1333" s="24">
        <v>4698.3999999999651</v>
      </c>
      <c r="L1333" s="24">
        <v>4698.3999999999651</v>
      </c>
      <c r="M1333" s="29">
        <v>1</v>
      </c>
      <c r="N1333" s="29">
        <v>0</v>
      </c>
      <c r="O1333" s="29">
        <v>6</v>
      </c>
      <c r="P1333" s="29">
        <v>1200</v>
      </c>
      <c r="Q1333" s="29">
        <v>1327.1</v>
      </c>
      <c r="R1333" s="28">
        <v>75938.55</v>
      </c>
      <c r="S1333" s="28">
        <v>85500</v>
      </c>
      <c r="T1333" s="28">
        <v>0</v>
      </c>
      <c r="U1333" s="28">
        <v>85500</v>
      </c>
      <c r="V1333" s="29">
        <v>0</v>
      </c>
      <c r="W1333" s="29">
        <v>4</v>
      </c>
      <c r="X1333" s="32">
        <f t="shared" si="300"/>
        <v>7</v>
      </c>
      <c r="Y1333" s="33">
        <f t="shared" si="301"/>
        <v>2527.1</v>
      </c>
      <c r="Z1333" s="33">
        <f t="shared" si="302"/>
        <v>161438.54999999999</v>
      </c>
      <c r="AA1333" s="33">
        <f t="shared" si="303"/>
        <v>85500</v>
      </c>
      <c r="AB1333" s="5">
        <v>4</v>
      </c>
      <c r="AC1333" s="6">
        <v>0</v>
      </c>
      <c r="AD1333" s="32">
        <v>0</v>
      </c>
      <c r="AE1333" s="67">
        <f t="shared" si="304"/>
        <v>0.5714285714285714</v>
      </c>
      <c r="AF1333" s="70">
        <f>IF(C1333=Sheet6!$E$3,Sheet6!$E$4,IF('January 2023'!C1333=Sheet6!$F$3,Sheet6!$F$4,IF('January 2023'!C1333=Sheet6!$G$3,Sheet6!$G$4,IF('January 2023'!C1333=Sheet6!$H$3,Sheet6!$H$4,IF('January 2023'!C1333=Sheet6!$I$3,Sheet6!$I$4,IF('January 2023'!C1333=Sheet6!$J$3,Sheet6!$J$4,IF('January 2023'!C1333=Sheet6!$K$3,Sheet6!$K$4,IF('January 2023'!C1333=Sheet6!$L$3,Sheet6!$L$4))))))))</f>
        <v>0.11591202664236167</v>
      </c>
      <c r="AG1333" s="74">
        <f t="shared" si="305"/>
        <v>0.5378639536863653</v>
      </c>
      <c r="AH1333" s="71">
        <v>0.83099999999999996</v>
      </c>
      <c r="AI1333" s="72">
        <f t="shared" si="306"/>
        <v>0</v>
      </c>
      <c r="AJ1333" s="73">
        <f t="shared" si="307"/>
        <v>0.5714285714285714</v>
      </c>
      <c r="AK1333" s="73">
        <v>0.63021003652928631</v>
      </c>
      <c r="AL1333" s="95">
        <f t="shared" si="308"/>
        <v>0</v>
      </c>
      <c r="AM1333" s="107">
        <v>0</v>
      </c>
      <c r="AN1333" s="98">
        <f t="shared" si="309"/>
        <v>1377.2703999999708</v>
      </c>
      <c r="AO1333" s="99" t="e">
        <f>SUMIF([1]Sheet1!$AB:$AB,E1333,[1]Sheet1!$AA:$AA)</f>
        <v>#VALUE!</v>
      </c>
      <c r="AP1333" s="100" t="str">
        <f t="shared" si="310"/>
        <v/>
      </c>
      <c r="AQ1333" s="97">
        <f t="shared" si="311"/>
        <v>1</v>
      </c>
      <c r="AR1333" s="100">
        <f t="shared" si="312"/>
        <v>0.52961328009945585</v>
      </c>
      <c r="AS1333" s="101">
        <f t="shared" si="313"/>
        <v>0.71514010724090227</v>
      </c>
      <c r="AT1333" s="100">
        <v>0.11591202664236167</v>
      </c>
      <c r="AU1333" s="108">
        <f t="shared" si="314"/>
        <v>0</v>
      </c>
    </row>
    <row r="1334" spans="1:47" hidden="1">
      <c r="A1334" s="21">
        <v>44927</v>
      </c>
      <c r="B1334" s="22" t="s">
        <v>13</v>
      </c>
      <c r="C1334" s="22" t="s">
        <v>974</v>
      </c>
      <c r="D1334" s="22" t="s">
        <v>1274</v>
      </c>
      <c r="E1334" s="22">
        <v>1000281315</v>
      </c>
      <c r="F1334" s="22" t="s">
        <v>32</v>
      </c>
      <c r="G1334" s="22">
        <v>1079549</v>
      </c>
      <c r="H1334" s="36" t="s">
        <v>20</v>
      </c>
      <c r="I1334" s="4" t="s">
        <v>3515</v>
      </c>
      <c r="J1334" s="4" t="s">
        <v>3553</v>
      </c>
      <c r="K1334" s="25">
        <v>4559.5999999999767</v>
      </c>
      <c r="L1334" s="25">
        <v>4559.5999999999767</v>
      </c>
      <c r="M1334" s="26">
        <v>1</v>
      </c>
      <c r="N1334" s="26">
        <v>0</v>
      </c>
      <c r="O1334" s="26">
        <v>21</v>
      </c>
      <c r="P1334" s="26">
        <v>262</v>
      </c>
      <c r="Q1334" s="26">
        <v>3203.5000000000005</v>
      </c>
      <c r="R1334" s="27">
        <v>16579.920000000002</v>
      </c>
      <c r="S1334" s="27">
        <v>207482.13999999998</v>
      </c>
      <c r="T1334" s="28">
        <v>22000</v>
      </c>
      <c r="U1334" s="27">
        <v>228500</v>
      </c>
      <c r="V1334" s="29">
        <v>1</v>
      </c>
      <c r="W1334" s="26">
        <v>11</v>
      </c>
      <c r="X1334" s="30">
        <f t="shared" si="300"/>
        <v>22</v>
      </c>
      <c r="Y1334" s="31">
        <f t="shared" si="301"/>
        <v>3465.5000000000005</v>
      </c>
      <c r="Z1334" s="31">
        <f t="shared" si="302"/>
        <v>224062.06</v>
      </c>
      <c r="AA1334" s="31">
        <f t="shared" si="303"/>
        <v>250500</v>
      </c>
      <c r="AB1334" s="5">
        <v>12</v>
      </c>
      <c r="AC1334" s="6">
        <v>214041.71</v>
      </c>
      <c r="AD1334" s="30">
        <v>1</v>
      </c>
      <c r="AE1334" s="67">
        <f t="shared" si="304"/>
        <v>0.54545454545454541</v>
      </c>
      <c r="AF1334" s="70">
        <f>IF(C1334=Sheet6!$E$3,Sheet6!$E$4,IF('January 2023'!C1334=Sheet6!$F$3,Sheet6!$F$4,IF('January 2023'!C1334=Sheet6!$G$3,Sheet6!$G$4,IF('January 2023'!C1334=Sheet6!$H$3,Sheet6!$H$4,IF('January 2023'!C1334=Sheet6!$I$3,Sheet6!$I$4,IF('January 2023'!C1334=Sheet6!$J$3,Sheet6!$J$4,IF('January 2023'!C1334=Sheet6!$K$3,Sheet6!$K$4,IF('January 2023'!C1334=Sheet6!$L$3,Sheet6!$L$4))))))))</f>
        <v>0.11591202664236167</v>
      </c>
      <c r="AG1334" s="74">
        <f t="shared" si="305"/>
        <v>0.76004474076673789</v>
      </c>
      <c r="AH1334" s="71">
        <v>0.83099999999999996</v>
      </c>
      <c r="AI1334" s="72">
        <f t="shared" si="306"/>
        <v>0</v>
      </c>
      <c r="AJ1334" s="73">
        <f t="shared" si="307"/>
        <v>0.54545454545454541</v>
      </c>
      <c r="AK1334" s="73">
        <v>0.63021003652928631</v>
      </c>
      <c r="AL1334" s="95">
        <f t="shared" si="308"/>
        <v>0</v>
      </c>
      <c r="AM1334" s="107">
        <v>0</v>
      </c>
      <c r="AN1334" s="98">
        <f t="shared" si="309"/>
        <v>323.52759999997988</v>
      </c>
      <c r="AO1334" s="99" t="e">
        <f>SUMIF([1]Sheet1!$AB:$AB,E1334,[1]Sheet1!$AA:$AA)</f>
        <v>#VALUE!</v>
      </c>
      <c r="AP1334" s="100" t="str">
        <f t="shared" si="310"/>
        <v/>
      </c>
      <c r="AQ1334" s="97">
        <f t="shared" si="311"/>
        <v>1</v>
      </c>
      <c r="AR1334" s="100">
        <f t="shared" si="312"/>
        <v>1.1179938272458978</v>
      </c>
      <c r="AS1334" s="101">
        <f t="shared" si="313"/>
        <v>0.15027467139207851</v>
      </c>
      <c r="AT1334" s="100">
        <v>0.11591202664236167</v>
      </c>
      <c r="AU1334" s="108">
        <f t="shared" si="314"/>
        <v>0</v>
      </c>
    </row>
    <row r="1335" spans="1:47" hidden="1">
      <c r="A1335" s="21">
        <v>44927</v>
      </c>
      <c r="B1335" s="23" t="s">
        <v>13</v>
      </c>
      <c r="C1335" s="23" t="s">
        <v>974</v>
      </c>
      <c r="D1335" s="23" t="s">
        <v>1244</v>
      </c>
      <c r="E1335" s="23">
        <v>1002414413</v>
      </c>
      <c r="F1335" s="23" t="s">
        <v>32</v>
      </c>
      <c r="G1335" s="23">
        <v>1069288</v>
      </c>
      <c r="H1335" s="37" t="s">
        <v>20</v>
      </c>
      <c r="I1335" s="4" t="s">
        <v>3526</v>
      </c>
      <c r="J1335" s="4" t="s">
        <v>3563</v>
      </c>
      <c r="K1335" s="24">
        <v>4553.7699999999895</v>
      </c>
      <c r="L1335" s="24">
        <v>4553.7699999999895</v>
      </c>
      <c r="M1335" s="29">
        <v>1</v>
      </c>
      <c r="N1335" s="29">
        <v>0</v>
      </c>
      <c r="O1335" s="29">
        <v>0</v>
      </c>
      <c r="P1335" s="29">
        <v>1200</v>
      </c>
      <c r="Q1335" s="29">
        <v>0</v>
      </c>
      <c r="R1335" s="28">
        <v>75938.55</v>
      </c>
      <c r="S1335" s="28">
        <v>0</v>
      </c>
      <c r="T1335" s="28">
        <v>87500</v>
      </c>
      <c r="U1335" s="28">
        <v>0</v>
      </c>
      <c r="V1335" s="29">
        <v>1</v>
      </c>
      <c r="W1335" s="29">
        <v>0</v>
      </c>
      <c r="X1335" s="32">
        <f t="shared" si="300"/>
        <v>1</v>
      </c>
      <c r="Y1335" s="33">
        <f t="shared" si="301"/>
        <v>1200</v>
      </c>
      <c r="Z1335" s="33">
        <f t="shared" si="302"/>
        <v>75938.55</v>
      </c>
      <c r="AA1335" s="33">
        <f t="shared" si="303"/>
        <v>87500</v>
      </c>
      <c r="AB1335" s="5">
        <v>1</v>
      </c>
      <c r="AC1335" s="6">
        <v>740863.27</v>
      </c>
      <c r="AD1335" s="32">
        <v>0</v>
      </c>
      <c r="AE1335" s="67">
        <f t="shared" si="304"/>
        <v>1</v>
      </c>
      <c r="AF1335" s="70">
        <f>IF(C1335=Sheet6!$E$3,Sheet6!$E$4,IF('January 2023'!C1335=Sheet6!$F$3,Sheet6!$F$4,IF('January 2023'!C1335=Sheet6!$G$3,Sheet6!$G$4,IF('January 2023'!C1335=Sheet6!$H$3,Sheet6!$H$4,IF('January 2023'!C1335=Sheet6!$I$3,Sheet6!$I$4,IF('January 2023'!C1335=Sheet6!$J$3,Sheet6!$J$4,IF('January 2023'!C1335=Sheet6!$K$3,Sheet6!$K$4,IF('January 2023'!C1335=Sheet6!$L$3,Sheet6!$L$4))))))))</f>
        <v>0.11591202664236167</v>
      </c>
      <c r="AG1335" s="74">
        <f t="shared" si="305"/>
        <v>0.26351792031657345</v>
      </c>
      <c r="AH1335" s="71">
        <v>0.83099999999999996</v>
      </c>
      <c r="AI1335" s="72">
        <f t="shared" si="306"/>
        <v>0</v>
      </c>
      <c r="AJ1335" s="73">
        <f t="shared" si="307"/>
        <v>1</v>
      </c>
      <c r="AK1335" s="73">
        <v>0.63021003652928631</v>
      </c>
      <c r="AL1335" s="95">
        <f t="shared" si="308"/>
        <v>1</v>
      </c>
      <c r="AM1335" s="107">
        <v>1</v>
      </c>
      <c r="AN1335" s="98">
        <f t="shared" si="309"/>
        <v>2584.182869999991</v>
      </c>
      <c r="AO1335" s="99" t="e">
        <f>SUMIF([1]Sheet1!$AB:$AB,E1335,[1]Sheet1!$AA:$AA)</f>
        <v>#VALUE!</v>
      </c>
      <c r="AP1335" s="100" t="str">
        <f t="shared" si="310"/>
        <v/>
      </c>
      <c r="AQ1335" s="97">
        <f t="shared" si="311"/>
        <v>1</v>
      </c>
      <c r="AR1335" s="100">
        <f t="shared" si="312"/>
        <v>1.1522474421752851</v>
      </c>
      <c r="AS1335" s="101">
        <f t="shared" si="313"/>
        <v>0.69636215034787763</v>
      </c>
      <c r="AT1335" s="100">
        <v>0.11591202664236167</v>
      </c>
      <c r="AU1335" s="108">
        <f t="shared" si="314"/>
        <v>0</v>
      </c>
    </row>
    <row r="1336" spans="1:47" hidden="1">
      <c r="A1336" s="21">
        <v>44927</v>
      </c>
      <c r="B1336" s="23" t="s">
        <v>13</v>
      </c>
      <c r="C1336" s="23" t="s">
        <v>974</v>
      </c>
      <c r="D1336" s="23" t="s">
        <v>1314</v>
      </c>
      <c r="E1336" s="23">
        <v>1000283401</v>
      </c>
      <c r="F1336" s="23" t="s">
        <v>32</v>
      </c>
      <c r="G1336" s="23">
        <v>1079549</v>
      </c>
      <c r="H1336" s="37" t="s">
        <v>20</v>
      </c>
      <c r="I1336" s="4" t="s">
        <v>3526</v>
      </c>
      <c r="J1336" s="4" t="s">
        <v>3563</v>
      </c>
      <c r="K1336" s="24">
        <v>4441.6000000000349</v>
      </c>
      <c r="L1336" s="24">
        <v>4441.6000000000349</v>
      </c>
      <c r="M1336" s="29">
        <v>2</v>
      </c>
      <c r="N1336" s="29">
        <v>0</v>
      </c>
      <c r="O1336" s="29">
        <v>8</v>
      </c>
      <c r="P1336" s="29">
        <v>2400</v>
      </c>
      <c r="Q1336" s="29">
        <v>862.40000000000009</v>
      </c>
      <c r="R1336" s="28">
        <v>151877.1</v>
      </c>
      <c r="S1336" s="28">
        <v>54999.999999999993</v>
      </c>
      <c r="T1336" s="28">
        <v>0</v>
      </c>
      <c r="U1336" s="28">
        <v>55000</v>
      </c>
      <c r="V1336" s="29">
        <v>0</v>
      </c>
      <c r="W1336" s="29">
        <v>3</v>
      </c>
      <c r="X1336" s="32">
        <f t="shared" si="300"/>
        <v>10</v>
      </c>
      <c r="Y1336" s="33">
        <f t="shared" si="301"/>
        <v>3262.4</v>
      </c>
      <c r="Z1336" s="33">
        <f t="shared" si="302"/>
        <v>206877.1</v>
      </c>
      <c r="AA1336" s="33">
        <f t="shared" si="303"/>
        <v>55000</v>
      </c>
      <c r="AB1336" s="5">
        <v>3</v>
      </c>
      <c r="AC1336" s="6">
        <v>0</v>
      </c>
      <c r="AD1336" s="32">
        <v>0</v>
      </c>
      <c r="AE1336" s="67">
        <f t="shared" si="304"/>
        <v>0.3</v>
      </c>
      <c r="AF1336" s="70">
        <f>IF(C1336=Sheet6!$E$3,Sheet6!$E$4,IF('January 2023'!C1336=Sheet6!$F$3,Sheet6!$F$4,IF('January 2023'!C1336=Sheet6!$G$3,Sheet6!$G$4,IF('January 2023'!C1336=Sheet6!$H$3,Sheet6!$H$4,IF('January 2023'!C1336=Sheet6!$I$3,Sheet6!$I$4,IF('January 2023'!C1336=Sheet6!$J$3,Sheet6!$J$4,IF('January 2023'!C1336=Sheet6!$K$3,Sheet6!$K$4,IF('January 2023'!C1336=Sheet6!$L$3,Sheet6!$L$4))))))))</f>
        <v>0.11591202664236167</v>
      </c>
      <c r="AG1336" s="74">
        <f t="shared" si="305"/>
        <v>0.73451008645532567</v>
      </c>
      <c r="AH1336" s="71">
        <v>0.83099999999999996</v>
      </c>
      <c r="AI1336" s="72">
        <f t="shared" si="306"/>
        <v>0</v>
      </c>
      <c r="AJ1336" s="73">
        <f t="shared" si="307"/>
        <v>0.3</v>
      </c>
      <c r="AK1336" s="73">
        <v>0.63021003652928631</v>
      </c>
      <c r="AL1336" s="95">
        <f t="shared" si="308"/>
        <v>0</v>
      </c>
      <c r="AM1336" s="107">
        <v>0</v>
      </c>
      <c r="AN1336" s="98">
        <f t="shared" si="309"/>
        <v>428.56960000002891</v>
      </c>
      <c r="AO1336" s="99" t="e">
        <f>SUMIF([1]Sheet1!$AB:$AB,E1336,[1]Sheet1!$AA:$AA)</f>
        <v>#VALUE!</v>
      </c>
      <c r="AP1336" s="100" t="str">
        <f t="shared" si="310"/>
        <v/>
      </c>
      <c r="AQ1336" s="97">
        <f t="shared" si="311"/>
        <v>1</v>
      </c>
      <c r="AR1336" s="100">
        <f t="shared" si="312"/>
        <v>0.26585832844717949</v>
      </c>
      <c r="AS1336" s="101">
        <f t="shared" si="313"/>
        <v>0.80472437618739379</v>
      </c>
      <c r="AT1336" s="100">
        <v>0.11591202664236167</v>
      </c>
      <c r="AU1336" s="108">
        <f t="shared" si="314"/>
        <v>0</v>
      </c>
    </row>
    <row r="1337" spans="1:47" hidden="1">
      <c r="A1337" s="21">
        <v>44927</v>
      </c>
      <c r="B1337" s="23" t="s">
        <v>13</v>
      </c>
      <c r="C1337" s="23" t="s">
        <v>974</v>
      </c>
      <c r="D1337" s="23" t="s">
        <v>1286</v>
      </c>
      <c r="E1337" s="23">
        <v>1000280257</v>
      </c>
      <c r="F1337" s="23" t="s">
        <v>32</v>
      </c>
      <c r="G1337" s="23">
        <v>1079549</v>
      </c>
      <c r="H1337" s="37" t="s">
        <v>20</v>
      </c>
      <c r="I1337" s="4" t="s">
        <v>3526</v>
      </c>
      <c r="J1337" s="4" t="s">
        <v>3563</v>
      </c>
      <c r="K1337" s="24">
        <v>4277</v>
      </c>
      <c r="L1337" s="24">
        <v>4277</v>
      </c>
      <c r="M1337" s="29">
        <v>1</v>
      </c>
      <c r="N1337" s="29">
        <v>0</v>
      </c>
      <c r="O1337" s="29">
        <v>15</v>
      </c>
      <c r="P1337" s="29">
        <v>1200</v>
      </c>
      <c r="Q1337" s="29">
        <v>3474.7</v>
      </c>
      <c r="R1337" s="28">
        <v>75938.55</v>
      </c>
      <c r="S1337" s="28">
        <v>218604.75</v>
      </c>
      <c r="T1337" s="28">
        <v>0</v>
      </c>
      <c r="U1337" s="28">
        <v>230000</v>
      </c>
      <c r="V1337" s="29">
        <v>0</v>
      </c>
      <c r="W1337" s="29">
        <v>11</v>
      </c>
      <c r="X1337" s="32">
        <f t="shared" si="300"/>
        <v>16</v>
      </c>
      <c r="Y1337" s="33">
        <f t="shared" si="301"/>
        <v>4674.7</v>
      </c>
      <c r="Z1337" s="33">
        <f t="shared" si="302"/>
        <v>294543.3</v>
      </c>
      <c r="AA1337" s="33">
        <f t="shared" si="303"/>
        <v>230000</v>
      </c>
      <c r="AB1337" s="5">
        <v>11</v>
      </c>
      <c r="AC1337" s="6">
        <v>0</v>
      </c>
      <c r="AD1337" s="32">
        <v>0</v>
      </c>
      <c r="AE1337" s="67">
        <f t="shared" si="304"/>
        <v>0.6875</v>
      </c>
      <c r="AF1337" s="70">
        <f>IF(C1337=Sheet6!$E$3,Sheet6!$E$4,IF('January 2023'!C1337=Sheet6!$F$3,Sheet6!$F$4,IF('January 2023'!C1337=Sheet6!$G$3,Sheet6!$G$4,IF('January 2023'!C1337=Sheet6!$H$3,Sheet6!$H$4,IF('January 2023'!C1337=Sheet6!$I$3,Sheet6!$I$4,IF('January 2023'!C1337=Sheet6!$J$3,Sheet6!$J$4,IF('January 2023'!C1337=Sheet6!$K$3,Sheet6!$K$4,IF('January 2023'!C1337=Sheet6!$L$3,Sheet6!$L$4))))))))</f>
        <v>0.11591202664236167</v>
      </c>
      <c r="AG1337" s="74">
        <f t="shared" si="305"/>
        <v>1.0929857376665888</v>
      </c>
      <c r="AH1337" s="71">
        <v>0.83099999999999996</v>
      </c>
      <c r="AI1337" s="72">
        <f t="shared" si="306"/>
        <v>1</v>
      </c>
      <c r="AJ1337" s="73">
        <f t="shared" si="307"/>
        <v>0.6875</v>
      </c>
      <c r="AK1337" s="73">
        <v>0.63021003652928631</v>
      </c>
      <c r="AL1337" s="95">
        <f t="shared" si="308"/>
        <v>1</v>
      </c>
      <c r="AM1337" s="107">
        <v>0</v>
      </c>
      <c r="AN1337" s="98">
        <f t="shared" si="309"/>
        <v>0</v>
      </c>
      <c r="AO1337" s="99" t="e">
        <f>SUMIF([1]Sheet1!$AB:$AB,E1337,[1]Sheet1!$AA:$AA)</f>
        <v>#VALUE!</v>
      </c>
      <c r="AP1337" s="100">
        <f t="shared" si="310"/>
        <v>1</v>
      </c>
      <c r="AQ1337" s="97">
        <f t="shared" si="311"/>
        <v>0</v>
      </c>
      <c r="AR1337" s="100">
        <f t="shared" si="312"/>
        <v>0.78086990944964629</v>
      </c>
      <c r="AS1337" s="101">
        <f t="shared" si="313"/>
        <v>0.14652032599853593</v>
      </c>
      <c r="AT1337" s="100">
        <v>0.11591202664236167</v>
      </c>
      <c r="AU1337" s="108">
        <f t="shared" si="314"/>
        <v>0</v>
      </c>
    </row>
    <row r="1338" spans="1:47" hidden="1">
      <c r="A1338" s="21">
        <v>44927</v>
      </c>
      <c r="B1338" s="23" t="s">
        <v>13</v>
      </c>
      <c r="C1338" s="23" t="s">
        <v>974</v>
      </c>
      <c r="D1338" s="23" t="s">
        <v>1249</v>
      </c>
      <c r="E1338" s="23">
        <v>1000283411</v>
      </c>
      <c r="F1338" s="23" t="s">
        <v>32</v>
      </c>
      <c r="G1338" s="23">
        <v>1079549</v>
      </c>
      <c r="H1338" s="37" t="s">
        <v>20</v>
      </c>
      <c r="I1338" s="4" t="s">
        <v>3526</v>
      </c>
      <c r="J1338" s="4" t="s">
        <v>3563</v>
      </c>
      <c r="K1338" s="24">
        <v>4202</v>
      </c>
      <c r="L1338" s="24">
        <v>4202</v>
      </c>
      <c r="M1338" s="29">
        <v>1</v>
      </c>
      <c r="N1338" s="29">
        <v>0</v>
      </c>
      <c r="O1338" s="29">
        <v>14</v>
      </c>
      <c r="P1338" s="29">
        <v>1200</v>
      </c>
      <c r="Q1338" s="29">
        <v>1734.7</v>
      </c>
      <c r="R1338" s="28">
        <v>75938.55</v>
      </c>
      <c r="S1338" s="28">
        <v>110191.98000000001</v>
      </c>
      <c r="T1338" s="28">
        <v>0</v>
      </c>
      <c r="U1338" s="28">
        <v>123800</v>
      </c>
      <c r="V1338" s="29">
        <v>0</v>
      </c>
      <c r="W1338" s="29">
        <v>6</v>
      </c>
      <c r="X1338" s="32">
        <f t="shared" si="300"/>
        <v>15</v>
      </c>
      <c r="Y1338" s="33">
        <f t="shared" si="301"/>
        <v>2934.7</v>
      </c>
      <c r="Z1338" s="33">
        <f t="shared" si="302"/>
        <v>186130.53000000003</v>
      </c>
      <c r="AA1338" s="33">
        <f t="shared" si="303"/>
        <v>123800</v>
      </c>
      <c r="AB1338" s="5">
        <v>6</v>
      </c>
      <c r="AC1338" s="6">
        <v>142328.73000000001</v>
      </c>
      <c r="AD1338" s="32">
        <v>1</v>
      </c>
      <c r="AE1338" s="67">
        <f t="shared" si="304"/>
        <v>0.4</v>
      </c>
      <c r="AF1338" s="70">
        <f>IF(C1338=Sheet6!$E$3,Sheet6!$E$4,IF('January 2023'!C1338=Sheet6!$F$3,Sheet6!$F$4,IF('January 2023'!C1338=Sheet6!$G$3,Sheet6!$G$4,IF('January 2023'!C1338=Sheet6!$H$3,Sheet6!$H$4,IF('January 2023'!C1338=Sheet6!$I$3,Sheet6!$I$4,IF('January 2023'!C1338=Sheet6!$J$3,Sheet6!$J$4,IF('January 2023'!C1338=Sheet6!$K$3,Sheet6!$K$4,IF('January 2023'!C1338=Sheet6!$L$3,Sheet6!$L$4))))))))</f>
        <v>0.11591202664236167</v>
      </c>
      <c r="AG1338" s="74">
        <f t="shared" si="305"/>
        <v>0.69840552118039023</v>
      </c>
      <c r="AH1338" s="71">
        <v>0.83099999999999996</v>
      </c>
      <c r="AI1338" s="72">
        <f t="shared" si="306"/>
        <v>0</v>
      </c>
      <c r="AJ1338" s="73">
        <f t="shared" si="307"/>
        <v>0.4</v>
      </c>
      <c r="AK1338" s="73">
        <v>0.63021003652928631</v>
      </c>
      <c r="AL1338" s="95">
        <f t="shared" si="308"/>
        <v>0</v>
      </c>
      <c r="AM1338" s="107">
        <v>0</v>
      </c>
      <c r="AN1338" s="98">
        <f t="shared" si="309"/>
        <v>557.16199999999981</v>
      </c>
      <c r="AO1338" s="99" t="e">
        <f>SUMIF([1]Sheet1!$AB:$AB,E1338,[1]Sheet1!$AA:$AA)</f>
        <v>#VALUE!</v>
      </c>
      <c r="AP1338" s="100" t="str">
        <f t="shared" si="310"/>
        <v/>
      </c>
      <c r="AQ1338" s="97">
        <f t="shared" si="311"/>
        <v>1</v>
      </c>
      <c r="AR1338" s="100">
        <f t="shared" si="312"/>
        <v>0.66512463054825011</v>
      </c>
      <c r="AS1338" s="101">
        <f t="shared" si="313"/>
        <v>0.5354732857520349</v>
      </c>
      <c r="AT1338" s="100">
        <v>0.11591202664236167</v>
      </c>
      <c r="AU1338" s="108">
        <f t="shared" si="314"/>
        <v>0</v>
      </c>
    </row>
    <row r="1339" spans="1:47" hidden="1">
      <c r="A1339" s="21">
        <v>44927</v>
      </c>
      <c r="B1339" s="22" t="s">
        <v>13</v>
      </c>
      <c r="C1339" s="22" t="s">
        <v>974</v>
      </c>
      <c r="D1339" s="22" t="s">
        <v>1204</v>
      </c>
      <c r="E1339" s="22">
        <v>1000254092</v>
      </c>
      <c r="F1339" s="22" t="s">
        <v>32</v>
      </c>
      <c r="G1339" s="22">
        <v>1079549</v>
      </c>
      <c r="H1339" s="36" t="s">
        <v>20</v>
      </c>
      <c r="I1339" s="4" t="s">
        <v>3515</v>
      </c>
      <c r="J1339" s="4" t="s">
        <v>3553</v>
      </c>
      <c r="K1339" s="25">
        <v>4121.8000000000175</v>
      </c>
      <c r="L1339" s="25">
        <v>4121.8000000000175</v>
      </c>
      <c r="M1339" s="26">
        <v>0</v>
      </c>
      <c r="N1339" s="26">
        <v>0</v>
      </c>
      <c r="O1339" s="26">
        <v>16</v>
      </c>
      <c r="P1339" s="26">
        <v>0</v>
      </c>
      <c r="Q1339" s="26">
        <v>2910.9</v>
      </c>
      <c r="R1339" s="27">
        <v>0</v>
      </c>
      <c r="S1339" s="27">
        <v>187576.44999999998</v>
      </c>
      <c r="T1339" s="28">
        <v>0</v>
      </c>
      <c r="U1339" s="27">
        <v>268690</v>
      </c>
      <c r="V1339" s="29">
        <v>0</v>
      </c>
      <c r="W1339" s="26">
        <v>10</v>
      </c>
      <c r="X1339" s="30">
        <f t="shared" si="300"/>
        <v>16</v>
      </c>
      <c r="Y1339" s="31">
        <f t="shared" si="301"/>
        <v>2910.9</v>
      </c>
      <c r="Z1339" s="31">
        <f t="shared" si="302"/>
        <v>187576.44999999998</v>
      </c>
      <c r="AA1339" s="31">
        <f t="shared" si="303"/>
        <v>268690</v>
      </c>
      <c r="AB1339" s="5">
        <v>10</v>
      </c>
      <c r="AC1339" s="6">
        <v>345577.51</v>
      </c>
      <c r="AD1339" s="30">
        <v>1</v>
      </c>
      <c r="AE1339" s="67">
        <f t="shared" si="304"/>
        <v>0.625</v>
      </c>
      <c r="AF1339" s="70">
        <f>IF(C1339=Sheet6!$E$3,Sheet6!$E$4,IF('January 2023'!C1339=Sheet6!$F$3,Sheet6!$F$4,IF('January 2023'!C1339=Sheet6!$G$3,Sheet6!$G$4,IF('January 2023'!C1339=Sheet6!$H$3,Sheet6!$H$4,IF('January 2023'!C1339=Sheet6!$I$3,Sheet6!$I$4,IF('January 2023'!C1339=Sheet6!$J$3,Sheet6!$J$4,IF('January 2023'!C1339=Sheet6!$K$3,Sheet6!$K$4,IF('January 2023'!C1339=Sheet6!$L$3,Sheet6!$L$4))))))))</f>
        <v>0.11591202664236167</v>
      </c>
      <c r="AG1339" s="74">
        <f t="shared" si="305"/>
        <v>0.70622058324032888</v>
      </c>
      <c r="AH1339" s="71">
        <v>0.83099999999999996</v>
      </c>
      <c r="AI1339" s="72">
        <f t="shared" si="306"/>
        <v>0</v>
      </c>
      <c r="AJ1339" s="73">
        <f t="shared" si="307"/>
        <v>0.625</v>
      </c>
      <c r="AK1339" s="73">
        <v>0.63021003652928631</v>
      </c>
      <c r="AL1339" s="95">
        <f t="shared" si="308"/>
        <v>0</v>
      </c>
      <c r="AM1339" s="107">
        <v>0</v>
      </c>
      <c r="AN1339" s="98">
        <f t="shared" si="309"/>
        <v>514.31580000001441</v>
      </c>
      <c r="AO1339" s="99" t="e">
        <f>SUMIF([1]Sheet1!$AB:$AB,E1339,[1]Sheet1!$AA:$AA)</f>
        <v>#VALUE!</v>
      </c>
      <c r="AP1339" s="100" t="str">
        <f t="shared" si="310"/>
        <v/>
      </c>
      <c r="AQ1339" s="97">
        <f t="shared" si="311"/>
        <v>1</v>
      </c>
      <c r="AR1339" s="100">
        <f t="shared" si="312"/>
        <v>1.432429284166536</v>
      </c>
      <c r="AS1339" s="101">
        <f t="shared" si="313"/>
        <v>-1.1611044514617808E-2</v>
      </c>
      <c r="AT1339" s="100">
        <v>0.11591202664236167</v>
      </c>
      <c r="AU1339" s="108">
        <f t="shared" si="314"/>
        <v>1</v>
      </c>
    </row>
    <row r="1340" spans="1:47" hidden="1">
      <c r="A1340" s="21">
        <v>44927</v>
      </c>
      <c r="B1340" s="23" t="s">
        <v>13</v>
      </c>
      <c r="C1340" s="23" t="s">
        <v>974</v>
      </c>
      <c r="D1340" s="23" t="s">
        <v>1305</v>
      </c>
      <c r="E1340" s="23">
        <v>1000280665</v>
      </c>
      <c r="F1340" s="23" t="s">
        <v>32</v>
      </c>
      <c r="G1340" s="23">
        <v>1079549</v>
      </c>
      <c r="H1340" s="37" t="s">
        <v>20</v>
      </c>
      <c r="I1340" s="4" t="s">
        <v>3515</v>
      </c>
      <c r="J1340" s="4" t="s">
        <v>3553</v>
      </c>
      <c r="K1340" s="24">
        <v>3965.1999999999825</v>
      </c>
      <c r="L1340" s="24">
        <v>3965.1999999999825</v>
      </c>
      <c r="M1340" s="29">
        <v>2</v>
      </c>
      <c r="N1340" s="29">
        <v>0</v>
      </c>
      <c r="O1340" s="29">
        <v>10</v>
      </c>
      <c r="P1340" s="29">
        <v>2400</v>
      </c>
      <c r="Q1340" s="29">
        <v>1290.8999999999999</v>
      </c>
      <c r="R1340" s="28">
        <v>151877.1</v>
      </c>
      <c r="S1340" s="28">
        <v>82500</v>
      </c>
      <c r="T1340" s="28">
        <v>50000</v>
      </c>
      <c r="U1340" s="28">
        <v>82500</v>
      </c>
      <c r="V1340" s="29">
        <v>1</v>
      </c>
      <c r="W1340" s="29">
        <v>7</v>
      </c>
      <c r="X1340" s="32">
        <f t="shared" si="300"/>
        <v>12</v>
      </c>
      <c r="Y1340" s="33">
        <f t="shared" si="301"/>
        <v>3690.8999999999996</v>
      </c>
      <c r="Z1340" s="33">
        <f t="shared" si="302"/>
        <v>234377.1</v>
      </c>
      <c r="AA1340" s="33">
        <f t="shared" si="303"/>
        <v>132500</v>
      </c>
      <c r="AB1340" s="5">
        <v>8</v>
      </c>
      <c r="AC1340" s="6">
        <v>848015.3</v>
      </c>
      <c r="AD1340" s="32">
        <v>1</v>
      </c>
      <c r="AE1340" s="67">
        <f t="shared" si="304"/>
        <v>0.66666666666666663</v>
      </c>
      <c r="AF1340" s="70">
        <f>IF(C1340=Sheet6!$E$3,Sheet6!$E$4,IF('January 2023'!C1340=Sheet6!$F$3,Sheet6!$F$4,IF('January 2023'!C1340=Sheet6!$G$3,Sheet6!$G$4,IF('January 2023'!C1340=Sheet6!$H$3,Sheet6!$H$4,IF('January 2023'!C1340=Sheet6!$I$3,Sheet6!$I$4,IF('January 2023'!C1340=Sheet6!$J$3,Sheet6!$J$4,IF('January 2023'!C1340=Sheet6!$K$3,Sheet6!$K$4,IF('January 2023'!C1340=Sheet6!$L$3,Sheet6!$L$4))))))))</f>
        <v>0.11591202664236167</v>
      </c>
      <c r="AG1340" s="74">
        <f t="shared" si="305"/>
        <v>0.93082316150509836</v>
      </c>
      <c r="AH1340" s="71">
        <v>0.83099999999999996</v>
      </c>
      <c r="AI1340" s="72">
        <f t="shared" si="306"/>
        <v>1</v>
      </c>
      <c r="AJ1340" s="73">
        <f t="shared" si="307"/>
        <v>0.66666666666666663</v>
      </c>
      <c r="AK1340" s="73">
        <v>0.63021003652928631</v>
      </c>
      <c r="AL1340" s="95">
        <f t="shared" si="308"/>
        <v>1</v>
      </c>
      <c r="AM1340" s="107">
        <v>0</v>
      </c>
      <c r="AN1340" s="98">
        <f t="shared" si="309"/>
        <v>0</v>
      </c>
      <c r="AO1340" s="99" t="e">
        <f>SUMIF([1]Sheet1!$AB:$AB,E1340,[1]Sheet1!$AA:$AA)</f>
        <v>#VALUE!</v>
      </c>
      <c r="AP1340" s="100">
        <f t="shared" si="310"/>
        <v>1</v>
      </c>
      <c r="AQ1340" s="97">
        <f t="shared" si="311"/>
        <v>0</v>
      </c>
      <c r="AR1340" s="100">
        <f t="shared" si="312"/>
        <v>0.56532826799205216</v>
      </c>
      <c r="AS1340" s="101">
        <f t="shared" si="313"/>
        <v>0.47377935429943652</v>
      </c>
      <c r="AT1340" s="100">
        <v>0.11591202664236167</v>
      </c>
      <c r="AU1340" s="108">
        <f t="shared" si="314"/>
        <v>0</v>
      </c>
    </row>
    <row r="1341" spans="1:47" hidden="1">
      <c r="A1341" s="21">
        <v>44927</v>
      </c>
      <c r="B1341" s="22" t="s">
        <v>13</v>
      </c>
      <c r="C1341" s="22" t="s">
        <v>974</v>
      </c>
      <c r="D1341" s="22" t="s">
        <v>1257</v>
      </c>
      <c r="E1341" s="22">
        <v>1000283446</v>
      </c>
      <c r="F1341" s="22" t="s">
        <v>32</v>
      </c>
      <c r="G1341" s="22">
        <v>1079549</v>
      </c>
      <c r="H1341" s="36" t="s">
        <v>20</v>
      </c>
      <c r="I1341" s="4" t="s">
        <v>3526</v>
      </c>
      <c r="J1341" s="4" t="s">
        <v>3563</v>
      </c>
      <c r="K1341" s="25">
        <v>3943.4799999999959</v>
      </c>
      <c r="L1341" s="25">
        <v>3943.4799999999959</v>
      </c>
      <c r="M1341" s="26">
        <v>1</v>
      </c>
      <c r="N1341" s="26">
        <v>0</v>
      </c>
      <c r="O1341" s="26">
        <v>6</v>
      </c>
      <c r="P1341" s="26">
        <v>1200</v>
      </c>
      <c r="Q1341" s="26">
        <v>1075.7</v>
      </c>
      <c r="R1341" s="27">
        <v>75938.55</v>
      </c>
      <c r="S1341" s="27">
        <v>56538.82</v>
      </c>
      <c r="T1341" s="28">
        <v>0</v>
      </c>
      <c r="U1341" s="27">
        <v>119500</v>
      </c>
      <c r="V1341" s="29">
        <v>0</v>
      </c>
      <c r="W1341" s="26">
        <v>2</v>
      </c>
      <c r="X1341" s="30">
        <f t="shared" si="300"/>
        <v>7</v>
      </c>
      <c r="Y1341" s="31">
        <f t="shared" si="301"/>
        <v>2275.6999999999998</v>
      </c>
      <c r="Z1341" s="31">
        <f t="shared" si="302"/>
        <v>132477.37</v>
      </c>
      <c r="AA1341" s="31">
        <f t="shared" si="303"/>
        <v>119500</v>
      </c>
      <c r="AB1341" s="5">
        <v>2</v>
      </c>
      <c r="AC1341" s="6">
        <v>0</v>
      </c>
      <c r="AD1341" s="30">
        <v>0</v>
      </c>
      <c r="AE1341" s="67">
        <f t="shared" si="304"/>
        <v>0.2857142857142857</v>
      </c>
      <c r="AF1341" s="70">
        <f>IF(C1341=Sheet6!$E$3,Sheet6!$E$4,IF('January 2023'!C1341=Sheet6!$F$3,Sheet6!$F$4,IF('January 2023'!C1341=Sheet6!$G$3,Sheet6!$G$4,IF('January 2023'!C1341=Sheet6!$H$3,Sheet6!$H$4,IF('January 2023'!C1341=Sheet6!$I$3,Sheet6!$I$4,IF('January 2023'!C1341=Sheet6!$J$3,Sheet6!$J$4,IF('January 2023'!C1341=Sheet6!$K$3,Sheet6!$K$4,IF('January 2023'!C1341=Sheet6!$L$3,Sheet6!$L$4))))))))</f>
        <v>0.11591202664236167</v>
      </c>
      <c r="AG1341" s="74">
        <f t="shared" si="305"/>
        <v>0.57707912807976769</v>
      </c>
      <c r="AH1341" s="71">
        <v>0.83099999999999996</v>
      </c>
      <c r="AI1341" s="72">
        <f t="shared" si="306"/>
        <v>0</v>
      </c>
      <c r="AJ1341" s="73">
        <f t="shared" si="307"/>
        <v>0.2857142857142857</v>
      </c>
      <c r="AK1341" s="73">
        <v>0.63021003652928631</v>
      </c>
      <c r="AL1341" s="95">
        <f t="shared" si="308"/>
        <v>0</v>
      </c>
      <c r="AM1341" s="107">
        <v>0</v>
      </c>
      <c r="AN1341" s="98">
        <f t="shared" si="309"/>
        <v>1001.3318799999965</v>
      </c>
      <c r="AO1341" s="99" t="e">
        <f>SUMIF([1]Sheet1!$AB:$AB,E1341,[1]Sheet1!$AA:$AA)</f>
        <v>#VALUE!</v>
      </c>
      <c r="AP1341" s="100" t="str">
        <f t="shared" si="310"/>
        <v/>
      </c>
      <c r="AQ1341" s="97">
        <f t="shared" si="311"/>
        <v>1</v>
      </c>
      <c r="AR1341" s="100">
        <f t="shared" si="312"/>
        <v>0.90204085422287594</v>
      </c>
      <c r="AS1341" s="101">
        <f t="shared" si="313"/>
        <v>0.47945105035273394</v>
      </c>
      <c r="AT1341" s="100">
        <v>0.11591202664236167</v>
      </c>
      <c r="AU1341" s="108">
        <f t="shared" si="314"/>
        <v>0</v>
      </c>
    </row>
    <row r="1342" spans="1:47" hidden="1">
      <c r="A1342" s="21">
        <v>44927</v>
      </c>
      <c r="B1342" s="22" t="s">
        <v>13</v>
      </c>
      <c r="C1342" s="22" t="s">
        <v>974</v>
      </c>
      <c r="D1342" s="22" t="s">
        <v>1280</v>
      </c>
      <c r="E1342" s="22">
        <v>1000286504</v>
      </c>
      <c r="F1342" s="22" t="s">
        <v>32</v>
      </c>
      <c r="G1342" s="22">
        <v>1079549</v>
      </c>
      <c r="H1342" s="36" t="s">
        <v>20</v>
      </c>
      <c r="I1342" s="4" t="s">
        <v>3526</v>
      </c>
      <c r="J1342" s="4" t="s">
        <v>3563</v>
      </c>
      <c r="K1342" s="25">
        <v>3898.3999999999942</v>
      </c>
      <c r="L1342" s="25">
        <v>3898.3999999999942</v>
      </c>
      <c r="M1342" s="26">
        <v>1</v>
      </c>
      <c r="N1342" s="26">
        <v>0</v>
      </c>
      <c r="O1342" s="26">
        <v>14</v>
      </c>
      <c r="P1342" s="26">
        <v>1200</v>
      </c>
      <c r="Q1342" s="26">
        <v>2772.2</v>
      </c>
      <c r="R1342" s="27">
        <v>75938.55</v>
      </c>
      <c r="S1342" s="27">
        <v>176000</v>
      </c>
      <c r="T1342" s="28">
        <v>0</v>
      </c>
      <c r="U1342" s="27">
        <v>176000</v>
      </c>
      <c r="V1342" s="29">
        <v>0</v>
      </c>
      <c r="W1342" s="26">
        <v>9</v>
      </c>
      <c r="X1342" s="30">
        <f t="shared" si="300"/>
        <v>15</v>
      </c>
      <c r="Y1342" s="31">
        <f t="shared" si="301"/>
        <v>3972.2</v>
      </c>
      <c r="Z1342" s="31">
        <f t="shared" si="302"/>
        <v>251938.55</v>
      </c>
      <c r="AA1342" s="31">
        <f t="shared" si="303"/>
        <v>176000</v>
      </c>
      <c r="AB1342" s="5">
        <v>9</v>
      </c>
      <c r="AC1342" s="6">
        <v>80599.199999999997</v>
      </c>
      <c r="AD1342" s="30">
        <v>0</v>
      </c>
      <c r="AE1342" s="67">
        <f t="shared" si="304"/>
        <v>0.6</v>
      </c>
      <c r="AF1342" s="70">
        <f>IF(C1342=Sheet6!$E$3,Sheet6!$E$4,IF('January 2023'!C1342=Sheet6!$F$3,Sheet6!$F$4,IF('January 2023'!C1342=Sheet6!$G$3,Sheet6!$G$4,IF('January 2023'!C1342=Sheet6!$H$3,Sheet6!$H$4,IF('January 2023'!C1342=Sheet6!$I$3,Sheet6!$I$4,IF('January 2023'!C1342=Sheet6!$J$3,Sheet6!$J$4,IF('January 2023'!C1342=Sheet6!$K$3,Sheet6!$K$4,IF('January 2023'!C1342=Sheet6!$L$3,Sheet6!$L$4))))))))</f>
        <v>0.11591202664236167</v>
      </c>
      <c r="AG1342" s="74">
        <f t="shared" si="305"/>
        <v>1.0189308434229443</v>
      </c>
      <c r="AH1342" s="71">
        <v>0.83099999999999996</v>
      </c>
      <c r="AI1342" s="72">
        <f t="shared" si="306"/>
        <v>1</v>
      </c>
      <c r="AJ1342" s="73">
        <f t="shared" si="307"/>
        <v>0.6</v>
      </c>
      <c r="AK1342" s="73">
        <v>0.63021003652928631</v>
      </c>
      <c r="AL1342" s="95">
        <f t="shared" si="308"/>
        <v>0</v>
      </c>
      <c r="AM1342" s="107">
        <v>0</v>
      </c>
      <c r="AN1342" s="98">
        <f t="shared" si="309"/>
        <v>0</v>
      </c>
      <c r="AO1342" s="99" t="e">
        <f>SUMIF([1]Sheet1!$AB:$AB,E1342,[1]Sheet1!$AA:$AA)</f>
        <v>#VALUE!</v>
      </c>
      <c r="AP1342" s="100">
        <f t="shared" si="310"/>
        <v>1</v>
      </c>
      <c r="AQ1342" s="97">
        <f t="shared" si="311"/>
        <v>0</v>
      </c>
      <c r="AR1342" s="100">
        <f t="shared" si="312"/>
        <v>0.69858304733435994</v>
      </c>
      <c r="AS1342" s="101">
        <f t="shared" si="313"/>
        <v>0.28819218637862998</v>
      </c>
      <c r="AT1342" s="100">
        <v>0.11591202664236167</v>
      </c>
      <c r="AU1342" s="108">
        <f t="shared" si="314"/>
        <v>0</v>
      </c>
    </row>
    <row r="1343" spans="1:47" hidden="1">
      <c r="A1343" s="21">
        <v>44927</v>
      </c>
      <c r="B1343" s="23" t="s">
        <v>13</v>
      </c>
      <c r="C1343" s="23" t="s">
        <v>974</v>
      </c>
      <c r="D1343" s="23" t="s">
        <v>1322</v>
      </c>
      <c r="E1343" s="23">
        <v>1000280659</v>
      </c>
      <c r="F1343" s="23" t="s">
        <v>32</v>
      </c>
      <c r="G1343" s="23">
        <v>1079549</v>
      </c>
      <c r="H1343" s="37" t="s">
        <v>20</v>
      </c>
      <c r="I1343" s="4" t="s">
        <v>3515</v>
      </c>
      <c r="J1343" s="4" t="s">
        <v>3553</v>
      </c>
      <c r="K1343" s="24">
        <v>3832.3999999999651</v>
      </c>
      <c r="L1343" s="24">
        <v>3832.3999999999651</v>
      </c>
      <c r="M1343" s="29">
        <v>1</v>
      </c>
      <c r="N1343" s="29">
        <v>0</v>
      </c>
      <c r="O1343" s="29">
        <v>10</v>
      </c>
      <c r="P1343" s="29">
        <v>1200</v>
      </c>
      <c r="Q1343" s="29">
        <v>2780.4999999999995</v>
      </c>
      <c r="R1343" s="28">
        <v>75938.55</v>
      </c>
      <c r="S1343" s="28">
        <v>178897.17</v>
      </c>
      <c r="T1343" s="28">
        <v>0</v>
      </c>
      <c r="U1343" s="28">
        <v>195400</v>
      </c>
      <c r="V1343" s="29">
        <v>0</v>
      </c>
      <c r="W1343" s="29">
        <v>6</v>
      </c>
      <c r="X1343" s="32">
        <f t="shared" si="300"/>
        <v>11</v>
      </c>
      <c r="Y1343" s="33">
        <f t="shared" si="301"/>
        <v>3980.4999999999995</v>
      </c>
      <c r="Z1343" s="33">
        <f t="shared" si="302"/>
        <v>254835.72000000003</v>
      </c>
      <c r="AA1343" s="33">
        <f t="shared" si="303"/>
        <v>195400</v>
      </c>
      <c r="AB1343" s="5">
        <v>6</v>
      </c>
      <c r="AC1343" s="6">
        <v>129423.28</v>
      </c>
      <c r="AD1343" s="32">
        <v>0</v>
      </c>
      <c r="AE1343" s="67">
        <f t="shared" si="304"/>
        <v>0.54545454545454541</v>
      </c>
      <c r="AF1343" s="70">
        <f>IF(C1343=Sheet6!$E$3,Sheet6!$E$4,IF('January 2023'!C1343=Sheet6!$F$3,Sheet6!$F$4,IF('January 2023'!C1343=Sheet6!$G$3,Sheet6!$G$4,IF('January 2023'!C1343=Sheet6!$H$3,Sheet6!$H$4,IF('January 2023'!C1343=Sheet6!$I$3,Sheet6!$I$4,IF('January 2023'!C1343=Sheet6!$J$3,Sheet6!$J$4,IF('January 2023'!C1343=Sheet6!$K$3,Sheet6!$K$4,IF('January 2023'!C1343=Sheet6!$L$3,Sheet6!$L$4))))))))</f>
        <v>0.11591202664236167</v>
      </c>
      <c r="AG1343" s="74">
        <f t="shared" si="305"/>
        <v>1.0386441916292757</v>
      </c>
      <c r="AH1343" s="71">
        <v>0.83099999999999996</v>
      </c>
      <c r="AI1343" s="72">
        <f t="shared" si="306"/>
        <v>1</v>
      </c>
      <c r="AJ1343" s="73">
        <f t="shared" si="307"/>
        <v>0.54545454545454541</v>
      </c>
      <c r="AK1343" s="73">
        <v>0.63021003652928631</v>
      </c>
      <c r="AL1343" s="95">
        <f t="shared" si="308"/>
        <v>0</v>
      </c>
      <c r="AM1343" s="107">
        <v>0</v>
      </c>
      <c r="AN1343" s="98">
        <f t="shared" si="309"/>
        <v>0</v>
      </c>
      <c r="AO1343" s="99" t="e">
        <f>SUMIF([1]Sheet1!$AB:$AB,E1343,[1]Sheet1!$AA:$AA)</f>
        <v>#VALUE!</v>
      </c>
      <c r="AP1343" s="100">
        <f t="shared" si="310"/>
        <v>1</v>
      </c>
      <c r="AQ1343" s="97">
        <f t="shared" si="311"/>
        <v>0</v>
      </c>
      <c r="AR1343" s="100">
        <f t="shared" si="312"/>
        <v>0.76676848912703433</v>
      </c>
      <c r="AS1343" s="101">
        <f t="shared" si="313"/>
        <v>0.20360036244385038</v>
      </c>
      <c r="AT1343" s="100">
        <v>0.11591202664236167</v>
      </c>
      <c r="AU1343" s="108">
        <f t="shared" si="314"/>
        <v>0</v>
      </c>
    </row>
    <row r="1344" spans="1:47" hidden="1">
      <c r="A1344" s="21">
        <v>44927</v>
      </c>
      <c r="B1344" s="22" t="s">
        <v>13</v>
      </c>
      <c r="C1344" s="22" t="s">
        <v>974</v>
      </c>
      <c r="D1344" s="22" t="s">
        <v>1241</v>
      </c>
      <c r="E1344" s="22">
        <v>1002057093</v>
      </c>
      <c r="F1344" s="22" t="s">
        <v>32</v>
      </c>
      <c r="G1344" s="22">
        <v>1069288</v>
      </c>
      <c r="H1344" s="36" t="s">
        <v>20</v>
      </c>
      <c r="I1344" s="4" t="s">
        <v>3517</v>
      </c>
      <c r="J1344" s="4" t="s">
        <v>3555</v>
      </c>
      <c r="K1344" s="25">
        <v>3765.5599999999977</v>
      </c>
      <c r="L1344" s="25">
        <v>3765.5599999999977</v>
      </c>
      <c r="M1344" s="26">
        <v>0</v>
      </c>
      <c r="N1344" s="26">
        <v>0</v>
      </c>
      <c r="O1344" s="26">
        <v>21</v>
      </c>
      <c r="P1344" s="26">
        <v>0</v>
      </c>
      <c r="Q1344" s="26">
        <v>1982.1000000000001</v>
      </c>
      <c r="R1344" s="27">
        <v>0</v>
      </c>
      <c r="S1344" s="27">
        <v>125342.94</v>
      </c>
      <c r="T1344" s="28">
        <v>0</v>
      </c>
      <c r="U1344" s="27">
        <v>150500</v>
      </c>
      <c r="V1344" s="29">
        <v>0</v>
      </c>
      <c r="W1344" s="26">
        <v>8</v>
      </c>
      <c r="X1344" s="30">
        <f t="shared" si="300"/>
        <v>21</v>
      </c>
      <c r="Y1344" s="31">
        <f t="shared" si="301"/>
        <v>1982.1000000000001</v>
      </c>
      <c r="Z1344" s="31">
        <f t="shared" si="302"/>
        <v>125342.94</v>
      </c>
      <c r="AA1344" s="31">
        <f t="shared" si="303"/>
        <v>150500</v>
      </c>
      <c r="AB1344" s="5">
        <v>8</v>
      </c>
      <c r="AC1344" s="6">
        <v>862079.31</v>
      </c>
      <c r="AD1344" s="30">
        <v>2</v>
      </c>
      <c r="AE1344" s="67">
        <f t="shared" si="304"/>
        <v>0.38095238095238093</v>
      </c>
      <c r="AF1344" s="70">
        <f>IF(C1344=Sheet6!$E$3,Sheet6!$E$4,IF('January 2023'!C1344=Sheet6!$F$3,Sheet6!$F$4,IF('January 2023'!C1344=Sheet6!$G$3,Sheet6!$G$4,IF('January 2023'!C1344=Sheet6!$H$3,Sheet6!$H$4,IF('January 2023'!C1344=Sheet6!$I$3,Sheet6!$I$4,IF('January 2023'!C1344=Sheet6!$J$3,Sheet6!$J$4,IF('January 2023'!C1344=Sheet6!$K$3,Sheet6!$K$4,IF('January 2023'!C1344=Sheet6!$L$3,Sheet6!$L$4))))))))</f>
        <v>0.11591202664236167</v>
      </c>
      <c r="AG1344" s="74">
        <f t="shared" si="305"/>
        <v>0.52637589096973658</v>
      </c>
      <c r="AH1344" s="71">
        <v>0.83099999999999996</v>
      </c>
      <c r="AI1344" s="72">
        <f t="shared" si="306"/>
        <v>0</v>
      </c>
      <c r="AJ1344" s="73">
        <f t="shared" si="307"/>
        <v>0.38095238095238093</v>
      </c>
      <c r="AK1344" s="73">
        <v>0.63021003652928631</v>
      </c>
      <c r="AL1344" s="95">
        <f t="shared" si="308"/>
        <v>0</v>
      </c>
      <c r="AM1344" s="107">
        <v>0</v>
      </c>
      <c r="AN1344" s="98">
        <f t="shared" si="309"/>
        <v>1147.0803599999979</v>
      </c>
      <c r="AO1344" s="99" t="e">
        <f>SUMIF([1]Sheet1!$AB:$AB,E1344,[1]Sheet1!$AA:$AA)</f>
        <v>#VALUE!</v>
      </c>
      <c r="AP1344" s="100" t="str">
        <f t="shared" si="310"/>
        <v/>
      </c>
      <c r="AQ1344" s="97">
        <f t="shared" si="311"/>
        <v>1</v>
      </c>
      <c r="AR1344" s="100">
        <f t="shared" si="312"/>
        <v>1.2007058395151733</v>
      </c>
      <c r="AS1344" s="101">
        <f t="shared" si="313"/>
        <v>0.36797739393263507</v>
      </c>
      <c r="AT1344" s="100">
        <v>0.11591202664236167</v>
      </c>
      <c r="AU1344" s="108">
        <f t="shared" si="314"/>
        <v>0</v>
      </c>
    </row>
    <row r="1345" spans="1:47" hidden="1">
      <c r="A1345" s="21">
        <v>44927</v>
      </c>
      <c r="B1345" s="22" t="s">
        <v>13</v>
      </c>
      <c r="C1345" s="22" t="s">
        <v>974</v>
      </c>
      <c r="D1345" s="22" t="s">
        <v>1339</v>
      </c>
      <c r="E1345" s="22">
        <v>1000258947</v>
      </c>
      <c r="F1345" s="22" t="s">
        <v>32</v>
      </c>
      <c r="G1345" s="22">
        <v>1069288</v>
      </c>
      <c r="H1345" s="36" t="s">
        <v>20</v>
      </c>
      <c r="I1345" s="4" t="s">
        <v>3517</v>
      </c>
      <c r="J1345" s="4" t="s">
        <v>3555</v>
      </c>
      <c r="K1345" s="25">
        <v>3754.0999999999985</v>
      </c>
      <c r="L1345" s="25">
        <v>3754.0999999999985</v>
      </c>
      <c r="M1345" s="26">
        <v>0</v>
      </c>
      <c r="N1345" s="26">
        <v>0</v>
      </c>
      <c r="O1345" s="26">
        <v>9</v>
      </c>
      <c r="P1345" s="26">
        <v>0</v>
      </c>
      <c r="Q1345" s="26">
        <v>3138.1000000000004</v>
      </c>
      <c r="R1345" s="27">
        <v>0</v>
      </c>
      <c r="S1345" s="27">
        <v>207597.84999999998</v>
      </c>
      <c r="T1345" s="28">
        <v>0</v>
      </c>
      <c r="U1345" s="27">
        <v>207000</v>
      </c>
      <c r="V1345" s="29">
        <v>0</v>
      </c>
      <c r="W1345" s="26">
        <v>5</v>
      </c>
      <c r="X1345" s="30">
        <f t="shared" si="300"/>
        <v>9</v>
      </c>
      <c r="Y1345" s="31">
        <f t="shared" si="301"/>
        <v>3138.1000000000004</v>
      </c>
      <c r="Z1345" s="31">
        <f t="shared" si="302"/>
        <v>207597.84999999998</v>
      </c>
      <c r="AA1345" s="31">
        <f t="shared" si="303"/>
        <v>207000</v>
      </c>
      <c r="AB1345" s="5">
        <v>5</v>
      </c>
      <c r="AC1345" s="6">
        <v>77603.53</v>
      </c>
      <c r="AD1345" s="30">
        <v>1</v>
      </c>
      <c r="AE1345" s="67">
        <f t="shared" si="304"/>
        <v>0.55555555555555558</v>
      </c>
      <c r="AF1345" s="70">
        <f>IF(C1345=Sheet6!$E$3,Sheet6!$E$4,IF('January 2023'!C1345=Sheet6!$F$3,Sheet6!$F$4,IF('January 2023'!C1345=Sheet6!$G$3,Sheet6!$G$4,IF('January 2023'!C1345=Sheet6!$H$3,Sheet6!$H$4,IF('January 2023'!C1345=Sheet6!$I$3,Sheet6!$I$4,IF('January 2023'!C1345=Sheet6!$J$3,Sheet6!$J$4,IF('January 2023'!C1345=Sheet6!$K$3,Sheet6!$K$4,IF('January 2023'!C1345=Sheet6!$L$3,Sheet6!$L$4))))))))</f>
        <v>0.11591202664236167</v>
      </c>
      <c r="AG1345" s="74">
        <f t="shared" si="305"/>
        <v>0.83591273540928623</v>
      </c>
      <c r="AH1345" s="71">
        <v>0.83099999999999996</v>
      </c>
      <c r="AI1345" s="72">
        <f t="shared" si="306"/>
        <v>1</v>
      </c>
      <c r="AJ1345" s="73">
        <f t="shared" si="307"/>
        <v>0.55555555555555558</v>
      </c>
      <c r="AK1345" s="73">
        <v>0.63021003652928631</v>
      </c>
      <c r="AL1345" s="95">
        <f t="shared" si="308"/>
        <v>0</v>
      </c>
      <c r="AM1345" s="107">
        <v>0</v>
      </c>
      <c r="AN1345" s="98">
        <f t="shared" si="309"/>
        <v>0</v>
      </c>
      <c r="AO1345" s="99" t="e">
        <f>SUMIF([1]Sheet1!$AB:$AB,E1345,[1]Sheet1!$AA:$AA)</f>
        <v>#VALUE!</v>
      </c>
      <c r="AP1345" s="100">
        <f t="shared" si="310"/>
        <v>1</v>
      </c>
      <c r="AQ1345" s="97">
        <f t="shared" si="311"/>
        <v>0</v>
      </c>
      <c r="AR1345" s="100">
        <f t="shared" si="312"/>
        <v>0.99712015321931335</v>
      </c>
      <c r="AS1345" s="101">
        <f t="shared" si="313"/>
        <v>0.16649456519071715</v>
      </c>
      <c r="AT1345" s="100">
        <v>0.11591202664236167</v>
      </c>
      <c r="AU1345" s="108">
        <f t="shared" si="314"/>
        <v>0</v>
      </c>
    </row>
    <row r="1346" spans="1:47" hidden="1">
      <c r="A1346" s="21">
        <v>44927</v>
      </c>
      <c r="B1346" s="22" t="s">
        <v>13</v>
      </c>
      <c r="C1346" s="22" t="s">
        <v>974</v>
      </c>
      <c r="D1346" s="22" t="s">
        <v>1306</v>
      </c>
      <c r="E1346" s="22">
        <v>1000283403</v>
      </c>
      <c r="F1346" s="22" t="s">
        <v>32</v>
      </c>
      <c r="G1346" s="22">
        <v>1079549</v>
      </c>
      <c r="H1346" s="36" t="s">
        <v>20</v>
      </c>
      <c r="I1346" s="4" t="s">
        <v>3526</v>
      </c>
      <c r="J1346" s="4" t="s">
        <v>3563</v>
      </c>
      <c r="K1346" s="25">
        <v>3700.6000000000058</v>
      </c>
      <c r="L1346" s="25">
        <v>3700.6000000000058</v>
      </c>
      <c r="M1346" s="26">
        <v>0</v>
      </c>
      <c r="N1346" s="26">
        <v>0</v>
      </c>
      <c r="O1346" s="26">
        <v>12</v>
      </c>
      <c r="P1346" s="26">
        <v>0</v>
      </c>
      <c r="Q1346" s="26">
        <v>1168.5999999999999</v>
      </c>
      <c r="R1346" s="27">
        <v>0</v>
      </c>
      <c r="S1346" s="27">
        <v>74000</v>
      </c>
      <c r="T1346" s="28">
        <v>0</v>
      </c>
      <c r="U1346" s="27">
        <v>74000</v>
      </c>
      <c r="V1346" s="29">
        <v>0</v>
      </c>
      <c r="W1346" s="26">
        <v>5</v>
      </c>
      <c r="X1346" s="30">
        <f t="shared" si="300"/>
        <v>12</v>
      </c>
      <c r="Y1346" s="31">
        <f t="shared" si="301"/>
        <v>1168.5999999999999</v>
      </c>
      <c r="Z1346" s="31">
        <f t="shared" si="302"/>
        <v>74000</v>
      </c>
      <c r="AA1346" s="31">
        <f t="shared" si="303"/>
        <v>74000</v>
      </c>
      <c r="AB1346" s="5">
        <v>5</v>
      </c>
      <c r="AC1346" s="6">
        <v>321805.63</v>
      </c>
      <c r="AD1346" s="30">
        <v>2</v>
      </c>
      <c r="AE1346" s="67">
        <f t="shared" si="304"/>
        <v>0.41666666666666669</v>
      </c>
      <c r="AF1346" s="70">
        <f>IF(C1346=Sheet6!$E$3,Sheet6!$E$4,IF('January 2023'!C1346=Sheet6!$F$3,Sheet6!$F$4,IF('January 2023'!C1346=Sheet6!$G$3,Sheet6!$G$4,IF('January 2023'!C1346=Sheet6!$H$3,Sheet6!$H$4,IF('January 2023'!C1346=Sheet6!$I$3,Sheet6!$I$4,IF('January 2023'!C1346=Sheet6!$J$3,Sheet6!$J$4,IF('January 2023'!C1346=Sheet6!$K$3,Sheet6!$K$4,IF('January 2023'!C1346=Sheet6!$L$3,Sheet6!$L$4))))))))</f>
        <v>0.11591202664236167</v>
      </c>
      <c r="AG1346" s="74">
        <f t="shared" si="305"/>
        <v>0.31578662919526512</v>
      </c>
      <c r="AH1346" s="71">
        <v>0.83099999999999996</v>
      </c>
      <c r="AI1346" s="72">
        <f t="shared" si="306"/>
        <v>0</v>
      </c>
      <c r="AJ1346" s="73">
        <f t="shared" si="307"/>
        <v>0.41666666666666669</v>
      </c>
      <c r="AK1346" s="73">
        <v>0.63021003652928631</v>
      </c>
      <c r="AL1346" s="95">
        <f t="shared" si="308"/>
        <v>0</v>
      </c>
      <c r="AM1346" s="107">
        <v>0</v>
      </c>
      <c r="AN1346" s="98">
        <f t="shared" si="309"/>
        <v>1906.5986000000048</v>
      </c>
      <c r="AO1346" s="99" t="e">
        <f>SUMIF([1]Sheet1!$AB:$AB,E1346,[1]Sheet1!$AA:$AA)</f>
        <v>#VALUE!</v>
      </c>
      <c r="AP1346" s="100" t="str">
        <f t="shared" si="310"/>
        <v/>
      </c>
      <c r="AQ1346" s="97">
        <f t="shared" si="311"/>
        <v>1</v>
      </c>
      <c r="AR1346" s="100">
        <f t="shared" si="312"/>
        <v>1</v>
      </c>
      <c r="AS1346" s="101">
        <f t="shared" si="313"/>
        <v>0.68421337080473488</v>
      </c>
      <c r="AT1346" s="100">
        <v>0.11591202664236167</v>
      </c>
      <c r="AU1346" s="108">
        <f t="shared" si="314"/>
        <v>0</v>
      </c>
    </row>
    <row r="1347" spans="1:47" hidden="1">
      <c r="A1347" s="21">
        <v>44927</v>
      </c>
      <c r="B1347" s="23" t="s">
        <v>13</v>
      </c>
      <c r="C1347" s="23" t="s">
        <v>974</v>
      </c>
      <c r="D1347" s="23" t="s">
        <v>1290</v>
      </c>
      <c r="E1347" s="23">
        <v>1000254375</v>
      </c>
      <c r="F1347" s="23" t="s">
        <v>32</v>
      </c>
      <c r="G1347" s="23">
        <v>1079549</v>
      </c>
      <c r="H1347" s="37" t="s">
        <v>20</v>
      </c>
      <c r="I1347" s="4" t="s">
        <v>3526</v>
      </c>
      <c r="J1347" s="4" t="s">
        <v>3563</v>
      </c>
      <c r="K1347" s="24">
        <v>3686.1299999999974</v>
      </c>
      <c r="L1347" s="24">
        <v>3686.1299999999974</v>
      </c>
      <c r="M1347" s="29">
        <v>2</v>
      </c>
      <c r="N1347" s="29">
        <v>0</v>
      </c>
      <c r="O1347" s="29">
        <v>6</v>
      </c>
      <c r="P1347" s="29">
        <v>2400</v>
      </c>
      <c r="Q1347" s="29">
        <v>1986.7</v>
      </c>
      <c r="R1347" s="28">
        <v>151877.1</v>
      </c>
      <c r="S1347" s="28">
        <v>129064.56000000001</v>
      </c>
      <c r="T1347" s="28">
        <v>0</v>
      </c>
      <c r="U1347" s="28">
        <v>135000</v>
      </c>
      <c r="V1347" s="29">
        <v>0</v>
      </c>
      <c r="W1347" s="29">
        <v>4</v>
      </c>
      <c r="X1347" s="32">
        <f t="shared" si="300"/>
        <v>8</v>
      </c>
      <c r="Y1347" s="33">
        <f t="shared" si="301"/>
        <v>4386.7</v>
      </c>
      <c r="Z1347" s="33">
        <f t="shared" si="302"/>
        <v>280941.66000000003</v>
      </c>
      <c r="AA1347" s="33">
        <f t="shared" si="303"/>
        <v>135000</v>
      </c>
      <c r="AB1347" s="5">
        <v>4</v>
      </c>
      <c r="AC1347" s="6">
        <v>350389.92</v>
      </c>
      <c r="AD1347" s="32">
        <v>1</v>
      </c>
      <c r="AE1347" s="67">
        <f t="shared" si="304"/>
        <v>0.5</v>
      </c>
      <c r="AF1347" s="70">
        <f>IF(C1347=Sheet6!$E$3,Sheet6!$E$4,IF('January 2023'!C1347=Sheet6!$F$3,Sheet6!$F$4,IF('January 2023'!C1347=Sheet6!$G$3,Sheet6!$G$4,IF('January 2023'!C1347=Sheet6!$H$3,Sheet6!$H$4,IF('January 2023'!C1347=Sheet6!$I$3,Sheet6!$I$4,IF('January 2023'!C1347=Sheet6!$J$3,Sheet6!$J$4,IF('January 2023'!C1347=Sheet6!$K$3,Sheet6!$K$4,IF('January 2023'!C1347=Sheet6!$L$3,Sheet6!$L$4))))))))</f>
        <v>0.11591202664236167</v>
      </c>
      <c r="AG1347" s="74">
        <f t="shared" si="305"/>
        <v>1.1900556952684802</v>
      </c>
      <c r="AH1347" s="71">
        <v>0.83099999999999996</v>
      </c>
      <c r="AI1347" s="72">
        <f t="shared" si="306"/>
        <v>1</v>
      </c>
      <c r="AJ1347" s="73">
        <f t="shared" si="307"/>
        <v>0.5</v>
      </c>
      <c r="AK1347" s="73">
        <v>0.63021003652928631</v>
      </c>
      <c r="AL1347" s="95">
        <f t="shared" si="308"/>
        <v>0</v>
      </c>
      <c r="AM1347" s="107">
        <v>0</v>
      </c>
      <c r="AN1347" s="98">
        <f t="shared" si="309"/>
        <v>0</v>
      </c>
      <c r="AO1347" s="99" t="e">
        <f>SUMIF([1]Sheet1!$AB:$AB,E1347,[1]Sheet1!$AA:$AA)</f>
        <v>#VALUE!</v>
      </c>
      <c r="AP1347" s="100">
        <f t="shared" si="310"/>
        <v>1</v>
      </c>
      <c r="AQ1347" s="97">
        <f t="shared" si="311"/>
        <v>0</v>
      </c>
      <c r="AR1347" s="100">
        <f t="shared" si="312"/>
        <v>0.48052681115360385</v>
      </c>
      <c r="AS1347" s="101">
        <f t="shared" si="313"/>
        <v>0.42814633165745231</v>
      </c>
      <c r="AT1347" s="100">
        <v>0.11591202664236167</v>
      </c>
      <c r="AU1347" s="108">
        <f t="shared" si="314"/>
        <v>0</v>
      </c>
    </row>
    <row r="1348" spans="1:47" hidden="1">
      <c r="A1348" s="21">
        <v>44927</v>
      </c>
      <c r="B1348" s="23" t="s">
        <v>13</v>
      </c>
      <c r="C1348" s="23" t="s">
        <v>974</v>
      </c>
      <c r="D1348" s="23" t="s">
        <v>1296</v>
      </c>
      <c r="E1348" s="23">
        <v>1000285740</v>
      </c>
      <c r="F1348" s="23" t="s">
        <v>32</v>
      </c>
      <c r="G1348" s="23">
        <v>1079549</v>
      </c>
      <c r="H1348" s="37" t="s">
        <v>20</v>
      </c>
      <c r="I1348" s="4" t="s">
        <v>3526</v>
      </c>
      <c r="J1348" s="4" t="s">
        <v>3563</v>
      </c>
      <c r="K1348" s="24">
        <v>3617.3999999999942</v>
      </c>
      <c r="L1348" s="24">
        <v>3617.3999999999942</v>
      </c>
      <c r="M1348" s="29">
        <v>0</v>
      </c>
      <c r="N1348" s="29">
        <v>0</v>
      </c>
      <c r="O1348" s="29">
        <v>8</v>
      </c>
      <c r="P1348" s="29">
        <v>0</v>
      </c>
      <c r="Q1348" s="29">
        <v>1233.3</v>
      </c>
      <c r="R1348" s="28">
        <v>0</v>
      </c>
      <c r="S1348" s="28">
        <v>79467.839999999997</v>
      </c>
      <c r="T1348" s="28">
        <v>0</v>
      </c>
      <c r="U1348" s="28">
        <v>86100</v>
      </c>
      <c r="V1348" s="29">
        <v>0</v>
      </c>
      <c r="W1348" s="29">
        <v>6</v>
      </c>
      <c r="X1348" s="32">
        <f t="shared" ref="X1348:X1411" si="315">IFERROR(SUM(M1348,O1348),"")</f>
        <v>8</v>
      </c>
      <c r="Y1348" s="33">
        <f t="shared" ref="Y1348:Y1411" si="316">IFERROR(SUM(P1348:Q1348),"")</f>
        <v>1233.3</v>
      </c>
      <c r="Z1348" s="33">
        <f t="shared" ref="Z1348:Z1411" si="317">IFERROR(SUM(R1348:S1348),"")</f>
        <v>79467.839999999997</v>
      </c>
      <c r="AA1348" s="33">
        <f t="shared" ref="AA1348:AA1411" si="318">IFERROR(SUM(T1348:U1348),"")</f>
        <v>86100</v>
      </c>
      <c r="AB1348" s="5">
        <v>6</v>
      </c>
      <c r="AC1348" s="6">
        <v>1282658.1000000001</v>
      </c>
      <c r="AD1348" s="32">
        <v>1</v>
      </c>
      <c r="AE1348" s="67">
        <f t="shared" si="304"/>
        <v>0.75</v>
      </c>
      <c r="AF1348" s="70">
        <f>IF(C1348=Sheet6!$E$3,Sheet6!$E$4,IF('January 2023'!C1348=Sheet6!$F$3,Sheet6!$F$4,IF('January 2023'!C1348=Sheet6!$G$3,Sheet6!$G$4,IF('January 2023'!C1348=Sheet6!$H$3,Sheet6!$H$4,IF('January 2023'!C1348=Sheet6!$I$3,Sheet6!$I$4,IF('January 2023'!C1348=Sheet6!$J$3,Sheet6!$J$4,IF('January 2023'!C1348=Sheet6!$K$3,Sheet6!$K$4,IF('January 2023'!C1348=Sheet6!$L$3,Sheet6!$L$4))))))))</f>
        <v>0.11591202664236167</v>
      </c>
      <c r="AG1348" s="74">
        <f t="shared" si="305"/>
        <v>0.34093547852048484</v>
      </c>
      <c r="AH1348" s="71">
        <v>0.83099999999999996</v>
      </c>
      <c r="AI1348" s="72">
        <f t="shared" si="306"/>
        <v>0</v>
      </c>
      <c r="AJ1348" s="73">
        <f t="shared" si="307"/>
        <v>0.75</v>
      </c>
      <c r="AK1348" s="73">
        <v>0.63021003652928631</v>
      </c>
      <c r="AL1348" s="95">
        <f t="shared" si="308"/>
        <v>1</v>
      </c>
      <c r="AM1348" s="107">
        <v>0</v>
      </c>
      <c r="AN1348" s="98">
        <f t="shared" si="309"/>
        <v>1772.7593999999951</v>
      </c>
      <c r="AO1348" s="99" t="e">
        <f>SUMIF([1]Sheet1!$AB:$AB,E1348,[1]Sheet1!$AA:$AA)</f>
        <v>#VALUE!</v>
      </c>
      <c r="AP1348" s="100" t="str">
        <f t="shared" si="310"/>
        <v/>
      </c>
      <c r="AQ1348" s="97">
        <f t="shared" si="311"/>
        <v>1</v>
      </c>
      <c r="AR1348" s="100">
        <f t="shared" si="312"/>
        <v>1.0834571570084202</v>
      </c>
      <c r="AS1348" s="101">
        <f t="shared" si="313"/>
        <v>0.63061101571889022</v>
      </c>
      <c r="AT1348" s="100">
        <v>0.11591202664236167</v>
      </c>
      <c r="AU1348" s="108">
        <f t="shared" si="314"/>
        <v>0</v>
      </c>
    </row>
    <row r="1349" spans="1:47" hidden="1">
      <c r="A1349" s="21">
        <v>44927</v>
      </c>
      <c r="B1349" s="23" t="s">
        <v>13</v>
      </c>
      <c r="C1349" s="23" t="s">
        <v>974</v>
      </c>
      <c r="D1349" s="23" t="s">
        <v>1192</v>
      </c>
      <c r="E1349" s="23">
        <v>1000281398</v>
      </c>
      <c r="F1349" s="23" t="s">
        <v>32</v>
      </c>
      <c r="G1349" s="23">
        <v>1079549</v>
      </c>
      <c r="H1349" s="37" t="s">
        <v>20</v>
      </c>
      <c r="I1349" s="4" t="s">
        <v>3517</v>
      </c>
      <c r="J1349" s="4" t="s">
        <v>3555</v>
      </c>
      <c r="K1349" s="24">
        <v>3530.7000000000116</v>
      </c>
      <c r="L1349" s="24">
        <v>3530.7000000000116</v>
      </c>
      <c r="M1349" s="29">
        <v>0</v>
      </c>
      <c r="N1349" s="29">
        <v>0</v>
      </c>
      <c r="O1349" s="29">
        <v>9</v>
      </c>
      <c r="P1349" s="29">
        <v>0</v>
      </c>
      <c r="Q1349" s="29">
        <v>1823.3999999999999</v>
      </c>
      <c r="R1349" s="28">
        <v>0</v>
      </c>
      <c r="S1349" s="28">
        <v>110200.00000000001</v>
      </c>
      <c r="T1349" s="28">
        <v>0</v>
      </c>
      <c r="U1349" s="28">
        <v>110200</v>
      </c>
      <c r="V1349" s="29">
        <v>0</v>
      </c>
      <c r="W1349" s="29">
        <v>7</v>
      </c>
      <c r="X1349" s="32">
        <f t="shared" si="315"/>
        <v>9</v>
      </c>
      <c r="Y1349" s="33">
        <f t="shared" si="316"/>
        <v>1823.3999999999999</v>
      </c>
      <c r="Z1349" s="33">
        <f t="shared" si="317"/>
        <v>110200.00000000001</v>
      </c>
      <c r="AA1349" s="33">
        <f t="shared" si="318"/>
        <v>110200</v>
      </c>
      <c r="AB1349" s="5">
        <v>7</v>
      </c>
      <c r="AC1349" s="6">
        <v>28092.93</v>
      </c>
      <c r="AD1349" s="32">
        <v>1</v>
      </c>
      <c r="AE1349" s="67">
        <f t="shared" ref="AE1349:AE1412" si="319">IFERROR((AB1349/X1349),"")</f>
        <v>0.77777777777777779</v>
      </c>
      <c r="AF1349" s="70">
        <f>IF(C1349=Sheet6!$E$3,Sheet6!$E$4,IF('January 2023'!C1349=Sheet6!$F$3,Sheet6!$F$4,IF('January 2023'!C1349=Sheet6!$G$3,Sheet6!$G$4,IF('January 2023'!C1349=Sheet6!$H$3,Sheet6!$H$4,IF('January 2023'!C1349=Sheet6!$I$3,Sheet6!$I$4,IF('January 2023'!C1349=Sheet6!$J$3,Sheet6!$J$4,IF('January 2023'!C1349=Sheet6!$K$3,Sheet6!$K$4,IF('January 2023'!C1349=Sheet6!$L$3,Sheet6!$L$4))))))))</f>
        <v>0.11591202664236167</v>
      </c>
      <c r="AG1349" s="74">
        <f t="shared" ref="AG1349:AG1412" si="320">IFERROR(Y1349/L1349,0)</f>
        <v>0.5164414988529169</v>
      </c>
      <c r="AH1349" s="71">
        <v>0.83099999999999996</v>
      </c>
      <c r="AI1349" s="72">
        <f t="shared" ref="AI1349:AI1412" si="321">IF(AG1349&gt;AH1349,1,0)</f>
        <v>0</v>
      </c>
      <c r="AJ1349" s="73">
        <f t="shared" ref="AJ1349:AJ1412" si="322">IFERROR(AB1349/X1349,0)</f>
        <v>0.77777777777777779</v>
      </c>
      <c r="AK1349" s="73">
        <v>0.63021003652928631</v>
      </c>
      <c r="AL1349" s="95">
        <f t="shared" ref="AL1349:AL1412" si="323">IF(AJ1349&gt;=AK1349,1,0)</f>
        <v>1</v>
      </c>
      <c r="AM1349" s="107">
        <v>0</v>
      </c>
      <c r="AN1349" s="98">
        <f t="shared" ref="AN1349:AN1412" si="324">IF(((AH1349*L1349)-(AG1349*L1349))&lt;0,0,((AH1349*L1349)-(AG1349*L1349)))</f>
        <v>1110.6117000000099</v>
      </c>
      <c r="AO1349" s="99" t="e">
        <f>SUMIF([1]Sheet1!$AB:$AB,E1349,[1]Sheet1!$AA:$AA)</f>
        <v>#VALUE!</v>
      </c>
      <c r="AP1349" s="100" t="str">
        <f t="shared" ref="AP1349:AP1412" si="325">IF(AN1349=0,100%,IFERROR((AO1349/AN1349),""))</f>
        <v/>
      </c>
      <c r="AQ1349" s="97">
        <f t="shared" ref="AQ1349:AQ1412" si="326">IF(AND(AN1349&gt;0,AP1349&gt;=100%),1,0)</f>
        <v>1</v>
      </c>
      <c r="AR1349" s="100">
        <f t="shared" ref="AR1349:AR1412" si="327">IFERROR(AA1349/Z1349,0)</f>
        <v>0.99999999999999989</v>
      </c>
      <c r="AS1349" s="101">
        <f t="shared" ref="AS1349:AS1412" si="328">1-(AR1349*AG1349)</f>
        <v>0.48355850114708321</v>
      </c>
      <c r="AT1349" s="100">
        <v>0.11591202664236167</v>
      </c>
      <c r="AU1349" s="108">
        <f t="shared" ref="AU1349:AU1412" si="329">IF(AS1349&lt;=AT1349,1,0)</f>
        <v>0</v>
      </c>
    </row>
    <row r="1350" spans="1:47" hidden="1">
      <c r="A1350" s="21">
        <v>44927</v>
      </c>
      <c r="B1350" s="23" t="s">
        <v>13</v>
      </c>
      <c r="C1350" s="23" t="s">
        <v>974</v>
      </c>
      <c r="D1350" s="23" t="s">
        <v>1266</v>
      </c>
      <c r="E1350" s="23">
        <v>1000283482</v>
      </c>
      <c r="F1350" s="23" t="s">
        <v>32</v>
      </c>
      <c r="G1350" s="23">
        <v>1069288</v>
      </c>
      <c r="H1350" s="37" t="s">
        <v>20</v>
      </c>
      <c r="I1350" s="4" t="s">
        <v>3524</v>
      </c>
      <c r="J1350" s="4" t="s">
        <v>3562</v>
      </c>
      <c r="K1350" s="24">
        <v>3504.7999999999884</v>
      </c>
      <c r="L1350" s="24">
        <v>3504.7999999999884</v>
      </c>
      <c r="M1350" s="29">
        <v>1</v>
      </c>
      <c r="N1350" s="29">
        <v>0</v>
      </c>
      <c r="O1350" s="29">
        <v>54</v>
      </c>
      <c r="P1350" s="29">
        <v>1200</v>
      </c>
      <c r="Q1350" s="29">
        <v>3243.2</v>
      </c>
      <c r="R1350" s="28">
        <v>75938.55</v>
      </c>
      <c r="S1350" s="28">
        <v>196957.48000000004</v>
      </c>
      <c r="T1350" s="28">
        <v>0</v>
      </c>
      <c r="U1350" s="28">
        <v>350400</v>
      </c>
      <c r="V1350" s="29">
        <v>0</v>
      </c>
      <c r="W1350" s="29">
        <v>21</v>
      </c>
      <c r="X1350" s="32">
        <f t="shared" si="315"/>
        <v>55</v>
      </c>
      <c r="Y1350" s="33">
        <f t="shared" si="316"/>
        <v>4443.2</v>
      </c>
      <c r="Z1350" s="33">
        <f t="shared" si="317"/>
        <v>272896.03000000003</v>
      </c>
      <c r="AA1350" s="33">
        <f t="shared" si="318"/>
        <v>350400</v>
      </c>
      <c r="AB1350" s="5">
        <v>21</v>
      </c>
      <c r="AC1350" s="6">
        <v>593336.72</v>
      </c>
      <c r="AD1350" s="32">
        <v>1</v>
      </c>
      <c r="AE1350" s="67">
        <f t="shared" si="319"/>
        <v>0.38181818181818183</v>
      </c>
      <c r="AF1350" s="70">
        <f>IF(C1350=Sheet6!$E$3,Sheet6!$E$4,IF('January 2023'!C1350=Sheet6!$F$3,Sheet6!$F$4,IF('January 2023'!C1350=Sheet6!$G$3,Sheet6!$G$4,IF('January 2023'!C1350=Sheet6!$H$3,Sheet6!$H$4,IF('January 2023'!C1350=Sheet6!$I$3,Sheet6!$I$4,IF('January 2023'!C1350=Sheet6!$J$3,Sheet6!$J$4,IF('January 2023'!C1350=Sheet6!$K$3,Sheet6!$K$4,IF('January 2023'!C1350=Sheet6!$L$3,Sheet6!$L$4))))))))</f>
        <v>0.11591202664236167</v>
      </c>
      <c r="AG1350" s="74">
        <f t="shared" si="320"/>
        <v>1.2677470897055509</v>
      </c>
      <c r="AH1350" s="71">
        <v>0.83099999999999996</v>
      </c>
      <c r="AI1350" s="72">
        <f t="shared" si="321"/>
        <v>1</v>
      </c>
      <c r="AJ1350" s="73">
        <f t="shared" si="322"/>
        <v>0.38181818181818183</v>
      </c>
      <c r="AK1350" s="73">
        <v>0.63021003652928631</v>
      </c>
      <c r="AL1350" s="95">
        <f t="shared" si="323"/>
        <v>0</v>
      </c>
      <c r="AM1350" s="107">
        <v>0</v>
      </c>
      <c r="AN1350" s="98">
        <f t="shared" si="324"/>
        <v>0</v>
      </c>
      <c r="AO1350" s="99" t="e">
        <f>SUMIF([1]Sheet1!$AB:$AB,E1350,[1]Sheet1!$AA:$AA)</f>
        <v>#VALUE!</v>
      </c>
      <c r="AP1350" s="100">
        <f t="shared" si="325"/>
        <v>1</v>
      </c>
      <c r="AQ1350" s="97">
        <f t="shared" si="326"/>
        <v>0</v>
      </c>
      <c r="AR1350" s="100">
        <f t="shared" si="327"/>
        <v>1.2840054873645468</v>
      </c>
      <c r="AS1350" s="101">
        <f t="shared" si="328"/>
        <v>-0.62779421977236183</v>
      </c>
      <c r="AT1350" s="100">
        <v>0.11591202664236167</v>
      </c>
      <c r="AU1350" s="108">
        <f t="shared" si="329"/>
        <v>1</v>
      </c>
    </row>
    <row r="1351" spans="1:47" hidden="1">
      <c r="A1351" s="21">
        <v>44927</v>
      </c>
      <c r="B1351" s="22" t="s">
        <v>13</v>
      </c>
      <c r="C1351" s="22" t="s">
        <v>974</v>
      </c>
      <c r="D1351" s="22" t="s">
        <v>1285</v>
      </c>
      <c r="E1351" s="22">
        <v>1000254389</v>
      </c>
      <c r="F1351" s="22" t="s">
        <v>32</v>
      </c>
      <c r="G1351" s="22">
        <v>1069288</v>
      </c>
      <c r="H1351" s="36" t="s">
        <v>20</v>
      </c>
      <c r="I1351" s="4" t="s">
        <v>3517</v>
      </c>
      <c r="J1351" s="4" t="s">
        <v>3555</v>
      </c>
      <c r="K1351" s="25">
        <v>3360</v>
      </c>
      <c r="L1351" s="25">
        <v>3360</v>
      </c>
      <c r="M1351" s="26">
        <v>0</v>
      </c>
      <c r="N1351" s="26">
        <v>0</v>
      </c>
      <c r="O1351" s="26">
        <v>10</v>
      </c>
      <c r="P1351" s="26">
        <v>0</v>
      </c>
      <c r="Q1351" s="26">
        <v>1471.5</v>
      </c>
      <c r="R1351" s="27">
        <v>0</v>
      </c>
      <c r="S1351" s="27">
        <v>91697.460000000021</v>
      </c>
      <c r="T1351" s="28">
        <v>0</v>
      </c>
      <c r="U1351" s="27">
        <v>108250</v>
      </c>
      <c r="V1351" s="29">
        <v>0</v>
      </c>
      <c r="W1351" s="26">
        <v>8</v>
      </c>
      <c r="X1351" s="30">
        <f t="shared" si="315"/>
        <v>10</v>
      </c>
      <c r="Y1351" s="31">
        <f t="shared" si="316"/>
        <v>1471.5</v>
      </c>
      <c r="Z1351" s="31">
        <f t="shared" si="317"/>
        <v>91697.460000000021</v>
      </c>
      <c r="AA1351" s="31">
        <f t="shared" si="318"/>
        <v>108250</v>
      </c>
      <c r="AB1351" s="5">
        <v>8</v>
      </c>
      <c r="AC1351" s="6">
        <v>1121949.6800000002</v>
      </c>
      <c r="AD1351" s="30">
        <v>2</v>
      </c>
      <c r="AE1351" s="67">
        <f t="shared" si="319"/>
        <v>0.8</v>
      </c>
      <c r="AF1351" s="70">
        <f>IF(C1351=Sheet6!$E$3,Sheet6!$E$4,IF('January 2023'!C1351=Sheet6!$F$3,Sheet6!$F$4,IF('January 2023'!C1351=Sheet6!$G$3,Sheet6!$G$4,IF('January 2023'!C1351=Sheet6!$H$3,Sheet6!$H$4,IF('January 2023'!C1351=Sheet6!$I$3,Sheet6!$I$4,IF('January 2023'!C1351=Sheet6!$J$3,Sheet6!$J$4,IF('January 2023'!C1351=Sheet6!$K$3,Sheet6!$K$4,IF('January 2023'!C1351=Sheet6!$L$3,Sheet6!$L$4))))))))</f>
        <v>0.11591202664236167</v>
      </c>
      <c r="AG1351" s="74">
        <f t="shared" si="320"/>
        <v>0.43794642857142857</v>
      </c>
      <c r="AH1351" s="71">
        <v>0.83099999999999996</v>
      </c>
      <c r="AI1351" s="72">
        <f t="shared" si="321"/>
        <v>0</v>
      </c>
      <c r="AJ1351" s="73">
        <f t="shared" si="322"/>
        <v>0.8</v>
      </c>
      <c r="AK1351" s="73">
        <v>0.63021003652928631</v>
      </c>
      <c r="AL1351" s="95">
        <f t="shared" si="323"/>
        <v>1</v>
      </c>
      <c r="AM1351" s="107">
        <v>0</v>
      </c>
      <c r="AN1351" s="98">
        <f t="shared" si="324"/>
        <v>1320.6599999999999</v>
      </c>
      <c r="AO1351" s="99" t="e">
        <f>SUMIF([1]Sheet1!$AB:$AB,E1351,[1]Sheet1!$AA:$AA)</f>
        <v>#VALUE!</v>
      </c>
      <c r="AP1351" s="100" t="str">
        <f t="shared" si="325"/>
        <v/>
      </c>
      <c r="AQ1351" s="97">
        <f t="shared" si="326"/>
        <v>1</v>
      </c>
      <c r="AR1351" s="100">
        <f t="shared" si="327"/>
        <v>1.180512524556296</v>
      </c>
      <c r="AS1351" s="101">
        <f t="shared" si="328"/>
        <v>0.48299875598672937</v>
      </c>
      <c r="AT1351" s="100">
        <v>0.11591202664236167</v>
      </c>
      <c r="AU1351" s="108">
        <f t="shared" si="329"/>
        <v>0</v>
      </c>
    </row>
    <row r="1352" spans="1:47" hidden="1">
      <c r="A1352" s="21">
        <v>44927</v>
      </c>
      <c r="B1352" s="23" t="s">
        <v>13</v>
      </c>
      <c r="C1352" s="23" t="s">
        <v>974</v>
      </c>
      <c r="D1352" s="23" t="s">
        <v>1326</v>
      </c>
      <c r="E1352" s="23">
        <v>1000976489</v>
      </c>
      <c r="F1352" s="23" t="s">
        <v>32</v>
      </c>
      <c r="G1352" s="23">
        <v>1079549</v>
      </c>
      <c r="H1352" s="37" t="s">
        <v>20</v>
      </c>
      <c r="I1352" s="4" t="s">
        <v>3515</v>
      </c>
      <c r="J1352" s="4" t="s">
        <v>3553</v>
      </c>
      <c r="K1352" s="24">
        <v>3266.2645161290388</v>
      </c>
      <c r="L1352" s="24">
        <v>3266.2645161290388</v>
      </c>
      <c r="M1352" s="29">
        <v>2</v>
      </c>
      <c r="N1352" s="29">
        <v>0</v>
      </c>
      <c r="O1352" s="29">
        <v>10</v>
      </c>
      <c r="P1352" s="29">
        <v>2400</v>
      </c>
      <c r="Q1352" s="29">
        <v>1149.3000000000002</v>
      </c>
      <c r="R1352" s="28">
        <v>151877.1</v>
      </c>
      <c r="S1352" s="28">
        <v>73458.720000000001</v>
      </c>
      <c r="T1352" s="28">
        <v>0</v>
      </c>
      <c r="U1352" s="28">
        <v>82500</v>
      </c>
      <c r="V1352" s="29">
        <v>0</v>
      </c>
      <c r="W1352" s="29">
        <v>4</v>
      </c>
      <c r="X1352" s="32">
        <f t="shared" si="315"/>
        <v>12</v>
      </c>
      <c r="Y1352" s="33">
        <f t="shared" si="316"/>
        <v>3549.3</v>
      </c>
      <c r="Z1352" s="33">
        <f t="shared" si="317"/>
        <v>225335.82</v>
      </c>
      <c r="AA1352" s="33">
        <f t="shared" si="318"/>
        <v>82500</v>
      </c>
      <c r="AB1352" s="5">
        <v>4</v>
      </c>
      <c r="AC1352" s="6">
        <v>0</v>
      </c>
      <c r="AD1352" s="32">
        <v>0</v>
      </c>
      <c r="AE1352" s="67">
        <f t="shared" si="319"/>
        <v>0.33333333333333331</v>
      </c>
      <c r="AF1352" s="70">
        <f>IF(C1352=Sheet6!$E$3,Sheet6!$E$4,IF('January 2023'!C1352=Sheet6!$F$3,Sheet6!$F$4,IF('January 2023'!C1352=Sheet6!$G$3,Sheet6!$G$4,IF('January 2023'!C1352=Sheet6!$H$3,Sheet6!$H$4,IF('January 2023'!C1352=Sheet6!$I$3,Sheet6!$I$4,IF('January 2023'!C1352=Sheet6!$J$3,Sheet6!$J$4,IF('January 2023'!C1352=Sheet6!$K$3,Sheet6!$K$4,IF('January 2023'!C1352=Sheet6!$L$3,Sheet6!$L$4))))))))</f>
        <v>0.11591202664236167</v>
      </c>
      <c r="AG1352" s="74">
        <f t="shared" si="320"/>
        <v>1.0866541832338785</v>
      </c>
      <c r="AH1352" s="71">
        <v>0.83099999999999996</v>
      </c>
      <c r="AI1352" s="72">
        <f t="shared" si="321"/>
        <v>1</v>
      </c>
      <c r="AJ1352" s="73">
        <f t="shared" si="322"/>
        <v>0.33333333333333331</v>
      </c>
      <c r="AK1352" s="73">
        <v>0.63021003652928631</v>
      </c>
      <c r="AL1352" s="95">
        <f t="shared" si="323"/>
        <v>0</v>
      </c>
      <c r="AM1352" s="107">
        <v>0</v>
      </c>
      <c r="AN1352" s="98">
        <f t="shared" si="324"/>
        <v>0</v>
      </c>
      <c r="AO1352" s="99" t="e">
        <f>SUMIF([1]Sheet1!$AB:$AB,E1352,[1]Sheet1!$AA:$AA)</f>
        <v>#VALUE!</v>
      </c>
      <c r="AP1352" s="100">
        <f t="shared" si="325"/>
        <v>1</v>
      </c>
      <c r="AQ1352" s="97">
        <f t="shared" si="326"/>
        <v>0</v>
      </c>
      <c r="AR1352" s="100">
        <f t="shared" si="327"/>
        <v>0.3661202200342582</v>
      </c>
      <c r="AS1352" s="101">
        <f t="shared" si="328"/>
        <v>0.60215393133326534</v>
      </c>
      <c r="AT1352" s="100">
        <v>0.11591202664236167</v>
      </c>
      <c r="AU1352" s="108">
        <f t="shared" si="329"/>
        <v>0</v>
      </c>
    </row>
    <row r="1353" spans="1:47" hidden="1">
      <c r="A1353" s="21">
        <v>44927</v>
      </c>
      <c r="B1353" s="23" t="s">
        <v>13</v>
      </c>
      <c r="C1353" s="23" t="s">
        <v>974</v>
      </c>
      <c r="D1353" s="23" t="s">
        <v>1335</v>
      </c>
      <c r="E1353" s="23">
        <v>1000258436</v>
      </c>
      <c r="F1353" s="23" t="s">
        <v>32</v>
      </c>
      <c r="G1353" s="23">
        <v>1069288</v>
      </c>
      <c r="H1353" s="37" t="s">
        <v>20</v>
      </c>
      <c r="I1353" s="4" t="s">
        <v>3526</v>
      </c>
      <c r="J1353" s="4" t="s">
        <v>3563</v>
      </c>
      <c r="K1353" s="24">
        <v>3252.7999999999884</v>
      </c>
      <c r="L1353" s="24">
        <v>3252.7999999999884</v>
      </c>
      <c r="M1353" s="29">
        <v>0</v>
      </c>
      <c r="N1353" s="29">
        <v>0</v>
      </c>
      <c r="O1353" s="29">
        <v>20</v>
      </c>
      <c r="P1353" s="29">
        <v>0</v>
      </c>
      <c r="Q1353" s="29">
        <v>3779.1</v>
      </c>
      <c r="R1353" s="28">
        <v>0</v>
      </c>
      <c r="S1353" s="28">
        <v>240353.1</v>
      </c>
      <c r="T1353" s="28">
        <v>0</v>
      </c>
      <c r="U1353" s="28">
        <v>254500</v>
      </c>
      <c r="V1353" s="29">
        <v>0</v>
      </c>
      <c r="W1353" s="29">
        <v>14</v>
      </c>
      <c r="X1353" s="32">
        <f t="shared" si="315"/>
        <v>20</v>
      </c>
      <c r="Y1353" s="33">
        <f t="shared" si="316"/>
        <v>3779.1</v>
      </c>
      <c r="Z1353" s="33">
        <f t="shared" si="317"/>
        <v>240353.1</v>
      </c>
      <c r="AA1353" s="33">
        <f t="shared" si="318"/>
        <v>254500</v>
      </c>
      <c r="AB1353" s="5">
        <v>14</v>
      </c>
      <c r="AC1353" s="6">
        <v>1941638.79</v>
      </c>
      <c r="AD1353" s="32">
        <v>5</v>
      </c>
      <c r="AE1353" s="67">
        <f t="shared" si="319"/>
        <v>0.7</v>
      </c>
      <c r="AF1353" s="70">
        <f>IF(C1353=Sheet6!$E$3,Sheet6!$E$4,IF('January 2023'!C1353=Sheet6!$F$3,Sheet6!$F$4,IF('January 2023'!C1353=Sheet6!$G$3,Sheet6!$G$4,IF('January 2023'!C1353=Sheet6!$H$3,Sheet6!$H$4,IF('January 2023'!C1353=Sheet6!$I$3,Sheet6!$I$4,IF('January 2023'!C1353=Sheet6!$J$3,Sheet6!$J$4,IF('January 2023'!C1353=Sheet6!$K$3,Sheet6!$K$4,IF('January 2023'!C1353=Sheet6!$L$3,Sheet6!$L$4))))))))</f>
        <v>0.11591202664236167</v>
      </c>
      <c r="AG1353" s="74">
        <f t="shared" si="320"/>
        <v>1.1617990654205648</v>
      </c>
      <c r="AH1353" s="71">
        <v>0.83099999999999996</v>
      </c>
      <c r="AI1353" s="72">
        <f t="shared" si="321"/>
        <v>1</v>
      </c>
      <c r="AJ1353" s="73">
        <f t="shared" si="322"/>
        <v>0.7</v>
      </c>
      <c r="AK1353" s="73">
        <v>0.63021003652928631</v>
      </c>
      <c r="AL1353" s="95">
        <f t="shared" si="323"/>
        <v>1</v>
      </c>
      <c r="AM1353" s="107">
        <v>0</v>
      </c>
      <c r="AN1353" s="98">
        <f t="shared" si="324"/>
        <v>0</v>
      </c>
      <c r="AO1353" s="99" t="e">
        <f>SUMIF([1]Sheet1!$AB:$AB,E1353,[1]Sheet1!$AA:$AA)</f>
        <v>#VALUE!</v>
      </c>
      <c r="AP1353" s="100">
        <f t="shared" si="325"/>
        <v>1</v>
      </c>
      <c r="AQ1353" s="97">
        <f t="shared" si="326"/>
        <v>0</v>
      </c>
      <c r="AR1353" s="100">
        <f t="shared" si="327"/>
        <v>1.0588588206268195</v>
      </c>
      <c r="AS1353" s="101">
        <f t="shared" si="328"/>
        <v>-0.23018118821656031</v>
      </c>
      <c r="AT1353" s="100">
        <v>0.11591202664236167</v>
      </c>
      <c r="AU1353" s="108">
        <f t="shared" si="329"/>
        <v>1</v>
      </c>
    </row>
    <row r="1354" spans="1:47" hidden="1">
      <c r="A1354" s="21">
        <v>44927</v>
      </c>
      <c r="B1354" s="22" t="s">
        <v>13</v>
      </c>
      <c r="C1354" s="22" t="s">
        <v>974</v>
      </c>
      <c r="D1354" s="22" t="s">
        <v>1349</v>
      </c>
      <c r="E1354" s="22">
        <v>1000281708</v>
      </c>
      <c r="F1354" s="22" t="s">
        <v>32</v>
      </c>
      <c r="G1354" s="22">
        <v>1069288</v>
      </c>
      <c r="H1354" s="36" t="s">
        <v>20</v>
      </c>
      <c r="I1354" s="4" t="s">
        <v>3526</v>
      </c>
      <c r="J1354" s="4" t="s">
        <v>3563</v>
      </c>
      <c r="K1354" s="25">
        <v>3194.2000000000116</v>
      </c>
      <c r="L1354" s="25">
        <v>3194.2000000000116</v>
      </c>
      <c r="M1354" s="26">
        <v>1</v>
      </c>
      <c r="N1354" s="26">
        <v>0</v>
      </c>
      <c r="O1354" s="26">
        <v>1</v>
      </c>
      <c r="P1354" s="26">
        <v>1550</v>
      </c>
      <c r="Q1354" s="26">
        <v>93.199999999999989</v>
      </c>
      <c r="R1354" s="27">
        <v>99237.01</v>
      </c>
      <c r="S1354" s="27">
        <v>6277.57</v>
      </c>
      <c r="T1354" s="28">
        <v>125000</v>
      </c>
      <c r="U1354" s="27">
        <v>17000</v>
      </c>
      <c r="V1354" s="29">
        <v>1</v>
      </c>
      <c r="W1354" s="26">
        <v>1</v>
      </c>
      <c r="X1354" s="30">
        <f t="shared" si="315"/>
        <v>2</v>
      </c>
      <c r="Y1354" s="31">
        <f t="shared" si="316"/>
        <v>1643.2</v>
      </c>
      <c r="Z1354" s="31">
        <f t="shared" si="317"/>
        <v>105514.57999999999</v>
      </c>
      <c r="AA1354" s="31">
        <f t="shared" si="318"/>
        <v>142000</v>
      </c>
      <c r="AB1354" s="5">
        <v>2</v>
      </c>
      <c r="AC1354" s="6">
        <v>2704481.06</v>
      </c>
      <c r="AD1354" s="30">
        <v>1</v>
      </c>
      <c r="AE1354" s="67">
        <f t="shared" si="319"/>
        <v>1</v>
      </c>
      <c r="AF1354" s="70">
        <f>IF(C1354=Sheet6!$E$3,Sheet6!$E$4,IF('January 2023'!C1354=Sheet6!$F$3,Sheet6!$F$4,IF('January 2023'!C1354=Sheet6!$G$3,Sheet6!$G$4,IF('January 2023'!C1354=Sheet6!$H$3,Sheet6!$H$4,IF('January 2023'!C1354=Sheet6!$I$3,Sheet6!$I$4,IF('January 2023'!C1354=Sheet6!$J$3,Sheet6!$J$4,IF('January 2023'!C1354=Sheet6!$K$3,Sheet6!$K$4,IF('January 2023'!C1354=Sheet6!$L$3,Sheet6!$L$4))))))))</f>
        <v>0.11591202664236167</v>
      </c>
      <c r="AG1354" s="74">
        <f t="shared" si="320"/>
        <v>0.51443240874084095</v>
      </c>
      <c r="AH1354" s="71">
        <v>0.83099999999999996</v>
      </c>
      <c r="AI1354" s="72">
        <f t="shared" si="321"/>
        <v>0</v>
      </c>
      <c r="AJ1354" s="73">
        <f t="shared" si="322"/>
        <v>1</v>
      </c>
      <c r="AK1354" s="73">
        <v>0.63021003652928631</v>
      </c>
      <c r="AL1354" s="95">
        <f t="shared" si="323"/>
        <v>1</v>
      </c>
      <c r="AM1354" s="107">
        <v>0</v>
      </c>
      <c r="AN1354" s="98">
        <f t="shared" si="324"/>
        <v>1011.1802000000096</v>
      </c>
      <c r="AO1354" s="99" t="e">
        <f>SUMIF([1]Sheet1!$AB:$AB,E1354,[1]Sheet1!$AA:$AA)</f>
        <v>#VALUE!</v>
      </c>
      <c r="AP1354" s="100" t="str">
        <f t="shared" si="325"/>
        <v/>
      </c>
      <c r="AQ1354" s="97">
        <f t="shared" si="326"/>
        <v>1</v>
      </c>
      <c r="AR1354" s="100">
        <f t="shared" si="327"/>
        <v>1.3457855776898322</v>
      </c>
      <c r="AS1354" s="101">
        <f t="shared" si="328"/>
        <v>0.30768428362033551</v>
      </c>
      <c r="AT1354" s="100">
        <v>0.11591202664236167</v>
      </c>
      <c r="AU1354" s="108">
        <f t="shared" si="329"/>
        <v>0</v>
      </c>
    </row>
    <row r="1355" spans="1:47" hidden="1">
      <c r="A1355" s="21">
        <v>44927</v>
      </c>
      <c r="B1355" s="23" t="s">
        <v>13</v>
      </c>
      <c r="C1355" s="23" t="s">
        <v>974</v>
      </c>
      <c r="D1355" s="23" t="s">
        <v>1292</v>
      </c>
      <c r="E1355" s="23">
        <v>1000284132</v>
      </c>
      <c r="F1355" s="23" t="s">
        <v>32</v>
      </c>
      <c r="G1355" s="23">
        <v>1079549</v>
      </c>
      <c r="H1355" s="37" t="s">
        <v>20</v>
      </c>
      <c r="I1355" s="4" t="s">
        <v>3526</v>
      </c>
      <c r="J1355" s="4" t="s">
        <v>3563</v>
      </c>
      <c r="K1355" s="24">
        <v>3136.3999999999942</v>
      </c>
      <c r="L1355" s="24">
        <v>3136.3999999999942</v>
      </c>
      <c r="M1355" s="29">
        <v>2</v>
      </c>
      <c r="N1355" s="29">
        <v>0</v>
      </c>
      <c r="O1355" s="29">
        <v>6</v>
      </c>
      <c r="P1355" s="29">
        <v>2338</v>
      </c>
      <c r="Q1355" s="29">
        <v>1331.4999999999998</v>
      </c>
      <c r="R1355" s="28">
        <v>147953.60000000001</v>
      </c>
      <c r="S1355" s="28">
        <v>84520.000000000015</v>
      </c>
      <c r="T1355" s="28">
        <v>0</v>
      </c>
      <c r="U1355" s="28">
        <v>92800</v>
      </c>
      <c r="V1355" s="29">
        <v>0</v>
      </c>
      <c r="W1355" s="29">
        <v>4</v>
      </c>
      <c r="X1355" s="32">
        <f t="shared" si="315"/>
        <v>8</v>
      </c>
      <c r="Y1355" s="33">
        <f t="shared" si="316"/>
        <v>3669.5</v>
      </c>
      <c r="Z1355" s="33">
        <f t="shared" si="317"/>
        <v>232473.60000000003</v>
      </c>
      <c r="AA1355" s="33">
        <f t="shared" si="318"/>
        <v>92800</v>
      </c>
      <c r="AB1355" s="5">
        <v>4</v>
      </c>
      <c r="AC1355" s="6">
        <v>0</v>
      </c>
      <c r="AD1355" s="32">
        <v>0</v>
      </c>
      <c r="AE1355" s="67">
        <f t="shared" si="319"/>
        <v>0.5</v>
      </c>
      <c r="AF1355" s="70">
        <f>IF(C1355=Sheet6!$E$3,Sheet6!$E$4,IF('January 2023'!C1355=Sheet6!$F$3,Sheet6!$F$4,IF('January 2023'!C1355=Sheet6!$G$3,Sheet6!$G$4,IF('January 2023'!C1355=Sheet6!$H$3,Sheet6!$H$4,IF('January 2023'!C1355=Sheet6!$I$3,Sheet6!$I$4,IF('January 2023'!C1355=Sheet6!$J$3,Sheet6!$J$4,IF('January 2023'!C1355=Sheet6!$K$3,Sheet6!$K$4,IF('January 2023'!C1355=Sheet6!$L$3,Sheet6!$L$4))))))))</f>
        <v>0.11591202664236167</v>
      </c>
      <c r="AG1355" s="74">
        <f t="shared" si="320"/>
        <v>1.1699719423542938</v>
      </c>
      <c r="AH1355" s="71">
        <v>0.83099999999999996</v>
      </c>
      <c r="AI1355" s="72">
        <f t="shared" si="321"/>
        <v>1</v>
      </c>
      <c r="AJ1355" s="73">
        <f t="shared" si="322"/>
        <v>0.5</v>
      </c>
      <c r="AK1355" s="73">
        <v>0.63021003652928631</v>
      </c>
      <c r="AL1355" s="95">
        <f t="shared" si="323"/>
        <v>0</v>
      </c>
      <c r="AM1355" s="107">
        <v>0</v>
      </c>
      <c r="AN1355" s="98">
        <f t="shared" si="324"/>
        <v>0</v>
      </c>
      <c r="AO1355" s="99" t="e">
        <f>SUMIF([1]Sheet1!$AB:$AB,E1355,[1]Sheet1!$AA:$AA)</f>
        <v>#VALUE!</v>
      </c>
      <c r="AP1355" s="100">
        <f t="shared" si="325"/>
        <v>1</v>
      </c>
      <c r="AQ1355" s="97">
        <f t="shared" si="326"/>
        <v>0</v>
      </c>
      <c r="AR1355" s="100">
        <f t="shared" si="327"/>
        <v>0.39918511177183125</v>
      </c>
      <c r="AS1355" s="101">
        <f t="shared" si="328"/>
        <v>0.53296461942139473</v>
      </c>
      <c r="AT1355" s="100">
        <v>0.11591202664236167</v>
      </c>
      <c r="AU1355" s="108">
        <f t="shared" si="329"/>
        <v>0</v>
      </c>
    </row>
    <row r="1356" spans="1:47" hidden="1">
      <c r="A1356" s="21">
        <v>44927</v>
      </c>
      <c r="B1356" s="22" t="s">
        <v>13</v>
      </c>
      <c r="C1356" s="22" t="s">
        <v>974</v>
      </c>
      <c r="D1356" s="22" t="s">
        <v>1258</v>
      </c>
      <c r="E1356" s="22">
        <v>1000284542</v>
      </c>
      <c r="F1356" s="22" t="s">
        <v>32</v>
      </c>
      <c r="G1356" s="22">
        <v>1079549</v>
      </c>
      <c r="H1356" s="36" t="s">
        <v>20</v>
      </c>
      <c r="I1356" s="4" t="s">
        <v>3526</v>
      </c>
      <c r="J1356" s="4" t="s">
        <v>3563</v>
      </c>
      <c r="K1356" s="25">
        <v>3084.2000000000116</v>
      </c>
      <c r="L1356" s="25">
        <v>3084.2000000000116</v>
      </c>
      <c r="M1356" s="26">
        <v>2</v>
      </c>
      <c r="N1356" s="26">
        <v>0</v>
      </c>
      <c r="O1356" s="26">
        <v>10</v>
      </c>
      <c r="P1356" s="26">
        <v>1304</v>
      </c>
      <c r="Q1356" s="26">
        <v>2967.4999999999995</v>
      </c>
      <c r="R1356" s="27">
        <v>82519.900000000009</v>
      </c>
      <c r="S1356" s="27">
        <v>187200.00000000003</v>
      </c>
      <c r="T1356" s="28">
        <v>0</v>
      </c>
      <c r="U1356" s="27">
        <v>187200</v>
      </c>
      <c r="V1356" s="29">
        <v>0</v>
      </c>
      <c r="W1356" s="26">
        <v>8</v>
      </c>
      <c r="X1356" s="30">
        <f t="shared" si="315"/>
        <v>12</v>
      </c>
      <c r="Y1356" s="31">
        <f t="shared" si="316"/>
        <v>4271.5</v>
      </c>
      <c r="Z1356" s="31">
        <f t="shared" si="317"/>
        <v>269719.90000000002</v>
      </c>
      <c r="AA1356" s="31">
        <f t="shared" si="318"/>
        <v>187200</v>
      </c>
      <c r="AB1356" s="5">
        <v>8</v>
      </c>
      <c r="AC1356" s="6">
        <v>167338.88</v>
      </c>
      <c r="AD1356" s="30">
        <v>0</v>
      </c>
      <c r="AE1356" s="67">
        <f t="shared" si="319"/>
        <v>0.66666666666666663</v>
      </c>
      <c r="AF1356" s="70">
        <f>IF(C1356=Sheet6!$E$3,Sheet6!$E$4,IF('January 2023'!C1356=Sheet6!$F$3,Sheet6!$F$4,IF('January 2023'!C1356=Sheet6!$G$3,Sheet6!$G$4,IF('January 2023'!C1356=Sheet6!$H$3,Sheet6!$H$4,IF('January 2023'!C1356=Sheet6!$I$3,Sheet6!$I$4,IF('January 2023'!C1356=Sheet6!$J$3,Sheet6!$J$4,IF('January 2023'!C1356=Sheet6!$K$3,Sheet6!$K$4,IF('January 2023'!C1356=Sheet6!$L$3,Sheet6!$L$4))))))))</f>
        <v>0.11591202664236167</v>
      </c>
      <c r="AG1356" s="74">
        <f t="shared" si="320"/>
        <v>1.3849620647169392</v>
      </c>
      <c r="AH1356" s="71">
        <v>0.83099999999999996</v>
      </c>
      <c r="AI1356" s="72">
        <f t="shared" si="321"/>
        <v>1</v>
      </c>
      <c r="AJ1356" s="73">
        <f t="shared" si="322"/>
        <v>0.66666666666666663</v>
      </c>
      <c r="AK1356" s="73">
        <v>0.63021003652928631</v>
      </c>
      <c r="AL1356" s="95">
        <f t="shared" si="323"/>
        <v>1</v>
      </c>
      <c r="AM1356" s="107">
        <v>0</v>
      </c>
      <c r="AN1356" s="98">
        <f t="shared" si="324"/>
        <v>0</v>
      </c>
      <c r="AO1356" s="99" t="e">
        <f>SUMIF([1]Sheet1!$AB:$AB,E1356,[1]Sheet1!$AA:$AA)</f>
        <v>#VALUE!</v>
      </c>
      <c r="AP1356" s="100">
        <f t="shared" si="325"/>
        <v>1</v>
      </c>
      <c r="AQ1356" s="97">
        <f t="shared" si="326"/>
        <v>0</v>
      </c>
      <c r="AR1356" s="100">
        <f t="shared" si="327"/>
        <v>0.69405334941915664</v>
      </c>
      <c r="AS1356" s="101">
        <f t="shared" si="328"/>
        <v>3.8762440164737622E-2</v>
      </c>
      <c r="AT1356" s="100">
        <v>0.11591202664236167</v>
      </c>
      <c r="AU1356" s="108">
        <f t="shared" si="329"/>
        <v>1</v>
      </c>
    </row>
    <row r="1357" spans="1:47" hidden="1">
      <c r="A1357" s="21">
        <v>44927</v>
      </c>
      <c r="B1357" s="22" t="s">
        <v>13</v>
      </c>
      <c r="C1357" s="22" t="s">
        <v>974</v>
      </c>
      <c r="D1357" s="22" t="s">
        <v>1402</v>
      </c>
      <c r="E1357" s="22">
        <v>1000258941</v>
      </c>
      <c r="F1357" s="22" t="s">
        <v>32</v>
      </c>
      <c r="G1357" s="22">
        <v>1069288</v>
      </c>
      <c r="H1357" s="36" t="s">
        <v>20</v>
      </c>
      <c r="I1357" s="4" t="s">
        <v>3517</v>
      </c>
      <c r="J1357" s="4" t="s">
        <v>3555</v>
      </c>
      <c r="K1357" s="25">
        <v>2845.6000000000058</v>
      </c>
      <c r="L1357" s="25">
        <v>2845.6000000000058</v>
      </c>
      <c r="M1357" s="26">
        <v>1</v>
      </c>
      <c r="N1357" s="26">
        <v>0</v>
      </c>
      <c r="O1357" s="26">
        <v>11</v>
      </c>
      <c r="P1357" s="26">
        <v>1200</v>
      </c>
      <c r="Q1357" s="26">
        <v>956.6</v>
      </c>
      <c r="R1357" s="27">
        <v>75938.55</v>
      </c>
      <c r="S1357" s="27">
        <v>62319.59</v>
      </c>
      <c r="T1357" s="28">
        <v>40000</v>
      </c>
      <c r="U1357" s="27">
        <v>160000</v>
      </c>
      <c r="V1357" s="29">
        <v>1</v>
      </c>
      <c r="W1357" s="26">
        <v>3</v>
      </c>
      <c r="X1357" s="30">
        <f t="shared" si="315"/>
        <v>12</v>
      </c>
      <c r="Y1357" s="31">
        <f t="shared" si="316"/>
        <v>2156.6</v>
      </c>
      <c r="Z1357" s="31">
        <f t="shared" si="317"/>
        <v>138258.14000000001</v>
      </c>
      <c r="AA1357" s="31">
        <f t="shared" si="318"/>
        <v>200000</v>
      </c>
      <c r="AB1357" s="5">
        <v>4</v>
      </c>
      <c r="AC1357" s="6">
        <v>720040.89</v>
      </c>
      <c r="AD1357" s="30">
        <v>1</v>
      </c>
      <c r="AE1357" s="67">
        <f t="shared" si="319"/>
        <v>0.33333333333333331</v>
      </c>
      <c r="AF1357" s="70">
        <f>IF(C1357=Sheet6!$E$3,Sheet6!$E$4,IF('January 2023'!C1357=Sheet6!$F$3,Sheet6!$F$4,IF('January 2023'!C1357=Sheet6!$G$3,Sheet6!$G$4,IF('January 2023'!C1357=Sheet6!$H$3,Sheet6!$H$4,IF('January 2023'!C1357=Sheet6!$I$3,Sheet6!$I$4,IF('January 2023'!C1357=Sheet6!$J$3,Sheet6!$J$4,IF('January 2023'!C1357=Sheet6!$K$3,Sheet6!$K$4,IF('January 2023'!C1357=Sheet6!$L$3,Sheet6!$L$4))))))))</f>
        <v>0.11591202664236167</v>
      </c>
      <c r="AG1357" s="74">
        <f t="shared" si="320"/>
        <v>0.75787180208040328</v>
      </c>
      <c r="AH1357" s="71">
        <v>0.83099999999999996</v>
      </c>
      <c r="AI1357" s="72">
        <f t="shared" si="321"/>
        <v>0</v>
      </c>
      <c r="AJ1357" s="73">
        <f t="shared" si="322"/>
        <v>0.33333333333333331</v>
      </c>
      <c r="AK1357" s="73">
        <v>0.63021003652928631</v>
      </c>
      <c r="AL1357" s="95">
        <f t="shared" si="323"/>
        <v>0</v>
      </c>
      <c r="AM1357" s="107">
        <v>0</v>
      </c>
      <c r="AN1357" s="98">
        <f t="shared" si="324"/>
        <v>208.0936000000047</v>
      </c>
      <c r="AO1357" s="99" t="e">
        <f>SUMIF([1]Sheet1!$AB:$AB,E1357,[1]Sheet1!$AA:$AA)</f>
        <v>#VALUE!</v>
      </c>
      <c r="AP1357" s="100" t="str">
        <f t="shared" si="325"/>
        <v/>
      </c>
      <c r="AQ1357" s="97">
        <f t="shared" si="326"/>
        <v>1</v>
      </c>
      <c r="AR1357" s="100">
        <f t="shared" si="327"/>
        <v>1.4465694388771611</v>
      </c>
      <c r="AS1357" s="101">
        <f t="shared" si="328"/>
        <v>-9.6314187476271851E-2</v>
      </c>
      <c r="AT1357" s="100">
        <v>0.11591202664236167</v>
      </c>
      <c r="AU1357" s="108">
        <f t="shared" si="329"/>
        <v>1</v>
      </c>
    </row>
    <row r="1358" spans="1:47" hidden="1">
      <c r="A1358" s="21">
        <v>44927</v>
      </c>
      <c r="B1358" s="22" t="s">
        <v>13</v>
      </c>
      <c r="C1358" s="22" t="s">
        <v>974</v>
      </c>
      <c r="D1358" s="22" t="s">
        <v>1333</v>
      </c>
      <c r="E1358" s="22">
        <v>1000280988</v>
      </c>
      <c r="F1358" s="22" t="s">
        <v>32</v>
      </c>
      <c r="G1358" s="22">
        <v>1079549</v>
      </c>
      <c r="H1358" s="36" t="s">
        <v>20</v>
      </c>
      <c r="I1358" s="4" t="s">
        <v>3515</v>
      </c>
      <c r="J1358" s="4" t="s">
        <v>3553</v>
      </c>
      <c r="K1358" s="25">
        <v>2806.6000000000058</v>
      </c>
      <c r="L1358" s="25">
        <v>2806.6000000000058</v>
      </c>
      <c r="M1358" s="26">
        <v>0</v>
      </c>
      <c r="N1358" s="26">
        <v>0</v>
      </c>
      <c r="O1358" s="26">
        <v>10</v>
      </c>
      <c r="P1358" s="26">
        <v>0</v>
      </c>
      <c r="Q1358" s="26">
        <v>1859.1000000000001</v>
      </c>
      <c r="R1358" s="27">
        <v>0</v>
      </c>
      <c r="S1358" s="27">
        <v>122157.98</v>
      </c>
      <c r="T1358" s="28">
        <v>0</v>
      </c>
      <c r="U1358" s="27">
        <v>184100</v>
      </c>
      <c r="V1358" s="29">
        <v>0</v>
      </c>
      <c r="W1358" s="26">
        <v>8</v>
      </c>
      <c r="X1358" s="30">
        <f t="shared" si="315"/>
        <v>10</v>
      </c>
      <c r="Y1358" s="31">
        <f t="shared" si="316"/>
        <v>1859.1000000000001</v>
      </c>
      <c r="Z1358" s="31">
        <f t="shared" si="317"/>
        <v>122157.98</v>
      </c>
      <c r="AA1358" s="31">
        <f t="shared" si="318"/>
        <v>184100</v>
      </c>
      <c r="AB1358" s="5">
        <v>8</v>
      </c>
      <c r="AC1358" s="6">
        <v>135702.1</v>
      </c>
      <c r="AD1358" s="30">
        <v>1</v>
      </c>
      <c r="AE1358" s="67">
        <f t="shared" si="319"/>
        <v>0.8</v>
      </c>
      <c r="AF1358" s="70">
        <f>IF(C1358=Sheet6!$E$3,Sheet6!$E$4,IF('January 2023'!C1358=Sheet6!$F$3,Sheet6!$F$4,IF('January 2023'!C1358=Sheet6!$G$3,Sheet6!$G$4,IF('January 2023'!C1358=Sheet6!$H$3,Sheet6!$H$4,IF('January 2023'!C1358=Sheet6!$I$3,Sheet6!$I$4,IF('January 2023'!C1358=Sheet6!$J$3,Sheet6!$J$4,IF('January 2023'!C1358=Sheet6!$K$3,Sheet6!$K$4,IF('January 2023'!C1358=Sheet6!$L$3,Sheet6!$L$4))))))))</f>
        <v>0.11591202664236167</v>
      </c>
      <c r="AG1358" s="74">
        <f t="shared" si="320"/>
        <v>0.6624029074324792</v>
      </c>
      <c r="AH1358" s="71">
        <v>0.83099999999999996</v>
      </c>
      <c r="AI1358" s="72">
        <f t="shared" si="321"/>
        <v>0</v>
      </c>
      <c r="AJ1358" s="73">
        <f t="shared" si="322"/>
        <v>0.8</v>
      </c>
      <c r="AK1358" s="73">
        <v>0.63021003652928631</v>
      </c>
      <c r="AL1358" s="95">
        <f t="shared" si="323"/>
        <v>1</v>
      </c>
      <c r="AM1358" s="107">
        <v>0</v>
      </c>
      <c r="AN1358" s="98">
        <f t="shared" si="324"/>
        <v>473.18460000000459</v>
      </c>
      <c r="AO1358" s="99" t="e">
        <f>SUMIF([1]Sheet1!$AB:$AB,E1358,[1]Sheet1!$AA:$AA)</f>
        <v>#VALUE!</v>
      </c>
      <c r="AP1358" s="100" t="str">
        <f t="shared" si="325"/>
        <v/>
      </c>
      <c r="AQ1358" s="97">
        <f t="shared" si="326"/>
        <v>1</v>
      </c>
      <c r="AR1358" s="100">
        <f t="shared" si="327"/>
        <v>1.507064867968511</v>
      </c>
      <c r="AS1358" s="101">
        <f t="shared" si="328"/>
        <v>1.7158497683128493E-3</v>
      </c>
      <c r="AT1358" s="100">
        <v>0.11591202664236167</v>
      </c>
      <c r="AU1358" s="108">
        <f t="shared" si="329"/>
        <v>1</v>
      </c>
    </row>
    <row r="1359" spans="1:47" hidden="1">
      <c r="A1359" s="21">
        <v>44927</v>
      </c>
      <c r="B1359" s="22" t="s">
        <v>13</v>
      </c>
      <c r="C1359" s="22" t="s">
        <v>974</v>
      </c>
      <c r="D1359" s="22" t="s">
        <v>1365</v>
      </c>
      <c r="E1359" s="22">
        <v>1000283406</v>
      </c>
      <c r="F1359" s="22" t="s">
        <v>32</v>
      </c>
      <c r="G1359" s="22">
        <v>1079549</v>
      </c>
      <c r="H1359" s="36" t="s">
        <v>20</v>
      </c>
      <c r="I1359" s="4" t="s">
        <v>3526</v>
      </c>
      <c r="J1359" s="4" t="s">
        <v>3563</v>
      </c>
      <c r="K1359" s="25">
        <v>2797.8000000000175</v>
      </c>
      <c r="L1359" s="25">
        <v>2797.8000000000175</v>
      </c>
      <c r="M1359" s="26">
        <v>0</v>
      </c>
      <c r="N1359" s="26">
        <v>0</v>
      </c>
      <c r="O1359" s="26">
        <v>9</v>
      </c>
      <c r="P1359" s="26">
        <v>0</v>
      </c>
      <c r="Q1359" s="26">
        <v>849.40000000000009</v>
      </c>
      <c r="R1359" s="27">
        <v>0</v>
      </c>
      <c r="S1359" s="27">
        <v>54000</v>
      </c>
      <c r="T1359" s="28">
        <v>0</v>
      </c>
      <c r="U1359" s="27">
        <v>54000</v>
      </c>
      <c r="V1359" s="29">
        <v>0</v>
      </c>
      <c r="W1359" s="26">
        <v>5</v>
      </c>
      <c r="X1359" s="30">
        <f t="shared" si="315"/>
        <v>9</v>
      </c>
      <c r="Y1359" s="31">
        <f t="shared" si="316"/>
        <v>849.40000000000009</v>
      </c>
      <c r="Z1359" s="31">
        <f t="shared" si="317"/>
        <v>54000</v>
      </c>
      <c r="AA1359" s="31">
        <f t="shared" si="318"/>
        <v>54000</v>
      </c>
      <c r="AB1359" s="5">
        <v>5</v>
      </c>
      <c r="AC1359" s="6">
        <v>65791.600000000006</v>
      </c>
      <c r="AD1359" s="30">
        <v>1</v>
      </c>
      <c r="AE1359" s="67">
        <f t="shared" si="319"/>
        <v>0.55555555555555558</v>
      </c>
      <c r="AF1359" s="70">
        <f>IF(C1359=Sheet6!$E$3,Sheet6!$E$4,IF('January 2023'!C1359=Sheet6!$F$3,Sheet6!$F$4,IF('January 2023'!C1359=Sheet6!$G$3,Sheet6!$G$4,IF('January 2023'!C1359=Sheet6!$H$3,Sheet6!$H$4,IF('January 2023'!C1359=Sheet6!$I$3,Sheet6!$I$4,IF('January 2023'!C1359=Sheet6!$J$3,Sheet6!$J$4,IF('January 2023'!C1359=Sheet6!$K$3,Sheet6!$K$4,IF('January 2023'!C1359=Sheet6!$L$3,Sheet6!$L$4))))))))</f>
        <v>0.11591202664236167</v>
      </c>
      <c r="AG1359" s="74">
        <f t="shared" si="320"/>
        <v>0.30359568232182244</v>
      </c>
      <c r="AH1359" s="71">
        <v>0.83099999999999996</v>
      </c>
      <c r="AI1359" s="72">
        <f t="shared" si="321"/>
        <v>0</v>
      </c>
      <c r="AJ1359" s="73">
        <f t="shared" si="322"/>
        <v>0.55555555555555558</v>
      </c>
      <c r="AK1359" s="73">
        <v>0.63021003652928631</v>
      </c>
      <c r="AL1359" s="95">
        <f t="shared" si="323"/>
        <v>0</v>
      </c>
      <c r="AM1359" s="107">
        <v>0</v>
      </c>
      <c r="AN1359" s="98">
        <f t="shared" si="324"/>
        <v>1475.5718000000143</v>
      </c>
      <c r="AO1359" s="99" t="e">
        <f>SUMIF([1]Sheet1!$AB:$AB,E1359,[1]Sheet1!$AA:$AA)</f>
        <v>#VALUE!</v>
      </c>
      <c r="AP1359" s="100" t="str">
        <f t="shared" si="325"/>
        <v/>
      </c>
      <c r="AQ1359" s="97">
        <f t="shared" si="326"/>
        <v>1</v>
      </c>
      <c r="AR1359" s="100">
        <f t="shared" si="327"/>
        <v>1</v>
      </c>
      <c r="AS1359" s="101">
        <f t="shared" si="328"/>
        <v>0.69640431767817756</v>
      </c>
      <c r="AT1359" s="100">
        <v>0.11591202664236167</v>
      </c>
      <c r="AU1359" s="108">
        <f t="shared" si="329"/>
        <v>0</v>
      </c>
    </row>
    <row r="1360" spans="1:47" hidden="1">
      <c r="A1360" s="21">
        <v>44927</v>
      </c>
      <c r="B1360" s="23" t="s">
        <v>13</v>
      </c>
      <c r="C1360" s="23" t="s">
        <v>974</v>
      </c>
      <c r="D1360" s="23" t="s">
        <v>1308</v>
      </c>
      <c r="E1360" s="23">
        <v>1000280968</v>
      </c>
      <c r="F1360" s="23" t="s">
        <v>32</v>
      </c>
      <c r="G1360" s="23">
        <v>1079549</v>
      </c>
      <c r="H1360" s="37" t="s">
        <v>20</v>
      </c>
      <c r="I1360" s="4" t="s">
        <v>3515</v>
      </c>
      <c r="J1360" s="4" t="s">
        <v>3553</v>
      </c>
      <c r="K1360" s="24">
        <v>2724.7999999999884</v>
      </c>
      <c r="L1360" s="24">
        <v>2724.7999999999884</v>
      </c>
      <c r="M1360" s="29">
        <v>1</v>
      </c>
      <c r="N1360" s="29">
        <v>0</v>
      </c>
      <c r="O1360" s="29">
        <v>15</v>
      </c>
      <c r="P1360" s="29">
        <v>1094</v>
      </c>
      <c r="Q1360" s="29">
        <v>2718.1</v>
      </c>
      <c r="R1360" s="28">
        <v>70042.13</v>
      </c>
      <c r="S1360" s="28">
        <v>170740.70999999996</v>
      </c>
      <c r="T1360" s="28">
        <v>0</v>
      </c>
      <c r="U1360" s="28">
        <v>181400</v>
      </c>
      <c r="V1360" s="29">
        <v>0</v>
      </c>
      <c r="W1360" s="29">
        <v>10</v>
      </c>
      <c r="X1360" s="32">
        <f t="shared" si="315"/>
        <v>16</v>
      </c>
      <c r="Y1360" s="33">
        <f t="shared" si="316"/>
        <v>3812.1</v>
      </c>
      <c r="Z1360" s="33">
        <f t="shared" si="317"/>
        <v>240782.83999999997</v>
      </c>
      <c r="AA1360" s="33">
        <f t="shared" si="318"/>
        <v>181400</v>
      </c>
      <c r="AB1360" s="5">
        <v>10</v>
      </c>
      <c r="AC1360" s="6">
        <v>298493.68</v>
      </c>
      <c r="AD1360" s="32">
        <v>0</v>
      </c>
      <c r="AE1360" s="67">
        <f t="shared" si="319"/>
        <v>0.625</v>
      </c>
      <c r="AF1360" s="70">
        <f>IF(C1360=Sheet6!$E$3,Sheet6!$E$4,IF('January 2023'!C1360=Sheet6!$F$3,Sheet6!$F$4,IF('January 2023'!C1360=Sheet6!$G$3,Sheet6!$G$4,IF('January 2023'!C1360=Sheet6!$H$3,Sheet6!$H$4,IF('January 2023'!C1360=Sheet6!$I$3,Sheet6!$I$4,IF('January 2023'!C1360=Sheet6!$J$3,Sheet6!$J$4,IF('January 2023'!C1360=Sheet6!$K$3,Sheet6!$K$4,IF('January 2023'!C1360=Sheet6!$L$3,Sheet6!$L$4))))))))</f>
        <v>0.11591202664236167</v>
      </c>
      <c r="AG1360" s="74">
        <f t="shared" si="320"/>
        <v>1.3990384615384674</v>
      </c>
      <c r="AH1360" s="71">
        <v>0.83099999999999996</v>
      </c>
      <c r="AI1360" s="72">
        <f t="shared" si="321"/>
        <v>1</v>
      </c>
      <c r="AJ1360" s="73">
        <f t="shared" si="322"/>
        <v>0.625</v>
      </c>
      <c r="AK1360" s="73">
        <v>0.63021003652928631</v>
      </c>
      <c r="AL1360" s="95">
        <f t="shared" si="323"/>
        <v>0</v>
      </c>
      <c r="AM1360" s="107">
        <v>0</v>
      </c>
      <c r="AN1360" s="98">
        <f t="shared" si="324"/>
        <v>0</v>
      </c>
      <c r="AO1360" s="99" t="e">
        <f>SUMIF([1]Sheet1!$AB:$AB,E1360,[1]Sheet1!$AA:$AA)</f>
        <v>#VALUE!</v>
      </c>
      <c r="AP1360" s="100">
        <f t="shared" si="325"/>
        <v>1</v>
      </c>
      <c r="AQ1360" s="97">
        <f t="shared" si="326"/>
        <v>0</v>
      </c>
      <c r="AR1360" s="100">
        <f t="shared" si="327"/>
        <v>0.75337594655831797</v>
      </c>
      <c r="AS1360" s="101">
        <f t="shared" si="328"/>
        <v>-5.400192523303593E-2</v>
      </c>
      <c r="AT1360" s="100">
        <v>0.11591202664236167</v>
      </c>
      <c r="AU1360" s="108">
        <f t="shared" si="329"/>
        <v>1</v>
      </c>
    </row>
    <row r="1361" spans="1:47" hidden="1">
      <c r="A1361" s="21">
        <v>44927</v>
      </c>
      <c r="B1361" s="23" t="s">
        <v>13</v>
      </c>
      <c r="C1361" s="23" t="s">
        <v>974</v>
      </c>
      <c r="D1361" s="23" t="s">
        <v>1380</v>
      </c>
      <c r="E1361" s="23">
        <v>1000280448</v>
      </c>
      <c r="F1361" s="23" t="s">
        <v>32</v>
      </c>
      <c r="G1361" s="23">
        <v>1079549</v>
      </c>
      <c r="H1361" s="37" t="s">
        <v>20</v>
      </c>
      <c r="I1361" s="4" t="s">
        <v>3515</v>
      </c>
      <c r="J1361" s="4" t="s">
        <v>3553</v>
      </c>
      <c r="K1361" s="24">
        <v>2710.8000000000029</v>
      </c>
      <c r="L1361" s="24">
        <v>2710.8000000000029</v>
      </c>
      <c r="M1361" s="29">
        <v>1</v>
      </c>
      <c r="N1361" s="29">
        <v>0</v>
      </c>
      <c r="O1361" s="29">
        <v>8</v>
      </c>
      <c r="P1361" s="29">
        <v>1200</v>
      </c>
      <c r="Q1361" s="29">
        <v>1723.1</v>
      </c>
      <c r="R1361" s="28">
        <v>75938.55</v>
      </c>
      <c r="S1361" s="28">
        <v>112341.98999999999</v>
      </c>
      <c r="T1361" s="28">
        <v>40000</v>
      </c>
      <c r="U1361" s="28">
        <v>134700</v>
      </c>
      <c r="V1361" s="29">
        <v>1</v>
      </c>
      <c r="W1361" s="29">
        <v>6</v>
      </c>
      <c r="X1361" s="32">
        <f t="shared" si="315"/>
        <v>9</v>
      </c>
      <c r="Y1361" s="33">
        <f t="shared" si="316"/>
        <v>2923.1</v>
      </c>
      <c r="Z1361" s="33">
        <f t="shared" si="317"/>
        <v>188280.53999999998</v>
      </c>
      <c r="AA1361" s="33">
        <f t="shared" si="318"/>
        <v>174700</v>
      </c>
      <c r="AB1361" s="5">
        <v>7</v>
      </c>
      <c r="AC1361" s="6">
        <v>889519.1</v>
      </c>
      <c r="AD1361" s="32">
        <v>1</v>
      </c>
      <c r="AE1361" s="67">
        <f t="shared" si="319"/>
        <v>0.77777777777777779</v>
      </c>
      <c r="AF1361" s="70">
        <f>IF(C1361=Sheet6!$E$3,Sheet6!$E$4,IF('January 2023'!C1361=Sheet6!$F$3,Sheet6!$F$4,IF('January 2023'!C1361=Sheet6!$G$3,Sheet6!$G$4,IF('January 2023'!C1361=Sheet6!$H$3,Sheet6!$H$4,IF('January 2023'!C1361=Sheet6!$I$3,Sheet6!$I$4,IF('January 2023'!C1361=Sheet6!$J$3,Sheet6!$J$4,IF('January 2023'!C1361=Sheet6!$K$3,Sheet6!$K$4,IF('January 2023'!C1361=Sheet6!$L$3,Sheet6!$L$4))))))))</f>
        <v>0.11591202664236167</v>
      </c>
      <c r="AG1361" s="74">
        <f t="shared" si="320"/>
        <v>1.0783163641729367</v>
      </c>
      <c r="AH1361" s="71">
        <v>0.83099999999999996</v>
      </c>
      <c r="AI1361" s="72">
        <f t="shared" si="321"/>
        <v>1</v>
      </c>
      <c r="AJ1361" s="73">
        <f t="shared" si="322"/>
        <v>0.77777777777777779</v>
      </c>
      <c r="AK1361" s="73">
        <v>0.63021003652928631</v>
      </c>
      <c r="AL1361" s="95">
        <f t="shared" si="323"/>
        <v>1</v>
      </c>
      <c r="AM1361" s="107">
        <v>0</v>
      </c>
      <c r="AN1361" s="98">
        <f t="shared" si="324"/>
        <v>0</v>
      </c>
      <c r="AO1361" s="99" t="e">
        <f>SUMIF([1]Sheet1!$AB:$AB,E1361,[1]Sheet1!$AA:$AA)</f>
        <v>#VALUE!</v>
      </c>
      <c r="AP1361" s="100">
        <f t="shared" si="325"/>
        <v>1</v>
      </c>
      <c r="AQ1361" s="97">
        <f t="shared" si="326"/>
        <v>0</v>
      </c>
      <c r="AR1361" s="100">
        <f t="shared" si="327"/>
        <v>0.9278707188751425</v>
      </c>
      <c r="AS1361" s="101">
        <f t="shared" si="328"/>
        <v>-5.3817999997285426E-4</v>
      </c>
      <c r="AT1361" s="100">
        <v>0.11591202664236167</v>
      </c>
      <c r="AU1361" s="108">
        <f t="shared" si="329"/>
        <v>1</v>
      </c>
    </row>
    <row r="1362" spans="1:47" hidden="1">
      <c r="A1362" s="21">
        <v>44927</v>
      </c>
      <c r="B1362" s="23" t="s">
        <v>13</v>
      </c>
      <c r="C1362" s="23" t="s">
        <v>974</v>
      </c>
      <c r="D1362" s="23" t="s">
        <v>1360</v>
      </c>
      <c r="E1362" s="23">
        <v>1000260353</v>
      </c>
      <c r="F1362" s="23" t="s">
        <v>32</v>
      </c>
      <c r="G1362" s="23">
        <v>1069288</v>
      </c>
      <c r="H1362" s="37" t="s">
        <v>20</v>
      </c>
      <c r="I1362" s="4" t="s">
        <v>3524</v>
      </c>
      <c r="J1362" s="4" t="s">
        <v>3562</v>
      </c>
      <c r="K1362" s="24">
        <v>2659.0200000000004</v>
      </c>
      <c r="L1362" s="24">
        <v>2659.0200000000004</v>
      </c>
      <c r="M1362" s="29">
        <v>0</v>
      </c>
      <c r="N1362" s="29">
        <v>0</v>
      </c>
      <c r="O1362" s="29">
        <v>10</v>
      </c>
      <c r="P1362" s="29">
        <v>0</v>
      </c>
      <c r="Q1362" s="29">
        <v>555</v>
      </c>
      <c r="R1362" s="28">
        <v>0</v>
      </c>
      <c r="S1362" s="28">
        <v>29999.999999999996</v>
      </c>
      <c r="T1362" s="28">
        <v>0</v>
      </c>
      <c r="U1362" s="28">
        <v>50000</v>
      </c>
      <c r="V1362" s="29">
        <v>0</v>
      </c>
      <c r="W1362" s="29">
        <v>2</v>
      </c>
      <c r="X1362" s="32">
        <f t="shared" si="315"/>
        <v>10</v>
      </c>
      <c r="Y1362" s="33">
        <f t="shared" si="316"/>
        <v>555</v>
      </c>
      <c r="Z1362" s="33">
        <f t="shared" si="317"/>
        <v>29999.999999999996</v>
      </c>
      <c r="AA1362" s="33">
        <f t="shared" si="318"/>
        <v>50000</v>
      </c>
      <c r="AB1362" s="5">
        <v>2</v>
      </c>
      <c r="AC1362" s="6">
        <v>0</v>
      </c>
      <c r="AD1362" s="32">
        <v>1</v>
      </c>
      <c r="AE1362" s="67">
        <f t="shared" si="319"/>
        <v>0.2</v>
      </c>
      <c r="AF1362" s="70">
        <f>IF(C1362=Sheet6!$E$3,Sheet6!$E$4,IF('January 2023'!C1362=Sheet6!$F$3,Sheet6!$F$4,IF('January 2023'!C1362=Sheet6!$G$3,Sheet6!$G$4,IF('January 2023'!C1362=Sheet6!$H$3,Sheet6!$H$4,IF('January 2023'!C1362=Sheet6!$I$3,Sheet6!$I$4,IF('January 2023'!C1362=Sheet6!$J$3,Sheet6!$J$4,IF('January 2023'!C1362=Sheet6!$K$3,Sheet6!$K$4,IF('January 2023'!C1362=Sheet6!$L$3,Sheet6!$L$4))))))))</f>
        <v>0.11591202664236167</v>
      </c>
      <c r="AG1362" s="74">
        <f t="shared" si="320"/>
        <v>0.20872351467834011</v>
      </c>
      <c r="AH1362" s="71">
        <v>0.83099999999999996</v>
      </c>
      <c r="AI1362" s="72">
        <f t="shared" si="321"/>
        <v>0</v>
      </c>
      <c r="AJ1362" s="73">
        <f t="shared" si="322"/>
        <v>0.2</v>
      </c>
      <c r="AK1362" s="73">
        <v>0.63021003652928631</v>
      </c>
      <c r="AL1362" s="95">
        <f t="shared" si="323"/>
        <v>0</v>
      </c>
      <c r="AM1362" s="107">
        <v>0</v>
      </c>
      <c r="AN1362" s="98">
        <f t="shared" si="324"/>
        <v>1654.6456200000002</v>
      </c>
      <c r="AO1362" s="99" t="e">
        <f>SUMIF([1]Sheet1!$AB:$AB,E1362,[1]Sheet1!$AA:$AA)</f>
        <v>#VALUE!</v>
      </c>
      <c r="AP1362" s="100" t="str">
        <f t="shared" si="325"/>
        <v/>
      </c>
      <c r="AQ1362" s="97">
        <f t="shared" si="326"/>
        <v>1</v>
      </c>
      <c r="AR1362" s="100">
        <f t="shared" si="327"/>
        <v>1.666666666666667</v>
      </c>
      <c r="AS1362" s="101">
        <f t="shared" si="328"/>
        <v>0.65212747553609973</v>
      </c>
      <c r="AT1362" s="100">
        <v>0.11591202664236167</v>
      </c>
      <c r="AU1362" s="108">
        <f t="shared" si="329"/>
        <v>0</v>
      </c>
    </row>
    <row r="1363" spans="1:47" hidden="1">
      <c r="A1363" s="21">
        <v>44927</v>
      </c>
      <c r="B1363" s="23" t="s">
        <v>13</v>
      </c>
      <c r="C1363" s="23" t="s">
        <v>974</v>
      </c>
      <c r="D1363" s="23" t="s">
        <v>1246</v>
      </c>
      <c r="E1363" s="23">
        <v>1000260586</v>
      </c>
      <c r="F1363" s="23" t="s">
        <v>32</v>
      </c>
      <c r="G1363" s="23">
        <v>1069288</v>
      </c>
      <c r="H1363" s="37" t="s">
        <v>20</v>
      </c>
      <c r="I1363" s="4" t="s">
        <v>3517</v>
      </c>
      <c r="J1363" s="4" t="s">
        <v>3555</v>
      </c>
      <c r="K1363" s="24">
        <v>2629</v>
      </c>
      <c r="L1363" s="24">
        <v>2629</v>
      </c>
      <c r="M1363" s="29">
        <v>0</v>
      </c>
      <c r="N1363" s="29">
        <v>0</v>
      </c>
      <c r="O1363" s="29">
        <v>18</v>
      </c>
      <c r="P1363" s="29">
        <v>0</v>
      </c>
      <c r="Q1363" s="29">
        <v>2245</v>
      </c>
      <c r="R1363" s="28">
        <v>0</v>
      </c>
      <c r="S1363" s="28">
        <v>144163.81</v>
      </c>
      <c r="T1363" s="28">
        <v>0</v>
      </c>
      <c r="U1363" s="28">
        <v>229341</v>
      </c>
      <c r="V1363" s="29">
        <v>0</v>
      </c>
      <c r="W1363" s="29">
        <v>11</v>
      </c>
      <c r="X1363" s="32">
        <f t="shared" si="315"/>
        <v>18</v>
      </c>
      <c r="Y1363" s="33">
        <f t="shared" si="316"/>
        <v>2245</v>
      </c>
      <c r="Z1363" s="33">
        <f t="shared" si="317"/>
        <v>144163.81</v>
      </c>
      <c r="AA1363" s="33">
        <f t="shared" si="318"/>
        <v>229341</v>
      </c>
      <c r="AB1363" s="5">
        <v>11</v>
      </c>
      <c r="AC1363" s="6">
        <v>769953.64</v>
      </c>
      <c r="AD1363" s="32">
        <v>3</v>
      </c>
      <c r="AE1363" s="67">
        <f t="shared" si="319"/>
        <v>0.61111111111111116</v>
      </c>
      <c r="AF1363" s="70">
        <f>IF(C1363=Sheet6!$E$3,Sheet6!$E$4,IF('January 2023'!C1363=Sheet6!$F$3,Sheet6!$F$4,IF('January 2023'!C1363=Sheet6!$G$3,Sheet6!$G$4,IF('January 2023'!C1363=Sheet6!$H$3,Sheet6!$H$4,IF('January 2023'!C1363=Sheet6!$I$3,Sheet6!$I$4,IF('January 2023'!C1363=Sheet6!$J$3,Sheet6!$J$4,IF('January 2023'!C1363=Sheet6!$K$3,Sheet6!$K$4,IF('January 2023'!C1363=Sheet6!$L$3,Sheet6!$L$4))))))))</f>
        <v>0.11591202664236167</v>
      </c>
      <c r="AG1363" s="74">
        <f t="shared" si="320"/>
        <v>0.85393685812095854</v>
      </c>
      <c r="AH1363" s="71">
        <v>0.83099999999999996</v>
      </c>
      <c r="AI1363" s="72">
        <f t="shared" si="321"/>
        <v>1</v>
      </c>
      <c r="AJ1363" s="73">
        <f t="shared" si="322"/>
        <v>0.61111111111111116</v>
      </c>
      <c r="AK1363" s="73">
        <v>0.63021003652928631</v>
      </c>
      <c r="AL1363" s="95">
        <f t="shared" si="323"/>
        <v>0</v>
      </c>
      <c r="AM1363" s="107">
        <v>0</v>
      </c>
      <c r="AN1363" s="98">
        <f t="shared" si="324"/>
        <v>0</v>
      </c>
      <c r="AO1363" s="99" t="e">
        <f>SUMIF([1]Sheet1!$AB:$AB,E1363,[1]Sheet1!$AA:$AA)</f>
        <v>#VALUE!</v>
      </c>
      <c r="AP1363" s="100">
        <f t="shared" si="325"/>
        <v>1</v>
      </c>
      <c r="AQ1363" s="97">
        <f t="shared" si="326"/>
        <v>0</v>
      </c>
      <c r="AR1363" s="100">
        <f t="shared" si="327"/>
        <v>1.5908361467416823</v>
      </c>
      <c r="AS1363" s="101">
        <f t="shared" si="328"/>
        <v>-0.35847362093384438</v>
      </c>
      <c r="AT1363" s="100">
        <v>0.11591202664236167</v>
      </c>
      <c r="AU1363" s="108">
        <f t="shared" si="329"/>
        <v>1</v>
      </c>
    </row>
    <row r="1364" spans="1:47" hidden="1">
      <c r="A1364" s="21">
        <v>44927</v>
      </c>
      <c r="B1364" s="23" t="s">
        <v>13</v>
      </c>
      <c r="C1364" s="23" t="s">
        <v>974</v>
      </c>
      <c r="D1364" s="23" t="s">
        <v>1294</v>
      </c>
      <c r="E1364" s="23">
        <v>1000254055</v>
      </c>
      <c r="F1364" s="23" t="s">
        <v>32</v>
      </c>
      <c r="G1364" s="23">
        <v>1079549</v>
      </c>
      <c r="H1364" s="37" t="s">
        <v>20</v>
      </c>
      <c r="I1364" s="4" t="s">
        <v>3517</v>
      </c>
      <c r="J1364" s="4" t="s">
        <v>3555</v>
      </c>
      <c r="K1364" s="24">
        <v>2620.7299999999959</v>
      </c>
      <c r="L1364" s="24">
        <v>2620.7299999999959</v>
      </c>
      <c r="M1364" s="29">
        <v>0</v>
      </c>
      <c r="N1364" s="29">
        <v>0</v>
      </c>
      <c r="O1364" s="29">
        <v>13</v>
      </c>
      <c r="P1364" s="29">
        <v>0</v>
      </c>
      <c r="Q1364" s="29">
        <v>2954</v>
      </c>
      <c r="R1364" s="28">
        <v>0</v>
      </c>
      <c r="S1364" s="28">
        <v>188200.74000000002</v>
      </c>
      <c r="T1364" s="28">
        <v>0</v>
      </c>
      <c r="U1364" s="28">
        <v>203500</v>
      </c>
      <c r="V1364" s="29">
        <v>0</v>
      </c>
      <c r="W1364" s="29">
        <v>8</v>
      </c>
      <c r="X1364" s="32">
        <f t="shared" si="315"/>
        <v>13</v>
      </c>
      <c r="Y1364" s="33">
        <f t="shared" si="316"/>
        <v>2954</v>
      </c>
      <c r="Z1364" s="33">
        <f t="shared" si="317"/>
        <v>188200.74000000002</v>
      </c>
      <c r="AA1364" s="33">
        <f t="shared" si="318"/>
        <v>203500</v>
      </c>
      <c r="AB1364" s="5">
        <v>8</v>
      </c>
      <c r="AC1364" s="6">
        <v>3959345.78</v>
      </c>
      <c r="AD1364" s="32">
        <v>8</v>
      </c>
      <c r="AE1364" s="67">
        <f t="shared" si="319"/>
        <v>0.61538461538461542</v>
      </c>
      <c r="AF1364" s="70">
        <f>IF(C1364=Sheet6!$E$3,Sheet6!$E$4,IF('January 2023'!C1364=Sheet6!$F$3,Sheet6!$F$4,IF('January 2023'!C1364=Sheet6!$G$3,Sheet6!$G$4,IF('January 2023'!C1364=Sheet6!$H$3,Sheet6!$H$4,IF('January 2023'!C1364=Sheet6!$I$3,Sheet6!$I$4,IF('January 2023'!C1364=Sheet6!$J$3,Sheet6!$J$4,IF('January 2023'!C1364=Sheet6!$K$3,Sheet6!$K$4,IF('January 2023'!C1364=Sheet6!$L$3,Sheet6!$L$4))))))))</f>
        <v>0.11591202664236167</v>
      </c>
      <c r="AG1364" s="74">
        <f t="shared" si="320"/>
        <v>1.1271668580891601</v>
      </c>
      <c r="AH1364" s="71">
        <v>0.83099999999999996</v>
      </c>
      <c r="AI1364" s="72">
        <f t="shared" si="321"/>
        <v>1</v>
      </c>
      <c r="AJ1364" s="73">
        <f t="shared" si="322"/>
        <v>0.61538461538461542</v>
      </c>
      <c r="AK1364" s="73">
        <v>0.63021003652928631</v>
      </c>
      <c r="AL1364" s="95">
        <f t="shared" si="323"/>
        <v>0</v>
      </c>
      <c r="AM1364" s="107">
        <v>0</v>
      </c>
      <c r="AN1364" s="98">
        <f t="shared" si="324"/>
        <v>0</v>
      </c>
      <c r="AO1364" s="99" t="e">
        <f>SUMIF([1]Sheet1!$AB:$AB,E1364,[1]Sheet1!$AA:$AA)</f>
        <v>#VALUE!</v>
      </c>
      <c r="AP1364" s="100">
        <f t="shared" si="325"/>
        <v>1</v>
      </c>
      <c r="AQ1364" s="97">
        <f t="shared" si="326"/>
        <v>0</v>
      </c>
      <c r="AR1364" s="100">
        <f t="shared" si="327"/>
        <v>1.0812922414651502</v>
      </c>
      <c r="AS1364" s="101">
        <f t="shared" si="328"/>
        <v>-0.2187967784884588</v>
      </c>
      <c r="AT1364" s="100">
        <v>0.11591202664236167</v>
      </c>
      <c r="AU1364" s="108">
        <f t="shared" si="329"/>
        <v>1</v>
      </c>
    </row>
    <row r="1365" spans="1:47" hidden="1">
      <c r="A1365" s="21">
        <v>44927</v>
      </c>
      <c r="B1365" s="22" t="s">
        <v>13</v>
      </c>
      <c r="C1365" s="22" t="s">
        <v>974</v>
      </c>
      <c r="D1365" s="22" t="s">
        <v>1351</v>
      </c>
      <c r="E1365" s="22">
        <v>1000286500</v>
      </c>
      <c r="F1365" s="22" t="s">
        <v>32</v>
      </c>
      <c r="G1365" s="22">
        <v>1079549</v>
      </c>
      <c r="H1365" s="36" t="s">
        <v>20</v>
      </c>
      <c r="I1365" s="4" t="s">
        <v>3526</v>
      </c>
      <c r="J1365" s="4" t="s">
        <v>3563</v>
      </c>
      <c r="K1365" s="25">
        <v>2607.6000000000058</v>
      </c>
      <c r="L1365" s="25">
        <v>2607.6000000000058</v>
      </c>
      <c r="M1365" s="26">
        <v>1</v>
      </c>
      <c r="N1365" s="26">
        <v>0</v>
      </c>
      <c r="O1365" s="26">
        <v>8</v>
      </c>
      <c r="P1365" s="26">
        <v>1200</v>
      </c>
      <c r="Q1365" s="26">
        <v>1119.8</v>
      </c>
      <c r="R1365" s="27">
        <v>75938.55</v>
      </c>
      <c r="S1365" s="27">
        <v>72587.710000000006</v>
      </c>
      <c r="T1365" s="28">
        <v>0</v>
      </c>
      <c r="U1365" s="27">
        <v>85000</v>
      </c>
      <c r="V1365" s="29">
        <v>0</v>
      </c>
      <c r="W1365" s="26">
        <v>3</v>
      </c>
      <c r="X1365" s="30">
        <f t="shared" si="315"/>
        <v>9</v>
      </c>
      <c r="Y1365" s="31">
        <f t="shared" si="316"/>
        <v>2319.8000000000002</v>
      </c>
      <c r="Z1365" s="31">
        <f t="shared" si="317"/>
        <v>148526.26</v>
      </c>
      <c r="AA1365" s="31">
        <f t="shared" si="318"/>
        <v>85000</v>
      </c>
      <c r="AB1365" s="5">
        <v>3</v>
      </c>
      <c r="AC1365" s="6">
        <v>75258.34</v>
      </c>
      <c r="AD1365" s="30">
        <v>0</v>
      </c>
      <c r="AE1365" s="67">
        <f t="shared" si="319"/>
        <v>0.33333333333333331</v>
      </c>
      <c r="AF1365" s="70">
        <f>IF(C1365=Sheet6!$E$3,Sheet6!$E$4,IF('January 2023'!C1365=Sheet6!$F$3,Sheet6!$F$4,IF('January 2023'!C1365=Sheet6!$G$3,Sheet6!$G$4,IF('January 2023'!C1365=Sheet6!$H$3,Sheet6!$H$4,IF('January 2023'!C1365=Sheet6!$I$3,Sheet6!$I$4,IF('January 2023'!C1365=Sheet6!$J$3,Sheet6!$J$4,IF('January 2023'!C1365=Sheet6!$K$3,Sheet6!$K$4,IF('January 2023'!C1365=Sheet6!$L$3,Sheet6!$L$4))))))))</f>
        <v>0.11591202664236167</v>
      </c>
      <c r="AG1365" s="74">
        <f t="shared" si="320"/>
        <v>0.88963031139745163</v>
      </c>
      <c r="AH1365" s="71">
        <v>0.83099999999999996</v>
      </c>
      <c r="AI1365" s="72">
        <f t="shared" si="321"/>
        <v>1</v>
      </c>
      <c r="AJ1365" s="73">
        <f t="shared" si="322"/>
        <v>0.33333333333333331</v>
      </c>
      <c r="AK1365" s="73">
        <v>0.63021003652928631</v>
      </c>
      <c r="AL1365" s="95">
        <f t="shared" si="323"/>
        <v>0</v>
      </c>
      <c r="AM1365" s="107">
        <v>0</v>
      </c>
      <c r="AN1365" s="98">
        <f t="shared" si="324"/>
        <v>0</v>
      </c>
      <c r="AO1365" s="99" t="e">
        <f>SUMIF([1]Sheet1!$AB:$AB,E1365,[1]Sheet1!$AA:$AA)</f>
        <v>#VALUE!</v>
      </c>
      <c r="AP1365" s="100">
        <f t="shared" si="325"/>
        <v>1</v>
      </c>
      <c r="AQ1365" s="97">
        <f t="shared" si="326"/>
        <v>0</v>
      </c>
      <c r="AR1365" s="100">
        <f t="shared" si="327"/>
        <v>0.57228937158991278</v>
      </c>
      <c r="AS1365" s="101">
        <f t="shared" si="328"/>
        <v>0.49087402814301395</v>
      </c>
      <c r="AT1365" s="100">
        <v>0.11591202664236167</v>
      </c>
      <c r="AU1365" s="108">
        <f t="shared" si="329"/>
        <v>0</v>
      </c>
    </row>
    <row r="1366" spans="1:47" hidden="1">
      <c r="A1366" s="21">
        <v>44927</v>
      </c>
      <c r="B1366" s="23" t="s">
        <v>13</v>
      </c>
      <c r="C1366" s="23" t="s">
        <v>974</v>
      </c>
      <c r="D1366" s="23" t="s">
        <v>1357</v>
      </c>
      <c r="E1366" s="23">
        <v>1000281737</v>
      </c>
      <c r="F1366" s="23" t="s">
        <v>32</v>
      </c>
      <c r="G1366" s="23">
        <v>1079549</v>
      </c>
      <c r="H1366" s="37" t="s">
        <v>20</v>
      </c>
      <c r="I1366" s="4" t="s">
        <v>3515</v>
      </c>
      <c r="J1366" s="4" t="s">
        <v>3553</v>
      </c>
      <c r="K1366" s="24">
        <v>2589.3999999999942</v>
      </c>
      <c r="L1366" s="24">
        <v>2589.3999999999942</v>
      </c>
      <c r="M1366" s="29">
        <v>0</v>
      </c>
      <c r="N1366" s="29">
        <v>0</v>
      </c>
      <c r="O1366" s="29">
        <v>12</v>
      </c>
      <c r="P1366" s="29">
        <v>0</v>
      </c>
      <c r="Q1366" s="29">
        <v>2365.3000000000002</v>
      </c>
      <c r="R1366" s="28">
        <v>0</v>
      </c>
      <c r="S1366" s="28">
        <v>152561.88999999998</v>
      </c>
      <c r="T1366" s="28">
        <v>0</v>
      </c>
      <c r="U1366" s="28">
        <v>152201</v>
      </c>
      <c r="V1366" s="29">
        <v>0</v>
      </c>
      <c r="W1366" s="29">
        <v>10</v>
      </c>
      <c r="X1366" s="32">
        <f t="shared" si="315"/>
        <v>12</v>
      </c>
      <c r="Y1366" s="33">
        <f t="shared" si="316"/>
        <v>2365.3000000000002</v>
      </c>
      <c r="Z1366" s="33">
        <f t="shared" si="317"/>
        <v>152561.88999999998</v>
      </c>
      <c r="AA1366" s="33">
        <f t="shared" si="318"/>
        <v>152201</v>
      </c>
      <c r="AB1366" s="5">
        <v>10</v>
      </c>
      <c r="AC1366" s="6">
        <v>35495.4</v>
      </c>
      <c r="AD1366" s="32">
        <v>1</v>
      </c>
      <c r="AE1366" s="67">
        <f t="shared" si="319"/>
        <v>0.83333333333333337</v>
      </c>
      <c r="AF1366" s="70">
        <f>IF(C1366=Sheet6!$E$3,Sheet6!$E$4,IF('January 2023'!C1366=Sheet6!$F$3,Sheet6!$F$4,IF('January 2023'!C1366=Sheet6!$G$3,Sheet6!$G$4,IF('January 2023'!C1366=Sheet6!$H$3,Sheet6!$H$4,IF('January 2023'!C1366=Sheet6!$I$3,Sheet6!$I$4,IF('January 2023'!C1366=Sheet6!$J$3,Sheet6!$J$4,IF('January 2023'!C1366=Sheet6!$K$3,Sheet6!$K$4,IF('January 2023'!C1366=Sheet6!$L$3,Sheet6!$L$4))))))))</f>
        <v>0.11591202664236167</v>
      </c>
      <c r="AG1366" s="74">
        <f t="shared" si="320"/>
        <v>0.91345485440642837</v>
      </c>
      <c r="AH1366" s="71">
        <v>0.83099999999999996</v>
      </c>
      <c r="AI1366" s="72">
        <f t="shared" si="321"/>
        <v>1</v>
      </c>
      <c r="AJ1366" s="73">
        <f t="shared" si="322"/>
        <v>0.83333333333333337</v>
      </c>
      <c r="AK1366" s="73">
        <v>0.63021003652928631</v>
      </c>
      <c r="AL1366" s="95">
        <f t="shared" si="323"/>
        <v>1</v>
      </c>
      <c r="AM1366" s="107">
        <v>0</v>
      </c>
      <c r="AN1366" s="98">
        <f t="shared" si="324"/>
        <v>0</v>
      </c>
      <c r="AO1366" s="99" t="e">
        <f>SUMIF([1]Sheet1!$AB:$AB,E1366,[1]Sheet1!$AA:$AA)</f>
        <v>#VALUE!</v>
      </c>
      <c r="AP1366" s="100">
        <f t="shared" si="325"/>
        <v>1</v>
      </c>
      <c r="AQ1366" s="97">
        <f t="shared" si="326"/>
        <v>0</v>
      </c>
      <c r="AR1366" s="100">
        <f t="shared" si="327"/>
        <v>0.99763446821483415</v>
      </c>
      <c r="AS1366" s="101">
        <f t="shared" si="328"/>
        <v>8.8705952085984086E-2</v>
      </c>
      <c r="AT1366" s="100">
        <v>0.11591202664236167</v>
      </c>
      <c r="AU1366" s="108">
        <f t="shared" si="329"/>
        <v>1</v>
      </c>
    </row>
    <row r="1367" spans="1:47" hidden="1">
      <c r="A1367" s="21">
        <v>44927</v>
      </c>
      <c r="B1367" s="23" t="s">
        <v>13</v>
      </c>
      <c r="C1367" s="23" t="s">
        <v>974</v>
      </c>
      <c r="D1367" s="23" t="s">
        <v>1373</v>
      </c>
      <c r="E1367" s="23">
        <v>1000284963</v>
      </c>
      <c r="F1367" s="23" t="s">
        <v>32</v>
      </c>
      <c r="G1367" s="23">
        <v>1079549</v>
      </c>
      <c r="H1367" s="37" t="s">
        <v>20</v>
      </c>
      <c r="I1367" s="4" t="s">
        <v>3526</v>
      </c>
      <c r="J1367" s="4" t="s">
        <v>3563</v>
      </c>
      <c r="K1367" s="24">
        <v>2585.6000000000058</v>
      </c>
      <c r="L1367" s="24">
        <v>2585.6000000000058</v>
      </c>
      <c r="M1367" s="29">
        <v>1</v>
      </c>
      <c r="N1367" s="29">
        <v>0</v>
      </c>
      <c r="O1367" s="29">
        <v>5</v>
      </c>
      <c r="P1367" s="29">
        <v>1200</v>
      </c>
      <c r="Q1367" s="29">
        <v>489.1</v>
      </c>
      <c r="R1367" s="28">
        <v>75938.55</v>
      </c>
      <c r="S1367" s="28">
        <v>31000</v>
      </c>
      <c r="T1367" s="28">
        <v>0</v>
      </c>
      <c r="U1367" s="28">
        <v>31000</v>
      </c>
      <c r="V1367" s="29">
        <v>0</v>
      </c>
      <c r="W1367" s="29">
        <v>3</v>
      </c>
      <c r="X1367" s="32">
        <f t="shared" si="315"/>
        <v>6</v>
      </c>
      <c r="Y1367" s="33">
        <f t="shared" si="316"/>
        <v>1689.1</v>
      </c>
      <c r="Z1367" s="33">
        <f t="shared" si="317"/>
        <v>106938.55</v>
      </c>
      <c r="AA1367" s="33">
        <f t="shared" si="318"/>
        <v>31000</v>
      </c>
      <c r="AB1367" s="5">
        <v>3</v>
      </c>
      <c r="AC1367" s="6">
        <v>0</v>
      </c>
      <c r="AD1367" s="32">
        <v>0</v>
      </c>
      <c r="AE1367" s="67">
        <f t="shared" si="319"/>
        <v>0.5</v>
      </c>
      <c r="AF1367" s="70">
        <f>IF(C1367=Sheet6!$E$3,Sheet6!$E$4,IF('January 2023'!C1367=Sheet6!$F$3,Sheet6!$F$4,IF('January 2023'!C1367=Sheet6!$G$3,Sheet6!$G$4,IF('January 2023'!C1367=Sheet6!$H$3,Sheet6!$H$4,IF('January 2023'!C1367=Sheet6!$I$3,Sheet6!$I$4,IF('January 2023'!C1367=Sheet6!$J$3,Sheet6!$J$4,IF('January 2023'!C1367=Sheet6!$K$3,Sheet6!$K$4,IF('January 2023'!C1367=Sheet6!$L$3,Sheet6!$L$4))))))))</f>
        <v>0.11591202664236167</v>
      </c>
      <c r="AG1367" s="74">
        <f t="shared" si="320"/>
        <v>0.65327196782178065</v>
      </c>
      <c r="AH1367" s="71">
        <v>0.83099999999999996</v>
      </c>
      <c r="AI1367" s="72">
        <f t="shared" si="321"/>
        <v>0</v>
      </c>
      <c r="AJ1367" s="73">
        <f t="shared" si="322"/>
        <v>0.5</v>
      </c>
      <c r="AK1367" s="73">
        <v>0.63021003652928631</v>
      </c>
      <c r="AL1367" s="95">
        <f t="shared" si="323"/>
        <v>0</v>
      </c>
      <c r="AM1367" s="107">
        <v>0</v>
      </c>
      <c r="AN1367" s="98">
        <f t="shared" si="324"/>
        <v>459.53360000000475</v>
      </c>
      <c r="AO1367" s="99" t="e">
        <f>SUMIF([1]Sheet1!$AB:$AB,E1367,[1]Sheet1!$AA:$AA)</f>
        <v>#VALUE!</v>
      </c>
      <c r="AP1367" s="100" t="str">
        <f t="shared" si="325"/>
        <v/>
      </c>
      <c r="AQ1367" s="97">
        <f t="shared" si="326"/>
        <v>1</v>
      </c>
      <c r="AR1367" s="100">
        <f t="shared" si="327"/>
        <v>0.28988610748883353</v>
      </c>
      <c r="AS1367" s="101">
        <f t="shared" si="328"/>
        <v>0.81062553211657351</v>
      </c>
      <c r="AT1367" s="100">
        <v>0.11591202664236167</v>
      </c>
      <c r="AU1367" s="108">
        <f t="shared" si="329"/>
        <v>0</v>
      </c>
    </row>
    <row r="1368" spans="1:47" hidden="1">
      <c r="A1368" s="21">
        <v>44927</v>
      </c>
      <c r="B1368" s="23" t="s">
        <v>13</v>
      </c>
      <c r="C1368" s="23" t="s">
        <v>974</v>
      </c>
      <c r="D1368" s="23" t="s">
        <v>1302</v>
      </c>
      <c r="E1368" s="23">
        <v>1000280259</v>
      </c>
      <c r="F1368" s="23" t="s">
        <v>32</v>
      </c>
      <c r="G1368" s="23">
        <v>1079549</v>
      </c>
      <c r="H1368" s="37" t="s">
        <v>20</v>
      </c>
      <c r="I1368" s="4" t="s">
        <v>3517</v>
      </c>
      <c r="J1368" s="4" t="s">
        <v>3555</v>
      </c>
      <c r="K1368" s="24">
        <v>2584</v>
      </c>
      <c r="L1368" s="24">
        <v>2584</v>
      </c>
      <c r="M1368" s="29">
        <v>0</v>
      </c>
      <c r="N1368" s="29">
        <v>0</v>
      </c>
      <c r="O1368" s="29">
        <v>1</v>
      </c>
      <c r="P1368" s="29">
        <v>0</v>
      </c>
      <c r="Q1368" s="29">
        <v>200.3</v>
      </c>
      <c r="R1368" s="28">
        <v>0</v>
      </c>
      <c r="S1368" s="28">
        <v>13456.35</v>
      </c>
      <c r="T1368" s="28">
        <v>0</v>
      </c>
      <c r="U1368" s="28">
        <v>20000</v>
      </c>
      <c r="V1368" s="29">
        <v>0</v>
      </c>
      <c r="W1368" s="29">
        <v>1</v>
      </c>
      <c r="X1368" s="32">
        <f t="shared" si="315"/>
        <v>1</v>
      </c>
      <c r="Y1368" s="33">
        <f t="shared" si="316"/>
        <v>200.3</v>
      </c>
      <c r="Z1368" s="33">
        <f t="shared" si="317"/>
        <v>13456.35</v>
      </c>
      <c r="AA1368" s="33">
        <f t="shared" si="318"/>
        <v>20000</v>
      </c>
      <c r="AB1368" s="5">
        <v>1</v>
      </c>
      <c r="AC1368" s="6">
        <v>304902.21000000002</v>
      </c>
      <c r="AD1368" s="32">
        <v>1</v>
      </c>
      <c r="AE1368" s="67">
        <f t="shared" si="319"/>
        <v>1</v>
      </c>
      <c r="AF1368" s="70">
        <f>IF(C1368=Sheet6!$E$3,Sheet6!$E$4,IF('January 2023'!C1368=Sheet6!$F$3,Sheet6!$F$4,IF('January 2023'!C1368=Sheet6!$G$3,Sheet6!$G$4,IF('January 2023'!C1368=Sheet6!$H$3,Sheet6!$H$4,IF('January 2023'!C1368=Sheet6!$I$3,Sheet6!$I$4,IF('January 2023'!C1368=Sheet6!$J$3,Sheet6!$J$4,IF('January 2023'!C1368=Sheet6!$K$3,Sheet6!$K$4,IF('January 2023'!C1368=Sheet6!$L$3,Sheet6!$L$4))))))))</f>
        <v>0.11591202664236167</v>
      </c>
      <c r="AG1368" s="74">
        <f t="shared" si="320"/>
        <v>7.7515479876160989E-2</v>
      </c>
      <c r="AH1368" s="71">
        <v>0.83099999999999996</v>
      </c>
      <c r="AI1368" s="72">
        <f t="shared" si="321"/>
        <v>0</v>
      </c>
      <c r="AJ1368" s="73">
        <f t="shared" si="322"/>
        <v>1</v>
      </c>
      <c r="AK1368" s="73">
        <v>0.63021003652928631</v>
      </c>
      <c r="AL1368" s="95">
        <f t="shared" si="323"/>
        <v>1</v>
      </c>
      <c r="AM1368" s="107">
        <v>0</v>
      </c>
      <c r="AN1368" s="98">
        <f t="shared" si="324"/>
        <v>1947.0040000000001</v>
      </c>
      <c r="AO1368" s="99" t="e">
        <f>SUMIF([1]Sheet1!$AB:$AB,E1368,[1]Sheet1!$AA:$AA)</f>
        <v>#VALUE!</v>
      </c>
      <c r="AP1368" s="100" t="str">
        <f t="shared" si="325"/>
        <v/>
      </c>
      <c r="AQ1368" s="97">
        <f t="shared" si="326"/>
        <v>1</v>
      </c>
      <c r="AR1368" s="100">
        <f t="shared" si="327"/>
        <v>1.4862871432446392</v>
      </c>
      <c r="AS1368" s="101">
        <f t="shared" si="328"/>
        <v>0.88478973885762335</v>
      </c>
      <c r="AT1368" s="100">
        <v>0.11591202664236167</v>
      </c>
      <c r="AU1368" s="108">
        <f t="shared" si="329"/>
        <v>0</v>
      </c>
    </row>
    <row r="1369" spans="1:47" hidden="1">
      <c r="A1369" s="21">
        <v>44927</v>
      </c>
      <c r="B1369" s="23" t="s">
        <v>13</v>
      </c>
      <c r="C1369" s="23" t="s">
        <v>974</v>
      </c>
      <c r="D1369" s="23" t="s">
        <v>1361</v>
      </c>
      <c r="E1369" s="23">
        <v>1001853402</v>
      </c>
      <c r="F1369" s="23" t="s">
        <v>32</v>
      </c>
      <c r="G1369" s="23">
        <v>1079549</v>
      </c>
      <c r="H1369" s="37" t="s">
        <v>20</v>
      </c>
      <c r="I1369" s="4" t="s">
        <v>3515</v>
      </c>
      <c r="J1369" s="4" t="s">
        <v>3553</v>
      </c>
      <c r="K1369" s="24">
        <v>2572.2099999999919</v>
      </c>
      <c r="L1369" s="24">
        <v>2572.2099999999919</v>
      </c>
      <c r="M1369" s="29">
        <v>1</v>
      </c>
      <c r="N1369" s="29">
        <v>0</v>
      </c>
      <c r="O1369" s="29">
        <v>7</v>
      </c>
      <c r="P1369" s="29">
        <v>1200</v>
      </c>
      <c r="Q1369" s="29">
        <v>1103.8000000000002</v>
      </c>
      <c r="R1369" s="28">
        <v>75938.55</v>
      </c>
      <c r="S1369" s="28">
        <v>66598.929999999993</v>
      </c>
      <c r="T1369" s="28">
        <v>0</v>
      </c>
      <c r="U1369" s="28">
        <v>74500</v>
      </c>
      <c r="V1369" s="29">
        <v>0</v>
      </c>
      <c r="W1369" s="29">
        <v>3</v>
      </c>
      <c r="X1369" s="32">
        <f t="shared" si="315"/>
        <v>8</v>
      </c>
      <c r="Y1369" s="33">
        <f t="shared" si="316"/>
        <v>2303.8000000000002</v>
      </c>
      <c r="Z1369" s="33">
        <f t="shared" si="317"/>
        <v>142537.47999999998</v>
      </c>
      <c r="AA1369" s="33">
        <f t="shared" si="318"/>
        <v>74500</v>
      </c>
      <c r="AB1369" s="5">
        <v>3</v>
      </c>
      <c r="AC1369" s="6">
        <v>80599.199999999997</v>
      </c>
      <c r="AD1369" s="32">
        <v>0</v>
      </c>
      <c r="AE1369" s="67">
        <f t="shared" si="319"/>
        <v>0.375</v>
      </c>
      <c r="AF1369" s="70">
        <f>IF(C1369=Sheet6!$E$3,Sheet6!$E$4,IF('January 2023'!C1369=Sheet6!$F$3,Sheet6!$F$4,IF('January 2023'!C1369=Sheet6!$G$3,Sheet6!$G$4,IF('January 2023'!C1369=Sheet6!$H$3,Sheet6!$H$4,IF('January 2023'!C1369=Sheet6!$I$3,Sheet6!$I$4,IF('January 2023'!C1369=Sheet6!$J$3,Sheet6!$J$4,IF('January 2023'!C1369=Sheet6!$K$3,Sheet6!$K$4,IF('January 2023'!C1369=Sheet6!$L$3,Sheet6!$L$4))))))))</f>
        <v>0.11591202664236167</v>
      </c>
      <c r="AG1369" s="74">
        <f t="shared" si="320"/>
        <v>0.89565004412548255</v>
      </c>
      <c r="AH1369" s="71">
        <v>0.83099999999999996</v>
      </c>
      <c r="AI1369" s="72">
        <f t="shared" si="321"/>
        <v>1</v>
      </c>
      <c r="AJ1369" s="73">
        <f t="shared" si="322"/>
        <v>0.375</v>
      </c>
      <c r="AK1369" s="73">
        <v>0.63021003652928631</v>
      </c>
      <c r="AL1369" s="95">
        <f t="shared" si="323"/>
        <v>0</v>
      </c>
      <c r="AM1369" s="107">
        <v>0</v>
      </c>
      <c r="AN1369" s="98">
        <f t="shared" si="324"/>
        <v>0</v>
      </c>
      <c r="AO1369" s="99" t="e">
        <f>SUMIF([1]Sheet1!$AB:$AB,E1369,[1]Sheet1!$AA:$AA)</f>
        <v>#VALUE!</v>
      </c>
      <c r="AP1369" s="100">
        <f t="shared" si="325"/>
        <v>1</v>
      </c>
      <c r="AQ1369" s="97">
        <f t="shared" si="326"/>
        <v>0</v>
      </c>
      <c r="AR1369" s="100">
        <f t="shared" si="327"/>
        <v>0.522669546283546</v>
      </c>
      <c r="AS1369" s="101">
        <f t="shared" si="328"/>
        <v>0.5318709978080961</v>
      </c>
      <c r="AT1369" s="100">
        <v>0.11591202664236167</v>
      </c>
      <c r="AU1369" s="108">
        <f t="shared" si="329"/>
        <v>0</v>
      </c>
    </row>
    <row r="1370" spans="1:47" hidden="1">
      <c r="A1370" s="21">
        <v>44927</v>
      </c>
      <c r="B1370" s="22" t="s">
        <v>13</v>
      </c>
      <c r="C1370" s="22" t="s">
        <v>974</v>
      </c>
      <c r="D1370" s="22" t="s">
        <v>1348</v>
      </c>
      <c r="E1370" s="22">
        <v>1000283469</v>
      </c>
      <c r="F1370" s="22" t="s">
        <v>32</v>
      </c>
      <c r="G1370" s="22">
        <v>1079549</v>
      </c>
      <c r="H1370" s="36" t="s">
        <v>20</v>
      </c>
      <c r="I1370" s="4" t="s">
        <v>3526</v>
      </c>
      <c r="J1370" s="4" t="s">
        <v>3563</v>
      </c>
      <c r="K1370" s="25">
        <v>2565.3999999999942</v>
      </c>
      <c r="L1370" s="25">
        <v>2565.3999999999942</v>
      </c>
      <c r="M1370" s="26">
        <v>1</v>
      </c>
      <c r="N1370" s="26">
        <v>0</v>
      </c>
      <c r="O1370" s="26">
        <v>14</v>
      </c>
      <c r="P1370" s="26">
        <v>962</v>
      </c>
      <c r="Q1370" s="26">
        <v>2672.3999999999996</v>
      </c>
      <c r="R1370" s="27">
        <v>60877.41</v>
      </c>
      <c r="S1370" s="27">
        <v>175000</v>
      </c>
      <c r="T1370" s="28">
        <v>0</v>
      </c>
      <c r="U1370" s="27">
        <v>175000</v>
      </c>
      <c r="V1370" s="29">
        <v>0</v>
      </c>
      <c r="W1370" s="26">
        <v>8</v>
      </c>
      <c r="X1370" s="30">
        <f t="shared" si="315"/>
        <v>15</v>
      </c>
      <c r="Y1370" s="31">
        <f t="shared" si="316"/>
        <v>3634.3999999999996</v>
      </c>
      <c r="Z1370" s="31">
        <f t="shared" si="317"/>
        <v>235877.41</v>
      </c>
      <c r="AA1370" s="31">
        <f t="shared" si="318"/>
        <v>175000</v>
      </c>
      <c r="AB1370" s="5">
        <v>8</v>
      </c>
      <c r="AC1370" s="6">
        <v>0</v>
      </c>
      <c r="AD1370" s="30">
        <v>0</v>
      </c>
      <c r="AE1370" s="67">
        <f t="shared" si="319"/>
        <v>0.53333333333333333</v>
      </c>
      <c r="AF1370" s="70">
        <f>IF(C1370=Sheet6!$E$3,Sheet6!$E$4,IF('January 2023'!C1370=Sheet6!$F$3,Sheet6!$F$4,IF('January 2023'!C1370=Sheet6!$G$3,Sheet6!$G$4,IF('January 2023'!C1370=Sheet6!$H$3,Sheet6!$H$4,IF('January 2023'!C1370=Sheet6!$I$3,Sheet6!$I$4,IF('January 2023'!C1370=Sheet6!$J$3,Sheet6!$J$4,IF('January 2023'!C1370=Sheet6!$K$3,Sheet6!$K$4,IF('January 2023'!C1370=Sheet6!$L$3,Sheet6!$L$4))))))))</f>
        <v>0.11591202664236167</v>
      </c>
      <c r="AG1370" s="74">
        <f t="shared" si="320"/>
        <v>1.4166991502299866</v>
      </c>
      <c r="AH1370" s="71">
        <v>0.83099999999999996</v>
      </c>
      <c r="AI1370" s="72">
        <f t="shared" si="321"/>
        <v>1</v>
      </c>
      <c r="AJ1370" s="73">
        <f t="shared" si="322"/>
        <v>0.53333333333333333</v>
      </c>
      <c r="AK1370" s="73">
        <v>0.63021003652928631</v>
      </c>
      <c r="AL1370" s="95">
        <f t="shared" si="323"/>
        <v>0</v>
      </c>
      <c r="AM1370" s="107">
        <v>0</v>
      </c>
      <c r="AN1370" s="98">
        <f t="shared" si="324"/>
        <v>0</v>
      </c>
      <c r="AO1370" s="99" t="e">
        <f>SUMIF([1]Sheet1!$AB:$AB,E1370,[1]Sheet1!$AA:$AA)</f>
        <v>#VALUE!</v>
      </c>
      <c r="AP1370" s="100">
        <f t="shared" si="325"/>
        <v>1</v>
      </c>
      <c r="AQ1370" s="97">
        <f t="shared" si="326"/>
        <v>0</v>
      </c>
      <c r="AR1370" s="100">
        <f t="shared" si="327"/>
        <v>0.74191080866963899</v>
      </c>
      <c r="AS1370" s="101">
        <f t="shared" si="328"/>
        <v>-5.1064412188719821E-2</v>
      </c>
      <c r="AT1370" s="100">
        <v>0.11591202664236167</v>
      </c>
      <c r="AU1370" s="108">
        <f t="shared" si="329"/>
        <v>1</v>
      </c>
    </row>
    <row r="1371" spans="1:47" hidden="1">
      <c r="A1371" s="21">
        <v>44927</v>
      </c>
      <c r="B1371" s="22" t="s">
        <v>13</v>
      </c>
      <c r="C1371" s="22" t="s">
        <v>974</v>
      </c>
      <c r="D1371" s="22" t="s">
        <v>1385</v>
      </c>
      <c r="E1371" s="22">
        <v>1001604494</v>
      </c>
      <c r="F1371" s="22" t="s">
        <v>32</v>
      </c>
      <c r="G1371" s="22">
        <v>1069288</v>
      </c>
      <c r="H1371" s="36" t="s">
        <v>20</v>
      </c>
      <c r="I1371" s="4" t="s">
        <v>3517</v>
      </c>
      <c r="J1371" s="4" t="s">
        <v>3555</v>
      </c>
      <c r="K1371" s="25">
        <v>2559.6999999999971</v>
      </c>
      <c r="L1371" s="25">
        <v>2559.6999999999971</v>
      </c>
      <c r="M1371" s="26">
        <v>0</v>
      </c>
      <c r="N1371" s="26">
        <v>0</v>
      </c>
      <c r="O1371" s="26">
        <v>15</v>
      </c>
      <c r="P1371" s="26">
        <v>0</v>
      </c>
      <c r="Q1371" s="26">
        <v>964.8</v>
      </c>
      <c r="R1371" s="27">
        <v>0</v>
      </c>
      <c r="S1371" s="27">
        <v>60799.999999999993</v>
      </c>
      <c r="T1371" s="28">
        <v>0</v>
      </c>
      <c r="U1371" s="27">
        <v>70400</v>
      </c>
      <c r="V1371" s="29">
        <v>0</v>
      </c>
      <c r="W1371" s="26">
        <v>6</v>
      </c>
      <c r="X1371" s="30">
        <f t="shared" si="315"/>
        <v>15</v>
      </c>
      <c r="Y1371" s="31">
        <f t="shared" si="316"/>
        <v>964.8</v>
      </c>
      <c r="Z1371" s="31">
        <f t="shared" si="317"/>
        <v>60799.999999999993</v>
      </c>
      <c r="AA1371" s="31">
        <f t="shared" si="318"/>
        <v>70400</v>
      </c>
      <c r="AB1371" s="5">
        <v>6</v>
      </c>
      <c r="AC1371" s="6">
        <v>3087492.7</v>
      </c>
      <c r="AD1371" s="30">
        <v>10</v>
      </c>
      <c r="AE1371" s="67">
        <f t="shared" si="319"/>
        <v>0.4</v>
      </c>
      <c r="AF1371" s="70">
        <f>IF(C1371=Sheet6!$E$3,Sheet6!$E$4,IF('January 2023'!C1371=Sheet6!$F$3,Sheet6!$F$4,IF('January 2023'!C1371=Sheet6!$G$3,Sheet6!$G$4,IF('January 2023'!C1371=Sheet6!$H$3,Sheet6!$H$4,IF('January 2023'!C1371=Sheet6!$I$3,Sheet6!$I$4,IF('January 2023'!C1371=Sheet6!$J$3,Sheet6!$J$4,IF('January 2023'!C1371=Sheet6!$K$3,Sheet6!$K$4,IF('January 2023'!C1371=Sheet6!$L$3,Sheet6!$L$4))))))))</f>
        <v>0.11591202664236167</v>
      </c>
      <c r="AG1371" s="74">
        <f t="shared" si="320"/>
        <v>0.37691917021526</v>
      </c>
      <c r="AH1371" s="71">
        <v>0.83099999999999996</v>
      </c>
      <c r="AI1371" s="72">
        <f t="shared" si="321"/>
        <v>0</v>
      </c>
      <c r="AJ1371" s="73">
        <f t="shared" si="322"/>
        <v>0.4</v>
      </c>
      <c r="AK1371" s="73">
        <v>0.63021003652928631</v>
      </c>
      <c r="AL1371" s="95">
        <f t="shared" si="323"/>
        <v>0</v>
      </c>
      <c r="AM1371" s="107">
        <v>0</v>
      </c>
      <c r="AN1371" s="98">
        <f t="shared" si="324"/>
        <v>1162.3106999999975</v>
      </c>
      <c r="AO1371" s="99" t="e">
        <f>SUMIF([1]Sheet1!$AB:$AB,E1371,[1]Sheet1!$AA:$AA)</f>
        <v>#VALUE!</v>
      </c>
      <c r="AP1371" s="100" t="str">
        <f t="shared" si="325"/>
        <v/>
      </c>
      <c r="AQ1371" s="97">
        <f t="shared" si="326"/>
        <v>1</v>
      </c>
      <c r="AR1371" s="100">
        <f t="shared" si="327"/>
        <v>1.1578947368421053</v>
      </c>
      <c r="AS1371" s="101">
        <f t="shared" si="328"/>
        <v>0.56356727659285677</v>
      </c>
      <c r="AT1371" s="100">
        <v>0.11591202664236167</v>
      </c>
      <c r="AU1371" s="108">
        <f t="shared" si="329"/>
        <v>0</v>
      </c>
    </row>
    <row r="1372" spans="1:47" hidden="1">
      <c r="A1372" s="21">
        <v>44927</v>
      </c>
      <c r="B1372" s="23" t="s">
        <v>13</v>
      </c>
      <c r="C1372" s="23" t="s">
        <v>974</v>
      </c>
      <c r="D1372" s="23" t="s">
        <v>1375</v>
      </c>
      <c r="E1372" s="23">
        <v>1000285751</v>
      </c>
      <c r="F1372" s="23" t="s">
        <v>32</v>
      </c>
      <c r="G1372" s="23">
        <v>1079549</v>
      </c>
      <c r="H1372" s="37" t="s">
        <v>20</v>
      </c>
      <c r="I1372" s="4" t="s">
        <v>3517</v>
      </c>
      <c r="J1372" s="4" t="s">
        <v>3555</v>
      </c>
      <c r="K1372" s="24">
        <v>2462.5099999999984</v>
      </c>
      <c r="L1372" s="24">
        <v>2462.5099999999984</v>
      </c>
      <c r="M1372" s="29">
        <v>4</v>
      </c>
      <c r="N1372" s="29">
        <v>0</v>
      </c>
      <c r="O1372" s="29">
        <v>12</v>
      </c>
      <c r="P1372" s="29">
        <v>1504</v>
      </c>
      <c r="Q1372" s="29">
        <v>1595</v>
      </c>
      <c r="R1372" s="28">
        <v>95176.319999999992</v>
      </c>
      <c r="S1372" s="28">
        <v>103093.62999999999</v>
      </c>
      <c r="T1372" s="28">
        <v>23000</v>
      </c>
      <c r="U1372" s="28">
        <v>120800</v>
      </c>
      <c r="V1372" s="29">
        <v>1</v>
      </c>
      <c r="W1372" s="29">
        <v>7</v>
      </c>
      <c r="X1372" s="32">
        <f t="shared" si="315"/>
        <v>16</v>
      </c>
      <c r="Y1372" s="33">
        <f t="shared" si="316"/>
        <v>3099</v>
      </c>
      <c r="Z1372" s="33">
        <f t="shared" si="317"/>
        <v>198269.94999999998</v>
      </c>
      <c r="AA1372" s="33">
        <f t="shared" si="318"/>
        <v>143800</v>
      </c>
      <c r="AB1372" s="5">
        <v>8</v>
      </c>
      <c r="AC1372" s="6">
        <v>2093470.31</v>
      </c>
      <c r="AD1372" s="32">
        <v>3</v>
      </c>
      <c r="AE1372" s="67">
        <f t="shared" si="319"/>
        <v>0.5</v>
      </c>
      <c r="AF1372" s="70">
        <f>IF(C1372=Sheet6!$E$3,Sheet6!$E$4,IF('January 2023'!C1372=Sheet6!$F$3,Sheet6!$F$4,IF('January 2023'!C1372=Sheet6!$G$3,Sheet6!$G$4,IF('January 2023'!C1372=Sheet6!$H$3,Sheet6!$H$4,IF('January 2023'!C1372=Sheet6!$I$3,Sheet6!$I$4,IF('January 2023'!C1372=Sheet6!$J$3,Sheet6!$J$4,IF('January 2023'!C1372=Sheet6!$K$3,Sheet6!$K$4,IF('January 2023'!C1372=Sheet6!$L$3,Sheet6!$L$4))))))))</f>
        <v>0.11591202664236167</v>
      </c>
      <c r="AG1372" s="74">
        <f t="shared" si="320"/>
        <v>1.2584720468140238</v>
      </c>
      <c r="AH1372" s="71">
        <v>0.83099999999999996</v>
      </c>
      <c r="AI1372" s="72">
        <f t="shared" si="321"/>
        <v>1</v>
      </c>
      <c r="AJ1372" s="73">
        <f t="shared" si="322"/>
        <v>0.5</v>
      </c>
      <c r="AK1372" s="73">
        <v>0.63021003652928631</v>
      </c>
      <c r="AL1372" s="95">
        <f t="shared" si="323"/>
        <v>0</v>
      </c>
      <c r="AM1372" s="107">
        <v>0</v>
      </c>
      <c r="AN1372" s="98">
        <f t="shared" si="324"/>
        <v>0</v>
      </c>
      <c r="AO1372" s="99" t="e">
        <f>SUMIF([1]Sheet1!$AB:$AB,E1372,[1]Sheet1!$AA:$AA)</f>
        <v>#VALUE!</v>
      </c>
      <c r="AP1372" s="100">
        <f t="shared" si="325"/>
        <v>1</v>
      </c>
      <c r="AQ1372" s="97">
        <f t="shared" si="326"/>
        <v>0</v>
      </c>
      <c r="AR1372" s="100">
        <f t="shared" si="327"/>
        <v>0.72527379968573158</v>
      </c>
      <c r="AS1372" s="101">
        <f t="shared" si="328"/>
        <v>8.7263196808913035E-2</v>
      </c>
      <c r="AT1372" s="100">
        <v>0.11591202664236167</v>
      </c>
      <c r="AU1372" s="108">
        <f t="shared" si="329"/>
        <v>1</v>
      </c>
    </row>
    <row r="1373" spans="1:47" hidden="1">
      <c r="A1373" s="21">
        <v>44927</v>
      </c>
      <c r="B1373" s="23" t="s">
        <v>13</v>
      </c>
      <c r="C1373" s="23" t="s">
        <v>974</v>
      </c>
      <c r="D1373" s="23" t="s">
        <v>1356</v>
      </c>
      <c r="E1373" s="23">
        <v>1000284185</v>
      </c>
      <c r="F1373" s="23" t="s">
        <v>32</v>
      </c>
      <c r="G1373" s="23">
        <v>1069288</v>
      </c>
      <c r="H1373" s="37" t="s">
        <v>20</v>
      </c>
      <c r="I1373" s="4" t="s">
        <v>3524</v>
      </c>
      <c r="J1373" s="4" t="s">
        <v>3562</v>
      </c>
      <c r="K1373" s="24">
        <v>2442</v>
      </c>
      <c r="L1373" s="24">
        <v>2442</v>
      </c>
      <c r="M1373" s="29">
        <v>1</v>
      </c>
      <c r="N1373" s="29">
        <v>0</v>
      </c>
      <c r="O1373" s="29">
        <v>26</v>
      </c>
      <c r="P1373" s="29">
        <v>210</v>
      </c>
      <c r="Q1373" s="29">
        <v>3719.8</v>
      </c>
      <c r="R1373" s="28">
        <v>13289.25</v>
      </c>
      <c r="S1373" s="28">
        <v>240499.99999999997</v>
      </c>
      <c r="T1373" s="28">
        <v>0</v>
      </c>
      <c r="U1373" s="28">
        <v>248000</v>
      </c>
      <c r="V1373" s="29">
        <v>0</v>
      </c>
      <c r="W1373" s="29">
        <v>14</v>
      </c>
      <c r="X1373" s="32">
        <f t="shared" si="315"/>
        <v>27</v>
      </c>
      <c r="Y1373" s="33">
        <f t="shared" si="316"/>
        <v>3929.8</v>
      </c>
      <c r="Z1373" s="33">
        <f t="shared" si="317"/>
        <v>253789.24999999997</v>
      </c>
      <c r="AA1373" s="33">
        <f t="shared" si="318"/>
        <v>248000</v>
      </c>
      <c r="AB1373" s="5">
        <v>14</v>
      </c>
      <c r="AC1373" s="6">
        <v>0</v>
      </c>
      <c r="AD1373" s="32">
        <v>0</v>
      </c>
      <c r="AE1373" s="67">
        <f t="shared" si="319"/>
        <v>0.51851851851851849</v>
      </c>
      <c r="AF1373" s="70">
        <f>IF(C1373=Sheet6!$E$3,Sheet6!$E$4,IF('January 2023'!C1373=Sheet6!$F$3,Sheet6!$F$4,IF('January 2023'!C1373=Sheet6!$G$3,Sheet6!$G$4,IF('January 2023'!C1373=Sheet6!$H$3,Sheet6!$H$4,IF('January 2023'!C1373=Sheet6!$I$3,Sheet6!$I$4,IF('January 2023'!C1373=Sheet6!$J$3,Sheet6!$J$4,IF('January 2023'!C1373=Sheet6!$K$3,Sheet6!$K$4,IF('January 2023'!C1373=Sheet6!$L$3,Sheet6!$L$4))))))))</f>
        <v>0.11591202664236167</v>
      </c>
      <c r="AG1373" s="74">
        <f t="shared" si="320"/>
        <v>1.6092547092547094</v>
      </c>
      <c r="AH1373" s="71">
        <v>0.83099999999999996</v>
      </c>
      <c r="AI1373" s="72">
        <f t="shared" si="321"/>
        <v>1</v>
      </c>
      <c r="AJ1373" s="73">
        <f t="shared" si="322"/>
        <v>0.51851851851851849</v>
      </c>
      <c r="AK1373" s="73">
        <v>0.63021003652928631</v>
      </c>
      <c r="AL1373" s="95">
        <f t="shared" si="323"/>
        <v>0</v>
      </c>
      <c r="AM1373" s="107">
        <v>0</v>
      </c>
      <c r="AN1373" s="98">
        <f t="shared" si="324"/>
        <v>0</v>
      </c>
      <c r="AO1373" s="99" t="e">
        <f>SUMIF([1]Sheet1!$AB:$AB,E1373,[1]Sheet1!$AA:$AA)</f>
        <v>#VALUE!</v>
      </c>
      <c r="AP1373" s="100">
        <f t="shared" si="325"/>
        <v>1</v>
      </c>
      <c r="AQ1373" s="97">
        <f t="shared" si="326"/>
        <v>0</v>
      </c>
      <c r="AR1373" s="100">
        <f t="shared" si="327"/>
        <v>0.97718875011451445</v>
      </c>
      <c r="AS1373" s="101">
        <f t="shared" si="328"/>
        <v>-0.57254559795250581</v>
      </c>
      <c r="AT1373" s="100">
        <v>0.11591202664236167</v>
      </c>
      <c r="AU1373" s="108">
        <f t="shared" si="329"/>
        <v>1</v>
      </c>
    </row>
    <row r="1374" spans="1:47" hidden="1">
      <c r="A1374" s="21">
        <v>44927</v>
      </c>
      <c r="B1374" s="22" t="s">
        <v>13</v>
      </c>
      <c r="C1374" s="22" t="s">
        <v>974</v>
      </c>
      <c r="D1374" s="22" t="s">
        <v>1367</v>
      </c>
      <c r="E1374" s="22">
        <v>1000284191</v>
      </c>
      <c r="F1374" s="22" t="s">
        <v>32</v>
      </c>
      <c r="G1374" s="22">
        <v>1069288</v>
      </c>
      <c r="H1374" s="36" t="s">
        <v>20</v>
      </c>
      <c r="I1374" s="4" t="s">
        <v>3524</v>
      </c>
      <c r="J1374" s="4" t="s">
        <v>3562</v>
      </c>
      <c r="K1374" s="25">
        <v>2432.4000000000233</v>
      </c>
      <c r="L1374" s="25">
        <v>2432.4000000000233</v>
      </c>
      <c r="M1374" s="26">
        <v>2</v>
      </c>
      <c r="N1374" s="26">
        <v>0</v>
      </c>
      <c r="O1374" s="26">
        <v>3</v>
      </c>
      <c r="P1374" s="26">
        <v>1660</v>
      </c>
      <c r="Q1374" s="26">
        <v>1287.0999999999999</v>
      </c>
      <c r="R1374" s="27">
        <v>105663.98999999999</v>
      </c>
      <c r="S1374" s="27">
        <v>66852.56</v>
      </c>
      <c r="T1374" s="28">
        <v>53000</v>
      </c>
      <c r="U1374" s="27">
        <v>146000</v>
      </c>
      <c r="V1374" s="29">
        <v>1</v>
      </c>
      <c r="W1374" s="26">
        <v>3</v>
      </c>
      <c r="X1374" s="30">
        <f t="shared" si="315"/>
        <v>5</v>
      </c>
      <c r="Y1374" s="31">
        <f t="shared" si="316"/>
        <v>2947.1</v>
      </c>
      <c r="Z1374" s="31">
        <f t="shared" si="317"/>
        <v>172516.55</v>
      </c>
      <c r="AA1374" s="31">
        <f t="shared" si="318"/>
        <v>199000</v>
      </c>
      <c r="AB1374" s="5">
        <v>4</v>
      </c>
      <c r="AC1374" s="6">
        <v>81583.3</v>
      </c>
      <c r="AD1374" s="30">
        <v>0</v>
      </c>
      <c r="AE1374" s="67">
        <f t="shared" si="319"/>
        <v>0.8</v>
      </c>
      <c r="AF1374" s="70">
        <f>IF(C1374=Sheet6!$E$3,Sheet6!$E$4,IF('January 2023'!C1374=Sheet6!$F$3,Sheet6!$F$4,IF('January 2023'!C1374=Sheet6!$G$3,Sheet6!$G$4,IF('January 2023'!C1374=Sheet6!$H$3,Sheet6!$H$4,IF('January 2023'!C1374=Sheet6!$I$3,Sheet6!$I$4,IF('January 2023'!C1374=Sheet6!$J$3,Sheet6!$J$4,IF('January 2023'!C1374=Sheet6!$K$3,Sheet6!$K$4,IF('January 2023'!C1374=Sheet6!$L$3,Sheet6!$L$4))))))))</f>
        <v>0.11591202664236167</v>
      </c>
      <c r="AG1374" s="74">
        <f t="shared" si="320"/>
        <v>1.2116017102450138</v>
      </c>
      <c r="AH1374" s="71">
        <v>0.83099999999999996</v>
      </c>
      <c r="AI1374" s="72">
        <f t="shared" si="321"/>
        <v>1</v>
      </c>
      <c r="AJ1374" s="73">
        <f t="shared" si="322"/>
        <v>0.8</v>
      </c>
      <c r="AK1374" s="73">
        <v>0.63021003652928631</v>
      </c>
      <c r="AL1374" s="95">
        <f t="shared" si="323"/>
        <v>1</v>
      </c>
      <c r="AM1374" s="107">
        <v>0</v>
      </c>
      <c r="AN1374" s="98">
        <f t="shared" si="324"/>
        <v>0</v>
      </c>
      <c r="AO1374" s="99" t="e">
        <f>SUMIF([1]Sheet1!$AB:$AB,E1374,[1]Sheet1!$AA:$AA)</f>
        <v>#VALUE!</v>
      </c>
      <c r="AP1374" s="100">
        <f t="shared" si="325"/>
        <v>1</v>
      </c>
      <c r="AQ1374" s="97">
        <f t="shared" si="326"/>
        <v>0</v>
      </c>
      <c r="AR1374" s="100">
        <f t="shared" si="327"/>
        <v>1.1535125180743528</v>
      </c>
      <c r="AS1374" s="101">
        <f t="shared" si="328"/>
        <v>-0.39759773968791845</v>
      </c>
      <c r="AT1374" s="100">
        <v>0.11591202664236167</v>
      </c>
      <c r="AU1374" s="108">
        <f t="shared" si="329"/>
        <v>1</v>
      </c>
    </row>
    <row r="1375" spans="1:47" hidden="1">
      <c r="A1375" s="21">
        <v>44927</v>
      </c>
      <c r="B1375" s="23" t="s">
        <v>13</v>
      </c>
      <c r="C1375" s="23" t="s">
        <v>974</v>
      </c>
      <c r="D1375" s="23" t="s">
        <v>1410</v>
      </c>
      <c r="E1375" s="23">
        <v>1000284538</v>
      </c>
      <c r="F1375" s="23" t="s">
        <v>32</v>
      </c>
      <c r="G1375" s="23">
        <v>1079549</v>
      </c>
      <c r="H1375" s="37" t="s">
        <v>20</v>
      </c>
      <c r="I1375" s="4" t="s">
        <v>3526</v>
      </c>
      <c r="J1375" s="4" t="s">
        <v>3563</v>
      </c>
      <c r="K1375" s="24">
        <v>2394.435483870961</v>
      </c>
      <c r="L1375" s="24">
        <v>2394.435483870961</v>
      </c>
      <c r="M1375" s="29">
        <v>0</v>
      </c>
      <c r="N1375" s="29">
        <v>0</v>
      </c>
      <c r="O1375" s="29">
        <v>6</v>
      </c>
      <c r="P1375" s="29">
        <v>0</v>
      </c>
      <c r="Q1375" s="29">
        <v>2903.9999999999995</v>
      </c>
      <c r="R1375" s="28">
        <v>0</v>
      </c>
      <c r="S1375" s="28">
        <v>181900</v>
      </c>
      <c r="T1375" s="28">
        <v>0</v>
      </c>
      <c r="U1375" s="28">
        <v>181900</v>
      </c>
      <c r="V1375" s="29">
        <v>0</v>
      </c>
      <c r="W1375" s="29">
        <v>5</v>
      </c>
      <c r="X1375" s="32">
        <f t="shared" si="315"/>
        <v>6</v>
      </c>
      <c r="Y1375" s="33">
        <f t="shared" si="316"/>
        <v>2903.9999999999995</v>
      </c>
      <c r="Z1375" s="33">
        <f t="shared" si="317"/>
        <v>181900</v>
      </c>
      <c r="AA1375" s="33">
        <f t="shared" si="318"/>
        <v>181900</v>
      </c>
      <c r="AB1375" s="5">
        <v>5</v>
      </c>
      <c r="AC1375" s="6">
        <v>2173.75</v>
      </c>
      <c r="AD1375" s="32">
        <v>1</v>
      </c>
      <c r="AE1375" s="67">
        <f t="shared" si="319"/>
        <v>0.83333333333333337</v>
      </c>
      <c r="AF1375" s="70">
        <f>IF(C1375=Sheet6!$E$3,Sheet6!$E$4,IF('January 2023'!C1375=Sheet6!$F$3,Sheet6!$F$4,IF('January 2023'!C1375=Sheet6!$G$3,Sheet6!$G$4,IF('January 2023'!C1375=Sheet6!$H$3,Sheet6!$H$4,IF('January 2023'!C1375=Sheet6!$I$3,Sheet6!$I$4,IF('January 2023'!C1375=Sheet6!$J$3,Sheet6!$J$4,IF('January 2023'!C1375=Sheet6!$K$3,Sheet6!$K$4,IF('January 2023'!C1375=Sheet6!$L$3,Sheet6!$L$4))))))))</f>
        <v>0.11591202664236167</v>
      </c>
      <c r="AG1375" s="74">
        <f t="shared" si="320"/>
        <v>1.2128119632211813</v>
      </c>
      <c r="AH1375" s="71">
        <v>0.83099999999999996</v>
      </c>
      <c r="AI1375" s="72">
        <f t="shared" si="321"/>
        <v>1</v>
      </c>
      <c r="AJ1375" s="73">
        <f t="shared" si="322"/>
        <v>0.83333333333333337</v>
      </c>
      <c r="AK1375" s="73">
        <v>0.63021003652928631</v>
      </c>
      <c r="AL1375" s="95">
        <f t="shared" si="323"/>
        <v>1</v>
      </c>
      <c r="AM1375" s="107">
        <v>0</v>
      </c>
      <c r="AN1375" s="98">
        <f t="shared" si="324"/>
        <v>0</v>
      </c>
      <c r="AO1375" s="99" t="e">
        <f>SUMIF([1]Sheet1!$AB:$AB,E1375,[1]Sheet1!$AA:$AA)</f>
        <v>#VALUE!</v>
      </c>
      <c r="AP1375" s="100">
        <f t="shared" si="325"/>
        <v>1</v>
      </c>
      <c r="AQ1375" s="97">
        <f t="shared" si="326"/>
        <v>0</v>
      </c>
      <c r="AR1375" s="100">
        <f t="shared" si="327"/>
        <v>1</v>
      </c>
      <c r="AS1375" s="101">
        <f t="shared" si="328"/>
        <v>-0.21281196322118134</v>
      </c>
      <c r="AT1375" s="100">
        <v>0.11591202664236167</v>
      </c>
      <c r="AU1375" s="108">
        <f t="shared" si="329"/>
        <v>1</v>
      </c>
    </row>
    <row r="1376" spans="1:47" hidden="1">
      <c r="A1376" s="21">
        <v>44927</v>
      </c>
      <c r="B1376" s="22" t="s">
        <v>13</v>
      </c>
      <c r="C1376" s="22" t="s">
        <v>974</v>
      </c>
      <c r="D1376" s="22" t="s">
        <v>1407</v>
      </c>
      <c r="E1376" s="22">
        <v>1000280509</v>
      </c>
      <c r="F1376" s="22" t="s">
        <v>32</v>
      </c>
      <c r="G1376" s="22">
        <v>1079549</v>
      </c>
      <c r="H1376" s="36" t="s">
        <v>20</v>
      </c>
      <c r="I1376" s="4" t="s">
        <v>3515</v>
      </c>
      <c r="J1376" s="4" t="s">
        <v>3553</v>
      </c>
      <c r="K1376" s="25">
        <v>2385.3999999999942</v>
      </c>
      <c r="L1376" s="25">
        <v>2385.3999999999942</v>
      </c>
      <c r="M1376" s="26">
        <v>1</v>
      </c>
      <c r="N1376" s="26">
        <v>0</v>
      </c>
      <c r="O1376" s="26">
        <v>12</v>
      </c>
      <c r="P1376" s="26">
        <v>1188</v>
      </c>
      <c r="Q1376" s="26">
        <v>1995.8</v>
      </c>
      <c r="R1376" s="27">
        <v>75179.170000000013</v>
      </c>
      <c r="S1376" s="27">
        <v>124238.98000000001</v>
      </c>
      <c r="T1376" s="28">
        <v>0</v>
      </c>
      <c r="U1376" s="27">
        <v>138900</v>
      </c>
      <c r="V1376" s="29">
        <v>0</v>
      </c>
      <c r="W1376" s="26">
        <v>8</v>
      </c>
      <c r="X1376" s="30">
        <f t="shared" si="315"/>
        <v>13</v>
      </c>
      <c r="Y1376" s="31">
        <f t="shared" si="316"/>
        <v>3183.8</v>
      </c>
      <c r="Z1376" s="31">
        <f t="shared" si="317"/>
        <v>199418.15000000002</v>
      </c>
      <c r="AA1376" s="31">
        <f t="shared" si="318"/>
        <v>138900</v>
      </c>
      <c r="AB1376" s="5">
        <v>8</v>
      </c>
      <c r="AC1376" s="6">
        <v>0</v>
      </c>
      <c r="AD1376" s="30">
        <v>0</v>
      </c>
      <c r="AE1376" s="67">
        <f t="shared" si="319"/>
        <v>0.61538461538461542</v>
      </c>
      <c r="AF1376" s="70">
        <f>IF(C1376=Sheet6!$E$3,Sheet6!$E$4,IF('January 2023'!C1376=Sheet6!$F$3,Sheet6!$F$4,IF('January 2023'!C1376=Sheet6!$G$3,Sheet6!$G$4,IF('January 2023'!C1376=Sheet6!$H$3,Sheet6!$H$4,IF('January 2023'!C1376=Sheet6!$I$3,Sheet6!$I$4,IF('January 2023'!C1376=Sheet6!$J$3,Sheet6!$J$4,IF('January 2023'!C1376=Sheet6!$K$3,Sheet6!$K$4,IF('January 2023'!C1376=Sheet6!$L$3,Sheet6!$L$4))))))))</f>
        <v>0.11591202664236167</v>
      </c>
      <c r="AG1376" s="74">
        <f t="shared" si="320"/>
        <v>1.3347027752159</v>
      </c>
      <c r="AH1376" s="71">
        <v>0.83099999999999996</v>
      </c>
      <c r="AI1376" s="72">
        <f t="shared" si="321"/>
        <v>1</v>
      </c>
      <c r="AJ1376" s="73">
        <f t="shared" si="322"/>
        <v>0.61538461538461542</v>
      </c>
      <c r="AK1376" s="73">
        <v>0.63021003652928631</v>
      </c>
      <c r="AL1376" s="95">
        <f t="shared" si="323"/>
        <v>0</v>
      </c>
      <c r="AM1376" s="107">
        <v>0</v>
      </c>
      <c r="AN1376" s="98">
        <f t="shared" si="324"/>
        <v>0</v>
      </c>
      <c r="AO1376" s="99" t="e">
        <f>SUMIF([1]Sheet1!$AB:$AB,E1376,[1]Sheet1!$AA:$AA)</f>
        <v>#VALUE!</v>
      </c>
      <c r="AP1376" s="100">
        <f t="shared" si="325"/>
        <v>1</v>
      </c>
      <c r="AQ1376" s="97">
        <f t="shared" si="326"/>
        <v>0</v>
      </c>
      <c r="AR1376" s="100">
        <f t="shared" si="327"/>
        <v>0.69652636934000234</v>
      </c>
      <c r="AS1376" s="101">
        <f t="shared" si="328"/>
        <v>7.0344321830843937E-2</v>
      </c>
      <c r="AT1376" s="100">
        <v>0.11591202664236167</v>
      </c>
      <c r="AU1376" s="108">
        <f t="shared" si="329"/>
        <v>1</v>
      </c>
    </row>
    <row r="1377" spans="1:47" hidden="1">
      <c r="A1377" s="21">
        <v>44927</v>
      </c>
      <c r="B1377" s="22" t="s">
        <v>13</v>
      </c>
      <c r="C1377" s="22" t="s">
        <v>974</v>
      </c>
      <c r="D1377" s="22" t="s">
        <v>1336</v>
      </c>
      <c r="E1377" s="22">
        <v>1000280973</v>
      </c>
      <c r="F1377" s="22" t="s">
        <v>32</v>
      </c>
      <c r="G1377" s="22">
        <v>1079549</v>
      </c>
      <c r="H1377" s="36" t="s">
        <v>20</v>
      </c>
      <c r="I1377" s="4" t="s">
        <v>3515</v>
      </c>
      <c r="J1377" s="4" t="s">
        <v>3553</v>
      </c>
      <c r="K1377" s="25">
        <v>2213.3999999999651</v>
      </c>
      <c r="L1377" s="25">
        <v>2213.3999999999651</v>
      </c>
      <c r="M1377" s="26">
        <v>1</v>
      </c>
      <c r="N1377" s="26">
        <v>1</v>
      </c>
      <c r="O1377" s="26">
        <v>12</v>
      </c>
      <c r="P1377" s="26">
        <v>317</v>
      </c>
      <c r="Q1377" s="26">
        <v>2761.2</v>
      </c>
      <c r="R1377" s="27">
        <v>20060.43</v>
      </c>
      <c r="S1377" s="27">
        <v>176825.70999999996</v>
      </c>
      <c r="T1377" s="28">
        <v>0</v>
      </c>
      <c r="U1377" s="27">
        <v>175630</v>
      </c>
      <c r="V1377" s="29">
        <v>0</v>
      </c>
      <c r="W1377" s="26">
        <v>10</v>
      </c>
      <c r="X1377" s="30">
        <f t="shared" si="315"/>
        <v>13</v>
      </c>
      <c r="Y1377" s="31">
        <f t="shared" si="316"/>
        <v>3078.2</v>
      </c>
      <c r="Z1377" s="31">
        <f t="shared" si="317"/>
        <v>196886.13999999996</v>
      </c>
      <c r="AA1377" s="31">
        <f t="shared" si="318"/>
        <v>175630</v>
      </c>
      <c r="AB1377" s="5">
        <v>10</v>
      </c>
      <c r="AC1377" s="6">
        <v>952085.73</v>
      </c>
      <c r="AD1377" s="30">
        <v>1</v>
      </c>
      <c r="AE1377" s="67">
        <f t="shared" si="319"/>
        <v>0.76923076923076927</v>
      </c>
      <c r="AF1377" s="70">
        <f>IF(C1377=Sheet6!$E$3,Sheet6!$E$4,IF('January 2023'!C1377=Sheet6!$F$3,Sheet6!$F$4,IF('January 2023'!C1377=Sheet6!$G$3,Sheet6!$G$4,IF('January 2023'!C1377=Sheet6!$H$3,Sheet6!$H$4,IF('January 2023'!C1377=Sheet6!$I$3,Sheet6!$I$4,IF('January 2023'!C1377=Sheet6!$J$3,Sheet6!$J$4,IF('January 2023'!C1377=Sheet6!$K$3,Sheet6!$K$4,IF('January 2023'!C1377=Sheet6!$L$3,Sheet6!$L$4))))))))</f>
        <v>0.11591202664236167</v>
      </c>
      <c r="AG1377" s="74">
        <f t="shared" si="320"/>
        <v>1.3907111231589628</v>
      </c>
      <c r="AH1377" s="71">
        <v>0.83099999999999996</v>
      </c>
      <c r="AI1377" s="72">
        <f t="shared" si="321"/>
        <v>1</v>
      </c>
      <c r="AJ1377" s="73">
        <f t="shared" si="322"/>
        <v>0.76923076923076927</v>
      </c>
      <c r="AK1377" s="73">
        <v>0.63021003652928631</v>
      </c>
      <c r="AL1377" s="95">
        <f t="shared" si="323"/>
        <v>1</v>
      </c>
      <c r="AM1377" s="107">
        <v>0</v>
      </c>
      <c r="AN1377" s="98">
        <f t="shared" si="324"/>
        <v>0</v>
      </c>
      <c r="AO1377" s="99" t="e">
        <f>SUMIF([1]Sheet1!$AB:$AB,E1377,[1]Sheet1!$AA:$AA)</f>
        <v>#VALUE!</v>
      </c>
      <c r="AP1377" s="100">
        <f t="shared" si="325"/>
        <v>1</v>
      </c>
      <c r="AQ1377" s="97">
        <f t="shared" si="326"/>
        <v>0</v>
      </c>
      <c r="AR1377" s="100">
        <f t="shared" si="327"/>
        <v>0.89203841367401504</v>
      </c>
      <c r="AS1377" s="101">
        <f t="shared" si="328"/>
        <v>-0.24056774418152904</v>
      </c>
      <c r="AT1377" s="100">
        <v>0.11591202664236167</v>
      </c>
      <c r="AU1377" s="108">
        <f t="shared" si="329"/>
        <v>1</v>
      </c>
    </row>
    <row r="1378" spans="1:47" hidden="1">
      <c r="A1378" s="21">
        <v>44927</v>
      </c>
      <c r="B1378" s="23" t="s">
        <v>13</v>
      </c>
      <c r="C1378" s="23" t="s">
        <v>974</v>
      </c>
      <c r="D1378" s="23" t="s">
        <v>1382</v>
      </c>
      <c r="E1378" s="23">
        <v>1002070406</v>
      </c>
      <c r="F1378" s="23" t="s">
        <v>32</v>
      </c>
      <c r="G1378" s="23">
        <v>1079549</v>
      </c>
      <c r="H1378" s="37" t="s">
        <v>20</v>
      </c>
      <c r="I1378" s="4" t="s">
        <v>3517</v>
      </c>
      <c r="J1378" s="4" t="s">
        <v>3555</v>
      </c>
      <c r="K1378" s="24">
        <v>2176.8699999999953</v>
      </c>
      <c r="L1378" s="24">
        <v>2176.8699999999953</v>
      </c>
      <c r="M1378" s="29">
        <v>0</v>
      </c>
      <c r="N1378" s="29">
        <v>0</v>
      </c>
      <c r="O1378" s="29">
        <v>6</v>
      </c>
      <c r="P1378" s="29">
        <v>0</v>
      </c>
      <c r="Q1378" s="29">
        <v>0</v>
      </c>
      <c r="R1378" s="28">
        <v>0</v>
      </c>
      <c r="S1378" s="28">
        <v>0</v>
      </c>
      <c r="T1378" s="28">
        <v>0</v>
      </c>
      <c r="U1378" s="28">
        <v>0</v>
      </c>
      <c r="V1378" s="29">
        <v>0</v>
      </c>
      <c r="W1378" s="29">
        <v>0</v>
      </c>
      <c r="X1378" s="32">
        <f t="shared" si="315"/>
        <v>6</v>
      </c>
      <c r="Y1378" s="33">
        <f t="shared" si="316"/>
        <v>0</v>
      </c>
      <c r="Z1378" s="33">
        <f t="shared" si="317"/>
        <v>0</v>
      </c>
      <c r="AA1378" s="33">
        <f t="shared" si="318"/>
        <v>0</v>
      </c>
      <c r="AB1378" s="5">
        <v>0</v>
      </c>
      <c r="AC1378" s="6">
        <v>1067515.1299999999</v>
      </c>
      <c r="AD1378" s="32">
        <v>4</v>
      </c>
      <c r="AE1378" s="67">
        <f t="shared" si="319"/>
        <v>0</v>
      </c>
      <c r="AF1378" s="70">
        <f>IF(C1378=Sheet6!$E$3,Sheet6!$E$4,IF('January 2023'!C1378=Sheet6!$F$3,Sheet6!$F$4,IF('January 2023'!C1378=Sheet6!$G$3,Sheet6!$G$4,IF('January 2023'!C1378=Sheet6!$H$3,Sheet6!$H$4,IF('January 2023'!C1378=Sheet6!$I$3,Sheet6!$I$4,IF('January 2023'!C1378=Sheet6!$J$3,Sheet6!$J$4,IF('January 2023'!C1378=Sheet6!$K$3,Sheet6!$K$4,IF('January 2023'!C1378=Sheet6!$L$3,Sheet6!$L$4))))))))</f>
        <v>0.11591202664236167</v>
      </c>
      <c r="AG1378" s="74">
        <f t="shared" si="320"/>
        <v>0</v>
      </c>
      <c r="AH1378" s="71">
        <v>0.83099999999999996</v>
      </c>
      <c r="AI1378" s="72">
        <f t="shared" si="321"/>
        <v>0</v>
      </c>
      <c r="AJ1378" s="73">
        <f t="shared" si="322"/>
        <v>0</v>
      </c>
      <c r="AK1378" s="73">
        <v>0.63021003652928631</v>
      </c>
      <c r="AL1378" s="95">
        <f t="shared" si="323"/>
        <v>0</v>
      </c>
      <c r="AM1378" s="107">
        <v>2</v>
      </c>
      <c r="AN1378" s="98">
        <f t="shared" si="324"/>
        <v>1808.978969999996</v>
      </c>
      <c r="AO1378" s="99" t="e">
        <f>SUMIF([1]Sheet1!$AB:$AB,E1378,[1]Sheet1!$AA:$AA)</f>
        <v>#VALUE!</v>
      </c>
      <c r="AP1378" s="100" t="str">
        <f t="shared" si="325"/>
        <v/>
      </c>
      <c r="AQ1378" s="97">
        <f t="shared" si="326"/>
        <v>1</v>
      </c>
      <c r="AR1378" s="100">
        <f t="shared" si="327"/>
        <v>0</v>
      </c>
      <c r="AS1378" s="101">
        <f t="shared" si="328"/>
        <v>1</v>
      </c>
      <c r="AT1378" s="100">
        <v>0.11591202664236167</v>
      </c>
      <c r="AU1378" s="108">
        <f t="shared" si="329"/>
        <v>0</v>
      </c>
    </row>
    <row r="1379" spans="1:47" hidden="1">
      <c r="A1379" s="21">
        <v>44927</v>
      </c>
      <c r="B1379" s="22" t="s">
        <v>13</v>
      </c>
      <c r="C1379" s="22" t="s">
        <v>974</v>
      </c>
      <c r="D1379" s="22" t="s">
        <v>1403</v>
      </c>
      <c r="E1379" s="22">
        <v>1000976493</v>
      </c>
      <c r="F1379" s="22" t="s">
        <v>32</v>
      </c>
      <c r="G1379" s="22">
        <v>1079549</v>
      </c>
      <c r="H1379" s="36" t="s">
        <v>20</v>
      </c>
      <c r="I1379" s="4" t="s">
        <v>3526</v>
      </c>
      <c r="J1379" s="4" t="s">
        <v>3563</v>
      </c>
      <c r="K1379" s="25">
        <v>2165</v>
      </c>
      <c r="L1379" s="25">
        <v>2165</v>
      </c>
      <c r="M1379" s="26">
        <v>0</v>
      </c>
      <c r="N1379" s="26">
        <v>0</v>
      </c>
      <c r="O1379" s="26">
        <v>10</v>
      </c>
      <c r="P1379" s="26">
        <v>0</v>
      </c>
      <c r="Q1379" s="26">
        <v>1448</v>
      </c>
      <c r="R1379" s="27">
        <v>0</v>
      </c>
      <c r="S1379" s="27">
        <v>92840.37999999999</v>
      </c>
      <c r="T1379" s="28">
        <v>0</v>
      </c>
      <c r="U1379" s="27">
        <v>102600</v>
      </c>
      <c r="V1379" s="29">
        <v>0</v>
      </c>
      <c r="W1379" s="26">
        <v>7</v>
      </c>
      <c r="X1379" s="30">
        <f t="shared" si="315"/>
        <v>10</v>
      </c>
      <c r="Y1379" s="31">
        <f t="shared" si="316"/>
        <v>1448</v>
      </c>
      <c r="Z1379" s="31">
        <f t="shared" si="317"/>
        <v>92840.37999999999</v>
      </c>
      <c r="AA1379" s="31">
        <f t="shared" si="318"/>
        <v>102600</v>
      </c>
      <c r="AB1379" s="5">
        <v>7</v>
      </c>
      <c r="AC1379" s="6">
        <v>194665.47</v>
      </c>
      <c r="AD1379" s="30">
        <v>1</v>
      </c>
      <c r="AE1379" s="67">
        <f t="shared" si="319"/>
        <v>0.7</v>
      </c>
      <c r="AF1379" s="70">
        <f>IF(C1379=Sheet6!$E$3,Sheet6!$E$4,IF('January 2023'!C1379=Sheet6!$F$3,Sheet6!$F$4,IF('January 2023'!C1379=Sheet6!$G$3,Sheet6!$G$4,IF('January 2023'!C1379=Sheet6!$H$3,Sheet6!$H$4,IF('January 2023'!C1379=Sheet6!$I$3,Sheet6!$I$4,IF('January 2023'!C1379=Sheet6!$J$3,Sheet6!$J$4,IF('January 2023'!C1379=Sheet6!$K$3,Sheet6!$K$4,IF('January 2023'!C1379=Sheet6!$L$3,Sheet6!$L$4))))))))</f>
        <v>0.11591202664236167</v>
      </c>
      <c r="AG1379" s="74">
        <f t="shared" si="320"/>
        <v>0.66882217090069285</v>
      </c>
      <c r="AH1379" s="71">
        <v>0.83099999999999996</v>
      </c>
      <c r="AI1379" s="72">
        <f t="shared" si="321"/>
        <v>0</v>
      </c>
      <c r="AJ1379" s="73">
        <f t="shared" si="322"/>
        <v>0.7</v>
      </c>
      <c r="AK1379" s="73">
        <v>0.63021003652928631</v>
      </c>
      <c r="AL1379" s="95">
        <f t="shared" si="323"/>
        <v>1</v>
      </c>
      <c r="AM1379" s="107">
        <v>0</v>
      </c>
      <c r="AN1379" s="98">
        <f t="shared" si="324"/>
        <v>351.11500000000001</v>
      </c>
      <c r="AO1379" s="99" t="e">
        <f>SUMIF([1]Sheet1!$AB:$AB,E1379,[1]Sheet1!$AA:$AA)</f>
        <v>#VALUE!</v>
      </c>
      <c r="AP1379" s="100" t="str">
        <f t="shared" si="325"/>
        <v/>
      </c>
      <c r="AQ1379" s="97">
        <f t="shared" si="326"/>
        <v>1</v>
      </c>
      <c r="AR1379" s="100">
        <f t="shared" si="327"/>
        <v>1.1051225770510635</v>
      </c>
      <c r="AS1379" s="101">
        <f t="shared" si="328"/>
        <v>0.26086951890533949</v>
      </c>
      <c r="AT1379" s="100">
        <v>0.11591202664236167</v>
      </c>
      <c r="AU1379" s="108">
        <f t="shared" si="329"/>
        <v>0</v>
      </c>
    </row>
    <row r="1380" spans="1:47" hidden="1">
      <c r="A1380" s="21">
        <v>44927</v>
      </c>
      <c r="B1380" s="23" t="s">
        <v>13</v>
      </c>
      <c r="C1380" s="23" t="s">
        <v>974</v>
      </c>
      <c r="D1380" s="23" t="s">
        <v>1384</v>
      </c>
      <c r="E1380" s="23">
        <v>1002057115</v>
      </c>
      <c r="F1380" s="23" t="s">
        <v>32</v>
      </c>
      <c r="G1380" s="23">
        <v>1069288</v>
      </c>
      <c r="H1380" s="37" t="s">
        <v>20</v>
      </c>
      <c r="I1380" s="4" t="s">
        <v>3517</v>
      </c>
      <c r="J1380" s="4" t="s">
        <v>3555</v>
      </c>
      <c r="K1380" s="24">
        <v>2117.8299999999981</v>
      </c>
      <c r="L1380" s="24">
        <v>2117.8299999999981</v>
      </c>
      <c r="M1380" s="29">
        <v>1</v>
      </c>
      <c r="N1380" s="29">
        <v>0</v>
      </c>
      <c r="O1380" s="29">
        <v>5</v>
      </c>
      <c r="P1380" s="29">
        <v>1200</v>
      </c>
      <c r="Q1380" s="29">
        <v>0</v>
      </c>
      <c r="R1380" s="28">
        <v>75938.55</v>
      </c>
      <c r="S1380" s="28">
        <v>0</v>
      </c>
      <c r="T1380" s="28">
        <v>0</v>
      </c>
      <c r="U1380" s="28">
        <v>0</v>
      </c>
      <c r="V1380" s="29">
        <v>0</v>
      </c>
      <c r="W1380" s="29">
        <v>0</v>
      </c>
      <c r="X1380" s="32">
        <f t="shared" si="315"/>
        <v>6</v>
      </c>
      <c r="Y1380" s="33">
        <f t="shared" si="316"/>
        <v>1200</v>
      </c>
      <c r="Z1380" s="33">
        <f t="shared" si="317"/>
        <v>75938.55</v>
      </c>
      <c r="AA1380" s="33">
        <f t="shared" si="318"/>
        <v>0</v>
      </c>
      <c r="AB1380" s="5">
        <v>0</v>
      </c>
      <c r="AC1380" s="6">
        <v>149155.71</v>
      </c>
      <c r="AD1380" s="32">
        <v>0</v>
      </c>
      <c r="AE1380" s="67">
        <f t="shared" si="319"/>
        <v>0</v>
      </c>
      <c r="AF1380" s="70">
        <f>IF(C1380=Sheet6!$E$3,Sheet6!$E$4,IF('January 2023'!C1380=Sheet6!$F$3,Sheet6!$F$4,IF('January 2023'!C1380=Sheet6!$G$3,Sheet6!$G$4,IF('January 2023'!C1380=Sheet6!$H$3,Sheet6!$H$4,IF('January 2023'!C1380=Sheet6!$I$3,Sheet6!$I$4,IF('January 2023'!C1380=Sheet6!$J$3,Sheet6!$J$4,IF('January 2023'!C1380=Sheet6!$K$3,Sheet6!$K$4,IF('January 2023'!C1380=Sheet6!$L$3,Sheet6!$L$4))))))))</f>
        <v>0.11591202664236167</v>
      </c>
      <c r="AG1380" s="74">
        <f t="shared" si="320"/>
        <v>0.56661771719165421</v>
      </c>
      <c r="AH1380" s="71">
        <v>0.83099999999999996</v>
      </c>
      <c r="AI1380" s="72">
        <f t="shared" si="321"/>
        <v>0</v>
      </c>
      <c r="AJ1380" s="73">
        <f t="shared" si="322"/>
        <v>0</v>
      </c>
      <c r="AK1380" s="73">
        <v>0.63021003652928631</v>
      </c>
      <c r="AL1380" s="95">
        <f t="shared" si="323"/>
        <v>0</v>
      </c>
      <c r="AM1380" s="107">
        <v>0</v>
      </c>
      <c r="AN1380" s="98">
        <f t="shared" si="324"/>
        <v>559.91672999999832</v>
      </c>
      <c r="AO1380" s="99" t="e">
        <f>SUMIF([1]Sheet1!$AB:$AB,E1380,[1]Sheet1!$AA:$AA)</f>
        <v>#VALUE!</v>
      </c>
      <c r="AP1380" s="100" t="str">
        <f t="shared" si="325"/>
        <v/>
      </c>
      <c r="AQ1380" s="97">
        <f t="shared" si="326"/>
        <v>1</v>
      </c>
      <c r="AR1380" s="100">
        <f t="shared" si="327"/>
        <v>0</v>
      </c>
      <c r="AS1380" s="101">
        <f t="shared" si="328"/>
        <v>1</v>
      </c>
      <c r="AT1380" s="100">
        <v>0.11591202664236167</v>
      </c>
      <c r="AU1380" s="108">
        <f t="shared" si="329"/>
        <v>0</v>
      </c>
    </row>
    <row r="1381" spans="1:47" hidden="1">
      <c r="A1381" s="21">
        <v>44927</v>
      </c>
      <c r="B1381" s="22" t="s">
        <v>13</v>
      </c>
      <c r="C1381" s="22" t="s">
        <v>974</v>
      </c>
      <c r="D1381" s="22" t="s">
        <v>1383</v>
      </c>
      <c r="E1381" s="22">
        <v>1000260694</v>
      </c>
      <c r="F1381" s="22" t="s">
        <v>32</v>
      </c>
      <c r="G1381" s="22">
        <v>1069288</v>
      </c>
      <c r="H1381" s="36" t="s">
        <v>20</v>
      </c>
      <c r="I1381" s="4" t="s">
        <v>3526</v>
      </c>
      <c r="J1381" s="4" t="s">
        <v>3563</v>
      </c>
      <c r="K1381" s="25">
        <v>2060.6000000000058</v>
      </c>
      <c r="L1381" s="25">
        <v>2060.6000000000058</v>
      </c>
      <c r="M1381" s="26">
        <v>1</v>
      </c>
      <c r="N1381" s="26">
        <v>0</v>
      </c>
      <c r="O1381" s="26">
        <v>19</v>
      </c>
      <c r="P1381" s="26">
        <v>436</v>
      </c>
      <c r="Q1381" s="26">
        <v>2707.1000000000008</v>
      </c>
      <c r="R1381" s="27">
        <v>27591.010000000002</v>
      </c>
      <c r="S1381" s="27">
        <v>126079.11</v>
      </c>
      <c r="T1381" s="28">
        <v>0</v>
      </c>
      <c r="U1381" s="27">
        <v>260900</v>
      </c>
      <c r="V1381" s="29">
        <v>0</v>
      </c>
      <c r="W1381" s="26">
        <v>13</v>
      </c>
      <c r="X1381" s="30">
        <f t="shared" si="315"/>
        <v>20</v>
      </c>
      <c r="Y1381" s="31">
        <f t="shared" si="316"/>
        <v>3143.1000000000008</v>
      </c>
      <c r="Z1381" s="31">
        <f t="shared" si="317"/>
        <v>153670.12</v>
      </c>
      <c r="AA1381" s="31">
        <f t="shared" si="318"/>
        <v>260900</v>
      </c>
      <c r="AB1381" s="5">
        <v>13</v>
      </c>
      <c r="AC1381" s="6">
        <v>0</v>
      </c>
      <c r="AD1381" s="30">
        <v>0</v>
      </c>
      <c r="AE1381" s="67">
        <f t="shared" si="319"/>
        <v>0.65</v>
      </c>
      <c r="AF1381" s="70">
        <f>IF(C1381=Sheet6!$E$3,Sheet6!$E$4,IF('January 2023'!C1381=Sheet6!$F$3,Sheet6!$F$4,IF('January 2023'!C1381=Sheet6!$G$3,Sheet6!$G$4,IF('January 2023'!C1381=Sheet6!$H$3,Sheet6!$H$4,IF('January 2023'!C1381=Sheet6!$I$3,Sheet6!$I$4,IF('January 2023'!C1381=Sheet6!$J$3,Sheet6!$J$4,IF('January 2023'!C1381=Sheet6!$K$3,Sheet6!$K$4,IF('January 2023'!C1381=Sheet6!$L$3,Sheet6!$L$4))))))))</f>
        <v>0.11591202664236167</v>
      </c>
      <c r="AG1381" s="74">
        <f t="shared" si="320"/>
        <v>1.5253324274483122</v>
      </c>
      <c r="AH1381" s="71">
        <v>0.83099999999999996</v>
      </c>
      <c r="AI1381" s="72">
        <f t="shared" si="321"/>
        <v>1</v>
      </c>
      <c r="AJ1381" s="73">
        <f t="shared" si="322"/>
        <v>0.65</v>
      </c>
      <c r="AK1381" s="73">
        <v>0.63021003652928631</v>
      </c>
      <c r="AL1381" s="95">
        <f t="shared" si="323"/>
        <v>1</v>
      </c>
      <c r="AM1381" s="107">
        <v>0</v>
      </c>
      <c r="AN1381" s="98">
        <f t="shared" si="324"/>
        <v>0</v>
      </c>
      <c r="AO1381" s="99" t="e">
        <f>SUMIF([1]Sheet1!$AB:$AB,E1381,[1]Sheet1!$AA:$AA)</f>
        <v>#VALUE!</v>
      </c>
      <c r="AP1381" s="100">
        <f t="shared" si="325"/>
        <v>1</v>
      </c>
      <c r="AQ1381" s="97">
        <f t="shared" si="326"/>
        <v>0</v>
      </c>
      <c r="AR1381" s="100">
        <f t="shared" si="327"/>
        <v>1.6977926483040424</v>
      </c>
      <c r="AS1381" s="101">
        <f t="shared" si="328"/>
        <v>-1.5896981815415034</v>
      </c>
      <c r="AT1381" s="100">
        <v>0.11591202664236167</v>
      </c>
      <c r="AU1381" s="108">
        <f t="shared" si="329"/>
        <v>1</v>
      </c>
    </row>
    <row r="1382" spans="1:47" hidden="1">
      <c r="A1382" s="21">
        <v>44927</v>
      </c>
      <c r="B1382" s="22" t="s">
        <v>13</v>
      </c>
      <c r="C1382" s="22" t="s">
        <v>974</v>
      </c>
      <c r="D1382" s="22" t="s">
        <v>1350</v>
      </c>
      <c r="E1382" s="22">
        <v>1000260558</v>
      </c>
      <c r="F1382" s="22" t="s">
        <v>32</v>
      </c>
      <c r="G1382" s="22">
        <v>1069288</v>
      </c>
      <c r="H1382" s="36" t="s">
        <v>20</v>
      </c>
      <c r="I1382" s="4" t="s">
        <v>3517</v>
      </c>
      <c r="J1382" s="4" t="s">
        <v>3555</v>
      </c>
      <c r="K1382" s="25">
        <v>2045.3999999999942</v>
      </c>
      <c r="L1382" s="25">
        <v>2045.3999999999942</v>
      </c>
      <c r="M1382" s="26">
        <v>0</v>
      </c>
      <c r="N1382" s="26">
        <v>0</v>
      </c>
      <c r="O1382" s="26">
        <v>17</v>
      </c>
      <c r="P1382" s="26">
        <v>0</v>
      </c>
      <c r="Q1382" s="26">
        <v>1864.7</v>
      </c>
      <c r="R1382" s="27">
        <v>0</v>
      </c>
      <c r="S1382" s="27">
        <v>121548.35</v>
      </c>
      <c r="T1382" s="28">
        <v>0</v>
      </c>
      <c r="U1382" s="27">
        <v>151250</v>
      </c>
      <c r="V1382" s="29">
        <v>0</v>
      </c>
      <c r="W1382" s="26">
        <v>11</v>
      </c>
      <c r="X1382" s="30">
        <f t="shared" si="315"/>
        <v>17</v>
      </c>
      <c r="Y1382" s="31">
        <f t="shared" si="316"/>
        <v>1864.7</v>
      </c>
      <c r="Z1382" s="31">
        <f t="shared" si="317"/>
        <v>121548.35</v>
      </c>
      <c r="AA1382" s="31">
        <f t="shared" si="318"/>
        <v>151250</v>
      </c>
      <c r="AB1382" s="5">
        <v>11</v>
      </c>
      <c r="AC1382" s="6">
        <v>488472.41</v>
      </c>
      <c r="AD1382" s="30">
        <v>2</v>
      </c>
      <c r="AE1382" s="67">
        <f t="shared" si="319"/>
        <v>0.6470588235294118</v>
      </c>
      <c r="AF1382" s="70">
        <f>IF(C1382=Sheet6!$E$3,Sheet6!$E$4,IF('January 2023'!C1382=Sheet6!$F$3,Sheet6!$F$4,IF('January 2023'!C1382=Sheet6!$G$3,Sheet6!$G$4,IF('January 2023'!C1382=Sheet6!$H$3,Sheet6!$H$4,IF('January 2023'!C1382=Sheet6!$I$3,Sheet6!$I$4,IF('January 2023'!C1382=Sheet6!$J$3,Sheet6!$J$4,IF('January 2023'!C1382=Sheet6!$K$3,Sheet6!$K$4,IF('January 2023'!C1382=Sheet6!$L$3,Sheet6!$L$4))))))))</f>
        <v>0.11591202664236167</v>
      </c>
      <c r="AG1382" s="74">
        <f t="shared" si="320"/>
        <v>0.91165542192236504</v>
      </c>
      <c r="AH1382" s="71">
        <v>0.83099999999999996</v>
      </c>
      <c r="AI1382" s="72">
        <f t="shared" si="321"/>
        <v>1</v>
      </c>
      <c r="AJ1382" s="73">
        <f t="shared" si="322"/>
        <v>0.6470588235294118</v>
      </c>
      <c r="AK1382" s="73">
        <v>0.63021003652928631</v>
      </c>
      <c r="AL1382" s="95">
        <f t="shared" si="323"/>
        <v>1</v>
      </c>
      <c r="AM1382" s="107">
        <v>0</v>
      </c>
      <c r="AN1382" s="98">
        <f t="shared" si="324"/>
        <v>0</v>
      </c>
      <c r="AO1382" s="99" t="e">
        <f>SUMIF([1]Sheet1!$AB:$AB,E1382,[1]Sheet1!$AA:$AA)</f>
        <v>#VALUE!</v>
      </c>
      <c r="AP1382" s="100">
        <f t="shared" si="325"/>
        <v>1</v>
      </c>
      <c r="AQ1382" s="97">
        <f t="shared" si="326"/>
        <v>0</v>
      </c>
      <c r="AR1382" s="100">
        <f t="shared" si="327"/>
        <v>1.2443607831780521</v>
      </c>
      <c r="AS1382" s="101">
        <f t="shared" si="328"/>
        <v>-0.13442825481183163</v>
      </c>
      <c r="AT1382" s="100">
        <v>0.11591202664236167</v>
      </c>
      <c r="AU1382" s="108">
        <f t="shared" si="329"/>
        <v>1</v>
      </c>
    </row>
    <row r="1383" spans="1:47" hidden="1">
      <c r="A1383" s="21">
        <v>44927</v>
      </c>
      <c r="B1383" s="23" t="s">
        <v>13</v>
      </c>
      <c r="C1383" s="23" t="s">
        <v>974</v>
      </c>
      <c r="D1383" s="23" t="s">
        <v>1354</v>
      </c>
      <c r="E1383" s="23">
        <v>1000284916</v>
      </c>
      <c r="F1383" s="23" t="s">
        <v>32</v>
      </c>
      <c r="G1383" s="23">
        <v>1079549</v>
      </c>
      <c r="H1383" s="37" t="s">
        <v>20</v>
      </c>
      <c r="I1383" s="4" t="s">
        <v>3526</v>
      </c>
      <c r="J1383" s="4" t="s">
        <v>3563</v>
      </c>
      <c r="K1383" s="24">
        <v>2022.4000000000233</v>
      </c>
      <c r="L1383" s="24">
        <v>2022.4000000000233</v>
      </c>
      <c r="M1383" s="29">
        <v>0</v>
      </c>
      <c r="N1383" s="29">
        <v>0</v>
      </c>
      <c r="O1383" s="29">
        <v>4</v>
      </c>
      <c r="P1383" s="29">
        <v>0</v>
      </c>
      <c r="Q1383" s="29">
        <v>1038.0999999999999</v>
      </c>
      <c r="R1383" s="28">
        <v>0</v>
      </c>
      <c r="S1383" s="28">
        <v>64545.01</v>
      </c>
      <c r="T1383" s="28">
        <v>0</v>
      </c>
      <c r="U1383" s="28">
        <v>98500</v>
      </c>
      <c r="V1383" s="29">
        <v>0</v>
      </c>
      <c r="W1383" s="29">
        <v>4</v>
      </c>
      <c r="X1383" s="32">
        <f t="shared" si="315"/>
        <v>4</v>
      </c>
      <c r="Y1383" s="33">
        <f t="shared" si="316"/>
        <v>1038.0999999999999</v>
      </c>
      <c r="Z1383" s="33">
        <f t="shared" si="317"/>
        <v>64545.01</v>
      </c>
      <c r="AA1383" s="33">
        <f t="shared" si="318"/>
        <v>98500</v>
      </c>
      <c r="AB1383" s="5">
        <v>4</v>
      </c>
      <c r="AC1383" s="6">
        <v>2104408.79</v>
      </c>
      <c r="AD1383" s="32">
        <v>5</v>
      </c>
      <c r="AE1383" s="67">
        <f t="shared" si="319"/>
        <v>1</v>
      </c>
      <c r="AF1383" s="70">
        <f>IF(C1383=Sheet6!$E$3,Sheet6!$E$4,IF('January 2023'!C1383=Sheet6!$F$3,Sheet6!$F$4,IF('January 2023'!C1383=Sheet6!$G$3,Sheet6!$G$4,IF('January 2023'!C1383=Sheet6!$H$3,Sheet6!$H$4,IF('January 2023'!C1383=Sheet6!$I$3,Sheet6!$I$4,IF('January 2023'!C1383=Sheet6!$J$3,Sheet6!$J$4,IF('January 2023'!C1383=Sheet6!$K$3,Sheet6!$K$4,IF('January 2023'!C1383=Sheet6!$L$3,Sheet6!$L$4))))))))</f>
        <v>0.11591202664236167</v>
      </c>
      <c r="AG1383" s="74">
        <f t="shared" si="320"/>
        <v>0.51330102848100667</v>
      </c>
      <c r="AH1383" s="71">
        <v>0.83099999999999996</v>
      </c>
      <c r="AI1383" s="72">
        <f t="shared" si="321"/>
        <v>0</v>
      </c>
      <c r="AJ1383" s="73">
        <f t="shared" si="322"/>
        <v>1</v>
      </c>
      <c r="AK1383" s="73">
        <v>0.63021003652928631</v>
      </c>
      <c r="AL1383" s="95">
        <f t="shared" si="323"/>
        <v>1</v>
      </c>
      <c r="AM1383" s="107">
        <v>0</v>
      </c>
      <c r="AN1383" s="98">
        <f t="shared" si="324"/>
        <v>642.51440000001935</v>
      </c>
      <c r="AO1383" s="99" t="e">
        <f>SUMIF([1]Sheet1!$AB:$AB,E1383,[1]Sheet1!$AA:$AA)</f>
        <v>#VALUE!</v>
      </c>
      <c r="AP1383" s="100" t="str">
        <f t="shared" si="325"/>
        <v/>
      </c>
      <c r="AQ1383" s="97">
        <f t="shared" si="326"/>
        <v>1</v>
      </c>
      <c r="AR1383" s="100">
        <f t="shared" si="327"/>
        <v>1.5260668485449145</v>
      </c>
      <c r="AS1383" s="101">
        <f t="shared" si="328"/>
        <v>0.21666831711112677</v>
      </c>
      <c r="AT1383" s="100">
        <v>0.11591202664236167</v>
      </c>
      <c r="AU1383" s="108">
        <f t="shared" si="329"/>
        <v>0</v>
      </c>
    </row>
    <row r="1384" spans="1:47" hidden="1">
      <c r="A1384" s="21">
        <v>44927</v>
      </c>
      <c r="B1384" s="23" t="s">
        <v>13</v>
      </c>
      <c r="C1384" s="23" t="s">
        <v>974</v>
      </c>
      <c r="D1384" s="23" t="s">
        <v>1414</v>
      </c>
      <c r="E1384" s="23">
        <v>1000260709</v>
      </c>
      <c r="F1384" s="23" t="s">
        <v>32</v>
      </c>
      <c r="G1384" s="23">
        <v>1069288</v>
      </c>
      <c r="H1384" s="37" t="s">
        <v>20</v>
      </c>
      <c r="I1384" s="4" t="s">
        <v>3526</v>
      </c>
      <c r="J1384" s="4" t="s">
        <v>3563</v>
      </c>
      <c r="K1384" s="24">
        <v>2014.884096</v>
      </c>
      <c r="L1384" s="24">
        <v>2014.884096</v>
      </c>
      <c r="M1384" s="29">
        <v>0</v>
      </c>
      <c r="N1384" s="29">
        <v>0</v>
      </c>
      <c r="O1384" s="29">
        <v>13</v>
      </c>
      <c r="P1384" s="29">
        <v>0</v>
      </c>
      <c r="Q1384" s="29">
        <v>813.89999999999986</v>
      </c>
      <c r="R1384" s="28">
        <v>0</v>
      </c>
      <c r="S1384" s="28">
        <v>51623.93</v>
      </c>
      <c r="T1384" s="28">
        <v>0</v>
      </c>
      <c r="U1384" s="28">
        <v>62000</v>
      </c>
      <c r="V1384" s="29">
        <v>0</v>
      </c>
      <c r="W1384" s="29">
        <v>7</v>
      </c>
      <c r="X1384" s="32">
        <f t="shared" si="315"/>
        <v>13</v>
      </c>
      <c r="Y1384" s="33">
        <f t="shared" si="316"/>
        <v>813.89999999999986</v>
      </c>
      <c r="Z1384" s="33">
        <f t="shared" si="317"/>
        <v>51623.93</v>
      </c>
      <c r="AA1384" s="33">
        <f t="shared" si="318"/>
        <v>62000</v>
      </c>
      <c r="AB1384" s="5">
        <v>7</v>
      </c>
      <c r="AC1384" s="6">
        <v>878122.29</v>
      </c>
      <c r="AD1384" s="32">
        <v>2</v>
      </c>
      <c r="AE1384" s="67">
        <f t="shared" si="319"/>
        <v>0.53846153846153844</v>
      </c>
      <c r="AF1384" s="70">
        <f>IF(C1384=Sheet6!$E$3,Sheet6!$E$4,IF('January 2023'!C1384=Sheet6!$F$3,Sheet6!$F$4,IF('January 2023'!C1384=Sheet6!$G$3,Sheet6!$G$4,IF('January 2023'!C1384=Sheet6!$H$3,Sheet6!$H$4,IF('January 2023'!C1384=Sheet6!$I$3,Sheet6!$I$4,IF('January 2023'!C1384=Sheet6!$J$3,Sheet6!$J$4,IF('January 2023'!C1384=Sheet6!$K$3,Sheet6!$K$4,IF('January 2023'!C1384=Sheet6!$L$3,Sheet6!$L$4))))))))</f>
        <v>0.11591202664236167</v>
      </c>
      <c r="AG1384" s="74">
        <f t="shared" si="320"/>
        <v>0.40394383062319822</v>
      </c>
      <c r="AH1384" s="71">
        <v>0.83099999999999996</v>
      </c>
      <c r="AI1384" s="72">
        <f t="shared" si="321"/>
        <v>0</v>
      </c>
      <c r="AJ1384" s="73">
        <f t="shared" si="322"/>
        <v>0.53846153846153844</v>
      </c>
      <c r="AK1384" s="73">
        <v>0.63021003652928631</v>
      </c>
      <c r="AL1384" s="95">
        <f t="shared" si="323"/>
        <v>0</v>
      </c>
      <c r="AM1384" s="107">
        <v>0</v>
      </c>
      <c r="AN1384" s="98">
        <f t="shared" si="324"/>
        <v>860.46868377600003</v>
      </c>
      <c r="AO1384" s="99" t="e">
        <f>SUMIF([1]Sheet1!$AB:$AB,E1384,[1]Sheet1!$AA:$AA)</f>
        <v>#VALUE!</v>
      </c>
      <c r="AP1384" s="100" t="str">
        <f t="shared" si="325"/>
        <v/>
      </c>
      <c r="AQ1384" s="97">
        <f t="shared" si="326"/>
        <v>1</v>
      </c>
      <c r="AR1384" s="100">
        <f t="shared" si="327"/>
        <v>1.2009934152630379</v>
      </c>
      <c r="AS1384" s="101">
        <f t="shared" si="328"/>
        <v>0.51486611928541104</v>
      </c>
      <c r="AT1384" s="100">
        <v>0.11591202664236167</v>
      </c>
      <c r="AU1384" s="108">
        <f t="shared" si="329"/>
        <v>0</v>
      </c>
    </row>
    <row r="1385" spans="1:47" hidden="1">
      <c r="A1385" s="21">
        <v>44927</v>
      </c>
      <c r="B1385" s="22" t="s">
        <v>13</v>
      </c>
      <c r="C1385" s="22" t="s">
        <v>974</v>
      </c>
      <c r="D1385" s="22" t="s">
        <v>1390</v>
      </c>
      <c r="E1385" s="22">
        <v>1000283448</v>
      </c>
      <c r="F1385" s="22" t="s">
        <v>32</v>
      </c>
      <c r="G1385" s="22">
        <v>1069288</v>
      </c>
      <c r="H1385" s="36" t="s">
        <v>20</v>
      </c>
      <c r="I1385" s="4" t="s">
        <v>3524</v>
      </c>
      <c r="J1385" s="4" t="s">
        <v>3562</v>
      </c>
      <c r="K1385" s="25">
        <v>2004</v>
      </c>
      <c r="L1385" s="25">
        <v>2004</v>
      </c>
      <c r="M1385" s="26">
        <v>0</v>
      </c>
      <c r="N1385" s="26">
        <v>0</v>
      </c>
      <c r="O1385" s="26">
        <v>3</v>
      </c>
      <c r="P1385" s="26">
        <v>0</v>
      </c>
      <c r="Q1385" s="26">
        <v>861.80000000000007</v>
      </c>
      <c r="R1385" s="27">
        <v>0</v>
      </c>
      <c r="S1385" s="27">
        <v>53530.679999999993</v>
      </c>
      <c r="T1385" s="28">
        <v>52400</v>
      </c>
      <c r="U1385" s="27">
        <v>52600</v>
      </c>
      <c r="V1385" s="29">
        <v>1</v>
      </c>
      <c r="W1385" s="26">
        <v>2</v>
      </c>
      <c r="X1385" s="30">
        <f t="shared" si="315"/>
        <v>3</v>
      </c>
      <c r="Y1385" s="31">
        <f t="shared" si="316"/>
        <v>861.80000000000007</v>
      </c>
      <c r="Z1385" s="31">
        <f t="shared" si="317"/>
        <v>53530.679999999993</v>
      </c>
      <c r="AA1385" s="31">
        <f t="shared" si="318"/>
        <v>105000</v>
      </c>
      <c r="AB1385" s="5">
        <v>3</v>
      </c>
      <c r="AC1385" s="6">
        <v>1972471.63</v>
      </c>
      <c r="AD1385" s="30">
        <v>4</v>
      </c>
      <c r="AE1385" s="67">
        <f t="shared" si="319"/>
        <v>1</v>
      </c>
      <c r="AF1385" s="70">
        <f>IF(C1385=Sheet6!$E$3,Sheet6!$E$4,IF('January 2023'!C1385=Sheet6!$F$3,Sheet6!$F$4,IF('January 2023'!C1385=Sheet6!$G$3,Sheet6!$G$4,IF('January 2023'!C1385=Sheet6!$H$3,Sheet6!$H$4,IF('January 2023'!C1385=Sheet6!$I$3,Sheet6!$I$4,IF('January 2023'!C1385=Sheet6!$J$3,Sheet6!$J$4,IF('January 2023'!C1385=Sheet6!$K$3,Sheet6!$K$4,IF('January 2023'!C1385=Sheet6!$L$3,Sheet6!$L$4))))))))</f>
        <v>0.11591202664236167</v>
      </c>
      <c r="AG1385" s="74">
        <f t="shared" si="320"/>
        <v>0.43003992015968068</v>
      </c>
      <c r="AH1385" s="71">
        <v>0.83099999999999996</v>
      </c>
      <c r="AI1385" s="72">
        <f t="shared" si="321"/>
        <v>0</v>
      </c>
      <c r="AJ1385" s="73">
        <f t="shared" si="322"/>
        <v>1</v>
      </c>
      <c r="AK1385" s="73">
        <v>0.63021003652928631</v>
      </c>
      <c r="AL1385" s="95">
        <f t="shared" si="323"/>
        <v>1</v>
      </c>
      <c r="AM1385" s="107">
        <v>0</v>
      </c>
      <c r="AN1385" s="98">
        <f t="shared" si="324"/>
        <v>803.52399999999977</v>
      </c>
      <c r="AO1385" s="99" t="e">
        <f>SUMIF([1]Sheet1!$AB:$AB,E1385,[1]Sheet1!$AA:$AA)</f>
        <v>#VALUE!</v>
      </c>
      <c r="AP1385" s="100" t="str">
        <f t="shared" si="325"/>
        <v/>
      </c>
      <c r="AQ1385" s="97">
        <f t="shared" si="326"/>
        <v>1</v>
      </c>
      <c r="AR1385" s="100">
        <f t="shared" si="327"/>
        <v>1.9614919892667162</v>
      </c>
      <c r="AS1385" s="101">
        <f t="shared" si="328"/>
        <v>0.15648014154188816</v>
      </c>
      <c r="AT1385" s="100">
        <v>0.11591202664236167</v>
      </c>
      <c r="AU1385" s="108">
        <f t="shared" si="329"/>
        <v>0</v>
      </c>
    </row>
    <row r="1386" spans="1:47" hidden="1">
      <c r="A1386" s="21">
        <v>44927</v>
      </c>
      <c r="B1386" s="23" t="s">
        <v>13</v>
      </c>
      <c r="C1386" s="23" t="s">
        <v>974</v>
      </c>
      <c r="D1386" s="23" t="s">
        <v>1400</v>
      </c>
      <c r="E1386" s="23">
        <v>1000284534</v>
      </c>
      <c r="F1386" s="23" t="s">
        <v>32</v>
      </c>
      <c r="G1386" s="23">
        <v>1079549</v>
      </c>
      <c r="H1386" s="37" t="s">
        <v>20</v>
      </c>
      <c r="I1386" s="4" t="s">
        <v>3526</v>
      </c>
      <c r="J1386" s="4" t="s">
        <v>3563</v>
      </c>
      <c r="K1386" s="24">
        <v>1999.6000000000058</v>
      </c>
      <c r="L1386" s="24">
        <v>1999.6000000000058</v>
      </c>
      <c r="M1386" s="29">
        <v>2</v>
      </c>
      <c r="N1386" s="29">
        <v>0</v>
      </c>
      <c r="O1386" s="29">
        <v>11</v>
      </c>
      <c r="P1386" s="29">
        <v>1304</v>
      </c>
      <c r="Q1386" s="29">
        <v>1157.8</v>
      </c>
      <c r="R1386" s="28">
        <v>82519.900000000009</v>
      </c>
      <c r="S1386" s="28">
        <v>73099.999999999985</v>
      </c>
      <c r="T1386" s="28">
        <v>50000</v>
      </c>
      <c r="U1386" s="28">
        <v>73100</v>
      </c>
      <c r="V1386" s="29">
        <v>1</v>
      </c>
      <c r="W1386" s="29">
        <v>2</v>
      </c>
      <c r="X1386" s="32">
        <f t="shared" si="315"/>
        <v>13</v>
      </c>
      <c r="Y1386" s="33">
        <f t="shared" si="316"/>
        <v>2461.8000000000002</v>
      </c>
      <c r="Z1386" s="33">
        <f t="shared" si="317"/>
        <v>155619.9</v>
      </c>
      <c r="AA1386" s="33">
        <f t="shared" si="318"/>
        <v>123100</v>
      </c>
      <c r="AB1386" s="5">
        <v>3</v>
      </c>
      <c r="AC1386" s="6">
        <v>78487.45</v>
      </c>
      <c r="AD1386" s="32">
        <v>0</v>
      </c>
      <c r="AE1386" s="67">
        <f t="shared" si="319"/>
        <v>0.23076923076923078</v>
      </c>
      <c r="AF1386" s="70">
        <f>IF(C1386=Sheet6!$E$3,Sheet6!$E$4,IF('January 2023'!C1386=Sheet6!$F$3,Sheet6!$F$4,IF('January 2023'!C1386=Sheet6!$G$3,Sheet6!$G$4,IF('January 2023'!C1386=Sheet6!$H$3,Sheet6!$H$4,IF('January 2023'!C1386=Sheet6!$I$3,Sheet6!$I$4,IF('January 2023'!C1386=Sheet6!$J$3,Sheet6!$J$4,IF('January 2023'!C1386=Sheet6!$K$3,Sheet6!$K$4,IF('January 2023'!C1386=Sheet6!$L$3,Sheet6!$L$4))))))))</f>
        <v>0.11591202664236167</v>
      </c>
      <c r="AG1386" s="74">
        <f t="shared" si="320"/>
        <v>1.2311462292458457</v>
      </c>
      <c r="AH1386" s="71">
        <v>0.83099999999999996</v>
      </c>
      <c r="AI1386" s="72">
        <f t="shared" si="321"/>
        <v>1</v>
      </c>
      <c r="AJ1386" s="73">
        <f t="shared" si="322"/>
        <v>0.23076923076923078</v>
      </c>
      <c r="AK1386" s="73">
        <v>0.63021003652928631</v>
      </c>
      <c r="AL1386" s="95">
        <f t="shared" si="323"/>
        <v>0</v>
      </c>
      <c r="AM1386" s="107">
        <v>0</v>
      </c>
      <c r="AN1386" s="98">
        <f t="shared" si="324"/>
        <v>0</v>
      </c>
      <c r="AO1386" s="99" t="e">
        <f>SUMIF([1]Sheet1!$AB:$AB,E1386,[1]Sheet1!$AA:$AA)</f>
        <v>#VALUE!</v>
      </c>
      <c r="AP1386" s="100">
        <f t="shared" si="325"/>
        <v>1</v>
      </c>
      <c r="AQ1386" s="97">
        <f t="shared" si="326"/>
        <v>0</v>
      </c>
      <c r="AR1386" s="100">
        <f t="shared" si="327"/>
        <v>0.79102993897310048</v>
      </c>
      <c r="AS1386" s="101">
        <f t="shared" si="328"/>
        <v>2.6126473412695916E-2</v>
      </c>
      <c r="AT1386" s="100">
        <v>0.11591202664236167</v>
      </c>
      <c r="AU1386" s="108">
        <f t="shared" si="329"/>
        <v>1</v>
      </c>
    </row>
    <row r="1387" spans="1:47" hidden="1">
      <c r="A1387" s="21">
        <v>44927</v>
      </c>
      <c r="B1387" s="23" t="s">
        <v>13</v>
      </c>
      <c r="C1387" s="23" t="s">
        <v>974</v>
      </c>
      <c r="D1387" s="23" t="s">
        <v>1394</v>
      </c>
      <c r="E1387" s="23">
        <v>1000280249</v>
      </c>
      <c r="F1387" s="23" t="s">
        <v>32</v>
      </c>
      <c r="G1387" s="23">
        <v>1079549</v>
      </c>
      <c r="H1387" s="37" t="s">
        <v>20</v>
      </c>
      <c r="I1387" s="4" t="s">
        <v>3517</v>
      </c>
      <c r="J1387" s="4" t="s">
        <v>3555</v>
      </c>
      <c r="K1387" s="24">
        <v>1995.6000000000058</v>
      </c>
      <c r="L1387" s="24">
        <v>1995.6000000000058</v>
      </c>
      <c r="M1387" s="29">
        <v>1</v>
      </c>
      <c r="N1387" s="29">
        <v>0</v>
      </c>
      <c r="O1387" s="29">
        <v>11</v>
      </c>
      <c r="P1387" s="29">
        <v>1058</v>
      </c>
      <c r="Q1387" s="29">
        <v>1562.1999999999998</v>
      </c>
      <c r="R1387" s="28">
        <v>66952.490000000005</v>
      </c>
      <c r="S1387" s="28">
        <v>100600.00000000001</v>
      </c>
      <c r="T1387" s="28">
        <v>0</v>
      </c>
      <c r="U1387" s="28">
        <v>100600</v>
      </c>
      <c r="V1387" s="29">
        <v>0</v>
      </c>
      <c r="W1387" s="29">
        <v>5</v>
      </c>
      <c r="X1387" s="32">
        <f t="shared" si="315"/>
        <v>12</v>
      </c>
      <c r="Y1387" s="33">
        <f t="shared" si="316"/>
        <v>2620.1999999999998</v>
      </c>
      <c r="Z1387" s="33">
        <f t="shared" si="317"/>
        <v>167552.49000000002</v>
      </c>
      <c r="AA1387" s="33">
        <f t="shared" si="318"/>
        <v>100600</v>
      </c>
      <c r="AB1387" s="5">
        <v>5</v>
      </c>
      <c r="AC1387" s="6">
        <v>155468.94</v>
      </c>
      <c r="AD1387" s="32">
        <v>0</v>
      </c>
      <c r="AE1387" s="67">
        <f t="shared" si="319"/>
        <v>0.41666666666666669</v>
      </c>
      <c r="AF1387" s="70">
        <f>IF(C1387=Sheet6!$E$3,Sheet6!$E$4,IF('January 2023'!C1387=Sheet6!$F$3,Sheet6!$F$4,IF('January 2023'!C1387=Sheet6!$G$3,Sheet6!$G$4,IF('January 2023'!C1387=Sheet6!$H$3,Sheet6!$H$4,IF('January 2023'!C1387=Sheet6!$I$3,Sheet6!$I$4,IF('January 2023'!C1387=Sheet6!$J$3,Sheet6!$J$4,IF('January 2023'!C1387=Sheet6!$K$3,Sheet6!$K$4,IF('January 2023'!C1387=Sheet6!$L$3,Sheet6!$L$4))))))))</f>
        <v>0.11591202664236167</v>
      </c>
      <c r="AG1387" s="74">
        <f t="shared" si="320"/>
        <v>1.3129885748646983</v>
      </c>
      <c r="AH1387" s="71">
        <v>0.83099999999999996</v>
      </c>
      <c r="AI1387" s="72">
        <f t="shared" si="321"/>
        <v>1</v>
      </c>
      <c r="AJ1387" s="73">
        <f t="shared" si="322"/>
        <v>0.41666666666666669</v>
      </c>
      <c r="AK1387" s="73">
        <v>0.63021003652928631</v>
      </c>
      <c r="AL1387" s="95">
        <f t="shared" si="323"/>
        <v>0</v>
      </c>
      <c r="AM1387" s="107">
        <v>0</v>
      </c>
      <c r="AN1387" s="98">
        <f t="shared" si="324"/>
        <v>0</v>
      </c>
      <c r="AO1387" s="99" t="e">
        <f>SUMIF([1]Sheet1!$AB:$AB,E1387,[1]Sheet1!$AA:$AA)</f>
        <v>#VALUE!</v>
      </c>
      <c r="AP1387" s="100">
        <f t="shared" si="325"/>
        <v>1</v>
      </c>
      <c r="AQ1387" s="97">
        <f t="shared" si="326"/>
        <v>0</v>
      </c>
      <c r="AR1387" s="100">
        <f t="shared" si="327"/>
        <v>0.6004088629181219</v>
      </c>
      <c r="AS1387" s="101">
        <f t="shared" si="328"/>
        <v>0.21167002274100111</v>
      </c>
      <c r="AT1387" s="100">
        <v>0.11591202664236167</v>
      </c>
      <c r="AU1387" s="108">
        <f t="shared" si="329"/>
        <v>0</v>
      </c>
    </row>
    <row r="1388" spans="1:47" hidden="1">
      <c r="A1388" s="21">
        <v>44927</v>
      </c>
      <c r="B1388" s="23" t="s">
        <v>13</v>
      </c>
      <c r="C1388" s="23" t="s">
        <v>974</v>
      </c>
      <c r="D1388" s="23" t="s">
        <v>1441</v>
      </c>
      <c r="E1388" s="23">
        <v>1000281303</v>
      </c>
      <c r="F1388" s="23" t="s">
        <v>32</v>
      </c>
      <c r="G1388" s="23">
        <v>1069288</v>
      </c>
      <c r="H1388" s="37" t="s">
        <v>20</v>
      </c>
      <c r="I1388" s="4" t="s">
        <v>3517</v>
      </c>
      <c r="J1388" s="4" t="s">
        <v>3555</v>
      </c>
      <c r="K1388" s="24">
        <v>1961.9871428571309</v>
      </c>
      <c r="L1388" s="24">
        <v>1961.9871428571309</v>
      </c>
      <c r="M1388" s="29">
        <v>0</v>
      </c>
      <c r="N1388" s="29">
        <v>1</v>
      </c>
      <c r="O1388" s="29">
        <v>15</v>
      </c>
      <c r="P1388" s="29">
        <v>0</v>
      </c>
      <c r="Q1388" s="29">
        <v>1231.3999999999999</v>
      </c>
      <c r="R1388" s="28">
        <v>0</v>
      </c>
      <c r="S1388" s="28">
        <v>77824.219999999987</v>
      </c>
      <c r="T1388" s="28">
        <v>0</v>
      </c>
      <c r="U1388" s="28">
        <v>107500</v>
      </c>
      <c r="V1388" s="29">
        <v>0</v>
      </c>
      <c r="W1388" s="29">
        <v>5</v>
      </c>
      <c r="X1388" s="32">
        <f t="shared" si="315"/>
        <v>15</v>
      </c>
      <c r="Y1388" s="33">
        <f t="shared" si="316"/>
        <v>1231.3999999999999</v>
      </c>
      <c r="Z1388" s="33">
        <f t="shared" si="317"/>
        <v>77824.219999999987</v>
      </c>
      <c r="AA1388" s="33">
        <f t="shared" si="318"/>
        <v>107500</v>
      </c>
      <c r="AB1388" s="5">
        <v>5</v>
      </c>
      <c r="AC1388" s="6">
        <v>713017.61</v>
      </c>
      <c r="AD1388" s="32">
        <v>2</v>
      </c>
      <c r="AE1388" s="67">
        <f t="shared" si="319"/>
        <v>0.33333333333333331</v>
      </c>
      <c r="AF1388" s="70">
        <f>IF(C1388=Sheet6!$E$3,Sheet6!$E$4,IF('January 2023'!C1388=Sheet6!$F$3,Sheet6!$F$4,IF('January 2023'!C1388=Sheet6!$G$3,Sheet6!$G$4,IF('January 2023'!C1388=Sheet6!$H$3,Sheet6!$H$4,IF('January 2023'!C1388=Sheet6!$I$3,Sheet6!$I$4,IF('January 2023'!C1388=Sheet6!$J$3,Sheet6!$J$4,IF('January 2023'!C1388=Sheet6!$K$3,Sheet6!$K$4,IF('January 2023'!C1388=Sheet6!$L$3,Sheet6!$L$4))))))))</f>
        <v>0.11591202664236167</v>
      </c>
      <c r="AG1388" s="74">
        <f t="shared" si="320"/>
        <v>0.62762898548192403</v>
      </c>
      <c r="AH1388" s="71">
        <v>0.83099999999999996</v>
      </c>
      <c r="AI1388" s="72">
        <f t="shared" si="321"/>
        <v>0</v>
      </c>
      <c r="AJ1388" s="73">
        <f t="shared" si="322"/>
        <v>0.33333333333333331</v>
      </c>
      <c r="AK1388" s="73">
        <v>0.63021003652928631</v>
      </c>
      <c r="AL1388" s="95">
        <f t="shared" si="323"/>
        <v>0</v>
      </c>
      <c r="AM1388" s="107">
        <v>0</v>
      </c>
      <c r="AN1388" s="98">
        <f t="shared" si="324"/>
        <v>399.01131571427595</v>
      </c>
      <c r="AO1388" s="99" t="e">
        <f>SUMIF([1]Sheet1!$AB:$AB,E1388,[1]Sheet1!$AA:$AA)</f>
        <v>#VALUE!</v>
      </c>
      <c r="AP1388" s="100" t="str">
        <f t="shared" si="325"/>
        <v/>
      </c>
      <c r="AQ1388" s="97">
        <f t="shared" si="326"/>
        <v>1</v>
      </c>
      <c r="AR1388" s="100">
        <f t="shared" si="327"/>
        <v>1.3813180524006539</v>
      </c>
      <c r="AS1388" s="101">
        <f t="shared" si="328"/>
        <v>0.13304475214391043</v>
      </c>
      <c r="AT1388" s="100">
        <v>0.11591202664236167</v>
      </c>
      <c r="AU1388" s="108">
        <f t="shared" si="329"/>
        <v>0</v>
      </c>
    </row>
    <row r="1389" spans="1:47" hidden="1">
      <c r="A1389" s="21">
        <v>44927</v>
      </c>
      <c r="B1389" s="22" t="s">
        <v>13</v>
      </c>
      <c r="C1389" s="22" t="s">
        <v>974</v>
      </c>
      <c r="D1389" s="22" t="s">
        <v>1304</v>
      </c>
      <c r="E1389" s="22">
        <v>1000280953</v>
      </c>
      <c r="F1389" s="22" t="s">
        <v>32</v>
      </c>
      <c r="G1389" s="22">
        <v>1079549</v>
      </c>
      <c r="H1389" s="36" t="s">
        <v>20</v>
      </c>
      <c r="I1389" s="4" t="s">
        <v>3517</v>
      </c>
      <c r="J1389" s="4" t="s">
        <v>3555</v>
      </c>
      <c r="K1389" s="25">
        <v>1919.8000000000175</v>
      </c>
      <c r="L1389" s="25">
        <v>1919.8000000000175</v>
      </c>
      <c r="M1389" s="26">
        <v>0</v>
      </c>
      <c r="N1389" s="26">
        <v>1</v>
      </c>
      <c r="O1389" s="26">
        <v>15</v>
      </c>
      <c r="P1389" s="26">
        <v>0</v>
      </c>
      <c r="Q1389" s="26">
        <v>684.7</v>
      </c>
      <c r="R1389" s="27">
        <v>0</v>
      </c>
      <c r="S1389" s="27">
        <v>44406.84</v>
      </c>
      <c r="T1389" s="28">
        <v>0</v>
      </c>
      <c r="U1389" s="27">
        <v>49200</v>
      </c>
      <c r="V1389" s="29">
        <v>0</v>
      </c>
      <c r="W1389" s="26">
        <v>6</v>
      </c>
      <c r="X1389" s="30">
        <f t="shared" si="315"/>
        <v>15</v>
      </c>
      <c r="Y1389" s="31">
        <f t="shared" si="316"/>
        <v>684.7</v>
      </c>
      <c r="Z1389" s="31">
        <f t="shared" si="317"/>
        <v>44406.84</v>
      </c>
      <c r="AA1389" s="31">
        <f t="shared" si="318"/>
        <v>49200</v>
      </c>
      <c r="AB1389" s="5">
        <v>6</v>
      </c>
      <c r="AC1389" s="6">
        <v>22820018.739999998</v>
      </c>
      <c r="AD1389" s="30">
        <v>47</v>
      </c>
      <c r="AE1389" s="67">
        <f t="shared" si="319"/>
        <v>0.4</v>
      </c>
      <c r="AF1389" s="70">
        <f>IF(C1389=Sheet6!$E$3,Sheet6!$E$4,IF('January 2023'!C1389=Sheet6!$F$3,Sheet6!$F$4,IF('January 2023'!C1389=Sheet6!$G$3,Sheet6!$G$4,IF('January 2023'!C1389=Sheet6!$H$3,Sheet6!$H$4,IF('January 2023'!C1389=Sheet6!$I$3,Sheet6!$I$4,IF('January 2023'!C1389=Sheet6!$J$3,Sheet6!$J$4,IF('January 2023'!C1389=Sheet6!$K$3,Sheet6!$K$4,IF('January 2023'!C1389=Sheet6!$L$3,Sheet6!$L$4))))))))</f>
        <v>0.11591202664236167</v>
      </c>
      <c r="AG1389" s="74">
        <f t="shared" si="320"/>
        <v>0.35665173455567967</v>
      </c>
      <c r="AH1389" s="71">
        <v>0.83099999999999996</v>
      </c>
      <c r="AI1389" s="72">
        <f t="shared" si="321"/>
        <v>0</v>
      </c>
      <c r="AJ1389" s="73">
        <f t="shared" si="322"/>
        <v>0.4</v>
      </c>
      <c r="AK1389" s="73">
        <v>0.63021003652928631</v>
      </c>
      <c r="AL1389" s="95">
        <f t="shared" si="323"/>
        <v>0</v>
      </c>
      <c r="AM1389" s="107">
        <v>1</v>
      </c>
      <c r="AN1389" s="98">
        <f t="shared" si="324"/>
        <v>910.65380000001437</v>
      </c>
      <c r="AO1389" s="99" t="e">
        <f>SUMIF([1]Sheet1!$AB:$AB,E1389,[1]Sheet1!$AA:$AA)</f>
        <v>#VALUE!</v>
      </c>
      <c r="AP1389" s="100" t="str">
        <f t="shared" si="325"/>
        <v/>
      </c>
      <c r="AQ1389" s="97">
        <f t="shared" si="326"/>
        <v>1</v>
      </c>
      <c r="AR1389" s="100">
        <f t="shared" si="327"/>
        <v>1.1079374258560168</v>
      </c>
      <c r="AS1389" s="101">
        <f t="shared" si="328"/>
        <v>0.6048521952892969</v>
      </c>
      <c r="AT1389" s="100">
        <v>0.11591202664236167</v>
      </c>
      <c r="AU1389" s="108">
        <f t="shared" si="329"/>
        <v>0</v>
      </c>
    </row>
    <row r="1390" spans="1:47" hidden="1">
      <c r="A1390" s="21">
        <v>44927</v>
      </c>
      <c r="B1390" s="22" t="s">
        <v>13</v>
      </c>
      <c r="C1390" s="22" t="s">
        <v>974</v>
      </c>
      <c r="D1390" s="22" t="s">
        <v>1437</v>
      </c>
      <c r="E1390" s="22">
        <v>1000284165</v>
      </c>
      <c r="F1390" s="22" t="s">
        <v>32</v>
      </c>
      <c r="G1390" s="22">
        <v>1069288</v>
      </c>
      <c r="H1390" s="36" t="s">
        <v>20</v>
      </c>
      <c r="I1390" s="4" t="s">
        <v>3524</v>
      </c>
      <c r="J1390" s="4" t="s">
        <v>3562</v>
      </c>
      <c r="K1390" s="25">
        <v>1900.5999999999767</v>
      </c>
      <c r="L1390" s="25">
        <v>1900.5999999999767</v>
      </c>
      <c r="M1390" s="26">
        <v>0</v>
      </c>
      <c r="N1390" s="26">
        <v>0</v>
      </c>
      <c r="O1390" s="26">
        <v>21</v>
      </c>
      <c r="P1390" s="26">
        <v>0</v>
      </c>
      <c r="Q1390" s="26">
        <v>1262.9000000000001</v>
      </c>
      <c r="R1390" s="27">
        <v>0</v>
      </c>
      <c r="S1390" s="27">
        <v>80224.549999999988</v>
      </c>
      <c r="T1390" s="28">
        <v>0</v>
      </c>
      <c r="U1390" s="27">
        <v>103000</v>
      </c>
      <c r="V1390" s="29">
        <v>0</v>
      </c>
      <c r="W1390" s="26">
        <v>9</v>
      </c>
      <c r="X1390" s="30">
        <f t="shared" si="315"/>
        <v>21</v>
      </c>
      <c r="Y1390" s="31">
        <f t="shared" si="316"/>
        <v>1262.9000000000001</v>
      </c>
      <c r="Z1390" s="31">
        <f t="shared" si="317"/>
        <v>80224.549999999988</v>
      </c>
      <c r="AA1390" s="31">
        <f t="shared" si="318"/>
        <v>103000</v>
      </c>
      <c r="AB1390" s="5">
        <v>9</v>
      </c>
      <c r="AC1390" s="6">
        <v>481075.4</v>
      </c>
      <c r="AD1390" s="30">
        <v>1</v>
      </c>
      <c r="AE1390" s="67">
        <f t="shared" si="319"/>
        <v>0.42857142857142855</v>
      </c>
      <c r="AF1390" s="70">
        <f>IF(C1390=Sheet6!$E$3,Sheet6!$E$4,IF('January 2023'!C1390=Sheet6!$F$3,Sheet6!$F$4,IF('January 2023'!C1390=Sheet6!$G$3,Sheet6!$G$4,IF('January 2023'!C1390=Sheet6!$H$3,Sheet6!$H$4,IF('January 2023'!C1390=Sheet6!$I$3,Sheet6!$I$4,IF('January 2023'!C1390=Sheet6!$J$3,Sheet6!$J$4,IF('January 2023'!C1390=Sheet6!$K$3,Sheet6!$K$4,IF('January 2023'!C1390=Sheet6!$L$3,Sheet6!$L$4))))))))</f>
        <v>0.11591202664236167</v>
      </c>
      <c r="AG1390" s="74">
        <f t="shared" si="320"/>
        <v>0.66447437651268837</v>
      </c>
      <c r="AH1390" s="71">
        <v>0.83099999999999996</v>
      </c>
      <c r="AI1390" s="72">
        <f t="shared" si="321"/>
        <v>0</v>
      </c>
      <c r="AJ1390" s="73">
        <f t="shared" si="322"/>
        <v>0.42857142857142855</v>
      </c>
      <c r="AK1390" s="73">
        <v>0.63021003652928631</v>
      </c>
      <c r="AL1390" s="95">
        <f t="shared" si="323"/>
        <v>0</v>
      </c>
      <c r="AM1390" s="107">
        <v>1</v>
      </c>
      <c r="AN1390" s="98">
        <f t="shared" si="324"/>
        <v>316.49859999998057</v>
      </c>
      <c r="AO1390" s="99" t="e">
        <f>SUMIF([1]Sheet1!$AB:$AB,E1390,[1]Sheet1!$AA:$AA)</f>
        <v>#VALUE!</v>
      </c>
      <c r="AP1390" s="100" t="str">
        <f t="shared" si="325"/>
        <v/>
      </c>
      <c r="AQ1390" s="97">
        <f t="shared" si="326"/>
        <v>1</v>
      </c>
      <c r="AR1390" s="100">
        <f t="shared" si="327"/>
        <v>1.2838962636748976</v>
      </c>
      <c r="AS1390" s="101">
        <f t="shared" si="328"/>
        <v>0.14688383068765221</v>
      </c>
      <c r="AT1390" s="100">
        <v>0.11591202664236167</v>
      </c>
      <c r="AU1390" s="108">
        <f t="shared" si="329"/>
        <v>0</v>
      </c>
    </row>
    <row r="1391" spans="1:47" hidden="1">
      <c r="A1391" s="21">
        <v>44927</v>
      </c>
      <c r="B1391" s="23" t="s">
        <v>13</v>
      </c>
      <c r="C1391" s="23" t="s">
        <v>974</v>
      </c>
      <c r="D1391" s="23" t="s">
        <v>1412</v>
      </c>
      <c r="E1391" s="23">
        <v>1000285748</v>
      </c>
      <c r="F1391" s="23" t="s">
        <v>32</v>
      </c>
      <c r="G1391" s="23">
        <v>1069288</v>
      </c>
      <c r="H1391" s="37" t="s">
        <v>20</v>
      </c>
      <c r="I1391" s="4" t="s">
        <v>3517</v>
      </c>
      <c r="J1391" s="4" t="s">
        <v>3555</v>
      </c>
      <c r="K1391" s="24">
        <v>1897.5000000000437</v>
      </c>
      <c r="L1391" s="24">
        <v>1897.5000000000437</v>
      </c>
      <c r="M1391" s="29">
        <v>0</v>
      </c>
      <c r="N1391" s="29">
        <v>0</v>
      </c>
      <c r="O1391" s="29">
        <v>26</v>
      </c>
      <c r="P1391" s="29">
        <v>0</v>
      </c>
      <c r="Q1391" s="29">
        <v>3068.5999999999995</v>
      </c>
      <c r="R1391" s="28">
        <v>0</v>
      </c>
      <c r="S1391" s="28">
        <v>197065.97000000003</v>
      </c>
      <c r="T1391" s="28">
        <v>0</v>
      </c>
      <c r="U1391" s="28">
        <v>232070</v>
      </c>
      <c r="V1391" s="29">
        <v>0</v>
      </c>
      <c r="W1391" s="29">
        <v>19</v>
      </c>
      <c r="X1391" s="32">
        <f t="shared" si="315"/>
        <v>26</v>
      </c>
      <c r="Y1391" s="33">
        <f t="shared" si="316"/>
        <v>3068.5999999999995</v>
      </c>
      <c r="Z1391" s="33">
        <f t="shared" si="317"/>
        <v>197065.97000000003</v>
      </c>
      <c r="AA1391" s="33">
        <f t="shared" si="318"/>
        <v>232070</v>
      </c>
      <c r="AB1391" s="5">
        <v>19</v>
      </c>
      <c r="AC1391" s="6">
        <v>795583.75</v>
      </c>
      <c r="AD1391" s="32">
        <v>2</v>
      </c>
      <c r="AE1391" s="67">
        <f t="shared" si="319"/>
        <v>0.73076923076923073</v>
      </c>
      <c r="AF1391" s="70">
        <f>IF(C1391=Sheet6!$E$3,Sheet6!$E$4,IF('January 2023'!C1391=Sheet6!$F$3,Sheet6!$F$4,IF('January 2023'!C1391=Sheet6!$G$3,Sheet6!$G$4,IF('January 2023'!C1391=Sheet6!$H$3,Sheet6!$H$4,IF('January 2023'!C1391=Sheet6!$I$3,Sheet6!$I$4,IF('January 2023'!C1391=Sheet6!$J$3,Sheet6!$J$4,IF('January 2023'!C1391=Sheet6!$K$3,Sheet6!$K$4,IF('January 2023'!C1391=Sheet6!$L$3,Sheet6!$L$4))))))))</f>
        <v>0.11591202664236167</v>
      </c>
      <c r="AG1391" s="74">
        <f t="shared" si="320"/>
        <v>1.6171805006587241</v>
      </c>
      <c r="AH1391" s="71">
        <v>0.83099999999999996</v>
      </c>
      <c r="AI1391" s="72">
        <f t="shared" si="321"/>
        <v>1</v>
      </c>
      <c r="AJ1391" s="73">
        <f t="shared" si="322"/>
        <v>0.73076923076923073</v>
      </c>
      <c r="AK1391" s="73">
        <v>0.63021003652928631</v>
      </c>
      <c r="AL1391" s="95">
        <f t="shared" si="323"/>
        <v>1</v>
      </c>
      <c r="AM1391" s="107">
        <v>0</v>
      </c>
      <c r="AN1391" s="98">
        <f t="shared" si="324"/>
        <v>0</v>
      </c>
      <c r="AO1391" s="99" t="e">
        <f>SUMIF([1]Sheet1!$AB:$AB,E1391,[1]Sheet1!$AA:$AA)</f>
        <v>#VALUE!</v>
      </c>
      <c r="AP1391" s="100">
        <f t="shared" si="325"/>
        <v>1</v>
      </c>
      <c r="AQ1391" s="97">
        <f t="shared" si="326"/>
        <v>0</v>
      </c>
      <c r="AR1391" s="100">
        <f t="shared" si="327"/>
        <v>1.1776259493204229</v>
      </c>
      <c r="AS1391" s="101">
        <f t="shared" si="328"/>
        <v>-0.90443372231070662</v>
      </c>
      <c r="AT1391" s="100">
        <v>0.11591202664236167</v>
      </c>
      <c r="AU1391" s="108">
        <f t="shared" si="329"/>
        <v>1</v>
      </c>
    </row>
    <row r="1392" spans="1:47" hidden="1">
      <c r="A1392" s="21">
        <v>44927</v>
      </c>
      <c r="B1392" s="22" t="s">
        <v>13</v>
      </c>
      <c r="C1392" s="22" t="s">
        <v>974</v>
      </c>
      <c r="D1392" s="22" t="s">
        <v>1428</v>
      </c>
      <c r="E1392" s="22">
        <v>1001854902</v>
      </c>
      <c r="F1392" s="22" t="s">
        <v>32</v>
      </c>
      <c r="G1392" s="22">
        <v>1079549</v>
      </c>
      <c r="H1392" s="36" t="s">
        <v>20</v>
      </c>
      <c r="I1392" s="4" t="s">
        <v>3515</v>
      </c>
      <c r="J1392" s="4" t="s">
        <v>3553</v>
      </c>
      <c r="K1392" s="25">
        <v>1840.5699999999924</v>
      </c>
      <c r="L1392" s="25">
        <v>1840.5699999999924</v>
      </c>
      <c r="M1392" s="26">
        <v>1</v>
      </c>
      <c r="N1392" s="26">
        <v>0</v>
      </c>
      <c r="O1392" s="26">
        <v>5</v>
      </c>
      <c r="P1392" s="26">
        <v>1200</v>
      </c>
      <c r="Q1392" s="26">
        <v>702.3</v>
      </c>
      <c r="R1392" s="27">
        <v>75938.55</v>
      </c>
      <c r="S1392" s="27">
        <v>44999.999999999993</v>
      </c>
      <c r="T1392" s="28">
        <v>100</v>
      </c>
      <c r="U1392" s="27">
        <v>45000</v>
      </c>
      <c r="V1392" s="29">
        <v>0</v>
      </c>
      <c r="W1392" s="26">
        <v>4</v>
      </c>
      <c r="X1392" s="30">
        <f t="shared" si="315"/>
        <v>6</v>
      </c>
      <c r="Y1392" s="31">
        <f t="shared" si="316"/>
        <v>1902.3</v>
      </c>
      <c r="Z1392" s="31">
        <f t="shared" si="317"/>
        <v>120938.54999999999</v>
      </c>
      <c r="AA1392" s="31">
        <f t="shared" si="318"/>
        <v>45100</v>
      </c>
      <c r="AB1392" s="5">
        <v>4</v>
      </c>
      <c r="AC1392" s="6">
        <v>202716.3</v>
      </c>
      <c r="AD1392" s="30">
        <v>0</v>
      </c>
      <c r="AE1392" s="67">
        <f t="shared" si="319"/>
        <v>0.66666666666666663</v>
      </c>
      <c r="AF1392" s="70">
        <f>IF(C1392=Sheet6!$E$3,Sheet6!$E$4,IF('January 2023'!C1392=Sheet6!$F$3,Sheet6!$F$4,IF('January 2023'!C1392=Sheet6!$G$3,Sheet6!$G$4,IF('January 2023'!C1392=Sheet6!$H$3,Sheet6!$H$4,IF('January 2023'!C1392=Sheet6!$I$3,Sheet6!$I$4,IF('January 2023'!C1392=Sheet6!$J$3,Sheet6!$J$4,IF('January 2023'!C1392=Sheet6!$K$3,Sheet6!$K$4,IF('January 2023'!C1392=Sheet6!$L$3,Sheet6!$L$4))))))))</f>
        <v>0.11591202664236167</v>
      </c>
      <c r="AG1392" s="74">
        <f t="shared" si="320"/>
        <v>1.0335385233922143</v>
      </c>
      <c r="AH1392" s="71">
        <v>0.83099999999999996</v>
      </c>
      <c r="AI1392" s="72">
        <f t="shared" si="321"/>
        <v>1</v>
      </c>
      <c r="AJ1392" s="73">
        <f t="shared" si="322"/>
        <v>0.66666666666666663</v>
      </c>
      <c r="AK1392" s="73">
        <v>0.63021003652928631</v>
      </c>
      <c r="AL1392" s="95">
        <f t="shared" si="323"/>
        <v>1</v>
      </c>
      <c r="AM1392" s="107">
        <v>0</v>
      </c>
      <c r="AN1392" s="98">
        <f t="shared" si="324"/>
        <v>0</v>
      </c>
      <c r="AO1392" s="99" t="e">
        <f>SUMIF([1]Sheet1!$AB:$AB,E1392,[1]Sheet1!$AA:$AA)</f>
        <v>#VALUE!</v>
      </c>
      <c r="AP1392" s="100">
        <f t="shared" si="325"/>
        <v>1</v>
      </c>
      <c r="AQ1392" s="97">
        <f t="shared" si="326"/>
        <v>0</v>
      </c>
      <c r="AR1392" s="100">
        <f t="shared" si="327"/>
        <v>0.37291665891479603</v>
      </c>
      <c r="AS1392" s="101">
        <f t="shared" si="328"/>
        <v>0.61457626699684376</v>
      </c>
      <c r="AT1392" s="100">
        <v>0.11591202664236167</v>
      </c>
      <c r="AU1392" s="108">
        <f t="shared" si="329"/>
        <v>0</v>
      </c>
    </row>
    <row r="1393" spans="1:47" hidden="1">
      <c r="A1393" s="21">
        <v>44927</v>
      </c>
      <c r="B1393" s="22" t="s">
        <v>13</v>
      </c>
      <c r="C1393" s="22" t="s">
        <v>974</v>
      </c>
      <c r="D1393" s="22" t="s">
        <v>1498</v>
      </c>
      <c r="E1393" s="22">
        <v>1000281334</v>
      </c>
      <c r="F1393" s="22" t="s">
        <v>32</v>
      </c>
      <c r="G1393" s="22">
        <v>1069288</v>
      </c>
      <c r="H1393" s="36" t="s">
        <v>20</v>
      </c>
      <c r="I1393" s="4" t="s">
        <v>3517</v>
      </c>
      <c r="J1393" s="4" t="s">
        <v>3555</v>
      </c>
      <c r="K1393" s="25">
        <v>1807.3600000000006</v>
      </c>
      <c r="L1393" s="25">
        <v>1807.3600000000006</v>
      </c>
      <c r="M1393" s="26">
        <v>2</v>
      </c>
      <c r="N1393" s="26">
        <v>0</v>
      </c>
      <c r="O1393" s="26">
        <v>4</v>
      </c>
      <c r="P1393" s="26">
        <v>1456</v>
      </c>
      <c r="Q1393" s="26">
        <v>257.40000000000003</v>
      </c>
      <c r="R1393" s="27">
        <v>92138.78</v>
      </c>
      <c r="S1393" s="27">
        <v>4504</v>
      </c>
      <c r="T1393" s="28">
        <v>75938.55</v>
      </c>
      <c r="U1393" s="27">
        <v>17000</v>
      </c>
      <c r="V1393" s="29">
        <v>1</v>
      </c>
      <c r="W1393" s="26">
        <v>2</v>
      </c>
      <c r="X1393" s="30">
        <f t="shared" si="315"/>
        <v>6</v>
      </c>
      <c r="Y1393" s="31">
        <f t="shared" si="316"/>
        <v>1713.4</v>
      </c>
      <c r="Z1393" s="31">
        <f t="shared" si="317"/>
        <v>96642.78</v>
      </c>
      <c r="AA1393" s="31">
        <f t="shared" si="318"/>
        <v>92938.55</v>
      </c>
      <c r="AB1393" s="5">
        <v>3</v>
      </c>
      <c r="AC1393" s="6">
        <v>1615742.79</v>
      </c>
      <c r="AD1393" s="30">
        <v>4</v>
      </c>
      <c r="AE1393" s="67">
        <f t="shared" si="319"/>
        <v>0.5</v>
      </c>
      <c r="AF1393" s="70">
        <f>IF(C1393=Sheet6!$E$3,Sheet6!$E$4,IF('January 2023'!C1393=Sheet6!$F$3,Sheet6!$F$4,IF('January 2023'!C1393=Sheet6!$G$3,Sheet6!$G$4,IF('January 2023'!C1393=Sheet6!$H$3,Sheet6!$H$4,IF('January 2023'!C1393=Sheet6!$I$3,Sheet6!$I$4,IF('January 2023'!C1393=Sheet6!$J$3,Sheet6!$J$4,IF('January 2023'!C1393=Sheet6!$K$3,Sheet6!$K$4,IF('January 2023'!C1393=Sheet6!$L$3,Sheet6!$L$4))))))))</f>
        <v>0.11591202664236167</v>
      </c>
      <c r="AG1393" s="74">
        <f t="shared" si="320"/>
        <v>0.94801257082152945</v>
      </c>
      <c r="AH1393" s="71">
        <v>0.83099999999999996</v>
      </c>
      <c r="AI1393" s="72">
        <f t="shared" si="321"/>
        <v>1</v>
      </c>
      <c r="AJ1393" s="73">
        <f t="shared" si="322"/>
        <v>0.5</v>
      </c>
      <c r="AK1393" s="73">
        <v>0.63021003652928631</v>
      </c>
      <c r="AL1393" s="95">
        <f t="shared" si="323"/>
        <v>0</v>
      </c>
      <c r="AM1393" s="107">
        <v>0</v>
      </c>
      <c r="AN1393" s="98">
        <f t="shared" si="324"/>
        <v>0</v>
      </c>
      <c r="AO1393" s="99" t="e">
        <f>SUMIF([1]Sheet1!$AB:$AB,E1393,[1]Sheet1!$AA:$AA)</f>
        <v>#VALUE!</v>
      </c>
      <c r="AP1393" s="100">
        <f t="shared" si="325"/>
        <v>1</v>
      </c>
      <c r="AQ1393" s="97">
        <f t="shared" si="326"/>
        <v>0</v>
      </c>
      <c r="AR1393" s="100">
        <f t="shared" si="327"/>
        <v>0.96167090805955713</v>
      </c>
      <c r="AS1393" s="101">
        <f t="shared" si="328"/>
        <v>8.8323890166184582E-2</v>
      </c>
      <c r="AT1393" s="100">
        <v>0.11591202664236167</v>
      </c>
      <c r="AU1393" s="108">
        <f t="shared" si="329"/>
        <v>1</v>
      </c>
    </row>
    <row r="1394" spans="1:47" hidden="1">
      <c r="A1394" s="21">
        <v>44927</v>
      </c>
      <c r="B1394" s="23" t="s">
        <v>13</v>
      </c>
      <c r="C1394" s="23" t="s">
        <v>974</v>
      </c>
      <c r="D1394" s="23" t="s">
        <v>1411</v>
      </c>
      <c r="E1394" s="23">
        <v>1000280487</v>
      </c>
      <c r="F1394" s="23" t="s">
        <v>32</v>
      </c>
      <c r="G1394" s="23">
        <v>1069288</v>
      </c>
      <c r="H1394" s="37" t="s">
        <v>20</v>
      </c>
      <c r="I1394" s="4" t="s">
        <v>3517</v>
      </c>
      <c r="J1394" s="4" t="s">
        <v>3555</v>
      </c>
      <c r="K1394" s="24">
        <v>1789</v>
      </c>
      <c r="L1394" s="24">
        <v>1789</v>
      </c>
      <c r="M1394" s="29">
        <v>1</v>
      </c>
      <c r="N1394" s="29">
        <v>0</v>
      </c>
      <c r="O1394" s="29">
        <v>17</v>
      </c>
      <c r="P1394" s="29">
        <v>900</v>
      </c>
      <c r="Q1394" s="29">
        <v>1481.5</v>
      </c>
      <c r="R1394" s="28">
        <v>56953.919999999998</v>
      </c>
      <c r="S1394" s="28">
        <v>92003.37</v>
      </c>
      <c r="T1394" s="28">
        <v>0</v>
      </c>
      <c r="U1394" s="28">
        <v>120700</v>
      </c>
      <c r="V1394" s="29">
        <v>0</v>
      </c>
      <c r="W1394" s="29">
        <v>9</v>
      </c>
      <c r="X1394" s="32">
        <f t="shared" si="315"/>
        <v>18</v>
      </c>
      <c r="Y1394" s="33">
        <f t="shared" si="316"/>
        <v>2381.5</v>
      </c>
      <c r="Z1394" s="33">
        <f t="shared" si="317"/>
        <v>148957.28999999998</v>
      </c>
      <c r="AA1394" s="33">
        <f t="shared" si="318"/>
        <v>120700</v>
      </c>
      <c r="AB1394" s="5">
        <v>9</v>
      </c>
      <c r="AC1394" s="6">
        <v>539965.89</v>
      </c>
      <c r="AD1394" s="32">
        <v>1</v>
      </c>
      <c r="AE1394" s="67">
        <f t="shared" si="319"/>
        <v>0.5</v>
      </c>
      <c r="AF1394" s="70">
        <f>IF(C1394=Sheet6!$E$3,Sheet6!$E$4,IF('January 2023'!C1394=Sheet6!$F$3,Sheet6!$F$4,IF('January 2023'!C1394=Sheet6!$G$3,Sheet6!$G$4,IF('January 2023'!C1394=Sheet6!$H$3,Sheet6!$H$4,IF('January 2023'!C1394=Sheet6!$I$3,Sheet6!$I$4,IF('January 2023'!C1394=Sheet6!$J$3,Sheet6!$J$4,IF('January 2023'!C1394=Sheet6!$K$3,Sheet6!$K$4,IF('January 2023'!C1394=Sheet6!$L$3,Sheet6!$L$4))))))))</f>
        <v>0.11591202664236167</v>
      </c>
      <c r="AG1394" s="74">
        <f t="shared" si="320"/>
        <v>1.3311906092789267</v>
      </c>
      <c r="AH1394" s="71">
        <v>0.83099999999999996</v>
      </c>
      <c r="AI1394" s="72">
        <f t="shared" si="321"/>
        <v>1</v>
      </c>
      <c r="AJ1394" s="73">
        <f t="shared" si="322"/>
        <v>0.5</v>
      </c>
      <c r="AK1394" s="73">
        <v>0.63021003652928631</v>
      </c>
      <c r="AL1394" s="95">
        <f t="shared" si="323"/>
        <v>0</v>
      </c>
      <c r="AM1394" s="107">
        <v>1</v>
      </c>
      <c r="AN1394" s="98">
        <f t="shared" si="324"/>
        <v>0</v>
      </c>
      <c r="AO1394" s="99" t="e">
        <f>SUMIF([1]Sheet1!$AB:$AB,E1394,[1]Sheet1!$AA:$AA)</f>
        <v>#VALUE!</v>
      </c>
      <c r="AP1394" s="100">
        <f t="shared" si="325"/>
        <v>1</v>
      </c>
      <c r="AQ1394" s="97">
        <f t="shared" si="326"/>
        <v>0</v>
      </c>
      <c r="AR1394" s="100">
        <f t="shared" si="327"/>
        <v>0.81029938178923644</v>
      </c>
      <c r="AS1394" s="101">
        <f t="shared" si="328"/>
        <v>-7.8662927742351396E-2</v>
      </c>
      <c r="AT1394" s="100">
        <v>0.11591202664236167</v>
      </c>
      <c r="AU1394" s="108">
        <f t="shared" si="329"/>
        <v>1</v>
      </c>
    </row>
    <row r="1395" spans="1:47" hidden="1">
      <c r="A1395" s="21">
        <v>44927</v>
      </c>
      <c r="B1395" s="23" t="s">
        <v>13</v>
      </c>
      <c r="C1395" s="23" t="s">
        <v>974</v>
      </c>
      <c r="D1395" s="23" t="s">
        <v>1439</v>
      </c>
      <c r="E1395" s="23">
        <v>1000283462</v>
      </c>
      <c r="F1395" s="23" t="s">
        <v>32</v>
      </c>
      <c r="G1395" s="23">
        <v>1069288</v>
      </c>
      <c r="H1395" s="37" t="s">
        <v>20</v>
      </c>
      <c r="I1395" s="4" t="s">
        <v>3524</v>
      </c>
      <c r="J1395" s="4" t="s">
        <v>3562</v>
      </c>
      <c r="K1395" s="24">
        <v>1712.6514815999999</v>
      </c>
      <c r="L1395" s="24">
        <v>1712.6514815999999</v>
      </c>
      <c r="M1395" s="29">
        <v>1</v>
      </c>
      <c r="N1395" s="29">
        <v>0</v>
      </c>
      <c r="O1395" s="29">
        <v>47</v>
      </c>
      <c r="P1395" s="29">
        <v>100</v>
      </c>
      <c r="Q1395" s="29">
        <v>2843.8</v>
      </c>
      <c r="R1395" s="28">
        <v>6328.21</v>
      </c>
      <c r="S1395" s="28">
        <v>172200.00000000003</v>
      </c>
      <c r="T1395" s="28">
        <v>0</v>
      </c>
      <c r="U1395" s="28">
        <v>172200</v>
      </c>
      <c r="V1395" s="29">
        <v>0</v>
      </c>
      <c r="W1395" s="29">
        <v>14</v>
      </c>
      <c r="X1395" s="32">
        <f t="shared" si="315"/>
        <v>48</v>
      </c>
      <c r="Y1395" s="33">
        <f t="shared" si="316"/>
        <v>2943.8</v>
      </c>
      <c r="Z1395" s="33">
        <f t="shared" si="317"/>
        <v>178528.21000000002</v>
      </c>
      <c r="AA1395" s="33">
        <f t="shared" si="318"/>
        <v>172200</v>
      </c>
      <c r="AB1395" s="5">
        <v>14</v>
      </c>
      <c r="AC1395" s="6">
        <v>368724.05</v>
      </c>
      <c r="AD1395" s="32">
        <v>1</v>
      </c>
      <c r="AE1395" s="67">
        <f t="shared" si="319"/>
        <v>0.29166666666666669</v>
      </c>
      <c r="AF1395" s="70">
        <f>IF(C1395=Sheet6!$E$3,Sheet6!$E$4,IF('January 2023'!C1395=Sheet6!$F$3,Sheet6!$F$4,IF('January 2023'!C1395=Sheet6!$G$3,Sheet6!$G$4,IF('January 2023'!C1395=Sheet6!$H$3,Sheet6!$H$4,IF('January 2023'!C1395=Sheet6!$I$3,Sheet6!$I$4,IF('January 2023'!C1395=Sheet6!$J$3,Sheet6!$J$4,IF('January 2023'!C1395=Sheet6!$K$3,Sheet6!$K$4,IF('January 2023'!C1395=Sheet6!$L$3,Sheet6!$L$4))))))))</f>
        <v>0.11591202664236167</v>
      </c>
      <c r="AG1395" s="74">
        <f t="shared" si="320"/>
        <v>1.7188552555069943</v>
      </c>
      <c r="AH1395" s="71">
        <v>0.83099999999999996</v>
      </c>
      <c r="AI1395" s="72">
        <f t="shared" si="321"/>
        <v>1</v>
      </c>
      <c r="AJ1395" s="73">
        <f t="shared" si="322"/>
        <v>0.29166666666666669</v>
      </c>
      <c r="AK1395" s="73">
        <v>0.63021003652928631</v>
      </c>
      <c r="AL1395" s="95">
        <f t="shared" si="323"/>
        <v>0</v>
      </c>
      <c r="AM1395" s="107">
        <v>0</v>
      </c>
      <c r="AN1395" s="98">
        <f t="shared" si="324"/>
        <v>0</v>
      </c>
      <c r="AO1395" s="99" t="e">
        <f>SUMIF([1]Sheet1!$AB:$AB,E1395,[1]Sheet1!$AA:$AA)</f>
        <v>#VALUE!</v>
      </c>
      <c r="AP1395" s="100">
        <f t="shared" si="325"/>
        <v>1</v>
      </c>
      <c r="AQ1395" s="97">
        <f t="shared" si="326"/>
        <v>0</v>
      </c>
      <c r="AR1395" s="100">
        <f t="shared" si="327"/>
        <v>0.96455344508299268</v>
      </c>
      <c r="AS1395" s="101">
        <f t="shared" si="328"/>
        <v>-0.65792775829827899</v>
      </c>
      <c r="AT1395" s="100">
        <v>0.11591202664236167</v>
      </c>
      <c r="AU1395" s="108">
        <f t="shared" si="329"/>
        <v>1</v>
      </c>
    </row>
    <row r="1396" spans="1:47" hidden="1">
      <c r="A1396" s="21">
        <v>44927</v>
      </c>
      <c r="B1396" s="22" t="s">
        <v>13</v>
      </c>
      <c r="C1396" s="22" t="s">
        <v>974</v>
      </c>
      <c r="D1396" s="22" t="s">
        <v>1289</v>
      </c>
      <c r="E1396" s="22">
        <v>1000281392</v>
      </c>
      <c r="F1396" s="22" t="s">
        <v>32</v>
      </c>
      <c r="G1396" s="22">
        <v>1079549</v>
      </c>
      <c r="H1396" s="36" t="s">
        <v>20</v>
      </c>
      <c r="I1396" s="4" t="s">
        <v>3517</v>
      </c>
      <c r="J1396" s="4" t="s">
        <v>3555</v>
      </c>
      <c r="K1396" s="25">
        <v>1671</v>
      </c>
      <c r="L1396" s="25">
        <v>1671</v>
      </c>
      <c r="M1396" s="26">
        <v>1</v>
      </c>
      <c r="N1396" s="26">
        <v>0</v>
      </c>
      <c r="O1396" s="26">
        <v>14</v>
      </c>
      <c r="P1396" s="26">
        <v>100</v>
      </c>
      <c r="Q1396" s="26">
        <v>3280.2999999999997</v>
      </c>
      <c r="R1396" s="27">
        <v>6328.21</v>
      </c>
      <c r="S1396" s="27">
        <v>204327.85000000003</v>
      </c>
      <c r="T1396" s="28">
        <v>0</v>
      </c>
      <c r="U1396" s="27">
        <v>203730</v>
      </c>
      <c r="V1396" s="29">
        <v>0</v>
      </c>
      <c r="W1396" s="26">
        <v>7</v>
      </c>
      <c r="X1396" s="30">
        <f t="shared" si="315"/>
        <v>15</v>
      </c>
      <c r="Y1396" s="31">
        <f t="shared" si="316"/>
        <v>3380.2999999999997</v>
      </c>
      <c r="Z1396" s="31">
        <f t="shared" si="317"/>
        <v>210656.06000000003</v>
      </c>
      <c r="AA1396" s="31">
        <f t="shared" si="318"/>
        <v>203730</v>
      </c>
      <c r="AB1396" s="5">
        <v>7</v>
      </c>
      <c r="AC1396" s="6">
        <v>13037.7</v>
      </c>
      <c r="AD1396" s="30">
        <v>0</v>
      </c>
      <c r="AE1396" s="67">
        <f t="shared" si="319"/>
        <v>0.46666666666666667</v>
      </c>
      <c r="AF1396" s="70">
        <f>IF(C1396=Sheet6!$E$3,Sheet6!$E$4,IF('January 2023'!C1396=Sheet6!$F$3,Sheet6!$F$4,IF('January 2023'!C1396=Sheet6!$G$3,Sheet6!$G$4,IF('January 2023'!C1396=Sheet6!$H$3,Sheet6!$H$4,IF('January 2023'!C1396=Sheet6!$I$3,Sheet6!$I$4,IF('January 2023'!C1396=Sheet6!$J$3,Sheet6!$J$4,IF('January 2023'!C1396=Sheet6!$K$3,Sheet6!$K$4,IF('January 2023'!C1396=Sheet6!$L$3,Sheet6!$L$4))))))))</f>
        <v>0.11591202664236167</v>
      </c>
      <c r="AG1396" s="74">
        <f t="shared" si="320"/>
        <v>2.0229204069419509</v>
      </c>
      <c r="AH1396" s="71">
        <v>0.83099999999999996</v>
      </c>
      <c r="AI1396" s="72">
        <f t="shared" si="321"/>
        <v>1</v>
      </c>
      <c r="AJ1396" s="73">
        <f t="shared" si="322"/>
        <v>0.46666666666666667</v>
      </c>
      <c r="AK1396" s="73">
        <v>0.63021003652928631</v>
      </c>
      <c r="AL1396" s="95">
        <f t="shared" si="323"/>
        <v>0</v>
      </c>
      <c r="AM1396" s="107">
        <v>0</v>
      </c>
      <c r="AN1396" s="98">
        <f t="shared" si="324"/>
        <v>0</v>
      </c>
      <c r="AO1396" s="99" t="e">
        <f>SUMIF([1]Sheet1!$AB:$AB,E1396,[1]Sheet1!$AA:$AA)</f>
        <v>#VALUE!</v>
      </c>
      <c r="AP1396" s="100">
        <f t="shared" si="325"/>
        <v>1</v>
      </c>
      <c r="AQ1396" s="97">
        <f t="shared" si="326"/>
        <v>0</v>
      </c>
      <c r="AR1396" s="100">
        <f t="shared" si="327"/>
        <v>0.96712147754021405</v>
      </c>
      <c r="AS1396" s="101">
        <f t="shared" si="328"/>
        <v>-0.95640977290795059</v>
      </c>
      <c r="AT1396" s="100">
        <v>0.11591202664236167</v>
      </c>
      <c r="AU1396" s="108">
        <f t="shared" si="329"/>
        <v>1</v>
      </c>
    </row>
    <row r="1397" spans="1:47" hidden="1">
      <c r="A1397" s="21">
        <v>44927</v>
      </c>
      <c r="B1397" s="23" t="s">
        <v>13</v>
      </c>
      <c r="C1397" s="23" t="s">
        <v>974</v>
      </c>
      <c r="D1397" s="23" t="s">
        <v>1430</v>
      </c>
      <c r="E1397" s="23">
        <v>1000280681</v>
      </c>
      <c r="F1397" s="23" t="s">
        <v>32</v>
      </c>
      <c r="G1397" s="23">
        <v>1079549</v>
      </c>
      <c r="H1397" s="37" t="s">
        <v>20</v>
      </c>
      <c r="I1397" s="4" t="s">
        <v>3517</v>
      </c>
      <c r="J1397" s="4" t="s">
        <v>3555</v>
      </c>
      <c r="K1397" s="24">
        <v>1662.1999999999971</v>
      </c>
      <c r="L1397" s="24">
        <v>1662.1999999999971</v>
      </c>
      <c r="M1397" s="29">
        <v>1</v>
      </c>
      <c r="N1397" s="29">
        <v>0</v>
      </c>
      <c r="O1397" s="29">
        <v>3</v>
      </c>
      <c r="P1397" s="29">
        <v>1200</v>
      </c>
      <c r="Q1397" s="29">
        <v>0</v>
      </c>
      <c r="R1397" s="28">
        <v>75938.55</v>
      </c>
      <c r="S1397" s="28">
        <v>0</v>
      </c>
      <c r="T1397" s="28">
        <v>0</v>
      </c>
      <c r="U1397" s="28">
        <v>0</v>
      </c>
      <c r="V1397" s="29">
        <v>0</v>
      </c>
      <c r="W1397" s="29">
        <v>0</v>
      </c>
      <c r="X1397" s="32">
        <f t="shared" si="315"/>
        <v>4</v>
      </c>
      <c r="Y1397" s="33">
        <f t="shared" si="316"/>
        <v>1200</v>
      </c>
      <c r="Z1397" s="33">
        <f t="shared" si="317"/>
        <v>75938.55</v>
      </c>
      <c r="AA1397" s="33">
        <f t="shared" si="318"/>
        <v>0</v>
      </c>
      <c r="AB1397" s="5">
        <v>0</v>
      </c>
      <c r="AC1397" s="6">
        <v>229326.81</v>
      </c>
      <c r="AD1397" s="32">
        <v>0</v>
      </c>
      <c r="AE1397" s="67">
        <f t="shared" si="319"/>
        <v>0</v>
      </c>
      <c r="AF1397" s="70">
        <f>IF(C1397=Sheet6!$E$3,Sheet6!$E$4,IF('January 2023'!C1397=Sheet6!$F$3,Sheet6!$F$4,IF('January 2023'!C1397=Sheet6!$G$3,Sheet6!$G$4,IF('January 2023'!C1397=Sheet6!$H$3,Sheet6!$H$4,IF('January 2023'!C1397=Sheet6!$I$3,Sheet6!$I$4,IF('January 2023'!C1397=Sheet6!$J$3,Sheet6!$J$4,IF('January 2023'!C1397=Sheet6!$K$3,Sheet6!$K$4,IF('January 2023'!C1397=Sheet6!$L$3,Sheet6!$L$4))))))))</f>
        <v>0.11591202664236167</v>
      </c>
      <c r="AG1397" s="74">
        <f t="shared" si="320"/>
        <v>0.72193478522440269</v>
      </c>
      <c r="AH1397" s="71">
        <v>0.83099999999999996</v>
      </c>
      <c r="AI1397" s="72">
        <f t="shared" si="321"/>
        <v>0</v>
      </c>
      <c r="AJ1397" s="73">
        <f t="shared" si="322"/>
        <v>0</v>
      </c>
      <c r="AK1397" s="73">
        <v>0.63021003652928631</v>
      </c>
      <c r="AL1397" s="95">
        <f t="shared" si="323"/>
        <v>0</v>
      </c>
      <c r="AM1397" s="107">
        <v>0</v>
      </c>
      <c r="AN1397" s="98">
        <f t="shared" si="324"/>
        <v>181.28819999999746</v>
      </c>
      <c r="AO1397" s="99" t="e">
        <f>SUMIF([1]Sheet1!$AB:$AB,E1397,[1]Sheet1!$AA:$AA)</f>
        <v>#VALUE!</v>
      </c>
      <c r="AP1397" s="100" t="str">
        <f t="shared" si="325"/>
        <v/>
      </c>
      <c r="AQ1397" s="97">
        <f t="shared" si="326"/>
        <v>1</v>
      </c>
      <c r="AR1397" s="100">
        <f t="shared" si="327"/>
        <v>0</v>
      </c>
      <c r="AS1397" s="101">
        <f t="shared" si="328"/>
        <v>1</v>
      </c>
      <c r="AT1397" s="100">
        <v>0.11591202664236167</v>
      </c>
      <c r="AU1397" s="108">
        <f t="shared" si="329"/>
        <v>0</v>
      </c>
    </row>
    <row r="1398" spans="1:47" hidden="1">
      <c r="A1398" s="21">
        <v>44927</v>
      </c>
      <c r="B1398" s="22" t="s">
        <v>13</v>
      </c>
      <c r="C1398" s="22" t="s">
        <v>974</v>
      </c>
      <c r="D1398" s="22" t="s">
        <v>1315</v>
      </c>
      <c r="E1398" s="22">
        <v>1000281727</v>
      </c>
      <c r="F1398" s="22" t="s">
        <v>32</v>
      </c>
      <c r="G1398" s="22">
        <v>1079549</v>
      </c>
      <c r="H1398" s="36" t="s">
        <v>20</v>
      </c>
      <c r="I1398" s="4" t="s">
        <v>3515</v>
      </c>
      <c r="J1398" s="4" t="s">
        <v>3553</v>
      </c>
      <c r="K1398" s="25">
        <v>1656.7000000000116</v>
      </c>
      <c r="L1398" s="25">
        <v>1656.7000000000116</v>
      </c>
      <c r="M1398" s="26">
        <v>1</v>
      </c>
      <c r="N1398" s="26">
        <v>0</v>
      </c>
      <c r="O1398" s="26">
        <v>14</v>
      </c>
      <c r="P1398" s="26">
        <v>399</v>
      </c>
      <c r="Q1398" s="26">
        <v>2096.8000000000002</v>
      </c>
      <c r="R1398" s="27">
        <v>25249.57</v>
      </c>
      <c r="S1398" s="27">
        <v>131471.78</v>
      </c>
      <c r="T1398" s="28">
        <v>28200</v>
      </c>
      <c r="U1398" s="27">
        <v>130750</v>
      </c>
      <c r="V1398" s="29">
        <v>1</v>
      </c>
      <c r="W1398" s="26">
        <v>11</v>
      </c>
      <c r="X1398" s="30">
        <f t="shared" si="315"/>
        <v>15</v>
      </c>
      <c r="Y1398" s="31">
        <f t="shared" si="316"/>
        <v>2495.8000000000002</v>
      </c>
      <c r="Z1398" s="31">
        <f t="shared" si="317"/>
        <v>156721.35</v>
      </c>
      <c r="AA1398" s="31">
        <f t="shared" si="318"/>
        <v>158950</v>
      </c>
      <c r="AB1398" s="5">
        <v>12</v>
      </c>
      <c r="AC1398" s="6">
        <v>24291.96</v>
      </c>
      <c r="AD1398" s="30">
        <v>1</v>
      </c>
      <c r="AE1398" s="67">
        <f t="shared" si="319"/>
        <v>0.8</v>
      </c>
      <c r="AF1398" s="70">
        <f>IF(C1398=Sheet6!$E$3,Sheet6!$E$4,IF('January 2023'!C1398=Sheet6!$F$3,Sheet6!$F$4,IF('January 2023'!C1398=Sheet6!$G$3,Sheet6!$G$4,IF('January 2023'!C1398=Sheet6!$H$3,Sheet6!$H$4,IF('January 2023'!C1398=Sheet6!$I$3,Sheet6!$I$4,IF('January 2023'!C1398=Sheet6!$J$3,Sheet6!$J$4,IF('January 2023'!C1398=Sheet6!$K$3,Sheet6!$K$4,IF('January 2023'!C1398=Sheet6!$L$3,Sheet6!$L$4))))))))</f>
        <v>0.11591202664236167</v>
      </c>
      <c r="AG1398" s="74">
        <f t="shared" si="320"/>
        <v>1.5064888030421819</v>
      </c>
      <c r="AH1398" s="71">
        <v>0.83099999999999996</v>
      </c>
      <c r="AI1398" s="72">
        <f t="shared" si="321"/>
        <v>1</v>
      </c>
      <c r="AJ1398" s="73">
        <f t="shared" si="322"/>
        <v>0.8</v>
      </c>
      <c r="AK1398" s="73">
        <v>0.63021003652928631</v>
      </c>
      <c r="AL1398" s="95">
        <f t="shared" si="323"/>
        <v>1</v>
      </c>
      <c r="AM1398" s="107">
        <v>0</v>
      </c>
      <c r="AN1398" s="98">
        <f t="shared" si="324"/>
        <v>0</v>
      </c>
      <c r="AO1398" s="99" t="e">
        <f>SUMIF([1]Sheet1!$AB:$AB,E1398,[1]Sheet1!$AA:$AA)</f>
        <v>#VALUE!</v>
      </c>
      <c r="AP1398" s="100">
        <f t="shared" si="325"/>
        <v>1</v>
      </c>
      <c r="AQ1398" s="97">
        <f t="shared" si="326"/>
        <v>0</v>
      </c>
      <c r="AR1398" s="100">
        <f t="shared" si="327"/>
        <v>1.0142204619855559</v>
      </c>
      <c r="AS1398" s="101">
        <f t="shared" si="328"/>
        <v>-0.52791176979750887</v>
      </c>
      <c r="AT1398" s="100">
        <v>0.11591202664236167</v>
      </c>
      <c r="AU1398" s="108">
        <f t="shared" si="329"/>
        <v>1</v>
      </c>
    </row>
    <row r="1399" spans="1:47" hidden="1">
      <c r="A1399" s="21">
        <v>44927</v>
      </c>
      <c r="B1399" s="23" t="s">
        <v>13</v>
      </c>
      <c r="C1399" s="23" t="s">
        <v>974</v>
      </c>
      <c r="D1399" s="23" t="s">
        <v>1366</v>
      </c>
      <c r="E1399" s="23">
        <v>1000280498</v>
      </c>
      <c r="F1399" s="23" t="s">
        <v>32</v>
      </c>
      <c r="G1399" s="23">
        <v>1069288</v>
      </c>
      <c r="H1399" s="37" t="s">
        <v>20</v>
      </c>
      <c r="I1399" s="4" t="s">
        <v>3517</v>
      </c>
      <c r="J1399" s="4" t="s">
        <v>3555</v>
      </c>
      <c r="K1399" s="24">
        <v>1628.08</v>
      </c>
      <c r="L1399" s="24">
        <v>1628.08</v>
      </c>
      <c r="M1399" s="29">
        <v>2</v>
      </c>
      <c r="N1399" s="29">
        <v>1</v>
      </c>
      <c r="O1399" s="29">
        <v>4</v>
      </c>
      <c r="P1399" s="29">
        <v>1195</v>
      </c>
      <c r="Q1399" s="29">
        <v>616.5</v>
      </c>
      <c r="R1399" s="28">
        <v>76269.69</v>
      </c>
      <c r="S1399" s="28">
        <v>38038.799999999996</v>
      </c>
      <c r="T1399" s="28">
        <v>76242.850000000006</v>
      </c>
      <c r="U1399" s="28">
        <v>43700</v>
      </c>
      <c r="V1399" s="29">
        <v>2</v>
      </c>
      <c r="W1399" s="29">
        <v>3</v>
      </c>
      <c r="X1399" s="32">
        <f t="shared" si="315"/>
        <v>6</v>
      </c>
      <c r="Y1399" s="33">
        <f t="shared" si="316"/>
        <v>1811.5</v>
      </c>
      <c r="Z1399" s="33">
        <f t="shared" si="317"/>
        <v>114308.48999999999</v>
      </c>
      <c r="AA1399" s="33">
        <f t="shared" si="318"/>
        <v>119942.85</v>
      </c>
      <c r="AB1399" s="5">
        <v>5</v>
      </c>
      <c r="AC1399" s="6">
        <v>87392.47</v>
      </c>
      <c r="AD1399" s="32">
        <v>0</v>
      </c>
      <c r="AE1399" s="67">
        <f t="shared" si="319"/>
        <v>0.83333333333333337</v>
      </c>
      <c r="AF1399" s="70">
        <f>IF(C1399=Sheet6!$E$3,Sheet6!$E$4,IF('January 2023'!C1399=Sheet6!$F$3,Sheet6!$F$4,IF('January 2023'!C1399=Sheet6!$G$3,Sheet6!$G$4,IF('January 2023'!C1399=Sheet6!$H$3,Sheet6!$H$4,IF('January 2023'!C1399=Sheet6!$I$3,Sheet6!$I$4,IF('January 2023'!C1399=Sheet6!$J$3,Sheet6!$J$4,IF('January 2023'!C1399=Sheet6!$K$3,Sheet6!$K$4,IF('January 2023'!C1399=Sheet6!$L$3,Sheet6!$L$4))))))))</f>
        <v>0.11591202664236167</v>
      </c>
      <c r="AG1399" s="74">
        <f t="shared" si="320"/>
        <v>1.1126603115326028</v>
      </c>
      <c r="AH1399" s="71">
        <v>0.83099999999999996</v>
      </c>
      <c r="AI1399" s="72">
        <f t="shared" si="321"/>
        <v>1</v>
      </c>
      <c r="AJ1399" s="73">
        <f t="shared" si="322"/>
        <v>0.83333333333333337</v>
      </c>
      <c r="AK1399" s="73">
        <v>0.63021003652928631</v>
      </c>
      <c r="AL1399" s="95">
        <f t="shared" si="323"/>
        <v>1</v>
      </c>
      <c r="AM1399" s="107">
        <v>0</v>
      </c>
      <c r="AN1399" s="98">
        <f t="shared" si="324"/>
        <v>0</v>
      </c>
      <c r="AO1399" s="99" t="e">
        <f>SUMIF([1]Sheet1!$AB:$AB,E1399,[1]Sheet1!$AA:$AA)</f>
        <v>#VALUE!</v>
      </c>
      <c r="AP1399" s="100">
        <f t="shared" si="325"/>
        <v>1</v>
      </c>
      <c r="AQ1399" s="97">
        <f t="shared" si="326"/>
        <v>0</v>
      </c>
      <c r="AR1399" s="100">
        <f t="shared" si="327"/>
        <v>1.0492908269543235</v>
      </c>
      <c r="AS1399" s="101">
        <f t="shared" si="328"/>
        <v>-0.1675042584073001</v>
      </c>
      <c r="AT1399" s="100">
        <v>0.11591202664236167</v>
      </c>
      <c r="AU1399" s="108">
        <f t="shared" si="329"/>
        <v>1</v>
      </c>
    </row>
    <row r="1400" spans="1:47" hidden="1">
      <c r="A1400" s="21">
        <v>44927</v>
      </c>
      <c r="B1400" s="22" t="s">
        <v>13</v>
      </c>
      <c r="C1400" s="22" t="s">
        <v>974</v>
      </c>
      <c r="D1400" s="22" t="s">
        <v>1399</v>
      </c>
      <c r="E1400" s="22">
        <v>1001854904</v>
      </c>
      <c r="F1400" s="22" t="s">
        <v>32</v>
      </c>
      <c r="G1400" s="22">
        <v>1079549</v>
      </c>
      <c r="H1400" s="36" t="s">
        <v>20</v>
      </c>
      <c r="I1400" s="4" t="s">
        <v>3515</v>
      </c>
      <c r="J1400" s="4" t="s">
        <v>3553</v>
      </c>
      <c r="K1400" s="25">
        <v>1603.6399999999994</v>
      </c>
      <c r="L1400" s="25">
        <v>1603.6399999999994</v>
      </c>
      <c r="M1400" s="26">
        <v>0</v>
      </c>
      <c r="N1400" s="26">
        <v>0</v>
      </c>
      <c r="O1400" s="26">
        <v>11</v>
      </c>
      <c r="P1400" s="26">
        <v>0</v>
      </c>
      <c r="Q1400" s="26">
        <v>972.30000000000007</v>
      </c>
      <c r="R1400" s="27">
        <v>0</v>
      </c>
      <c r="S1400" s="27">
        <v>62742.670000000006</v>
      </c>
      <c r="T1400" s="28">
        <v>0</v>
      </c>
      <c r="U1400" s="27">
        <v>66800</v>
      </c>
      <c r="V1400" s="29">
        <v>0</v>
      </c>
      <c r="W1400" s="26">
        <v>5</v>
      </c>
      <c r="X1400" s="30">
        <f t="shared" si="315"/>
        <v>11</v>
      </c>
      <c r="Y1400" s="31">
        <f t="shared" si="316"/>
        <v>972.30000000000007</v>
      </c>
      <c r="Z1400" s="31">
        <f t="shared" si="317"/>
        <v>62742.670000000006</v>
      </c>
      <c r="AA1400" s="31">
        <f t="shared" si="318"/>
        <v>66800</v>
      </c>
      <c r="AB1400" s="5">
        <v>5</v>
      </c>
      <c r="AC1400" s="6">
        <v>0</v>
      </c>
      <c r="AD1400" s="30">
        <v>1</v>
      </c>
      <c r="AE1400" s="67">
        <f t="shared" si="319"/>
        <v>0.45454545454545453</v>
      </c>
      <c r="AF1400" s="70">
        <f>IF(C1400=Sheet6!$E$3,Sheet6!$E$4,IF('January 2023'!C1400=Sheet6!$F$3,Sheet6!$F$4,IF('January 2023'!C1400=Sheet6!$G$3,Sheet6!$G$4,IF('January 2023'!C1400=Sheet6!$H$3,Sheet6!$H$4,IF('January 2023'!C1400=Sheet6!$I$3,Sheet6!$I$4,IF('January 2023'!C1400=Sheet6!$J$3,Sheet6!$J$4,IF('January 2023'!C1400=Sheet6!$K$3,Sheet6!$K$4,IF('January 2023'!C1400=Sheet6!$L$3,Sheet6!$L$4))))))))</f>
        <v>0.11591202664236167</v>
      </c>
      <c r="AG1400" s="74">
        <f t="shared" si="320"/>
        <v>0.60630814896111374</v>
      </c>
      <c r="AH1400" s="71">
        <v>0.83099999999999996</v>
      </c>
      <c r="AI1400" s="72">
        <f t="shared" si="321"/>
        <v>0</v>
      </c>
      <c r="AJ1400" s="73">
        <f t="shared" si="322"/>
        <v>0.45454545454545453</v>
      </c>
      <c r="AK1400" s="73">
        <v>0.63021003652928631</v>
      </c>
      <c r="AL1400" s="95">
        <f t="shared" si="323"/>
        <v>0</v>
      </c>
      <c r="AM1400" s="107">
        <v>0</v>
      </c>
      <c r="AN1400" s="98">
        <f t="shared" si="324"/>
        <v>360.32483999999943</v>
      </c>
      <c r="AO1400" s="99" t="e">
        <f>SUMIF([1]Sheet1!$AB:$AB,E1400,[1]Sheet1!$AA:$AA)</f>
        <v>#VALUE!</v>
      </c>
      <c r="AP1400" s="100" t="str">
        <f t="shared" si="325"/>
        <v/>
      </c>
      <c r="AQ1400" s="97">
        <f t="shared" si="326"/>
        <v>1</v>
      </c>
      <c r="AR1400" s="100">
        <f t="shared" si="327"/>
        <v>1.0646661992548292</v>
      </c>
      <c r="AS1400" s="101">
        <f t="shared" si="328"/>
        <v>0.3544842074683402</v>
      </c>
      <c r="AT1400" s="100">
        <v>0.11591202664236167</v>
      </c>
      <c r="AU1400" s="108">
        <f t="shared" si="329"/>
        <v>0</v>
      </c>
    </row>
    <row r="1401" spans="1:47" hidden="1">
      <c r="A1401" s="21">
        <v>44927</v>
      </c>
      <c r="B1401" s="23" t="s">
        <v>13</v>
      </c>
      <c r="C1401" s="23" t="s">
        <v>974</v>
      </c>
      <c r="D1401" s="23" t="s">
        <v>1388</v>
      </c>
      <c r="E1401" s="23">
        <v>1000280477</v>
      </c>
      <c r="F1401" s="23" t="s">
        <v>32</v>
      </c>
      <c r="G1401" s="23">
        <v>1069288</v>
      </c>
      <c r="H1401" s="37" t="s">
        <v>20</v>
      </c>
      <c r="I1401" s="4" t="s">
        <v>3517</v>
      </c>
      <c r="J1401" s="4" t="s">
        <v>3555</v>
      </c>
      <c r="K1401" s="24">
        <v>1563.2000000000116</v>
      </c>
      <c r="L1401" s="24">
        <v>1563.2000000000116</v>
      </c>
      <c r="M1401" s="29">
        <v>0</v>
      </c>
      <c r="N1401" s="29">
        <v>0</v>
      </c>
      <c r="O1401" s="29">
        <v>8</v>
      </c>
      <c r="P1401" s="29">
        <v>0</v>
      </c>
      <c r="Q1401" s="29">
        <v>1662.9</v>
      </c>
      <c r="R1401" s="28">
        <v>0</v>
      </c>
      <c r="S1401" s="28">
        <v>107375.32999999997</v>
      </c>
      <c r="T1401" s="28">
        <v>0</v>
      </c>
      <c r="U1401" s="28">
        <v>231000</v>
      </c>
      <c r="V1401" s="29">
        <v>0</v>
      </c>
      <c r="W1401" s="29">
        <v>8</v>
      </c>
      <c r="X1401" s="32">
        <f t="shared" si="315"/>
        <v>8</v>
      </c>
      <c r="Y1401" s="33">
        <f t="shared" si="316"/>
        <v>1662.9</v>
      </c>
      <c r="Z1401" s="33">
        <f t="shared" si="317"/>
        <v>107375.32999999997</v>
      </c>
      <c r="AA1401" s="33">
        <f t="shared" si="318"/>
        <v>231000</v>
      </c>
      <c r="AB1401" s="5">
        <v>8</v>
      </c>
      <c r="AC1401" s="6">
        <v>523458.32</v>
      </c>
      <c r="AD1401" s="32">
        <v>1</v>
      </c>
      <c r="AE1401" s="67">
        <f t="shared" si="319"/>
        <v>1</v>
      </c>
      <c r="AF1401" s="70">
        <f>IF(C1401=Sheet6!$E$3,Sheet6!$E$4,IF('January 2023'!C1401=Sheet6!$F$3,Sheet6!$F$4,IF('January 2023'!C1401=Sheet6!$G$3,Sheet6!$G$4,IF('January 2023'!C1401=Sheet6!$H$3,Sheet6!$H$4,IF('January 2023'!C1401=Sheet6!$I$3,Sheet6!$I$4,IF('January 2023'!C1401=Sheet6!$J$3,Sheet6!$J$4,IF('January 2023'!C1401=Sheet6!$K$3,Sheet6!$K$4,IF('January 2023'!C1401=Sheet6!$L$3,Sheet6!$L$4))))))))</f>
        <v>0.11591202664236167</v>
      </c>
      <c r="AG1401" s="74">
        <f t="shared" si="320"/>
        <v>1.0637794268167782</v>
      </c>
      <c r="AH1401" s="71">
        <v>0.83099999999999996</v>
      </c>
      <c r="AI1401" s="72">
        <f t="shared" si="321"/>
        <v>1</v>
      </c>
      <c r="AJ1401" s="73">
        <f t="shared" si="322"/>
        <v>1</v>
      </c>
      <c r="AK1401" s="73">
        <v>0.63021003652928631</v>
      </c>
      <c r="AL1401" s="95">
        <f t="shared" si="323"/>
        <v>1</v>
      </c>
      <c r="AM1401" s="107">
        <v>0</v>
      </c>
      <c r="AN1401" s="98">
        <f t="shared" si="324"/>
        <v>0</v>
      </c>
      <c r="AO1401" s="99" t="e">
        <f>SUMIF([1]Sheet1!$AB:$AB,E1401,[1]Sheet1!$AA:$AA)</f>
        <v>#VALUE!</v>
      </c>
      <c r="AP1401" s="100">
        <f t="shared" si="325"/>
        <v>1</v>
      </c>
      <c r="AQ1401" s="97">
        <f t="shared" si="326"/>
        <v>0</v>
      </c>
      <c r="AR1401" s="100">
        <f t="shared" si="327"/>
        <v>2.1513321542294683</v>
      </c>
      <c r="AS1401" s="101">
        <f t="shared" si="328"/>
        <v>-1.2885428859187282</v>
      </c>
      <c r="AT1401" s="100">
        <v>0.11591202664236167</v>
      </c>
      <c r="AU1401" s="108">
        <f t="shared" si="329"/>
        <v>1</v>
      </c>
    </row>
    <row r="1402" spans="1:47" hidden="1">
      <c r="A1402" s="21">
        <v>44927</v>
      </c>
      <c r="B1402" s="23" t="s">
        <v>13</v>
      </c>
      <c r="C1402" s="23" t="s">
        <v>974</v>
      </c>
      <c r="D1402" s="23" t="s">
        <v>1327</v>
      </c>
      <c r="E1402" s="23">
        <v>1001854408</v>
      </c>
      <c r="F1402" s="23" t="s">
        <v>32</v>
      </c>
      <c r="G1402" s="23">
        <v>1079549</v>
      </c>
      <c r="H1402" s="37" t="s">
        <v>20</v>
      </c>
      <c r="I1402" s="4" t="s">
        <v>3515</v>
      </c>
      <c r="J1402" s="4" t="s">
        <v>3553</v>
      </c>
      <c r="K1402" s="24">
        <v>1538.8099999999977</v>
      </c>
      <c r="L1402" s="24">
        <v>1538.8099999999977</v>
      </c>
      <c r="M1402" s="29">
        <v>2</v>
      </c>
      <c r="N1402" s="29">
        <v>0</v>
      </c>
      <c r="O1402" s="29">
        <v>6</v>
      </c>
      <c r="P1402" s="29">
        <v>200</v>
      </c>
      <c r="Q1402" s="29">
        <v>2550.4</v>
      </c>
      <c r="R1402" s="28">
        <v>12656.42</v>
      </c>
      <c r="S1402" s="28">
        <v>169000</v>
      </c>
      <c r="T1402" s="28">
        <v>40000</v>
      </c>
      <c r="U1402" s="28">
        <v>169000</v>
      </c>
      <c r="V1402" s="29">
        <v>1</v>
      </c>
      <c r="W1402" s="29">
        <v>4</v>
      </c>
      <c r="X1402" s="32">
        <f t="shared" si="315"/>
        <v>8</v>
      </c>
      <c r="Y1402" s="33">
        <f t="shared" si="316"/>
        <v>2750.4</v>
      </c>
      <c r="Z1402" s="33">
        <f t="shared" si="317"/>
        <v>181656.42</v>
      </c>
      <c r="AA1402" s="33">
        <f t="shared" si="318"/>
        <v>209000</v>
      </c>
      <c r="AB1402" s="5">
        <v>5</v>
      </c>
      <c r="AC1402" s="6">
        <v>268921.51</v>
      </c>
      <c r="AD1402" s="32">
        <v>0</v>
      </c>
      <c r="AE1402" s="67">
        <f t="shared" si="319"/>
        <v>0.625</v>
      </c>
      <c r="AF1402" s="70">
        <f>IF(C1402=Sheet6!$E$3,Sheet6!$E$4,IF('January 2023'!C1402=Sheet6!$F$3,Sheet6!$F$4,IF('January 2023'!C1402=Sheet6!$G$3,Sheet6!$G$4,IF('January 2023'!C1402=Sheet6!$H$3,Sheet6!$H$4,IF('January 2023'!C1402=Sheet6!$I$3,Sheet6!$I$4,IF('January 2023'!C1402=Sheet6!$J$3,Sheet6!$J$4,IF('January 2023'!C1402=Sheet6!$K$3,Sheet6!$K$4,IF('January 2023'!C1402=Sheet6!$L$3,Sheet6!$L$4))))))))</f>
        <v>0.11591202664236167</v>
      </c>
      <c r="AG1402" s="74">
        <f t="shared" si="320"/>
        <v>1.7873551640553442</v>
      </c>
      <c r="AH1402" s="71">
        <v>0.83099999999999996</v>
      </c>
      <c r="AI1402" s="72">
        <f t="shared" si="321"/>
        <v>1</v>
      </c>
      <c r="AJ1402" s="73">
        <f t="shared" si="322"/>
        <v>0.625</v>
      </c>
      <c r="AK1402" s="73">
        <v>0.63021003652928631</v>
      </c>
      <c r="AL1402" s="95">
        <f t="shared" si="323"/>
        <v>0</v>
      </c>
      <c r="AM1402" s="107">
        <v>0</v>
      </c>
      <c r="AN1402" s="98">
        <f t="shared" si="324"/>
        <v>0</v>
      </c>
      <c r="AO1402" s="99" t="e">
        <f>SUMIF([1]Sheet1!$AB:$AB,E1402,[1]Sheet1!$AA:$AA)</f>
        <v>#VALUE!</v>
      </c>
      <c r="AP1402" s="100">
        <f t="shared" si="325"/>
        <v>1</v>
      </c>
      <c r="AQ1402" s="97">
        <f t="shared" si="326"/>
        <v>0</v>
      </c>
      <c r="AR1402" s="100">
        <f t="shared" si="327"/>
        <v>1.1505236093500024</v>
      </c>
      <c r="AS1402" s="101">
        <f t="shared" si="328"/>
        <v>-1.0563943145393204</v>
      </c>
      <c r="AT1402" s="100">
        <v>0.11591202664236167</v>
      </c>
      <c r="AU1402" s="108">
        <f t="shared" si="329"/>
        <v>1</v>
      </c>
    </row>
    <row r="1403" spans="1:47" hidden="1">
      <c r="A1403" s="21">
        <v>44927</v>
      </c>
      <c r="B1403" s="23" t="s">
        <v>13</v>
      </c>
      <c r="C1403" s="23" t="s">
        <v>974</v>
      </c>
      <c r="D1403" s="23" t="s">
        <v>1458</v>
      </c>
      <c r="E1403" s="23">
        <v>1000284117</v>
      </c>
      <c r="F1403" s="23" t="s">
        <v>32</v>
      </c>
      <c r="G1403" s="23">
        <v>1079549</v>
      </c>
      <c r="H1403" s="37" t="s">
        <v>20</v>
      </c>
      <c r="I1403" s="4" t="s">
        <v>3526</v>
      </c>
      <c r="J1403" s="4" t="s">
        <v>3563</v>
      </c>
      <c r="K1403" s="24">
        <v>1454.6000000000058</v>
      </c>
      <c r="L1403" s="24">
        <v>1454.6000000000058</v>
      </c>
      <c r="M1403" s="29">
        <v>1</v>
      </c>
      <c r="N1403" s="29">
        <v>0</v>
      </c>
      <c r="O1403" s="29">
        <v>7</v>
      </c>
      <c r="P1403" s="29">
        <v>100</v>
      </c>
      <c r="Q1403" s="29">
        <v>2287.1</v>
      </c>
      <c r="R1403" s="28">
        <v>6328.21</v>
      </c>
      <c r="S1403" s="28">
        <v>133930.25</v>
      </c>
      <c r="T1403" s="28">
        <v>0</v>
      </c>
      <c r="U1403" s="28">
        <v>176500</v>
      </c>
      <c r="V1403" s="29">
        <v>0</v>
      </c>
      <c r="W1403" s="29">
        <v>6</v>
      </c>
      <c r="X1403" s="32">
        <f t="shared" si="315"/>
        <v>8</v>
      </c>
      <c r="Y1403" s="33">
        <f t="shared" si="316"/>
        <v>2387.1</v>
      </c>
      <c r="Z1403" s="33">
        <f t="shared" si="317"/>
        <v>140258.46</v>
      </c>
      <c r="AA1403" s="33">
        <f t="shared" si="318"/>
        <v>176500</v>
      </c>
      <c r="AB1403" s="5">
        <v>6</v>
      </c>
      <c r="AC1403" s="6">
        <v>0</v>
      </c>
      <c r="AD1403" s="32">
        <v>0</v>
      </c>
      <c r="AE1403" s="67">
        <f t="shared" si="319"/>
        <v>0.75</v>
      </c>
      <c r="AF1403" s="70">
        <f>IF(C1403=Sheet6!$E$3,Sheet6!$E$4,IF('January 2023'!C1403=Sheet6!$F$3,Sheet6!$F$4,IF('January 2023'!C1403=Sheet6!$G$3,Sheet6!$G$4,IF('January 2023'!C1403=Sheet6!$H$3,Sheet6!$H$4,IF('January 2023'!C1403=Sheet6!$I$3,Sheet6!$I$4,IF('January 2023'!C1403=Sheet6!$J$3,Sheet6!$J$4,IF('January 2023'!C1403=Sheet6!$K$3,Sheet6!$K$4,IF('January 2023'!C1403=Sheet6!$L$3,Sheet6!$L$4))))))))</f>
        <v>0.11591202664236167</v>
      </c>
      <c r="AG1403" s="74">
        <f t="shared" si="320"/>
        <v>1.6410697098858726</v>
      </c>
      <c r="AH1403" s="71">
        <v>0.83099999999999996</v>
      </c>
      <c r="AI1403" s="72">
        <f t="shared" si="321"/>
        <v>1</v>
      </c>
      <c r="AJ1403" s="73">
        <f t="shared" si="322"/>
        <v>0.75</v>
      </c>
      <c r="AK1403" s="73">
        <v>0.63021003652928631</v>
      </c>
      <c r="AL1403" s="95">
        <f t="shared" si="323"/>
        <v>1</v>
      </c>
      <c r="AM1403" s="107">
        <v>0</v>
      </c>
      <c r="AN1403" s="98">
        <f t="shared" si="324"/>
        <v>0</v>
      </c>
      <c r="AO1403" s="99" t="e">
        <f>SUMIF([1]Sheet1!$AB:$AB,E1403,[1]Sheet1!$AA:$AA)</f>
        <v>#VALUE!</v>
      </c>
      <c r="AP1403" s="100">
        <f t="shared" si="325"/>
        <v>1</v>
      </c>
      <c r="AQ1403" s="97">
        <f t="shared" si="326"/>
        <v>0</v>
      </c>
      <c r="AR1403" s="100">
        <f t="shared" si="327"/>
        <v>1.2583911159440935</v>
      </c>
      <c r="AS1403" s="101">
        <f t="shared" si="328"/>
        <v>-1.065107543565333</v>
      </c>
      <c r="AT1403" s="100">
        <v>0.11591202664236167</v>
      </c>
      <c r="AU1403" s="108">
        <f t="shared" si="329"/>
        <v>1</v>
      </c>
    </row>
    <row r="1404" spans="1:47" hidden="1">
      <c r="A1404" s="21">
        <v>44927</v>
      </c>
      <c r="B1404" s="23" t="s">
        <v>13</v>
      </c>
      <c r="C1404" s="23" t="s">
        <v>974</v>
      </c>
      <c r="D1404" s="23" t="s">
        <v>1429</v>
      </c>
      <c r="E1404" s="23">
        <v>1000260699</v>
      </c>
      <c r="F1404" s="23" t="s">
        <v>32</v>
      </c>
      <c r="G1404" s="23">
        <v>1069288</v>
      </c>
      <c r="H1404" s="37" t="s">
        <v>20</v>
      </c>
      <c r="I1404" s="4" t="s">
        <v>3526</v>
      </c>
      <c r="J1404" s="4" t="s">
        <v>3563</v>
      </c>
      <c r="K1404" s="24">
        <v>1392.2999999999884</v>
      </c>
      <c r="L1404" s="24">
        <v>1392.2999999999884</v>
      </c>
      <c r="M1404" s="29">
        <v>0</v>
      </c>
      <c r="N1404" s="29">
        <v>0</v>
      </c>
      <c r="O1404" s="29">
        <v>14</v>
      </c>
      <c r="P1404" s="29">
        <v>0</v>
      </c>
      <c r="Q1404" s="29">
        <v>1573.9999999999998</v>
      </c>
      <c r="R1404" s="28">
        <v>0</v>
      </c>
      <c r="S1404" s="28">
        <v>102755.12000000001</v>
      </c>
      <c r="T1404" s="28">
        <v>0</v>
      </c>
      <c r="U1404" s="28">
        <v>160700</v>
      </c>
      <c r="V1404" s="29">
        <v>0</v>
      </c>
      <c r="W1404" s="29">
        <v>12</v>
      </c>
      <c r="X1404" s="32">
        <f t="shared" si="315"/>
        <v>14</v>
      </c>
      <c r="Y1404" s="33">
        <f t="shared" si="316"/>
        <v>1573.9999999999998</v>
      </c>
      <c r="Z1404" s="33">
        <f t="shared" si="317"/>
        <v>102755.12000000001</v>
      </c>
      <c r="AA1404" s="33">
        <f t="shared" si="318"/>
        <v>160700</v>
      </c>
      <c r="AB1404" s="5">
        <v>12</v>
      </c>
      <c r="AC1404" s="6">
        <v>24064.74</v>
      </c>
      <c r="AD1404" s="32">
        <v>1</v>
      </c>
      <c r="AE1404" s="67">
        <f t="shared" si="319"/>
        <v>0.8571428571428571</v>
      </c>
      <c r="AF1404" s="70">
        <f>IF(C1404=Sheet6!$E$3,Sheet6!$E$4,IF('January 2023'!C1404=Sheet6!$F$3,Sheet6!$F$4,IF('January 2023'!C1404=Sheet6!$G$3,Sheet6!$G$4,IF('January 2023'!C1404=Sheet6!$H$3,Sheet6!$H$4,IF('January 2023'!C1404=Sheet6!$I$3,Sheet6!$I$4,IF('January 2023'!C1404=Sheet6!$J$3,Sheet6!$J$4,IF('January 2023'!C1404=Sheet6!$K$3,Sheet6!$K$4,IF('January 2023'!C1404=Sheet6!$L$3,Sheet6!$L$4))))))))</f>
        <v>0.11591202664236167</v>
      </c>
      <c r="AG1404" s="74">
        <f t="shared" si="320"/>
        <v>1.1305034834446692</v>
      </c>
      <c r="AH1404" s="71">
        <v>0.83099999999999996</v>
      </c>
      <c r="AI1404" s="72">
        <f t="shared" si="321"/>
        <v>1</v>
      </c>
      <c r="AJ1404" s="73">
        <f t="shared" si="322"/>
        <v>0.8571428571428571</v>
      </c>
      <c r="AK1404" s="73">
        <v>0.63021003652928631</v>
      </c>
      <c r="AL1404" s="95">
        <f t="shared" si="323"/>
        <v>1</v>
      </c>
      <c r="AM1404" s="107">
        <v>0</v>
      </c>
      <c r="AN1404" s="98">
        <f t="shared" si="324"/>
        <v>0</v>
      </c>
      <c r="AO1404" s="99" t="e">
        <f>SUMIF([1]Sheet1!$AB:$AB,E1404,[1]Sheet1!$AA:$AA)</f>
        <v>#VALUE!</v>
      </c>
      <c r="AP1404" s="100">
        <f t="shared" si="325"/>
        <v>1</v>
      </c>
      <c r="AQ1404" s="97">
        <f t="shared" si="326"/>
        <v>0</v>
      </c>
      <c r="AR1404" s="100">
        <f t="shared" si="327"/>
        <v>1.5639123383827491</v>
      </c>
      <c r="AS1404" s="101">
        <f t="shared" si="328"/>
        <v>-0.76800834634379611</v>
      </c>
      <c r="AT1404" s="100">
        <v>0.11591202664236167</v>
      </c>
      <c r="AU1404" s="108">
        <f t="shared" si="329"/>
        <v>1</v>
      </c>
    </row>
    <row r="1405" spans="1:47" hidden="1">
      <c r="A1405" s="21">
        <v>44927</v>
      </c>
      <c r="B1405" s="23" t="s">
        <v>13</v>
      </c>
      <c r="C1405" s="23" t="s">
        <v>974</v>
      </c>
      <c r="D1405" s="23" t="s">
        <v>1325</v>
      </c>
      <c r="E1405" s="23">
        <v>1000281380</v>
      </c>
      <c r="F1405" s="23" t="s">
        <v>32</v>
      </c>
      <c r="G1405" s="23">
        <v>1079549</v>
      </c>
      <c r="H1405" s="37" t="s">
        <v>20</v>
      </c>
      <c r="I1405" s="4" t="s">
        <v>3517</v>
      </c>
      <c r="J1405" s="4" t="s">
        <v>3555</v>
      </c>
      <c r="K1405" s="24">
        <v>1326.6999999999825</v>
      </c>
      <c r="L1405" s="24">
        <v>1326.6999999999825</v>
      </c>
      <c r="M1405" s="29">
        <v>1</v>
      </c>
      <c r="N1405" s="29">
        <v>0</v>
      </c>
      <c r="O1405" s="29">
        <v>5</v>
      </c>
      <c r="P1405" s="29">
        <v>658</v>
      </c>
      <c r="Q1405" s="29">
        <v>1114.1999999999998</v>
      </c>
      <c r="R1405" s="28">
        <v>41639.64</v>
      </c>
      <c r="S1405" s="28">
        <v>71195.710000000006</v>
      </c>
      <c r="T1405" s="28">
        <v>0</v>
      </c>
      <c r="U1405" s="28">
        <v>70000</v>
      </c>
      <c r="V1405" s="29">
        <v>0</v>
      </c>
      <c r="W1405" s="29">
        <v>4</v>
      </c>
      <c r="X1405" s="32">
        <f t="shared" si="315"/>
        <v>6</v>
      </c>
      <c r="Y1405" s="33">
        <f t="shared" si="316"/>
        <v>1772.1999999999998</v>
      </c>
      <c r="Z1405" s="33">
        <f t="shared" si="317"/>
        <v>112835.35</v>
      </c>
      <c r="AA1405" s="33">
        <f t="shared" si="318"/>
        <v>70000</v>
      </c>
      <c r="AB1405" s="5">
        <v>4</v>
      </c>
      <c r="AC1405" s="6">
        <v>0</v>
      </c>
      <c r="AD1405" s="32">
        <v>0</v>
      </c>
      <c r="AE1405" s="67">
        <f t="shared" si="319"/>
        <v>0.66666666666666663</v>
      </c>
      <c r="AF1405" s="70">
        <f>IF(C1405=Sheet6!$E$3,Sheet6!$E$4,IF('January 2023'!C1405=Sheet6!$F$3,Sheet6!$F$4,IF('January 2023'!C1405=Sheet6!$G$3,Sheet6!$G$4,IF('January 2023'!C1405=Sheet6!$H$3,Sheet6!$H$4,IF('January 2023'!C1405=Sheet6!$I$3,Sheet6!$I$4,IF('January 2023'!C1405=Sheet6!$J$3,Sheet6!$J$4,IF('January 2023'!C1405=Sheet6!$K$3,Sheet6!$K$4,IF('January 2023'!C1405=Sheet6!$L$3,Sheet6!$L$4))))))))</f>
        <v>0.11591202664236167</v>
      </c>
      <c r="AG1405" s="74">
        <f t="shared" si="320"/>
        <v>1.3357955830255697</v>
      </c>
      <c r="AH1405" s="71">
        <v>0.83099999999999996</v>
      </c>
      <c r="AI1405" s="72">
        <f t="shared" si="321"/>
        <v>1</v>
      </c>
      <c r="AJ1405" s="73">
        <f t="shared" si="322"/>
        <v>0.66666666666666663</v>
      </c>
      <c r="AK1405" s="73">
        <v>0.63021003652928631</v>
      </c>
      <c r="AL1405" s="95">
        <f t="shared" si="323"/>
        <v>1</v>
      </c>
      <c r="AM1405" s="107">
        <v>0</v>
      </c>
      <c r="AN1405" s="98">
        <f t="shared" si="324"/>
        <v>0</v>
      </c>
      <c r="AO1405" s="99" t="e">
        <f>SUMIF([1]Sheet1!$AB:$AB,E1405,[1]Sheet1!$AA:$AA)</f>
        <v>#VALUE!</v>
      </c>
      <c r="AP1405" s="100">
        <f t="shared" si="325"/>
        <v>1</v>
      </c>
      <c r="AQ1405" s="97">
        <f t="shared" si="326"/>
        <v>0</v>
      </c>
      <c r="AR1405" s="100">
        <f t="shared" si="327"/>
        <v>0.62037295936069681</v>
      </c>
      <c r="AS1405" s="101">
        <f t="shared" si="328"/>
        <v>0.17130854105747995</v>
      </c>
      <c r="AT1405" s="100">
        <v>0.11591202664236167</v>
      </c>
      <c r="AU1405" s="108">
        <f t="shared" si="329"/>
        <v>0</v>
      </c>
    </row>
    <row r="1406" spans="1:47" hidden="1">
      <c r="A1406" s="21">
        <v>44927</v>
      </c>
      <c r="B1406" s="22" t="s">
        <v>13</v>
      </c>
      <c r="C1406" s="22" t="s">
        <v>974</v>
      </c>
      <c r="D1406" s="22" t="s">
        <v>1442</v>
      </c>
      <c r="E1406" s="22">
        <v>1000280252</v>
      </c>
      <c r="F1406" s="22" t="s">
        <v>32</v>
      </c>
      <c r="G1406" s="22">
        <v>1079549</v>
      </c>
      <c r="H1406" s="36" t="s">
        <v>20</v>
      </c>
      <c r="I1406" s="4" t="s">
        <v>3517</v>
      </c>
      <c r="J1406" s="4" t="s">
        <v>3555</v>
      </c>
      <c r="K1406" s="25">
        <v>1297.8000000000029</v>
      </c>
      <c r="L1406" s="25">
        <v>1297.8000000000029</v>
      </c>
      <c r="M1406" s="26">
        <v>1</v>
      </c>
      <c r="N1406" s="26">
        <v>0</v>
      </c>
      <c r="O1406" s="26">
        <v>1</v>
      </c>
      <c r="P1406" s="26">
        <v>1090</v>
      </c>
      <c r="Q1406" s="26">
        <v>345.8</v>
      </c>
      <c r="R1406" s="27">
        <v>69786.03</v>
      </c>
      <c r="S1406" s="27">
        <v>22200</v>
      </c>
      <c r="T1406" s="28">
        <v>91000</v>
      </c>
      <c r="U1406" s="27">
        <v>37000</v>
      </c>
      <c r="V1406" s="29">
        <v>1</v>
      </c>
      <c r="W1406" s="26">
        <v>1</v>
      </c>
      <c r="X1406" s="30">
        <f t="shared" si="315"/>
        <v>2</v>
      </c>
      <c r="Y1406" s="31">
        <f t="shared" si="316"/>
        <v>1435.8</v>
      </c>
      <c r="Z1406" s="31">
        <f t="shared" si="317"/>
        <v>91986.03</v>
      </c>
      <c r="AA1406" s="31">
        <f t="shared" si="318"/>
        <v>128000</v>
      </c>
      <c r="AB1406" s="5">
        <v>2</v>
      </c>
      <c r="AC1406" s="6">
        <v>61174.43</v>
      </c>
      <c r="AD1406" s="30">
        <v>0</v>
      </c>
      <c r="AE1406" s="67">
        <f t="shared" si="319"/>
        <v>1</v>
      </c>
      <c r="AF1406" s="70">
        <f>IF(C1406=Sheet6!$E$3,Sheet6!$E$4,IF('January 2023'!C1406=Sheet6!$F$3,Sheet6!$F$4,IF('January 2023'!C1406=Sheet6!$G$3,Sheet6!$G$4,IF('January 2023'!C1406=Sheet6!$H$3,Sheet6!$H$4,IF('January 2023'!C1406=Sheet6!$I$3,Sheet6!$I$4,IF('January 2023'!C1406=Sheet6!$J$3,Sheet6!$J$4,IF('January 2023'!C1406=Sheet6!$K$3,Sheet6!$K$4,IF('January 2023'!C1406=Sheet6!$L$3,Sheet6!$L$4))))))))</f>
        <v>0.11591202664236167</v>
      </c>
      <c r="AG1406" s="74">
        <f t="shared" si="320"/>
        <v>1.1063337956541814</v>
      </c>
      <c r="AH1406" s="71">
        <v>0.83099999999999996</v>
      </c>
      <c r="AI1406" s="72">
        <f t="shared" si="321"/>
        <v>1</v>
      </c>
      <c r="AJ1406" s="73">
        <f t="shared" si="322"/>
        <v>1</v>
      </c>
      <c r="AK1406" s="73">
        <v>0.63021003652928631</v>
      </c>
      <c r="AL1406" s="95">
        <f t="shared" si="323"/>
        <v>1</v>
      </c>
      <c r="AM1406" s="107">
        <v>0</v>
      </c>
      <c r="AN1406" s="98">
        <f t="shared" si="324"/>
        <v>0</v>
      </c>
      <c r="AO1406" s="99" t="e">
        <f>SUMIF([1]Sheet1!$AB:$AB,E1406,[1]Sheet1!$AA:$AA)</f>
        <v>#VALUE!</v>
      </c>
      <c r="AP1406" s="100">
        <f t="shared" si="325"/>
        <v>1</v>
      </c>
      <c r="AQ1406" s="97">
        <f t="shared" si="326"/>
        <v>0</v>
      </c>
      <c r="AR1406" s="100">
        <f t="shared" si="327"/>
        <v>1.3915156464519667</v>
      </c>
      <c r="AS1406" s="101">
        <f t="shared" si="328"/>
        <v>-0.53948078685138623</v>
      </c>
      <c r="AT1406" s="100">
        <v>0.11591202664236167</v>
      </c>
      <c r="AU1406" s="108">
        <f t="shared" si="329"/>
        <v>1</v>
      </c>
    </row>
    <row r="1407" spans="1:47" hidden="1">
      <c r="A1407" s="21">
        <v>44927</v>
      </c>
      <c r="B1407" s="23" t="s">
        <v>13</v>
      </c>
      <c r="C1407" s="23" t="s">
        <v>974</v>
      </c>
      <c r="D1407" s="23" t="s">
        <v>1319</v>
      </c>
      <c r="E1407" s="23">
        <v>1000284531</v>
      </c>
      <c r="F1407" s="23" t="s">
        <v>32</v>
      </c>
      <c r="G1407" s="23">
        <v>1079549</v>
      </c>
      <c r="H1407" s="37" t="s">
        <v>20</v>
      </c>
      <c r="I1407" s="4" t="s">
        <v>3526</v>
      </c>
      <c r="J1407" s="4" t="s">
        <v>3563</v>
      </c>
      <c r="K1407" s="24">
        <v>1290.1000000000058</v>
      </c>
      <c r="L1407" s="24">
        <v>1290.1000000000058</v>
      </c>
      <c r="M1407" s="29">
        <v>0</v>
      </c>
      <c r="N1407" s="29">
        <v>0</v>
      </c>
      <c r="O1407" s="29">
        <v>5</v>
      </c>
      <c r="P1407" s="29">
        <v>0</v>
      </c>
      <c r="Q1407" s="29">
        <v>455.40000000000003</v>
      </c>
      <c r="R1407" s="28">
        <v>0</v>
      </c>
      <c r="S1407" s="28">
        <v>17065</v>
      </c>
      <c r="T1407" s="28">
        <v>0</v>
      </c>
      <c r="U1407" s="28">
        <v>70000</v>
      </c>
      <c r="V1407" s="29">
        <v>0</v>
      </c>
      <c r="W1407" s="29">
        <v>2</v>
      </c>
      <c r="X1407" s="32">
        <f t="shared" si="315"/>
        <v>5</v>
      </c>
      <c r="Y1407" s="33">
        <f t="shared" si="316"/>
        <v>455.40000000000003</v>
      </c>
      <c r="Z1407" s="33">
        <f t="shared" si="317"/>
        <v>17065</v>
      </c>
      <c r="AA1407" s="33">
        <f t="shared" si="318"/>
        <v>70000</v>
      </c>
      <c r="AB1407" s="5">
        <v>2</v>
      </c>
      <c r="AC1407" s="6">
        <v>87423.17</v>
      </c>
      <c r="AD1407" s="32">
        <v>1</v>
      </c>
      <c r="AE1407" s="67">
        <f t="shared" si="319"/>
        <v>0.4</v>
      </c>
      <c r="AF1407" s="70">
        <f>IF(C1407=Sheet6!$E$3,Sheet6!$E$4,IF('January 2023'!C1407=Sheet6!$F$3,Sheet6!$F$4,IF('January 2023'!C1407=Sheet6!$G$3,Sheet6!$G$4,IF('January 2023'!C1407=Sheet6!$H$3,Sheet6!$H$4,IF('January 2023'!C1407=Sheet6!$I$3,Sheet6!$I$4,IF('January 2023'!C1407=Sheet6!$J$3,Sheet6!$J$4,IF('January 2023'!C1407=Sheet6!$K$3,Sheet6!$K$4,IF('January 2023'!C1407=Sheet6!$L$3,Sheet6!$L$4))))))))</f>
        <v>0.11591202664236167</v>
      </c>
      <c r="AG1407" s="74">
        <f t="shared" si="320"/>
        <v>0.35299589179133245</v>
      </c>
      <c r="AH1407" s="71">
        <v>0.83099999999999996</v>
      </c>
      <c r="AI1407" s="72">
        <f t="shared" si="321"/>
        <v>0</v>
      </c>
      <c r="AJ1407" s="73">
        <f t="shared" si="322"/>
        <v>0.4</v>
      </c>
      <c r="AK1407" s="73">
        <v>0.63021003652928631</v>
      </c>
      <c r="AL1407" s="95">
        <f t="shared" si="323"/>
        <v>0</v>
      </c>
      <c r="AM1407" s="107">
        <v>0</v>
      </c>
      <c r="AN1407" s="98">
        <f t="shared" si="324"/>
        <v>616.67310000000475</v>
      </c>
      <c r="AO1407" s="99" t="e">
        <f>SUMIF([1]Sheet1!$AB:$AB,E1407,[1]Sheet1!$AA:$AA)</f>
        <v>#VALUE!</v>
      </c>
      <c r="AP1407" s="100" t="str">
        <f t="shared" si="325"/>
        <v/>
      </c>
      <c r="AQ1407" s="97">
        <f t="shared" si="326"/>
        <v>1</v>
      </c>
      <c r="AR1407" s="100">
        <f t="shared" si="327"/>
        <v>4.1019630823322588</v>
      </c>
      <c r="AS1407" s="101">
        <f t="shared" si="328"/>
        <v>-0.4479761163429985</v>
      </c>
      <c r="AT1407" s="100">
        <v>0.11591202664236167</v>
      </c>
      <c r="AU1407" s="108">
        <f t="shared" si="329"/>
        <v>1</v>
      </c>
    </row>
    <row r="1408" spans="1:47" hidden="1">
      <c r="A1408" s="21">
        <v>44927</v>
      </c>
      <c r="B1408" s="23" t="s">
        <v>13</v>
      </c>
      <c r="C1408" s="23" t="s">
        <v>974</v>
      </c>
      <c r="D1408" s="23" t="s">
        <v>1301</v>
      </c>
      <c r="E1408" s="23">
        <v>1000284936</v>
      </c>
      <c r="F1408" s="23" t="s">
        <v>32</v>
      </c>
      <c r="G1408" s="23">
        <v>1079549</v>
      </c>
      <c r="H1408" s="37" t="s">
        <v>20</v>
      </c>
      <c r="I1408" s="4" t="s">
        <v>3526</v>
      </c>
      <c r="J1408" s="4" t="s">
        <v>3563</v>
      </c>
      <c r="K1408" s="24">
        <v>1272.3000000000029</v>
      </c>
      <c r="L1408" s="24">
        <v>1272.3000000000029</v>
      </c>
      <c r="M1408" s="29">
        <v>1</v>
      </c>
      <c r="N1408" s="29">
        <v>0</v>
      </c>
      <c r="O1408" s="29">
        <v>3</v>
      </c>
      <c r="P1408" s="29">
        <v>100</v>
      </c>
      <c r="Q1408" s="29">
        <v>3126.4</v>
      </c>
      <c r="R1408" s="28">
        <v>6328.21</v>
      </c>
      <c r="S1408" s="28">
        <v>110000.00000000001</v>
      </c>
      <c r="T1408" s="28">
        <v>0</v>
      </c>
      <c r="U1408" s="28">
        <v>110000</v>
      </c>
      <c r="V1408" s="29">
        <v>0</v>
      </c>
      <c r="W1408" s="29">
        <v>2</v>
      </c>
      <c r="X1408" s="32">
        <f t="shared" si="315"/>
        <v>4</v>
      </c>
      <c r="Y1408" s="33">
        <f t="shared" si="316"/>
        <v>3226.4</v>
      </c>
      <c r="Z1408" s="33">
        <f t="shared" si="317"/>
        <v>116328.21000000002</v>
      </c>
      <c r="AA1408" s="33">
        <f t="shared" si="318"/>
        <v>110000</v>
      </c>
      <c r="AB1408" s="5">
        <v>2</v>
      </c>
      <c r="AC1408" s="6">
        <v>0</v>
      </c>
      <c r="AD1408" s="32">
        <v>0</v>
      </c>
      <c r="AE1408" s="67">
        <f t="shared" si="319"/>
        <v>0.5</v>
      </c>
      <c r="AF1408" s="70">
        <f>IF(C1408=Sheet6!$E$3,Sheet6!$E$4,IF('January 2023'!C1408=Sheet6!$F$3,Sheet6!$F$4,IF('January 2023'!C1408=Sheet6!$G$3,Sheet6!$G$4,IF('January 2023'!C1408=Sheet6!$H$3,Sheet6!$H$4,IF('January 2023'!C1408=Sheet6!$I$3,Sheet6!$I$4,IF('January 2023'!C1408=Sheet6!$J$3,Sheet6!$J$4,IF('January 2023'!C1408=Sheet6!$K$3,Sheet6!$K$4,IF('January 2023'!C1408=Sheet6!$L$3,Sheet6!$L$4))))))))</f>
        <v>0.11591202664236167</v>
      </c>
      <c r="AG1408" s="74">
        <f t="shared" si="320"/>
        <v>2.5358799025387038</v>
      </c>
      <c r="AH1408" s="71">
        <v>0.83099999999999996</v>
      </c>
      <c r="AI1408" s="72">
        <f t="shared" si="321"/>
        <v>1</v>
      </c>
      <c r="AJ1408" s="73">
        <f t="shared" si="322"/>
        <v>0.5</v>
      </c>
      <c r="AK1408" s="73">
        <v>0.63021003652928631</v>
      </c>
      <c r="AL1408" s="95">
        <f t="shared" si="323"/>
        <v>0</v>
      </c>
      <c r="AM1408" s="107">
        <v>0</v>
      </c>
      <c r="AN1408" s="98">
        <f t="shared" si="324"/>
        <v>0</v>
      </c>
      <c r="AO1408" s="99" t="e">
        <f>SUMIF([1]Sheet1!$AB:$AB,E1408,[1]Sheet1!$AA:$AA)</f>
        <v>#VALUE!</v>
      </c>
      <c r="AP1408" s="100">
        <f t="shared" si="325"/>
        <v>1</v>
      </c>
      <c r="AQ1408" s="97">
        <f t="shared" si="326"/>
        <v>0</v>
      </c>
      <c r="AR1408" s="100">
        <f t="shared" si="327"/>
        <v>0.94560038360428633</v>
      </c>
      <c r="AS1408" s="101">
        <f t="shared" si="328"/>
        <v>-1.3979290086149985</v>
      </c>
      <c r="AT1408" s="100">
        <v>0.11591202664236167</v>
      </c>
      <c r="AU1408" s="108">
        <f t="shared" si="329"/>
        <v>1</v>
      </c>
    </row>
    <row r="1409" spans="1:47" hidden="1">
      <c r="A1409" s="21">
        <v>44927</v>
      </c>
      <c r="B1409" s="22" t="s">
        <v>13</v>
      </c>
      <c r="C1409" s="22" t="s">
        <v>974</v>
      </c>
      <c r="D1409" s="22" t="s">
        <v>3416</v>
      </c>
      <c r="E1409" s="22">
        <v>1000258957</v>
      </c>
      <c r="F1409" s="22" t="s">
        <v>32</v>
      </c>
      <c r="G1409" s="22">
        <v>1069288</v>
      </c>
      <c r="H1409" s="36" t="s">
        <v>20</v>
      </c>
      <c r="I1409" s="4" t="s">
        <v>3526</v>
      </c>
      <c r="J1409" s="4" t="s">
        <v>3563</v>
      </c>
      <c r="K1409" s="25">
        <v>1228.4500000000007</v>
      </c>
      <c r="L1409" s="25">
        <v>1228.4500000000007</v>
      </c>
      <c r="M1409" s="26">
        <v>0</v>
      </c>
      <c r="N1409" s="26">
        <v>0</v>
      </c>
      <c r="O1409" s="26">
        <v>17</v>
      </c>
      <c r="P1409" s="26">
        <v>0</v>
      </c>
      <c r="Q1409" s="26">
        <v>2011.1999999999998</v>
      </c>
      <c r="R1409" s="27">
        <v>0</v>
      </c>
      <c r="S1409" s="27">
        <v>116281.02999999998</v>
      </c>
      <c r="T1409" s="28">
        <v>0</v>
      </c>
      <c r="U1409" s="27">
        <v>299900</v>
      </c>
      <c r="V1409" s="29">
        <v>0</v>
      </c>
      <c r="W1409" s="26">
        <v>12</v>
      </c>
      <c r="X1409" s="30">
        <f t="shared" si="315"/>
        <v>17</v>
      </c>
      <c r="Y1409" s="31">
        <f t="shared" si="316"/>
        <v>2011.1999999999998</v>
      </c>
      <c r="Z1409" s="31">
        <f t="shared" si="317"/>
        <v>116281.02999999998</v>
      </c>
      <c r="AA1409" s="31">
        <f t="shared" si="318"/>
        <v>299900</v>
      </c>
      <c r="AB1409" s="5">
        <v>12</v>
      </c>
      <c r="AC1409" s="6">
        <v>1609417.9100000001</v>
      </c>
      <c r="AD1409" s="30">
        <v>3</v>
      </c>
      <c r="AE1409" s="67">
        <f t="shared" si="319"/>
        <v>0.70588235294117652</v>
      </c>
      <c r="AF1409" s="70">
        <f>IF(C1409=Sheet6!$E$3,Sheet6!$E$4,IF('January 2023'!C1409=Sheet6!$F$3,Sheet6!$F$4,IF('January 2023'!C1409=Sheet6!$G$3,Sheet6!$G$4,IF('January 2023'!C1409=Sheet6!$H$3,Sheet6!$H$4,IF('January 2023'!C1409=Sheet6!$I$3,Sheet6!$I$4,IF('January 2023'!C1409=Sheet6!$J$3,Sheet6!$J$4,IF('January 2023'!C1409=Sheet6!$K$3,Sheet6!$K$4,IF('January 2023'!C1409=Sheet6!$L$3,Sheet6!$L$4))))))))</f>
        <v>0.11591202664236167</v>
      </c>
      <c r="AG1409" s="74">
        <f t="shared" si="320"/>
        <v>1.6371850706174436</v>
      </c>
      <c r="AH1409" s="71">
        <v>0.83099999999999996</v>
      </c>
      <c r="AI1409" s="72">
        <f t="shared" si="321"/>
        <v>1</v>
      </c>
      <c r="AJ1409" s="73">
        <f t="shared" si="322"/>
        <v>0.70588235294117652</v>
      </c>
      <c r="AK1409" s="73">
        <v>0.63021003652928631</v>
      </c>
      <c r="AL1409" s="95">
        <f t="shared" si="323"/>
        <v>1</v>
      </c>
      <c r="AM1409" s="107">
        <v>0</v>
      </c>
      <c r="AN1409" s="98">
        <f t="shared" si="324"/>
        <v>0</v>
      </c>
      <c r="AO1409" s="99" t="e">
        <f>SUMIF([1]Sheet1!$AB:$AB,E1409,[1]Sheet1!$AA:$AA)</f>
        <v>#VALUE!</v>
      </c>
      <c r="AP1409" s="100">
        <f t="shared" si="325"/>
        <v>1</v>
      </c>
      <c r="AQ1409" s="97">
        <f t="shared" si="326"/>
        <v>0</v>
      </c>
      <c r="AR1409" s="100">
        <f t="shared" si="327"/>
        <v>2.5790965215908392</v>
      </c>
      <c r="AS1409" s="101">
        <f t="shared" si="328"/>
        <v>-3.2224583208299009</v>
      </c>
      <c r="AT1409" s="100">
        <v>0.11591202664236167</v>
      </c>
      <c r="AU1409" s="108">
        <f t="shared" si="329"/>
        <v>1</v>
      </c>
    </row>
    <row r="1410" spans="1:47" hidden="1">
      <c r="A1410" s="21">
        <v>44927</v>
      </c>
      <c r="B1410" s="22" t="s">
        <v>13</v>
      </c>
      <c r="C1410" s="22" t="s">
        <v>974</v>
      </c>
      <c r="D1410" s="22" t="s">
        <v>1453</v>
      </c>
      <c r="E1410" s="22">
        <v>1000976480</v>
      </c>
      <c r="F1410" s="22" t="s">
        <v>32</v>
      </c>
      <c r="G1410" s="22">
        <v>1079549</v>
      </c>
      <c r="H1410" s="36" t="s">
        <v>20</v>
      </c>
      <c r="I1410" s="4" t="s">
        <v>3517</v>
      </c>
      <c r="J1410" s="4" t="s">
        <v>3555</v>
      </c>
      <c r="K1410" s="25">
        <v>1217.5999999999767</v>
      </c>
      <c r="L1410" s="25">
        <v>1217.5999999999767</v>
      </c>
      <c r="M1410" s="26">
        <v>1</v>
      </c>
      <c r="N1410" s="26">
        <v>0</v>
      </c>
      <c r="O1410" s="26">
        <v>11</v>
      </c>
      <c r="P1410" s="26">
        <v>283</v>
      </c>
      <c r="Q1410" s="26">
        <v>1556.9000000000003</v>
      </c>
      <c r="R1410" s="27">
        <v>17908.84</v>
      </c>
      <c r="S1410" s="27">
        <v>102799.99999999999</v>
      </c>
      <c r="T1410" s="28">
        <v>18000</v>
      </c>
      <c r="U1410" s="27">
        <v>106300</v>
      </c>
      <c r="V1410" s="29">
        <v>1</v>
      </c>
      <c r="W1410" s="26">
        <v>6</v>
      </c>
      <c r="X1410" s="30">
        <f t="shared" si="315"/>
        <v>12</v>
      </c>
      <c r="Y1410" s="31">
        <f t="shared" si="316"/>
        <v>1839.9000000000003</v>
      </c>
      <c r="Z1410" s="31">
        <f t="shared" si="317"/>
        <v>120708.83999999998</v>
      </c>
      <c r="AA1410" s="31">
        <f t="shared" si="318"/>
        <v>124300</v>
      </c>
      <c r="AB1410" s="5">
        <v>7</v>
      </c>
      <c r="AC1410" s="6">
        <v>8817.7000000000007</v>
      </c>
      <c r="AD1410" s="30">
        <v>0</v>
      </c>
      <c r="AE1410" s="67">
        <f t="shared" si="319"/>
        <v>0.58333333333333337</v>
      </c>
      <c r="AF1410" s="70">
        <f>IF(C1410=Sheet6!$E$3,Sheet6!$E$4,IF('January 2023'!C1410=Sheet6!$F$3,Sheet6!$F$4,IF('January 2023'!C1410=Sheet6!$G$3,Sheet6!$G$4,IF('January 2023'!C1410=Sheet6!$H$3,Sheet6!$H$4,IF('January 2023'!C1410=Sheet6!$I$3,Sheet6!$I$4,IF('January 2023'!C1410=Sheet6!$J$3,Sheet6!$J$4,IF('January 2023'!C1410=Sheet6!$K$3,Sheet6!$K$4,IF('January 2023'!C1410=Sheet6!$L$3,Sheet6!$L$4))))))))</f>
        <v>0.11591202664236167</v>
      </c>
      <c r="AG1410" s="74">
        <f t="shared" si="320"/>
        <v>1.5110873850197402</v>
      </c>
      <c r="AH1410" s="71">
        <v>0.83099999999999996</v>
      </c>
      <c r="AI1410" s="72">
        <f t="shared" si="321"/>
        <v>1</v>
      </c>
      <c r="AJ1410" s="73">
        <f t="shared" si="322"/>
        <v>0.58333333333333337</v>
      </c>
      <c r="AK1410" s="73">
        <v>0.63021003652928631</v>
      </c>
      <c r="AL1410" s="95">
        <f t="shared" si="323"/>
        <v>0</v>
      </c>
      <c r="AM1410" s="107">
        <v>0</v>
      </c>
      <c r="AN1410" s="98">
        <f t="shared" si="324"/>
        <v>0</v>
      </c>
      <c r="AO1410" s="99" t="e">
        <f>SUMIF([1]Sheet1!$AB:$AB,E1410,[1]Sheet1!$AA:$AA)</f>
        <v>#VALUE!</v>
      </c>
      <c r="AP1410" s="100">
        <f t="shared" si="325"/>
        <v>1</v>
      </c>
      <c r="AQ1410" s="97">
        <f t="shared" si="326"/>
        <v>0</v>
      </c>
      <c r="AR1410" s="100">
        <f t="shared" si="327"/>
        <v>1.0297505965594569</v>
      </c>
      <c r="AS1410" s="101">
        <f t="shared" si="328"/>
        <v>-0.55604313617754708</v>
      </c>
      <c r="AT1410" s="100">
        <v>0.11591202664236167</v>
      </c>
      <c r="AU1410" s="108">
        <f t="shared" si="329"/>
        <v>1</v>
      </c>
    </row>
    <row r="1411" spans="1:47" hidden="1">
      <c r="A1411" s="21">
        <v>44927</v>
      </c>
      <c r="B1411" s="23" t="s">
        <v>13</v>
      </c>
      <c r="C1411" s="23" t="s">
        <v>974</v>
      </c>
      <c r="D1411" s="23" t="s">
        <v>1345</v>
      </c>
      <c r="E1411" s="23">
        <v>1000286510</v>
      </c>
      <c r="F1411" s="23" t="s">
        <v>32</v>
      </c>
      <c r="G1411" s="23">
        <v>1079549</v>
      </c>
      <c r="H1411" s="37" t="s">
        <v>20</v>
      </c>
      <c r="I1411" s="4" t="s">
        <v>3526</v>
      </c>
      <c r="J1411" s="4" t="s">
        <v>3563</v>
      </c>
      <c r="K1411" s="24">
        <v>1180.3999999999942</v>
      </c>
      <c r="L1411" s="24">
        <v>1180.3999999999942</v>
      </c>
      <c r="M1411" s="29">
        <v>1</v>
      </c>
      <c r="N1411" s="29">
        <v>0</v>
      </c>
      <c r="O1411" s="29">
        <v>6</v>
      </c>
      <c r="P1411" s="29">
        <v>790</v>
      </c>
      <c r="Q1411" s="29">
        <v>650.1</v>
      </c>
      <c r="R1411" s="28">
        <v>49992.88</v>
      </c>
      <c r="S1411" s="28">
        <v>40000</v>
      </c>
      <c r="T1411" s="28">
        <v>127350</v>
      </c>
      <c r="U1411" s="28">
        <v>40000</v>
      </c>
      <c r="V1411" s="29">
        <v>1</v>
      </c>
      <c r="W1411" s="29">
        <v>2</v>
      </c>
      <c r="X1411" s="32">
        <f t="shared" si="315"/>
        <v>7</v>
      </c>
      <c r="Y1411" s="33">
        <f t="shared" si="316"/>
        <v>1440.1</v>
      </c>
      <c r="Z1411" s="33">
        <f t="shared" si="317"/>
        <v>89992.88</v>
      </c>
      <c r="AA1411" s="33">
        <f t="shared" si="318"/>
        <v>167350</v>
      </c>
      <c r="AB1411" s="5">
        <v>3</v>
      </c>
      <c r="AC1411" s="6">
        <v>392452.06000000006</v>
      </c>
      <c r="AD1411" s="32">
        <v>1</v>
      </c>
      <c r="AE1411" s="67">
        <f t="shared" si="319"/>
        <v>0.42857142857142855</v>
      </c>
      <c r="AF1411" s="70">
        <f>IF(C1411=Sheet6!$E$3,Sheet6!$E$4,IF('January 2023'!C1411=Sheet6!$F$3,Sheet6!$F$4,IF('January 2023'!C1411=Sheet6!$G$3,Sheet6!$G$4,IF('January 2023'!C1411=Sheet6!$H$3,Sheet6!$H$4,IF('January 2023'!C1411=Sheet6!$I$3,Sheet6!$I$4,IF('January 2023'!C1411=Sheet6!$J$3,Sheet6!$J$4,IF('January 2023'!C1411=Sheet6!$K$3,Sheet6!$K$4,IF('January 2023'!C1411=Sheet6!$L$3,Sheet6!$L$4))))))))</f>
        <v>0.11591202664236167</v>
      </c>
      <c r="AG1411" s="74">
        <f t="shared" si="320"/>
        <v>1.2200101660454143</v>
      </c>
      <c r="AH1411" s="71">
        <v>0.83099999999999996</v>
      </c>
      <c r="AI1411" s="72">
        <f t="shared" si="321"/>
        <v>1</v>
      </c>
      <c r="AJ1411" s="73">
        <f t="shared" si="322"/>
        <v>0.42857142857142855</v>
      </c>
      <c r="AK1411" s="73">
        <v>0.63021003652928631</v>
      </c>
      <c r="AL1411" s="95">
        <f t="shared" si="323"/>
        <v>0</v>
      </c>
      <c r="AM1411" s="107">
        <v>0</v>
      </c>
      <c r="AN1411" s="98">
        <f t="shared" si="324"/>
        <v>0</v>
      </c>
      <c r="AO1411" s="99" t="e">
        <f>SUMIF([1]Sheet1!$AB:$AB,E1411,[1]Sheet1!$AA:$AA)</f>
        <v>#VALUE!</v>
      </c>
      <c r="AP1411" s="100">
        <f t="shared" si="325"/>
        <v>1</v>
      </c>
      <c r="AQ1411" s="97">
        <f t="shared" si="326"/>
        <v>0</v>
      </c>
      <c r="AR1411" s="100">
        <f t="shared" si="327"/>
        <v>1.8595915587988738</v>
      </c>
      <c r="AS1411" s="101">
        <f t="shared" si="328"/>
        <v>-1.2687206064268648</v>
      </c>
      <c r="AT1411" s="100">
        <v>0.11591202664236167</v>
      </c>
      <c r="AU1411" s="108">
        <f t="shared" si="329"/>
        <v>1</v>
      </c>
    </row>
    <row r="1412" spans="1:47" hidden="1">
      <c r="A1412" s="21">
        <v>44927</v>
      </c>
      <c r="B1412" s="22" t="s">
        <v>13</v>
      </c>
      <c r="C1412" s="22" t="s">
        <v>974</v>
      </c>
      <c r="D1412" s="22" t="s">
        <v>1464</v>
      </c>
      <c r="E1412" s="22">
        <v>1000260544</v>
      </c>
      <c r="F1412" s="22" t="s">
        <v>32</v>
      </c>
      <c r="G1412" s="22">
        <v>1069288</v>
      </c>
      <c r="H1412" s="36" t="s">
        <v>20</v>
      </c>
      <c r="I1412" s="4" t="s">
        <v>3526</v>
      </c>
      <c r="J1412" s="4" t="s">
        <v>3563</v>
      </c>
      <c r="K1412" s="25">
        <v>1175.5999999999767</v>
      </c>
      <c r="L1412" s="25">
        <v>1175.5999999999767</v>
      </c>
      <c r="M1412" s="26">
        <v>2</v>
      </c>
      <c r="N1412" s="26">
        <v>0</v>
      </c>
      <c r="O1412" s="26">
        <v>18</v>
      </c>
      <c r="P1412" s="26">
        <v>200</v>
      </c>
      <c r="Q1412" s="26">
        <v>3096.5</v>
      </c>
      <c r="R1412" s="27">
        <v>12656.42</v>
      </c>
      <c r="S1412" s="27">
        <v>196436.66</v>
      </c>
      <c r="T1412" s="28">
        <v>0</v>
      </c>
      <c r="U1412" s="27">
        <v>206000</v>
      </c>
      <c r="V1412" s="29">
        <v>0</v>
      </c>
      <c r="W1412" s="26">
        <v>11</v>
      </c>
      <c r="X1412" s="30">
        <f t="shared" ref="X1412:X1475" si="330">IFERROR(SUM(M1412,O1412),"")</f>
        <v>20</v>
      </c>
      <c r="Y1412" s="31">
        <f t="shared" ref="Y1412:Y1475" si="331">IFERROR(SUM(P1412:Q1412),"")</f>
        <v>3296.5</v>
      </c>
      <c r="Z1412" s="31">
        <f t="shared" ref="Z1412:Z1475" si="332">IFERROR(SUM(R1412:S1412),"")</f>
        <v>209093.08000000002</v>
      </c>
      <c r="AA1412" s="31">
        <f t="shared" ref="AA1412:AA1475" si="333">IFERROR(SUM(T1412:U1412),"")</f>
        <v>206000</v>
      </c>
      <c r="AB1412" s="5">
        <v>11</v>
      </c>
      <c r="AC1412" s="6">
        <v>367948.12</v>
      </c>
      <c r="AD1412" s="30">
        <v>1</v>
      </c>
      <c r="AE1412" s="67">
        <f t="shared" si="319"/>
        <v>0.55000000000000004</v>
      </c>
      <c r="AF1412" s="70">
        <f>IF(C1412=Sheet6!$E$3,Sheet6!$E$4,IF('January 2023'!C1412=Sheet6!$F$3,Sheet6!$F$4,IF('January 2023'!C1412=Sheet6!$G$3,Sheet6!$G$4,IF('January 2023'!C1412=Sheet6!$H$3,Sheet6!$H$4,IF('January 2023'!C1412=Sheet6!$I$3,Sheet6!$I$4,IF('January 2023'!C1412=Sheet6!$J$3,Sheet6!$J$4,IF('January 2023'!C1412=Sheet6!$K$3,Sheet6!$K$4,IF('January 2023'!C1412=Sheet6!$L$3,Sheet6!$L$4))))))))</f>
        <v>0.11591202664236167</v>
      </c>
      <c r="AG1412" s="74">
        <f t="shared" si="320"/>
        <v>2.8041000340252342</v>
      </c>
      <c r="AH1412" s="71">
        <v>0.83099999999999996</v>
      </c>
      <c r="AI1412" s="72">
        <f t="shared" si="321"/>
        <v>1</v>
      </c>
      <c r="AJ1412" s="73">
        <f t="shared" si="322"/>
        <v>0.55000000000000004</v>
      </c>
      <c r="AK1412" s="73">
        <v>0.63021003652928631</v>
      </c>
      <c r="AL1412" s="95">
        <f t="shared" si="323"/>
        <v>0</v>
      </c>
      <c r="AM1412" s="107">
        <v>0</v>
      </c>
      <c r="AN1412" s="98">
        <f t="shared" si="324"/>
        <v>0</v>
      </c>
      <c r="AO1412" s="99" t="e">
        <f>SUMIF([1]Sheet1!$AB:$AB,E1412,[1]Sheet1!$AA:$AA)</f>
        <v>#VALUE!</v>
      </c>
      <c r="AP1412" s="100">
        <f t="shared" si="325"/>
        <v>1</v>
      </c>
      <c r="AQ1412" s="97">
        <f t="shared" si="326"/>
        <v>0</v>
      </c>
      <c r="AR1412" s="100">
        <f t="shared" si="327"/>
        <v>0.9852071622838976</v>
      </c>
      <c r="AS1412" s="101">
        <f t="shared" si="328"/>
        <v>-1.7626194372821815</v>
      </c>
      <c r="AT1412" s="100">
        <v>0.11591202664236167</v>
      </c>
      <c r="AU1412" s="108">
        <f t="shared" si="329"/>
        <v>1</v>
      </c>
    </row>
    <row r="1413" spans="1:47" hidden="1">
      <c r="A1413" s="21">
        <v>44927</v>
      </c>
      <c r="B1413" s="22" t="s">
        <v>13</v>
      </c>
      <c r="C1413" s="22" t="s">
        <v>974</v>
      </c>
      <c r="D1413" s="22" t="s">
        <v>691</v>
      </c>
      <c r="E1413" s="22">
        <v>1000259485</v>
      </c>
      <c r="F1413" s="22" t="s">
        <v>32</v>
      </c>
      <c r="G1413" s="22">
        <v>1069288</v>
      </c>
      <c r="H1413" s="36" t="s">
        <v>20</v>
      </c>
      <c r="I1413" s="4" t="s">
        <v>3518</v>
      </c>
      <c r="J1413" s="4" t="s">
        <v>3556</v>
      </c>
      <c r="K1413" s="25">
        <v>1090.8000000000175</v>
      </c>
      <c r="L1413" s="25">
        <v>1090.8000000000175</v>
      </c>
      <c r="M1413" s="26">
        <v>0</v>
      </c>
      <c r="N1413" s="26">
        <v>0</v>
      </c>
      <c r="O1413" s="26">
        <v>25</v>
      </c>
      <c r="P1413" s="26">
        <v>0</v>
      </c>
      <c r="Q1413" s="26">
        <v>3473.6999999999994</v>
      </c>
      <c r="R1413" s="27">
        <v>0</v>
      </c>
      <c r="S1413" s="27">
        <v>223011.10000000003</v>
      </c>
      <c r="T1413" s="28">
        <v>0</v>
      </c>
      <c r="U1413" s="27">
        <v>222780</v>
      </c>
      <c r="V1413" s="29">
        <v>0</v>
      </c>
      <c r="W1413" s="26">
        <v>12</v>
      </c>
      <c r="X1413" s="30">
        <f t="shared" si="330"/>
        <v>25</v>
      </c>
      <c r="Y1413" s="31">
        <f t="shared" si="331"/>
        <v>3473.6999999999994</v>
      </c>
      <c r="Z1413" s="31">
        <f t="shared" si="332"/>
        <v>223011.10000000003</v>
      </c>
      <c r="AA1413" s="31">
        <f t="shared" si="333"/>
        <v>222780</v>
      </c>
      <c r="AB1413" s="5">
        <v>12</v>
      </c>
      <c r="AC1413" s="6">
        <v>532544.52</v>
      </c>
      <c r="AD1413" s="30">
        <v>6</v>
      </c>
      <c r="AE1413" s="67">
        <f t="shared" ref="AE1413:AE1476" si="334">IFERROR((AB1413/X1413),"")</f>
        <v>0.48</v>
      </c>
      <c r="AF1413" s="70">
        <f>IF(C1413=Sheet6!$E$3,Sheet6!$E$4,IF('January 2023'!C1413=Sheet6!$F$3,Sheet6!$F$4,IF('January 2023'!C1413=Sheet6!$G$3,Sheet6!$G$4,IF('January 2023'!C1413=Sheet6!$H$3,Sheet6!$H$4,IF('January 2023'!C1413=Sheet6!$I$3,Sheet6!$I$4,IF('January 2023'!C1413=Sheet6!$J$3,Sheet6!$J$4,IF('January 2023'!C1413=Sheet6!$K$3,Sheet6!$K$4,IF('January 2023'!C1413=Sheet6!$L$3,Sheet6!$L$4))))))))</f>
        <v>0.11591202664236167</v>
      </c>
      <c r="AG1413" s="74">
        <f t="shared" ref="AG1413:AG1476" si="335">IFERROR(Y1413/L1413,0)</f>
        <v>3.1845434543453828</v>
      </c>
      <c r="AH1413" s="71">
        <v>0.83099999999999996</v>
      </c>
      <c r="AI1413" s="72">
        <f t="shared" ref="AI1413:AI1476" si="336">IF(AG1413&gt;AH1413,1,0)</f>
        <v>1</v>
      </c>
      <c r="AJ1413" s="73">
        <f t="shared" ref="AJ1413:AJ1476" si="337">IFERROR(AB1413/X1413,0)</f>
        <v>0.48</v>
      </c>
      <c r="AK1413" s="73">
        <v>0.63021003652928631</v>
      </c>
      <c r="AL1413" s="95">
        <f t="shared" ref="AL1413:AL1476" si="338">IF(AJ1413&gt;=AK1413,1,0)</f>
        <v>0</v>
      </c>
      <c r="AM1413" s="107">
        <v>0</v>
      </c>
      <c r="AN1413" s="98">
        <f t="shared" ref="AN1413:AN1476" si="339">IF(((AH1413*L1413)-(AG1413*L1413))&lt;0,0,((AH1413*L1413)-(AG1413*L1413)))</f>
        <v>0</v>
      </c>
      <c r="AO1413" s="99" t="e">
        <f>SUMIF([1]Sheet1!$AB:$AB,E1413,[1]Sheet1!$AA:$AA)</f>
        <v>#VALUE!</v>
      </c>
      <c r="AP1413" s="100">
        <f t="shared" ref="AP1413:AP1476" si="340">IF(AN1413=0,100%,IFERROR((AO1413/AN1413),""))</f>
        <v>1</v>
      </c>
      <c r="AQ1413" s="97">
        <f t="shared" ref="AQ1413:AQ1476" si="341">IF(AND(AN1413&gt;0,AP1413&gt;=100%),1,0)</f>
        <v>0</v>
      </c>
      <c r="AR1413" s="100">
        <f t="shared" ref="AR1413:AR1476" si="342">IFERROR(AA1413/Z1413,0)</f>
        <v>0.99896372871126127</v>
      </c>
      <c r="AS1413" s="101">
        <f t="shared" ref="AS1413:AS1476" si="343">1-(AR1413*AG1413)</f>
        <v>-2.1812434033959036</v>
      </c>
      <c r="AT1413" s="100">
        <v>0.11591202664236167</v>
      </c>
      <c r="AU1413" s="108">
        <f t="shared" ref="AU1413:AU1476" si="344">IF(AS1413&lt;=AT1413,1,0)</f>
        <v>1</v>
      </c>
    </row>
    <row r="1414" spans="1:47" hidden="1">
      <c r="A1414" s="21">
        <v>44927</v>
      </c>
      <c r="B1414" s="23" t="s">
        <v>13</v>
      </c>
      <c r="C1414" s="23" t="s">
        <v>974</v>
      </c>
      <c r="D1414" s="23" t="s">
        <v>1460</v>
      </c>
      <c r="E1414" s="23">
        <v>1001853905</v>
      </c>
      <c r="F1414" s="23" t="s">
        <v>32</v>
      </c>
      <c r="G1414" s="23">
        <v>1079549</v>
      </c>
      <c r="H1414" s="37" t="s">
        <v>20</v>
      </c>
      <c r="I1414" s="4" t="s">
        <v>3515</v>
      </c>
      <c r="J1414" s="4" t="s">
        <v>3553</v>
      </c>
      <c r="K1414" s="24">
        <v>1080.9199999999983</v>
      </c>
      <c r="L1414" s="24">
        <v>1080.9199999999983</v>
      </c>
      <c r="M1414" s="29">
        <v>0</v>
      </c>
      <c r="N1414" s="29">
        <v>0</v>
      </c>
      <c r="O1414" s="29">
        <v>6</v>
      </c>
      <c r="P1414" s="29">
        <v>0</v>
      </c>
      <c r="Q1414" s="29">
        <v>2143.4</v>
      </c>
      <c r="R1414" s="28">
        <v>0</v>
      </c>
      <c r="S1414" s="28">
        <v>140569.63</v>
      </c>
      <c r="T1414" s="28">
        <v>0</v>
      </c>
      <c r="U1414" s="28">
        <v>138900</v>
      </c>
      <c r="V1414" s="29">
        <v>0</v>
      </c>
      <c r="W1414" s="29">
        <v>5</v>
      </c>
      <c r="X1414" s="32">
        <f t="shared" si="330"/>
        <v>6</v>
      </c>
      <c r="Y1414" s="33">
        <f t="shared" si="331"/>
        <v>2143.4</v>
      </c>
      <c r="Z1414" s="33">
        <f t="shared" si="332"/>
        <v>140569.63</v>
      </c>
      <c r="AA1414" s="33">
        <f t="shared" si="333"/>
        <v>138900</v>
      </c>
      <c r="AB1414" s="5">
        <v>5</v>
      </c>
      <c r="AC1414" s="6">
        <v>36851.129999999997</v>
      </c>
      <c r="AD1414" s="32">
        <v>1</v>
      </c>
      <c r="AE1414" s="67">
        <f t="shared" si="334"/>
        <v>0.83333333333333337</v>
      </c>
      <c r="AF1414" s="70">
        <f>IF(C1414=Sheet6!$E$3,Sheet6!$E$4,IF('January 2023'!C1414=Sheet6!$F$3,Sheet6!$F$4,IF('January 2023'!C1414=Sheet6!$G$3,Sheet6!$G$4,IF('January 2023'!C1414=Sheet6!$H$3,Sheet6!$H$4,IF('January 2023'!C1414=Sheet6!$I$3,Sheet6!$I$4,IF('January 2023'!C1414=Sheet6!$J$3,Sheet6!$J$4,IF('January 2023'!C1414=Sheet6!$K$3,Sheet6!$K$4,IF('January 2023'!C1414=Sheet6!$L$3,Sheet6!$L$4))))))))</f>
        <v>0.11591202664236167</v>
      </c>
      <c r="AG1414" s="74">
        <f t="shared" si="335"/>
        <v>1.9829404581282644</v>
      </c>
      <c r="AH1414" s="71">
        <v>0.83099999999999996</v>
      </c>
      <c r="AI1414" s="72">
        <f t="shared" si="336"/>
        <v>1</v>
      </c>
      <c r="AJ1414" s="73">
        <f t="shared" si="337"/>
        <v>0.83333333333333337</v>
      </c>
      <c r="AK1414" s="73">
        <v>0.63021003652928631</v>
      </c>
      <c r="AL1414" s="95">
        <f t="shared" si="338"/>
        <v>1</v>
      </c>
      <c r="AM1414" s="107">
        <v>0</v>
      </c>
      <c r="AN1414" s="98">
        <f t="shared" si="339"/>
        <v>0</v>
      </c>
      <c r="AO1414" s="99" t="e">
        <f>SUMIF([1]Sheet1!$AB:$AB,E1414,[1]Sheet1!$AA:$AA)</f>
        <v>#VALUE!</v>
      </c>
      <c r="AP1414" s="100">
        <f t="shared" si="340"/>
        <v>1</v>
      </c>
      <c r="AQ1414" s="97">
        <f t="shared" si="341"/>
        <v>0</v>
      </c>
      <c r="AR1414" s="100">
        <f t="shared" si="342"/>
        <v>0.9881223988424811</v>
      </c>
      <c r="AS1414" s="101">
        <f t="shared" si="343"/>
        <v>-0.95938788224750904</v>
      </c>
      <c r="AT1414" s="100">
        <v>0.11591202664236167</v>
      </c>
      <c r="AU1414" s="108">
        <f t="shared" si="344"/>
        <v>1</v>
      </c>
    </row>
    <row r="1415" spans="1:47" hidden="1">
      <c r="A1415" s="21">
        <v>44927</v>
      </c>
      <c r="B1415" s="23" t="s">
        <v>13</v>
      </c>
      <c r="C1415" s="23" t="s">
        <v>974</v>
      </c>
      <c r="D1415" s="23" t="s">
        <v>1507</v>
      </c>
      <c r="E1415" s="23">
        <v>1000281364</v>
      </c>
      <c r="F1415" s="23" t="s">
        <v>32</v>
      </c>
      <c r="G1415" s="23">
        <v>1069288</v>
      </c>
      <c r="H1415" s="37" t="s">
        <v>20</v>
      </c>
      <c r="I1415" s="4" t="s">
        <v>3517</v>
      </c>
      <c r="J1415" s="4" t="s">
        <v>3555</v>
      </c>
      <c r="K1415" s="24">
        <v>1068.7999999999884</v>
      </c>
      <c r="L1415" s="24">
        <v>1068.7999999999884</v>
      </c>
      <c r="M1415" s="29">
        <v>0</v>
      </c>
      <c r="N1415" s="29">
        <v>0</v>
      </c>
      <c r="O1415" s="29">
        <v>11</v>
      </c>
      <c r="P1415" s="29">
        <v>0</v>
      </c>
      <c r="Q1415" s="29">
        <v>733.6</v>
      </c>
      <c r="R1415" s="28">
        <v>0</v>
      </c>
      <c r="S1415" s="28">
        <v>48300.000000000007</v>
      </c>
      <c r="T1415" s="28">
        <v>0</v>
      </c>
      <c r="U1415" s="28">
        <v>48300</v>
      </c>
      <c r="V1415" s="29">
        <v>0</v>
      </c>
      <c r="W1415" s="29">
        <v>3</v>
      </c>
      <c r="X1415" s="32">
        <f t="shared" si="330"/>
        <v>11</v>
      </c>
      <c r="Y1415" s="33">
        <f t="shared" si="331"/>
        <v>733.6</v>
      </c>
      <c r="Z1415" s="33">
        <f t="shared" si="332"/>
        <v>48300.000000000007</v>
      </c>
      <c r="AA1415" s="33">
        <f t="shared" si="333"/>
        <v>48300</v>
      </c>
      <c r="AB1415" s="5">
        <v>3</v>
      </c>
      <c r="AC1415" s="6">
        <v>43357.24</v>
      </c>
      <c r="AD1415" s="32">
        <v>1</v>
      </c>
      <c r="AE1415" s="67">
        <f t="shared" si="334"/>
        <v>0.27272727272727271</v>
      </c>
      <c r="AF1415" s="70">
        <f>IF(C1415=Sheet6!$E$3,Sheet6!$E$4,IF('January 2023'!C1415=Sheet6!$F$3,Sheet6!$F$4,IF('January 2023'!C1415=Sheet6!$G$3,Sheet6!$G$4,IF('January 2023'!C1415=Sheet6!$H$3,Sheet6!$H$4,IF('January 2023'!C1415=Sheet6!$I$3,Sheet6!$I$4,IF('January 2023'!C1415=Sheet6!$J$3,Sheet6!$J$4,IF('January 2023'!C1415=Sheet6!$K$3,Sheet6!$K$4,IF('January 2023'!C1415=Sheet6!$L$3,Sheet6!$L$4))))))))</f>
        <v>0.11591202664236167</v>
      </c>
      <c r="AG1415" s="74">
        <f t="shared" si="335"/>
        <v>0.68637724550898949</v>
      </c>
      <c r="AH1415" s="71">
        <v>0.83099999999999996</v>
      </c>
      <c r="AI1415" s="72">
        <f t="shared" si="336"/>
        <v>0</v>
      </c>
      <c r="AJ1415" s="73">
        <f t="shared" si="337"/>
        <v>0.27272727272727271</v>
      </c>
      <c r="AK1415" s="73">
        <v>0.63021003652928631</v>
      </c>
      <c r="AL1415" s="95">
        <f t="shared" si="338"/>
        <v>0</v>
      </c>
      <c r="AM1415" s="107">
        <v>0</v>
      </c>
      <c r="AN1415" s="98">
        <f t="shared" si="339"/>
        <v>154.57279999999025</v>
      </c>
      <c r="AO1415" s="99" t="e">
        <f>SUMIF([1]Sheet1!$AB:$AB,E1415,[1]Sheet1!$AA:$AA)</f>
        <v>#VALUE!</v>
      </c>
      <c r="AP1415" s="100" t="str">
        <f t="shared" si="340"/>
        <v/>
      </c>
      <c r="AQ1415" s="97">
        <f t="shared" si="341"/>
        <v>1</v>
      </c>
      <c r="AR1415" s="100">
        <f t="shared" si="342"/>
        <v>0.99999999999999989</v>
      </c>
      <c r="AS1415" s="101">
        <f t="shared" si="343"/>
        <v>0.31362275449101062</v>
      </c>
      <c r="AT1415" s="100">
        <v>0.11591202664236167</v>
      </c>
      <c r="AU1415" s="108">
        <f t="shared" si="344"/>
        <v>0</v>
      </c>
    </row>
    <row r="1416" spans="1:47" hidden="1">
      <c r="A1416" s="21">
        <v>44927</v>
      </c>
      <c r="B1416" s="23" t="s">
        <v>13</v>
      </c>
      <c r="C1416" s="23" t="s">
        <v>974</v>
      </c>
      <c r="D1416" s="23" t="s">
        <v>1488</v>
      </c>
      <c r="E1416" s="23">
        <v>1000284524</v>
      </c>
      <c r="F1416" s="23" t="s">
        <v>32</v>
      </c>
      <c r="G1416" s="23">
        <v>1079549</v>
      </c>
      <c r="H1416" s="37" t="s">
        <v>20</v>
      </c>
      <c r="I1416" s="4" t="s">
        <v>3526</v>
      </c>
      <c r="J1416" s="4" t="s">
        <v>3563</v>
      </c>
      <c r="K1416" s="24">
        <v>1066</v>
      </c>
      <c r="L1416" s="24">
        <v>1066</v>
      </c>
      <c r="M1416" s="29">
        <v>2</v>
      </c>
      <c r="N1416" s="29">
        <v>0</v>
      </c>
      <c r="O1416" s="29">
        <v>14</v>
      </c>
      <c r="P1416" s="29">
        <v>200</v>
      </c>
      <c r="Q1416" s="29">
        <v>2365.1999999999998</v>
      </c>
      <c r="R1416" s="28">
        <v>12656.42</v>
      </c>
      <c r="S1416" s="28">
        <v>151003.29999999999</v>
      </c>
      <c r="T1416" s="28">
        <v>12662.720000000001</v>
      </c>
      <c r="U1416" s="28">
        <v>150400</v>
      </c>
      <c r="V1416" s="29">
        <v>2</v>
      </c>
      <c r="W1416" s="29">
        <v>10</v>
      </c>
      <c r="X1416" s="32">
        <f t="shared" si="330"/>
        <v>16</v>
      </c>
      <c r="Y1416" s="33">
        <f t="shared" si="331"/>
        <v>2565.1999999999998</v>
      </c>
      <c r="Z1416" s="33">
        <f t="shared" si="332"/>
        <v>163659.72</v>
      </c>
      <c r="AA1416" s="33">
        <f t="shared" si="333"/>
        <v>163062.72</v>
      </c>
      <c r="AB1416" s="5">
        <v>12</v>
      </c>
      <c r="AC1416" s="6">
        <v>753643.23</v>
      </c>
      <c r="AD1416" s="32">
        <v>2</v>
      </c>
      <c r="AE1416" s="67">
        <f t="shared" si="334"/>
        <v>0.75</v>
      </c>
      <c r="AF1416" s="70">
        <f>IF(C1416=Sheet6!$E$3,Sheet6!$E$4,IF('January 2023'!C1416=Sheet6!$F$3,Sheet6!$F$4,IF('January 2023'!C1416=Sheet6!$G$3,Sheet6!$G$4,IF('January 2023'!C1416=Sheet6!$H$3,Sheet6!$H$4,IF('January 2023'!C1416=Sheet6!$I$3,Sheet6!$I$4,IF('January 2023'!C1416=Sheet6!$J$3,Sheet6!$J$4,IF('January 2023'!C1416=Sheet6!$K$3,Sheet6!$K$4,IF('January 2023'!C1416=Sheet6!$L$3,Sheet6!$L$4))))))))</f>
        <v>0.11591202664236167</v>
      </c>
      <c r="AG1416" s="74">
        <f t="shared" si="335"/>
        <v>2.4063789868667915</v>
      </c>
      <c r="AH1416" s="71">
        <v>0.83099999999999996</v>
      </c>
      <c r="AI1416" s="72">
        <f t="shared" si="336"/>
        <v>1</v>
      </c>
      <c r="AJ1416" s="73">
        <f t="shared" si="337"/>
        <v>0.75</v>
      </c>
      <c r="AK1416" s="73">
        <v>0.63021003652928631</v>
      </c>
      <c r="AL1416" s="95">
        <f t="shared" si="338"/>
        <v>1</v>
      </c>
      <c r="AM1416" s="107">
        <v>0</v>
      </c>
      <c r="AN1416" s="98">
        <f t="shared" si="339"/>
        <v>0</v>
      </c>
      <c r="AO1416" s="99" t="e">
        <f>SUMIF([1]Sheet1!$AB:$AB,E1416,[1]Sheet1!$AA:$AA)</f>
        <v>#VALUE!</v>
      </c>
      <c r="AP1416" s="100">
        <f t="shared" si="340"/>
        <v>1</v>
      </c>
      <c r="AQ1416" s="97">
        <f t="shared" si="341"/>
        <v>0</v>
      </c>
      <c r="AR1416" s="100">
        <f t="shared" si="342"/>
        <v>0.99635218733112829</v>
      </c>
      <c r="AS1416" s="101">
        <f t="shared" si="343"/>
        <v>-1.3976009671123921</v>
      </c>
      <c r="AT1416" s="100">
        <v>0.11591202664236167</v>
      </c>
      <c r="AU1416" s="108">
        <f t="shared" si="344"/>
        <v>1</v>
      </c>
    </row>
    <row r="1417" spans="1:47" hidden="1">
      <c r="A1417" s="21">
        <v>44927</v>
      </c>
      <c r="B1417" s="23" t="s">
        <v>13</v>
      </c>
      <c r="C1417" s="23" t="s">
        <v>974</v>
      </c>
      <c r="D1417" s="23" t="s">
        <v>1329</v>
      </c>
      <c r="E1417" s="23">
        <v>1000286517</v>
      </c>
      <c r="F1417" s="23" t="s">
        <v>32</v>
      </c>
      <c r="G1417" s="23">
        <v>1079549</v>
      </c>
      <c r="H1417" s="37" t="s">
        <v>20</v>
      </c>
      <c r="I1417" s="4" t="s">
        <v>3517</v>
      </c>
      <c r="J1417" s="4" t="s">
        <v>3555</v>
      </c>
      <c r="K1417" s="24">
        <v>1051.5</v>
      </c>
      <c r="L1417" s="24">
        <v>1051.5</v>
      </c>
      <c r="M1417" s="29">
        <v>0</v>
      </c>
      <c r="N1417" s="29">
        <v>0</v>
      </c>
      <c r="O1417" s="29">
        <v>16</v>
      </c>
      <c r="P1417" s="29">
        <v>0</v>
      </c>
      <c r="Q1417" s="29">
        <v>132</v>
      </c>
      <c r="R1417" s="28">
        <v>0</v>
      </c>
      <c r="S1417" s="28">
        <v>8240</v>
      </c>
      <c r="T1417" s="28">
        <v>0</v>
      </c>
      <c r="U1417" s="28">
        <v>16100</v>
      </c>
      <c r="V1417" s="29">
        <v>0</v>
      </c>
      <c r="W1417" s="29">
        <v>5</v>
      </c>
      <c r="X1417" s="32">
        <f t="shared" si="330"/>
        <v>16</v>
      </c>
      <c r="Y1417" s="33">
        <f t="shared" si="331"/>
        <v>132</v>
      </c>
      <c r="Z1417" s="33">
        <f t="shared" si="332"/>
        <v>8240</v>
      </c>
      <c r="AA1417" s="33">
        <f t="shared" si="333"/>
        <v>16100</v>
      </c>
      <c r="AB1417" s="5">
        <v>5</v>
      </c>
      <c r="AC1417" s="6">
        <v>732381.12</v>
      </c>
      <c r="AD1417" s="32">
        <v>1</v>
      </c>
      <c r="AE1417" s="67">
        <f t="shared" si="334"/>
        <v>0.3125</v>
      </c>
      <c r="AF1417" s="70">
        <f>IF(C1417=Sheet6!$E$3,Sheet6!$E$4,IF('January 2023'!C1417=Sheet6!$F$3,Sheet6!$F$4,IF('January 2023'!C1417=Sheet6!$G$3,Sheet6!$G$4,IF('January 2023'!C1417=Sheet6!$H$3,Sheet6!$H$4,IF('January 2023'!C1417=Sheet6!$I$3,Sheet6!$I$4,IF('January 2023'!C1417=Sheet6!$J$3,Sheet6!$J$4,IF('January 2023'!C1417=Sheet6!$K$3,Sheet6!$K$4,IF('January 2023'!C1417=Sheet6!$L$3,Sheet6!$L$4))))))))</f>
        <v>0.11591202664236167</v>
      </c>
      <c r="AG1417" s="74">
        <f t="shared" si="335"/>
        <v>0.12553495007132667</v>
      </c>
      <c r="AH1417" s="71">
        <v>0.83099999999999996</v>
      </c>
      <c r="AI1417" s="72">
        <f t="shared" si="336"/>
        <v>0</v>
      </c>
      <c r="AJ1417" s="73">
        <f t="shared" si="337"/>
        <v>0.3125</v>
      </c>
      <c r="AK1417" s="73">
        <v>0.63021003652928631</v>
      </c>
      <c r="AL1417" s="95">
        <f t="shared" si="338"/>
        <v>0</v>
      </c>
      <c r="AM1417" s="107">
        <v>0</v>
      </c>
      <c r="AN1417" s="98">
        <f t="shared" si="339"/>
        <v>741.79649999999992</v>
      </c>
      <c r="AO1417" s="99" t="e">
        <f>SUMIF([1]Sheet1!$AB:$AB,E1417,[1]Sheet1!$AA:$AA)</f>
        <v>#VALUE!</v>
      </c>
      <c r="AP1417" s="100" t="str">
        <f t="shared" si="340"/>
        <v/>
      </c>
      <c r="AQ1417" s="97">
        <f t="shared" si="341"/>
        <v>1</v>
      </c>
      <c r="AR1417" s="100">
        <f t="shared" si="342"/>
        <v>1.953883495145631</v>
      </c>
      <c r="AS1417" s="101">
        <f t="shared" si="343"/>
        <v>0.75471933299170391</v>
      </c>
      <c r="AT1417" s="100">
        <v>0.11591202664236167</v>
      </c>
      <c r="AU1417" s="108">
        <f t="shared" si="344"/>
        <v>0</v>
      </c>
    </row>
    <row r="1418" spans="1:47" hidden="1">
      <c r="A1418" s="21">
        <v>44927</v>
      </c>
      <c r="B1418" s="22" t="s">
        <v>13</v>
      </c>
      <c r="C1418" s="22" t="s">
        <v>974</v>
      </c>
      <c r="D1418" s="22" t="s">
        <v>1476</v>
      </c>
      <c r="E1418" s="22">
        <v>1000280502</v>
      </c>
      <c r="F1418" s="22" t="s">
        <v>32</v>
      </c>
      <c r="G1418" s="22">
        <v>1069288</v>
      </c>
      <c r="H1418" s="36" t="s">
        <v>20</v>
      </c>
      <c r="I1418" s="4" t="s">
        <v>3517</v>
      </c>
      <c r="J1418" s="4" t="s">
        <v>3555</v>
      </c>
      <c r="K1418" s="25">
        <v>990.71999999999935</v>
      </c>
      <c r="L1418" s="25">
        <v>990.71999999999935</v>
      </c>
      <c r="M1418" s="26">
        <v>0</v>
      </c>
      <c r="N1418" s="26">
        <v>1</v>
      </c>
      <c r="O1418" s="26">
        <v>8</v>
      </c>
      <c r="P1418" s="26">
        <v>0</v>
      </c>
      <c r="Q1418" s="26">
        <v>1344.1999999999998</v>
      </c>
      <c r="R1418" s="27">
        <v>0</v>
      </c>
      <c r="S1418" s="27">
        <v>85800.000000000015</v>
      </c>
      <c r="T1418" s="28">
        <v>0</v>
      </c>
      <c r="U1418" s="27">
        <v>85800</v>
      </c>
      <c r="V1418" s="29">
        <v>0</v>
      </c>
      <c r="W1418" s="26">
        <v>6</v>
      </c>
      <c r="X1418" s="30">
        <f t="shared" si="330"/>
        <v>8</v>
      </c>
      <c r="Y1418" s="31">
        <f t="shared" si="331"/>
        <v>1344.1999999999998</v>
      </c>
      <c r="Z1418" s="31">
        <f t="shared" si="332"/>
        <v>85800.000000000015</v>
      </c>
      <c r="AA1418" s="31">
        <f t="shared" si="333"/>
        <v>85800</v>
      </c>
      <c r="AB1418" s="5">
        <v>6</v>
      </c>
      <c r="AC1418" s="6">
        <v>100298.31</v>
      </c>
      <c r="AD1418" s="30">
        <v>1</v>
      </c>
      <c r="AE1418" s="67">
        <f t="shared" si="334"/>
        <v>0.75</v>
      </c>
      <c r="AF1418" s="70">
        <f>IF(C1418=Sheet6!$E$3,Sheet6!$E$4,IF('January 2023'!C1418=Sheet6!$F$3,Sheet6!$F$4,IF('January 2023'!C1418=Sheet6!$G$3,Sheet6!$G$4,IF('January 2023'!C1418=Sheet6!$H$3,Sheet6!$H$4,IF('January 2023'!C1418=Sheet6!$I$3,Sheet6!$I$4,IF('January 2023'!C1418=Sheet6!$J$3,Sheet6!$J$4,IF('January 2023'!C1418=Sheet6!$K$3,Sheet6!$K$4,IF('January 2023'!C1418=Sheet6!$L$3,Sheet6!$L$4))))))))</f>
        <v>0.11591202664236167</v>
      </c>
      <c r="AG1418" s="74">
        <f t="shared" si="335"/>
        <v>1.3567910206718354</v>
      </c>
      <c r="AH1418" s="71">
        <v>0.83099999999999996</v>
      </c>
      <c r="AI1418" s="72">
        <f t="shared" si="336"/>
        <v>1</v>
      </c>
      <c r="AJ1418" s="73">
        <f t="shared" si="337"/>
        <v>0.75</v>
      </c>
      <c r="AK1418" s="73">
        <v>0.63021003652928631</v>
      </c>
      <c r="AL1418" s="95">
        <f t="shared" si="338"/>
        <v>1</v>
      </c>
      <c r="AM1418" s="107">
        <v>0</v>
      </c>
      <c r="AN1418" s="98">
        <f t="shared" si="339"/>
        <v>0</v>
      </c>
      <c r="AO1418" s="99" t="e">
        <f>SUMIF([1]Sheet1!$AB:$AB,E1418,[1]Sheet1!$AA:$AA)</f>
        <v>#VALUE!</v>
      </c>
      <c r="AP1418" s="100">
        <f t="shared" si="340"/>
        <v>1</v>
      </c>
      <c r="AQ1418" s="97">
        <f t="shared" si="341"/>
        <v>0</v>
      </c>
      <c r="AR1418" s="100">
        <f t="shared" si="342"/>
        <v>0.99999999999999978</v>
      </c>
      <c r="AS1418" s="101">
        <f t="shared" si="343"/>
        <v>-0.35679102067183521</v>
      </c>
      <c r="AT1418" s="100">
        <v>0.11591202664236167</v>
      </c>
      <c r="AU1418" s="108">
        <f t="shared" si="344"/>
        <v>1</v>
      </c>
    </row>
    <row r="1419" spans="1:47" hidden="1">
      <c r="A1419" s="21">
        <v>44927</v>
      </c>
      <c r="B1419" s="23" t="s">
        <v>13</v>
      </c>
      <c r="C1419" s="23" t="s">
        <v>974</v>
      </c>
      <c r="D1419" s="23" t="s">
        <v>1259</v>
      </c>
      <c r="E1419" s="23">
        <v>1000281803</v>
      </c>
      <c r="F1419" s="23" t="s">
        <v>32</v>
      </c>
      <c r="G1419" s="23">
        <v>1079549</v>
      </c>
      <c r="H1419" s="37" t="s">
        <v>20</v>
      </c>
      <c r="I1419" s="4" t="s">
        <v>3517</v>
      </c>
      <c r="J1419" s="4" t="s">
        <v>3555</v>
      </c>
      <c r="K1419" s="24">
        <v>985.95000000000437</v>
      </c>
      <c r="L1419" s="24">
        <v>985.95000000000437</v>
      </c>
      <c r="M1419" s="29">
        <v>0</v>
      </c>
      <c r="N1419" s="29">
        <v>0</v>
      </c>
      <c r="O1419" s="29">
        <v>7</v>
      </c>
      <c r="P1419" s="29">
        <v>0</v>
      </c>
      <c r="Q1419" s="29">
        <v>1413</v>
      </c>
      <c r="R1419" s="28">
        <v>0</v>
      </c>
      <c r="S1419" s="28">
        <v>91267.48</v>
      </c>
      <c r="T1419" s="28">
        <v>0</v>
      </c>
      <c r="U1419" s="28">
        <v>89000</v>
      </c>
      <c r="V1419" s="29">
        <v>0</v>
      </c>
      <c r="W1419" s="29">
        <v>3</v>
      </c>
      <c r="X1419" s="32">
        <f t="shared" si="330"/>
        <v>7</v>
      </c>
      <c r="Y1419" s="33">
        <f t="shared" si="331"/>
        <v>1413</v>
      </c>
      <c r="Z1419" s="33">
        <f t="shared" si="332"/>
        <v>91267.48</v>
      </c>
      <c r="AA1419" s="33">
        <f t="shared" si="333"/>
        <v>89000</v>
      </c>
      <c r="AB1419" s="5">
        <v>3</v>
      </c>
      <c r="AC1419" s="6">
        <v>723414.18</v>
      </c>
      <c r="AD1419" s="32">
        <v>1</v>
      </c>
      <c r="AE1419" s="67">
        <f t="shared" si="334"/>
        <v>0.42857142857142855</v>
      </c>
      <c r="AF1419" s="70">
        <f>IF(C1419=Sheet6!$E$3,Sheet6!$E$4,IF('January 2023'!C1419=Sheet6!$F$3,Sheet6!$F$4,IF('January 2023'!C1419=Sheet6!$G$3,Sheet6!$G$4,IF('January 2023'!C1419=Sheet6!$H$3,Sheet6!$H$4,IF('January 2023'!C1419=Sheet6!$I$3,Sheet6!$I$4,IF('January 2023'!C1419=Sheet6!$J$3,Sheet6!$J$4,IF('January 2023'!C1419=Sheet6!$K$3,Sheet6!$K$4,IF('January 2023'!C1419=Sheet6!$L$3,Sheet6!$L$4))))))))</f>
        <v>0.11591202664236167</v>
      </c>
      <c r="AG1419" s="74">
        <f t="shared" si="335"/>
        <v>1.4331355545412989</v>
      </c>
      <c r="AH1419" s="71">
        <v>0.83099999999999996</v>
      </c>
      <c r="AI1419" s="72">
        <f t="shared" si="336"/>
        <v>1</v>
      </c>
      <c r="AJ1419" s="73">
        <f t="shared" si="337"/>
        <v>0.42857142857142855</v>
      </c>
      <c r="AK1419" s="73">
        <v>0.63021003652928631</v>
      </c>
      <c r="AL1419" s="95">
        <f t="shared" si="338"/>
        <v>0</v>
      </c>
      <c r="AM1419" s="107">
        <v>1</v>
      </c>
      <c r="AN1419" s="98">
        <f t="shared" si="339"/>
        <v>0</v>
      </c>
      <c r="AO1419" s="99" t="e">
        <f>SUMIF([1]Sheet1!$AB:$AB,E1419,[1]Sheet1!$AA:$AA)</f>
        <v>#VALUE!</v>
      </c>
      <c r="AP1419" s="100">
        <f t="shared" si="340"/>
        <v>1</v>
      </c>
      <c r="AQ1419" s="97">
        <f t="shared" si="341"/>
        <v>0</v>
      </c>
      <c r="AR1419" s="100">
        <f t="shared" si="342"/>
        <v>0.97515566333156134</v>
      </c>
      <c r="AS1419" s="101">
        <f t="shared" si="343"/>
        <v>-0.39753025233276529</v>
      </c>
      <c r="AT1419" s="100">
        <v>0.11591202664236167</v>
      </c>
      <c r="AU1419" s="108">
        <f t="shared" si="344"/>
        <v>1</v>
      </c>
    </row>
    <row r="1420" spans="1:47" hidden="1">
      <c r="A1420" s="21">
        <v>44927</v>
      </c>
      <c r="B1420" s="22" t="s">
        <v>13</v>
      </c>
      <c r="C1420" s="22" t="s">
        <v>974</v>
      </c>
      <c r="D1420" s="22" t="s">
        <v>1456</v>
      </c>
      <c r="E1420" s="22">
        <v>1000290557</v>
      </c>
      <c r="F1420" s="22" t="s">
        <v>32</v>
      </c>
      <c r="G1420" s="22">
        <v>1079549</v>
      </c>
      <c r="H1420" s="36" t="s">
        <v>20</v>
      </c>
      <c r="I1420" s="4" t="s">
        <v>3515</v>
      </c>
      <c r="J1420" s="4" t="s">
        <v>3553</v>
      </c>
      <c r="K1420" s="25">
        <v>965</v>
      </c>
      <c r="L1420" s="25">
        <v>965</v>
      </c>
      <c r="M1420" s="26">
        <v>0</v>
      </c>
      <c r="N1420" s="26">
        <v>0</v>
      </c>
      <c r="O1420" s="26">
        <v>6</v>
      </c>
      <c r="P1420" s="26">
        <v>0</v>
      </c>
      <c r="Q1420" s="26">
        <v>865.6</v>
      </c>
      <c r="R1420" s="27">
        <v>0</v>
      </c>
      <c r="S1420" s="27">
        <v>57000.000000000007</v>
      </c>
      <c r="T1420" s="28">
        <v>0</v>
      </c>
      <c r="U1420" s="27">
        <v>57000</v>
      </c>
      <c r="V1420" s="29">
        <v>0</v>
      </c>
      <c r="W1420" s="26">
        <v>5</v>
      </c>
      <c r="X1420" s="30">
        <f t="shared" si="330"/>
        <v>6</v>
      </c>
      <c r="Y1420" s="31">
        <f t="shared" si="331"/>
        <v>865.6</v>
      </c>
      <c r="Z1420" s="31">
        <f t="shared" si="332"/>
        <v>57000.000000000007</v>
      </c>
      <c r="AA1420" s="31">
        <f t="shared" si="333"/>
        <v>57000</v>
      </c>
      <c r="AB1420" s="5">
        <v>5</v>
      </c>
      <c r="AC1420" s="6">
        <v>78773.039999999994</v>
      </c>
      <c r="AD1420" s="30">
        <v>1</v>
      </c>
      <c r="AE1420" s="67">
        <f t="shared" si="334"/>
        <v>0.83333333333333337</v>
      </c>
      <c r="AF1420" s="70">
        <f>IF(C1420=Sheet6!$E$3,Sheet6!$E$4,IF('January 2023'!C1420=Sheet6!$F$3,Sheet6!$F$4,IF('January 2023'!C1420=Sheet6!$G$3,Sheet6!$G$4,IF('January 2023'!C1420=Sheet6!$H$3,Sheet6!$H$4,IF('January 2023'!C1420=Sheet6!$I$3,Sheet6!$I$4,IF('January 2023'!C1420=Sheet6!$J$3,Sheet6!$J$4,IF('January 2023'!C1420=Sheet6!$K$3,Sheet6!$K$4,IF('January 2023'!C1420=Sheet6!$L$3,Sheet6!$L$4))))))))</f>
        <v>0.11591202664236167</v>
      </c>
      <c r="AG1420" s="74">
        <f t="shared" si="335"/>
        <v>0.8969948186528498</v>
      </c>
      <c r="AH1420" s="71">
        <v>0.83099999999999996</v>
      </c>
      <c r="AI1420" s="72">
        <f t="shared" si="336"/>
        <v>1</v>
      </c>
      <c r="AJ1420" s="73">
        <f t="shared" si="337"/>
        <v>0.83333333333333337</v>
      </c>
      <c r="AK1420" s="73">
        <v>0.63021003652928631</v>
      </c>
      <c r="AL1420" s="95">
        <f t="shared" si="338"/>
        <v>1</v>
      </c>
      <c r="AM1420" s="107">
        <v>0</v>
      </c>
      <c r="AN1420" s="98">
        <f t="shared" si="339"/>
        <v>0</v>
      </c>
      <c r="AO1420" s="99" t="e">
        <f>SUMIF([1]Sheet1!$AB:$AB,E1420,[1]Sheet1!$AA:$AA)</f>
        <v>#VALUE!</v>
      </c>
      <c r="AP1420" s="100">
        <f t="shared" si="340"/>
        <v>1</v>
      </c>
      <c r="AQ1420" s="97">
        <f t="shared" si="341"/>
        <v>0</v>
      </c>
      <c r="AR1420" s="100">
        <f t="shared" si="342"/>
        <v>0.99999999999999989</v>
      </c>
      <c r="AS1420" s="101">
        <f t="shared" si="343"/>
        <v>0.10300518134715031</v>
      </c>
      <c r="AT1420" s="100">
        <v>0.11591202664236167</v>
      </c>
      <c r="AU1420" s="108">
        <f t="shared" si="344"/>
        <v>1</v>
      </c>
    </row>
    <row r="1421" spans="1:47" hidden="1">
      <c r="A1421" s="21">
        <v>44927</v>
      </c>
      <c r="B1421" s="22" t="s">
        <v>13</v>
      </c>
      <c r="C1421" s="22" t="s">
        <v>974</v>
      </c>
      <c r="D1421" s="22" t="s">
        <v>1469</v>
      </c>
      <c r="E1421" s="22">
        <v>1001853907</v>
      </c>
      <c r="F1421" s="22" t="s">
        <v>32</v>
      </c>
      <c r="G1421" s="22">
        <v>1079549</v>
      </c>
      <c r="H1421" s="36" t="s">
        <v>20</v>
      </c>
      <c r="I1421" s="4" t="s">
        <v>3515</v>
      </c>
      <c r="J1421" s="4" t="s">
        <v>3553</v>
      </c>
      <c r="K1421" s="25">
        <v>961.16999999999825</v>
      </c>
      <c r="L1421" s="25">
        <v>961.16999999999825</v>
      </c>
      <c r="M1421" s="26">
        <v>1</v>
      </c>
      <c r="N1421" s="26">
        <v>0</v>
      </c>
      <c r="O1421" s="26">
        <v>8</v>
      </c>
      <c r="P1421" s="26">
        <v>595</v>
      </c>
      <c r="Q1421" s="26">
        <v>609.90000000000009</v>
      </c>
      <c r="R1421" s="27">
        <v>37652.869999999995</v>
      </c>
      <c r="S1421" s="27">
        <v>38500</v>
      </c>
      <c r="T1421" s="28">
        <v>0</v>
      </c>
      <c r="U1421" s="27">
        <v>38500</v>
      </c>
      <c r="V1421" s="29">
        <v>0</v>
      </c>
      <c r="W1421" s="26">
        <v>4</v>
      </c>
      <c r="X1421" s="30">
        <f t="shared" si="330"/>
        <v>9</v>
      </c>
      <c r="Y1421" s="31">
        <f t="shared" si="331"/>
        <v>1204.9000000000001</v>
      </c>
      <c r="Z1421" s="31">
        <f t="shared" si="332"/>
        <v>76152.87</v>
      </c>
      <c r="AA1421" s="31">
        <f t="shared" si="333"/>
        <v>38500</v>
      </c>
      <c r="AB1421" s="5">
        <v>4</v>
      </c>
      <c r="AC1421" s="6">
        <v>0</v>
      </c>
      <c r="AD1421" s="30">
        <v>0</v>
      </c>
      <c r="AE1421" s="67">
        <f t="shared" si="334"/>
        <v>0.44444444444444442</v>
      </c>
      <c r="AF1421" s="70">
        <f>IF(C1421=Sheet6!$E$3,Sheet6!$E$4,IF('January 2023'!C1421=Sheet6!$F$3,Sheet6!$F$4,IF('January 2023'!C1421=Sheet6!$G$3,Sheet6!$G$4,IF('January 2023'!C1421=Sheet6!$H$3,Sheet6!$H$4,IF('January 2023'!C1421=Sheet6!$I$3,Sheet6!$I$4,IF('January 2023'!C1421=Sheet6!$J$3,Sheet6!$J$4,IF('January 2023'!C1421=Sheet6!$K$3,Sheet6!$K$4,IF('January 2023'!C1421=Sheet6!$L$3,Sheet6!$L$4))))))))</f>
        <v>0.11591202664236167</v>
      </c>
      <c r="AG1421" s="74">
        <f t="shared" si="335"/>
        <v>1.2535763704651646</v>
      </c>
      <c r="AH1421" s="71">
        <v>0.83099999999999996</v>
      </c>
      <c r="AI1421" s="72">
        <f t="shared" si="336"/>
        <v>1</v>
      </c>
      <c r="AJ1421" s="73">
        <f t="shared" si="337"/>
        <v>0.44444444444444442</v>
      </c>
      <c r="AK1421" s="73">
        <v>0.63021003652928631</v>
      </c>
      <c r="AL1421" s="95">
        <f t="shared" si="338"/>
        <v>0</v>
      </c>
      <c r="AM1421" s="107">
        <v>0</v>
      </c>
      <c r="AN1421" s="98">
        <f t="shared" si="339"/>
        <v>0</v>
      </c>
      <c r="AO1421" s="99" t="e">
        <f>SUMIF([1]Sheet1!$AB:$AB,E1421,[1]Sheet1!$AA:$AA)</f>
        <v>#VALUE!</v>
      </c>
      <c r="AP1421" s="100">
        <f t="shared" si="340"/>
        <v>1</v>
      </c>
      <c r="AQ1421" s="97">
        <f t="shared" si="341"/>
        <v>0</v>
      </c>
      <c r="AR1421" s="100">
        <f t="shared" si="342"/>
        <v>0.50556203594165261</v>
      </c>
      <c r="AS1421" s="101">
        <f t="shared" si="343"/>
        <v>0.36623937793928407</v>
      </c>
      <c r="AT1421" s="100">
        <v>0.11591202664236167</v>
      </c>
      <c r="AU1421" s="108">
        <f t="shared" si="344"/>
        <v>0</v>
      </c>
    </row>
    <row r="1422" spans="1:47" hidden="1">
      <c r="A1422" s="21">
        <v>44927</v>
      </c>
      <c r="B1422" s="22" t="s">
        <v>13</v>
      </c>
      <c r="C1422" s="22" t="s">
        <v>974</v>
      </c>
      <c r="D1422" s="22" t="s">
        <v>1466</v>
      </c>
      <c r="E1422" s="22">
        <v>1000283480</v>
      </c>
      <c r="F1422" s="22" t="s">
        <v>32</v>
      </c>
      <c r="G1422" s="22">
        <v>1069288</v>
      </c>
      <c r="H1422" s="36" t="s">
        <v>20</v>
      </c>
      <c r="I1422" s="4" t="s">
        <v>3524</v>
      </c>
      <c r="J1422" s="4" t="s">
        <v>3562</v>
      </c>
      <c r="K1422" s="25">
        <v>960.40000000000873</v>
      </c>
      <c r="L1422" s="25">
        <v>960.40000000000873</v>
      </c>
      <c r="M1422" s="26">
        <v>1</v>
      </c>
      <c r="N1422" s="26">
        <v>0</v>
      </c>
      <c r="O1422" s="26">
        <v>35</v>
      </c>
      <c r="P1422" s="26">
        <v>100</v>
      </c>
      <c r="Q1422" s="26">
        <v>2352.9</v>
      </c>
      <c r="R1422" s="27">
        <v>6328.21</v>
      </c>
      <c r="S1422" s="27">
        <v>148782.66999999998</v>
      </c>
      <c r="T1422" s="28">
        <v>6328.21</v>
      </c>
      <c r="U1422" s="27">
        <v>147700</v>
      </c>
      <c r="V1422" s="29">
        <v>1</v>
      </c>
      <c r="W1422" s="26">
        <v>11</v>
      </c>
      <c r="X1422" s="30">
        <f t="shared" si="330"/>
        <v>36</v>
      </c>
      <c r="Y1422" s="31">
        <f t="shared" si="331"/>
        <v>2452.9</v>
      </c>
      <c r="Z1422" s="31">
        <f t="shared" si="332"/>
        <v>155110.87999999998</v>
      </c>
      <c r="AA1422" s="31">
        <f t="shared" si="333"/>
        <v>154028.21</v>
      </c>
      <c r="AB1422" s="5">
        <v>12</v>
      </c>
      <c r="AC1422" s="6">
        <v>1989560.3699999999</v>
      </c>
      <c r="AD1422" s="30">
        <v>5</v>
      </c>
      <c r="AE1422" s="67">
        <f t="shared" si="334"/>
        <v>0.33333333333333331</v>
      </c>
      <c r="AF1422" s="70">
        <f>IF(C1422=Sheet6!$E$3,Sheet6!$E$4,IF('January 2023'!C1422=Sheet6!$F$3,Sheet6!$F$4,IF('January 2023'!C1422=Sheet6!$G$3,Sheet6!$G$4,IF('January 2023'!C1422=Sheet6!$H$3,Sheet6!$H$4,IF('January 2023'!C1422=Sheet6!$I$3,Sheet6!$I$4,IF('January 2023'!C1422=Sheet6!$J$3,Sheet6!$J$4,IF('January 2023'!C1422=Sheet6!$K$3,Sheet6!$K$4,IF('January 2023'!C1422=Sheet6!$L$3,Sheet6!$L$4))))))))</f>
        <v>0.11591202664236167</v>
      </c>
      <c r="AG1422" s="74">
        <f t="shared" si="335"/>
        <v>2.5540399833402518</v>
      </c>
      <c r="AH1422" s="71">
        <v>0.83099999999999996</v>
      </c>
      <c r="AI1422" s="72">
        <f t="shared" si="336"/>
        <v>1</v>
      </c>
      <c r="AJ1422" s="73">
        <f t="shared" si="337"/>
        <v>0.33333333333333331</v>
      </c>
      <c r="AK1422" s="73">
        <v>0.63021003652928631</v>
      </c>
      <c r="AL1422" s="95">
        <f t="shared" si="338"/>
        <v>0</v>
      </c>
      <c r="AM1422" s="107">
        <v>0</v>
      </c>
      <c r="AN1422" s="98">
        <f t="shared" si="339"/>
        <v>0</v>
      </c>
      <c r="AO1422" s="99" t="e">
        <f>SUMIF([1]Sheet1!$AB:$AB,E1422,[1]Sheet1!$AA:$AA)</f>
        <v>#VALUE!</v>
      </c>
      <c r="AP1422" s="100">
        <f t="shared" si="340"/>
        <v>1</v>
      </c>
      <c r="AQ1422" s="97">
        <f t="shared" si="341"/>
        <v>0</v>
      </c>
      <c r="AR1422" s="100">
        <f t="shared" si="342"/>
        <v>0.9930200254166569</v>
      </c>
      <c r="AS1422" s="101">
        <f t="shared" si="343"/>
        <v>-1.5362128491716946</v>
      </c>
      <c r="AT1422" s="100">
        <v>0.11591202664236167</v>
      </c>
      <c r="AU1422" s="108">
        <f t="shared" si="344"/>
        <v>1</v>
      </c>
    </row>
    <row r="1423" spans="1:47" hidden="1">
      <c r="A1423" s="21">
        <v>44927</v>
      </c>
      <c r="B1423" s="23" t="s">
        <v>13</v>
      </c>
      <c r="C1423" s="23" t="s">
        <v>974</v>
      </c>
      <c r="D1423" s="23" t="s">
        <v>1422</v>
      </c>
      <c r="E1423" s="23">
        <v>1000284913</v>
      </c>
      <c r="F1423" s="23" t="s">
        <v>32</v>
      </c>
      <c r="G1423" s="23">
        <v>1079549</v>
      </c>
      <c r="H1423" s="37" t="s">
        <v>20</v>
      </c>
      <c r="I1423" s="4" t="s">
        <v>3526</v>
      </c>
      <c r="J1423" s="4" t="s">
        <v>3563</v>
      </c>
      <c r="K1423" s="24">
        <v>929.40000000000146</v>
      </c>
      <c r="L1423" s="24">
        <v>929.40000000000146</v>
      </c>
      <c r="M1423" s="29">
        <v>0</v>
      </c>
      <c r="N1423" s="29">
        <v>0</v>
      </c>
      <c r="O1423" s="29">
        <v>4</v>
      </c>
      <c r="P1423" s="29">
        <v>0</v>
      </c>
      <c r="Q1423" s="29">
        <v>353.59999999999997</v>
      </c>
      <c r="R1423" s="28">
        <v>0</v>
      </c>
      <c r="S1423" s="28">
        <v>21691.079999999998</v>
      </c>
      <c r="T1423" s="28">
        <v>0</v>
      </c>
      <c r="U1423" s="28">
        <v>34500</v>
      </c>
      <c r="V1423" s="29">
        <v>0</v>
      </c>
      <c r="W1423" s="29">
        <v>3</v>
      </c>
      <c r="X1423" s="32">
        <f t="shared" si="330"/>
        <v>4</v>
      </c>
      <c r="Y1423" s="33">
        <f t="shared" si="331"/>
        <v>353.59999999999997</v>
      </c>
      <c r="Z1423" s="33">
        <f t="shared" si="332"/>
        <v>21691.079999999998</v>
      </c>
      <c r="AA1423" s="33">
        <f t="shared" si="333"/>
        <v>34500</v>
      </c>
      <c r="AB1423" s="5">
        <v>3</v>
      </c>
      <c r="AC1423" s="6">
        <v>770288.96</v>
      </c>
      <c r="AD1423" s="32">
        <v>2</v>
      </c>
      <c r="AE1423" s="67">
        <f t="shared" si="334"/>
        <v>0.75</v>
      </c>
      <c r="AF1423" s="70">
        <f>IF(C1423=Sheet6!$E$3,Sheet6!$E$4,IF('January 2023'!C1423=Sheet6!$F$3,Sheet6!$F$4,IF('January 2023'!C1423=Sheet6!$G$3,Sheet6!$G$4,IF('January 2023'!C1423=Sheet6!$H$3,Sheet6!$H$4,IF('January 2023'!C1423=Sheet6!$I$3,Sheet6!$I$4,IF('January 2023'!C1423=Sheet6!$J$3,Sheet6!$J$4,IF('January 2023'!C1423=Sheet6!$K$3,Sheet6!$K$4,IF('January 2023'!C1423=Sheet6!$L$3,Sheet6!$L$4))))))))</f>
        <v>0.11591202664236167</v>
      </c>
      <c r="AG1423" s="74">
        <f t="shared" si="335"/>
        <v>0.38046051215838111</v>
      </c>
      <c r="AH1423" s="71">
        <v>0.83099999999999996</v>
      </c>
      <c r="AI1423" s="72">
        <f t="shared" si="336"/>
        <v>0</v>
      </c>
      <c r="AJ1423" s="73">
        <f t="shared" si="337"/>
        <v>0.75</v>
      </c>
      <c r="AK1423" s="73">
        <v>0.63021003652928631</v>
      </c>
      <c r="AL1423" s="95">
        <f t="shared" si="338"/>
        <v>1</v>
      </c>
      <c r="AM1423" s="107">
        <v>0</v>
      </c>
      <c r="AN1423" s="98">
        <f t="shared" si="339"/>
        <v>418.7314000000012</v>
      </c>
      <c r="AO1423" s="99" t="e">
        <f>SUMIF([1]Sheet1!$AB:$AB,E1423,[1]Sheet1!$AA:$AA)</f>
        <v>#VALUE!</v>
      </c>
      <c r="AP1423" s="100" t="str">
        <f t="shared" si="340"/>
        <v/>
      </c>
      <c r="AQ1423" s="97">
        <f t="shared" si="341"/>
        <v>1</v>
      </c>
      <c r="AR1423" s="100">
        <f t="shared" si="342"/>
        <v>1.5905155483267779</v>
      </c>
      <c r="AS1423" s="101">
        <f t="shared" si="343"/>
        <v>0.39487163988772567</v>
      </c>
      <c r="AT1423" s="100">
        <v>0.11591202664236167</v>
      </c>
      <c r="AU1423" s="108">
        <f t="shared" si="344"/>
        <v>0</v>
      </c>
    </row>
    <row r="1424" spans="1:47" hidden="1">
      <c r="A1424" s="21">
        <v>44927</v>
      </c>
      <c r="B1424" s="23" t="s">
        <v>13</v>
      </c>
      <c r="C1424" s="23" t="s">
        <v>974</v>
      </c>
      <c r="D1424" s="23" t="s">
        <v>1242</v>
      </c>
      <c r="E1424" s="23">
        <v>1000281346</v>
      </c>
      <c r="F1424" s="23" t="s">
        <v>32</v>
      </c>
      <c r="G1424" s="23">
        <v>1069288</v>
      </c>
      <c r="H1424" s="37" t="s">
        <v>20</v>
      </c>
      <c r="I1424" s="4" t="s">
        <v>3517</v>
      </c>
      <c r="J1424" s="4" t="s">
        <v>3555</v>
      </c>
      <c r="K1424" s="24">
        <v>918.80000000001746</v>
      </c>
      <c r="L1424" s="24">
        <v>918.80000000001746</v>
      </c>
      <c r="M1424" s="29">
        <v>1</v>
      </c>
      <c r="N1424" s="29">
        <v>0</v>
      </c>
      <c r="O1424" s="29">
        <v>0</v>
      </c>
      <c r="P1424" s="29">
        <v>919</v>
      </c>
      <c r="Q1424" s="29">
        <v>0</v>
      </c>
      <c r="R1424" s="28">
        <v>58156.270000000004</v>
      </c>
      <c r="S1424" s="28">
        <v>0</v>
      </c>
      <c r="T1424" s="28">
        <v>0</v>
      </c>
      <c r="U1424" s="28">
        <v>0</v>
      </c>
      <c r="V1424" s="29">
        <v>0</v>
      </c>
      <c r="W1424" s="29">
        <v>0</v>
      </c>
      <c r="X1424" s="32">
        <f t="shared" si="330"/>
        <v>1</v>
      </c>
      <c r="Y1424" s="33">
        <f t="shared" si="331"/>
        <v>919</v>
      </c>
      <c r="Z1424" s="33">
        <f t="shared" si="332"/>
        <v>58156.270000000004</v>
      </c>
      <c r="AA1424" s="33">
        <f t="shared" si="333"/>
        <v>0</v>
      </c>
      <c r="AB1424" s="5">
        <v>0</v>
      </c>
      <c r="AC1424" s="6">
        <v>457067.9</v>
      </c>
      <c r="AD1424" s="32">
        <v>0</v>
      </c>
      <c r="AE1424" s="67">
        <f t="shared" si="334"/>
        <v>0</v>
      </c>
      <c r="AF1424" s="70">
        <f>IF(C1424=Sheet6!$E$3,Sheet6!$E$4,IF('January 2023'!C1424=Sheet6!$F$3,Sheet6!$F$4,IF('January 2023'!C1424=Sheet6!$G$3,Sheet6!$G$4,IF('January 2023'!C1424=Sheet6!$H$3,Sheet6!$H$4,IF('January 2023'!C1424=Sheet6!$I$3,Sheet6!$I$4,IF('January 2023'!C1424=Sheet6!$J$3,Sheet6!$J$4,IF('January 2023'!C1424=Sheet6!$K$3,Sheet6!$K$4,IF('January 2023'!C1424=Sheet6!$L$3,Sheet6!$L$4))))))))</f>
        <v>0.11591202664236167</v>
      </c>
      <c r="AG1424" s="74">
        <f t="shared" si="335"/>
        <v>1.0002176752285399</v>
      </c>
      <c r="AH1424" s="71">
        <v>0.83099999999999996</v>
      </c>
      <c r="AI1424" s="72">
        <f t="shared" si="336"/>
        <v>1</v>
      </c>
      <c r="AJ1424" s="73">
        <f t="shared" si="337"/>
        <v>0</v>
      </c>
      <c r="AK1424" s="73">
        <v>0.63021003652928631</v>
      </c>
      <c r="AL1424" s="95">
        <f t="shared" si="338"/>
        <v>0</v>
      </c>
      <c r="AM1424" s="107">
        <v>0</v>
      </c>
      <c r="AN1424" s="98">
        <f t="shared" si="339"/>
        <v>0</v>
      </c>
      <c r="AO1424" s="99" t="e">
        <f>SUMIF([1]Sheet1!$AB:$AB,E1424,[1]Sheet1!$AA:$AA)</f>
        <v>#VALUE!</v>
      </c>
      <c r="AP1424" s="100">
        <f t="shared" si="340"/>
        <v>1</v>
      </c>
      <c r="AQ1424" s="97">
        <f t="shared" si="341"/>
        <v>0</v>
      </c>
      <c r="AR1424" s="100">
        <f t="shared" si="342"/>
        <v>0</v>
      </c>
      <c r="AS1424" s="101">
        <f t="shared" si="343"/>
        <v>1</v>
      </c>
      <c r="AT1424" s="100">
        <v>0.11591202664236167</v>
      </c>
      <c r="AU1424" s="108">
        <f t="shared" si="344"/>
        <v>0</v>
      </c>
    </row>
    <row r="1425" spans="1:47" hidden="1">
      <c r="A1425" s="21">
        <v>44927</v>
      </c>
      <c r="B1425" s="22" t="s">
        <v>13</v>
      </c>
      <c r="C1425" s="22" t="s">
        <v>974</v>
      </c>
      <c r="D1425" s="22" t="s">
        <v>1480</v>
      </c>
      <c r="E1425" s="22">
        <v>1000284182</v>
      </c>
      <c r="F1425" s="22" t="s">
        <v>32</v>
      </c>
      <c r="G1425" s="22">
        <v>1069288</v>
      </c>
      <c r="H1425" s="36" t="s">
        <v>20</v>
      </c>
      <c r="I1425" s="4" t="s">
        <v>3524</v>
      </c>
      <c r="J1425" s="4" t="s">
        <v>3562</v>
      </c>
      <c r="K1425" s="25">
        <v>902.09999999999127</v>
      </c>
      <c r="L1425" s="25">
        <v>902.09999999999127</v>
      </c>
      <c r="M1425" s="26">
        <v>0</v>
      </c>
      <c r="N1425" s="26">
        <v>0</v>
      </c>
      <c r="O1425" s="26">
        <v>15</v>
      </c>
      <c r="P1425" s="26">
        <v>0</v>
      </c>
      <c r="Q1425" s="26">
        <v>1155.2</v>
      </c>
      <c r="R1425" s="27">
        <v>0</v>
      </c>
      <c r="S1425" s="27">
        <v>63218.8</v>
      </c>
      <c r="T1425" s="28">
        <v>0</v>
      </c>
      <c r="U1425" s="27">
        <v>87900</v>
      </c>
      <c r="V1425" s="29">
        <v>0</v>
      </c>
      <c r="W1425" s="26">
        <v>4</v>
      </c>
      <c r="X1425" s="30">
        <f t="shared" si="330"/>
        <v>15</v>
      </c>
      <c r="Y1425" s="31">
        <f t="shared" si="331"/>
        <v>1155.2</v>
      </c>
      <c r="Z1425" s="31">
        <f t="shared" si="332"/>
        <v>63218.8</v>
      </c>
      <c r="AA1425" s="31">
        <f t="shared" si="333"/>
        <v>87900</v>
      </c>
      <c r="AB1425" s="5">
        <v>4</v>
      </c>
      <c r="AC1425" s="6">
        <v>383135.26</v>
      </c>
      <c r="AD1425" s="30">
        <v>1</v>
      </c>
      <c r="AE1425" s="67">
        <f t="shared" si="334"/>
        <v>0.26666666666666666</v>
      </c>
      <c r="AF1425" s="70">
        <f>IF(C1425=Sheet6!$E$3,Sheet6!$E$4,IF('January 2023'!C1425=Sheet6!$F$3,Sheet6!$F$4,IF('January 2023'!C1425=Sheet6!$G$3,Sheet6!$G$4,IF('January 2023'!C1425=Sheet6!$H$3,Sheet6!$H$4,IF('January 2023'!C1425=Sheet6!$I$3,Sheet6!$I$4,IF('January 2023'!C1425=Sheet6!$J$3,Sheet6!$J$4,IF('January 2023'!C1425=Sheet6!$K$3,Sheet6!$K$4,IF('January 2023'!C1425=Sheet6!$L$3,Sheet6!$L$4))))))))</f>
        <v>0.11591202664236167</v>
      </c>
      <c r="AG1425" s="74">
        <f t="shared" si="335"/>
        <v>1.2805675645715677</v>
      </c>
      <c r="AH1425" s="71">
        <v>0.83099999999999996</v>
      </c>
      <c r="AI1425" s="72">
        <f t="shared" si="336"/>
        <v>1</v>
      </c>
      <c r="AJ1425" s="73">
        <f t="shared" si="337"/>
        <v>0.26666666666666666</v>
      </c>
      <c r="AK1425" s="73">
        <v>0.63021003652928631</v>
      </c>
      <c r="AL1425" s="95">
        <f t="shared" si="338"/>
        <v>0</v>
      </c>
      <c r="AM1425" s="107">
        <v>0</v>
      </c>
      <c r="AN1425" s="98">
        <f t="shared" si="339"/>
        <v>0</v>
      </c>
      <c r="AO1425" s="99" t="e">
        <f>SUMIF([1]Sheet1!$AB:$AB,E1425,[1]Sheet1!$AA:$AA)</f>
        <v>#VALUE!</v>
      </c>
      <c r="AP1425" s="100">
        <f t="shared" si="340"/>
        <v>1</v>
      </c>
      <c r="AQ1425" s="97">
        <f t="shared" si="341"/>
        <v>0</v>
      </c>
      <c r="AR1425" s="100">
        <f t="shared" si="342"/>
        <v>1.3904091820787488</v>
      </c>
      <c r="AS1425" s="101">
        <f t="shared" si="343"/>
        <v>-0.78051290005252882</v>
      </c>
      <c r="AT1425" s="100">
        <v>0.11591202664236167</v>
      </c>
      <c r="AU1425" s="108">
        <f t="shared" si="344"/>
        <v>1</v>
      </c>
    </row>
    <row r="1426" spans="1:47" hidden="1">
      <c r="A1426" s="21">
        <v>44927</v>
      </c>
      <c r="B1426" s="22" t="s">
        <v>13</v>
      </c>
      <c r="C1426" s="22" t="s">
        <v>974</v>
      </c>
      <c r="D1426" s="22" t="s">
        <v>1438</v>
      </c>
      <c r="E1426" s="22">
        <v>1000285753</v>
      </c>
      <c r="F1426" s="22" t="s">
        <v>32</v>
      </c>
      <c r="G1426" s="22">
        <v>1079549</v>
      </c>
      <c r="H1426" s="36" t="s">
        <v>20</v>
      </c>
      <c r="I1426" s="4" t="s">
        <v>3517</v>
      </c>
      <c r="J1426" s="4" t="s">
        <v>3555</v>
      </c>
      <c r="K1426" s="25">
        <v>892.54285714285811</v>
      </c>
      <c r="L1426" s="25">
        <v>892.54285714285811</v>
      </c>
      <c r="M1426" s="26">
        <v>0</v>
      </c>
      <c r="N1426" s="26">
        <v>0</v>
      </c>
      <c r="O1426" s="26">
        <v>9</v>
      </c>
      <c r="P1426" s="26">
        <v>0</v>
      </c>
      <c r="Q1426" s="26">
        <v>357.70000000000005</v>
      </c>
      <c r="R1426" s="27">
        <v>0</v>
      </c>
      <c r="S1426" s="27">
        <v>21989.679999999997</v>
      </c>
      <c r="T1426" s="28">
        <v>0</v>
      </c>
      <c r="U1426" s="27">
        <v>72900</v>
      </c>
      <c r="V1426" s="29">
        <v>0</v>
      </c>
      <c r="W1426" s="26">
        <v>4</v>
      </c>
      <c r="X1426" s="30">
        <f t="shared" si="330"/>
        <v>9</v>
      </c>
      <c r="Y1426" s="31">
        <f t="shared" si="331"/>
        <v>357.70000000000005</v>
      </c>
      <c r="Z1426" s="31">
        <f t="shared" si="332"/>
        <v>21989.679999999997</v>
      </c>
      <c r="AA1426" s="31">
        <f t="shared" si="333"/>
        <v>72900</v>
      </c>
      <c r="AB1426" s="5">
        <v>4</v>
      </c>
      <c r="AC1426" s="6">
        <v>1205189.6599999999</v>
      </c>
      <c r="AD1426" s="30">
        <v>4</v>
      </c>
      <c r="AE1426" s="67">
        <f t="shared" si="334"/>
        <v>0.44444444444444442</v>
      </c>
      <c r="AF1426" s="70">
        <f>IF(C1426=Sheet6!$E$3,Sheet6!$E$4,IF('January 2023'!C1426=Sheet6!$F$3,Sheet6!$F$4,IF('January 2023'!C1426=Sheet6!$G$3,Sheet6!$G$4,IF('January 2023'!C1426=Sheet6!$H$3,Sheet6!$H$4,IF('January 2023'!C1426=Sheet6!$I$3,Sheet6!$I$4,IF('January 2023'!C1426=Sheet6!$J$3,Sheet6!$J$4,IF('January 2023'!C1426=Sheet6!$K$3,Sheet6!$K$4,IF('January 2023'!C1426=Sheet6!$L$3,Sheet6!$L$4))))))))</f>
        <v>0.11591202664236167</v>
      </c>
      <c r="AG1426" s="74">
        <f t="shared" si="335"/>
        <v>0.40076506930439476</v>
      </c>
      <c r="AH1426" s="71">
        <v>0.83099999999999996</v>
      </c>
      <c r="AI1426" s="72">
        <f t="shared" si="336"/>
        <v>0</v>
      </c>
      <c r="AJ1426" s="73">
        <f t="shared" si="337"/>
        <v>0.44444444444444442</v>
      </c>
      <c r="AK1426" s="73">
        <v>0.63021003652928631</v>
      </c>
      <c r="AL1426" s="95">
        <f t="shared" si="338"/>
        <v>0</v>
      </c>
      <c r="AM1426" s="107">
        <v>0</v>
      </c>
      <c r="AN1426" s="98">
        <f t="shared" si="339"/>
        <v>384.00311428571501</v>
      </c>
      <c r="AO1426" s="99" t="e">
        <f>SUMIF([1]Sheet1!$AB:$AB,E1426,[1]Sheet1!$AA:$AA)</f>
        <v>#VALUE!</v>
      </c>
      <c r="AP1426" s="100" t="str">
        <f t="shared" si="340"/>
        <v/>
      </c>
      <c r="AQ1426" s="97">
        <f t="shared" si="341"/>
        <v>1</v>
      </c>
      <c r="AR1426" s="100">
        <f t="shared" si="342"/>
        <v>3.315191489826137</v>
      </c>
      <c r="AS1426" s="101">
        <f t="shared" si="343"/>
        <v>-0.32861294717751144</v>
      </c>
      <c r="AT1426" s="100">
        <v>0.11591202664236167</v>
      </c>
      <c r="AU1426" s="108">
        <f t="shared" si="344"/>
        <v>1</v>
      </c>
    </row>
    <row r="1427" spans="1:47" hidden="1">
      <c r="A1427" s="21">
        <v>44927</v>
      </c>
      <c r="B1427" s="22" t="s">
        <v>13</v>
      </c>
      <c r="C1427" s="22" t="s">
        <v>974</v>
      </c>
      <c r="D1427" s="22" t="s">
        <v>1468</v>
      </c>
      <c r="E1427" s="22">
        <v>1000284188</v>
      </c>
      <c r="F1427" s="22" t="s">
        <v>32</v>
      </c>
      <c r="G1427" s="22">
        <v>1069288</v>
      </c>
      <c r="H1427" s="36" t="s">
        <v>20</v>
      </c>
      <c r="I1427" s="4" t="s">
        <v>3524</v>
      </c>
      <c r="J1427" s="4" t="s">
        <v>3562</v>
      </c>
      <c r="K1427" s="25">
        <v>873.19999999999709</v>
      </c>
      <c r="L1427" s="25">
        <v>873.19999999999709</v>
      </c>
      <c r="M1427" s="26">
        <v>0</v>
      </c>
      <c r="N1427" s="26">
        <v>0</v>
      </c>
      <c r="O1427" s="26">
        <v>3</v>
      </c>
      <c r="P1427" s="26">
        <v>0</v>
      </c>
      <c r="Q1427" s="26">
        <v>5766.5999999999995</v>
      </c>
      <c r="R1427" s="27">
        <v>0</v>
      </c>
      <c r="S1427" s="27">
        <v>211323.32</v>
      </c>
      <c r="T1427" s="28">
        <v>0</v>
      </c>
      <c r="U1427" s="27">
        <v>103000</v>
      </c>
      <c r="V1427" s="29">
        <v>0</v>
      </c>
      <c r="W1427" s="26">
        <v>3</v>
      </c>
      <c r="X1427" s="30">
        <f t="shared" si="330"/>
        <v>3</v>
      </c>
      <c r="Y1427" s="31">
        <f t="shared" si="331"/>
        <v>5766.5999999999995</v>
      </c>
      <c r="Z1427" s="31">
        <f t="shared" si="332"/>
        <v>211323.32</v>
      </c>
      <c r="AA1427" s="31">
        <f t="shared" si="333"/>
        <v>103000</v>
      </c>
      <c r="AB1427" s="5">
        <v>3</v>
      </c>
      <c r="AC1427" s="6">
        <v>463122.08</v>
      </c>
      <c r="AD1427" s="30">
        <v>1</v>
      </c>
      <c r="AE1427" s="67">
        <f t="shared" si="334"/>
        <v>1</v>
      </c>
      <c r="AF1427" s="70">
        <f>IF(C1427=Sheet6!$E$3,Sheet6!$E$4,IF('January 2023'!C1427=Sheet6!$F$3,Sheet6!$F$4,IF('January 2023'!C1427=Sheet6!$G$3,Sheet6!$G$4,IF('January 2023'!C1427=Sheet6!$H$3,Sheet6!$H$4,IF('January 2023'!C1427=Sheet6!$I$3,Sheet6!$I$4,IF('January 2023'!C1427=Sheet6!$J$3,Sheet6!$J$4,IF('January 2023'!C1427=Sheet6!$K$3,Sheet6!$K$4,IF('January 2023'!C1427=Sheet6!$L$3,Sheet6!$L$4))))))))</f>
        <v>0.11591202664236167</v>
      </c>
      <c r="AG1427" s="74">
        <f t="shared" si="335"/>
        <v>6.6039853412734981</v>
      </c>
      <c r="AH1427" s="71">
        <v>0.83099999999999996</v>
      </c>
      <c r="AI1427" s="72">
        <f t="shared" si="336"/>
        <v>1</v>
      </c>
      <c r="AJ1427" s="73">
        <f t="shared" si="337"/>
        <v>1</v>
      </c>
      <c r="AK1427" s="73">
        <v>0.63021003652928631</v>
      </c>
      <c r="AL1427" s="95">
        <f t="shared" si="338"/>
        <v>1</v>
      </c>
      <c r="AM1427" s="107">
        <v>0</v>
      </c>
      <c r="AN1427" s="98">
        <f t="shared" si="339"/>
        <v>0</v>
      </c>
      <c r="AO1427" s="99" t="e">
        <f>SUMIF([1]Sheet1!$AB:$AB,E1427,[1]Sheet1!$AA:$AA)</f>
        <v>#VALUE!</v>
      </c>
      <c r="AP1427" s="100">
        <f t="shared" si="340"/>
        <v>1</v>
      </c>
      <c r="AQ1427" s="97">
        <f t="shared" si="341"/>
        <v>0</v>
      </c>
      <c r="AR1427" s="100">
        <f t="shared" si="342"/>
        <v>0.48740479753961841</v>
      </c>
      <c r="AS1427" s="101">
        <f t="shared" si="343"/>
        <v>-2.2188141382180171</v>
      </c>
      <c r="AT1427" s="100">
        <v>0.11591202664236167</v>
      </c>
      <c r="AU1427" s="108">
        <f t="shared" si="344"/>
        <v>1</v>
      </c>
    </row>
    <row r="1428" spans="1:47" hidden="1">
      <c r="A1428" s="21">
        <v>44927</v>
      </c>
      <c r="B1428" s="22" t="s">
        <v>13</v>
      </c>
      <c r="C1428" s="22" t="s">
        <v>974</v>
      </c>
      <c r="D1428" s="22" t="s">
        <v>1461</v>
      </c>
      <c r="E1428" s="22">
        <v>1000284509</v>
      </c>
      <c r="F1428" s="22" t="s">
        <v>32</v>
      </c>
      <c r="G1428" s="22">
        <v>1079549</v>
      </c>
      <c r="H1428" s="36" t="s">
        <v>20</v>
      </c>
      <c r="I1428" s="4" t="s">
        <v>3526</v>
      </c>
      <c r="J1428" s="4" t="s">
        <v>3563</v>
      </c>
      <c r="K1428" s="25">
        <v>873.19999999999709</v>
      </c>
      <c r="L1428" s="25">
        <v>873.19999999999709</v>
      </c>
      <c r="M1428" s="26">
        <v>0</v>
      </c>
      <c r="N1428" s="26">
        <v>0</v>
      </c>
      <c r="O1428" s="26">
        <v>22</v>
      </c>
      <c r="P1428" s="26">
        <v>0</v>
      </c>
      <c r="Q1428" s="26">
        <v>4162.3</v>
      </c>
      <c r="R1428" s="27">
        <v>0</v>
      </c>
      <c r="S1428" s="27">
        <v>253742.26999999996</v>
      </c>
      <c r="T1428" s="28">
        <v>17089</v>
      </c>
      <c r="U1428" s="27">
        <v>266700</v>
      </c>
      <c r="V1428" s="29">
        <v>1</v>
      </c>
      <c r="W1428" s="26">
        <v>15</v>
      </c>
      <c r="X1428" s="30">
        <f t="shared" si="330"/>
        <v>22</v>
      </c>
      <c r="Y1428" s="31">
        <f t="shared" si="331"/>
        <v>4162.3</v>
      </c>
      <c r="Z1428" s="31">
        <f t="shared" si="332"/>
        <v>253742.26999999996</v>
      </c>
      <c r="AA1428" s="31">
        <f t="shared" si="333"/>
        <v>283789</v>
      </c>
      <c r="AB1428" s="5">
        <v>16</v>
      </c>
      <c r="AC1428" s="6">
        <v>27431.21</v>
      </c>
      <c r="AD1428" s="30">
        <v>2</v>
      </c>
      <c r="AE1428" s="67">
        <f t="shared" si="334"/>
        <v>0.72727272727272729</v>
      </c>
      <c r="AF1428" s="70">
        <f>IF(C1428=Sheet6!$E$3,Sheet6!$E$4,IF('January 2023'!C1428=Sheet6!$F$3,Sheet6!$F$4,IF('January 2023'!C1428=Sheet6!$G$3,Sheet6!$G$4,IF('January 2023'!C1428=Sheet6!$H$3,Sheet6!$H$4,IF('January 2023'!C1428=Sheet6!$I$3,Sheet6!$I$4,IF('January 2023'!C1428=Sheet6!$J$3,Sheet6!$J$4,IF('January 2023'!C1428=Sheet6!$K$3,Sheet6!$K$4,IF('January 2023'!C1428=Sheet6!$L$3,Sheet6!$L$4))))))))</f>
        <v>0.11591202664236167</v>
      </c>
      <c r="AG1428" s="74">
        <f t="shared" si="335"/>
        <v>4.766720109940465</v>
      </c>
      <c r="AH1428" s="71">
        <v>0.83099999999999996</v>
      </c>
      <c r="AI1428" s="72">
        <f t="shared" si="336"/>
        <v>1</v>
      </c>
      <c r="AJ1428" s="73">
        <f t="shared" si="337"/>
        <v>0.72727272727272729</v>
      </c>
      <c r="AK1428" s="73">
        <v>0.63021003652928631</v>
      </c>
      <c r="AL1428" s="95">
        <f t="shared" si="338"/>
        <v>1</v>
      </c>
      <c r="AM1428" s="107">
        <v>0</v>
      </c>
      <c r="AN1428" s="98">
        <f t="shared" si="339"/>
        <v>0</v>
      </c>
      <c r="AO1428" s="99" t="e">
        <f>SUMIF([1]Sheet1!$AB:$AB,E1428,[1]Sheet1!$AA:$AA)</f>
        <v>#VALUE!</v>
      </c>
      <c r="AP1428" s="100">
        <f t="shared" si="340"/>
        <v>1</v>
      </c>
      <c r="AQ1428" s="97">
        <f t="shared" si="341"/>
        <v>0</v>
      </c>
      <c r="AR1428" s="100">
        <f t="shared" si="342"/>
        <v>1.1184143658839343</v>
      </c>
      <c r="AS1428" s="101">
        <f t="shared" si="343"/>
        <v>-4.3311682491052625</v>
      </c>
      <c r="AT1428" s="100">
        <v>0.11591202664236167</v>
      </c>
      <c r="AU1428" s="108">
        <f t="shared" si="344"/>
        <v>1</v>
      </c>
    </row>
    <row r="1429" spans="1:47" hidden="1">
      <c r="A1429" s="21">
        <v>44927</v>
      </c>
      <c r="B1429" s="23" t="s">
        <v>13</v>
      </c>
      <c r="C1429" s="23" t="s">
        <v>974</v>
      </c>
      <c r="D1429" s="23" t="s">
        <v>1483</v>
      </c>
      <c r="E1429" s="23">
        <v>1000281703</v>
      </c>
      <c r="F1429" s="23" t="s">
        <v>32</v>
      </c>
      <c r="G1429" s="23">
        <v>1069288</v>
      </c>
      <c r="H1429" s="37" t="s">
        <v>20</v>
      </c>
      <c r="I1429" s="4" t="s">
        <v>3526</v>
      </c>
      <c r="J1429" s="4" t="s">
        <v>3563</v>
      </c>
      <c r="K1429" s="24">
        <v>860.40000000002328</v>
      </c>
      <c r="L1429" s="24">
        <v>860.40000000002328</v>
      </c>
      <c r="M1429" s="29">
        <v>0</v>
      </c>
      <c r="N1429" s="29">
        <v>0</v>
      </c>
      <c r="O1429" s="29">
        <v>8</v>
      </c>
      <c r="P1429" s="29">
        <v>0</v>
      </c>
      <c r="Q1429" s="29">
        <v>905.1</v>
      </c>
      <c r="R1429" s="28">
        <v>0</v>
      </c>
      <c r="S1429" s="28">
        <v>58783.249999999993</v>
      </c>
      <c r="T1429" s="28">
        <v>0</v>
      </c>
      <c r="U1429" s="28">
        <v>124000</v>
      </c>
      <c r="V1429" s="29">
        <v>0</v>
      </c>
      <c r="W1429" s="29">
        <v>8</v>
      </c>
      <c r="X1429" s="32">
        <f t="shared" si="330"/>
        <v>8</v>
      </c>
      <c r="Y1429" s="33">
        <f t="shared" si="331"/>
        <v>905.1</v>
      </c>
      <c r="Z1429" s="33">
        <f t="shared" si="332"/>
        <v>58783.249999999993</v>
      </c>
      <c r="AA1429" s="33">
        <f t="shared" si="333"/>
        <v>124000</v>
      </c>
      <c r="AB1429" s="5">
        <v>8</v>
      </c>
      <c r="AC1429" s="6">
        <v>235642.29</v>
      </c>
      <c r="AD1429" s="32">
        <v>1</v>
      </c>
      <c r="AE1429" s="67">
        <f t="shared" si="334"/>
        <v>1</v>
      </c>
      <c r="AF1429" s="70">
        <f>IF(C1429=Sheet6!$E$3,Sheet6!$E$4,IF('January 2023'!C1429=Sheet6!$F$3,Sheet6!$F$4,IF('January 2023'!C1429=Sheet6!$G$3,Sheet6!$G$4,IF('January 2023'!C1429=Sheet6!$H$3,Sheet6!$H$4,IF('January 2023'!C1429=Sheet6!$I$3,Sheet6!$I$4,IF('January 2023'!C1429=Sheet6!$J$3,Sheet6!$J$4,IF('January 2023'!C1429=Sheet6!$K$3,Sheet6!$K$4,IF('January 2023'!C1429=Sheet6!$L$3,Sheet6!$L$4))))))))</f>
        <v>0.11591202664236167</v>
      </c>
      <c r="AG1429" s="74">
        <f t="shared" si="335"/>
        <v>1.0519525801952296</v>
      </c>
      <c r="AH1429" s="71">
        <v>0.83099999999999996</v>
      </c>
      <c r="AI1429" s="72">
        <f t="shared" si="336"/>
        <v>1</v>
      </c>
      <c r="AJ1429" s="73">
        <f t="shared" si="337"/>
        <v>1</v>
      </c>
      <c r="AK1429" s="73">
        <v>0.63021003652928631</v>
      </c>
      <c r="AL1429" s="95">
        <f t="shared" si="338"/>
        <v>1</v>
      </c>
      <c r="AM1429" s="107">
        <v>0</v>
      </c>
      <c r="AN1429" s="98">
        <f t="shared" si="339"/>
        <v>0</v>
      </c>
      <c r="AO1429" s="99" t="e">
        <f>SUMIF([1]Sheet1!$AB:$AB,E1429,[1]Sheet1!$AA:$AA)</f>
        <v>#VALUE!</v>
      </c>
      <c r="AP1429" s="100">
        <f t="shared" si="340"/>
        <v>1</v>
      </c>
      <c r="AQ1429" s="97">
        <f t="shared" si="341"/>
        <v>0</v>
      </c>
      <c r="AR1429" s="100">
        <f t="shared" si="342"/>
        <v>2.1094444420817156</v>
      </c>
      <c r="AS1429" s="101">
        <f t="shared" si="343"/>
        <v>-1.2190355236263475</v>
      </c>
      <c r="AT1429" s="100">
        <v>0.11591202664236167</v>
      </c>
      <c r="AU1429" s="108">
        <f t="shared" si="344"/>
        <v>1</v>
      </c>
    </row>
    <row r="1430" spans="1:47" hidden="1">
      <c r="A1430" s="21">
        <v>44927</v>
      </c>
      <c r="B1430" s="23" t="s">
        <v>13</v>
      </c>
      <c r="C1430" s="23" t="s">
        <v>974</v>
      </c>
      <c r="D1430" s="23" t="s">
        <v>1393</v>
      </c>
      <c r="E1430" s="23">
        <v>1000283426</v>
      </c>
      <c r="F1430" s="23" t="s">
        <v>32</v>
      </c>
      <c r="G1430" s="23">
        <v>1079549</v>
      </c>
      <c r="H1430" s="37" t="s">
        <v>20</v>
      </c>
      <c r="I1430" s="4" t="s">
        <v>3526</v>
      </c>
      <c r="J1430" s="4" t="s">
        <v>3563</v>
      </c>
      <c r="K1430" s="24">
        <v>797.89999999999418</v>
      </c>
      <c r="L1430" s="24">
        <v>797.89999999999418</v>
      </c>
      <c r="M1430" s="29">
        <v>2</v>
      </c>
      <c r="N1430" s="29">
        <v>0</v>
      </c>
      <c r="O1430" s="29">
        <v>10</v>
      </c>
      <c r="P1430" s="29">
        <v>202</v>
      </c>
      <c r="Q1430" s="29">
        <v>992.09999999999991</v>
      </c>
      <c r="R1430" s="28">
        <v>12783</v>
      </c>
      <c r="S1430" s="28">
        <v>62800</v>
      </c>
      <c r="T1430" s="28">
        <v>30000</v>
      </c>
      <c r="U1430" s="28">
        <v>62800</v>
      </c>
      <c r="V1430" s="29">
        <v>2</v>
      </c>
      <c r="W1430" s="29">
        <v>7</v>
      </c>
      <c r="X1430" s="32">
        <f t="shared" si="330"/>
        <v>12</v>
      </c>
      <c r="Y1430" s="33">
        <f t="shared" si="331"/>
        <v>1194.0999999999999</v>
      </c>
      <c r="Z1430" s="33">
        <f t="shared" si="332"/>
        <v>75583</v>
      </c>
      <c r="AA1430" s="33">
        <f t="shared" si="333"/>
        <v>92800</v>
      </c>
      <c r="AB1430" s="5">
        <v>9</v>
      </c>
      <c r="AC1430" s="6">
        <v>70127.539999999994</v>
      </c>
      <c r="AD1430" s="32">
        <v>0</v>
      </c>
      <c r="AE1430" s="67">
        <f t="shared" si="334"/>
        <v>0.75</v>
      </c>
      <c r="AF1430" s="70">
        <f>IF(C1430=Sheet6!$E$3,Sheet6!$E$4,IF('January 2023'!C1430=Sheet6!$F$3,Sheet6!$F$4,IF('January 2023'!C1430=Sheet6!$G$3,Sheet6!$G$4,IF('January 2023'!C1430=Sheet6!$H$3,Sheet6!$H$4,IF('January 2023'!C1430=Sheet6!$I$3,Sheet6!$I$4,IF('January 2023'!C1430=Sheet6!$J$3,Sheet6!$J$4,IF('January 2023'!C1430=Sheet6!$K$3,Sheet6!$K$4,IF('January 2023'!C1430=Sheet6!$L$3,Sheet6!$L$4))))))))</f>
        <v>0.11591202664236167</v>
      </c>
      <c r="AG1430" s="74">
        <f t="shared" si="335"/>
        <v>1.4965534528136466</v>
      </c>
      <c r="AH1430" s="71">
        <v>0.83099999999999996</v>
      </c>
      <c r="AI1430" s="72">
        <f t="shared" si="336"/>
        <v>1</v>
      </c>
      <c r="AJ1430" s="73">
        <f t="shared" si="337"/>
        <v>0.75</v>
      </c>
      <c r="AK1430" s="73">
        <v>0.63021003652928631</v>
      </c>
      <c r="AL1430" s="95">
        <f t="shared" si="338"/>
        <v>1</v>
      </c>
      <c r="AM1430" s="107">
        <v>0</v>
      </c>
      <c r="AN1430" s="98">
        <f t="shared" si="339"/>
        <v>0</v>
      </c>
      <c r="AO1430" s="99" t="e">
        <f>SUMIF([1]Sheet1!$AB:$AB,E1430,[1]Sheet1!$AA:$AA)</f>
        <v>#VALUE!</v>
      </c>
      <c r="AP1430" s="100">
        <f t="shared" si="340"/>
        <v>1</v>
      </c>
      <c r="AQ1430" s="97">
        <f t="shared" si="341"/>
        <v>0</v>
      </c>
      <c r="AR1430" s="100">
        <f t="shared" si="342"/>
        <v>1.2277893177037165</v>
      </c>
      <c r="AS1430" s="101">
        <f t="shared" si="343"/>
        <v>-0.83745234273720826</v>
      </c>
      <c r="AT1430" s="100">
        <v>0.11591202664236167</v>
      </c>
      <c r="AU1430" s="108">
        <f t="shared" si="344"/>
        <v>1</v>
      </c>
    </row>
    <row r="1431" spans="1:47" hidden="1">
      <c r="A1431" s="21">
        <v>44927</v>
      </c>
      <c r="B1431" s="23" t="s">
        <v>13</v>
      </c>
      <c r="C1431" s="23" t="s">
        <v>974</v>
      </c>
      <c r="D1431" s="23" t="s">
        <v>1492</v>
      </c>
      <c r="E1431" s="23">
        <v>1000259426</v>
      </c>
      <c r="F1431" s="23" t="s">
        <v>32</v>
      </c>
      <c r="G1431" s="23">
        <v>1069288</v>
      </c>
      <c r="H1431" s="37" t="s">
        <v>20</v>
      </c>
      <c r="I1431" s="4" t="s">
        <v>3517</v>
      </c>
      <c r="J1431" s="4" t="s">
        <v>3555</v>
      </c>
      <c r="K1431" s="24">
        <v>763</v>
      </c>
      <c r="L1431" s="24">
        <v>763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8">
        <v>0</v>
      </c>
      <c r="S1431" s="28">
        <v>0</v>
      </c>
      <c r="T1431" s="28">
        <v>0</v>
      </c>
      <c r="U1431" s="28">
        <v>0</v>
      </c>
      <c r="V1431" s="29">
        <v>0</v>
      </c>
      <c r="W1431" s="29">
        <v>0</v>
      </c>
      <c r="X1431" s="32">
        <f t="shared" si="330"/>
        <v>0</v>
      </c>
      <c r="Y1431" s="33">
        <f t="shared" si="331"/>
        <v>0</v>
      </c>
      <c r="Z1431" s="33">
        <f t="shared" si="332"/>
        <v>0</v>
      </c>
      <c r="AA1431" s="33">
        <f t="shared" si="333"/>
        <v>0</v>
      </c>
      <c r="AB1431" s="5">
        <v>0</v>
      </c>
      <c r="AC1431" s="6">
        <v>18235.04</v>
      </c>
      <c r="AD1431" s="32">
        <v>1</v>
      </c>
      <c r="AE1431" s="67" t="str">
        <f t="shared" si="334"/>
        <v/>
      </c>
      <c r="AF1431" s="70">
        <f>IF(C1431=Sheet6!$E$3,Sheet6!$E$4,IF('January 2023'!C1431=Sheet6!$F$3,Sheet6!$F$4,IF('January 2023'!C1431=Sheet6!$G$3,Sheet6!$G$4,IF('January 2023'!C1431=Sheet6!$H$3,Sheet6!$H$4,IF('January 2023'!C1431=Sheet6!$I$3,Sheet6!$I$4,IF('January 2023'!C1431=Sheet6!$J$3,Sheet6!$J$4,IF('January 2023'!C1431=Sheet6!$K$3,Sheet6!$K$4,IF('January 2023'!C1431=Sheet6!$L$3,Sheet6!$L$4))))))))</f>
        <v>0.11591202664236167</v>
      </c>
      <c r="AG1431" s="74">
        <f t="shared" si="335"/>
        <v>0</v>
      </c>
      <c r="AH1431" s="71">
        <v>0.83099999999999996</v>
      </c>
      <c r="AI1431" s="72">
        <f t="shared" si="336"/>
        <v>0</v>
      </c>
      <c r="AJ1431" s="73">
        <f t="shared" si="337"/>
        <v>0</v>
      </c>
      <c r="AK1431" s="73">
        <v>0.63021003652928631</v>
      </c>
      <c r="AL1431" s="95">
        <f t="shared" si="338"/>
        <v>0</v>
      </c>
      <c r="AM1431" s="107">
        <v>0</v>
      </c>
      <c r="AN1431" s="98">
        <f t="shared" si="339"/>
        <v>634.053</v>
      </c>
      <c r="AO1431" s="99" t="e">
        <f>SUMIF([1]Sheet1!$AB:$AB,E1431,[1]Sheet1!$AA:$AA)</f>
        <v>#VALUE!</v>
      </c>
      <c r="AP1431" s="100" t="str">
        <f t="shared" si="340"/>
        <v/>
      </c>
      <c r="AQ1431" s="97">
        <f t="shared" si="341"/>
        <v>1</v>
      </c>
      <c r="AR1431" s="100">
        <f t="shared" si="342"/>
        <v>0</v>
      </c>
      <c r="AS1431" s="101">
        <f t="shared" si="343"/>
        <v>1</v>
      </c>
      <c r="AT1431" s="100">
        <v>0.11591202664236167</v>
      </c>
      <c r="AU1431" s="108">
        <f t="shared" si="344"/>
        <v>0</v>
      </c>
    </row>
    <row r="1432" spans="1:47" hidden="1">
      <c r="A1432" s="21">
        <v>44927</v>
      </c>
      <c r="B1432" s="23" t="s">
        <v>13</v>
      </c>
      <c r="C1432" s="23" t="s">
        <v>974</v>
      </c>
      <c r="D1432" s="23" t="s">
        <v>1496</v>
      </c>
      <c r="E1432" s="23">
        <v>1000284163</v>
      </c>
      <c r="F1432" s="23" t="s">
        <v>32</v>
      </c>
      <c r="G1432" s="23">
        <v>1069288</v>
      </c>
      <c r="H1432" s="37" t="s">
        <v>20</v>
      </c>
      <c r="I1432" s="4" t="s">
        <v>3524</v>
      </c>
      <c r="J1432" s="4" t="s">
        <v>3562</v>
      </c>
      <c r="K1432" s="24">
        <v>756.30000000000291</v>
      </c>
      <c r="L1432" s="24">
        <v>756.30000000000291</v>
      </c>
      <c r="M1432" s="29">
        <v>3</v>
      </c>
      <c r="N1432" s="29">
        <v>0</v>
      </c>
      <c r="O1432" s="29">
        <v>2</v>
      </c>
      <c r="P1432" s="29">
        <v>756</v>
      </c>
      <c r="Q1432" s="29">
        <v>0</v>
      </c>
      <c r="R1432" s="28">
        <v>47841.270000000004</v>
      </c>
      <c r="S1432" s="28">
        <v>0</v>
      </c>
      <c r="T1432" s="28">
        <v>0</v>
      </c>
      <c r="U1432" s="28">
        <v>0</v>
      </c>
      <c r="V1432" s="29">
        <v>0</v>
      </c>
      <c r="W1432" s="29">
        <v>0</v>
      </c>
      <c r="X1432" s="32">
        <f t="shared" si="330"/>
        <v>5</v>
      </c>
      <c r="Y1432" s="33">
        <f t="shared" si="331"/>
        <v>756</v>
      </c>
      <c r="Z1432" s="33">
        <f t="shared" si="332"/>
        <v>47841.270000000004</v>
      </c>
      <c r="AA1432" s="33">
        <f t="shared" si="333"/>
        <v>0</v>
      </c>
      <c r="AB1432" s="5">
        <v>0</v>
      </c>
      <c r="AC1432" s="6">
        <v>1416273.19</v>
      </c>
      <c r="AD1432" s="32">
        <v>3</v>
      </c>
      <c r="AE1432" s="67">
        <f t="shared" si="334"/>
        <v>0</v>
      </c>
      <c r="AF1432" s="70">
        <f>IF(C1432=Sheet6!$E$3,Sheet6!$E$4,IF('January 2023'!C1432=Sheet6!$F$3,Sheet6!$F$4,IF('January 2023'!C1432=Sheet6!$G$3,Sheet6!$G$4,IF('January 2023'!C1432=Sheet6!$H$3,Sheet6!$H$4,IF('January 2023'!C1432=Sheet6!$I$3,Sheet6!$I$4,IF('January 2023'!C1432=Sheet6!$J$3,Sheet6!$J$4,IF('January 2023'!C1432=Sheet6!$K$3,Sheet6!$K$4,IF('January 2023'!C1432=Sheet6!$L$3,Sheet6!$L$4))))))))</f>
        <v>0.11591202664236167</v>
      </c>
      <c r="AG1432" s="74">
        <f t="shared" si="335"/>
        <v>0.99960333201110285</v>
      </c>
      <c r="AH1432" s="71">
        <v>0.83099999999999996</v>
      </c>
      <c r="AI1432" s="72">
        <f t="shared" si="336"/>
        <v>1</v>
      </c>
      <c r="AJ1432" s="73">
        <f t="shared" si="337"/>
        <v>0</v>
      </c>
      <c r="AK1432" s="73">
        <v>0.63021003652928631</v>
      </c>
      <c r="AL1432" s="95">
        <f t="shared" si="338"/>
        <v>0</v>
      </c>
      <c r="AM1432" s="107">
        <v>0</v>
      </c>
      <c r="AN1432" s="98">
        <f t="shared" si="339"/>
        <v>0</v>
      </c>
      <c r="AO1432" s="99" t="e">
        <f>SUMIF([1]Sheet1!$AB:$AB,E1432,[1]Sheet1!$AA:$AA)</f>
        <v>#VALUE!</v>
      </c>
      <c r="AP1432" s="100">
        <f t="shared" si="340"/>
        <v>1</v>
      </c>
      <c r="AQ1432" s="97">
        <f t="shared" si="341"/>
        <v>0</v>
      </c>
      <c r="AR1432" s="100">
        <f t="shared" si="342"/>
        <v>0</v>
      </c>
      <c r="AS1432" s="101">
        <f t="shared" si="343"/>
        <v>1</v>
      </c>
      <c r="AT1432" s="100">
        <v>0.11591202664236167</v>
      </c>
      <c r="AU1432" s="108">
        <f t="shared" si="344"/>
        <v>0</v>
      </c>
    </row>
    <row r="1433" spans="1:47" hidden="1">
      <c r="A1433" s="21">
        <v>44927</v>
      </c>
      <c r="B1433" s="22" t="s">
        <v>13</v>
      </c>
      <c r="C1433" s="22" t="s">
        <v>974</v>
      </c>
      <c r="D1433" s="22" t="s">
        <v>1470</v>
      </c>
      <c r="E1433" s="22">
        <v>1000280979</v>
      </c>
      <c r="F1433" s="22" t="s">
        <v>32</v>
      </c>
      <c r="G1433" s="22">
        <v>1079549</v>
      </c>
      <c r="H1433" s="36" t="s">
        <v>20</v>
      </c>
      <c r="I1433" s="4" t="s">
        <v>3515</v>
      </c>
      <c r="J1433" s="4" t="s">
        <v>3553</v>
      </c>
      <c r="K1433" s="25">
        <v>745.60000000000582</v>
      </c>
      <c r="L1433" s="25">
        <v>745.60000000000582</v>
      </c>
      <c r="M1433" s="26">
        <v>3</v>
      </c>
      <c r="N1433" s="26">
        <v>0</v>
      </c>
      <c r="O1433" s="26">
        <v>13</v>
      </c>
      <c r="P1433" s="26">
        <v>300</v>
      </c>
      <c r="Q1433" s="26">
        <v>2128.5</v>
      </c>
      <c r="R1433" s="27">
        <v>18984.63</v>
      </c>
      <c r="S1433" s="27">
        <v>135866.71</v>
      </c>
      <c r="T1433" s="28">
        <v>16300</v>
      </c>
      <c r="U1433" s="27">
        <v>146900</v>
      </c>
      <c r="V1433" s="29">
        <v>2</v>
      </c>
      <c r="W1433" s="26">
        <v>8</v>
      </c>
      <c r="X1433" s="30">
        <f t="shared" si="330"/>
        <v>16</v>
      </c>
      <c r="Y1433" s="31">
        <f t="shared" si="331"/>
        <v>2428.5</v>
      </c>
      <c r="Z1433" s="31">
        <f t="shared" si="332"/>
        <v>154851.34</v>
      </c>
      <c r="AA1433" s="31">
        <f t="shared" si="333"/>
        <v>163200</v>
      </c>
      <c r="AB1433" s="5">
        <v>10</v>
      </c>
      <c r="AC1433" s="6">
        <v>25123.4</v>
      </c>
      <c r="AD1433" s="30">
        <v>0</v>
      </c>
      <c r="AE1433" s="67">
        <f t="shared" si="334"/>
        <v>0.625</v>
      </c>
      <c r="AF1433" s="70">
        <f>IF(C1433=Sheet6!$E$3,Sheet6!$E$4,IF('January 2023'!C1433=Sheet6!$F$3,Sheet6!$F$4,IF('January 2023'!C1433=Sheet6!$G$3,Sheet6!$G$4,IF('January 2023'!C1433=Sheet6!$H$3,Sheet6!$H$4,IF('January 2023'!C1433=Sheet6!$I$3,Sheet6!$I$4,IF('January 2023'!C1433=Sheet6!$J$3,Sheet6!$J$4,IF('January 2023'!C1433=Sheet6!$K$3,Sheet6!$K$4,IF('January 2023'!C1433=Sheet6!$L$3,Sheet6!$L$4))))))))</f>
        <v>0.11591202664236167</v>
      </c>
      <c r="AG1433" s="74">
        <f t="shared" si="335"/>
        <v>3.2571083690986868</v>
      </c>
      <c r="AH1433" s="71">
        <v>0.83099999999999996</v>
      </c>
      <c r="AI1433" s="72">
        <f t="shared" si="336"/>
        <v>1</v>
      </c>
      <c r="AJ1433" s="73">
        <f t="shared" si="337"/>
        <v>0.625</v>
      </c>
      <c r="AK1433" s="73">
        <v>0.63021003652928631</v>
      </c>
      <c r="AL1433" s="95">
        <f t="shared" si="338"/>
        <v>0</v>
      </c>
      <c r="AM1433" s="107">
        <v>0</v>
      </c>
      <c r="AN1433" s="98">
        <f t="shared" si="339"/>
        <v>0</v>
      </c>
      <c r="AO1433" s="99" t="e">
        <f>SUMIF([1]Sheet1!$AB:$AB,E1433,[1]Sheet1!$AA:$AA)</f>
        <v>#VALUE!</v>
      </c>
      <c r="AP1433" s="100">
        <f t="shared" si="340"/>
        <v>1</v>
      </c>
      <c r="AQ1433" s="97">
        <f t="shared" si="341"/>
        <v>0</v>
      </c>
      <c r="AR1433" s="100">
        <f t="shared" si="342"/>
        <v>1.0539140313542008</v>
      </c>
      <c r="AS1433" s="101">
        <f t="shared" si="343"/>
        <v>-2.4327122118343034</v>
      </c>
      <c r="AT1433" s="100">
        <v>0.11591202664236167</v>
      </c>
      <c r="AU1433" s="108">
        <f t="shared" si="344"/>
        <v>1</v>
      </c>
    </row>
    <row r="1434" spans="1:47" hidden="1">
      <c r="A1434" s="21">
        <v>44927</v>
      </c>
      <c r="B1434" s="22" t="s">
        <v>13</v>
      </c>
      <c r="C1434" s="22" t="s">
        <v>974</v>
      </c>
      <c r="D1434" s="22" t="s">
        <v>1508</v>
      </c>
      <c r="E1434" s="22">
        <v>1000281339</v>
      </c>
      <c r="F1434" s="22" t="s">
        <v>32</v>
      </c>
      <c r="G1434" s="22">
        <v>1069288</v>
      </c>
      <c r="H1434" s="36" t="s">
        <v>20</v>
      </c>
      <c r="I1434" s="4" t="s">
        <v>3517</v>
      </c>
      <c r="J1434" s="4" t="s">
        <v>3555</v>
      </c>
      <c r="K1434" s="25">
        <v>732.39999999999418</v>
      </c>
      <c r="L1434" s="25">
        <v>732.39999999999418</v>
      </c>
      <c r="M1434" s="26">
        <v>0</v>
      </c>
      <c r="N1434" s="26">
        <v>0</v>
      </c>
      <c r="O1434" s="26">
        <v>14</v>
      </c>
      <c r="P1434" s="26">
        <v>0</v>
      </c>
      <c r="Q1434" s="26">
        <v>500.7</v>
      </c>
      <c r="R1434" s="27">
        <v>0</v>
      </c>
      <c r="S1434" s="27">
        <v>31000</v>
      </c>
      <c r="T1434" s="28">
        <v>0</v>
      </c>
      <c r="U1434" s="27">
        <v>31000</v>
      </c>
      <c r="V1434" s="29">
        <v>0</v>
      </c>
      <c r="W1434" s="26">
        <v>3</v>
      </c>
      <c r="X1434" s="30">
        <f t="shared" si="330"/>
        <v>14</v>
      </c>
      <c r="Y1434" s="31">
        <f t="shared" si="331"/>
        <v>500.7</v>
      </c>
      <c r="Z1434" s="31">
        <f t="shared" si="332"/>
        <v>31000</v>
      </c>
      <c r="AA1434" s="31">
        <f t="shared" si="333"/>
        <v>31000</v>
      </c>
      <c r="AB1434" s="5">
        <v>3</v>
      </c>
      <c r="AC1434" s="6">
        <v>1986769.34</v>
      </c>
      <c r="AD1434" s="30">
        <v>4</v>
      </c>
      <c r="AE1434" s="67">
        <f t="shared" si="334"/>
        <v>0.21428571428571427</v>
      </c>
      <c r="AF1434" s="70">
        <f>IF(C1434=Sheet6!$E$3,Sheet6!$E$4,IF('January 2023'!C1434=Sheet6!$F$3,Sheet6!$F$4,IF('January 2023'!C1434=Sheet6!$G$3,Sheet6!$G$4,IF('January 2023'!C1434=Sheet6!$H$3,Sheet6!$H$4,IF('January 2023'!C1434=Sheet6!$I$3,Sheet6!$I$4,IF('January 2023'!C1434=Sheet6!$J$3,Sheet6!$J$4,IF('January 2023'!C1434=Sheet6!$K$3,Sheet6!$K$4,IF('January 2023'!C1434=Sheet6!$L$3,Sheet6!$L$4))))))))</f>
        <v>0.11591202664236167</v>
      </c>
      <c r="AG1434" s="74">
        <f t="shared" si="335"/>
        <v>0.68364281813217365</v>
      </c>
      <c r="AH1434" s="71">
        <v>0.83099999999999996</v>
      </c>
      <c r="AI1434" s="72">
        <f t="shared" si="336"/>
        <v>0</v>
      </c>
      <c r="AJ1434" s="73">
        <f t="shared" si="337"/>
        <v>0.21428571428571427</v>
      </c>
      <c r="AK1434" s="73">
        <v>0.63021003652928631</v>
      </c>
      <c r="AL1434" s="95">
        <f t="shared" si="338"/>
        <v>0</v>
      </c>
      <c r="AM1434" s="107">
        <v>0</v>
      </c>
      <c r="AN1434" s="98">
        <f t="shared" si="339"/>
        <v>107.92439999999516</v>
      </c>
      <c r="AO1434" s="99" t="e">
        <f>SUMIF([1]Sheet1!$AB:$AB,E1434,[1]Sheet1!$AA:$AA)</f>
        <v>#VALUE!</v>
      </c>
      <c r="AP1434" s="100" t="str">
        <f t="shared" si="340"/>
        <v/>
      </c>
      <c r="AQ1434" s="97">
        <f t="shared" si="341"/>
        <v>1</v>
      </c>
      <c r="AR1434" s="100">
        <f t="shared" si="342"/>
        <v>1</v>
      </c>
      <c r="AS1434" s="101">
        <f t="shared" si="343"/>
        <v>0.31635718186782635</v>
      </c>
      <c r="AT1434" s="100">
        <v>0.11591202664236167</v>
      </c>
      <c r="AU1434" s="108">
        <f t="shared" si="344"/>
        <v>0</v>
      </c>
    </row>
    <row r="1435" spans="1:47" hidden="1">
      <c r="A1435" s="21">
        <v>44927</v>
      </c>
      <c r="B1435" s="22" t="s">
        <v>13</v>
      </c>
      <c r="C1435" s="22" t="s">
        <v>974</v>
      </c>
      <c r="D1435" s="22" t="s">
        <v>1443</v>
      </c>
      <c r="E1435" s="22">
        <v>1000284527</v>
      </c>
      <c r="F1435" s="22" t="s">
        <v>32</v>
      </c>
      <c r="G1435" s="22">
        <v>1079549</v>
      </c>
      <c r="H1435" s="36" t="s">
        <v>20</v>
      </c>
      <c r="I1435" s="4" t="s">
        <v>3526</v>
      </c>
      <c r="J1435" s="4" t="s">
        <v>3563</v>
      </c>
      <c r="K1435" s="25">
        <v>690.79999999999563</v>
      </c>
      <c r="L1435" s="25">
        <v>690.79999999999563</v>
      </c>
      <c r="M1435" s="26">
        <v>1</v>
      </c>
      <c r="N1435" s="26">
        <v>0</v>
      </c>
      <c r="O1435" s="26">
        <v>11</v>
      </c>
      <c r="P1435" s="26">
        <v>100</v>
      </c>
      <c r="Q1435" s="26">
        <v>2133</v>
      </c>
      <c r="R1435" s="27">
        <v>6328.21</v>
      </c>
      <c r="S1435" s="27">
        <v>136700</v>
      </c>
      <c r="T1435" s="28">
        <v>18000</v>
      </c>
      <c r="U1435" s="27">
        <v>136700</v>
      </c>
      <c r="V1435" s="29">
        <v>1</v>
      </c>
      <c r="W1435" s="26">
        <v>8</v>
      </c>
      <c r="X1435" s="30">
        <f t="shared" si="330"/>
        <v>12</v>
      </c>
      <c r="Y1435" s="31">
        <f t="shared" si="331"/>
        <v>2233</v>
      </c>
      <c r="Z1435" s="31">
        <f t="shared" si="332"/>
        <v>143028.21</v>
      </c>
      <c r="AA1435" s="31">
        <f t="shared" si="333"/>
        <v>154700</v>
      </c>
      <c r="AB1435" s="5">
        <v>9</v>
      </c>
      <c r="AC1435" s="6">
        <v>682487.01</v>
      </c>
      <c r="AD1435" s="30">
        <v>2</v>
      </c>
      <c r="AE1435" s="67">
        <f t="shared" si="334"/>
        <v>0.75</v>
      </c>
      <c r="AF1435" s="70">
        <f>IF(C1435=Sheet6!$E$3,Sheet6!$E$4,IF('January 2023'!C1435=Sheet6!$F$3,Sheet6!$F$4,IF('January 2023'!C1435=Sheet6!$G$3,Sheet6!$G$4,IF('January 2023'!C1435=Sheet6!$H$3,Sheet6!$H$4,IF('January 2023'!C1435=Sheet6!$I$3,Sheet6!$I$4,IF('January 2023'!C1435=Sheet6!$J$3,Sheet6!$J$4,IF('January 2023'!C1435=Sheet6!$K$3,Sheet6!$K$4,IF('January 2023'!C1435=Sheet6!$L$3,Sheet6!$L$4))))))))</f>
        <v>0.11591202664236167</v>
      </c>
      <c r="AG1435" s="74">
        <f t="shared" si="335"/>
        <v>3.2324840764331415</v>
      </c>
      <c r="AH1435" s="71">
        <v>0.83099999999999996</v>
      </c>
      <c r="AI1435" s="72">
        <f t="shared" si="336"/>
        <v>1</v>
      </c>
      <c r="AJ1435" s="73">
        <f t="shared" si="337"/>
        <v>0.75</v>
      </c>
      <c r="AK1435" s="73">
        <v>0.63021003652928631</v>
      </c>
      <c r="AL1435" s="95">
        <f t="shared" si="338"/>
        <v>1</v>
      </c>
      <c r="AM1435" s="107">
        <v>0</v>
      </c>
      <c r="AN1435" s="98">
        <f t="shared" si="339"/>
        <v>0</v>
      </c>
      <c r="AO1435" s="99" t="e">
        <f>SUMIF([1]Sheet1!$AB:$AB,E1435,[1]Sheet1!$AA:$AA)</f>
        <v>#VALUE!</v>
      </c>
      <c r="AP1435" s="100">
        <f t="shared" si="340"/>
        <v>1</v>
      </c>
      <c r="AQ1435" s="97">
        <f t="shared" si="341"/>
        <v>0</v>
      </c>
      <c r="AR1435" s="100">
        <f t="shared" si="342"/>
        <v>1.0816048106873464</v>
      </c>
      <c r="AS1435" s="101">
        <f t="shared" si="343"/>
        <v>-2.4962703275403295</v>
      </c>
      <c r="AT1435" s="100">
        <v>0.11591202664236167</v>
      </c>
      <c r="AU1435" s="108">
        <f t="shared" si="344"/>
        <v>1</v>
      </c>
    </row>
    <row r="1436" spans="1:47" hidden="1">
      <c r="A1436" s="21">
        <v>44927</v>
      </c>
      <c r="B1436" s="23" t="s">
        <v>13</v>
      </c>
      <c r="C1436" s="23" t="s">
        <v>974</v>
      </c>
      <c r="D1436" s="23" t="s">
        <v>1499</v>
      </c>
      <c r="E1436" s="23">
        <v>1000288050</v>
      </c>
      <c r="F1436" s="23" t="s">
        <v>32</v>
      </c>
      <c r="G1436" s="23">
        <v>1079549</v>
      </c>
      <c r="H1436" s="37" t="s">
        <v>20</v>
      </c>
      <c r="I1436" s="4" t="s">
        <v>3517</v>
      </c>
      <c r="J1436" s="4" t="s">
        <v>3555</v>
      </c>
      <c r="K1436" s="24">
        <v>686.07191610000007</v>
      </c>
      <c r="L1436" s="24">
        <v>686.07191610000007</v>
      </c>
      <c r="M1436" s="29">
        <v>2</v>
      </c>
      <c r="N1436" s="29">
        <v>0</v>
      </c>
      <c r="O1436" s="29">
        <v>4</v>
      </c>
      <c r="P1436" s="29">
        <v>200</v>
      </c>
      <c r="Q1436" s="29">
        <v>869.2</v>
      </c>
      <c r="R1436" s="28">
        <v>12656.42</v>
      </c>
      <c r="S1436" s="28">
        <v>53700</v>
      </c>
      <c r="T1436" s="28">
        <v>6716</v>
      </c>
      <c r="U1436" s="28">
        <v>53700</v>
      </c>
      <c r="V1436" s="29">
        <v>1</v>
      </c>
      <c r="W1436" s="29">
        <v>3</v>
      </c>
      <c r="X1436" s="32">
        <f t="shared" si="330"/>
        <v>6</v>
      </c>
      <c r="Y1436" s="33">
        <f t="shared" si="331"/>
        <v>1069.2</v>
      </c>
      <c r="Z1436" s="33">
        <f t="shared" si="332"/>
        <v>66356.42</v>
      </c>
      <c r="AA1436" s="33">
        <f t="shared" si="333"/>
        <v>60416</v>
      </c>
      <c r="AB1436" s="5">
        <v>4</v>
      </c>
      <c r="AC1436" s="6">
        <v>411051.54</v>
      </c>
      <c r="AD1436" s="32">
        <v>1</v>
      </c>
      <c r="AE1436" s="67">
        <f t="shared" si="334"/>
        <v>0.66666666666666663</v>
      </c>
      <c r="AF1436" s="70">
        <f>IF(C1436=Sheet6!$E$3,Sheet6!$E$4,IF('January 2023'!C1436=Sheet6!$F$3,Sheet6!$F$4,IF('January 2023'!C1436=Sheet6!$G$3,Sheet6!$G$4,IF('January 2023'!C1436=Sheet6!$H$3,Sheet6!$H$4,IF('January 2023'!C1436=Sheet6!$I$3,Sheet6!$I$4,IF('January 2023'!C1436=Sheet6!$J$3,Sheet6!$J$4,IF('January 2023'!C1436=Sheet6!$K$3,Sheet6!$K$4,IF('January 2023'!C1436=Sheet6!$L$3,Sheet6!$L$4))))))))</f>
        <v>0.11591202664236167</v>
      </c>
      <c r="AG1436" s="74">
        <f t="shared" si="335"/>
        <v>1.558437205938854</v>
      </c>
      <c r="AH1436" s="71">
        <v>0.83099999999999996</v>
      </c>
      <c r="AI1436" s="72">
        <f t="shared" si="336"/>
        <v>1</v>
      </c>
      <c r="AJ1436" s="73">
        <f t="shared" si="337"/>
        <v>0.66666666666666663</v>
      </c>
      <c r="AK1436" s="73">
        <v>0.63021003652928631</v>
      </c>
      <c r="AL1436" s="95">
        <f t="shared" si="338"/>
        <v>1</v>
      </c>
      <c r="AM1436" s="107">
        <v>0</v>
      </c>
      <c r="AN1436" s="98">
        <f t="shared" si="339"/>
        <v>0</v>
      </c>
      <c r="AO1436" s="99" t="e">
        <f>SUMIF([1]Sheet1!$AB:$AB,E1436,[1]Sheet1!$AA:$AA)</f>
        <v>#VALUE!</v>
      </c>
      <c r="AP1436" s="100">
        <f t="shared" si="340"/>
        <v>1</v>
      </c>
      <c r="AQ1436" s="97">
        <f t="shared" si="341"/>
        <v>0</v>
      </c>
      <c r="AR1436" s="100">
        <f t="shared" si="342"/>
        <v>0.91047708722079945</v>
      </c>
      <c r="AS1436" s="101">
        <f t="shared" si="343"/>
        <v>-0.418921367879729</v>
      </c>
      <c r="AT1436" s="100">
        <v>0.11591202664236167</v>
      </c>
      <c r="AU1436" s="108">
        <f t="shared" si="344"/>
        <v>1</v>
      </c>
    </row>
    <row r="1437" spans="1:47" hidden="1">
      <c r="A1437" s="21">
        <v>44927</v>
      </c>
      <c r="B1437" s="22" t="s">
        <v>13</v>
      </c>
      <c r="C1437" s="22" t="s">
        <v>974</v>
      </c>
      <c r="D1437" s="22" t="s">
        <v>1501</v>
      </c>
      <c r="E1437" s="22">
        <v>1000532955</v>
      </c>
      <c r="F1437" s="22" t="s">
        <v>32</v>
      </c>
      <c r="G1437" s="22">
        <v>1079549</v>
      </c>
      <c r="H1437" s="36" t="s">
        <v>20</v>
      </c>
      <c r="I1437" s="4" t="s">
        <v>3517</v>
      </c>
      <c r="J1437" s="4" t="s">
        <v>3555</v>
      </c>
      <c r="K1437" s="25">
        <v>638.77799999999115</v>
      </c>
      <c r="L1437" s="25">
        <v>638.77799999999115</v>
      </c>
      <c r="M1437" s="26">
        <v>3</v>
      </c>
      <c r="N1437" s="26">
        <v>0</v>
      </c>
      <c r="O1437" s="26">
        <v>27</v>
      </c>
      <c r="P1437" s="26">
        <v>300</v>
      </c>
      <c r="Q1437" s="26">
        <v>4490.5</v>
      </c>
      <c r="R1437" s="27">
        <v>18984.63</v>
      </c>
      <c r="S1437" s="27">
        <v>292491.98000000004</v>
      </c>
      <c r="T1437" s="28">
        <v>30946</v>
      </c>
      <c r="U1437" s="27">
        <v>304409</v>
      </c>
      <c r="V1437" s="29">
        <v>3</v>
      </c>
      <c r="W1437" s="26">
        <v>10</v>
      </c>
      <c r="X1437" s="30">
        <f t="shared" si="330"/>
        <v>30</v>
      </c>
      <c r="Y1437" s="31">
        <f t="shared" si="331"/>
        <v>4790.5</v>
      </c>
      <c r="Z1437" s="31">
        <f t="shared" si="332"/>
        <v>311476.61000000004</v>
      </c>
      <c r="AA1437" s="31">
        <f t="shared" si="333"/>
        <v>335355</v>
      </c>
      <c r="AB1437" s="5">
        <v>13</v>
      </c>
      <c r="AC1437" s="6">
        <v>2789030.93</v>
      </c>
      <c r="AD1437" s="30">
        <v>12</v>
      </c>
      <c r="AE1437" s="67">
        <f t="shared" si="334"/>
        <v>0.43333333333333335</v>
      </c>
      <c r="AF1437" s="70">
        <f>IF(C1437=Sheet6!$E$3,Sheet6!$E$4,IF('January 2023'!C1437=Sheet6!$F$3,Sheet6!$F$4,IF('January 2023'!C1437=Sheet6!$G$3,Sheet6!$G$4,IF('January 2023'!C1437=Sheet6!$H$3,Sheet6!$H$4,IF('January 2023'!C1437=Sheet6!$I$3,Sheet6!$I$4,IF('January 2023'!C1437=Sheet6!$J$3,Sheet6!$J$4,IF('January 2023'!C1437=Sheet6!$K$3,Sheet6!$K$4,IF('January 2023'!C1437=Sheet6!$L$3,Sheet6!$L$4))))))))</f>
        <v>0.11591202664236167</v>
      </c>
      <c r="AG1437" s="74">
        <f t="shared" si="335"/>
        <v>7.4994755611496737</v>
      </c>
      <c r="AH1437" s="71">
        <v>0.83099999999999996</v>
      </c>
      <c r="AI1437" s="72">
        <f t="shared" si="336"/>
        <v>1</v>
      </c>
      <c r="AJ1437" s="73">
        <f t="shared" si="337"/>
        <v>0.43333333333333335</v>
      </c>
      <c r="AK1437" s="73">
        <v>0.63021003652928631</v>
      </c>
      <c r="AL1437" s="95">
        <f t="shared" si="338"/>
        <v>0</v>
      </c>
      <c r="AM1437" s="107">
        <v>0</v>
      </c>
      <c r="AN1437" s="98">
        <f t="shared" si="339"/>
        <v>0</v>
      </c>
      <c r="AO1437" s="99" t="e">
        <f>SUMIF([1]Sheet1!$AB:$AB,E1437,[1]Sheet1!$AA:$AA)</f>
        <v>#VALUE!</v>
      </c>
      <c r="AP1437" s="100">
        <f t="shared" si="340"/>
        <v>1</v>
      </c>
      <c r="AQ1437" s="97">
        <f t="shared" si="341"/>
        <v>0</v>
      </c>
      <c r="AR1437" s="100">
        <f t="shared" si="342"/>
        <v>1.076661904083263</v>
      </c>
      <c r="AS1437" s="101">
        <f t="shared" si="343"/>
        <v>-7.0743996372933058</v>
      </c>
      <c r="AT1437" s="100">
        <v>0.11591202664236167</v>
      </c>
      <c r="AU1437" s="108">
        <f t="shared" si="344"/>
        <v>1</v>
      </c>
    </row>
    <row r="1438" spans="1:47" hidden="1">
      <c r="A1438" s="21">
        <v>44927</v>
      </c>
      <c r="B1438" s="22" t="s">
        <v>13</v>
      </c>
      <c r="C1438" s="22" t="s">
        <v>974</v>
      </c>
      <c r="D1438" s="22" t="s">
        <v>1486</v>
      </c>
      <c r="E1438" s="22">
        <v>1000281017</v>
      </c>
      <c r="F1438" s="22" t="s">
        <v>32</v>
      </c>
      <c r="G1438" s="22">
        <v>1069288</v>
      </c>
      <c r="H1438" s="36" t="s">
        <v>20</v>
      </c>
      <c r="I1438" s="4" t="s">
        <v>3517</v>
      </c>
      <c r="J1438" s="4" t="s">
        <v>3555</v>
      </c>
      <c r="K1438" s="25">
        <v>595.79999999998836</v>
      </c>
      <c r="L1438" s="25">
        <v>595.79999999998836</v>
      </c>
      <c r="M1438" s="26">
        <v>0</v>
      </c>
      <c r="N1438" s="26">
        <v>0</v>
      </c>
      <c r="O1438" s="26">
        <v>5</v>
      </c>
      <c r="P1438" s="26">
        <v>0</v>
      </c>
      <c r="Q1438" s="26">
        <v>857.40000000000009</v>
      </c>
      <c r="R1438" s="27">
        <v>0</v>
      </c>
      <c r="S1438" s="27">
        <v>50225.859999999993</v>
      </c>
      <c r="T1438" s="28">
        <v>0</v>
      </c>
      <c r="U1438" s="27">
        <v>70000</v>
      </c>
      <c r="V1438" s="29">
        <v>0</v>
      </c>
      <c r="W1438" s="26">
        <v>2</v>
      </c>
      <c r="X1438" s="30">
        <f t="shared" si="330"/>
        <v>5</v>
      </c>
      <c r="Y1438" s="31">
        <f t="shared" si="331"/>
        <v>857.40000000000009</v>
      </c>
      <c r="Z1438" s="31">
        <f t="shared" si="332"/>
        <v>50225.859999999993</v>
      </c>
      <c r="AA1438" s="31">
        <f t="shared" si="333"/>
        <v>70000</v>
      </c>
      <c r="AB1438" s="5">
        <v>2</v>
      </c>
      <c r="AC1438" s="6">
        <v>901651.45</v>
      </c>
      <c r="AD1438" s="30">
        <v>1</v>
      </c>
      <c r="AE1438" s="67">
        <f t="shared" si="334"/>
        <v>0.4</v>
      </c>
      <c r="AF1438" s="70">
        <f>IF(C1438=Sheet6!$E$3,Sheet6!$E$4,IF('January 2023'!C1438=Sheet6!$F$3,Sheet6!$F$4,IF('January 2023'!C1438=Sheet6!$G$3,Sheet6!$G$4,IF('January 2023'!C1438=Sheet6!$H$3,Sheet6!$H$4,IF('January 2023'!C1438=Sheet6!$I$3,Sheet6!$I$4,IF('January 2023'!C1438=Sheet6!$J$3,Sheet6!$J$4,IF('January 2023'!C1438=Sheet6!$K$3,Sheet6!$K$4,IF('January 2023'!C1438=Sheet6!$L$3,Sheet6!$L$4))))))))</f>
        <v>0.11591202664236167</v>
      </c>
      <c r="AG1438" s="74">
        <f t="shared" si="335"/>
        <v>1.4390735146022438</v>
      </c>
      <c r="AH1438" s="71">
        <v>0.83099999999999996</v>
      </c>
      <c r="AI1438" s="72">
        <f t="shared" si="336"/>
        <v>1</v>
      </c>
      <c r="AJ1438" s="73">
        <f t="shared" si="337"/>
        <v>0.4</v>
      </c>
      <c r="AK1438" s="73">
        <v>0.63021003652928631</v>
      </c>
      <c r="AL1438" s="95">
        <f t="shared" si="338"/>
        <v>0</v>
      </c>
      <c r="AM1438" s="107">
        <v>0</v>
      </c>
      <c r="AN1438" s="98">
        <f t="shared" si="339"/>
        <v>0</v>
      </c>
      <c r="AO1438" s="99" t="e">
        <f>SUMIF([1]Sheet1!$AB:$AB,E1438,[1]Sheet1!$AA:$AA)</f>
        <v>#VALUE!</v>
      </c>
      <c r="AP1438" s="100">
        <f t="shared" si="340"/>
        <v>1</v>
      </c>
      <c r="AQ1438" s="97">
        <f t="shared" si="341"/>
        <v>0</v>
      </c>
      <c r="AR1438" s="100">
        <f t="shared" si="342"/>
        <v>1.3937043586710114</v>
      </c>
      <c r="AS1438" s="101">
        <f t="shared" si="343"/>
        <v>-1.0056430297491583</v>
      </c>
      <c r="AT1438" s="100">
        <v>0.11591202664236167</v>
      </c>
      <c r="AU1438" s="108">
        <f t="shared" si="344"/>
        <v>1</v>
      </c>
    </row>
    <row r="1439" spans="1:47" hidden="1">
      <c r="A1439" s="21">
        <v>44927</v>
      </c>
      <c r="B1439" s="22" t="s">
        <v>13</v>
      </c>
      <c r="C1439" s="22" t="s">
        <v>974</v>
      </c>
      <c r="D1439" s="22" t="s">
        <v>1506</v>
      </c>
      <c r="E1439" s="22">
        <v>1000260355</v>
      </c>
      <c r="F1439" s="22" t="s">
        <v>32</v>
      </c>
      <c r="G1439" s="22">
        <v>1069288</v>
      </c>
      <c r="H1439" s="36" t="s">
        <v>20</v>
      </c>
      <c r="I1439" s="4" t="s">
        <v>3524</v>
      </c>
      <c r="J1439" s="4" t="s">
        <v>3562</v>
      </c>
      <c r="K1439" s="25">
        <v>546.63999999999942</v>
      </c>
      <c r="L1439" s="25">
        <v>546.63999999999942</v>
      </c>
      <c r="M1439" s="26">
        <v>0</v>
      </c>
      <c r="N1439" s="26">
        <v>0</v>
      </c>
      <c r="O1439" s="26">
        <v>1</v>
      </c>
      <c r="P1439" s="26">
        <v>0</v>
      </c>
      <c r="Q1439" s="26">
        <v>0</v>
      </c>
      <c r="R1439" s="27">
        <v>0</v>
      </c>
      <c r="S1439" s="27">
        <v>0</v>
      </c>
      <c r="T1439" s="28">
        <v>0</v>
      </c>
      <c r="U1439" s="27">
        <v>0</v>
      </c>
      <c r="V1439" s="29">
        <v>0</v>
      </c>
      <c r="W1439" s="26">
        <v>0</v>
      </c>
      <c r="X1439" s="30">
        <f t="shared" si="330"/>
        <v>1</v>
      </c>
      <c r="Y1439" s="31">
        <f t="shared" si="331"/>
        <v>0</v>
      </c>
      <c r="Z1439" s="31">
        <f t="shared" si="332"/>
        <v>0</v>
      </c>
      <c r="AA1439" s="31">
        <f t="shared" si="333"/>
        <v>0</v>
      </c>
      <c r="AB1439" s="5">
        <v>0</v>
      </c>
      <c r="AC1439" s="6">
        <v>790300.07</v>
      </c>
      <c r="AD1439" s="30">
        <v>1</v>
      </c>
      <c r="AE1439" s="67">
        <f t="shared" si="334"/>
        <v>0</v>
      </c>
      <c r="AF1439" s="70">
        <f>IF(C1439=Sheet6!$E$3,Sheet6!$E$4,IF('January 2023'!C1439=Sheet6!$F$3,Sheet6!$F$4,IF('January 2023'!C1439=Sheet6!$G$3,Sheet6!$G$4,IF('January 2023'!C1439=Sheet6!$H$3,Sheet6!$H$4,IF('January 2023'!C1439=Sheet6!$I$3,Sheet6!$I$4,IF('January 2023'!C1439=Sheet6!$J$3,Sheet6!$J$4,IF('January 2023'!C1439=Sheet6!$K$3,Sheet6!$K$4,IF('January 2023'!C1439=Sheet6!$L$3,Sheet6!$L$4))))))))</f>
        <v>0.11591202664236167</v>
      </c>
      <c r="AG1439" s="74">
        <f t="shared" si="335"/>
        <v>0</v>
      </c>
      <c r="AH1439" s="71">
        <v>0.83099999999999996</v>
      </c>
      <c r="AI1439" s="72">
        <f t="shared" si="336"/>
        <v>0</v>
      </c>
      <c r="AJ1439" s="73">
        <f t="shared" si="337"/>
        <v>0</v>
      </c>
      <c r="AK1439" s="73">
        <v>0.63021003652928631</v>
      </c>
      <c r="AL1439" s="95">
        <f t="shared" si="338"/>
        <v>0</v>
      </c>
      <c r="AM1439" s="107">
        <v>0</v>
      </c>
      <c r="AN1439" s="98">
        <f t="shared" si="339"/>
        <v>454.25783999999948</v>
      </c>
      <c r="AO1439" s="99" t="e">
        <f>SUMIF([1]Sheet1!$AB:$AB,E1439,[1]Sheet1!$AA:$AA)</f>
        <v>#VALUE!</v>
      </c>
      <c r="AP1439" s="100" t="str">
        <f t="shared" si="340"/>
        <v/>
      </c>
      <c r="AQ1439" s="97">
        <f t="shared" si="341"/>
        <v>1</v>
      </c>
      <c r="AR1439" s="100">
        <f t="shared" si="342"/>
        <v>0</v>
      </c>
      <c r="AS1439" s="101">
        <f t="shared" si="343"/>
        <v>1</v>
      </c>
      <c r="AT1439" s="100">
        <v>0.11591202664236167</v>
      </c>
      <c r="AU1439" s="108">
        <f t="shared" si="344"/>
        <v>0</v>
      </c>
    </row>
    <row r="1440" spans="1:47" hidden="1">
      <c r="A1440" s="21">
        <v>44927</v>
      </c>
      <c r="B1440" s="23" t="s">
        <v>13</v>
      </c>
      <c r="C1440" s="23" t="s">
        <v>974</v>
      </c>
      <c r="D1440" s="23" t="s">
        <v>1505</v>
      </c>
      <c r="E1440" s="23">
        <v>1001601684</v>
      </c>
      <c r="F1440" s="23" t="s">
        <v>32</v>
      </c>
      <c r="G1440" s="23">
        <v>1079549</v>
      </c>
      <c r="H1440" s="37" t="s">
        <v>20</v>
      </c>
      <c r="I1440" s="4" t="s">
        <v>3517</v>
      </c>
      <c r="J1440" s="4" t="s">
        <v>3555</v>
      </c>
      <c r="K1440" s="24">
        <v>394.69999999999709</v>
      </c>
      <c r="L1440" s="24">
        <v>394.69999999999709</v>
      </c>
      <c r="M1440" s="29">
        <v>0</v>
      </c>
      <c r="N1440" s="29">
        <v>0</v>
      </c>
      <c r="O1440" s="29">
        <v>3</v>
      </c>
      <c r="P1440" s="29">
        <v>0</v>
      </c>
      <c r="Q1440" s="29">
        <v>0</v>
      </c>
      <c r="R1440" s="28">
        <v>0</v>
      </c>
      <c r="S1440" s="28">
        <v>0</v>
      </c>
      <c r="T1440" s="28">
        <v>0</v>
      </c>
      <c r="U1440" s="28">
        <v>0</v>
      </c>
      <c r="V1440" s="29">
        <v>0</v>
      </c>
      <c r="W1440" s="29">
        <v>0</v>
      </c>
      <c r="X1440" s="32">
        <f t="shared" si="330"/>
        <v>3</v>
      </c>
      <c r="Y1440" s="33">
        <f t="shared" si="331"/>
        <v>0</v>
      </c>
      <c r="Z1440" s="33">
        <f t="shared" si="332"/>
        <v>0</v>
      </c>
      <c r="AA1440" s="33">
        <f t="shared" si="333"/>
        <v>0</v>
      </c>
      <c r="AB1440" s="5">
        <v>0</v>
      </c>
      <c r="AC1440" s="6">
        <v>967327.34</v>
      </c>
      <c r="AD1440" s="32">
        <v>2</v>
      </c>
      <c r="AE1440" s="67">
        <f t="shared" si="334"/>
        <v>0</v>
      </c>
      <c r="AF1440" s="70">
        <f>IF(C1440=Sheet6!$E$3,Sheet6!$E$4,IF('January 2023'!C1440=Sheet6!$F$3,Sheet6!$F$4,IF('January 2023'!C1440=Sheet6!$G$3,Sheet6!$G$4,IF('January 2023'!C1440=Sheet6!$H$3,Sheet6!$H$4,IF('January 2023'!C1440=Sheet6!$I$3,Sheet6!$I$4,IF('January 2023'!C1440=Sheet6!$J$3,Sheet6!$J$4,IF('January 2023'!C1440=Sheet6!$K$3,Sheet6!$K$4,IF('January 2023'!C1440=Sheet6!$L$3,Sheet6!$L$4))))))))</f>
        <v>0.11591202664236167</v>
      </c>
      <c r="AG1440" s="74">
        <f t="shared" si="335"/>
        <v>0</v>
      </c>
      <c r="AH1440" s="71">
        <v>0.83099999999999996</v>
      </c>
      <c r="AI1440" s="72">
        <f t="shared" si="336"/>
        <v>0</v>
      </c>
      <c r="AJ1440" s="73">
        <f t="shared" si="337"/>
        <v>0</v>
      </c>
      <c r="AK1440" s="73">
        <v>0.63021003652928631</v>
      </c>
      <c r="AL1440" s="95">
        <f t="shared" si="338"/>
        <v>0</v>
      </c>
      <c r="AM1440" s="107">
        <v>0</v>
      </c>
      <c r="AN1440" s="98">
        <f t="shared" si="339"/>
        <v>327.99569999999756</v>
      </c>
      <c r="AO1440" s="99" t="e">
        <f>SUMIF([1]Sheet1!$AB:$AB,E1440,[1]Sheet1!$AA:$AA)</f>
        <v>#VALUE!</v>
      </c>
      <c r="AP1440" s="100" t="str">
        <f t="shared" si="340"/>
        <v/>
      </c>
      <c r="AQ1440" s="97">
        <f t="shared" si="341"/>
        <v>1</v>
      </c>
      <c r="AR1440" s="100">
        <f t="shared" si="342"/>
        <v>0</v>
      </c>
      <c r="AS1440" s="101">
        <f t="shared" si="343"/>
        <v>1</v>
      </c>
      <c r="AT1440" s="100">
        <v>0.11591202664236167</v>
      </c>
      <c r="AU1440" s="108">
        <f t="shared" si="344"/>
        <v>0</v>
      </c>
    </row>
    <row r="1441" spans="1:47" hidden="1">
      <c r="A1441" s="21">
        <v>44927</v>
      </c>
      <c r="B1441" s="23" t="s">
        <v>13</v>
      </c>
      <c r="C1441" s="23" t="s">
        <v>974</v>
      </c>
      <c r="D1441" s="23" t="s">
        <v>1522</v>
      </c>
      <c r="E1441" s="23">
        <v>1000280278</v>
      </c>
      <c r="F1441" s="23" t="s">
        <v>32</v>
      </c>
      <c r="G1441" s="23">
        <v>1079549</v>
      </c>
      <c r="H1441" s="37" t="s">
        <v>20</v>
      </c>
      <c r="I1441" s="4" t="s">
        <v>3517</v>
      </c>
      <c r="J1441" s="4" t="s">
        <v>3555</v>
      </c>
      <c r="K1441" s="24">
        <v>303.40000000000873</v>
      </c>
      <c r="L1441" s="24">
        <v>303.40000000000873</v>
      </c>
      <c r="M1441" s="29">
        <v>0</v>
      </c>
      <c r="N1441" s="29">
        <v>0</v>
      </c>
      <c r="O1441" s="29">
        <v>12</v>
      </c>
      <c r="P1441" s="29">
        <v>0</v>
      </c>
      <c r="Q1441" s="29">
        <v>1123</v>
      </c>
      <c r="R1441" s="28">
        <v>0</v>
      </c>
      <c r="S1441" s="28">
        <v>68999.999999999985</v>
      </c>
      <c r="T1441" s="28">
        <v>0</v>
      </c>
      <c r="U1441" s="28">
        <v>69000</v>
      </c>
      <c r="V1441" s="29">
        <v>0</v>
      </c>
      <c r="W1441" s="29">
        <v>3</v>
      </c>
      <c r="X1441" s="32">
        <f t="shared" si="330"/>
        <v>12</v>
      </c>
      <c r="Y1441" s="33">
        <f t="shared" si="331"/>
        <v>1123</v>
      </c>
      <c r="Z1441" s="33">
        <f t="shared" si="332"/>
        <v>68999.999999999985</v>
      </c>
      <c r="AA1441" s="33">
        <f t="shared" si="333"/>
        <v>69000</v>
      </c>
      <c r="AB1441" s="5">
        <v>3</v>
      </c>
      <c r="AC1441" s="6">
        <v>525289.44999999995</v>
      </c>
      <c r="AD1441" s="32">
        <v>1</v>
      </c>
      <c r="AE1441" s="67">
        <f t="shared" si="334"/>
        <v>0.25</v>
      </c>
      <c r="AF1441" s="70">
        <f>IF(C1441=Sheet6!$E$3,Sheet6!$E$4,IF('January 2023'!C1441=Sheet6!$F$3,Sheet6!$F$4,IF('January 2023'!C1441=Sheet6!$G$3,Sheet6!$G$4,IF('January 2023'!C1441=Sheet6!$H$3,Sheet6!$H$4,IF('January 2023'!C1441=Sheet6!$I$3,Sheet6!$I$4,IF('January 2023'!C1441=Sheet6!$J$3,Sheet6!$J$4,IF('January 2023'!C1441=Sheet6!$K$3,Sheet6!$K$4,IF('January 2023'!C1441=Sheet6!$L$3,Sheet6!$L$4))))))))</f>
        <v>0.11591202664236167</v>
      </c>
      <c r="AG1441" s="74">
        <f t="shared" si="335"/>
        <v>3.701384311140302</v>
      </c>
      <c r="AH1441" s="71">
        <v>0.83099999999999996</v>
      </c>
      <c r="AI1441" s="72">
        <f t="shared" si="336"/>
        <v>1</v>
      </c>
      <c r="AJ1441" s="73">
        <f t="shared" si="337"/>
        <v>0.25</v>
      </c>
      <c r="AK1441" s="73">
        <v>0.63021003652928631</v>
      </c>
      <c r="AL1441" s="95">
        <f t="shared" si="338"/>
        <v>0</v>
      </c>
      <c r="AM1441" s="107">
        <v>0</v>
      </c>
      <c r="AN1441" s="98">
        <f t="shared" si="339"/>
        <v>0</v>
      </c>
      <c r="AO1441" s="99" t="e">
        <f>SUMIF([1]Sheet1!$AB:$AB,E1441,[1]Sheet1!$AA:$AA)</f>
        <v>#VALUE!</v>
      </c>
      <c r="AP1441" s="100">
        <f t="shared" si="340"/>
        <v>1</v>
      </c>
      <c r="AQ1441" s="97">
        <f t="shared" si="341"/>
        <v>0</v>
      </c>
      <c r="AR1441" s="100">
        <f t="shared" si="342"/>
        <v>1.0000000000000002</v>
      </c>
      <c r="AS1441" s="101">
        <f t="shared" si="343"/>
        <v>-2.7013843111403029</v>
      </c>
      <c r="AT1441" s="100">
        <v>0.11591202664236167</v>
      </c>
      <c r="AU1441" s="108">
        <f t="shared" si="344"/>
        <v>1</v>
      </c>
    </row>
    <row r="1442" spans="1:47" hidden="1">
      <c r="A1442" s="21">
        <v>44927</v>
      </c>
      <c r="B1442" s="22" t="s">
        <v>13</v>
      </c>
      <c r="C1442" s="22" t="s">
        <v>974</v>
      </c>
      <c r="D1442" s="22" t="s">
        <v>1489</v>
      </c>
      <c r="E1442" s="22">
        <v>1000281369</v>
      </c>
      <c r="F1442" s="22" t="s">
        <v>32</v>
      </c>
      <c r="G1442" s="22">
        <v>1069288</v>
      </c>
      <c r="H1442" s="36" t="s">
        <v>20</v>
      </c>
      <c r="I1442" s="4" t="s">
        <v>3517</v>
      </c>
      <c r="J1442" s="4" t="s">
        <v>3555</v>
      </c>
      <c r="K1442" s="25">
        <v>247</v>
      </c>
      <c r="L1442" s="25">
        <v>247</v>
      </c>
      <c r="M1442" s="26">
        <v>0</v>
      </c>
      <c r="N1442" s="26">
        <v>0</v>
      </c>
      <c r="O1442" s="26">
        <v>5</v>
      </c>
      <c r="P1442" s="26">
        <v>0</v>
      </c>
      <c r="Q1442" s="26">
        <v>319.5</v>
      </c>
      <c r="R1442" s="27">
        <v>0</v>
      </c>
      <c r="S1442" s="27">
        <v>20000</v>
      </c>
      <c r="T1442" s="28">
        <v>0</v>
      </c>
      <c r="U1442" s="27">
        <v>20000</v>
      </c>
      <c r="V1442" s="29">
        <v>0</v>
      </c>
      <c r="W1442" s="26">
        <v>1</v>
      </c>
      <c r="X1442" s="30">
        <f t="shared" si="330"/>
        <v>5</v>
      </c>
      <c r="Y1442" s="31">
        <f t="shared" si="331"/>
        <v>319.5</v>
      </c>
      <c r="Z1442" s="31">
        <f t="shared" si="332"/>
        <v>20000</v>
      </c>
      <c r="AA1442" s="31">
        <f t="shared" si="333"/>
        <v>20000</v>
      </c>
      <c r="AB1442" s="5">
        <v>1</v>
      </c>
      <c r="AC1442" s="6">
        <v>487390.02</v>
      </c>
      <c r="AD1442" s="30">
        <v>1</v>
      </c>
      <c r="AE1442" s="67">
        <f t="shared" si="334"/>
        <v>0.2</v>
      </c>
      <c r="AF1442" s="70">
        <f>IF(C1442=Sheet6!$E$3,Sheet6!$E$4,IF('January 2023'!C1442=Sheet6!$F$3,Sheet6!$F$4,IF('January 2023'!C1442=Sheet6!$G$3,Sheet6!$G$4,IF('January 2023'!C1442=Sheet6!$H$3,Sheet6!$H$4,IF('January 2023'!C1442=Sheet6!$I$3,Sheet6!$I$4,IF('January 2023'!C1442=Sheet6!$J$3,Sheet6!$J$4,IF('January 2023'!C1442=Sheet6!$K$3,Sheet6!$K$4,IF('January 2023'!C1442=Sheet6!$L$3,Sheet6!$L$4))))))))</f>
        <v>0.11591202664236167</v>
      </c>
      <c r="AG1442" s="74">
        <f t="shared" si="335"/>
        <v>1.2935222672064777</v>
      </c>
      <c r="AH1442" s="71">
        <v>0.83099999999999996</v>
      </c>
      <c r="AI1442" s="72">
        <f t="shared" si="336"/>
        <v>1</v>
      </c>
      <c r="AJ1442" s="73">
        <f t="shared" si="337"/>
        <v>0.2</v>
      </c>
      <c r="AK1442" s="73">
        <v>0.63021003652928631</v>
      </c>
      <c r="AL1442" s="95">
        <f t="shared" si="338"/>
        <v>0</v>
      </c>
      <c r="AM1442" s="107">
        <v>0</v>
      </c>
      <c r="AN1442" s="98">
        <f t="shared" si="339"/>
        <v>0</v>
      </c>
      <c r="AO1442" s="99" t="e">
        <f>SUMIF([1]Sheet1!$AB:$AB,E1442,[1]Sheet1!$AA:$AA)</f>
        <v>#VALUE!</v>
      </c>
      <c r="AP1442" s="100">
        <f t="shared" si="340"/>
        <v>1</v>
      </c>
      <c r="AQ1442" s="97">
        <f t="shared" si="341"/>
        <v>0</v>
      </c>
      <c r="AR1442" s="100">
        <f t="shared" si="342"/>
        <v>1</v>
      </c>
      <c r="AS1442" s="101">
        <f t="shared" si="343"/>
        <v>-0.29352226720647767</v>
      </c>
      <c r="AT1442" s="100">
        <v>0.11591202664236167</v>
      </c>
      <c r="AU1442" s="108">
        <f t="shared" si="344"/>
        <v>1</v>
      </c>
    </row>
    <row r="1443" spans="1:47" hidden="1">
      <c r="A1443" s="21">
        <v>44927</v>
      </c>
      <c r="B1443" s="23" t="s">
        <v>13</v>
      </c>
      <c r="C1443" s="23" t="s">
        <v>974</v>
      </c>
      <c r="D1443" s="23" t="s">
        <v>1282</v>
      </c>
      <c r="E1443" s="23">
        <v>1000258810</v>
      </c>
      <c r="F1443" s="23" t="s">
        <v>32</v>
      </c>
      <c r="G1443" s="23">
        <v>1069288</v>
      </c>
      <c r="H1443" s="37" t="s">
        <v>20</v>
      </c>
      <c r="I1443" s="4" t="s">
        <v>3526</v>
      </c>
      <c r="J1443" s="4" t="s">
        <v>3563</v>
      </c>
      <c r="K1443" s="24">
        <v>208.19999999995343</v>
      </c>
      <c r="L1443" s="24">
        <v>208.19999999995343</v>
      </c>
      <c r="M1443" s="29">
        <v>0</v>
      </c>
      <c r="N1443" s="29">
        <v>0</v>
      </c>
      <c r="O1443" s="29">
        <v>14</v>
      </c>
      <c r="P1443" s="29">
        <v>0</v>
      </c>
      <c r="Q1443" s="29">
        <v>533</v>
      </c>
      <c r="R1443" s="28">
        <v>0</v>
      </c>
      <c r="S1443" s="28">
        <v>34261.969999999994</v>
      </c>
      <c r="T1443" s="28">
        <v>0</v>
      </c>
      <c r="U1443" s="28">
        <v>50300</v>
      </c>
      <c r="V1443" s="29">
        <v>0</v>
      </c>
      <c r="W1443" s="29">
        <v>9</v>
      </c>
      <c r="X1443" s="32">
        <f t="shared" si="330"/>
        <v>14</v>
      </c>
      <c r="Y1443" s="33">
        <f t="shared" si="331"/>
        <v>533</v>
      </c>
      <c r="Z1443" s="33">
        <f t="shared" si="332"/>
        <v>34261.969999999994</v>
      </c>
      <c r="AA1443" s="33">
        <f t="shared" si="333"/>
        <v>50300</v>
      </c>
      <c r="AB1443" s="5">
        <v>9</v>
      </c>
      <c r="AC1443" s="6">
        <v>3546965.31</v>
      </c>
      <c r="AD1443" s="32">
        <v>4</v>
      </c>
      <c r="AE1443" s="67">
        <f t="shared" si="334"/>
        <v>0.6428571428571429</v>
      </c>
      <c r="AF1443" s="70">
        <f>IF(C1443=Sheet6!$E$3,Sheet6!$E$4,IF('January 2023'!C1443=Sheet6!$F$3,Sheet6!$F$4,IF('January 2023'!C1443=Sheet6!$G$3,Sheet6!$G$4,IF('January 2023'!C1443=Sheet6!$H$3,Sheet6!$H$4,IF('January 2023'!C1443=Sheet6!$I$3,Sheet6!$I$4,IF('January 2023'!C1443=Sheet6!$J$3,Sheet6!$J$4,IF('January 2023'!C1443=Sheet6!$K$3,Sheet6!$K$4,IF('January 2023'!C1443=Sheet6!$L$3,Sheet6!$L$4))))))))</f>
        <v>0.11591202664236167</v>
      </c>
      <c r="AG1443" s="74">
        <f t="shared" si="335"/>
        <v>2.5600384245923111</v>
      </c>
      <c r="AH1443" s="71">
        <v>0.83099999999999996</v>
      </c>
      <c r="AI1443" s="72">
        <f t="shared" si="336"/>
        <v>1</v>
      </c>
      <c r="AJ1443" s="73">
        <f t="shared" si="337"/>
        <v>0.6428571428571429</v>
      </c>
      <c r="AK1443" s="73">
        <v>0.63021003652928631</v>
      </c>
      <c r="AL1443" s="95">
        <f t="shared" si="338"/>
        <v>1</v>
      </c>
      <c r="AM1443" s="107">
        <v>0</v>
      </c>
      <c r="AN1443" s="98">
        <f t="shared" si="339"/>
        <v>0</v>
      </c>
      <c r="AO1443" s="99" t="e">
        <f>SUMIF([1]Sheet1!$AB:$AB,E1443,[1]Sheet1!$AA:$AA)</f>
        <v>#VALUE!</v>
      </c>
      <c r="AP1443" s="100">
        <f t="shared" si="340"/>
        <v>1</v>
      </c>
      <c r="AQ1443" s="97">
        <f t="shared" si="341"/>
        <v>0</v>
      </c>
      <c r="AR1443" s="100">
        <f t="shared" si="342"/>
        <v>1.4681000537914197</v>
      </c>
      <c r="AS1443" s="101">
        <f t="shared" si="343"/>
        <v>-2.7583925488520733</v>
      </c>
      <c r="AT1443" s="100">
        <v>0.11591202664236167</v>
      </c>
      <c r="AU1443" s="108">
        <f t="shared" si="344"/>
        <v>1</v>
      </c>
    </row>
    <row r="1444" spans="1:47" hidden="1">
      <c r="A1444" s="21">
        <v>44927</v>
      </c>
      <c r="B1444" s="23" t="s">
        <v>13</v>
      </c>
      <c r="C1444" s="23" t="s">
        <v>974</v>
      </c>
      <c r="D1444" s="23" t="s">
        <v>1519</v>
      </c>
      <c r="E1444" s="23">
        <v>1000286521</v>
      </c>
      <c r="F1444" s="23" t="s">
        <v>32</v>
      </c>
      <c r="G1444" s="23">
        <v>1079549</v>
      </c>
      <c r="H1444" s="37" t="s">
        <v>20</v>
      </c>
      <c r="I1444" s="4" t="s">
        <v>3517</v>
      </c>
      <c r="J1444" s="4" t="s">
        <v>3555</v>
      </c>
      <c r="K1444" s="24">
        <v>55.600000000000364</v>
      </c>
      <c r="L1444" s="24">
        <v>55.600000000000364</v>
      </c>
      <c r="M1444" s="29">
        <v>0</v>
      </c>
      <c r="N1444" s="29">
        <v>0</v>
      </c>
      <c r="O1444" s="29">
        <v>13</v>
      </c>
      <c r="P1444" s="29">
        <v>0</v>
      </c>
      <c r="Q1444" s="29">
        <v>1321.8</v>
      </c>
      <c r="R1444" s="28">
        <v>0</v>
      </c>
      <c r="S1444" s="28">
        <v>83602.37000000001</v>
      </c>
      <c r="T1444" s="28">
        <v>0</v>
      </c>
      <c r="U1444" s="28">
        <v>115300</v>
      </c>
      <c r="V1444" s="29">
        <v>0</v>
      </c>
      <c r="W1444" s="29">
        <v>7</v>
      </c>
      <c r="X1444" s="32">
        <f t="shared" si="330"/>
        <v>13</v>
      </c>
      <c r="Y1444" s="33">
        <f t="shared" si="331"/>
        <v>1321.8</v>
      </c>
      <c r="Z1444" s="33">
        <f t="shared" si="332"/>
        <v>83602.37000000001</v>
      </c>
      <c r="AA1444" s="33">
        <f t="shared" si="333"/>
        <v>115300</v>
      </c>
      <c r="AB1444" s="5">
        <v>7</v>
      </c>
      <c r="AC1444" s="6">
        <v>898443.94</v>
      </c>
      <c r="AD1444" s="32">
        <v>1</v>
      </c>
      <c r="AE1444" s="67">
        <f t="shared" si="334"/>
        <v>0.53846153846153844</v>
      </c>
      <c r="AF1444" s="70">
        <f>IF(C1444=Sheet6!$E$3,Sheet6!$E$4,IF('January 2023'!C1444=Sheet6!$F$3,Sheet6!$F$4,IF('January 2023'!C1444=Sheet6!$G$3,Sheet6!$G$4,IF('January 2023'!C1444=Sheet6!$H$3,Sheet6!$H$4,IF('January 2023'!C1444=Sheet6!$I$3,Sheet6!$I$4,IF('January 2023'!C1444=Sheet6!$J$3,Sheet6!$J$4,IF('January 2023'!C1444=Sheet6!$K$3,Sheet6!$K$4,IF('January 2023'!C1444=Sheet6!$L$3,Sheet6!$L$4))))))))</f>
        <v>0.11591202664236167</v>
      </c>
      <c r="AG1444" s="74">
        <f t="shared" si="335"/>
        <v>23.773381294963873</v>
      </c>
      <c r="AH1444" s="71">
        <v>0.83099999999999996</v>
      </c>
      <c r="AI1444" s="72">
        <f t="shared" si="336"/>
        <v>1</v>
      </c>
      <c r="AJ1444" s="73">
        <f t="shared" si="337"/>
        <v>0.53846153846153844</v>
      </c>
      <c r="AK1444" s="73">
        <v>0.63021003652928631</v>
      </c>
      <c r="AL1444" s="95">
        <f t="shared" si="338"/>
        <v>0</v>
      </c>
      <c r="AM1444" s="107">
        <v>0</v>
      </c>
      <c r="AN1444" s="98">
        <f t="shared" si="339"/>
        <v>0</v>
      </c>
      <c r="AO1444" s="99" t="e">
        <f>SUMIF([1]Sheet1!$AB:$AB,E1444,[1]Sheet1!$AA:$AA)</f>
        <v>#VALUE!</v>
      </c>
      <c r="AP1444" s="100">
        <f t="shared" si="340"/>
        <v>1</v>
      </c>
      <c r="AQ1444" s="97">
        <f t="shared" si="341"/>
        <v>0</v>
      </c>
      <c r="AR1444" s="100">
        <f t="shared" si="342"/>
        <v>1.3791475050288644</v>
      </c>
      <c r="AS1444" s="101">
        <f t="shared" si="343"/>
        <v>-31.786999499049301</v>
      </c>
      <c r="AT1444" s="100">
        <v>0.11591202664236167</v>
      </c>
      <c r="AU1444" s="108">
        <f t="shared" si="344"/>
        <v>1</v>
      </c>
    </row>
    <row r="1445" spans="1:47" hidden="1">
      <c r="A1445" s="21">
        <v>44927</v>
      </c>
      <c r="B1445" s="22" t="s">
        <v>13</v>
      </c>
      <c r="C1445" s="22" t="s">
        <v>974</v>
      </c>
      <c r="D1445" s="22" t="s">
        <v>3417</v>
      </c>
      <c r="E1445" s="22">
        <v>1000260719</v>
      </c>
      <c r="F1445" s="22" t="s">
        <v>32</v>
      </c>
      <c r="G1445" s="22">
        <v>1069288</v>
      </c>
      <c r="H1445" s="36" t="s">
        <v>20</v>
      </c>
      <c r="I1445" s="4" t="s">
        <v>3524</v>
      </c>
      <c r="J1445" s="4" t="s">
        <v>3562</v>
      </c>
      <c r="K1445" s="25" t="s">
        <v>3498</v>
      </c>
      <c r="L1445" s="25">
        <v>0</v>
      </c>
      <c r="M1445" s="26">
        <v>0</v>
      </c>
      <c r="N1445" s="26">
        <v>0</v>
      </c>
      <c r="O1445" s="26">
        <v>1</v>
      </c>
      <c r="P1445" s="26">
        <v>0</v>
      </c>
      <c r="Q1445" s="26">
        <v>0</v>
      </c>
      <c r="R1445" s="27">
        <v>0</v>
      </c>
      <c r="S1445" s="27">
        <v>0</v>
      </c>
      <c r="T1445" s="28">
        <v>0</v>
      </c>
      <c r="U1445" s="27">
        <v>0</v>
      </c>
      <c r="V1445" s="29">
        <v>0</v>
      </c>
      <c r="W1445" s="26">
        <v>0</v>
      </c>
      <c r="X1445" s="30">
        <f t="shared" si="330"/>
        <v>1</v>
      </c>
      <c r="Y1445" s="31">
        <f t="shared" si="331"/>
        <v>0</v>
      </c>
      <c r="Z1445" s="31">
        <f t="shared" si="332"/>
        <v>0</v>
      </c>
      <c r="AA1445" s="31">
        <f t="shared" si="333"/>
        <v>0</v>
      </c>
      <c r="AB1445" s="5">
        <v>0</v>
      </c>
      <c r="AC1445" s="6">
        <v>0</v>
      </c>
      <c r="AD1445" s="30">
        <v>0</v>
      </c>
      <c r="AE1445" s="67">
        <f t="shared" si="334"/>
        <v>0</v>
      </c>
      <c r="AF1445" s="70">
        <f>IF(C1445=Sheet6!$E$3,Sheet6!$E$4,IF('January 2023'!C1445=Sheet6!$F$3,Sheet6!$F$4,IF('January 2023'!C1445=Sheet6!$G$3,Sheet6!$G$4,IF('January 2023'!C1445=Sheet6!$H$3,Sheet6!$H$4,IF('January 2023'!C1445=Sheet6!$I$3,Sheet6!$I$4,IF('January 2023'!C1445=Sheet6!$J$3,Sheet6!$J$4,IF('January 2023'!C1445=Sheet6!$K$3,Sheet6!$K$4,IF('January 2023'!C1445=Sheet6!$L$3,Sheet6!$L$4))))))))</f>
        <v>0.11591202664236167</v>
      </c>
      <c r="AG1445" s="74">
        <f t="shared" si="335"/>
        <v>0</v>
      </c>
      <c r="AH1445" s="71">
        <v>0.83099999999999996</v>
      </c>
      <c r="AI1445" s="72">
        <f t="shared" si="336"/>
        <v>0</v>
      </c>
      <c r="AJ1445" s="73">
        <f t="shared" si="337"/>
        <v>0</v>
      </c>
      <c r="AK1445" s="73">
        <v>0.63021003652928631</v>
      </c>
      <c r="AL1445" s="95">
        <f t="shared" si="338"/>
        <v>0</v>
      </c>
      <c r="AM1445" s="107">
        <v>0</v>
      </c>
      <c r="AN1445" s="98">
        <f t="shared" si="339"/>
        <v>0</v>
      </c>
      <c r="AO1445" s="99" t="e">
        <f>SUMIF([1]Sheet1!$AB:$AB,E1445,[1]Sheet1!$AA:$AA)</f>
        <v>#VALUE!</v>
      </c>
      <c r="AP1445" s="100">
        <f t="shared" si="340"/>
        <v>1</v>
      </c>
      <c r="AQ1445" s="97">
        <f t="shared" si="341"/>
        <v>0</v>
      </c>
      <c r="AR1445" s="100">
        <f t="shared" si="342"/>
        <v>0</v>
      </c>
      <c r="AS1445" s="101">
        <f t="shared" si="343"/>
        <v>1</v>
      </c>
      <c r="AT1445" s="100">
        <v>0.11591202664236167</v>
      </c>
      <c r="AU1445" s="108">
        <f t="shared" si="344"/>
        <v>0</v>
      </c>
    </row>
    <row r="1446" spans="1:47" hidden="1">
      <c r="A1446" s="21">
        <v>44927</v>
      </c>
      <c r="B1446" s="23" t="s">
        <v>13</v>
      </c>
      <c r="C1446" s="23" t="s">
        <v>974</v>
      </c>
      <c r="D1446" s="23" t="s">
        <v>3418</v>
      </c>
      <c r="E1446" s="23">
        <v>1001603958</v>
      </c>
      <c r="F1446" s="23" t="s">
        <v>32</v>
      </c>
      <c r="G1446" s="22">
        <v>1079549</v>
      </c>
      <c r="H1446" s="36" t="s">
        <v>20</v>
      </c>
      <c r="I1446" s="4" t="s">
        <v>3515</v>
      </c>
      <c r="J1446" s="4" t="s">
        <v>3553</v>
      </c>
      <c r="K1446" s="24" t="s">
        <v>1010</v>
      </c>
      <c r="L1446" s="25">
        <v>0</v>
      </c>
      <c r="M1446" s="29">
        <v>0</v>
      </c>
      <c r="N1446" s="29">
        <v>0</v>
      </c>
      <c r="O1446" s="29">
        <v>1</v>
      </c>
      <c r="P1446" s="29">
        <v>0</v>
      </c>
      <c r="Q1446" s="29">
        <v>0</v>
      </c>
      <c r="R1446" s="28">
        <v>0</v>
      </c>
      <c r="S1446" s="28">
        <v>0</v>
      </c>
      <c r="T1446" s="28">
        <v>0</v>
      </c>
      <c r="U1446" s="28">
        <v>0</v>
      </c>
      <c r="V1446" s="29">
        <v>0</v>
      </c>
      <c r="W1446" s="29">
        <v>0</v>
      </c>
      <c r="X1446" s="32">
        <f t="shared" si="330"/>
        <v>1</v>
      </c>
      <c r="Y1446" s="33">
        <f t="shared" si="331"/>
        <v>0</v>
      </c>
      <c r="Z1446" s="33">
        <f t="shared" si="332"/>
        <v>0</v>
      </c>
      <c r="AA1446" s="33">
        <f t="shared" si="333"/>
        <v>0</v>
      </c>
      <c r="AB1446" s="5">
        <v>0</v>
      </c>
      <c r="AC1446" s="6">
        <v>0</v>
      </c>
      <c r="AD1446" s="32">
        <v>0</v>
      </c>
      <c r="AE1446" s="67">
        <f t="shared" si="334"/>
        <v>0</v>
      </c>
      <c r="AF1446" s="70">
        <f>IF(C1446=Sheet6!$E$3,Sheet6!$E$4,IF('January 2023'!C1446=Sheet6!$F$3,Sheet6!$F$4,IF('January 2023'!C1446=Sheet6!$G$3,Sheet6!$G$4,IF('January 2023'!C1446=Sheet6!$H$3,Sheet6!$H$4,IF('January 2023'!C1446=Sheet6!$I$3,Sheet6!$I$4,IF('January 2023'!C1446=Sheet6!$J$3,Sheet6!$J$4,IF('January 2023'!C1446=Sheet6!$K$3,Sheet6!$K$4,IF('January 2023'!C1446=Sheet6!$L$3,Sheet6!$L$4))))))))</f>
        <v>0.11591202664236167</v>
      </c>
      <c r="AG1446" s="74">
        <f t="shared" si="335"/>
        <v>0</v>
      </c>
      <c r="AH1446" s="71">
        <v>0.83099999999999996</v>
      </c>
      <c r="AI1446" s="72">
        <f t="shared" si="336"/>
        <v>0</v>
      </c>
      <c r="AJ1446" s="73">
        <f t="shared" si="337"/>
        <v>0</v>
      </c>
      <c r="AK1446" s="73">
        <v>0.63021003652928631</v>
      </c>
      <c r="AL1446" s="95">
        <f t="shared" si="338"/>
        <v>0</v>
      </c>
      <c r="AM1446" s="107">
        <v>0</v>
      </c>
      <c r="AN1446" s="98">
        <f t="shared" si="339"/>
        <v>0</v>
      </c>
      <c r="AO1446" s="99" t="e">
        <f>SUMIF([1]Sheet1!$AB:$AB,E1446,[1]Sheet1!$AA:$AA)</f>
        <v>#VALUE!</v>
      </c>
      <c r="AP1446" s="100">
        <f t="shared" si="340"/>
        <v>1</v>
      </c>
      <c r="AQ1446" s="97">
        <f t="shared" si="341"/>
        <v>0</v>
      </c>
      <c r="AR1446" s="100">
        <f t="shared" si="342"/>
        <v>0</v>
      </c>
      <c r="AS1446" s="101">
        <f t="shared" si="343"/>
        <v>1</v>
      </c>
      <c r="AT1446" s="100">
        <v>0.11591202664236167</v>
      </c>
      <c r="AU1446" s="108">
        <f t="shared" si="344"/>
        <v>0</v>
      </c>
    </row>
    <row r="1447" spans="1:47" hidden="1">
      <c r="A1447" s="21">
        <v>44927</v>
      </c>
      <c r="B1447" s="23" t="s">
        <v>13</v>
      </c>
      <c r="C1447" s="23" t="s">
        <v>974</v>
      </c>
      <c r="D1447" s="23" t="s">
        <v>3419</v>
      </c>
      <c r="E1447" s="23">
        <v>1000260349</v>
      </c>
      <c r="F1447" s="23" t="s">
        <v>32</v>
      </c>
      <c r="G1447" s="22">
        <v>1069288</v>
      </c>
      <c r="H1447" s="36" t="s">
        <v>20</v>
      </c>
      <c r="I1447" s="4" t="s">
        <v>3524</v>
      </c>
      <c r="J1447" s="4" t="s">
        <v>3562</v>
      </c>
      <c r="K1447" s="24" t="s">
        <v>1010</v>
      </c>
      <c r="L1447" s="25">
        <v>0</v>
      </c>
      <c r="M1447" s="29">
        <v>0</v>
      </c>
      <c r="N1447" s="29">
        <v>0</v>
      </c>
      <c r="O1447" s="29">
        <v>1</v>
      </c>
      <c r="P1447" s="29">
        <v>0</v>
      </c>
      <c r="Q1447" s="29">
        <v>0</v>
      </c>
      <c r="R1447" s="28">
        <v>0</v>
      </c>
      <c r="S1447" s="28">
        <v>0</v>
      </c>
      <c r="T1447" s="28">
        <v>0</v>
      </c>
      <c r="U1447" s="28">
        <v>0</v>
      </c>
      <c r="V1447" s="29">
        <v>0</v>
      </c>
      <c r="W1447" s="29">
        <v>0</v>
      </c>
      <c r="X1447" s="32">
        <f t="shared" si="330"/>
        <v>1</v>
      </c>
      <c r="Y1447" s="33">
        <f t="shared" si="331"/>
        <v>0</v>
      </c>
      <c r="Z1447" s="33">
        <f t="shared" si="332"/>
        <v>0</v>
      </c>
      <c r="AA1447" s="33">
        <f t="shared" si="333"/>
        <v>0</v>
      </c>
      <c r="AB1447" s="5">
        <v>0</v>
      </c>
      <c r="AC1447" s="6">
        <v>0</v>
      </c>
      <c r="AD1447" s="32">
        <v>0</v>
      </c>
      <c r="AE1447" s="67">
        <f t="shared" si="334"/>
        <v>0</v>
      </c>
      <c r="AF1447" s="70">
        <f>IF(C1447=Sheet6!$E$3,Sheet6!$E$4,IF('January 2023'!C1447=Sheet6!$F$3,Sheet6!$F$4,IF('January 2023'!C1447=Sheet6!$G$3,Sheet6!$G$4,IF('January 2023'!C1447=Sheet6!$H$3,Sheet6!$H$4,IF('January 2023'!C1447=Sheet6!$I$3,Sheet6!$I$4,IF('January 2023'!C1447=Sheet6!$J$3,Sheet6!$J$4,IF('January 2023'!C1447=Sheet6!$K$3,Sheet6!$K$4,IF('January 2023'!C1447=Sheet6!$L$3,Sheet6!$L$4))))))))</f>
        <v>0.11591202664236167</v>
      </c>
      <c r="AG1447" s="74">
        <f t="shared" si="335"/>
        <v>0</v>
      </c>
      <c r="AH1447" s="71">
        <v>0.83099999999999996</v>
      </c>
      <c r="AI1447" s="72">
        <f t="shared" si="336"/>
        <v>0</v>
      </c>
      <c r="AJ1447" s="73">
        <f t="shared" si="337"/>
        <v>0</v>
      </c>
      <c r="AK1447" s="73">
        <v>0.63021003652928631</v>
      </c>
      <c r="AL1447" s="95">
        <f t="shared" si="338"/>
        <v>0</v>
      </c>
      <c r="AM1447" s="107">
        <v>0</v>
      </c>
      <c r="AN1447" s="98">
        <f t="shared" si="339"/>
        <v>0</v>
      </c>
      <c r="AO1447" s="99" t="e">
        <f>SUMIF([1]Sheet1!$AB:$AB,E1447,[1]Sheet1!$AA:$AA)</f>
        <v>#VALUE!</v>
      </c>
      <c r="AP1447" s="100">
        <f t="shared" si="340"/>
        <v>1</v>
      </c>
      <c r="AQ1447" s="97">
        <f t="shared" si="341"/>
        <v>0</v>
      </c>
      <c r="AR1447" s="100">
        <f t="shared" si="342"/>
        <v>0</v>
      </c>
      <c r="AS1447" s="101">
        <f t="shared" si="343"/>
        <v>1</v>
      </c>
      <c r="AT1447" s="100">
        <v>0.11591202664236167</v>
      </c>
      <c r="AU1447" s="108">
        <f t="shared" si="344"/>
        <v>0</v>
      </c>
    </row>
    <row r="1448" spans="1:47" hidden="1">
      <c r="A1448" s="21">
        <v>44927</v>
      </c>
      <c r="B1448" s="22" t="s">
        <v>13</v>
      </c>
      <c r="C1448" s="22" t="s">
        <v>974</v>
      </c>
      <c r="D1448" s="22" t="s">
        <v>3420</v>
      </c>
      <c r="E1448" s="22">
        <v>1003021994</v>
      </c>
      <c r="F1448" s="22" t="s">
        <v>32</v>
      </c>
      <c r="G1448" s="22">
        <v>1069288</v>
      </c>
      <c r="H1448" s="36" t="s">
        <v>20</v>
      </c>
      <c r="I1448" s="4" t="s">
        <v>3517</v>
      </c>
      <c r="J1448" s="4" t="s">
        <v>3555</v>
      </c>
      <c r="K1448" s="25" t="s">
        <v>1010</v>
      </c>
      <c r="L1448" s="25">
        <v>0</v>
      </c>
      <c r="M1448" s="26">
        <v>0</v>
      </c>
      <c r="N1448" s="26">
        <v>0</v>
      </c>
      <c r="O1448" s="26">
        <v>1</v>
      </c>
      <c r="P1448" s="26">
        <v>0</v>
      </c>
      <c r="Q1448" s="26">
        <v>0</v>
      </c>
      <c r="R1448" s="27">
        <v>0</v>
      </c>
      <c r="S1448" s="27">
        <v>0</v>
      </c>
      <c r="T1448" s="28">
        <v>0</v>
      </c>
      <c r="U1448" s="27">
        <v>0</v>
      </c>
      <c r="V1448" s="29">
        <v>0</v>
      </c>
      <c r="W1448" s="26">
        <v>0</v>
      </c>
      <c r="X1448" s="30">
        <f t="shared" si="330"/>
        <v>1</v>
      </c>
      <c r="Y1448" s="31">
        <f t="shared" si="331"/>
        <v>0</v>
      </c>
      <c r="Z1448" s="31">
        <f t="shared" si="332"/>
        <v>0</v>
      </c>
      <c r="AA1448" s="31">
        <f t="shared" si="333"/>
        <v>0</v>
      </c>
      <c r="AB1448" s="5">
        <v>0</v>
      </c>
      <c r="AC1448" s="6">
        <v>0</v>
      </c>
      <c r="AD1448" s="30">
        <v>0</v>
      </c>
      <c r="AE1448" s="67">
        <f t="shared" si="334"/>
        <v>0</v>
      </c>
      <c r="AF1448" s="70">
        <f>IF(C1448=Sheet6!$E$3,Sheet6!$E$4,IF('January 2023'!C1448=Sheet6!$F$3,Sheet6!$F$4,IF('January 2023'!C1448=Sheet6!$G$3,Sheet6!$G$4,IF('January 2023'!C1448=Sheet6!$H$3,Sheet6!$H$4,IF('January 2023'!C1448=Sheet6!$I$3,Sheet6!$I$4,IF('January 2023'!C1448=Sheet6!$J$3,Sheet6!$J$4,IF('January 2023'!C1448=Sheet6!$K$3,Sheet6!$K$4,IF('January 2023'!C1448=Sheet6!$L$3,Sheet6!$L$4))))))))</f>
        <v>0.11591202664236167</v>
      </c>
      <c r="AG1448" s="74">
        <f t="shared" si="335"/>
        <v>0</v>
      </c>
      <c r="AH1448" s="71">
        <v>0.83099999999999996</v>
      </c>
      <c r="AI1448" s="72">
        <f t="shared" si="336"/>
        <v>0</v>
      </c>
      <c r="AJ1448" s="73">
        <f t="shared" si="337"/>
        <v>0</v>
      </c>
      <c r="AK1448" s="73">
        <v>0.63021003652928631</v>
      </c>
      <c r="AL1448" s="95">
        <f t="shared" si="338"/>
        <v>0</v>
      </c>
      <c r="AM1448" s="107">
        <v>0</v>
      </c>
      <c r="AN1448" s="98">
        <f t="shared" si="339"/>
        <v>0</v>
      </c>
      <c r="AO1448" s="99" t="e">
        <f>SUMIF([1]Sheet1!$AB:$AB,E1448,[1]Sheet1!$AA:$AA)</f>
        <v>#VALUE!</v>
      </c>
      <c r="AP1448" s="100">
        <f t="shared" si="340"/>
        <v>1</v>
      </c>
      <c r="AQ1448" s="97">
        <f t="shared" si="341"/>
        <v>0</v>
      </c>
      <c r="AR1448" s="100">
        <f t="shared" si="342"/>
        <v>0</v>
      </c>
      <c r="AS1448" s="101">
        <f t="shared" si="343"/>
        <v>1</v>
      </c>
      <c r="AT1448" s="100">
        <v>0.11591202664236167</v>
      </c>
      <c r="AU1448" s="108">
        <f t="shared" si="344"/>
        <v>0</v>
      </c>
    </row>
    <row r="1449" spans="1:47" hidden="1">
      <c r="A1449" s="21">
        <v>44927</v>
      </c>
      <c r="B1449" s="23" t="s">
        <v>13</v>
      </c>
      <c r="C1449" s="23" t="s">
        <v>974</v>
      </c>
      <c r="D1449" s="23" t="s">
        <v>3421</v>
      </c>
      <c r="E1449" s="23">
        <v>1000259421</v>
      </c>
      <c r="F1449" s="23" t="s">
        <v>32</v>
      </c>
      <c r="G1449" s="22">
        <v>1069288</v>
      </c>
      <c r="H1449" s="36" t="s">
        <v>20</v>
      </c>
      <c r="I1449" s="4" t="s">
        <v>3517</v>
      </c>
      <c r="J1449" s="4" t="s">
        <v>3555</v>
      </c>
      <c r="K1449" s="24" t="s">
        <v>1010</v>
      </c>
      <c r="L1449" s="25">
        <v>0</v>
      </c>
      <c r="M1449" s="29">
        <v>0</v>
      </c>
      <c r="N1449" s="29">
        <v>0</v>
      </c>
      <c r="O1449" s="29">
        <v>1</v>
      </c>
      <c r="P1449" s="29">
        <v>0</v>
      </c>
      <c r="Q1449" s="29">
        <v>0</v>
      </c>
      <c r="R1449" s="28">
        <v>0</v>
      </c>
      <c r="S1449" s="28">
        <v>0</v>
      </c>
      <c r="T1449" s="28">
        <v>0</v>
      </c>
      <c r="U1449" s="28">
        <v>0</v>
      </c>
      <c r="V1449" s="29">
        <v>0</v>
      </c>
      <c r="W1449" s="29">
        <v>0</v>
      </c>
      <c r="X1449" s="32">
        <f t="shared" si="330"/>
        <v>1</v>
      </c>
      <c r="Y1449" s="33">
        <f t="shared" si="331"/>
        <v>0</v>
      </c>
      <c r="Z1449" s="33">
        <f t="shared" si="332"/>
        <v>0</v>
      </c>
      <c r="AA1449" s="33">
        <f t="shared" si="333"/>
        <v>0</v>
      </c>
      <c r="AB1449" s="5">
        <v>0</v>
      </c>
      <c r="AC1449" s="6">
        <v>0</v>
      </c>
      <c r="AD1449" s="32">
        <v>0</v>
      </c>
      <c r="AE1449" s="67">
        <f t="shared" si="334"/>
        <v>0</v>
      </c>
      <c r="AF1449" s="70">
        <f>IF(C1449=Sheet6!$E$3,Sheet6!$E$4,IF('January 2023'!C1449=Sheet6!$F$3,Sheet6!$F$4,IF('January 2023'!C1449=Sheet6!$G$3,Sheet6!$G$4,IF('January 2023'!C1449=Sheet6!$H$3,Sheet6!$H$4,IF('January 2023'!C1449=Sheet6!$I$3,Sheet6!$I$4,IF('January 2023'!C1449=Sheet6!$J$3,Sheet6!$J$4,IF('January 2023'!C1449=Sheet6!$K$3,Sheet6!$K$4,IF('January 2023'!C1449=Sheet6!$L$3,Sheet6!$L$4))))))))</f>
        <v>0.11591202664236167</v>
      </c>
      <c r="AG1449" s="74">
        <f t="shared" si="335"/>
        <v>0</v>
      </c>
      <c r="AH1449" s="71">
        <v>0.83099999999999996</v>
      </c>
      <c r="AI1449" s="72">
        <f t="shared" si="336"/>
        <v>0</v>
      </c>
      <c r="AJ1449" s="73">
        <f t="shared" si="337"/>
        <v>0</v>
      </c>
      <c r="AK1449" s="73">
        <v>0.63021003652928631</v>
      </c>
      <c r="AL1449" s="95">
        <f t="shared" si="338"/>
        <v>0</v>
      </c>
      <c r="AM1449" s="107">
        <v>0</v>
      </c>
      <c r="AN1449" s="98">
        <f t="shared" si="339"/>
        <v>0</v>
      </c>
      <c r="AO1449" s="99" t="e">
        <f>SUMIF([1]Sheet1!$AB:$AB,E1449,[1]Sheet1!$AA:$AA)</f>
        <v>#VALUE!</v>
      </c>
      <c r="AP1449" s="100">
        <f t="shared" si="340"/>
        <v>1</v>
      </c>
      <c r="AQ1449" s="97">
        <f t="shared" si="341"/>
        <v>0</v>
      </c>
      <c r="AR1449" s="100">
        <f t="shared" si="342"/>
        <v>0</v>
      </c>
      <c r="AS1449" s="101">
        <f t="shared" si="343"/>
        <v>1</v>
      </c>
      <c r="AT1449" s="100">
        <v>0.11591202664236167</v>
      </c>
      <c r="AU1449" s="108">
        <f t="shared" si="344"/>
        <v>0</v>
      </c>
    </row>
    <row r="1450" spans="1:47" hidden="1">
      <c r="A1450" s="21">
        <v>44927</v>
      </c>
      <c r="B1450" s="23" t="s">
        <v>13</v>
      </c>
      <c r="C1450" s="23" t="s">
        <v>974</v>
      </c>
      <c r="D1450" s="23" t="s">
        <v>1113</v>
      </c>
      <c r="E1450" s="23">
        <v>1000240690</v>
      </c>
      <c r="F1450" s="23" t="s">
        <v>32</v>
      </c>
      <c r="G1450" s="22">
        <v>1069288</v>
      </c>
      <c r="H1450" s="36" t="s">
        <v>20</v>
      </c>
      <c r="I1450" s="4" t="s">
        <v>3526</v>
      </c>
      <c r="J1450" s="4" t="s">
        <v>3563</v>
      </c>
      <c r="K1450" s="24">
        <v>20155.199999999953</v>
      </c>
      <c r="L1450" s="24">
        <v>20155.199999999953</v>
      </c>
      <c r="M1450" s="29">
        <v>0</v>
      </c>
      <c r="N1450" s="29">
        <v>0</v>
      </c>
      <c r="O1450" s="29">
        <v>87</v>
      </c>
      <c r="P1450" s="29">
        <v>0</v>
      </c>
      <c r="Q1450" s="29">
        <v>24030.700000000008</v>
      </c>
      <c r="R1450" s="28">
        <v>0</v>
      </c>
      <c r="S1450" s="28">
        <v>1541641.4099999992</v>
      </c>
      <c r="T1450" s="28">
        <v>0</v>
      </c>
      <c r="U1450" s="28">
        <v>1539600</v>
      </c>
      <c r="V1450" s="29">
        <v>0</v>
      </c>
      <c r="W1450" s="29">
        <v>60</v>
      </c>
      <c r="X1450" s="32">
        <f t="shared" si="330"/>
        <v>87</v>
      </c>
      <c r="Y1450" s="33">
        <f t="shared" si="331"/>
        <v>24030.700000000008</v>
      </c>
      <c r="Z1450" s="33">
        <f t="shared" si="332"/>
        <v>1541641.4099999992</v>
      </c>
      <c r="AA1450" s="33">
        <f t="shared" si="333"/>
        <v>1539600</v>
      </c>
      <c r="AB1450" s="5">
        <v>60</v>
      </c>
      <c r="AC1450" s="6">
        <v>0</v>
      </c>
      <c r="AD1450" s="32">
        <v>0</v>
      </c>
      <c r="AE1450" s="67">
        <f t="shared" si="334"/>
        <v>0.68965517241379315</v>
      </c>
      <c r="AF1450" s="70">
        <f>IF(C1450=Sheet6!$E$3,Sheet6!$E$4,IF('January 2023'!C1450=Sheet6!$F$3,Sheet6!$F$4,IF('January 2023'!C1450=Sheet6!$G$3,Sheet6!$G$4,IF('January 2023'!C1450=Sheet6!$H$3,Sheet6!$H$4,IF('January 2023'!C1450=Sheet6!$I$3,Sheet6!$I$4,IF('January 2023'!C1450=Sheet6!$J$3,Sheet6!$J$4,IF('January 2023'!C1450=Sheet6!$K$3,Sheet6!$K$4,IF('January 2023'!C1450=Sheet6!$L$3,Sheet6!$L$4))))))))</f>
        <v>0.11591202664236167</v>
      </c>
      <c r="AG1450" s="74">
        <f t="shared" si="335"/>
        <v>1.1922828848138478</v>
      </c>
      <c r="AH1450" s="71">
        <v>0.83099999999999996</v>
      </c>
      <c r="AI1450" s="72">
        <f t="shared" si="336"/>
        <v>1</v>
      </c>
      <c r="AJ1450" s="73">
        <f t="shared" si="337"/>
        <v>0.68965517241379315</v>
      </c>
      <c r="AK1450" s="73">
        <v>0.63021003652928631</v>
      </c>
      <c r="AL1450" s="95">
        <f t="shared" si="338"/>
        <v>1</v>
      </c>
      <c r="AM1450" s="107">
        <v>0</v>
      </c>
      <c r="AN1450" s="98">
        <f t="shared" si="339"/>
        <v>0</v>
      </c>
      <c r="AO1450" s="99" t="e">
        <f>SUMIF([1]Sheet1!$AB:$AB,E1450,[1]Sheet1!$AA:$AA)</f>
        <v>#VALUE!</v>
      </c>
      <c r="AP1450" s="100">
        <f t="shared" si="340"/>
        <v>1</v>
      </c>
      <c r="AQ1450" s="97">
        <f t="shared" si="341"/>
        <v>0</v>
      </c>
      <c r="AR1450" s="100">
        <f t="shared" si="342"/>
        <v>0.9986758204685231</v>
      </c>
      <c r="AS1450" s="101">
        <f t="shared" si="343"/>
        <v>-0.19070408822204699</v>
      </c>
      <c r="AT1450" s="100">
        <v>0.11591202664236167</v>
      </c>
      <c r="AU1450" s="108">
        <f t="shared" si="344"/>
        <v>1</v>
      </c>
    </row>
    <row r="1451" spans="1:47" hidden="1">
      <c r="A1451" s="21">
        <v>44927</v>
      </c>
      <c r="B1451" s="22" t="s">
        <v>13</v>
      </c>
      <c r="C1451" s="22" t="s">
        <v>974</v>
      </c>
      <c r="D1451" s="22" t="s">
        <v>1117</v>
      </c>
      <c r="E1451" s="22">
        <v>1000240699</v>
      </c>
      <c r="F1451" s="22" t="s">
        <v>32</v>
      </c>
      <c r="G1451" s="22">
        <v>1069288</v>
      </c>
      <c r="H1451" s="36" t="s">
        <v>20</v>
      </c>
      <c r="I1451" s="4" t="s">
        <v>3526</v>
      </c>
      <c r="J1451" s="4" t="s">
        <v>3563</v>
      </c>
      <c r="K1451" s="25">
        <v>17196.799999999814</v>
      </c>
      <c r="L1451" s="25">
        <v>17196.799999999814</v>
      </c>
      <c r="M1451" s="26">
        <v>0</v>
      </c>
      <c r="N1451" s="26">
        <v>0</v>
      </c>
      <c r="O1451" s="26">
        <v>45</v>
      </c>
      <c r="P1451" s="26">
        <v>0</v>
      </c>
      <c r="Q1451" s="26">
        <v>10868.8</v>
      </c>
      <c r="R1451" s="27">
        <v>0</v>
      </c>
      <c r="S1451" s="27">
        <v>697712.63</v>
      </c>
      <c r="T1451" s="28">
        <v>0</v>
      </c>
      <c r="U1451" s="27">
        <v>697600</v>
      </c>
      <c r="V1451" s="29">
        <v>0</v>
      </c>
      <c r="W1451" s="26">
        <v>31</v>
      </c>
      <c r="X1451" s="30">
        <f t="shared" si="330"/>
        <v>45</v>
      </c>
      <c r="Y1451" s="31">
        <f t="shared" si="331"/>
        <v>10868.8</v>
      </c>
      <c r="Z1451" s="31">
        <f t="shared" si="332"/>
        <v>697712.63</v>
      </c>
      <c r="AA1451" s="31">
        <f t="shared" si="333"/>
        <v>697600</v>
      </c>
      <c r="AB1451" s="5">
        <v>31</v>
      </c>
      <c r="AC1451" s="6">
        <v>0</v>
      </c>
      <c r="AD1451" s="30">
        <v>0</v>
      </c>
      <c r="AE1451" s="67">
        <f t="shared" si="334"/>
        <v>0.68888888888888888</v>
      </c>
      <c r="AF1451" s="70">
        <f>IF(C1451=Sheet6!$E$3,Sheet6!$E$4,IF('January 2023'!C1451=Sheet6!$F$3,Sheet6!$F$4,IF('January 2023'!C1451=Sheet6!$G$3,Sheet6!$G$4,IF('January 2023'!C1451=Sheet6!$H$3,Sheet6!$H$4,IF('January 2023'!C1451=Sheet6!$I$3,Sheet6!$I$4,IF('January 2023'!C1451=Sheet6!$J$3,Sheet6!$J$4,IF('January 2023'!C1451=Sheet6!$K$3,Sheet6!$K$4,IF('January 2023'!C1451=Sheet6!$L$3,Sheet6!$L$4))))))))</f>
        <v>0.11591202664236167</v>
      </c>
      <c r="AG1451" s="74">
        <f t="shared" si="335"/>
        <v>0.63202456270934804</v>
      </c>
      <c r="AH1451" s="71">
        <v>0.83099999999999996</v>
      </c>
      <c r="AI1451" s="72">
        <f t="shared" si="336"/>
        <v>0</v>
      </c>
      <c r="AJ1451" s="73">
        <f t="shared" si="337"/>
        <v>0.68888888888888888</v>
      </c>
      <c r="AK1451" s="73">
        <v>0.63021003652928631</v>
      </c>
      <c r="AL1451" s="95">
        <f t="shared" si="338"/>
        <v>1</v>
      </c>
      <c r="AM1451" s="107">
        <v>0</v>
      </c>
      <c r="AN1451" s="98">
        <f t="shared" si="339"/>
        <v>3421.740799999845</v>
      </c>
      <c r="AO1451" s="99" t="e">
        <f>SUMIF([1]Sheet1!$AB:$AB,E1451,[1]Sheet1!$AA:$AA)</f>
        <v>#VALUE!</v>
      </c>
      <c r="AP1451" s="100" t="str">
        <f t="shared" si="340"/>
        <v/>
      </c>
      <c r="AQ1451" s="97">
        <f t="shared" si="341"/>
        <v>1</v>
      </c>
      <c r="AR1451" s="100">
        <f t="shared" si="342"/>
        <v>0.99983857250799657</v>
      </c>
      <c r="AS1451" s="101">
        <f t="shared" si="343"/>
        <v>0.3680774634306947</v>
      </c>
      <c r="AT1451" s="100">
        <v>0.11591202664236167</v>
      </c>
      <c r="AU1451" s="108">
        <f t="shared" si="344"/>
        <v>0</v>
      </c>
    </row>
    <row r="1452" spans="1:47" hidden="1">
      <c r="A1452" s="21">
        <v>44927</v>
      </c>
      <c r="B1452" s="23" t="s">
        <v>13</v>
      </c>
      <c r="C1452" s="23" t="s">
        <v>974</v>
      </c>
      <c r="D1452" s="23" t="s">
        <v>1127</v>
      </c>
      <c r="E1452" s="23">
        <v>1000240696</v>
      </c>
      <c r="F1452" s="23" t="s">
        <v>32</v>
      </c>
      <c r="G1452" s="22">
        <v>1069288</v>
      </c>
      <c r="H1452" s="36" t="s">
        <v>20</v>
      </c>
      <c r="I1452" s="4" t="s">
        <v>3526</v>
      </c>
      <c r="J1452" s="4" t="s">
        <v>3563</v>
      </c>
      <c r="K1452" s="24">
        <v>15638.40000000014</v>
      </c>
      <c r="L1452" s="24">
        <v>15638.40000000014</v>
      </c>
      <c r="M1452" s="29">
        <v>0</v>
      </c>
      <c r="N1452" s="29">
        <v>0</v>
      </c>
      <c r="O1452" s="29">
        <v>58</v>
      </c>
      <c r="P1452" s="29">
        <v>0</v>
      </c>
      <c r="Q1452" s="29">
        <v>12564.600000000002</v>
      </c>
      <c r="R1452" s="28">
        <v>0</v>
      </c>
      <c r="S1452" s="28">
        <v>802394.91000000015</v>
      </c>
      <c r="T1452" s="28">
        <v>0</v>
      </c>
      <c r="U1452" s="28">
        <v>838000</v>
      </c>
      <c r="V1452" s="29">
        <v>0</v>
      </c>
      <c r="W1452" s="29">
        <v>36</v>
      </c>
      <c r="X1452" s="32">
        <f t="shared" si="330"/>
        <v>58</v>
      </c>
      <c r="Y1452" s="33">
        <f t="shared" si="331"/>
        <v>12564.600000000002</v>
      </c>
      <c r="Z1452" s="33">
        <f t="shared" si="332"/>
        <v>802394.91000000015</v>
      </c>
      <c r="AA1452" s="33">
        <f t="shared" si="333"/>
        <v>838000</v>
      </c>
      <c r="AB1452" s="5">
        <v>36</v>
      </c>
      <c r="AC1452" s="6">
        <v>0</v>
      </c>
      <c r="AD1452" s="32">
        <v>0</v>
      </c>
      <c r="AE1452" s="67">
        <f t="shared" si="334"/>
        <v>0.62068965517241381</v>
      </c>
      <c r="AF1452" s="70">
        <f>IF(C1452=Sheet6!$E$3,Sheet6!$E$4,IF('January 2023'!C1452=Sheet6!$F$3,Sheet6!$F$4,IF('January 2023'!C1452=Sheet6!$G$3,Sheet6!$G$4,IF('January 2023'!C1452=Sheet6!$H$3,Sheet6!$H$4,IF('January 2023'!C1452=Sheet6!$I$3,Sheet6!$I$4,IF('January 2023'!C1452=Sheet6!$J$3,Sheet6!$J$4,IF('January 2023'!C1452=Sheet6!$K$3,Sheet6!$K$4,IF('January 2023'!C1452=Sheet6!$L$3,Sheet6!$L$4))))))))</f>
        <v>0.11591202664236167</v>
      </c>
      <c r="AG1452" s="74">
        <f t="shared" si="335"/>
        <v>0.80344536525475052</v>
      </c>
      <c r="AH1452" s="71">
        <v>0.83099999999999996</v>
      </c>
      <c r="AI1452" s="72">
        <f t="shared" si="336"/>
        <v>0</v>
      </c>
      <c r="AJ1452" s="73">
        <f t="shared" si="337"/>
        <v>0.62068965517241381</v>
      </c>
      <c r="AK1452" s="73">
        <v>0.63021003652928631</v>
      </c>
      <c r="AL1452" s="95">
        <f t="shared" si="338"/>
        <v>0</v>
      </c>
      <c r="AM1452" s="107">
        <v>0</v>
      </c>
      <c r="AN1452" s="98">
        <f t="shared" si="339"/>
        <v>430.91040000011344</v>
      </c>
      <c r="AO1452" s="99" t="e">
        <f>SUMIF([1]Sheet1!$AB:$AB,E1452,[1]Sheet1!$AA:$AA)</f>
        <v>#VALUE!</v>
      </c>
      <c r="AP1452" s="100" t="str">
        <f t="shared" si="340"/>
        <v/>
      </c>
      <c r="AQ1452" s="97">
        <f t="shared" si="341"/>
        <v>1</v>
      </c>
      <c r="AR1452" s="100">
        <f t="shared" si="342"/>
        <v>1.0443735242537866</v>
      </c>
      <c r="AS1452" s="101">
        <f t="shared" si="343"/>
        <v>0.16090293234352537</v>
      </c>
      <c r="AT1452" s="100">
        <v>0.11591202664236167</v>
      </c>
      <c r="AU1452" s="108">
        <f t="shared" si="344"/>
        <v>0</v>
      </c>
    </row>
    <row r="1453" spans="1:47" hidden="1">
      <c r="A1453" s="21">
        <v>44927</v>
      </c>
      <c r="B1453" s="22" t="s">
        <v>13</v>
      </c>
      <c r="C1453" s="22" t="s">
        <v>974</v>
      </c>
      <c r="D1453" s="22" t="s">
        <v>1151</v>
      </c>
      <c r="E1453" s="22">
        <v>1002289403</v>
      </c>
      <c r="F1453" s="22" t="s">
        <v>32</v>
      </c>
      <c r="G1453" s="22">
        <v>1079549</v>
      </c>
      <c r="H1453" s="36" t="s">
        <v>20</v>
      </c>
      <c r="I1453" s="4" t="s">
        <v>3515</v>
      </c>
      <c r="J1453" s="4" t="s">
        <v>3553</v>
      </c>
      <c r="K1453" s="25">
        <v>8625.8099999999977</v>
      </c>
      <c r="L1453" s="25">
        <v>8625.8099999999977</v>
      </c>
      <c r="M1453" s="26">
        <v>0</v>
      </c>
      <c r="N1453" s="26">
        <v>0</v>
      </c>
      <c r="O1453" s="26">
        <v>13</v>
      </c>
      <c r="P1453" s="26">
        <v>0</v>
      </c>
      <c r="Q1453" s="26">
        <v>8582.3999999999978</v>
      </c>
      <c r="R1453" s="27">
        <v>0</v>
      </c>
      <c r="S1453" s="27">
        <v>549400</v>
      </c>
      <c r="T1453" s="28">
        <v>0</v>
      </c>
      <c r="U1453" s="27">
        <v>549400</v>
      </c>
      <c r="V1453" s="29">
        <v>0</v>
      </c>
      <c r="W1453" s="26">
        <v>11</v>
      </c>
      <c r="X1453" s="30">
        <f t="shared" si="330"/>
        <v>13</v>
      </c>
      <c r="Y1453" s="31">
        <f t="shared" si="331"/>
        <v>8582.3999999999978</v>
      </c>
      <c r="Z1453" s="31">
        <f t="shared" si="332"/>
        <v>549400</v>
      </c>
      <c r="AA1453" s="31">
        <f t="shared" si="333"/>
        <v>549400</v>
      </c>
      <c r="AB1453" s="5">
        <v>11</v>
      </c>
      <c r="AC1453" s="6">
        <v>0</v>
      </c>
      <c r="AD1453" s="30">
        <v>0</v>
      </c>
      <c r="AE1453" s="67">
        <f t="shared" si="334"/>
        <v>0.84615384615384615</v>
      </c>
      <c r="AF1453" s="70">
        <f>IF(C1453=Sheet6!$E$3,Sheet6!$E$4,IF('January 2023'!C1453=Sheet6!$F$3,Sheet6!$F$4,IF('January 2023'!C1453=Sheet6!$G$3,Sheet6!$G$4,IF('January 2023'!C1453=Sheet6!$H$3,Sheet6!$H$4,IF('January 2023'!C1453=Sheet6!$I$3,Sheet6!$I$4,IF('January 2023'!C1453=Sheet6!$J$3,Sheet6!$J$4,IF('January 2023'!C1453=Sheet6!$K$3,Sheet6!$K$4,IF('January 2023'!C1453=Sheet6!$L$3,Sheet6!$L$4))))))))</f>
        <v>0.11591202664236167</v>
      </c>
      <c r="AG1453" s="74">
        <f t="shared" si="335"/>
        <v>0.99496742914578462</v>
      </c>
      <c r="AH1453" s="71">
        <v>0.83099999999999996</v>
      </c>
      <c r="AI1453" s="72">
        <f t="shared" si="336"/>
        <v>1</v>
      </c>
      <c r="AJ1453" s="73">
        <f t="shared" si="337"/>
        <v>0.84615384615384615</v>
      </c>
      <c r="AK1453" s="73">
        <v>0.63021003652928631</v>
      </c>
      <c r="AL1453" s="95">
        <f t="shared" si="338"/>
        <v>1</v>
      </c>
      <c r="AM1453" s="107">
        <v>0</v>
      </c>
      <c r="AN1453" s="98">
        <f t="shared" si="339"/>
        <v>0</v>
      </c>
      <c r="AO1453" s="99" t="e">
        <f>SUMIF([1]Sheet1!$AB:$AB,E1453,[1]Sheet1!$AA:$AA)</f>
        <v>#VALUE!</v>
      </c>
      <c r="AP1453" s="100">
        <f t="shared" si="340"/>
        <v>1</v>
      </c>
      <c r="AQ1453" s="97">
        <f t="shared" si="341"/>
        <v>0</v>
      </c>
      <c r="AR1453" s="100">
        <f t="shared" si="342"/>
        <v>1</v>
      </c>
      <c r="AS1453" s="101">
        <f t="shared" si="343"/>
        <v>5.0325708542153791E-3</v>
      </c>
      <c r="AT1453" s="100">
        <v>0.11591202664236167</v>
      </c>
      <c r="AU1453" s="108">
        <f t="shared" si="344"/>
        <v>1</v>
      </c>
    </row>
    <row r="1454" spans="1:47" hidden="1">
      <c r="A1454" s="21">
        <v>44927</v>
      </c>
      <c r="B1454" s="23" t="s">
        <v>13</v>
      </c>
      <c r="C1454" s="23" t="s">
        <v>974</v>
      </c>
      <c r="D1454" s="23" t="s">
        <v>1160</v>
      </c>
      <c r="E1454" s="23">
        <v>1000254373</v>
      </c>
      <c r="F1454" s="23" t="s">
        <v>32</v>
      </c>
      <c r="G1454" s="22">
        <v>1079549</v>
      </c>
      <c r="H1454" s="36" t="s">
        <v>20</v>
      </c>
      <c r="I1454" s="4" t="s">
        <v>3526</v>
      </c>
      <c r="J1454" s="4" t="s">
        <v>3563</v>
      </c>
      <c r="K1454" s="24">
        <v>8605.7999999999302</v>
      </c>
      <c r="L1454" s="24">
        <v>8605.7999999999302</v>
      </c>
      <c r="M1454" s="29">
        <v>0</v>
      </c>
      <c r="N1454" s="29">
        <v>0</v>
      </c>
      <c r="O1454" s="29">
        <v>8</v>
      </c>
      <c r="P1454" s="29">
        <v>0</v>
      </c>
      <c r="Q1454" s="29">
        <v>3255.5999999999995</v>
      </c>
      <c r="R1454" s="28">
        <v>0</v>
      </c>
      <c r="S1454" s="28">
        <v>197000</v>
      </c>
      <c r="T1454" s="28">
        <v>0</v>
      </c>
      <c r="U1454" s="28">
        <v>197000</v>
      </c>
      <c r="V1454" s="29">
        <v>0</v>
      </c>
      <c r="W1454" s="29">
        <v>5</v>
      </c>
      <c r="X1454" s="32">
        <f t="shared" si="330"/>
        <v>8</v>
      </c>
      <c r="Y1454" s="33">
        <f t="shared" si="331"/>
        <v>3255.5999999999995</v>
      </c>
      <c r="Z1454" s="33">
        <f t="shared" si="332"/>
        <v>197000</v>
      </c>
      <c r="AA1454" s="33">
        <f t="shared" si="333"/>
        <v>197000</v>
      </c>
      <c r="AB1454" s="5">
        <v>5</v>
      </c>
      <c r="AC1454" s="6">
        <v>0</v>
      </c>
      <c r="AD1454" s="32">
        <v>0</v>
      </c>
      <c r="AE1454" s="67">
        <f t="shared" si="334"/>
        <v>0.625</v>
      </c>
      <c r="AF1454" s="70">
        <f>IF(C1454=Sheet6!$E$3,Sheet6!$E$4,IF('January 2023'!C1454=Sheet6!$F$3,Sheet6!$F$4,IF('January 2023'!C1454=Sheet6!$G$3,Sheet6!$G$4,IF('January 2023'!C1454=Sheet6!$H$3,Sheet6!$H$4,IF('January 2023'!C1454=Sheet6!$I$3,Sheet6!$I$4,IF('January 2023'!C1454=Sheet6!$J$3,Sheet6!$J$4,IF('January 2023'!C1454=Sheet6!$K$3,Sheet6!$K$4,IF('January 2023'!C1454=Sheet6!$L$3,Sheet6!$L$4))))))))</f>
        <v>0.11591202664236167</v>
      </c>
      <c r="AG1454" s="74">
        <f t="shared" si="335"/>
        <v>0.3783030049501529</v>
      </c>
      <c r="AH1454" s="71">
        <v>0.83099999999999996</v>
      </c>
      <c r="AI1454" s="72">
        <f t="shared" si="336"/>
        <v>0</v>
      </c>
      <c r="AJ1454" s="73">
        <f t="shared" si="337"/>
        <v>0.625</v>
      </c>
      <c r="AK1454" s="73">
        <v>0.63021003652928631</v>
      </c>
      <c r="AL1454" s="95">
        <f t="shared" si="338"/>
        <v>0</v>
      </c>
      <c r="AM1454" s="107">
        <v>0</v>
      </c>
      <c r="AN1454" s="98">
        <f t="shared" si="339"/>
        <v>3895.819799999942</v>
      </c>
      <c r="AO1454" s="99" t="e">
        <f>SUMIF([1]Sheet1!$AB:$AB,E1454,[1]Sheet1!$AA:$AA)</f>
        <v>#VALUE!</v>
      </c>
      <c r="AP1454" s="100" t="str">
        <f t="shared" si="340"/>
        <v/>
      </c>
      <c r="AQ1454" s="97">
        <f t="shared" si="341"/>
        <v>1</v>
      </c>
      <c r="AR1454" s="100">
        <f t="shared" si="342"/>
        <v>1</v>
      </c>
      <c r="AS1454" s="101">
        <f t="shared" si="343"/>
        <v>0.6216969950498471</v>
      </c>
      <c r="AT1454" s="100">
        <v>0.11591202664236167</v>
      </c>
      <c r="AU1454" s="108">
        <f t="shared" si="344"/>
        <v>0</v>
      </c>
    </row>
    <row r="1455" spans="1:47" hidden="1">
      <c r="A1455" s="21">
        <v>44927</v>
      </c>
      <c r="B1455" s="23" t="s">
        <v>13</v>
      </c>
      <c r="C1455" s="23" t="s">
        <v>974</v>
      </c>
      <c r="D1455" s="23" t="s">
        <v>1188</v>
      </c>
      <c r="E1455" s="23">
        <v>1002057073</v>
      </c>
      <c r="F1455" s="23" t="s">
        <v>32</v>
      </c>
      <c r="G1455" s="22">
        <v>1069288</v>
      </c>
      <c r="H1455" s="36" t="s">
        <v>20</v>
      </c>
      <c r="I1455" s="4" t="s">
        <v>3517</v>
      </c>
      <c r="J1455" s="4" t="s">
        <v>3555</v>
      </c>
      <c r="K1455" s="24">
        <v>7722.4500000000698</v>
      </c>
      <c r="L1455" s="24">
        <v>7722.4500000000698</v>
      </c>
      <c r="M1455" s="29">
        <v>0</v>
      </c>
      <c r="N1455" s="29">
        <v>0</v>
      </c>
      <c r="O1455" s="29">
        <v>15</v>
      </c>
      <c r="P1455" s="29">
        <v>0</v>
      </c>
      <c r="Q1455" s="29">
        <v>2061.6000000000004</v>
      </c>
      <c r="R1455" s="28">
        <v>0</v>
      </c>
      <c r="S1455" s="28">
        <v>126533.7</v>
      </c>
      <c r="T1455" s="28">
        <v>0</v>
      </c>
      <c r="U1455" s="28">
        <v>138100</v>
      </c>
      <c r="V1455" s="29">
        <v>0</v>
      </c>
      <c r="W1455" s="29">
        <v>9</v>
      </c>
      <c r="X1455" s="32">
        <f t="shared" si="330"/>
        <v>15</v>
      </c>
      <c r="Y1455" s="33">
        <f t="shared" si="331"/>
        <v>2061.6000000000004</v>
      </c>
      <c r="Z1455" s="33">
        <f t="shared" si="332"/>
        <v>126533.7</v>
      </c>
      <c r="AA1455" s="33">
        <f t="shared" si="333"/>
        <v>138100</v>
      </c>
      <c r="AB1455" s="5">
        <v>9</v>
      </c>
      <c r="AC1455" s="6">
        <v>0</v>
      </c>
      <c r="AD1455" s="32">
        <v>0</v>
      </c>
      <c r="AE1455" s="67">
        <f t="shared" si="334"/>
        <v>0.6</v>
      </c>
      <c r="AF1455" s="70">
        <f>IF(C1455=Sheet6!$E$3,Sheet6!$E$4,IF('January 2023'!C1455=Sheet6!$F$3,Sheet6!$F$4,IF('January 2023'!C1455=Sheet6!$G$3,Sheet6!$G$4,IF('January 2023'!C1455=Sheet6!$H$3,Sheet6!$H$4,IF('January 2023'!C1455=Sheet6!$I$3,Sheet6!$I$4,IF('January 2023'!C1455=Sheet6!$J$3,Sheet6!$J$4,IF('January 2023'!C1455=Sheet6!$K$3,Sheet6!$K$4,IF('January 2023'!C1455=Sheet6!$L$3,Sheet6!$L$4))))))))</f>
        <v>0.11591202664236167</v>
      </c>
      <c r="AG1455" s="74">
        <f t="shared" si="335"/>
        <v>0.26696190975661632</v>
      </c>
      <c r="AH1455" s="71">
        <v>0.83099999999999996</v>
      </c>
      <c r="AI1455" s="72">
        <f t="shared" si="336"/>
        <v>0</v>
      </c>
      <c r="AJ1455" s="73">
        <f t="shared" si="337"/>
        <v>0.6</v>
      </c>
      <c r="AK1455" s="73">
        <v>0.63021003652928631</v>
      </c>
      <c r="AL1455" s="95">
        <f t="shared" si="338"/>
        <v>0</v>
      </c>
      <c r="AM1455" s="107">
        <v>0</v>
      </c>
      <c r="AN1455" s="98">
        <f t="shared" si="339"/>
        <v>4355.7559500000571</v>
      </c>
      <c r="AO1455" s="99" t="e">
        <f>SUMIF([1]Sheet1!$AB:$AB,E1455,[1]Sheet1!$AA:$AA)</f>
        <v>#VALUE!</v>
      </c>
      <c r="AP1455" s="100" t="str">
        <f t="shared" si="340"/>
        <v/>
      </c>
      <c r="AQ1455" s="97">
        <f t="shared" si="341"/>
        <v>1</v>
      </c>
      <c r="AR1455" s="100">
        <f t="shared" si="342"/>
        <v>1.0914088499743546</v>
      </c>
      <c r="AS1455" s="101">
        <f t="shared" si="343"/>
        <v>0.70863540908557399</v>
      </c>
      <c r="AT1455" s="100">
        <v>0.11591202664236167</v>
      </c>
      <c r="AU1455" s="108">
        <f t="shared" si="344"/>
        <v>0</v>
      </c>
    </row>
    <row r="1456" spans="1:47" hidden="1">
      <c r="A1456" s="21">
        <v>44927</v>
      </c>
      <c r="B1456" s="22" t="s">
        <v>13</v>
      </c>
      <c r="C1456" s="22" t="s">
        <v>974</v>
      </c>
      <c r="D1456" s="22" t="s">
        <v>1172</v>
      </c>
      <c r="E1456" s="22">
        <v>1000254049</v>
      </c>
      <c r="F1456" s="22" t="s">
        <v>32</v>
      </c>
      <c r="G1456" s="22">
        <v>1079549</v>
      </c>
      <c r="H1456" s="36" t="s">
        <v>20</v>
      </c>
      <c r="I1456" s="4" t="s">
        <v>3526</v>
      </c>
      <c r="J1456" s="4" t="s">
        <v>3563</v>
      </c>
      <c r="K1456" s="25">
        <v>7211.07</v>
      </c>
      <c r="L1456" s="25">
        <v>7211.07</v>
      </c>
      <c r="M1456" s="26">
        <v>0</v>
      </c>
      <c r="N1456" s="26">
        <v>0</v>
      </c>
      <c r="O1456" s="26">
        <v>12</v>
      </c>
      <c r="P1456" s="26">
        <v>0</v>
      </c>
      <c r="Q1456" s="26">
        <v>5228.6000000000004</v>
      </c>
      <c r="R1456" s="27">
        <v>0</v>
      </c>
      <c r="S1456" s="27">
        <v>333223.12</v>
      </c>
      <c r="T1456" s="28">
        <v>0</v>
      </c>
      <c r="U1456" s="27">
        <v>340000</v>
      </c>
      <c r="V1456" s="29">
        <v>0</v>
      </c>
      <c r="W1456" s="26">
        <v>8</v>
      </c>
      <c r="X1456" s="30">
        <f t="shared" si="330"/>
        <v>12</v>
      </c>
      <c r="Y1456" s="31">
        <f t="shared" si="331"/>
        <v>5228.6000000000004</v>
      </c>
      <c r="Z1456" s="31">
        <f t="shared" si="332"/>
        <v>333223.12</v>
      </c>
      <c r="AA1456" s="31">
        <f t="shared" si="333"/>
        <v>340000</v>
      </c>
      <c r="AB1456" s="5">
        <v>8</v>
      </c>
      <c r="AC1456" s="6">
        <v>0</v>
      </c>
      <c r="AD1456" s="30">
        <v>0</v>
      </c>
      <c r="AE1456" s="67">
        <f t="shared" si="334"/>
        <v>0.66666666666666663</v>
      </c>
      <c r="AF1456" s="70">
        <f>IF(C1456=Sheet6!$E$3,Sheet6!$E$4,IF('January 2023'!C1456=Sheet6!$F$3,Sheet6!$F$4,IF('January 2023'!C1456=Sheet6!$G$3,Sheet6!$G$4,IF('January 2023'!C1456=Sheet6!$H$3,Sheet6!$H$4,IF('January 2023'!C1456=Sheet6!$I$3,Sheet6!$I$4,IF('January 2023'!C1456=Sheet6!$J$3,Sheet6!$J$4,IF('January 2023'!C1456=Sheet6!$K$3,Sheet6!$K$4,IF('January 2023'!C1456=Sheet6!$L$3,Sheet6!$L$4))))))))</f>
        <v>0.11591202664236167</v>
      </c>
      <c r="AG1456" s="74">
        <f t="shared" si="335"/>
        <v>0.7250796345063909</v>
      </c>
      <c r="AH1456" s="71">
        <v>0.83099999999999996</v>
      </c>
      <c r="AI1456" s="72">
        <f t="shared" si="336"/>
        <v>0</v>
      </c>
      <c r="AJ1456" s="73">
        <f t="shared" si="337"/>
        <v>0.66666666666666663</v>
      </c>
      <c r="AK1456" s="73">
        <v>0.63021003652928631</v>
      </c>
      <c r="AL1456" s="95">
        <f t="shared" si="338"/>
        <v>1</v>
      </c>
      <c r="AM1456" s="107">
        <v>0</v>
      </c>
      <c r="AN1456" s="98">
        <f t="shared" si="339"/>
        <v>763.79916999999932</v>
      </c>
      <c r="AO1456" s="99" t="e">
        <f>SUMIF([1]Sheet1!$AB:$AB,E1456,[1]Sheet1!$AA:$AA)</f>
        <v>#VALUE!</v>
      </c>
      <c r="AP1456" s="100" t="str">
        <f t="shared" si="340"/>
        <v/>
      </c>
      <c r="AQ1456" s="97">
        <f t="shared" si="341"/>
        <v>1</v>
      </c>
      <c r="AR1456" s="100">
        <f t="shared" si="342"/>
        <v>1.0203373643461475</v>
      </c>
      <c r="AS1456" s="101">
        <f t="shared" si="343"/>
        <v>0.2601741567866811</v>
      </c>
      <c r="AT1456" s="100">
        <v>0.11591202664236167</v>
      </c>
      <c r="AU1456" s="108">
        <f t="shared" si="344"/>
        <v>0</v>
      </c>
    </row>
    <row r="1457" spans="1:47" hidden="1">
      <c r="A1457" s="21">
        <v>44927</v>
      </c>
      <c r="B1457" s="22" t="s">
        <v>13</v>
      </c>
      <c r="C1457" s="22" t="s">
        <v>974</v>
      </c>
      <c r="D1457" s="22" t="s">
        <v>1195</v>
      </c>
      <c r="E1457" s="22">
        <v>1001603926</v>
      </c>
      <c r="F1457" s="22" t="s">
        <v>32</v>
      </c>
      <c r="G1457" s="22">
        <v>1079549</v>
      </c>
      <c r="H1457" s="36" t="s">
        <v>20</v>
      </c>
      <c r="I1457" s="4" t="s">
        <v>3515</v>
      </c>
      <c r="J1457" s="4" t="s">
        <v>3553</v>
      </c>
      <c r="K1457" s="25">
        <v>6035.9900000000198</v>
      </c>
      <c r="L1457" s="25">
        <v>6035.9900000000198</v>
      </c>
      <c r="M1457" s="26">
        <v>0</v>
      </c>
      <c r="N1457" s="26">
        <v>0</v>
      </c>
      <c r="O1457" s="26">
        <v>15</v>
      </c>
      <c r="P1457" s="26">
        <v>0</v>
      </c>
      <c r="Q1457" s="26">
        <v>2410.3000000000002</v>
      </c>
      <c r="R1457" s="27">
        <v>0</v>
      </c>
      <c r="S1457" s="27">
        <v>150771.9</v>
      </c>
      <c r="T1457" s="28">
        <v>0</v>
      </c>
      <c r="U1457" s="27">
        <v>146000</v>
      </c>
      <c r="V1457" s="29">
        <v>0</v>
      </c>
      <c r="W1457" s="26">
        <v>6</v>
      </c>
      <c r="X1457" s="30">
        <f t="shared" si="330"/>
        <v>15</v>
      </c>
      <c r="Y1457" s="31">
        <f t="shared" si="331"/>
        <v>2410.3000000000002</v>
      </c>
      <c r="Z1457" s="31">
        <f t="shared" si="332"/>
        <v>150771.9</v>
      </c>
      <c r="AA1457" s="31">
        <f t="shared" si="333"/>
        <v>146000</v>
      </c>
      <c r="AB1457" s="5">
        <v>6</v>
      </c>
      <c r="AC1457" s="6">
        <v>0</v>
      </c>
      <c r="AD1457" s="30">
        <v>0</v>
      </c>
      <c r="AE1457" s="67">
        <f t="shared" si="334"/>
        <v>0.4</v>
      </c>
      <c r="AF1457" s="70">
        <f>IF(C1457=Sheet6!$E$3,Sheet6!$E$4,IF('January 2023'!C1457=Sheet6!$F$3,Sheet6!$F$4,IF('January 2023'!C1457=Sheet6!$G$3,Sheet6!$G$4,IF('January 2023'!C1457=Sheet6!$H$3,Sheet6!$H$4,IF('January 2023'!C1457=Sheet6!$I$3,Sheet6!$I$4,IF('January 2023'!C1457=Sheet6!$J$3,Sheet6!$J$4,IF('January 2023'!C1457=Sheet6!$K$3,Sheet6!$K$4,IF('January 2023'!C1457=Sheet6!$L$3,Sheet6!$L$4))))))))</f>
        <v>0.11591202664236167</v>
      </c>
      <c r="AG1457" s="74">
        <f t="shared" si="335"/>
        <v>0.39932140377966041</v>
      </c>
      <c r="AH1457" s="71">
        <v>0.83099999999999996</v>
      </c>
      <c r="AI1457" s="72">
        <f t="shared" si="336"/>
        <v>0</v>
      </c>
      <c r="AJ1457" s="73">
        <f t="shared" si="337"/>
        <v>0.4</v>
      </c>
      <c r="AK1457" s="73">
        <v>0.63021003652928631</v>
      </c>
      <c r="AL1457" s="95">
        <f t="shared" si="338"/>
        <v>0</v>
      </c>
      <c r="AM1457" s="107">
        <v>0</v>
      </c>
      <c r="AN1457" s="98">
        <f t="shared" si="339"/>
        <v>2605.6076900000162</v>
      </c>
      <c r="AO1457" s="99" t="e">
        <f>SUMIF([1]Sheet1!$AB:$AB,E1457,[1]Sheet1!$AA:$AA)</f>
        <v>#VALUE!</v>
      </c>
      <c r="AP1457" s="100" t="str">
        <f t="shared" si="340"/>
        <v/>
      </c>
      <c r="AQ1457" s="97">
        <f t="shared" si="341"/>
        <v>1</v>
      </c>
      <c r="AR1457" s="100">
        <f t="shared" si="342"/>
        <v>0.96835020318772935</v>
      </c>
      <c r="AS1457" s="101">
        <f t="shared" si="343"/>
        <v>0.61331703751275657</v>
      </c>
      <c r="AT1457" s="100">
        <v>0.11591202664236167</v>
      </c>
      <c r="AU1457" s="108">
        <f t="shared" si="344"/>
        <v>0</v>
      </c>
    </row>
    <row r="1458" spans="1:47" hidden="1">
      <c r="A1458" s="21">
        <v>44927</v>
      </c>
      <c r="B1458" s="23" t="s">
        <v>13</v>
      </c>
      <c r="C1458" s="23" t="s">
        <v>974</v>
      </c>
      <c r="D1458" s="23" t="s">
        <v>1187</v>
      </c>
      <c r="E1458" s="23">
        <v>1002057143</v>
      </c>
      <c r="F1458" s="23" t="s">
        <v>32</v>
      </c>
      <c r="G1458" s="22">
        <v>1079549</v>
      </c>
      <c r="H1458" s="36" t="s">
        <v>20</v>
      </c>
      <c r="I1458" s="4" t="s">
        <v>3517</v>
      </c>
      <c r="J1458" s="4" t="s">
        <v>3555</v>
      </c>
      <c r="K1458" s="24">
        <v>5812.8600000000442</v>
      </c>
      <c r="L1458" s="24">
        <v>5812.8600000000442</v>
      </c>
      <c r="M1458" s="29">
        <v>0</v>
      </c>
      <c r="N1458" s="29">
        <v>0</v>
      </c>
      <c r="O1458" s="29">
        <v>11</v>
      </c>
      <c r="P1458" s="29">
        <v>0</v>
      </c>
      <c r="Q1458" s="29">
        <v>4175.1000000000004</v>
      </c>
      <c r="R1458" s="28">
        <v>0</v>
      </c>
      <c r="S1458" s="28">
        <v>274425.51999999996</v>
      </c>
      <c r="T1458" s="28">
        <v>0</v>
      </c>
      <c r="U1458" s="28">
        <v>273000</v>
      </c>
      <c r="V1458" s="29">
        <v>0</v>
      </c>
      <c r="W1458" s="29">
        <v>8</v>
      </c>
      <c r="X1458" s="32">
        <f t="shared" si="330"/>
        <v>11</v>
      </c>
      <c r="Y1458" s="33">
        <f t="shared" si="331"/>
        <v>4175.1000000000004</v>
      </c>
      <c r="Z1458" s="33">
        <f t="shared" si="332"/>
        <v>274425.51999999996</v>
      </c>
      <c r="AA1458" s="33">
        <f t="shared" si="333"/>
        <v>273000</v>
      </c>
      <c r="AB1458" s="5">
        <v>8</v>
      </c>
      <c r="AC1458" s="6">
        <v>0</v>
      </c>
      <c r="AD1458" s="32">
        <v>0</v>
      </c>
      <c r="AE1458" s="67">
        <f t="shared" si="334"/>
        <v>0.72727272727272729</v>
      </c>
      <c r="AF1458" s="70">
        <f>IF(C1458=Sheet6!$E$3,Sheet6!$E$4,IF('January 2023'!C1458=Sheet6!$F$3,Sheet6!$F$4,IF('January 2023'!C1458=Sheet6!$G$3,Sheet6!$G$4,IF('January 2023'!C1458=Sheet6!$H$3,Sheet6!$H$4,IF('January 2023'!C1458=Sheet6!$I$3,Sheet6!$I$4,IF('January 2023'!C1458=Sheet6!$J$3,Sheet6!$J$4,IF('January 2023'!C1458=Sheet6!$K$3,Sheet6!$K$4,IF('January 2023'!C1458=Sheet6!$L$3,Sheet6!$L$4))))))))</f>
        <v>0.11591202664236167</v>
      </c>
      <c r="AG1458" s="74">
        <f t="shared" si="335"/>
        <v>0.71825228889048909</v>
      </c>
      <c r="AH1458" s="71">
        <v>0.83099999999999996</v>
      </c>
      <c r="AI1458" s="72">
        <f t="shared" si="336"/>
        <v>0</v>
      </c>
      <c r="AJ1458" s="73">
        <f t="shared" si="337"/>
        <v>0.72727272727272729</v>
      </c>
      <c r="AK1458" s="73">
        <v>0.63021003652928631</v>
      </c>
      <c r="AL1458" s="95">
        <f t="shared" si="338"/>
        <v>1</v>
      </c>
      <c r="AM1458" s="107">
        <v>0</v>
      </c>
      <c r="AN1458" s="98">
        <f t="shared" si="339"/>
        <v>655.3866600000365</v>
      </c>
      <c r="AO1458" s="99" t="e">
        <f>SUMIF([1]Sheet1!$AB:$AB,E1458,[1]Sheet1!$AA:$AA)</f>
        <v>#VALUE!</v>
      </c>
      <c r="AP1458" s="100" t="str">
        <f t="shared" si="340"/>
        <v/>
      </c>
      <c r="AQ1458" s="97">
        <f t="shared" si="341"/>
        <v>1</v>
      </c>
      <c r="AR1458" s="100">
        <f t="shared" si="342"/>
        <v>0.9948054393775041</v>
      </c>
      <c r="AS1458" s="101">
        <f t="shared" si="343"/>
        <v>0.28547871616639897</v>
      </c>
      <c r="AT1458" s="100">
        <v>0.11591202664236167</v>
      </c>
      <c r="AU1458" s="108">
        <f t="shared" si="344"/>
        <v>0</v>
      </c>
    </row>
    <row r="1459" spans="1:47" hidden="1">
      <c r="A1459" s="21">
        <v>44927</v>
      </c>
      <c r="B1459" s="23" t="s">
        <v>13</v>
      </c>
      <c r="C1459" s="23" t="s">
        <v>974</v>
      </c>
      <c r="D1459" s="23" t="s">
        <v>1207</v>
      </c>
      <c r="E1459" s="23">
        <v>1000260357</v>
      </c>
      <c r="F1459" s="23" t="s">
        <v>32</v>
      </c>
      <c r="G1459" s="22">
        <v>1069288</v>
      </c>
      <c r="H1459" s="36" t="s">
        <v>20</v>
      </c>
      <c r="I1459" s="4" t="s">
        <v>3524</v>
      </c>
      <c r="J1459" s="4" t="s">
        <v>3562</v>
      </c>
      <c r="K1459" s="24">
        <v>5784.1999999999971</v>
      </c>
      <c r="L1459" s="24">
        <v>5784.1999999999971</v>
      </c>
      <c r="M1459" s="29">
        <v>0</v>
      </c>
      <c r="N1459" s="29">
        <v>0</v>
      </c>
      <c r="O1459" s="29">
        <v>4</v>
      </c>
      <c r="P1459" s="29">
        <v>0</v>
      </c>
      <c r="Q1459" s="29">
        <v>787.7</v>
      </c>
      <c r="R1459" s="28">
        <v>0</v>
      </c>
      <c r="S1459" s="28">
        <v>50000.000000000007</v>
      </c>
      <c r="T1459" s="28">
        <v>0</v>
      </c>
      <c r="U1459" s="28">
        <v>50000</v>
      </c>
      <c r="V1459" s="29">
        <v>0</v>
      </c>
      <c r="W1459" s="29">
        <v>4</v>
      </c>
      <c r="X1459" s="32">
        <f t="shared" si="330"/>
        <v>4</v>
      </c>
      <c r="Y1459" s="33">
        <f t="shared" si="331"/>
        <v>787.7</v>
      </c>
      <c r="Z1459" s="33">
        <f t="shared" si="332"/>
        <v>50000.000000000007</v>
      </c>
      <c r="AA1459" s="33">
        <f t="shared" si="333"/>
        <v>50000</v>
      </c>
      <c r="AB1459" s="5">
        <v>4</v>
      </c>
      <c r="AC1459" s="6">
        <v>0</v>
      </c>
      <c r="AD1459" s="32">
        <v>0</v>
      </c>
      <c r="AE1459" s="67">
        <f t="shared" si="334"/>
        <v>1</v>
      </c>
      <c r="AF1459" s="70">
        <f>IF(C1459=Sheet6!$E$3,Sheet6!$E$4,IF('January 2023'!C1459=Sheet6!$F$3,Sheet6!$F$4,IF('January 2023'!C1459=Sheet6!$G$3,Sheet6!$G$4,IF('January 2023'!C1459=Sheet6!$H$3,Sheet6!$H$4,IF('January 2023'!C1459=Sheet6!$I$3,Sheet6!$I$4,IF('January 2023'!C1459=Sheet6!$J$3,Sheet6!$J$4,IF('January 2023'!C1459=Sheet6!$K$3,Sheet6!$K$4,IF('January 2023'!C1459=Sheet6!$L$3,Sheet6!$L$4))))))))</f>
        <v>0.11591202664236167</v>
      </c>
      <c r="AG1459" s="74">
        <f t="shared" si="335"/>
        <v>0.13618132153106746</v>
      </c>
      <c r="AH1459" s="71">
        <v>0.83099999999999996</v>
      </c>
      <c r="AI1459" s="72">
        <f t="shared" si="336"/>
        <v>0</v>
      </c>
      <c r="AJ1459" s="73">
        <f t="shared" si="337"/>
        <v>1</v>
      </c>
      <c r="AK1459" s="73">
        <v>0.63021003652928631</v>
      </c>
      <c r="AL1459" s="95">
        <f t="shared" si="338"/>
        <v>1</v>
      </c>
      <c r="AM1459" s="107">
        <v>0</v>
      </c>
      <c r="AN1459" s="98">
        <f t="shared" si="339"/>
        <v>4018.9701999999979</v>
      </c>
      <c r="AO1459" s="99" t="e">
        <f>SUMIF([1]Sheet1!$AB:$AB,E1459,[1]Sheet1!$AA:$AA)</f>
        <v>#VALUE!</v>
      </c>
      <c r="AP1459" s="100" t="str">
        <f t="shared" si="340"/>
        <v/>
      </c>
      <c r="AQ1459" s="97">
        <f t="shared" si="341"/>
        <v>1</v>
      </c>
      <c r="AR1459" s="100">
        <f t="shared" si="342"/>
        <v>0.99999999999999989</v>
      </c>
      <c r="AS1459" s="101">
        <f t="shared" si="343"/>
        <v>0.86381867846893257</v>
      </c>
      <c r="AT1459" s="100">
        <v>0.11591202664236167</v>
      </c>
      <c r="AU1459" s="108">
        <f t="shared" si="344"/>
        <v>0</v>
      </c>
    </row>
    <row r="1460" spans="1:47" hidden="1">
      <c r="A1460" s="21">
        <v>44927</v>
      </c>
      <c r="B1460" s="22" t="s">
        <v>13</v>
      </c>
      <c r="C1460" s="22" t="s">
        <v>974</v>
      </c>
      <c r="D1460" s="22" t="s">
        <v>1216</v>
      </c>
      <c r="E1460" s="22">
        <v>1000254078</v>
      </c>
      <c r="F1460" s="22" t="s">
        <v>32</v>
      </c>
      <c r="G1460" s="22">
        <v>1079549</v>
      </c>
      <c r="H1460" s="36" t="s">
        <v>20</v>
      </c>
      <c r="I1460" s="4" t="s">
        <v>3515</v>
      </c>
      <c r="J1460" s="4" t="s">
        <v>3553</v>
      </c>
      <c r="K1460" s="25">
        <v>5751</v>
      </c>
      <c r="L1460" s="25">
        <v>5751</v>
      </c>
      <c r="M1460" s="26">
        <v>0</v>
      </c>
      <c r="N1460" s="26">
        <v>0</v>
      </c>
      <c r="O1460" s="26">
        <v>4</v>
      </c>
      <c r="P1460" s="26">
        <v>0</v>
      </c>
      <c r="Q1460" s="26">
        <v>904.6</v>
      </c>
      <c r="R1460" s="27">
        <v>0</v>
      </c>
      <c r="S1460" s="27">
        <v>56687.30000000001</v>
      </c>
      <c r="T1460" s="28">
        <v>0</v>
      </c>
      <c r="U1460" s="27">
        <v>63800</v>
      </c>
      <c r="V1460" s="29">
        <v>0</v>
      </c>
      <c r="W1460" s="26">
        <v>4</v>
      </c>
      <c r="X1460" s="30">
        <f t="shared" si="330"/>
        <v>4</v>
      </c>
      <c r="Y1460" s="31">
        <f t="shared" si="331"/>
        <v>904.6</v>
      </c>
      <c r="Z1460" s="31">
        <f t="shared" si="332"/>
        <v>56687.30000000001</v>
      </c>
      <c r="AA1460" s="31">
        <f t="shared" si="333"/>
        <v>63800</v>
      </c>
      <c r="AB1460" s="5">
        <v>4</v>
      </c>
      <c r="AC1460" s="6">
        <v>0</v>
      </c>
      <c r="AD1460" s="30">
        <v>0</v>
      </c>
      <c r="AE1460" s="67">
        <f t="shared" si="334"/>
        <v>1</v>
      </c>
      <c r="AF1460" s="70">
        <f>IF(C1460=Sheet6!$E$3,Sheet6!$E$4,IF('January 2023'!C1460=Sheet6!$F$3,Sheet6!$F$4,IF('January 2023'!C1460=Sheet6!$G$3,Sheet6!$G$4,IF('January 2023'!C1460=Sheet6!$H$3,Sheet6!$H$4,IF('January 2023'!C1460=Sheet6!$I$3,Sheet6!$I$4,IF('January 2023'!C1460=Sheet6!$J$3,Sheet6!$J$4,IF('January 2023'!C1460=Sheet6!$K$3,Sheet6!$K$4,IF('January 2023'!C1460=Sheet6!$L$3,Sheet6!$L$4))))))))</f>
        <v>0.11591202664236167</v>
      </c>
      <c r="AG1460" s="74">
        <f t="shared" si="335"/>
        <v>0.15729438358546341</v>
      </c>
      <c r="AH1460" s="71">
        <v>0.83099999999999996</v>
      </c>
      <c r="AI1460" s="72">
        <f t="shared" si="336"/>
        <v>0</v>
      </c>
      <c r="AJ1460" s="73">
        <f t="shared" si="337"/>
        <v>1</v>
      </c>
      <c r="AK1460" s="73">
        <v>0.63021003652928631</v>
      </c>
      <c r="AL1460" s="95">
        <f t="shared" si="338"/>
        <v>1</v>
      </c>
      <c r="AM1460" s="107">
        <v>0</v>
      </c>
      <c r="AN1460" s="98">
        <f t="shared" si="339"/>
        <v>3874.4810000000002</v>
      </c>
      <c r="AO1460" s="99" t="e">
        <f>SUMIF([1]Sheet1!$AB:$AB,E1460,[1]Sheet1!$AA:$AA)</f>
        <v>#VALUE!</v>
      </c>
      <c r="AP1460" s="100" t="str">
        <f t="shared" si="340"/>
        <v/>
      </c>
      <c r="AQ1460" s="97">
        <f t="shared" si="341"/>
        <v>1</v>
      </c>
      <c r="AR1460" s="100">
        <f t="shared" si="342"/>
        <v>1.1254725485249781</v>
      </c>
      <c r="AS1460" s="101">
        <f t="shared" si="343"/>
        <v>0.82296948923740298</v>
      </c>
      <c r="AT1460" s="100">
        <v>0.11591202664236167</v>
      </c>
      <c r="AU1460" s="108">
        <f t="shared" si="344"/>
        <v>0</v>
      </c>
    </row>
    <row r="1461" spans="1:47" hidden="1">
      <c r="A1461" s="21">
        <v>44927</v>
      </c>
      <c r="B1461" s="23" t="s">
        <v>13</v>
      </c>
      <c r="C1461" s="23" t="s">
        <v>974</v>
      </c>
      <c r="D1461" s="23" t="s">
        <v>1224</v>
      </c>
      <c r="E1461" s="23">
        <v>1000283746</v>
      </c>
      <c r="F1461" s="23" t="s">
        <v>32</v>
      </c>
      <c r="G1461" s="22">
        <v>1079549</v>
      </c>
      <c r="H1461" s="36" t="s">
        <v>20</v>
      </c>
      <c r="I1461" s="4" t="s">
        <v>3526</v>
      </c>
      <c r="J1461" s="4" t="s">
        <v>3563</v>
      </c>
      <c r="K1461" s="24">
        <v>5594.3499999999985</v>
      </c>
      <c r="L1461" s="24">
        <v>5594.3499999999985</v>
      </c>
      <c r="M1461" s="29">
        <v>0</v>
      </c>
      <c r="N1461" s="29">
        <v>0</v>
      </c>
      <c r="O1461" s="29">
        <v>14</v>
      </c>
      <c r="P1461" s="29">
        <v>0</v>
      </c>
      <c r="Q1461" s="29">
        <v>3265.1</v>
      </c>
      <c r="R1461" s="28">
        <v>0</v>
      </c>
      <c r="S1461" s="28">
        <v>211000</v>
      </c>
      <c r="T1461" s="28">
        <v>0</v>
      </c>
      <c r="U1461" s="28">
        <v>211000</v>
      </c>
      <c r="V1461" s="29">
        <v>0</v>
      </c>
      <c r="W1461" s="29">
        <v>7</v>
      </c>
      <c r="X1461" s="32">
        <f t="shared" si="330"/>
        <v>14</v>
      </c>
      <c r="Y1461" s="33">
        <f t="shared" si="331"/>
        <v>3265.1</v>
      </c>
      <c r="Z1461" s="33">
        <f t="shared" si="332"/>
        <v>211000</v>
      </c>
      <c r="AA1461" s="33">
        <f t="shared" si="333"/>
        <v>211000</v>
      </c>
      <c r="AB1461" s="5">
        <v>7</v>
      </c>
      <c r="AC1461" s="6">
        <v>80599.199999999997</v>
      </c>
      <c r="AD1461" s="32">
        <v>0</v>
      </c>
      <c r="AE1461" s="67">
        <f t="shared" si="334"/>
        <v>0.5</v>
      </c>
      <c r="AF1461" s="70">
        <f>IF(C1461=Sheet6!$E$3,Sheet6!$E$4,IF('January 2023'!C1461=Sheet6!$F$3,Sheet6!$F$4,IF('January 2023'!C1461=Sheet6!$G$3,Sheet6!$G$4,IF('January 2023'!C1461=Sheet6!$H$3,Sheet6!$H$4,IF('January 2023'!C1461=Sheet6!$I$3,Sheet6!$I$4,IF('January 2023'!C1461=Sheet6!$J$3,Sheet6!$J$4,IF('January 2023'!C1461=Sheet6!$K$3,Sheet6!$K$4,IF('January 2023'!C1461=Sheet6!$L$3,Sheet6!$L$4))))))))</f>
        <v>0.11591202664236167</v>
      </c>
      <c r="AG1461" s="74">
        <f t="shared" si="335"/>
        <v>0.58364242494659802</v>
      </c>
      <c r="AH1461" s="71">
        <v>0.83099999999999996</v>
      </c>
      <c r="AI1461" s="72">
        <f t="shared" si="336"/>
        <v>0</v>
      </c>
      <c r="AJ1461" s="73">
        <f t="shared" si="337"/>
        <v>0.5</v>
      </c>
      <c r="AK1461" s="73">
        <v>0.63021003652928631</v>
      </c>
      <c r="AL1461" s="95">
        <f t="shared" si="338"/>
        <v>0</v>
      </c>
      <c r="AM1461" s="107">
        <v>0</v>
      </c>
      <c r="AN1461" s="98">
        <f t="shared" si="339"/>
        <v>1383.8048499999991</v>
      </c>
      <c r="AO1461" s="99" t="e">
        <f>SUMIF([1]Sheet1!$AB:$AB,E1461,[1]Sheet1!$AA:$AA)</f>
        <v>#VALUE!</v>
      </c>
      <c r="AP1461" s="100" t="str">
        <f t="shared" si="340"/>
        <v/>
      </c>
      <c r="AQ1461" s="97">
        <f t="shared" si="341"/>
        <v>1</v>
      </c>
      <c r="AR1461" s="100">
        <f t="shared" si="342"/>
        <v>1</v>
      </c>
      <c r="AS1461" s="101">
        <f t="shared" si="343"/>
        <v>0.41635757505340198</v>
      </c>
      <c r="AT1461" s="100">
        <v>0.11591202664236167</v>
      </c>
      <c r="AU1461" s="108">
        <f t="shared" si="344"/>
        <v>0</v>
      </c>
    </row>
    <row r="1462" spans="1:47" hidden="1">
      <c r="A1462" s="21">
        <v>44927</v>
      </c>
      <c r="B1462" s="23" t="s">
        <v>13</v>
      </c>
      <c r="C1462" s="23" t="s">
        <v>974</v>
      </c>
      <c r="D1462" s="23" t="s">
        <v>1212</v>
      </c>
      <c r="E1462" s="23">
        <v>1000260550</v>
      </c>
      <c r="F1462" s="23" t="s">
        <v>32</v>
      </c>
      <c r="G1462" s="22">
        <v>1069288</v>
      </c>
      <c r="H1462" s="36" t="s">
        <v>20</v>
      </c>
      <c r="I1462" s="4" t="s">
        <v>3526</v>
      </c>
      <c r="J1462" s="4" t="s">
        <v>3563</v>
      </c>
      <c r="K1462" s="24">
        <v>5491.6000000000349</v>
      </c>
      <c r="L1462" s="24">
        <v>5491.6000000000349</v>
      </c>
      <c r="M1462" s="29">
        <v>0</v>
      </c>
      <c r="N1462" s="29">
        <v>0</v>
      </c>
      <c r="O1462" s="29">
        <v>7</v>
      </c>
      <c r="P1462" s="29">
        <v>0</v>
      </c>
      <c r="Q1462" s="29">
        <v>764</v>
      </c>
      <c r="R1462" s="28">
        <v>0</v>
      </c>
      <c r="S1462" s="28">
        <v>47812.4</v>
      </c>
      <c r="T1462" s="28">
        <v>0</v>
      </c>
      <c r="U1462" s="28">
        <v>69000</v>
      </c>
      <c r="V1462" s="29">
        <v>0</v>
      </c>
      <c r="W1462" s="29">
        <v>6</v>
      </c>
      <c r="X1462" s="32">
        <f t="shared" si="330"/>
        <v>7</v>
      </c>
      <c r="Y1462" s="33">
        <f t="shared" si="331"/>
        <v>764</v>
      </c>
      <c r="Z1462" s="33">
        <f t="shared" si="332"/>
        <v>47812.4</v>
      </c>
      <c r="AA1462" s="33">
        <f t="shared" si="333"/>
        <v>69000</v>
      </c>
      <c r="AB1462" s="5">
        <v>6</v>
      </c>
      <c r="AC1462" s="6">
        <v>0</v>
      </c>
      <c r="AD1462" s="32">
        <v>0</v>
      </c>
      <c r="AE1462" s="67">
        <f t="shared" si="334"/>
        <v>0.8571428571428571</v>
      </c>
      <c r="AF1462" s="70">
        <f>IF(C1462=Sheet6!$E$3,Sheet6!$E$4,IF('January 2023'!C1462=Sheet6!$F$3,Sheet6!$F$4,IF('January 2023'!C1462=Sheet6!$G$3,Sheet6!$G$4,IF('January 2023'!C1462=Sheet6!$H$3,Sheet6!$H$4,IF('January 2023'!C1462=Sheet6!$I$3,Sheet6!$I$4,IF('January 2023'!C1462=Sheet6!$J$3,Sheet6!$J$4,IF('January 2023'!C1462=Sheet6!$K$3,Sheet6!$K$4,IF('January 2023'!C1462=Sheet6!$L$3,Sheet6!$L$4))))))))</f>
        <v>0.11591202664236167</v>
      </c>
      <c r="AG1462" s="74">
        <f t="shared" si="335"/>
        <v>0.13912156748488513</v>
      </c>
      <c r="AH1462" s="71">
        <v>0.83099999999999996</v>
      </c>
      <c r="AI1462" s="72">
        <f t="shared" si="336"/>
        <v>0</v>
      </c>
      <c r="AJ1462" s="73">
        <f t="shared" si="337"/>
        <v>0.8571428571428571</v>
      </c>
      <c r="AK1462" s="73">
        <v>0.63021003652928631</v>
      </c>
      <c r="AL1462" s="95">
        <f t="shared" si="338"/>
        <v>1</v>
      </c>
      <c r="AM1462" s="107">
        <v>0</v>
      </c>
      <c r="AN1462" s="98">
        <f t="shared" si="339"/>
        <v>3799.5196000000287</v>
      </c>
      <c r="AO1462" s="99" t="e">
        <f>SUMIF([1]Sheet1!$AB:$AB,E1462,[1]Sheet1!$AA:$AA)</f>
        <v>#VALUE!</v>
      </c>
      <c r="AP1462" s="100" t="str">
        <f t="shared" si="340"/>
        <v/>
      </c>
      <c r="AQ1462" s="97">
        <f t="shared" si="341"/>
        <v>1</v>
      </c>
      <c r="AR1462" s="100">
        <f t="shared" si="342"/>
        <v>1.4431402732345584</v>
      </c>
      <c r="AS1462" s="101">
        <f t="shared" si="343"/>
        <v>0.79922806308704275</v>
      </c>
      <c r="AT1462" s="100">
        <v>0.11591202664236167</v>
      </c>
      <c r="AU1462" s="108">
        <f t="shared" si="344"/>
        <v>0</v>
      </c>
    </row>
    <row r="1463" spans="1:47" hidden="1">
      <c r="A1463" s="21">
        <v>44927</v>
      </c>
      <c r="B1463" s="22" t="s">
        <v>13</v>
      </c>
      <c r="C1463" s="22" t="s">
        <v>974</v>
      </c>
      <c r="D1463" s="22" t="s">
        <v>1185</v>
      </c>
      <c r="E1463" s="22">
        <v>1000260359</v>
      </c>
      <c r="F1463" s="22" t="s">
        <v>32</v>
      </c>
      <c r="G1463" s="22">
        <v>1069288</v>
      </c>
      <c r="H1463" s="36" t="s">
        <v>20</v>
      </c>
      <c r="I1463" s="4" t="s">
        <v>3524</v>
      </c>
      <c r="J1463" s="4" t="s">
        <v>3562</v>
      </c>
      <c r="K1463" s="25">
        <v>5449.6000000000349</v>
      </c>
      <c r="L1463" s="25">
        <v>5449.6000000000349</v>
      </c>
      <c r="M1463" s="26">
        <v>0</v>
      </c>
      <c r="N1463" s="26">
        <v>0</v>
      </c>
      <c r="O1463" s="26">
        <v>2</v>
      </c>
      <c r="P1463" s="26">
        <v>0</v>
      </c>
      <c r="Q1463" s="26">
        <v>200</v>
      </c>
      <c r="R1463" s="27">
        <v>0</v>
      </c>
      <c r="S1463" s="27">
        <v>12999.999999999998</v>
      </c>
      <c r="T1463" s="28">
        <v>0</v>
      </c>
      <c r="U1463" s="27">
        <v>13000</v>
      </c>
      <c r="V1463" s="29">
        <v>0</v>
      </c>
      <c r="W1463" s="26">
        <v>1</v>
      </c>
      <c r="X1463" s="30">
        <f t="shared" si="330"/>
        <v>2</v>
      </c>
      <c r="Y1463" s="31">
        <f t="shared" si="331"/>
        <v>200</v>
      </c>
      <c r="Z1463" s="31">
        <f t="shared" si="332"/>
        <v>12999.999999999998</v>
      </c>
      <c r="AA1463" s="31">
        <f t="shared" si="333"/>
        <v>13000</v>
      </c>
      <c r="AB1463" s="5">
        <v>1</v>
      </c>
      <c r="AC1463" s="6">
        <v>0</v>
      </c>
      <c r="AD1463" s="30">
        <v>0</v>
      </c>
      <c r="AE1463" s="67">
        <f t="shared" si="334"/>
        <v>0.5</v>
      </c>
      <c r="AF1463" s="70">
        <f>IF(C1463=Sheet6!$E$3,Sheet6!$E$4,IF('January 2023'!C1463=Sheet6!$F$3,Sheet6!$F$4,IF('January 2023'!C1463=Sheet6!$G$3,Sheet6!$G$4,IF('January 2023'!C1463=Sheet6!$H$3,Sheet6!$H$4,IF('January 2023'!C1463=Sheet6!$I$3,Sheet6!$I$4,IF('January 2023'!C1463=Sheet6!$J$3,Sheet6!$J$4,IF('January 2023'!C1463=Sheet6!$K$3,Sheet6!$K$4,IF('January 2023'!C1463=Sheet6!$L$3,Sheet6!$L$4))))))))</f>
        <v>0.11591202664236167</v>
      </c>
      <c r="AG1463" s="74">
        <f t="shared" si="335"/>
        <v>3.6699941280093719E-2</v>
      </c>
      <c r="AH1463" s="71">
        <v>0.83099999999999996</v>
      </c>
      <c r="AI1463" s="72">
        <f t="shared" si="336"/>
        <v>0</v>
      </c>
      <c r="AJ1463" s="73">
        <f t="shared" si="337"/>
        <v>0.5</v>
      </c>
      <c r="AK1463" s="73">
        <v>0.63021003652928631</v>
      </c>
      <c r="AL1463" s="95">
        <f t="shared" si="338"/>
        <v>0</v>
      </c>
      <c r="AM1463" s="107">
        <v>0</v>
      </c>
      <c r="AN1463" s="98">
        <f t="shared" si="339"/>
        <v>4328.6176000000287</v>
      </c>
      <c r="AO1463" s="99" t="e">
        <f>SUMIF([1]Sheet1!$AB:$AB,E1463,[1]Sheet1!$AA:$AA)</f>
        <v>#VALUE!</v>
      </c>
      <c r="AP1463" s="100" t="str">
        <f t="shared" si="340"/>
        <v/>
      </c>
      <c r="AQ1463" s="97">
        <f t="shared" si="341"/>
        <v>1</v>
      </c>
      <c r="AR1463" s="100">
        <f t="shared" si="342"/>
        <v>1.0000000000000002</v>
      </c>
      <c r="AS1463" s="101">
        <f t="shared" si="343"/>
        <v>0.96330005871990632</v>
      </c>
      <c r="AT1463" s="100">
        <v>0.11591202664236167</v>
      </c>
      <c r="AU1463" s="108">
        <f t="shared" si="344"/>
        <v>0</v>
      </c>
    </row>
    <row r="1464" spans="1:47" hidden="1">
      <c r="A1464" s="21">
        <v>44927</v>
      </c>
      <c r="B1464" s="22" t="s">
        <v>13</v>
      </c>
      <c r="C1464" s="22" t="s">
        <v>974</v>
      </c>
      <c r="D1464" s="22" t="s">
        <v>1293</v>
      </c>
      <c r="E1464" s="22">
        <v>1000260351</v>
      </c>
      <c r="F1464" s="22" t="s">
        <v>32</v>
      </c>
      <c r="G1464" s="22">
        <v>1069288</v>
      </c>
      <c r="H1464" s="36" t="s">
        <v>20</v>
      </c>
      <c r="I1464" s="4" t="s">
        <v>3524</v>
      </c>
      <c r="J1464" s="4" t="s">
        <v>3562</v>
      </c>
      <c r="K1464" s="25">
        <v>5414.8299999999945</v>
      </c>
      <c r="L1464" s="25">
        <v>5414.8299999999945</v>
      </c>
      <c r="M1464" s="26">
        <v>0</v>
      </c>
      <c r="N1464" s="26">
        <v>0</v>
      </c>
      <c r="O1464" s="26">
        <v>4</v>
      </c>
      <c r="P1464" s="26">
        <v>0</v>
      </c>
      <c r="Q1464" s="26">
        <v>902.7</v>
      </c>
      <c r="R1464" s="27">
        <v>0</v>
      </c>
      <c r="S1464" s="27">
        <v>59885.95</v>
      </c>
      <c r="T1464" s="28">
        <v>0</v>
      </c>
      <c r="U1464" s="27">
        <v>57500</v>
      </c>
      <c r="V1464" s="29">
        <v>0</v>
      </c>
      <c r="W1464" s="26">
        <v>3</v>
      </c>
      <c r="X1464" s="30">
        <f t="shared" si="330"/>
        <v>4</v>
      </c>
      <c r="Y1464" s="31">
        <f t="shared" si="331"/>
        <v>902.7</v>
      </c>
      <c r="Z1464" s="31">
        <f t="shared" si="332"/>
        <v>59885.95</v>
      </c>
      <c r="AA1464" s="31">
        <f t="shared" si="333"/>
        <v>57500</v>
      </c>
      <c r="AB1464" s="5">
        <v>3</v>
      </c>
      <c r="AC1464" s="6">
        <v>0</v>
      </c>
      <c r="AD1464" s="30">
        <v>0</v>
      </c>
      <c r="AE1464" s="67">
        <f t="shared" si="334"/>
        <v>0.75</v>
      </c>
      <c r="AF1464" s="70">
        <f>IF(C1464=Sheet6!$E$3,Sheet6!$E$4,IF('January 2023'!C1464=Sheet6!$F$3,Sheet6!$F$4,IF('January 2023'!C1464=Sheet6!$G$3,Sheet6!$G$4,IF('January 2023'!C1464=Sheet6!$H$3,Sheet6!$H$4,IF('January 2023'!C1464=Sheet6!$I$3,Sheet6!$I$4,IF('January 2023'!C1464=Sheet6!$J$3,Sheet6!$J$4,IF('January 2023'!C1464=Sheet6!$K$3,Sheet6!$K$4,IF('January 2023'!C1464=Sheet6!$L$3,Sheet6!$L$4))))))))</f>
        <v>0.11591202664236167</v>
      </c>
      <c r="AG1464" s="74">
        <f t="shared" si="335"/>
        <v>0.16670883481106535</v>
      </c>
      <c r="AH1464" s="71">
        <v>0.83099999999999996</v>
      </c>
      <c r="AI1464" s="72">
        <f t="shared" si="336"/>
        <v>0</v>
      </c>
      <c r="AJ1464" s="73">
        <f t="shared" si="337"/>
        <v>0.75</v>
      </c>
      <c r="AK1464" s="73">
        <v>0.63021003652928631</v>
      </c>
      <c r="AL1464" s="95">
        <f t="shared" si="338"/>
        <v>1</v>
      </c>
      <c r="AM1464" s="107">
        <v>0</v>
      </c>
      <c r="AN1464" s="98">
        <f t="shared" si="339"/>
        <v>3597.0237299999953</v>
      </c>
      <c r="AO1464" s="99" t="e">
        <f>SUMIF([1]Sheet1!$AB:$AB,E1464,[1]Sheet1!$AA:$AA)</f>
        <v>#VALUE!</v>
      </c>
      <c r="AP1464" s="100" t="str">
        <f t="shared" si="340"/>
        <v/>
      </c>
      <c r="AQ1464" s="97">
        <f t="shared" si="341"/>
        <v>1</v>
      </c>
      <c r="AR1464" s="100">
        <f t="shared" si="342"/>
        <v>0.96015843449089477</v>
      </c>
      <c r="AS1464" s="101">
        <f t="shared" si="343"/>
        <v>0.83993310615200634</v>
      </c>
      <c r="AT1464" s="100">
        <v>0.11591202664236167</v>
      </c>
      <c r="AU1464" s="108">
        <f t="shared" si="344"/>
        <v>0</v>
      </c>
    </row>
    <row r="1465" spans="1:47" hidden="1">
      <c r="A1465" s="21">
        <v>44927</v>
      </c>
      <c r="B1465" s="22" t="s">
        <v>13</v>
      </c>
      <c r="C1465" s="22" t="s">
        <v>974</v>
      </c>
      <c r="D1465" s="22" t="s">
        <v>1247</v>
      </c>
      <c r="E1465" s="22">
        <v>1000281328</v>
      </c>
      <c r="F1465" s="22" t="s">
        <v>32</v>
      </c>
      <c r="G1465" s="22">
        <v>1079549</v>
      </c>
      <c r="H1465" s="36" t="s">
        <v>20</v>
      </c>
      <c r="I1465" s="4" t="s">
        <v>3515</v>
      </c>
      <c r="J1465" s="4" t="s">
        <v>3553</v>
      </c>
      <c r="K1465" s="25">
        <v>5262.6000000000058</v>
      </c>
      <c r="L1465" s="25">
        <v>5262.6000000000058</v>
      </c>
      <c r="M1465" s="26">
        <v>0</v>
      </c>
      <c r="N1465" s="26">
        <v>0</v>
      </c>
      <c r="O1465" s="26">
        <v>19</v>
      </c>
      <c r="P1465" s="26">
        <v>0</v>
      </c>
      <c r="Q1465" s="26">
        <v>3727.3999999999996</v>
      </c>
      <c r="R1465" s="27">
        <v>0</v>
      </c>
      <c r="S1465" s="27">
        <v>231818.99999999997</v>
      </c>
      <c r="T1465" s="28">
        <v>0</v>
      </c>
      <c r="U1465" s="27">
        <v>279470</v>
      </c>
      <c r="V1465" s="29">
        <v>0</v>
      </c>
      <c r="W1465" s="26">
        <v>12</v>
      </c>
      <c r="X1465" s="30">
        <f t="shared" si="330"/>
        <v>19</v>
      </c>
      <c r="Y1465" s="31">
        <f t="shared" si="331"/>
        <v>3727.3999999999996</v>
      </c>
      <c r="Z1465" s="31">
        <f t="shared" si="332"/>
        <v>231818.99999999997</v>
      </c>
      <c r="AA1465" s="31">
        <f t="shared" si="333"/>
        <v>279470</v>
      </c>
      <c r="AB1465" s="5">
        <v>12</v>
      </c>
      <c r="AC1465" s="6">
        <v>0</v>
      </c>
      <c r="AD1465" s="30">
        <v>0</v>
      </c>
      <c r="AE1465" s="67">
        <f t="shared" si="334"/>
        <v>0.63157894736842102</v>
      </c>
      <c r="AF1465" s="70">
        <f>IF(C1465=Sheet6!$E$3,Sheet6!$E$4,IF('January 2023'!C1465=Sheet6!$F$3,Sheet6!$F$4,IF('January 2023'!C1465=Sheet6!$G$3,Sheet6!$G$4,IF('January 2023'!C1465=Sheet6!$H$3,Sheet6!$H$4,IF('January 2023'!C1465=Sheet6!$I$3,Sheet6!$I$4,IF('January 2023'!C1465=Sheet6!$J$3,Sheet6!$J$4,IF('January 2023'!C1465=Sheet6!$K$3,Sheet6!$K$4,IF('January 2023'!C1465=Sheet6!$L$3,Sheet6!$L$4))))))))</f>
        <v>0.11591202664236167</v>
      </c>
      <c r="AG1465" s="74">
        <f t="shared" si="335"/>
        <v>0.70828107779424532</v>
      </c>
      <c r="AH1465" s="71">
        <v>0.83099999999999996</v>
      </c>
      <c r="AI1465" s="72">
        <f t="shared" si="336"/>
        <v>0</v>
      </c>
      <c r="AJ1465" s="73">
        <f t="shared" si="337"/>
        <v>0.63157894736842102</v>
      </c>
      <c r="AK1465" s="73">
        <v>0.63021003652928631</v>
      </c>
      <c r="AL1465" s="95">
        <f t="shared" si="338"/>
        <v>1</v>
      </c>
      <c r="AM1465" s="107">
        <v>0</v>
      </c>
      <c r="AN1465" s="98">
        <f t="shared" si="339"/>
        <v>645.82060000000456</v>
      </c>
      <c r="AO1465" s="99" t="e">
        <f>SUMIF([1]Sheet1!$AB:$AB,E1465,[1]Sheet1!$AA:$AA)</f>
        <v>#VALUE!</v>
      </c>
      <c r="AP1465" s="100" t="str">
        <f t="shared" si="340"/>
        <v/>
      </c>
      <c r="AQ1465" s="97">
        <f t="shared" si="341"/>
        <v>1</v>
      </c>
      <c r="AR1465" s="100">
        <f t="shared" si="342"/>
        <v>1.205552607853541</v>
      </c>
      <c r="AS1465" s="101">
        <f t="shared" si="343"/>
        <v>0.14612989957183076</v>
      </c>
      <c r="AT1465" s="100">
        <v>0.11591202664236167</v>
      </c>
      <c r="AU1465" s="108">
        <f t="shared" si="344"/>
        <v>0</v>
      </c>
    </row>
    <row r="1466" spans="1:47" hidden="1">
      <c r="A1466" s="21">
        <v>44927</v>
      </c>
      <c r="B1466" s="23" t="s">
        <v>13</v>
      </c>
      <c r="C1466" s="23" t="s">
        <v>974</v>
      </c>
      <c r="D1466" s="23" t="s">
        <v>1271</v>
      </c>
      <c r="E1466" s="23">
        <v>1000283459</v>
      </c>
      <c r="F1466" s="23" t="s">
        <v>32</v>
      </c>
      <c r="G1466" s="22">
        <v>1079549</v>
      </c>
      <c r="H1466" s="36" t="s">
        <v>20</v>
      </c>
      <c r="I1466" s="4" t="s">
        <v>3526</v>
      </c>
      <c r="J1466" s="4" t="s">
        <v>3563</v>
      </c>
      <c r="K1466" s="24">
        <v>5231.7999999999884</v>
      </c>
      <c r="L1466" s="24">
        <v>5231.7999999999884</v>
      </c>
      <c r="M1466" s="29">
        <v>0</v>
      </c>
      <c r="N1466" s="29">
        <v>0</v>
      </c>
      <c r="O1466" s="29">
        <v>9</v>
      </c>
      <c r="P1466" s="29">
        <v>0</v>
      </c>
      <c r="Q1466" s="29">
        <v>1546.5</v>
      </c>
      <c r="R1466" s="28">
        <v>0</v>
      </c>
      <c r="S1466" s="28">
        <v>102597.84999999999</v>
      </c>
      <c r="T1466" s="28">
        <v>0</v>
      </c>
      <c r="U1466" s="28">
        <v>108000</v>
      </c>
      <c r="V1466" s="29">
        <v>0</v>
      </c>
      <c r="W1466" s="29">
        <v>5</v>
      </c>
      <c r="X1466" s="32">
        <f t="shared" si="330"/>
        <v>9</v>
      </c>
      <c r="Y1466" s="33">
        <f t="shared" si="331"/>
        <v>1546.5</v>
      </c>
      <c r="Z1466" s="33">
        <f t="shared" si="332"/>
        <v>102597.84999999999</v>
      </c>
      <c r="AA1466" s="33">
        <f t="shared" si="333"/>
        <v>108000</v>
      </c>
      <c r="AB1466" s="5">
        <v>5</v>
      </c>
      <c r="AC1466" s="6">
        <v>0</v>
      </c>
      <c r="AD1466" s="32">
        <v>0</v>
      </c>
      <c r="AE1466" s="67">
        <f t="shared" si="334"/>
        <v>0.55555555555555558</v>
      </c>
      <c r="AF1466" s="70">
        <f>IF(C1466=Sheet6!$E$3,Sheet6!$E$4,IF('January 2023'!C1466=Sheet6!$F$3,Sheet6!$F$4,IF('January 2023'!C1466=Sheet6!$G$3,Sheet6!$G$4,IF('January 2023'!C1466=Sheet6!$H$3,Sheet6!$H$4,IF('January 2023'!C1466=Sheet6!$I$3,Sheet6!$I$4,IF('January 2023'!C1466=Sheet6!$J$3,Sheet6!$J$4,IF('January 2023'!C1466=Sheet6!$K$3,Sheet6!$K$4,IF('January 2023'!C1466=Sheet6!$L$3,Sheet6!$L$4))))))))</f>
        <v>0.11591202664236167</v>
      </c>
      <c r="AG1466" s="74">
        <f t="shared" si="335"/>
        <v>0.29559616193279625</v>
      </c>
      <c r="AH1466" s="71">
        <v>0.83099999999999996</v>
      </c>
      <c r="AI1466" s="72">
        <f t="shared" si="336"/>
        <v>0</v>
      </c>
      <c r="AJ1466" s="73">
        <f t="shared" si="337"/>
        <v>0.55555555555555558</v>
      </c>
      <c r="AK1466" s="73">
        <v>0.63021003652928631</v>
      </c>
      <c r="AL1466" s="95">
        <f t="shared" si="338"/>
        <v>0</v>
      </c>
      <c r="AM1466" s="107">
        <v>0</v>
      </c>
      <c r="AN1466" s="98">
        <f t="shared" si="339"/>
        <v>2801.1257999999898</v>
      </c>
      <c r="AO1466" s="99" t="e">
        <f>SUMIF([1]Sheet1!$AB:$AB,E1466,[1]Sheet1!$AA:$AA)</f>
        <v>#VALUE!</v>
      </c>
      <c r="AP1466" s="100" t="str">
        <f t="shared" si="340"/>
        <v/>
      </c>
      <c r="AQ1466" s="97">
        <f t="shared" si="341"/>
        <v>1</v>
      </c>
      <c r="AR1466" s="100">
        <f t="shared" si="342"/>
        <v>1.0526536374787581</v>
      </c>
      <c r="AS1466" s="101">
        <f t="shared" si="343"/>
        <v>0.68883962491668205</v>
      </c>
      <c r="AT1466" s="100">
        <v>0.11591202664236167</v>
      </c>
      <c r="AU1466" s="108">
        <f t="shared" si="344"/>
        <v>0</v>
      </c>
    </row>
    <row r="1467" spans="1:47" hidden="1">
      <c r="A1467" s="21">
        <v>44927</v>
      </c>
      <c r="B1467" s="23" t="s">
        <v>13</v>
      </c>
      <c r="C1467" s="23" t="s">
        <v>974</v>
      </c>
      <c r="D1467" s="23" t="s">
        <v>1223</v>
      </c>
      <c r="E1467" s="23">
        <v>1000284552</v>
      </c>
      <c r="F1467" s="23" t="s">
        <v>32</v>
      </c>
      <c r="G1467" s="22">
        <v>1079549</v>
      </c>
      <c r="H1467" s="36" t="s">
        <v>20</v>
      </c>
      <c r="I1467" s="4" t="s">
        <v>3526</v>
      </c>
      <c r="J1467" s="4" t="s">
        <v>3563</v>
      </c>
      <c r="K1467" s="24">
        <v>5085.3999999999651</v>
      </c>
      <c r="L1467" s="24">
        <v>5085.3999999999651</v>
      </c>
      <c r="M1467" s="29">
        <v>0</v>
      </c>
      <c r="N1467" s="29">
        <v>0</v>
      </c>
      <c r="O1467" s="29">
        <v>8</v>
      </c>
      <c r="P1467" s="29">
        <v>0</v>
      </c>
      <c r="Q1467" s="29">
        <v>1078.8</v>
      </c>
      <c r="R1467" s="28">
        <v>0</v>
      </c>
      <c r="S1467" s="28">
        <v>69798.92</v>
      </c>
      <c r="T1467" s="28">
        <v>0</v>
      </c>
      <c r="U1467" s="28">
        <v>69500</v>
      </c>
      <c r="V1467" s="29">
        <v>0</v>
      </c>
      <c r="W1467" s="29">
        <v>4</v>
      </c>
      <c r="X1467" s="32">
        <f t="shared" si="330"/>
        <v>8</v>
      </c>
      <c r="Y1467" s="33">
        <f t="shared" si="331"/>
        <v>1078.8</v>
      </c>
      <c r="Z1467" s="33">
        <f t="shared" si="332"/>
        <v>69798.92</v>
      </c>
      <c r="AA1467" s="33">
        <f t="shared" si="333"/>
        <v>69500</v>
      </c>
      <c r="AB1467" s="5">
        <v>4</v>
      </c>
      <c r="AC1467" s="6">
        <v>0</v>
      </c>
      <c r="AD1467" s="32">
        <v>0</v>
      </c>
      <c r="AE1467" s="67">
        <f t="shared" si="334"/>
        <v>0.5</v>
      </c>
      <c r="AF1467" s="70">
        <f>IF(C1467=Sheet6!$E$3,Sheet6!$E$4,IF('January 2023'!C1467=Sheet6!$F$3,Sheet6!$F$4,IF('January 2023'!C1467=Sheet6!$G$3,Sheet6!$G$4,IF('January 2023'!C1467=Sheet6!$H$3,Sheet6!$H$4,IF('January 2023'!C1467=Sheet6!$I$3,Sheet6!$I$4,IF('January 2023'!C1467=Sheet6!$J$3,Sheet6!$J$4,IF('January 2023'!C1467=Sheet6!$K$3,Sheet6!$K$4,IF('January 2023'!C1467=Sheet6!$L$3,Sheet6!$L$4))))))))</f>
        <v>0.11591202664236167</v>
      </c>
      <c r="AG1467" s="74">
        <f t="shared" si="335"/>
        <v>0.2121367050772815</v>
      </c>
      <c r="AH1467" s="71">
        <v>0.83099999999999996</v>
      </c>
      <c r="AI1467" s="72">
        <f t="shared" si="336"/>
        <v>0</v>
      </c>
      <c r="AJ1467" s="73">
        <f t="shared" si="337"/>
        <v>0.5</v>
      </c>
      <c r="AK1467" s="73">
        <v>0.63021003652928631</v>
      </c>
      <c r="AL1467" s="95">
        <f t="shared" si="338"/>
        <v>0</v>
      </c>
      <c r="AM1467" s="107">
        <v>0</v>
      </c>
      <c r="AN1467" s="98">
        <f t="shared" si="339"/>
        <v>3147.1673999999703</v>
      </c>
      <c r="AO1467" s="99" t="e">
        <f>SUMIF([1]Sheet1!$AB:$AB,E1467,[1]Sheet1!$AA:$AA)</f>
        <v>#VALUE!</v>
      </c>
      <c r="AP1467" s="100" t="str">
        <f t="shared" si="340"/>
        <v/>
      </c>
      <c r="AQ1467" s="97">
        <f t="shared" si="341"/>
        <v>1</v>
      </c>
      <c r="AR1467" s="100">
        <f t="shared" si="342"/>
        <v>0.99571741224649324</v>
      </c>
      <c r="AS1467" s="101">
        <f t="shared" si="343"/>
        <v>0.78877178897795175</v>
      </c>
      <c r="AT1467" s="100">
        <v>0.11591202664236167</v>
      </c>
      <c r="AU1467" s="108">
        <f t="shared" si="344"/>
        <v>0</v>
      </c>
    </row>
    <row r="1468" spans="1:47" hidden="1">
      <c r="A1468" s="21">
        <v>44927</v>
      </c>
      <c r="B1468" s="23" t="s">
        <v>13</v>
      </c>
      <c r="C1468" s="23" t="s">
        <v>974</v>
      </c>
      <c r="D1468" s="23" t="s">
        <v>1252</v>
      </c>
      <c r="E1468" s="23">
        <v>1000260759</v>
      </c>
      <c r="F1468" s="23" t="s">
        <v>32</v>
      </c>
      <c r="G1468" s="22">
        <v>1069288</v>
      </c>
      <c r="H1468" s="36" t="s">
        <v>20</v>
      </c>
      <c r="I1468" s="4" t="s">
        <v>3524</v>
      </c>
      <c r="J1468" s="4" t="s">
        <v>3562</v>
      </c>
      <c r="K1468" s="24">
        <v>4961</v>
      </c>
      <c r="L1468" s="24">
        <v>4961</v>
      </c>
      <c r="M1468" s="29">
        <v>0</v>
      </c>
      <c r="N1468" s="29">
        <v>0</v>
      </c>
      <c r="O1468" s="29">
        <v>12</v>
      </c>
      <c r="P1468" s="29">
        <v>0</v>
      </c>
      <c r="Q1468" s="29">
        <v>1956.7</v>
      </c>
      <c r="R1468" s="28">
        <v>0</v>
      </c>
      <c r="S1468" s="28">
        <v>125000</v>
      </c>
      <c r="T1468" s="28">
        <v>0</v>
      </c>
      <c r="U1468" s="28">
        <v>125000</v>
      </c>
      <c r="V1468" s="29">
        <v>0</v>
      </c>
      <c r="W1468" s="29">
        <v>6</v>
      </c>
      <c r="X1468" s="32">
        <f t="shared" si="330"/>
        <v>12</v>
      </c>
      <c r="Y1468" s="33">
        <f t="shared" si="331"/>
        <v>1956.7</v>
      </c>
      <c r="Z1468" s="33">
        <f t="shared" si="332"/>
        <v>125000</v>
      </c>
      <c r="AA1468" s="33">
        <f t="shared" si="333"/>
        <v>125000</v>
      </c>
      <c r="AB1468" s="5">
        <v>6</v>
      </c>
      <c r="AC1468" s="6">
        <v>0</v>
      </c>
      <c r="AD1468" s="32">
        <v>0</v>
      </c>
      <c r="AE1468" s="67">
        <f t="shared" si="334"/>
        <v>0.5</v>
      </c>
      <c r="AF1468" s="70">
        <f>IF(C1468=Sheet6!$E$3,Sheet6!$E$4,IF('January 2023'!C1468=Sheet6!$F$3,Sheet6!$F$4,IF('January 2023'!C1468=Sheet6!$G$3,Sheet6!$G$4,IF('January 2023'!C1468=Sheet6!$H$3,Sheet6!$H$4,IF('January 2023'!C1468=Sheet6!$I$3,Sheet6!$I$4,IF('January 2023'!C1468=Sheet6!$J$3,Sheet6!$J$4,IF('January 2023'!C1468=Sheet6!$K$3,Sheet6!$K$4,IF('January 2023'!C1468=Sheet6!$L$3,Sheet6!$L$4))))))))</f>
        <v>0.11591202664236167</v>
      </c>
      <c r="AG1468" s="74">
        <f t="shared" si="335"/>
        <v>0.39441644829671441</v>
      </c>
      <c r="AH1468" s="71">
        <v>0.83099999999999996</v>
      </c>
      <c r="AI1468" s="72">
        <f t="shared" si="336"/>
        <v>0</v>
      </c>
      <c r="AJ1468" s="73">
        <f t="shared" si="337"/>
        <v>0.5</v>
      </c>
      <c r="AK1468" s="73">
        <v>0.63021003652928631</v>
      </c>
      <c r="AL1468" s="95">
        <f t="shared" si="338"/>
        <v>0</v>
      </c>
      <c r="AM1468" s="107">
        <v>0</v>
      </c>
      <c r="AN1468" s="98">
        <f t="shared" si="339"/>
        <v>2165.8909999999992</v>
      </c>
      <c r="AO1468" s="99" t="e">
        <f>SUMIF([1]Sheet1!$AB:$AB,E1468,[1]Sheet1!$AA:$AA)</f>
        <v>#VALUE!</v>
      </c>
      <c r="AP1468" s="100" t="str">
        <f t="shared" si="340"/>
        <v/>
      </c>
      <c r="AQ1468" s="97">
        <f t="shared" si="341"/>
        <v>1</v>
      </c>
      <c r="AR1468" s="100">
        <f t="shared" si="342"/>
        <v>1</v>
      </c>
      <c r="AS1468" s="101">
        <f t="shared" si="343"/>
        <v>0.60558355170328559</v>
      </c>
      <c r="AT1468" s="100">
        <v>0.11591202664236167</v>
      </c>
      <c r="AU1468" s="108">
        <f t="shared" si="344"/>
        <v>0</v>
      </c>
    </row>
    <row r="1469" spans="1:47" hidden="1">
      <c r="A1469" s="21">
        <v>44927</v>
      </c>
      <c r="B1469" s="22" t="s">
        <v>13</v>
      </c>
      <c r="C1469" s="22" t="s">
        <v>974</v>
      </c>
      <c r="D1469" s="22" t="s">
        <v>1210</v>
      </c>
      <c r="E1469" s="22">
        <v>1000532964</v>
      </c>
      <c r="F1469" s="22" t="s">
        <v>32</v>
      </c>
      <c r="G1469" s="22">
        <v>1069288</v>
      </c>
      <c r="H1469" s="36" t="s">
        <v>20</v>
      </c>
      <c r="I1469" s="4" t="s">
        <v>3517</v>
      </c>
      <c r="J1469" s="4" t="s">
        <v>3555</v>
      </c>
      <c r="K1469" s="25">
        <v>4954.2000000000116</v>
      </c>
      <c r="L1469" s="25">
        <v>4954.2000000000116</v>
      </c>
      <c r="M1469" s="26">
        <v>0</v>
      </c>
      <c r="N1469" s="26">
        <v>0</v>
      </c>
      <c r="O1469" s="26">
        <v>19</v>
      </c>
      <c r="P1469" s="26">
        <v>0</v>
      </c>
      <c r="Q1469" s="26">
        <v>6941.4</v>
      </c>
      <c r="R1469" s="27">
        <v>0</v>
      </c>
      <c r="S1469" s="27">
        <v>441734.4499999999</v>
      </c>
      <c r="T1469" s="28">
        <v>0</v>
      </c>
      <c r="U1469" s="27">
        <v>444500</v>
      </c>
      <c r="V1469" s="29">
        <v>0</v>
      </c>
      <c r="W1469" s="26">
        <v>11</v>
      </c>
      <c r="X1469" s="30">
        <f t="shared" si="330"/>
        <v>19</v>
      </c>
      <c r="Y1469" s="31">
        <f t="shared" si="331"/>
        <v>6941.4</v>
      </c>
      <c r="Z1469" s="31">
        <f t="shared" si="332"/>
        <v>441734.4499999999</v>
      </c>
      <c r="AA1469" s="31">
        <f t="shared" si="333"/>
        <v>444500</v>
      </c>
      <c r="AB1469" s="5">
        <v>11</v>
      </c>
      <c r="AC1469" s="6">
        <v>0</v>
      </c>
      <c r="AD1469" s="30">
        <v>0</v>
      </c>
      <c r="AE1469" s="67">
        <f t="shared" si="334"/>
        <v>0.57894736842105265</v>
      </c>
      <c r="AF1469" s="70">
        <f>IF(C1469=Sheet6!$E$3,Sheet6!$E$4,IF('January 2023'!C1469=Sheet6!$F$3,Sheet6!$F$4,IF('January 2023'!C1469=Sheet6!$G$3,Sheet6!$G$4,IF('January 2023'!C1469=Sheet6!$H$3,Sheet6!$H$4,IF('January 2023'!C1469=Sheet6!$I$3,Sheet6!$I$4,IF('January 2023'!C1469=Sheet6!$J$3,Sheet6!$J$4,IF('January 2023'!C1469=Sheet6!$K$3,Sheet6!$K$4,IF('January 2023'!C1469=Sheet6!$L$3,Sheet6!$L$4))))))))</f>
        <v>0.11591202664236167</v>
      </c>
      <c r="AG1469" s="74">
        <f t="shared" si="335"/>
        <v>1.4011142061281303</v>
      </c>
      <c r="AH1469" s="71">
        <v>0.83099999999999996</v>
      </c>
      <c r="AI1469" s="72">
        <f t="shared" si="336"/>
        <v>1</v>
      </c>
      <c r="AJ1469" s="73">
        <f t="shared" si="337"/>
        <v>0.57894736842105265</v>
      </c>
      <c r="AK1469" s="73">
        <v>0.63021003652928631</v>
      </c>
      <c r="AL1469" s="95">
        <f t="shared" si="338"/>
        <v>0</v>
      </c>
      <c r="AM1469" s="107">
        <v>0</v>
      </c>
      <c r="AN1469" s="98">
        <f t="shared" si="339"/>
        <v>0</v>
      </c>
      <c r="AO1469" s="99" t="e">
        <f>SUMIF([1]Sheet1!$AB:$AB,E1469,[1]Sheet1!$AA:$AA)</f>
        <v>#VALUE!</v>
      </c>
      <c r="AP1469" s="100">
        <f t="shared" si="340"/>
        <v>1</v>
      </c>
      <c r="AQ1469" s="97">
        <f t="shared" si="341"/>
        <v>0</v>
      </c>
      <c r="AR1469" s="100">
        <f t="shared" si="342"/>
        <v>1.0062606618071108</v>
      </c>
      <c r="AS1469" s="101">
        <f t="shared" si="343"/>
        <v>-0.40988610832583716</v>
      </c>
      <c r="AT1469" s="100">
        <v>0.11591202664236167</v>
      </c>
      <c r="AU1469" s="108">
        <f t="shared" si="344"/>
        <v>1</v>
      </c>
    </row>
    <row r="1470" spans="1:47" hidden="1">
      <c r="A1470" s="21">
        <v>44927</v>
      </c>
      <c r="B1470" s="22" t="s">
        <v>13</v>
      </c>
      <c r="C1470" s="22" t="s">
        <v>974</v>
      </c>
      <c r="D1470" s="22" t="s">
        <v>1251</v>
      </c>
      <c r="E1470" s="22">
        <v>1000288056</v>
      </c>
      <c r="F1470" s="22" t="s">
        <v>32</v>
      </c>
      <c r="G1470" s="22">
        <v>1079549</v>
      </c>
      <c r="H1470" s="36" t="s">
        <v>20</v>
      </c>
      <c r="I1470" s="4" t="s">
        <v>3526</v>
      </c>
      <c r="J1470" s="4" t="s">
        <v>3563</v>
      </c>
      <c r="K1470" s="25">
        <v>4923.8000000000466</v>
      </c>
      <c r="L1470" s="25">
        <v>4923.8000000000466</v>
      </c>
      <c r="M1470" s="26">
        <v>0</v>
      </c>
      <c r="N1470" s="26">
        <v>0</v>
      </c>
      <c r="O1470" s="26">
        <v>10</v>
      </c>
      <c r="P1470" s="26">
        <v>0</v>
      </c>
      <c r="Q1470" s="26">
        <v>2201.8000000000002</v>
      </c>
      <c r="R1470" s="27">
        <v>0</v>
      </c>
      <c r="S1470" s="27">
        <v>145000</v>
      </c>
      <c r="T1470" s="28">
        <v>0</v>
      </c>
      <c r="U1470" s="27">
        <v>145000</v>
      </c>
      <c r="V1470" s="29">
        <v>0</v>
      </c>
      <c r="W1470" s="26">
        <v>3</v>
      </c>
      <c r="X1470" s="30">
        <f t="shared" si="330"/>
        <v>10</v>
      </c>
      <c r="Y1470" s="31">
        <f t="shared" si="331"/>
        <v>2201.8000000000002</v>
      </c>
      <c r="Z1470" s="31">
        <f t="shared" si="332"/>
        <v>145000</v>
      </c>
      <c r="AA1470" s="31">
        <f t="shared" si="333"/>
        <v>145000</v>
      </c>
      <c r="AB1470" s="5">
        <v>3</v>
      </c>
      <c r="AC1470" s="6">
        <v>0</v>
      </c>
      <c r="AD1470" s="30">
        <v>0</v>
      </c>
      <c r="AE1470" s="67">
        <f t="shared" si="334"/>
        <v>0.3</v>
      </c>
      <c r="AF1470" s="70">
        <f>IF(C1470=Sheet6!$E$3,Sheet6!$E$4,IF('January 2023'!C1470=Sheet6!$F$3,Sheet6!$F$4,IF('January 2023'!C1470=Sheet6!$G$3,Sheet6!$G$4,IF('January 2023'!C1470=Sheet6!$H$3,Sheet6!$H$4,IF('January 2023'!C1470=Sheet6!$I$3,Sheet6!$I$4,IF('January 2023'!C1470=Sheet6!$J$3,Sheet6!$J$4,IF('January 2023'!C1470=Sheet6!$K$3,Sheet6!$K$4,IF('January 2023'!C1470=Sheet6!$L$3,Sheet6!$L$4))))))))</f>
        <v>0.11591202664236167</v>
      </c>
      <c r="AG1470" s="74">
        <f t="shared" si="335"/>
        <v>0.44717494617977566</v>
      </c>
      <c r="AH1470" s="71">
        <v>0.83099999999999996</v>
      </c>
      <c r="AI1470" s="72">
        <f t="shared" si="336"/>
        <v>0</v>
      </c>
      <c r="AJ1470" s="73">
        <f t="shared" si="337"/>
        <v>0.3</v>
      </c>
      <c r="AK1470" s="73">
        <v>0.63021003652928631</v>
      </c>
      <c r="AL1470" s="95">
        <f t="shared" si="338"/>
        <v>0</v>
      </c>
      <c r="AM1470" s="107">
        <v>0</v>
      </c>
      <c r="AN1470" s="98">
        <f t="shared" si="339"/>
        <v>1889.8778000000384</v>
      </c>
      <c r="AO1470" s="99" t="e">
        <f>SUMIF([1]Sheet1!$AB:$AB,E1470,[1]Sheet1!$AA:$AA)</f>
        <v>#VALUE!</v>
      </c>
      <c r="AP1470" s="100" t="str">
        <f t="shared" si="340"/>
        <v/>
      </c>
      <c r="AQ1470" s="97">
        <f t="shared" si="341"/>
        <v>1</v>
      </c>
      <c r="AR1470" s="100">
        <f t="shared" si="342"/>
        <v>1</v>
      </c>
      <c r="AS1470" s="101">
        <f t="shared" si="343"/>
        <v>0.5528250538202244</v>
      </c>
      <c r="AT1470" s="100">
        <v>0.11591202664236167</v>
      </c>
      <c r="AU1470" s="108">
        <f t="shared" si="344"/>
        <v>0</v>
      </c>
    </row>
    <row r="1471" spans="1:47" hidden="1">
      <c r="A1471" s="21">
        <v>44927</v>
      </c>
      <c r="B1471" s="23" t="s">
        <v>13</v>
      </c>
      <c r="C1471" s="23" t="s">
        <v>974</v>
      </c>
      <c r="D1471" s="23" t="s">
        <v>1276</v>
      </c>
      <c r="E1471" s="23">
        <v>1002057081</v>
      </c>
      <c r="F1471" s="23" t="s">
        <v>32</v>
      </c>
      <c r="G1471" s="22">
        <v>1069288</v>
      </c>
      <c r="H1471" s="36" t="s">
        <v>20</v>
      </c>
      <c r="I1471" s="4" t="s">
        <v>3517</v>
      </c>
      <c r="J1471" s="4" t="s">
        <v>3555</v>
      </c>
      <c r="K1471" s="24">
        <v>4596.8199999999488</v>
      </c>
      <c r="L1471" s="24">
        <v>4596.8199999999488</v>
      </c>
      <c r="M1471" s="29">
        <v>0</v>
      </c>
      <c r="N1471" s="29">
        <v>0</v>
      </c>
      <c r="O1471" s="29">
        <v>14</v>
      </c>
      <c r="P1471" s="29">
        <v>0</v>
      </c>
      <c r="Q1471" s="29">
        <v>2076.1999999999998</v>
      </c>
      <c r="R1471" s="28">
        <v>0</v>
      </c>
      <c r="S1471" s="28">
        <v>132205.68000000002</v>
      </c>
      <c r="T1471" s="28">
        <v>0</v>
      </c>
      <c r="U1471" s="28">
        <v>153100</v>
      </c>
      <c r="V1471" s="29">
        <v>0</v>
      </c>
      <c r="W1471" s="29">
        <v>10</v>
      </c>
      <c r="X1471" s="32">
        <f t="shared" si="330"/>
        <v>14</v>
      </c>
      <c r="Y1471" s="33">
        <f t="shared" si="331"/>
        <v>2076.1999999999998</v>
      </c>
      <c r="Z1471" s="33">
        <f t="shared" si="332"/>
        <v>132205.68000000002</v>
      </c>
      <c r="AA1471" s="33">
        <f t="shared" si="333"/>
        <v>153100</v>
      </c>
      <c r="AB1471" s="5">
        <v>10</v>
      </c>
      <c r="AC1471" s="6">
        <v>0</v>
      </c>
      <c r="AD1471" s="32">
        <v>0</v>
      </c>
      <c r="AE1471" s="67">
        <f t="shared" si="334"/>
        <v>0.7142857142857143</v>
      </c>
      <c r="AF1471" s="70">
        <f>IF(C1471=Sheet6!$E$3,Sheet6!$E$4,IF('January 2023'!C1471=Sheet6!$F$3,Sheet6!$F$4,IF('January 2023'!C1471=Sheet6!$G$3,Sheet6!$G$4,IF('January 2023'!C1471=Sheet6!$H$3,Sheet6!$H$4,IF('January 2023'!C1471=Sheet6!$I$3,Sheet6!$I$4,IF('January 2023'!C1471=Sheet6!$J$3,Sheet6!$J$4,IF('January 2023'!C1471=Sheet6!$K$3,Sheet6!$K$4,IF('January 2023'!C1471=Sheet6!$L$3,Sheet6!$L$4))))))))</f>
        <v>0.11591202664236167</v>
      </c>
      <c r="AG1471" s="74">
        <f t="shared" si="335"/>
        <v>0.45166006065062869</v>
      </c>
      <c r="AH1471" s="71">
        <v>0.83099999999999996</v>
      </c>
      <c r="AI1471" s="72">
        <f t="shared" si="336"/>
        <v>0</v>
      </c>
      <c r="AJ1471" s="73">
        <f t="shared" si="337"/>
        <v>0.7142857142857143</v>
      </c>
      <c r="AK1471" s="73">
        <v>0.63021003652928631</v>
      </c>
      <c r="AL1471" s="95">
        <f t="shared" si="338"/>
        <v>1</v>
      </c>
      <c r="AM1471" s="107">
        <v>0</v>
      </c>
      <c r="AN1471" s="98">
        <f t="shared" si="339"/>
        <v>1743.7574199999576</v>
      </c>
      <c r="AO1471" s="99" t="e">
        <f>SUMIF([1]Sheet1!$AB:$AB,E1471,[1]Sheet1!$AA:$AA)</f>
        <v>#VALUE!</v>
      </c>
      <c r="AP1471" s="100" t="str">
        <f t="shared" si="340"/>
        <v/>
      </c>
      <c r="AQ1471" s="97">
        <f t="shared" si="341"/>
        <v>1</v>
      </c>
      <c r="AR1471" s="100">
        <f t="shared" si="342"/>
        <v>1.1580440416780882</v>
      </c>
      <c r="AS1471" s="101">
        <f t="shared" si="343"/>
        <v>0.47695775789957551</v>
      </c>
      <c r="AT1471" s="100">
        <v>0.11591202664236167</v>
      </c>
      <c r="AU1471" s="108">
        <f t="shared" si="344"/>
        <v>0</v>
      </c>
    </row>
    <row r="1472" spans="1:47" hidden="1">
      <c r="A1472" s="21">
        <v>44927</v>
      </c>
      <c r="B1472" s="22" t="s">
        <v>13</v>
      </c>
      <c r="C1472" s="22" t="s">
        <v>974</v>
      </c>
      <c r="D1472" s="22" t="s">
        <v>1236</v>
      </c>
      <c r="E1472" s="22">
        <v>1002057097</v>
      </c>
      <c r="F1472" s="22" t="s">
        <v>32</v>
      </c>
      <c r="G1472" s="22">
        <v>1069288</v>
      </c>
      <c r="H1472" s="36" t="s">
        <v>20</v>
      </c>
      <c r="I1472" s="4" t="s">
        <v>3526</v>
      </c>
      <c r="J1472" s="4" t="s">
        <v>3563</v>
      </c>
      <c r="K1472" s="25">
        <v>4378.2799999999988</v>
      </c>
      <c r="L1472" s="25">
        <v>4378.2799999999988</v>
      </c>
      <c r="M1472" s="26">
        <v>0</v>
      </c>
      <c r="N1472" s="26">
        <v>0</v>
      </c>
      <c r="O1472" s="26">
        <v>18</v>
      </c>
      <c r="P1472" s="26">
        <v>0</v>
      </c>
      <c r="Q1472" s="26">
        <v>4013.1</v>
      </c>
      <c r="R1472" s="27">
        <v>0</v>
      </c>
      <c r="S1472" s="27">
        <v>202064.81999999998</v>
      </c>
      <c r="T1472" s="28">
        <v>0</v>
      </c>
      <c r="U1472" s="27">
        <v>196100</v>
      </c>
      <c r="V1472" s="29">
        <v>0</v>
      </c>
      <c r="W1472" s="26">
        <v>9</v>
      </c>
      <c r="X1472" s="30">
        <f t="shared" si="330"/>
        <v>18</v>
      </c>
      <c r="Y1472" s="31">
        <f t="shared" si="331"/>
        <v>4013.1</v>
      </c>
      <c r="Z1472" s="31">
        <f t="shared" si="332"/>
        <v>202064.81999999998</v>
      </c>
      <c r="AA1472" s="31">
        <f t="shared" si="333"/>
        <v>196100</v>
      </c>
      <c r="AB1472" s="5">
        <v>9</v>
      </c>
      <c r="AC1472" s="6">
        <v>189855.75</v>
      </c>
      <c r="AD1472" s="30">
        <v>0</v>
      </c>
      <c r="AE1472" s="67">
        <f t="shared" si="334"/>
        <v>0.5</v>
      </c>
      <c r="AF1472" s="70">
        <f>IF(C1472=Sheet6!$E$3,Sheet6!$E$4,IF('January 2023'!C1472=Sheet6!$F$3,Sheet6!$F$4,IF('January 2023'!C1472=Sheet6!$G$3,Sheet6!$G$4,IF('January 2023'!C1472=Sheet6!$H$3,Sheet6!$H$4,IF('January 2023'!C1472=Sheet6!$I$3,Sheet6!$I$4,IF('January 2023'!C1472=Sheet6!$J$3,Sheet6!$J$4,IF('January 2023'!C1472=Sheet6!$K$3,Sheet6!$K$4,IF('January 2023'!C1472=Sheet6!$L$3,Sheet6!$L$4))))))))</f>
        <v>0.11591202664236167</v>
      </c>
      <c r="AG1472" s="74">
        <f t="shared" si="335"/>
        <v>0.91659281727070929</v>
      </c>
      <c r="AH1472" s="71">
        <v>0.83099999999999996</v>
      </c>
      <c r="AI1472" s="72">
        <f t="shared" si="336"/>
        <v>1</v>
      </c>
      <c r="AJ1472" s="73">
        <f t="shared" si="337"/>
        <v>0.5</v>
      </c>
      <c r="AK1472" s="73">
        <v>0.63021003652928631</v>
      </c>
      <c r="AL1472" s="95">
        <f t="shared" si="338"/>
        <v>0</v>
      </c>
      <c r="AM1472" s="107">
        <v>0</v>
      </c>
      <c r="AN1472" s="98">
        <f t="shared" si="339"/>
        <v>0</v>
      </c>
      <c r="AO1472" s="99" t="e">
        <f>SUMIF([1]Sheet1!$AB:$AB,E1472,[1]Sheet1!$AA:$AA)</f>
        <v>#VALUE!</v>
      </c>
      <c r="AP1472" s="100">
        <f t="shared" si="340"/>
        <v>1</v>
      </c>
      <c r="AQ1472" s="97">
        <f t="shared" si="341"/>
        <v>0</v>
      </c>
      <c r="AR1472" s="100">
        <f t="shared" si="342"/>
        <v>0.97048066061177807</v>
      </c>
      <c r="AS1472" s="101">
        <f t="shared" si="343"/>
        <v>0.1104643971831113</v>
      </c>
      <c r="AT1472" s="100">
        <v>0.11591202664236167</v>
      </c>
      <c r="AU1472" s="108">
        <f t="shared" si="344"/>
        <v>1</v>
      </c>
    </row>
    <row r="1473" spans="1:47" hidden="1">
      <c r="A1473" s="21">
        <v>44927</v>
      </c>
      <c r="B1473" s="22" t="s">
        <v>13</v>
      </c>
      <c r="C1473" s="22" t="s">
        <v>974</v>
      </c>
      <c r="D1473" s="22" t="s">
        <v>1300</v>
      </c>
      <c r="E1473" s="22">
        <v>1000284939</v>
      </c>
      <c r="F1473" s="22" t="s">
        <v>32</v>
      </c>
      <c r="G1473" s="22">
        <v>1079549</v>
      </c>
      <c r="H1473" s="36" t="s">
        <v>20</v>
      </c>
      <c r="I1473" s="4" t="s">
        <v>3526</v>
      </c>
      <c r="J1473" s="4" t="s">
        <v>3563</v>
      </c>
      <c r="K1473" s="25">
        <v>4361.32</v>
      </c>
      <c r="L1473" s="25">
        <v>4361.32</v>
      </c>
      <c r="M1473" s="26">
        <v>0</v>
      </c>
      <c r="N1473" s="26">
        <v>0</v>
      </c>
      <c r="O1473" s="26">
        <v>16</v>
      </c>
      <c r="P1473" s="26">
        <v>0</v>
      </c>
      <c r="Q1473" s="26">
        <v>4584.3999999999996</v>
      </c>
      <c r="R1473" s="27">
        <v>0</v>
      </c>
      <c r="S1473" s="27">
        <v>283000</v>
      </c>
      <c r="T1473" s="28">
        <v>0</v>
      </c>
      <c r="U1473" s="27">
        <v>283000</v>
      </c>
      <c r="V1473" s="29">
        <v>0</v>
      </c>
      <c r="W1473" s="26">
        <v>7</v>
      </c>
      <c r="X1473" s="30">
        <f t="shared" si="330"/>
        <v>16</v>
      </c>
      <c r="Y1473" s="31">
        <f t="shared" si="331"/>
        <v>4584.3999999999996</v>
      </c>
      <c r="Z1473" s="31">
        <f t="shared" si="332"/>
        <v>283000</v>
      </c>
      <c r="AA1473" s="31">
        <f t="shared" si="333"/>
        <v>283000</v>
      </c>
      <c r="AB1473" s="5">
        <v>7</v>
      </c>
      <c r="AC1473" s="6">
        <v>0</v>
      </c>
      <c r="AD1473" s="30">
        <v>0</v>
      </c>
      <c r="AE1473" s="67">
        <f t="shared" si="334"/>
        <v>0.4375</v>
      </c>
      <c r="AF1473" s="70">
        <f>IF(C1473=Sheet6!$E$3,Sheet6!$E$4,IF('January 2023'!C1473=Sheet6!$F$3,Sheet6!$F$4,IF('January 2023'!C1473=Sheet6!$G$3,Sheet6!$G$4,IF('January 2023'!C1473=Sheet6!$H$3,Sheet6!$H$4,IF('January 2023'!C1473=Sheet6!$I$3,Sheet6!$I$4,IF('January 2023'!C1473=Sheet6!$J$3,Sheet6!$J$4,IF('January 2023'!C1473=Sheet6!$K$3,Sheet6!$K$4,IF('January 2023'!C1473=Sheet6!$L$3,Sheet6!$L$4))))))))</f>
        <v>0.11591202664236167</v>
      </c>
      <c r="AG1473" s="74">
        <f t="shared" si="335"/>
        <v>1.0511496519402383</v>
      </c>
      <c r="AH1473" s="71">
        <v>0.83099999999999996</v>
      </c>
      <c r="AI1473" s="72">
        <f t="shared" si="336"/>
        <v>1</v>
      </c>
      <c r="AJ1473" s="73">
        <f t="shared" si="337"/>
        <v>0.4375</v>
      </c>
      <c r="AK1473" s="73">
        <v>0.63021003652928631</v>
      </c>
      <c r="AL1473" s="95">
        <f t="shared" si="338"/>
        <v>0</v>
      </c>
      <c r="AM1473" s="107">
        <v>0</v>
      </c>
      <c r="AN1473" s="98">
        <f t="shared" si="339"/>
        <v>0</v>
      </c>
      <c r="AO1473" s="99" t="e">
        <f>SUMIF([1]Sheet1!$AB:$AB,E1473,[1]Sheet1!$AA:$AA)</f>
        <v>#VALUE!</v>
      </c>
      <c r="AP1473" s="100">
        <f t="shared" si="340"/>
        <v>1</v>
      </c>
      <c r="AQ1473" s="97">
        <f t="shared" si="341"/>
        <v>0</v>
      </c>
      <c r="AR1473" s="100">
        <f t="shared" si="342"/>
        <v>1</v>
      </c>
      <c r="AS1473" s="101">
        <f t="shared" si="343"/>
        <v>-5.114965194023835E-2</v>
      </c>
      <c r="AT1473" s="100">
        <v>0.11591202664236167</v>
      </c>
      <c r="AU1473" s="108">
        <f t="shared" si="344"/>
        <v>1</v>
      </c>
    </row>
    <row r="1474" spans="1:47" hidden="1">
      <c r="A1474" s="21">
        <v>44927</v>
      </c>
      <c r="B1474" s="23" t="s">
        <v>13</v>
      </c>
      <c r="C1474" s="23" t="s">
        <v>974</v>
      </c>
      <c r="D1474" s="23" t="s">
        <v>1221</v>
      </c>
      <c r="E1474" s="23">
        <v>1000283466</v>
      </c>
      <c r="F1474" s="23" t="s">
        <v>32</v>
      </c>
      <c r="G1474" s="22">
        <v>1069288</v>
      </c>
      <c r="H1474" s="36" t="s">
        <v>20</v>
      </c>
      <c r="I1474" s="4" t="s">
        <v>3524</v>
      </c>
      <c r="J1474" s="4" t="s">
        <v>3562</v>
      </c>
      <c r="K1474" s="24">
        <v>4310.2000000000116</v>
      </c>
      <c r="L1474" s="24">
        <v>4310.2000000000116</v>
      </c>
      <c r="M1474" s="29">
        <v>0</v>
      </c>
      <c r="N1474" s="29">
        <v>0</v>
      </c>
      <c r="O1474" s="29">
        <v>22</v>
      </c>
      <c r="P1474" s="29">
        <v>0</v>
      </c>
      <c r="Q1474" s="29">
        <v>1656.6999999999998</v>
      </c>
      <c r="R1474" s="28">
        <v>0</v>
      </c>
      <c r="S1474" s="28">
        <v>107700</v>
      </c>
      <c r="T1474" s="28">
        <v>0</v>
      </c>
      <c r="U1474" s="28">
        <v>111700</v>
      </c>
      <c r="V1474" s="29">
        <v>0</v>
      </c>
      <c r="W1474" s="29">
        <v>15</v>
      </c>
      <c r="X1474" s="32">
        <f t="shared" si="330"/>
        <v>22</v>
      </c>
      <c r="Y1474" s="33">
        <f t="shared" si="331"/>
        <v>1656.6999999999998</v>
      </c>
      <c r="Z1474" s="33">
        <f t="shared" si="332"/>
        <v>107700</v>
      </c>
      <c r="AA1474" s="33">
        <f t="shared" si="333"/>
        <v>111700</v>
      </c>
      <c r="AB1474" s="5">
        <v>15</v>
      </c>
      <c r="AC1474" s="6">
        <v>0</v>
      </c>
      <c r="AD1474" s="32">
        <v>0</v>
      </c>
      <c r="AE1474" s="67">
        <f t="shared" si="334"/>
        <v>0.68181818181818177</v>
      </c>
      <c r="AF1474" s="70">
        <f>IF(C1474=Sheet6!$E$3,Sheet6!$E$4,IF('January 2023'!C1474=Sheet6!$F$3,Sheet6!$F$4,IF('January 2023'!C1474=Sheet6!$G$3,Sheet6!$G$4,IF('January 2023'!C1474=Sheet6!$H$3,Sheet6!$H$4,IF('January 2023'!C1474=Sheet6!$I$3,Sheet6!$I$4,IF('January 2023'!C1474=Sheet6!$J$3,Sheet6!$J$4,IF('January 2023'!C1474=Sheet6!$K$3,Sheet6!$K$4,IF('January 2023'!C1474=Sheet6!$L$3,Sheet6!$L$4))))))))</f>
        <v>0.11591202664236167</v>
      </c>
      <c r="AG1474" s="74">
        <f t="shared" si="335"/>
        <v>0.38436731474177427</v>
      </c>
      <c r="AH1474" s="71">
        <v>0.83099999999999996</v>
      </c>
      <c r="AI1474" s="72">
        <f t="shared" si="336"/>
        <v>0</v>
      </c>
      <c r="AJ1474" s="73">
        <f t="shared" si="337"/>
        <v>0.68181818181818177</v>
      </c>
      <c r="AK1474" s="73">
        <v>0.63021003652928631</v>
      </c>
      <c r="AL1474" s="95">
        <f t="shared" si="338"/>
        <v>1</v>
      </c>
      <c r="AM1474" s="107">
        <v>0</v>
      </c>
      <c r="AN1474" s="98">
        <f t="shared" si="339"/>
        <v>1925.0762000000095</v>
      </c>
      <c r="AO1474" s="99" t="e">
        <f>SUMIF([1]Sheet1!$AB:$AB,E1474,[1]Sheet1!$AA:$AA)</f>
        <v>#VALUE!</v>
      </c>
      <c r="AP1474" s="100" t="str">
        <f t="shared" si="340"/>
        <v/>
      </c>
      <c r="AQ1474" s="97">
        <f t="shared" si="341"/>
        <v>1</v>
      </c>
      <c r="AR1474" s="100">
        <f t="shared" si="342"/>
        <v>1.0371402042711235</v>
      </c>
      <c r="AS1474" s="101">
        <f t="shared" si="343"/>
        <v>0.60135720467357301</v>
      </c>
      <c r="AT1474" s="100">
        <v>0.11591202664236167</v>
      </c>
      <c r="AU1474" s="108">
        <f t="shared" si="344"/>
        <v>0</v>
      </c>
    </row>
    <row r="1475" spans="1:47" hidden="1">
      <c r="A1475" s="21">
        <v>44927</v>
      </c>
      <c r="B1475" s="23" t="s">
        <v>13</v>
      </c>
      <c r="C1475" s="23" t="s">
        <v>974</v>
      </c>
      <c r="D1475" s="23" t="s">
        <v>1269</v>
      </c>
      <c r="E1475" s="23">
        <v>1000260593</v>
      </c>
      <c r="F1475" s="23" t="s">
        <v>32</v>
      </c>
      <c r="G1475" s="22">
        <v>1069288</v>
      </c>
      <c r="H1475" s="36" t="s">
        <v>20</v>
      </c>
      <c r="I1475" s="4" t="s">
        <v>3524</v>
      </c>
      <c r="J1475" s="4" t="s">
        <v>3562</v>
      </c>
      <c r="K1475" s="24">
        <v>4205.1999999999534</v>
      </c>
      <c r="L1475" s="24">
        <v>4205.1999999999534</v>
      </c>
      <c r="M1475" s="29">
        <v>0</v>
      </c>
      <c r="N1475" s="29">
        <v>0</v>
      </c>
      <c r="O1475" s="29">
        <v>3</v>
      </c>
      <c r="P1475" s="29">
        <v>0</v>
      </c>
      <c r="Q1475" s="29">
        <v>1366.3000000000002</v>
      </c>
      <c r="R1475" s="28">
        <v>0</v>
      </c>
      <c r="S1475" s="28">
        <v>83500.000000000015</v>
      </c>
      <c r="T1475" s="28">
        <v>0</v>
      </c>
      <c r="U1475" s="28">
        <v>83500</v>
      </c>
      <c r="V1475" s="29">
        <v>0</v>
      </c>
      <c r="W1475" s="29">
        <v>2</v>
      </c>
      <c r="X1475" s="32">
        <f t="shared" si="330"/>
        <v>3</v>
      </c>
      <c r="Y1475" s="33">
        <f t="shared" si="331"/>
        <v>1366.3000000000002</v>
      </c>
      <c r="Z1475" s="33">
        <f t="shared" si="332"/>
        <v>83500.000000000015</v>
      </c>
      <c r="AA1475" s="33">
        <f t="shared" si="333"/>
        <v>83500</v>
      </c>
      <c r="AB1475" s="5">
        <v>2</v>
      </c>
      <c r="AC1475" s="6">
        <v>0</v>
      </c>
      <c r="AD1475" s="32">
        <v>0</v>
      </c>
      <c r="AE1475" s="67">
        <f t="shared" si="334"/>
        <v>0.66666666666666663</v>
      </c>
      <c r="AF1475" s="70">
        <f>IF(C1475=Sheet6!$E$3,Sheet6!$E$4,IF('January 2023'!C1475=Sheet6!$F$3,Sheet6!$F$4,IF('January 2023'!C1475=Sheet6!$G$3,Sheet6!$G$4,IF('January 2023'!C1475=Sheet6!$H$3,Sheet6!$H$4,IF('January 2023'!C1475=Sheet6!$I$3,Sheet6!$I$4,IF('January 2023'!C1475=Sheet6!$J$3,Sheet6!$J$4,IF('January 2023'!C1475=Sheet6!$K$3,Sheet6!$K$4,IF('January 2023'!C1475=Sheet6!$L$3,Sheet6!$L$4))))))))</f>
        <v>0.11591202664236167</v>
      </c>
      <c r="AG1475" s="74">
        <f t="shared" si="335"/>
        <v>0.32490725768097006</v>
      </c>
      <c r="AH1475" s="71">
        <v>0.83099999999999996</v>
      </c>
      <c r="AI1475" s="72">
        <f t="shared" si="336"/>
        <v>0</v>
      </c>
      <c r="AJ1475" s="73">
        <f t="shared" si="337"/>
        <v>0.66666666666666663</v>
      </c>
      <c r="AK1475" s="73">
        <v>0.63021003652928631</v>
      </c>
      <c r="AL1475" s="95">
        <f t="shared" si="338"/>
        <v>1</v>
      </c>
      <c r="AM1475" s="107">
        <v>0</v>
      </c>
      <c r="AN1475" s="98">
        <f t="shared" si="339"/>
        <v>2128.2211999999608</v>
      </c>
      <c r="AO1475" s="99" t="e">
        <f>SUMIF([1]Sheet1!$AB:$AB,E1475,[1]Sheet1!$AA:$AA)</f>
        <v>#VALUE!</v>
      </c>
      <c r="AP1475" s="100" t="str">
        <f t="shared" si="340"/>
        <v/>
      </c>
      <c r="AQ1475" s="97">
        <f t="shared" si="341"/>
        <v>1</v>
      </c>
      <c r="AR1475" s="100">
        <f t="shared" si="342"/>
        <v>0.99999999999999978</v>
      </c>
      <c r="AS1475" s="101">
        <f t="shared" si="343"/>
        <v>0.67509274231903005</v>
      </c>
      <c r="AT1475" s="100">
        <v>0.11591202664236167</v>
      </c>
      <c r="AU1475" s="108">
        <f t="shared" si="344"/>
        <v>0</v>
      </c>
    </row>
    <row r="1476" spans="1:47" hidden="1">
      <c r="A1476" s="21">
        <v>44927</v>
      </c>
      <c r="B1476" s="22" t="s">
        <v>13</v>
      </c>
      <c r="C1476" s="22" t="s">
        <v>974</v>
      </c>
      <c r="D1476" s="22" t="s">
        <v>1265</v>
      </c>
      <c r="E1476" s="22">
        <v>1001604414</v>
      </c>
      <c r="F1476" s="22" t="s">
        <v>32</v>
      </c>
      <c r="G1476" s="22">
        <v>1079549</v>
      </c>
      <c r="H1476" s="36" t="s">
        <v>20</v>
      </c>
      <c r="I1476" s="4" t="s">
        <v>3515</v>
      </c>
      <c r="J1476" s="4" t="s">
        <v>3553</v>
      </c>
      <c r="K1476" s="25">
        <v>4161.7099999999919</v>
      </c>
      <c r="L1476" s="25">
        <v>4161.7099999999919</v>
      </c>
      <c r="M1476" s="26">
        <v>0</v>
      </c>
      <c r="N1476" s="26">
        <v>0</v>
      </c>
      <c r="O1476" s="26">
        <v>21</v>
      </c>
      <c r="P1476" s="26">
        <v>0</v>
      </c>
      <c r="Q1476" s="26">
        <v>4129.3</v>
      </c>
      <c r="R1476" s="27">
        <v>0</v>
      </c>
      <c r="S1476" s="27">
        <v>259872.94000000003</v>
      </c>
      <c r="T1476" s="28">
        <v>0</v>
      </c>
      <c r="U1476" s="27">
        <v>328300</v>
      </c>
      <c r="V1476" s="29">
        <v>0</v>
      </c>
      <c r="W1476" s="26">
        <v>18</v>
      </c>
      <c r="X1476" s="30">
        <f t="shared" ref="X1476:X1539" si="345">IFERROR(SUM(M1476,O1476),"")</f>
        <v>21</v>
      </c>
      <c r="Y1476" s="31">
        <f t="shared" ref="Y1476:Y1539" si="346">IFERROR(SUM(P1476:Q1476),"")</f>
        <v>4129.3</v>
      </c>
      <c r="Z1476" s="31">
        <f t="shared" ref="Z1476:Z1539" si="347">IFERROR(SUM(R1476:S1476),"")</f>
        <v>259872.94000000003</v>
      </c>
      <c r="AA1476" s="31">
        <f t="shared" ref="AA1476:AA1539" si="348">IFERROR(SUM(T1476:U1476),"")</f>
        <v>328300</v>
      </c>
      <c r="AB1476" s="5">
        <v>18</v>
      </c>
      <c r="AC1476" s="6">
        <v>7724.09</v>
      </c>
      <c r="AD1476" s="30">
        <v>0</v>
      </c>
      <c r="AE1476" s="67">
        <f t="shared" si="334"/>
        <v>0.8571428571428571</v>
      </c>
      <c r="AF1476" s="70">
        <f>IF(C1476=Sheet6!$E$3,Sheet6!$E$4,IF('January 2023'!C1476=Sheet6!$F$3,Sheet6!$F$4,IF('January 2023'!C1476=Sheet6!$G$3,Sheet6!$G$4,IF('January 2023'!C1476=Sheet6!$H$3,Sheet6!$H$4,IF('January 2023'!C1476=Sheet6!$I$3,Sheet6!$I$4,IF('January 2023'!C1476=Sheet6!$J$3,Sheet6!$J$4,IF('January 2023'!C1476=Sheet6!$K$3,Sheet6!$K$4,IF('January 2023'!C1476=Sheet6!$L$3,Sheet6!$L$4))))))))</f>
        <v>0.11591202664236167</v>
      </c>
      <c r="AG1476" s="74">
        <f t="shared" si="335"/>
        <v>0.99221233579466328</v>
      </c>
      <c r="AH1476" s="71">
        <v>0.83099999999999996</v>
      </c>
      <c r="AI1476" s="72">
        <f t="shared" si="336"/>
        <v>1</v>
      </c>
      <c r="AJ1476" s="73">
        <f t="shared" si="337"/>
        <v>0.8571428571428571</v>
      </c>
      <c r="AK1476" s="73">
        <v>0.63021003652928631</v>
      </c>
      <c r="AL1476" s="95">
        <f t="shared" si="338"/>
        <v>1</v>
      </c>
      <c r="AM1476" s="107">
        <v>0</v>
      </c>
      <c r="AN1476" s="98">
        <f t="shared" si="339"/>
        <v>0</v>
      </c>
      <c r="AO1476" s="99" t="e">
        <f>SUMIF([1]Sheet1!$AB:$AB,E1476,[1]Sheet1!$AA:$AA)</f>
        <v>#VALUE!</v>
      </c>
      <c r="AP1476" s="100">
        <f t="shared" si="340"/>
        <v>1</v>
      </c>
      <c r="AQ1476" s="97">
        <f t="shared" si="341"/>
        <v>0</v>
      </c>
      <c r="AR1476" s="100">
        <f t="shared" si="342"/>
        <v>1.263309677413893</v>
      </c>
      <c r="AS1476" s="101">
        <f t="shared" si="343"/>
        <v>-0.2534714458588414</v>
      </c>
      <c r="AT1476" s="100">
        <v>0.11591202664236167</v>
      </c>
      <c r="AU1476" s="108">
        <f t="shared" si="344"/>
        <v>1</v>
      </c>
    </row>
    <row r="1477" spans="1:47" hidden="1">
      <c r="A1477" s="21">
        <v>44927</v>
      </c>
      <c r="B1477" s="23" t="s">
        <v>13</v>
      </c>
      <c r="C1477" s="23" t="s">
        <v>974</v>
      </c>
      <c r="D1477" s="23" t="s">
        <v>1272</v>
      </c>
      <c r="E1477" s="23">
        <v>1001601756</v>
      </c>
      <c r="F1477" s="23" t="s">
        <v>32</v>
      </c>
      <c r="G1477" s="22">
        <v>1079549</v>
      </c>
      <c r="H1477" s="36" t="s">
        <v>20</v>
      </c>
      <c r="I1477" s="4" t="s">
        <v>3515</v>
      </c>
      <c r="J1477" s="4" t="s">
        <v>3553</v>
      </c>
      <c r="K1477" s="24">
        <v>3911.9700000000012</v>
      </c>
      <c r="L1477" s="24">
        <v>3911.9700000000012</v>
      </c>
      <c r="M1477" s="29">
        <v>0</v>
      </c>
      <c r="N1477" s="29">
        <v>0</v>
      </c>
      <c r="O1477" s="29">
        <v>11</v>
      </c>
      <c r="P1477" s="29">
        <v>0</v>
      </c>
      <c r="Q1477" s="29">
        <v>2477</v>
      </c>
      <c r="R1477" s="28">
        <v>0</v>
      </c>
      <c r="S1477" s="28">
        <v>157241.74999999997</v>
      </c>
      <c r="T1477" s="28">
        <v>0</v>
      </c>
      <c r="U1477" s="28">
        <v>169500</v>
      </c>
      <c r="V1477" s="29">
        <v>0</v>
      </c>
      <c r="W1477" s="29">
        <v>6</v>
      </c>
      <c r="X1477" s="32">
        <f t="shared" si="345"/>
        <v>11</v>
      </c>
      <c r="Y1477" s="33">
        <f t="shared" si="346"/>
        <v>2477</v>
      </c>
      <c r="Z1477" s="33">
        <f t="shared" si="347"/>
        <v>157241.74999999997</v>
      </c>
      <c r="AA1477" s="33">
        <f t="shared" si="348"/>
        <v>169500</v>
      </c>
      <c r="AB1477" s="5">
        <v>6</v>
      </c>
      <c r="AC1477" s="6">
        <v>0</v>
      </c>
      <c r="AD1477" s="32">
        <v>0</v>
      </c>
      <c r="AE1477" s="67">
        <f t="shared" ref="AE1477:AE1540" si="349">IFERROR((AB1477/X1477),"")</f>
        <v>0.54545454545454541</v>
      </c>
      <c r="AF1477" s="70">
        <f>IF(C1477=Sheet6!$E$3,Sheet6!$E$4,IF('January 2023'!C1477=Sheet6!$F$3,Sheet6!$F$4,IF('January 2023'!C1477=Sheet6!$G$3,Sheet6!$G$4,IF('January 2023'!C1477=Sheet6!$H$3,Sheet6!$H$4,IF('January 2023'!C1477=Sheet6!$I$3,Sheet6!$I$4,IF('January 2023'!C1477=Sheet6!$J$3,Sheet6!$J$4,IF('January 2023'!C1477=Sheet6!$K$3,Sheet6!$K$4,IF('January 2023'!C1477=Sheet6!$L$3,Sheet6!$L$4))))))))</f>
        <v>0.11591202664236167</v>
      </c>
      <c r="AG1477" s="74">
        <f t="shared" ref="AG1477:AG1540" si="350">IFERROR(Y1477/L1477,0)</f>
        <v>0.63318481481197431</v>
      </c>
      <c r="AH1477" s="71">
        <v>0.83099999999999996</v>
      </c>
      <c r="AI1477" s="72">
        <f t="shared" ref="AI1477:AI1540" si="351">IF(AG1477&gt;AH1477,1,0)</f>
        <v>0</v>
      </c>
      <c r="AJ1477" s="73">
        <f t="shared" ref="AJ1477:AJ1540" si="352">IFERROR(AB1477/X1477,0)</f>
        <v>0.54545454545454541</v>
      </c>
      <c r="AK1477" s="73">
        <v>0.63021003652928631</v>
      </c>
      <c r="AL1477" s="95">
        <f t="shared" ref="AL1477:AL1540" si="353">IF(AJ1477&gt;=AK1477,1,0)</f>
        <v>0</v>
      </c>
      <c r="AM1477" s="107">
        <v>0</v>
      </c>
      <c r="AN1477" s="98">
        <f t="shared" ref="AN1477:AN1540" si="354">IF(((AH1477*L1477)-(AG1477*L1477))&lt;0,0,((AH1477*L1477)-(AG1477*L1477)))</f>
        <v>773.84707000000071</v>
      </c>
      <c r="AO1477" s="99" t="e">
        <f>SUMIF([1]Sheet1!$AB:$AB,E1477,[1]Sheet1!$AA:$AA)</f>
        <v>#VALUE!</v>
      </c>
      <c r="AP1477" s="100" t="str">
        <f t="shared" ref="AP1477:AP1540" si="355">IF(AN1477=0,100%,IFERROR((AO1477/AN1477),""))</f>
        <v/>
      </c>
      <c r="AQ1477" s="97">
        <f t="shared" ref="AQ1477:AQ1540" si="356">IF(AND(AN1477&gt;0,AP1477&gt;=100%),1,0)</f>
        <v>1</v>
      </c>
      <c r="AR1477" s="100">
        <f t="shared" ref="AR1477:AR1540" si="357">IFERROR(AA1477/Z1477,0)</f>
        <v>1.0779579850771188</v>
      </c>
      <c r="AS1477" s="101">
        <f t="shared" ref="AS1477:AS1540" si="358">1-(AR1477*AG1477)</f>
        <v>0.31745337284385555</v>
      </c>
      <c r="AT1477" s="100">
        <v>0.11591202664236167</v>
      </c>
      <c r="AU1477" s="108">
        <f t="shared" ref="AU1477:AU1540" si="359">IF(AS1477&lt;=AT1477,1,0)</f>
        <v>0</v>
      </c>
    </row>
    <row r="1478" spans="1:47" hidden="1">
      <c r="A1478" s="21">
        <v>44927</v>
      </c>
      <c r="B1478" s="23" t="s">
        <v>13</v>
      </c>
      <c r="C1478" s="23" t="s">
        <v>974</v>
      </c>
      <c r="D1478" s="23" t="s">
        <v>1243</v>
      </c>
      <c r="E1478" s="23">
        <v>1000280409</v>
      </c>
      <c r="F1478" s="23" t="s">
        <v>32</v>
      </c>
      <c r="G1478" s="22">
        <v>1079549</v>
      </c>
      <c r="H1478" s="36" t="s">
        <v>20</v>
      </c>
      <c r="I1478" s="4" t="s">
        <v>3515</v>
      </c>
      <c r="J1478" s="4" t="s">
        <v>3553</v>
      </c>
      <c r="K1478" s="24">
        <v>3841.5548387096919</v>
      </c>
      <c r="L1478" s="24">
        <v>3841.5548387096919</v>
      </c>
      <c r="M1478" s="29">
        <v>0</v>
      </c>
      <c r="N1478" s="29">
        <v>0</v>
      </c>
      <c r="O1478" s="29">
        <v>9</v>
      </c>
      <c r="P1478" s="29">
        <v>0</v>
      </c>
      <c r="Q1478" s="29">
        <v>1900.1</v>
      </c>
      <c r="R1478" s="28">
        <v>0</v>
      </c>
      <c r="S1478" s="28">
        <v>123679.70999999998</v>
      </c>
      <c r="T1478" s="28">
        <v>0</v>
      </c>
      <c r="U1478" s="28">
        <v>129500</v>
      </c>
      <c r="V1478" s="29">
        <v>0</v>
      </c>
      <c r="W1478" s="29">
        <v>7</v>
      </c>
      <c r="X1478" s="32">
        <f t="shared" si="345"/>
        <v>9</v>
      </c>
      <c r="Y1478" s="33">
        <f t="shared" si="346"/>
        <v>1900.1</v>
      </c>
      <c r="Z1478" s="33">
        <f t="shared" si="347"/>
        <v>123679.70999999998</v>
      </c>
      <c r="AA1478" s="33">
        <f t="shared" si="348"/>
        <v>129500</v>
      </c>
      <c r="AB1478" s="5">
        <v>7</v>
      </c>
      <c r="AC1478" s="6">
        <v>0</v>
      </c>
      <c r="AD1478" s="32">
        <v>0</v>
      </c>
      <c r="AE1478" s="67">
        <f t="shared" si="349"/>
        <v>0.77777777777777779</v>
      </c>
      <c r="AF1478" s="70">
        <f>IF(C1478=Sheet6!$E$3,Sheet6!$E$4,IF('January 2023'!C1478=Sheet6!$F$3,Sheet6!$F$4,IF('January 2023'!C1478=Sheet6!$G$3,Sheet6!$G$4,IF('January 2023'!C1478=Sheet6!$H$3,Sheet6!$H$4,IF('January 2023'!C1478=Sheet6!$I$3,Sheet6!$I$4,IF('January 2023'!C1478=Sheet6!$J$3,Sheet6!$J$4,IF('January 2023'!C1478=Sheet6!$K$3,Sheet6!$K$4,IF('January 2023'!C1478=Sheet6!$L$3,Sheet6!$L$4))))))))</f>
        <v>0.11591202664236167</v>
      </c>
      <c r="AG1478" s="74">
        <f t="shared" si="350"/>
        <v>0.49461743480882048</v>
      </c>
      <c r="AH1478" s="71">
        <v>0.83099999999999996</v>
      </c>
      <c r="AI1478" s="72">
        <f t="shared" si="351"/>
        <v>0</v>
      </c>
      <c r="AJ1478" s="73">
        <f t="shared" si="352"/>
        <v>0.77777777777777779</v>
      </c>
      <c r="AK1478" s="73">
        <v>0.63021003652928631</v>
      </c>
      <c r="AL1478" s="95">
        <f t="shared" si="353"/>
        <v>1</v>
      </c>
      <c r="AM1478" s="107">
        <v>0</v>
      </c>
      <c r="AN1478" s="98">
        <f t="shared" si="354"/>
        <v>1292.2320709677538</v>
      </c>
      <c r="AO1478" s="99" t="e">
        <f>SUMIF([1]Sheet1!$AB:$AB,E1478,[1]Sheet1!$AA:$AA)</f>
        <v>#VALUE!</v>
      </c>
      <c r="AP1478" s="100" t="str">
        <f t="shared" si="355"/>
        <v/>
      </c>
      <c r="AQ1478" s="97">
        <f t="shared" si="356"/>
        <v>1</v>
      </c>
      <c r="AR1478" s="100">
        <f t="shared" si="357"/>
        <v>1.0470593761903229</v>
      </c>
      <c r="AS1478" s="101">
        <f t="shared" si="358"/>
        <v>0.48210617725621874</v>
      </c>
      <c r="AT1478" s="100">
        <v>0.11591202664236167</v>
      </c>
      <c r="AU1478" s="108">
        <f t="shared" si="359"/>
        <v>0</v>
      </c>
    </row>
    <row r="1479" spans="1:47" hidden="1">
      <c r="A1479" s="21">
        <v>44927</v>
      </c>
      <c r="B1479" s="22" t="s">
        <v>13</v>
      </c>
      <c r="C1479" s="22" t="s">
        <v>974</v>
      </c>
      <c r="D1479" s="22" t="s">
        <v>1248</v>
      </c>
      <c r="E1479" s="22">
        <v>1000283420</v>
      </c>
      <c r="F1479" s="22" t="s">
        <v>32</v>
      </c>
      <c r="G1479" s="22">
        <v>1079549</v>
      </c>
      <c r="H1479" s="36" t="s">
        <v>20</v>
      </c>
      <c r="I1479" s="4" t="s">
        <v>3526</v>
      </c>
      <c r="J1479" s="4" t="s">
        <v>3563</v>
      </c>
      <c r="K1479" s="25">
        <v>3790.2000000000116</v>
      </c>
      <c r="L1479" s="25">
        <v>3790.2000000000116</v>
      </c>
      <c r="M1479" s="26">
        <v>0</v>
      </c>
      <c r="N1479" s="26">
        <v>0</v>
      </c>
      <c r="O1479" s="26">
        <v>8</v>
      </c>
      <c r="P1479" s="26">
        <v>0</v>
      </c>
      <c r="Q1479" s="26">
        <v>982.8</v>
      </c>
      <c r="R1479" s="27">
        <v>0</v>
      </c>
      <c r="S1479" s="27">
        <v>62700</v>
      </c>
      <c r="T1479" s="28">
        <v>0</v>
      </c>
      <c r="U1479" s="27">
        <v>62700</v>
      </c>
      <c r="V1479" s="29">
        <v>0</v>
      </c>
      <c r="W1479" s="26">
        <v>5</v>
      </c>
      <c r="X1479" s="30">
        <f t="shared" si="345"/>
        <v>8</v>
      </c>
      <c r="Y1479" s="31">
        <f t="shared" si="346"/>
        <v>982.8</v>
      </c>
      <c r="Z1479" s="31">
        <f t="shared" si="347"/>
        <v>62700</v>
      </c>
      <c r="AA1479" s="31">
        <f t="shared" si="348"/>
        <v>62700</v>
      </c>
      <c r="AB1479" s="5">
        <v>5</v>
      </c>
      <c r="AC1479" s="6">
        <v>0</v>
      </c>
      <c r="AD1479" s="30">
        <v>0</v>
      </c>
      <c r="AE1479" s="67">
        <f t="shared" si="349"/>
        <v>0.625</v>
      </c>
      <c r="AF1479" s="70">
        <f>IF(C1479=Sheet6!$E$3,Sheet6!$E$4,IF('January 2023'!C1479=Sheet6!$F$3,Sheet6!$F$4,IF('January 2023'!C1479=Sheet6!$G$3,Sheet6!$G$4,IF('January 2023'!C1479=Sheet6!$H$3,Sheet6!$H$4,IF('January 2023'!C1479=Sheet6!$I$3,Sheet6!$I$4,IF('January 2023'!C1479=Sheet6!$J$3,Sheet6!$J$4,IF('January 2023'!C1479=Sheet6!$K$3,Sheet6!$K$4,IF('January 2023'!C1479=Sheet6!$L$3,Sheet6!$L$4))))))))</f>
        <v>0.11591202664236167</v>
      </c>
      <c r="AG1479" s="74">
        <f t="shared" si="350"/>
        <v>0.25930030077568383</v>
      </c>
      <c r="AH1479" s="71">
        <v>0.83099999999999996</v>
      </c>
      <c r="AI1479" s="72">
        <f t="shared" si="351"/>
        <v>0</v>
      </c>
      <c r="AJ1479" s="73">
        <f t="shared" si="352"/>
        <v>0.625</v>
      </c>
      <c r="AK1479" s="73">
        <v>0.63021003652928631</v>
      </c>
      <c r="AL1479" s="95">
        <f t="shared" si="353"/>
        <v>0</v>
      </c>
      <c r="AM1479" s="107">
        <v>0</v>
      </c>
      <c r="AN1479" s="98">
        <f t="shared" si="354"/>
        <v>2166.8562000000097</v>
      </c>
      <c r="AO1479" s="99" t="e">
        <f>SUMIF([1]Sheet1!$AB:$AB,E1479,[1]Sheet1!$AA:$AA)</f>
        <v>#VALUE!</v>
      </c>
      <c r="AP1479" s="100" t="str">
        <f t="shared" si="355"/>
        <v/>
      </c>
      <c r="AQ1479" s="97">
        <f t="shared" si="356"/>
        <v>1</v>
      </c>
      <c r="AR1479" s="100">
        <f t="shared" si="357"/>
        <v>1</v>
      </c>
      <c r="AS1479" s="101">
        <f t="shared" si="358"/>
        <v>0.74069969922431622</v>
      </c>
      <c r="AT1479" s="100">
        <v>0.11591202664236167</v>
      </c>
      <c r="AU1479" s="108">
        <f t="shared" si="359"/>
        <v>0</v>
      </c>
    </row>
    <row r="1480" spans="1:47" hidden="1">
      <c r="A1480" s="21">
        <v>44927</v>
      </c>
      <c r="B1480" s="23" t="s">
        <v>13</v>
      </c>
      <c r="C1480" s="23" t="s">
        <v>974</v>
      </c>
      <c r="D1480" s="23" t="s">
        <v>1291</v>
      </c>
      <c r="E1480" s="23">
        <v>1000283735</v>
      </c>
      <c r="F1480" s="23" t="s">
        <v>32</v>
      </c>
      <c r="G1480" s="22">
        <v>1079549</v>
      </c>
      <c r="H1480" s="36" t="s">
        <v>20</v>
      </c>
      <c r="I1480" s="4" t="s">
        <v>3526</v>
      </c>
      <c r="J1480" s="4" t="s">
        <v>3563</v>
      </c>
      <c r="K1480" s="24">
        <v>3744.6000000000058</v>
      </c>
      <c r="L1480" s="24">
        <v>3744.6000000000058</v>
      </c>
      <c r="M1480" s="29">
        <v>0</v>
      </c>
      <c r="N1480" s="29">
        <v>0</v>
      </c>
      <c r="O1480" s="29">
        <v>10</v>
      </c>
      <c r="P1480" s="29">
        <v>0</v>
      </c>
      <c r="Q1480" s="29">
        <v>959.5</v>
      </c>
      <c r="R1480" s="28">
        <v>0</v>
      </c>
      <c r="S1480" s="28">
        <v>58597.850000000006</v>
      </c>
      <c r="T1480" s="28">
        <v>0</v>
      </c>
      <c r="U1480" s="28">
        <v>58000</v>
      </c>
      <c r="V1480" s="29">
        <v>0</v>
      </c>
      <c r="W1480" s="29">
        <v>4</v>
      </c>
      <c r="X1480" s="32">
        <f t="shared" si="345"/>
        <v>10</v>
      </c>
      <c r="Y1480" s="33">
        <f t="shared" si="346"/>
        <v>959.5</v>
      </c>
      <c r="Z1480" s="33">
        <f t="shared" si="347"/>
        <v>58597.850000000006</v>
      </c>
      <c r="AA1480" s="33">
        <f t="shared" si="348"/>
        <v>58000</v>
      </c>
      <c r="AB1480" s="5">
        <v>4</v>
      </c>
      <c r="AC1480" s="6">
        <v>0</v>
      </c>
      <c r="AD1480" s="32">
        <v>0</v>
      </c>
      <c r="AE1480" s="67">
        <f t="shared" si="349"/>
        <v>0.4</v>
      </c>
      <c r="AF1480" s="70">
        <f>IF(C1480=Sheet6!$E$3,Sheet6!$E$4,IF('January 2023'!C1480=Sheet6!$F$3,Sheet6!$F$4,IF('January 2023'!C1480=Sheet6!$G$3,Sheet6!$G$4,IF('January 2023'!C1480=Sheet6!$H$3,Sheet6!$H$4,IF('January 2023'!C1480=Sheet6!$I$3,Sheet6!$I$4,IF('January 2023'!C1480=Sheet6!$J$3,Sheet6!$J$4,IF('January 2023'!C1480=Sheet6!$K$3,Sheet6!$K$4,IF('January 2023'!C1480=Sheet6!$L$3,Sheet6!$L$4))))))))</f>
        <v>0.11591202664236167</v>
      </c>
      <c r="AG1480" s="74">
        <f t="shared" si="350"/>
        <v>0.2562356459969018</v>
      </c>
      <c r="AH1480" s="71">
        <v>0.83099999999999996</v>
      </c>
      <c r="AI1480" s="72">
        <f t="shared" si="351"/>
        <v>0</v>
      </c>
      <c r="AJ1480" s="73">
        <f t="shared" si="352"/>
        <v>0.4</v>
      </c>
      <c r="AK1480" s="73">
        <v>0.63021003652928631</v>
      </c>
      <c r="AL1480" s="95">
        <f t="shared" si="353"/>
        <v>0</v>
      </c>
      <c r="AM1480" s="107">
        <v>0</v>
      </c>
      <c r="AN1480" s="98">
        <f t="shared" si="354"/>
        <v>2152.2626000000046</v>
      </c>
      <c r="AO1480" s="99" t="e">
        <f>SUMIF([1]Sheet1!$AB:$AB,E1480,[1]Sheet1!$AA:$AA)</f>
        <v>#VALUE!</v>
      </c>
      <c r="AP1480" s="100" t="str">
        <f t="shared" si="355"/>
        <v/>
      </c>
      <c r="AQ1480" s="97">
        <f t="shared" si="356"/>
        <v>1</v>
      </c>
      <c r="AR1480" s="100">
        <f t="shared" si="357"/>
        <v>0.98979740724275711</v>
      </c>
      <c r="AS1480" s="101">
        <f t="shared" si="358"/>
        <v>0.74637862194909366</v>
      </c>
      <c r="AT1480" s="100">
        <v>0.11591202664236167</v>
      </c>
      <c r="AU1480" s="108">
        <f t="shared" si="359"/>
        <v>0</v>
      </c>
    </row>
    <row r="1481" spans="1:47" hidden="1">
      <c r="A1481" s="21">
        <v>44927</v>
      </c>
      <c r="B1481" s="23" t="s">
        <v>13</v>
      </c>
      <c r="C1481" s="23" t="s">
        <v>974</v>
      </c>
      <c r="D1481" s="23" t="s">
        <v>1275</v>
      </c>
      <c r="E1481" s="23">
        <v>1000283472</v>
      </c>
      <c r="F1481" s="23" t="s">
        <v>32</v>
      </c>
      <c r="G1481" s="22">
        <v>1069288</v>
      </c>
      <c r="H1481" s="36" t="s">
        <v>20</v>
      </c>
      <c r="I1481" s="4" t="s">
        <v>3524</v>
      </c>
      <c r="J1481" s="4" t="s">
        <v>3562</v>
      </c>
      <c r="K1481" s="24">
        <v>3706.2000000000116</v>
      </c>
      <c r="L1481" s="24">
        <v>3706.2000000000116</v>
      </c>
      <c r="M1481" s="29">
        <v>0</v>
      </c>
      <c r="N1481" s="29">
        <v>0</v>
      </c>
      <c r="O1481" s="29">
        <v>23</v>
      </c>
      <c r="P1481" s="29">
        <v>0</v>
      </c>
      <c r="Q1481" s="29">
        <v>1468.1</v>
      </c>
      <c r="R1481" s="28">
        <v>0</v>
      </c>
      <c r="S1481" s="28">
        <v>84840.4</v>
      </c>
      <c r="T1481" s="28">
        <v>0</v>
      </c>
      <c r="U1481" s="28">
        <v>134000</v>
      </c>
      <c r="V1481" s="29">
        <v>0</v>
      </c>
      <c r="W1481" s="29">
        <v>7</v>
      </c>
      <c r="X1481" s="32">
        <f t="shared" si="345"/>
        <v>23</v>
      </c>
      <c r="Y1481" s="33">
        <f t="shared" si="346"/>
        <v>1468.1</v>
      </c>
      <c r="Z1481" s="33">
        <f t="shared" si="347"/>
        <v>84840.4</v>
      </c>
      <c r="AA1481" s="33">
        <f t="shared" si="348"/>
        <v>134000</v>
      </c>
      <c r="AB1481" s="5">
        <v>7</v>
      </c>
      <c r="AC1481" s="6">
        <v>0</v>
      </c>
      <c r="AD1481" s="32">
        <v>0</v>
      </c>
      <c r="AE1481" s="67">
        <f t="shared" si="349"/>
        <v>0.30434782608695654</v>
      </c>
      <c r="AF1481" s="70">
        <f>IF(C1481=Sheet6!$E$3,Sheet6!$E$4,IF('January 2023'!C1481=Sheet6!$F$3,Sheet6!$F$4,IF('January 2023'!C1481=Sheet6!$G$3,Sheet6!$G$4,IF('January 2023'!C1481=Sheet6!$H$3,Sheet6!$H$4,IF('January 2023'!C1481=Sheet6!$I$3,Sheet6!$I$4,IF('January 2023'!C1481=Sheet6!$J$3,Sheet6!$J$4,IF('January 2023'!C1481=Sheet6!$K$3,Sheet6!$K$4,IF('January 2023'!C1481=Sheet6!$L$3,Sheet6!$L$4))))))))</f>
        <v>0.11591202664236167</v>
      </c>
      <c r="AG1481" s="74">
        <f t="shared" si="350"/>
        <v>0.3961200151098147</v>
      </c>
      <c r="AH1481" s="71">
        <v>0.83099999999999996</v>
      </c>
      <c r="AI1481" s="72">
        <f t="shared" si="351"/>
        <v>0</v>
      </c>
      <c r="AJ1481" s="73">
        <f t="shared" si="352"/>
        <v>0.30434782608695654</v>
      </c>
      <c r="AK1481" s="73">
        <v>0.63021003652928631</v>
      </c>
      <c r="AL1481" s="95">
        <f t="shared" si="353"/>
        <v>0</v>
      </c>
      <c r="AM1481" s="107">
        <v>0</v>
      </c>
      <c r="AN1481" s="98">
        <f t="shared" si="354"/>
        <v>1611.7522000000095</v>
      </c>
      <c r="AO1481" s="99" t="e">
        <f>SUMIF([1]Sheet1!$AB:$AB,E1481,[1]Sheet1!$AA:$AA)</f>
        <v>#VALUE!</v>
      </c>
      <c r="AP1481" s="100" t="str">
        <f t="shared" si="355"/>
        <v/>
      </c>
      <c r="AQ1481" s="97">
        <f t="shared" si="356"/>
        <v>1</v>
      </c>
      <c r="AR1481" s="100">
        <f t="shared" si="357"/>
        <v>1.5794362119933429</v>
      </c>
      <c r="AS1481" s="101">
        <f t="shared" si="358"/>
        <v>0.3743537038402085</v>
      </c>
      <c r="AT1481" s="100">
        <v>0.11591202664236167</v>
      </c>
      <c r="AU1481" s="108">
        <f t="shared" si="359"/>
        <v>0</v>
      </c>
    </row>
    <row r="1482" spans="1:47" hidden="1">
      <c r="A1482" s="21">
        <v>44927</v>
      </c>
      <c r="B1482" s="23" t="s">
        <v>13</v>
      </c>
      <c r="C1482" s="23" t="s">
        <v>974</v>
      </c>
      <c r="D1482" s="23" t="s">
        <v>1230</v>
      </c>
      <c r="E1482" s="23">
        <v>1000283743</v>
      </c>
      <c r="F1482" s="23" t="s">
        <v>32</v>
      </c>
      <c r="G1482" s="22">
        <v>1079549</v>
      </c>
      <c r="H1482" s="36" t="s">
        <v>20</v>
      </c>
      <c r="I1482" s="4" t="s">
        <v>3526</v>
      </c>
      <c r="J1482" s="4" t="s">
        <v>3563</v>
      </c>
      <c r="K1482" s="24">
        <v>3675.8903225806653</v>
      </c>
      <c r="L1482" s="24">
        <v>3675.8903225806653</v>
      </c>
      <c r="M1482" s="29">
        <v>0</v>
      </c>
      <c r="N1482" s="29">
        <v>0</v>
      </c>
      <c r="O1482" s="29">
        <v>11</v>
      </c>
      <c r="P1482" s="29">
        <v>0</v>
      </c>
      <c r="Q1482" s="29">
        <v>1388.3</v>
      </c>
      <c r="R1482" s="28">
        <v>0</v>
      </c>
      <c r="S1482" s="28">
        <v>88000.000000000015</v>
      </c>
      <c r="T1482" s="28">
        <v>0</v>
      </c>
      <c r="U1482" s="28">
        <v>88000</v>
      </c>
      <c r="V1482" s="29">
        <v>0</v>
      </c>
      <c r="W1482" s="29">
        <v>5</v>
      </c>
      <c r="X1482" s="32">
        <f t="shared" si="345"/>
        <v>11</v>
      </c>
      <c r="Y1482" s="33">
        <f t="shared" si="346"/>
        <v>1388.3</v>
      </c>
      <c r="Z1482" s="33">
        <f t="shared" si="347"/>
        <v>88000.000000000015</v>
      </c>
      <c r="AA1482" s="33">
        <f t="shared" si="348"/>
        <v>88000</v>
      </c>
      <c r="AB1482" s="5">
        <v>5</v>
      </c>
      <c r="AC1482" s="6">
        <v>0</v>
      </c>
      <c r="AD1482" s="32">
        <v>0</v>
      </c>
      <c r="AE1482" s="67">
        <f t="shared" si="349"/>
        <v>0.45454545454545453</v>
      </c>
      <c r="AF1482" s="70">
        <f>IF(C1482=Sheet6!$E$3,Sheet6!$E$4,IF('January 2023'!C1482=Sheet6!$F$3,Sheet6!$F$4,IF('January 2023'!C1482=Sheet6!$G$3,Sheet6!$G$4,IF('January 2023'!C1482=Sheet6!$H$3,Sheet6!$H$4,IF('January 2023'!C1482=Sheet6!$I$3,Sheet6!$I$4,IF('January 2023'!C1482=Sheet6!$J$3,Sheet6!$J$4,IF('January 2023'!C1482=Sheet6!$K$3,Sheet6!$K$4,IF('January 2023'!C1482=Sheet6!$L$3,Sheet6!$L$4))))))))</f>
        <v>0.11591202664236167</v>
      </c>
      <c r="AG1482" s="74">
        <f t="shared" si="350"/>
        <v>0.377677209646816</v>
      </c>
      <c r="AH1482" s="71">
        <v>0.83099999999999996</v>
      </c>
      <c r="AI1482" s="72">
        <f t="shared" si="351"/>
        <v>0</v>
      </c>
      <c r="AJ1482" s="73">
        <f t="shared" si="352"/>
        <v>0.45454545454545453</v>
      </c>
      <c r="AK1482" s="73">
        <v>0.63021003652928631</v>
      </c>
      <c r="AL1482" s="95">
        <f t="shared" si="353"/>
        <v>0</v>
      </c>
      <c r="AM1482" s="107">
        <v>0</v>
      </c>
      <c r="AN1482" s="98">
        <f t="shared" si="354"/>
        <v>1666.3648580645329</v>
      </c>
      <c r="AO1482" s="99" t="e">
        <f>SUMIF([1]Sheet1!$AB:$AB,E1482,[1]Sheet1!$AA:$AA)</f>
        <v>#VALUE!</v>
      </c>
      <c r="AP1482" s="100" t="str">
        <f t="shared" si="355"/>
        <v/>
      </c>
      <c r="AQ1482" s="97">
        <f t="shared" si="356"/>
        <v>1</v>
      </c>
      <c r="AR1482" s="100">
        <f t="shared" si="357"/>
        <v>0.99999999999999989</v>
      </c>
      <c r="AS1482" s="101">
        <f t="shared" si="358"/>
        <v>0.62232279035318405</v>
      </c>
      <c r="AT1482" s="100">
        <v>0.11591202664236167</v>
      </c>
      <c r="AU1482" s="108">
        <f t="shared" si="359"/>
        <v>0</v>
      </c>
    </row>
    <row r="1483" spans="1:47" hidden="1">
      <c r="A1483" s="21">
        <v>44927</v>
      </c>
      <c r="B1483" s="23" t="s">
        <v>13</v>
      </c>
      <c r="C1483" s="23" t="s">
        <v>974</v>
      </c>
      <c r="D1483" s="23" t="s">
        <v>1303</v>
      </c>
      <c r="E1483" s="23">
        <v>1002527924</v>
      </c>
      <c r="F1483" s="23" t="s">
        <v>32</v>
      </c>
      <c r="G1483" s="22">
        <v>1069288</v>
      </c>
      <c r="H1483" s="36" t="s">
        <v>20</v>
      </c>
      <c r="I1483" s="4" t="s">
        <v>3517</v>
      </c>
      <c r="J1483" s="4" t="s">
        <v>3555</v>
      </c>
      <c r="K1483" s="24">
        <v>3626.7913727999999</v>
      </c>
      <c r="L1483" s="24">
        <v>3626.7913727999999</v>
      </c>
      <c r="M1483" s="29">
        <v>0</v>
      </c>
      <c r="N1483" s="29">
        <v>0</v>
      </c>
      <c r="O1483" s="29">
        <v>3</v>
      </c>
      <c r="P1483" s="29">
        <v>0</v>
      </c>
      <c r="Q1483" s="29">
        <v>3235.4</v>
      </c>
      <c r="R1483" s="28">
        <v>0</v>
      </c>
      <c r="S1483" s="28">
        <v>205054.7</v>
      </c>
      <c r="T1483" s="28">
        <v>0</v>
      </c>
      <c r="U1483" s="28">
        <v>230450</v>
      </c>
      <c r="V1483" s="29">
        <v>0</v>
      </c>
      <c r="W1483" s="29">
        <v>3</v>
      </c>
      <c r="X1483" s="32">
        <f t="shared" si="345"/>
        <v>3</v>
      </c>
      <c r="Y1483" s="33">
        <f t="shared" si="346"/>
        <v>3235.4</v>
      </c>
      <c r="Z1483" s="33">
        <f t="shared" si="347"/>
        <v>205054.7</v>
      </c>
      <c r="AA1483" s="33">
        <f t="shared" si="348"/>
        <v>230450</v>
      </c>
      <c r="AB1483" s="5">
        <v>3</v>
      </c>
      <c r="AC1483" s="6">
        <v>0</v>
      </c>
      <c r="AD1483" s="32">
        <v>0</v>
      </c>
      <c r="AE1483" s="67">
        <f t="shared" si="349"/>
        <v>1</v>
      </c>
      <c r="AF1483" s="70">
        <f>IF(C1483=Sheet6!$E$3,Sheet6!$E$4,IF('January 2023'!C1483=Sheet6!$F$3,Sheet6!$F$4,IF('January 2023'!C1483=Sheet6!$G$3,Sheet6!$G$4,IF('January 2023'!C1483=Sheet6!$H$3,Sheet6!$H$4,IF('January 2023'!C1483=Sheet6!$I$3,Sheet6!$I$4,IF('January 2023'!C1483=Sheet6!$J$3,Sheet6!$J$4,IF('January 2023'!C1483=Sheet6!$K$3,Sheet6!$K$4,IF('January 2023'!C1483=Sheet6!$L$3,Sheet6!$L$4))))))))</f>
        <v>0.11591202664236167</v>
      </c>
      <c r="AG1483" s="74">
        <f t="shared" si="350"/>
        <v>0.89208329551698673</v>
      </c>
      <c r="AH1483" s="71">
        <v>0.83099999999999996</v>
      </c>
      <c r="AI1483" s="72">
        <f t="shared" si="351"/>
        <v>1</v>
      </c>
      <c r="AJ1483" s="73">
        <f t="shared" si="352"/>
        <v>1</v>
      </c>
      <c r="AK1483" s="73">
        <v>0.63021003652928631</v>
      </c>
      <c r="AL1483" s="95">
        <f t="shared" si="353"/>
        <v>1</v>
      </c>
      <c r="AM1483" s="107">
        <v>0</v>
      </c>
      <c r="AN1483" s="98">
        <f t="shared" si="354"/>
        <v>0</v>
      </c>
      <c r="AO1483" s="99" t="e">
        <f>SUMIF([1]Sheet1!$AB:$AB,E1483,[1]Sheet1!$AA:$AA)</f>
        <v>#VALUE!</v>
      </c>
      <c r="AP1483" s="100">
        <f t="shared" si="355"/>
        <v>1</v>
      </c>
      <c r="AQ1483" s="97">
        <f t="shared" si="356"/>
        <v>0</v>
      </c>
      <c r="AR1483" s="100">
        <f t="shared" si="357"/>
        <v>1.1238464663331296</v>
      </c>
      <c r="AS1483" s="101">
        <f t="shared" si="358"/>
        <v>-2.5646593415784569E-3</v>
      </c>
      <c r="AT1483" s="100">
        <v>0.11591202664236167</v>
      </c>
      <c r="AU1483" s="108">
        <f t="shared" si="359"/>
        <v>1</v>
      </c>
    </row>
    <row r="1484" spans="1:47" hidden="1">
      <c r="A1484" s="21">
        <v>44927</v>
      </c>
      <c r="B1484" s="22" t="s">
        <v>13</v>
      </c>
      <c r="C1484" s="22" t="s">
        <v>974</v>
      </c>
      <c r="D1484" s="22" t="s">
        <v>1295</v>
      </c>
      <c r="E1484" s="22">
        <v>1000280155</v>
      </c>
      <c r="F1484" s="22" t="s">
        <v>32</v>
      </c>
      <c r="G1484" s="22">
        <v>1079549</v>
      </c>
      <c r="H1484" s="36" t="s">
        <v>20</v>
      </c>
      <c r="I1484" s="4" t="s">
        <v>3515</v>
      </c>
      <c r="J1484" s="4" t="s">
        <v>3553</v>
      </c>
      <c r="K1484" s="25">
        <v>3545.3999999999942</v>
      </c>
      <c r="L1484" s="25">
        <v>3545.3999999999942</v>
      </c>
      <c r="M1484" s="26">
        <v>0</v>
      </c>
      <c r="N1484" s="26">
        <v>0</v>
      </c>
      <c r="O1484" s="26">
        <v>13</v>
      </c>
      <c r="P1484" s="26">
        <v>0</v>
      </c>
      <c r="Q1484" s="26">
        <v>2659.7</v>
      </c>
      <c r="R1484" s="27">
        <v>0</v>
      </c>
      <c r="S1484" s="27">
        <v>169183.7</v>
      </c>
      <c r="T1484" s="28">
        <v>0</v>
      </c>
      <c r="U1484" s="27">
        <v>175800</v>
      </c>
      <c r="V1484" s="29">
        <v>0</v>
      </c>
      <c r="W1484" s="26">
        <v>10</v>
      </c>
      <c r="X1484" s="30">
        <f t="shared" si="345"/>
        <v>13</v>
      </c>
      <c r="Y1484" s="31">
        <f t="shared" si="346"/>
        <v>2659.7</v>
      </c>
      <c r="Z1484" s="31">
        <f t="shared" si="347"/>
        <v>169183.7</v>
      </c>
      <c r="AA1484" s="31">
        <f t="shared" si="348"/>
        <v>175800</v>
      </c>
      <c r="AB1484" s="5">
        <v>10</v>
      </c>
      <c r="AC1484" s="6">
        <v>0</v>
      </c>
      <c r="AD1484" s="30">
        <v>0</v>
      </c>
      <c r="AE1484" s="67">
        <f t="shared" si="349"/>
        <v>0.76923076923076927</v>
      </c>
      <c r="AF1484" s="70">
        <f>IF(C1484=Sheet6!$E$3,Sheet6!$E$4,IF('January 2023'!C1484=Sheet6!$F$3,Sheet6!$F$4,IF('January 2023'!C1484=Sheet6!$G$3,Sheet6!$G$4,IF('January 2023'!C1484=Sheet6!$H$3,Sheet6!$H$4,IF('January 2023'!C1484=Sheet6!$I$3,Sheet6!$I$4,IF('January 2023'!C1484=Sheet6!$J$3,Sheet6!$J$4,IF('January 2023'!C1484=Sheet6!$K$3,Sheet6!$K$4,IF('January 2023'!C1484=Sheet6!$L$3,Sheet6!$L$4))))))))</f>
        <v>0.11591202664236167</v>
      </c>
      <c r="AG1484" s="74">
        <f t="shared" si="350"/>
        <v>0.75018333615389077</v>
      </c>
      <c r="AH1484" s="71">
        <v>0.83099999999999996</v>
      </c>
      <c r="AI1484" s="72">
        <f t="shared" si="351"/>
        <v>0</v>
      </c>
      <c r="AJ1484" s="73">
        <f t="shared" si="352"/>
        <v>0.76923076923076927</v>
      </c>
      <c r="AK1484" s="73">
        <v>0.63021003652928631</v>
      </c>
      <c r="AL1484" s="95">
        <f t="shared" si="353"/>
        <v>1</v>
      </c>
      <c r="AM1484" s="107">
        <v>0</v>
      </c>
      <c r="AN1484" s="98">
        <f t="shared" si="354"/>
        <v>286.5273999999954</v>
      </c>
      <c r="AO1484" s="99" t="e">
        <f>SUMIF([1]Sheet1!$AB:$AB,E1484,[1]Sheet1!$AA:$AA)</f>
        <v>#VALUE!</v>
      </c>
      <c r="AP1484" s="100" t="str">
        <f t="shared" si="355"/>
        <v/>
      </c>
      <c r="AQ1484" s="97">
        <f t="shared" si="356"/>
        <v>1</v>
      </c>
      <c r="AR1484" s="100">
        <f t="shared" si="357"/>
        <v>1.0391071953149149</v>
      </c>
      <c r="AS1484" s="101">
        <f t="shared" si="358"/>
        <v>0.22047909759714457</v>
      </c>
      <c r="AT1484" s="100">
        <v>0.11591202664236167</v>
      </c>
      <c r="AU1484" s="108">
        <f t="shared" si="359"/>
        <v>0</v>
      </c>
    </row>
    <row r="1485" spans="1:47" hidden="1">
      <c r="A1485" s="21">
        <v>44927</v>
      </c>
      <c r="B1485" s="23" t="s">
        <v>13</v>
      </c>
      <c r="C1485" s="23" t="s">
        <v>974</v>
      </c>
      <c r="D1485" s="23" t="s">
        <v>1352</v>
      </c>
      <c r="E1485" s="23">
        <v>1000284944</v>
      </c>
      <c r="F1485" s="23" t="s">
        <v>32</v>
      </c>
      <c r="G1485" s="22">
        <v>1079549</v>
      </c>
      <c r="H1485" s="36" t="s">
        <v>20</v>
      </c>
      <c r="I1485" s="4" t="s">
        <v>3526</v>
      </c>
      <c r="J1485" s="4" t="s">
        <v>3563</v>
      </c>
      <c r="K1485" s="24">
        <v>3444.2000000000116</v>
      </c>
      <c r="L1485" s="24">
        <v>3444.2000000000116</v>
      </c>
      <c r="M1485" s="29">
        <v>0</v>
      </c>
      <c r="N1485" s="29">
        <v>0</v>
      </c>
      <c r="O1485" s="29">
        <v>14</v>
      </c>
      <c r="P1485" s="29">
        <v>0</v>
      </c>
      <c r="Q1485" s="29">
        <v>1842.0000000000002</v>
      </c>
      <c r="R1485" s="28">
        <v>0</v>
      </c>
      <c r="S1485" s="28">
        <v>120500</v>
      </c>
      <c r="T1485" s="28">
        <v>0</v>
      </c>
      <c r="U1485" s="28">
        <v>120500</v>
      </c>
      <c r="V1485" s="29">
        <v>0</v>
      </c>
      <c r="W1485" s="29">
        <v>5</v>
      </c>
      <c r="X1485" s="32">
        <f t="shared" si="345"/>
        <v>14</v>
      </c>
      <c r="Y1485" s="33">
        <f t="shared" si="346"/>
        <v>1842.0000000000002</v>
      </c>
      <c r="Z1485" s="33">
        <f t="shared" si="347"/>
        <v>120500</v>
      </c>
      <c r="AA1485" s="33">
        <f t="shared" si="348"/>
        <v>120500</v>
      </c>
      <c r="AB1485" s="5">
        <v>5</v>
      </c>
      <c r="AC1485" s="6">
        <v>0</v>
      </c>
      <c r="AD1485" s="32">
        <v>0</v>
      </c>
      <c r="AE1485" s="67">
        <f t="shared" si="349"/>
        <v>0.35714285714285715</v>
      </c>
      <c r="AF1485" s="70">
        <f>IF(C1485=Sheet6!$E$3,Sheet6!$E$4,IF('January 2023'!C1485=Sheet6!$F$3,Sheet6!$F$4,IF('January 2023'!C1485=Sheet6!$G$3,Sheet6!$G$4,IF('January 2023'!C1485=Sheet6!$H$3,Sheet6!$H$4,IF('January 2023'!C1485=Sheet6!$I$3,Sheet6!$I$4,IF('January 2023'!C1485=Sheet6!$J$3,Sheet6!$J$4,IF('January 2023'!C1485=Sheet6!$K$3,Sheet6!$K$4,IF('January 2023'!C1485=Sheet6!$L$3,Sheet6!$L$4))))))))</f>
        <v>0.11591202664236167</v>
      </c>
      <c r="AG1485" s="74">
        <f t="shared" si="350"/>
        <v>0.53481214795888565</v>
      </c>
      <c r="AH1485" s="71">
        <v>0.83099999999999996</v>
      </c>
      <c r="AI1485" s="72">
        <f t="shared" si="351"/>
        <v>0</v>
      </c>
      <c r="AJ1485" s="73">
        <f t="shared" si="352"/>
        <v>0.35714285714285715</v>
      </c>
      <c r="AK1485" s="73">
        <v>0.63021003652928631</v>
      </c>
      <c r="AL1485" s="95">
        <f t="shared" si="353"/>
        <v>0</v>
      </c>
      <c r="AM1485" s="107">
        <v>0</v>
      </c>
      <c r="AN1485" s="98">
        <f t="shared" si="354"/>
        <v>1020.1302000000094</v>
      </c>
      <c r="AO1485" s="99" t="e">
        <f>SUMIF([1]Sheet1!$AB:$AB,E1485,[1]Sheet1!$AA:$AA)</f>
        <v>#VALUE!</v>
      </c>
      <c r="AP1485" s="100" t="str">
        <f t="shared" si="355"/>
        <v/>
      </c>
      <c r="AQ1485" s="97">
        <f t="shared" si="356"/>
        <v>1</v>
      </c>
      <c r="AR1485" s="100">
        <f t="shared" si="357"/>
        <v>1</v>
      </c>
      <c r="AS1485" s="101">
        <f t="shared" si="358"/>
        <v>0.46518785204111435</v>
      </c>
      <c r="AT1485" s="100">
        <v>0.11591202664236167</v>
      </c>
      <c r="AU1485" s="108">
        <f t="shared" si="359"/>
        <v>0</v>
      </c>
    </row>
    <row r="1486" spans="1:47" hidden="1">
      <c r="A1486" s="21">
        <v>44927</v>
      </c>
      <c r="B1486" s="23" t="s">
        <v>13</v>
      </c>
      <c r="C1486" s="23" t="s">
        <v>974</v>
      </c>
      <c r="D1486" s="23" t="s">
        <v>1318</v>
      </c>
      <c r="E1486" s="23">
        <v>1000290547</v>
      </c>
      <c r="F1486" s="23" t="s">
        <v>32</v>
      </c>
      <c r="G1486" s="22">
        <v>1079549</v>
      </c>
      <c r="H1486" s="36" t="s">
        <v>20</v>
      </c>
      <c r="I1486" s="4" t="s">
        <v>3515</v>
      </c>
      <c r="J1486" s="4" t="s">
        <v>3553</v>
      </c>
      <c r="K1486" s="24">
        <v>3356.2000000000116</v>
      </c>
      <c r="L1486" s="24">
        <v>3356.2000000000116</v>
      </c>
      <c r="M1486" s="29">
        <v>0</v>
      </c>
      <c r="N1486" s="29">
        <v>0</v>
      </c>
      <c r="O1486" s="29">
        <v>14</v>
      </c>
      <c r="P1486" s="29">
        <v>0</v>
      </c>
      <c r="Q1486" s="29">
        <v>3600.5</v>
      </c>
      <c r="R1486" s="28">
        <v>0</v>
      </c>
      <c r="S1486" s="28">
        <v>231200.00000000003</v>
      </c>
      <c r="T1486" s="28">
        <v>0</v>
      </c>
      <c r="U1486" s="28">
        <v>244700</v>
      </c>
      <c r="V1486" s="29">
        <v>0</v>
      </c>
      <c r="W1486" s="29">
        <v>10</v>
      </c>
      <c r="X1486" s="32">
        <f t="shared" si="345"/>
        <v>14</v>
      </c>
      <c r="Y1486" s="33">
        <f t="shared" si="346"/>
        <v>3600.5</v>
      </c>
      <c r="Z1486" s="33">
        <f t="shared" si="347"/>
        <v>231200.00000000003</v>
      </c>
      <c r="AA1486" s="33">
        <f t="shared" si="348"/>
        <v>244700</v>
      </c>
      <c r="AB1486" s="5">
        <v>10</v>
      </c>
      <c r="AC1486" s="6">
        <v>0</v>
      </c>
      <c r="AD1486" s="32">
        <v>0</v>
      </c>
      <c r="AE1486" s="67">
        <f t="shared" si="349"/>
        <v>0.7142857142857143</v>
      </c>
      <c r="AF1486" s="70">
        <f>IF(C1486=Sheet6!$E$3,Sheet6!$E$4,IF('January 2023'!C1486=Sheet6!$F$3,Sheet6!$F$4,IF('January 2023'!C1486=Sheet6!$G$3,Sheet6!$G$4,IF('January 2023'!C1486=Sheet6!$H$3,Sheet6!$H$4,IF('January 2023'!C1486=Sheet6!$I$3,Sheet6!$I$4,IF('January 2023'!C1486=Sheet6!$J$3,Sheet6!$J$4,IF('January 2023'!C1486=Sheet6!$K$3,Sheet6!$K$4,IF('January 2023'!C1486=Sheet6!$L$3,Sheet6!$L$4))))))))</f>
        <v>0.11591202664236167</v>
      </c>
      <c r="AG1486" s="74">
        <f t="shared" si="350"/>
        <v>1.072790656099156</v>
      </c>
      <c r="AH1486" s="71">
        <v>0.83099999999999996</v>
      </c>
      <c r="AI1486" s="72">
        <f t="shared" si="351"/>
        <v>1</v>
      </c>
      <c r="AJ1486" s="73">
        <f t="shared" si="352"/>
        <v>0.7142857142857143</v>
      </c>
      <c r="AK1486" s="73">
        <v>0.63021003652928631</v>
      </c>
      <c r="AL1486" s="95">
        <f t="shared" si="353"/>
        <v>1</v>
      </c>
      <c r="AM1486" s="107">
        <v>0</v>
      </c>
      <c r="AN1486" s="98">
        <f t="shared" si="354"/>
        <v>0</v>
      </c>
      <c r="AO1486" s="99" t="e">
        <f>SUMIF([1]Sheet1!$AB:$AB,E1486,[1]Sheet1!$AA:$AA)</f>
        <v>#VALUE!</v>
      </c>
      <c r="AP1486" s="100">
        <f t="shared" si="355"/>
        <v>1</v>
      </c>
      <c r="AQ1486" s="97">
        <f t="shared" si="356"/>
        <v>0</v>
      </c>
      <c r="AR1486" s="100">
        <f t="shared" si="357"/>
        <v>1.0583910034602075</v>
      </c>
      <c r="AS1486" s="101">
        <f t="shared" si="358"/>
        <v>-0.13543197901152015</v>
      </c>
      <c r="AT1486" s="100">
        <v>0.11591202664236167</v>
      </c>
      <c r="AU1486" s="108">
        <f t="shared" si="359"/>
        <v>1</v>
      </c>
    </row>
    <row r="1487" spans="1:47" hidden="1">
      <c r="A1487" s="21">
        <v>44927</v>
      </c>
      <c r="B1487" s="23" t="s">
        <v>13</v>
      </c>
      <c r="C1487" s="23" t="s">
        <v>974</v>
      </c>
      <c r="D1487" s="23" t="s">
        <v>1261</v>
      </c>
      <c r="E1487" s="23">
        <v>1000280699</v>
      </c>
      <c r="F1487" s="23" t="s">
        <v>32</v>
      </c>
      <c r="G1487" s="22">
        <v>1079549</v>
      </c>
      <c r="H1487" s="36" t="s">
        <v>20</v>
      </c>
      <c r="I1487" s="4" t="s">
        <v>3517</v>
      </c>
      <c r="J1487" s="4" t="s">
        <v>3555</v>
      </c>
      <c r="K1487" s="24">
        <v>3339.8000000000175</v>
      </c>
      <c r="L1487" s="24">
        <v>3339.8000000000175</v>
      </c>
      <c r="M1487" s="29">
        <v>0</v>
      </c>
      <c r="N1487" s="29">
        <v>0</v>
      </c>
      <c r="O1487" s="29">
        <v>8</v>
      </c>
      <c r="P1487" s="29">
        <v>0</v>
      </c>
      <c r="Q1487" s="29">
        <v>178.5</v>
      </c>
      <c r="R1487" s="28">
        <v>0</v>
      </c>
      <c r="S1487" s="28">
        <v>12000</v>
      </c>
      <c r="T1487" s="28">
        <v>0</v>
      </c>
      <c r="U1487" s="28">
        <v>12000</v>
      </c>
      <c r="V1487" s="29">
        <v>0</v>
      </c>
      <c r="W1487" s="29">
        <v>2</v>
      </c>
      <c r="X1487" s="32">
        <f t="shared" si="345"/>
        <v>8</v>
      </c>
      <c r="Y1487" s="33">
        <f t="shared" si="346"/>
        <v>178.5</v>
      </c>
      <c r="Z1487" s="33">
        <f t="shared" si="347"/>
        <v>12000</v>
      </c>
      <c r="AA1487" s="33">
        <f t="shared" si="348"/>
        <v>12000</v>
      </c>
      <c r="AB1487" s="5">
        <v>2</v>
      </c>
      <c r="AC1487" s="6">
        <v>0</v>
      </c>
      <c r="AD1487" s="32">
        <v>0</v>
      </c>
      <c r="AE1487" s="67">
        <f t="shared" si="349"/>
        <v>0.25</v>
      </c>
      <c r="AF1487" s="70">
        <f>IF(C1487=Sheet6!$E$3,Sheet6!$E$4,IF('January 2023'!C1487=Sheet6!$F$3,Sheet6!$F$4,IF('January 2023'!C1487=Sheet6!$G$3,Sheet6!$G$4,IF('January 2023'!C1487=Sheet6!$H$3,Sheet6!$H$4,IF('January 2023'!C1487=Sheet6!$I$3,Sheet6!$I$4,IF('January 2023'!C1487=Sheet6!$J$3,Sheet6!$J$4,IF('January 2023'!C1487=Sheet6!$K$3,Sheet6!$K$4,IF('January 2023'!C1487=Sheet6!$L$3,Sheet6!$L$4))))))))</f>
        <v>0.11591202664236167</v>
      </c>
      <c r="AG1487" s="74">
        <f t="shared" si="350"/>
        <v>5.3446314150547659E-2</v>
      </c>
      <c r="AH1487" s="71">
        <v>0.83099999999999996</v>
      </c>
      <c r="AI1487" s="72">
        <f t="shared" si="351"/>
        <v>0</v>
      </c>
      <c r="AJ1487" s="73">
        <f t="shared" si="352"/>
        <v>0.25</v>
      </c>
      <c r="AK1487" s="73">
        <v>0.63021003652928631</v>
      </c>
      <c r="AL1487" s="95">
        <f t="shared" si="353"/>
        <v>0</v>
      </c>
      <c r="AM1487" s="107">
        <v>0</v>
      </c>
      <c r="AN1487" s="98">
        <f t="shared" si="354"/>
        <v>2596.8738000000144</v>
      </c>
      <c r="AO1487" s="99" t="e">
        <f>SUMIF([1]Sheet1!$AB:$AB,E1487,[1]Sheet1!$AA:$AA)</f>
        <v>#VALUE!</v>
      </c>
      <c r="AP1487" s="100" t="str">
        <f t="shared" si="355"/>
        <v/>
      </c>
      <c r="AQ1487" s="97">
        <f t="shared" si="356"/>
        <v>1</v>
      </c>
      <c r="AR1487" s="100">
        <f t="shared" si="357"/>
        <v>1</v>
      </c>
      <c r="AS1487" s="101">
        <f t="shared" si="358"/>
        <v>0.94655368584945232</v>
      </c>
      <c r="AT1487" s="100">
        <v>0.11591202664236167</v>
      </c>
      <c r="AU1487" s="108">
        <f t="shared" si="359"/>
        <v>0</v>
      </c>
    </row>
    <row r="1488" spans="1:47" hidden="1">
      <c r="A1488" s="21">
        <v>44927</v>
      </c>
      <c r="B1488" s="22" t="s">
        <v>13</v>
      </c>
      <c r="C1488" s="22" t="s">
        <v>974</v>
      </c>
      <c r="D1488" s="22" t="s">
        <v>1312</v>
      </c>
      <c r="E1488" s="22">
        <v>1000281352</v>
      </c>
      <c r="F1488" s="22" t="s">
        <v>32</v>
      </c>
      <c r="G1488" s="22">
        <v>1079549</v>
      </c>
      <c r="H1488" s="36" t="s">
        <v>20</v>
      </c>
      <c r="I1488" s="4" t="s">
        <v>3515</v>
      </c>
      <c r="J1488" s="4" t="s">
        <v>3553</v>
      </c>
      <c r="K1488" s="25">
        <v>3145</v>
      </c>
      <c r="L1488" s="25">
        <v>3145</v>
      </c>
      <c r="M1488" s="26">
        <v>0</v>
      </c>
      <c r="N1488" s="26">
        <v>0</v>
      </c>
      <c r="O1488" s="26">
        <v>10</v>
      </c>
      <c r="P1488" s="26">
        <v>0</v>
      </c>
      <c r="Q1488" s="26">
        <v>2869.6000000000004</v>
      </c>
      <c r="R1488" s="27">
        <v>0</v>
      </c>
      <c r="S1488" s="27">
        <v>184608.02000000002</v>
      </c>
      <c r="T1488" s="28">
        <v>0</v>
      </c>
      <c r="U1488" s="27">
        <v>215230</v>
      </c>
      <c r="V1488" s="29">
        <v>0</v>
      </c>
      <c r="W1488" s="26">
        <v>8</v>
      </c>
      <c r="X1488" s="30">
        <f t="shared" si="345"/>
        <v>10</v>
      </c>
      <c r="Y1488" s="31">
        <f t="shared" si="346"/>
        <v>2869.6000000000004</v>
      </c>
      <c r="Z1488" s="31">
        <f t="shared" si="347"/>
        <v>184608.02000000002</v>
      </c>
      <c r="AA1488" s="31">
        <f t="shared" si="348"/>
        <v>215230</v>
      </c>
      <c r="AB1488" s="5">
        <v>8</v>
      </c>
      <c r="AC1488" s="6">
        <v>0</v>
      </c>
      <c r="AD1488" s="30">
        <v>0</v>
      </c>
      <c r="AE1488" s="67">
        <f t="shared" si="349"/>
        <v>0.8</v>
      </c>
      <c r="AF1488" s="70">
        <f>IF(C1488=Sheet6!$E$3,Sheet6!$E$4,IF('January 2023'!C1488=Sheet6!$F$3,Sheet6!$F$4,IF('January 2023'!C1488=Sheet6!$G$3,Sheet6!$G$4,IF('January 2023'!C1488=Sheet6!$H$3,Sheet6!$H$4,IF('January 2023'!C1488=Sheet6!$I$3,Sheet6!$I$4,IF('January 2023'!C1488=Sheet6!$J$3,Sheet6!$J$4,IF('January 2023'!C1488=Sheet6!$K$3,Sheet6!$K$4,IF('January 2023'!C1488=Sheet6!$L$3,Sheet6!$L$4))))))))</f>
        <v>0.11591202664236167</v>
      </c>
      <c r="AG1488" s="74">
        <f t="shared" si="350"/>
        <v>0.91243243243243255</v>
      </c>
      <c r="AH1488" s="71">
        <v>0.83099999999999996</v>
      </c>
      <c r="AI1488" s="72">
        <f t="shared" si="351"/>
        <v>1</v>
      </c>
      <c r="AJ1488" s="73">
        <f t="shared" si="352"/>
        <v>0.8</v>
      </c>
      <c r="AK1488" s="73">
        <v>0.63021003652928631</v>
      </c>
      <c r="AL1488" s="95">
        <f t="shared" si="353"/>
        <v>1</v>
      </c>
      <c r="AM1488" s="107">
        <v>0</v>
      </c>
      <c r="AN1488" s="98">
        <f t="shared" si="354"/>
        <v>0</v>
      </c>
      <c r="AO1488" s="99" t="e">
        <f>SUMIF([1]Sheet1!$AB:$AB,E1488,[1]Sheet1!$AA:$AA)</f>
        <v>#VALUE!</v>
      </c>
      <c r="AP1488" s="100">
        <f t="shared" si="355"/>
        <v>1</v>
      </c>
      <c r="AQ1488" s="97">
        <f t="shared" si="356"/>
        <v>0</v>
      </c>
      <c r="AR1488" s="100">
        <f t="shared" si="357"/>
        <v>1.165875675390484</v>
      </c>
      <c r="AS1488" s="101">
        <f t="shared" si="358"/>
        <v>-6.378277841034441E-2</v>
      </c>
      <c r="AT1488" s="100">
        <v>0.11591202664236167</v>
      </c>
      <c r="AU1488" s="108">
        <f t="shared" si="359"/>
        <v>1</v>
      </c>
    </row>
    <row r="1489" spans="1:47" hidden="1">
      <c r="A1489" s="21">
        <v>44927</v>
      </c>
      <c r="B1489" s="23" t="s">
        <v>13</v>
      </c>
      <c r="C1489" s="23" t="s">
        <v>974</v>
      </c>
      <c r="D1489" s="23" t="s">
        <v>1310</v>
      </c>
      <c r="E1489" s="23">
        <v>1001993908</v>
      </c>
      <c r="F1489" s="23" t="s">
        <v>32</v>
      </c>
      <c r="G1489" s="22">
        <v>1069288</v>
      </c>
      <c r="H1489" s="36" t="s">
        <v>20</v>
      </c>
      <c r="I1489" s="4" t="s">
        <v>3524</v>
      </c>
      <c r="J1489" s="4" t="s">
        <v>3562</v>
      </c>
      <c r="K1489" s="24">
        <v>3113.9800000000105</v>
      </c>
      <c r="L1489" s="24">
        <v>3113.9800000000105</v>
      </c>
      <c r="M1489" s="29">
        <v>0</v>
      </c>
      <c r="N1489" s="29">
        <v>0</v>
      </c>
      <c r="O1489" s="29">
        <v>12</v>
      </c>
      <c r="P1489" s="29">
        <v>0</v>
      </c>
      <c r="Q1489" s="29">
        <v>707.30000000000007</v>
      </c>
      <c r="R1489" s="28">
        <v>0</v>
      </c>
      <c r="S1489" s="28">
        <v>45199.999999999985</v>
      </c>
      <c r="T1489" s="28">
        <v>0</v>
      </c>
      <c r="U1489" s="28">
        <v>46400</v>
      </c>
      <c r="V1489" s="29">
        <v>0</v>
      </c>
      <c r="W1489" s="29">
        <v>8</v>
      </c>
      <c r="X1489" s="32">
        <f t="shared" si="345"/>
        <v>12</v>
      </c>
      <c r="Y1489" s="33">
        <f t="shared" si="346"/>
        <v>707.30000000000007</v>
      </c>
      <c r="Z1489" s="33">
        <f t="shared" si="347"/>
        <v>45199.999999999985</v>
      </c>
      <c r="AA1489" s="33">
        <f t="shared" si="348"/>
        <v>46400</v>
      </c>
      <c r="AB1489" s="5">
        <v>8</v>
      </c>
      <c r="AC1489" s="6">
        <v>0</v>
      </c>
      <c r="AD1489" s="32">
        <v>0</v>
      </c>
      <c r="AE1489" s="67">
        <f t="shared" si="349"/>
        <v>0.66666666666666663</v>
      </c>
      <c r="AF1489" s="70">
        <f>IF(C1489=Sheet6!$E$3,Sheet6!$E$4,IF('January 2023'!C1489=Sheet6!$F$3,Sheet6!$F$4,IF('January 2023'!C1489=Sheet6!$G$3,Sheet6!$G$4,IF('January 2023'!C1489=Sheet6!$H$3,Sheet6!$H$4,IF('January 2023'!C1489=Sheet6!$I$3,Sheet6!$I$4,IF('January 2023'!C1489=Sheet6!$J$3,Sheet6!$J$4,IF('January 2023'!C1489=Sheet6!$K$3,Sheet6!$K$4,IF('January 2023'!C1489=Sheet6!$L$3,Sheet6!$L$4))))))))</f>
        <v>0.11591202664236167</v>
      </c>
      <c r="AG1489" s="74">
        <f t="shared" si="350"/>
        <v>0.22713697583157172</v>
      </c>
      <c r="AH1489" s="71">
        <v>0.83099999999999996</v>
      </c>
      <c r="AI1489" s="72">
        <f t="shared" si="351"/>
        <v>0</v>
      </c>
      <c r="AJ1489" s="73">
        <f t="shared" si="352"/>
        <v>0.66666666666666663</v>
      </c>
      <c r="AK1489" s="73">
        <v>0.63021003652928631</v>
      </c>
      <c r="AL1489" s="95">
        <f t="shared" si="353"/>
        <v>1</v>
      </c>
      <c r="AM1489" s="107">
        <v>0</v>
      </c>
      <c r="AN1489" s="98">
        <f t="shared" si="354"/>
        <v>1880.4173800000085</v>
      </c>
      <c r="AO1489" s="99" t="e">
        <f>SUMIF([1]Sheet1!$AB:$AB,E1489,[1]Sheet1!$AA:$AA)</f>
        <v>#VALUE!</v>
      </c>
      <c r="AP1489" s="100" t="str">
        <f t="shared" si="355"/>
        <v/>
      </c>
      <c r="AQ1489" s="97">
        <f t="shared" si="356"/>
        <v>1</v>
      </c>
      <c r="AR1489" s="100">
        <f t="shared" si="357"/>
        <v>1.0265486725663719</v>
      </c>
      <c r="AS1489" s="101">
        <f t="shared" si="358"/>
        <v>0.76683283896935994</v>
      </c>
      <c r="AT1489" s="100">
        <v>0.11591202664236167</v>
      </c>
      <c r="AU1489" s="108">
        <f t="shared" si="359"/>
        <v>0</v>
      </c>
    </row>
    <row r="1490" spans="1:47" hidden="1">
      <c r="A1490" s="21">
        <v>44927</v>
      </c>
      <c r="B1490" s="23" t="s">
        <v>13</v>
      </c>
      <c r="C1490" s="23" t="s">
        <v>974</v>
      </c>
      <c r="D1490" s="23" t="s">
        <v>1332</v>
      </c>
      <c r="E1490" s="23">
        <v>1000281753</v>
      </c>
      <c r="F1490" s="23" t="s">
        <v>32</v>
      </c>
      <c r="G1490" s="22">
        <v>1079549</v>
      </c>
      <c r="H1490" s="36" t="s">
        <v>20</v>
      </c>
      <c r="I1490" s="4" t="s">
        <v>3515</v>
      </c>
      <c r="J1490" s="4" t="s">
        <v>3553</v>
      </c>
      <c r="K1490" s="24">
        <v>3069.3999999999942</v>
      </c>
      <c r="L1490" s="24">
        <v>3069.3999999999942</v>
      </c>
      <c r="M1490" s="29">
        <v>0</v>
      </c>
      <c r="N1490" s="29">
        <v>0</v>
      </c>
      <c r="O1490" s="29">
        <v>6</v>
      </c>
      <c r="P1490" s="29">
        <v>0</v>
      </c>
      <c r="Q1490" s="29">
        <v>2202.4</v>
      </c>
      <c r="R1490" s="28">
        <v>0</v>
      </c>
      <c r="S1490" s="28">
        <v>138480.45000000001</v>
      </c>
      <c r="T1490" s="28">
        <v>0</v>
      </c>
      <c r="U1490" s="28">
        <v>138300</v>
      </c>
      <c r="V1490" s="29">
        <v>0</v>
      </c>
      <c r="W1490" s="29">
        <v>4</v>
      </c>
      <c r="X1490" s="32">
        <f t="shared" si="345"/>
        <v>6</v>
      </c>
      <c r="Y1490" s="33">
        <f t="shared" si="346"/>
        <v>2202.4</v>
      </c>
      <c r="Z1490" s="33">
        <f t="shared" si="347"/>
        <v>138480.45000000001</v>
      </c>
      <c r="AA1490" s="33">
        <f t="shared" si="348"/>
        <v>138300</v>
      </c>
      <c r="AB1490" s="5">
        <v>4</v>
      </c>
      <c r="AC1490" s="6">
        <v>0</v>
      </c>
      <c r="AD1490" s="32">
        <v>0</v>
      </c>
      <c r="AE1490" s="67">
        <f t="shared" si="349"/>
        <v>0.66666666666666663</v>
      </c>
      <c r="AF1490" s="70">
        <f>IF(C1490=Sheet6!$E$3,Sheet6!$E$4,IF('January 2023'!C1490=Sheet6!$F$3,Sheet6!$F$4,IF('January 2023'!C1490=Sheet6!$G$3,Sheet6!$G$4,IF('January 2023'!C1490=Sheet6!$H$3,Sheet6!$H$4,IF('January 2023'!C1490=Sheet6!$I$3,Sheet6!$I$4,IF('January 2023'!C1490=Sheet6!$J$3,Sheet6!$J$4,IF('January 2023'!C1490=Sheet6!$K$3,Sheet6!$K$4,IF('January 2023'!C1490=Sheet6!$L$3,Sheet6!$L$4))))))))</f>
        <v>0.11591202664236167</v>
      </c>
      <c r="AG1490" s="74">
        <f t="shared" si="350"/>
        <v>0.71753437153841282</v>
      </c>
      <c r="AH1490" s="71">
        <v>0.83099999999999996</v>
      </c>
      <c r="AI1490" s="72">
        <f t="shared" si="351"/>
        <v>0</v>
      </c>
      <c r="AJ1490" s="73">
        <f t="shared" si="352"/>
        <v>0.66666666666666663</v>
      </c>
      <c r="AK1490" s="73">
        <v>0.63021003652928631</v>
      </c>
      <c r="AL1490" s="95">
        <f t="shared" si="353"/>
        <v>1</v>
      </c>
      <c r="AM1490" s="107">
        <v>0</v>
      </c>
      <c r="AN1490" s="98">
        <f t="shared" si="354"/>
        <v>348.27139999999508</v>
      </c>
      <c r="AO1490" s="99" t="e">
        <f>SUMIF([1]Sheet1!$AB:$AB,E1490,[1]Sheet1!$AA:$AA)</f>
        <v>#VALUE!</v>
      </c>
      <c r="AP1490" s="100" t="str">
        <f t="shared" si="355"/>
        <v/>
      </c>
      <c r="AQ1490" s="97">
        <f t="shared" si="356"/>
        <v>1</v>
      </c>
      <c r="AR1490" s="100">
        <f t="shared" si="357"/>
        <v>0.99869692797792031</v>
      </c>
      <c r="AS1490" s="101">
        <f t="shared" si="358"/>
        <v>0.28340062742601946</v>
      </c>
      <c r="AT1490" s="100">
        <v>0.11591202664236167</v>
      </c>
      <c r="AU1490" s="108">
        <f t="shared" si="359"/>
        <v>0</v>
      </c>
    </row>
    <row r="1491" spans="1:47" hidden="1">
      <c r="A1491" s="21">
        <v>44927</v>
      </c>
      <c r="B1491" s="23" t="s">
        <v>13</v>
      </c>
      <c r="C1491" s="23" t="s">
        <v>974</v>
      </c>
      <c r="D1491" s="23" t="s">
        <v>1362</v>
      </c>
      <c r="E1491" s="23">
        <v>1000280405</v>
      </c>
      <c r="F1491" s="23" t="s">
        <v>32</v>
      </c>
      <c r="G1491" s="22">
        <v>1079549</v>
      </c>
      <c r="H1491" s="36" t="s">
        <v>20</v>
      </c>
      <c r="I1491" s="4" t="s">
        <v>3515</v>
      </c>
      <c r="J1491" s="4" t="s">
        <v>3553</v>
      </c>
      <c r="K1491" s="24">
        <v>3066.3999999999942</v>
      </c>
      <c r="L1491" s="24">
        <v>3066.3999999999942</v>
      </c>
      <c r="M1491" s="29">
        <v>0</v>
      </c>
      <c r="N1491" s="29">
        <v>0</v>
      </c>
      <c r="O1491" s="29">
        <v>9</v>
      </c>
      <c r="P1491" s="29">
        <v>0</v>
      </c>
      <c r="Q1491" s="29">
        <v>1969</v>
      </c>
      <c r="R1491" s="28">
        <v>0</v>
      </c>
      <c r="S1491" s="28">
        <v>131553.44</v>
      </c>
      <c r="T1491" s="28">
        <v>0</v>
      </c>
      <c r="U1491" s="28">
        <v>138000</v>
      </c>
      <c r="V1491" s="29">
        <v>0</v>
      </c>
      <c r="W1491" s="29">
        <v>6</v>
      </c>
      <c r="X1491" s="32">
        <f t="shared" si="345"/>
        <v>9</v>
      </c>
      <c r="Y1491" s="33">
        <f t="shared" si="346"/>
        <v>1969</v>
      </c>
      <c r="Z1491" s="33">
        <f t="shared" si="347"/>
        <v>131553.44</v>
      </c>
      <c r="AA1491" s="33">
        <f t="shared" si="348"/>
        <v>138000</v>
      </c>
      <c r="AB1491" s="5">
        <v>6</v>
      </c>
      <c r="AC1491" s="6">
        <v>0</v>
      </c>
      <c r="AD1491" s="32">
        <v>0</v>
      </c>
      <c r="AE1491" s="67">
        <f t="shared" si="349"/>
        <v>0.66666666666666663</v>
      </c>
      <c r="AF1491" s="70">
        <f>IF(C1491=Sheet6!$E$3,Sheet6!$E$4,IF('January 2023'!C1491=Sheet6!$F$3,Sheet6!$F$4,IF('January 2023'!C1491=Sheet6!$G$3,Sheet6!$G$4,IF('January 2023'!C1491=Sheet6!$H$3,Sheet6!$H$4,IF('January 2023'!C1491=Sheet6!$I$3,Sheet6!$I$4,IF('January 2023'!C1491=Sheet6!$J$3,Sheet6!$J$4,IF('January 2023'!C1491=Sheet6!$K$3,Sheet6!$K$4,IF('January 2023'!C1491=Sheet6!$L$3,Sheet6!$L$4))))))))</f>
        <v>0.11591202664236167</v>
      </c>
      <c r="AG1491" s="74">
        <f t="shared" si="350"/>
        <v>0.64212105400469732</v>
      </c>
      <c r="AH1491" s="71">
        <v>0.83099999999999996</v>
      </c>
      <c r="AI1491" s="72">
        <f t="shared" si="351"/>
        <v>0</v>
      </c>
      <c r="AJ1491" s="73">
        <f t="shared" si="352"/>
        <v>0.66666666666666663</v>
      </c>
      <c r="AK1491" s="73">
        <v>0.63021003652928631</v>
      </c>
      <c r="AL1491" s="95">
        <f t="shared" si="353"/>
        <v>1</v>
      </c>
      <c r="AM1491" s="107">
        <v>0</v>
      </c>
      <c r="AN1491" s="98">
        <f t="shared" si="354"/>
        <v>579.17839999999501</v>
      </c>
      <c r="AO1491" s="99" t="e">
        <f>SUMIF([1]Sheet1!$AB:$AB,E1491,[1]Sheet1!$AA:$AA)</f>
        <v>#VALUE!</v>
      </c>
      <c r="AP1491" s="100" t="str">
        <f t="shared" si="355"/>
        <v/>
      </c>
      <c r="AQ1491" s="97">
        <f t="shared" si="356"/>
        <v>1</v>
      </c>
      <c r="AR1491" s="100">
        <f t="shared" si="357"/>
        <v>1.0490033555945022</v>
      </c>
      <c r="AS1491" s="101">
        <f t="shared" si="358"/>
        <v>0.32641285965119393</v>
      </c>
      <c r="AT1491" s="100">
        <v>0.11591202664236167</v>
      </c>
      <c r="AU1491" s="108">
        <f t="shared" si="359"/>
        <v>0</v>
      </c>
    </row>
    <row r="1492" spans="1:47" hidden="1">
      <c r="A1492" s="21">
        <v>44927</v>
      </c>
      <c r="B1492" s="22" t="s">
        <v>13</v>
      </c>
      <c r="C1492" s="22" t="s">
        <v>974</v>
      </c>
      <c r="D1492" s="22" t="s">
        <v>1343</v>
      </c>
      <c r="E1492" s="22">
        <v>1000280914</v>
      </c>
      <c r="F1492" s="22" t="s">
        <v>32</v>
      </c>
      <c r="G1492" s="22">
        <v>1079549</v>
      </c>
      <c r="H1492" s="36" t="s">
        <v>20</v>
      </c>
      <c r="I1492" s="4" t="s">
        <v>3515</v>
      </c>
      <c r="J1492" s="4" t="s">
        <v>3553</v>
      </c>
      <c r="K1492" s="25">
        <v>2962.7999999999884</v>
      </c>
      <c r="L1492" s="25">
        <v>2962.7999999999884</v>
      </c>
      <c r="M1492" s="26">
        <v>0</v>
      </c>
      <c r="N1492" s="26">
        <v>0</v>
      </c>
      <c r="O1492" s="26">
        <v>11</v>
      </c>
      <c r="P1492" s="26">
        <v>0</v>
      </c>
      <c r="Q1492" s="26">
        <v>2528.8999999999996</v>
      </c>
      <c r="R1492" s="27">
        <v>0</v>
      </c>
      <c r="S1492" s="27">
        <v>162097.85</v>
      </c>
      <c r="T1492" s="28">
        <v>0</v>
      </c>
      <c r="U1492" s="27">
        <v>161500</v>
      </c>
      <c r="V1492" s="29">
        <v>0</v>
      </c>
      <c r="W1492" s="26">
        <v>8</v>
      </c>
      <c r="X1492" s="30">
        <f t="shared" si="345"/>
        <v>11</v>
      </c>
      <c r="Y1492" s="31">
        <f t="shared" si="346"/>
        <v>2528.8999999999996</v>
      </c>
      <c r="Z1492" s="31">
        <f t="shared" si="347"/>
        <v>162097.85</v>
      </c>
      <c r="AA1492" s="31">
        <f t="shared" si="348"/>
        <v>161500</v>
      </c>
      <c r="AB1492" s="5">
        <v>8</v>
      </c>
      <c r="AC1492" s="6">
        <v>191120.28</v>
      </c>
      <c r="AD1492" s="30">
        <v>0</v>
      </c>
      <c r="AE1492" s="67">
        <f t="shared" si="349"/>
        <v>0.72727272727272729</v>
      </c>
      <c r="AF1492" s="70">
        <f>IF(C1492=Sheet6!$E$3,Sheet6!$E$4,IF('January 2023'!C1492=Sheet6!$F$3,Sheet6!$F$4,IF('January 2023'!C1492=Sheet6!$G$3,Sheet6!$G$4,IF('January 2023'!C1492=Sheet6!$H$3,Sheet6!$H$4,IF('January 2023'!C1492=Sheet6!$I$3,Sheet6!$I$4,IF('January 2023'!C1492=Sheet6!$J$3,Sheet6!$J$4,IF('January 2023'!C1492=Sheet6!$K$3,Sheet6!$K$4,IF('January 2023'!C1492=Sheet6!$L$3,Sheet6!$L$4))))))))</f>
        <v>0.11591202664236167</v>
      </c>
      <c r="AG1492" s="74">
        <f t="shared" si="350"/>
        <v>0.85355069528824412</v>
      </c>
      <c r="AH1492" s="71">
        <v>0.83099999999999996</v>
      </c>
      <c r="AI1492" s="72">
        <f t="shared" si="351"/>
        <v>1</v>
      </c>
      <c r="AJ1492" s="73">
        <f t="shared" si="352"/>
        <v>0.72727272727272729</v>
      </c>
      <c r="AK1492" s="73">
        <v>0.63021003652928631</v>
      </c>
      <c r="AL1492" s="95">
        <f t="shared" si="353"/>
        <v>1</v>
      </c>
      <c r="AM1492" s="107">
        <v>0</v>
      </c>
      <c r="AN1492" s="98">
        <f t="shared" si="354"/>
        <v>0</v>
      </c>
      <c r="AO1492" s="99" t="e">
        <f>SUMIF([1]Sheet1!$AB:$AB,E1492,[1]Sheet1!$AA:$AA)</f>
        <v>#VALUE!</v>
      </c>
      <c r="AP1492" s="100">
        <f t="shared" si="355"/>
        <v>1</v>
      </c>
      <c r="AQ1492" s="97">
        <f t="shared" si="356"/>
        <v>0</v>
      </c>
      <c r="AR1492" s="100">
        <f t="shared" si="357"/>
        <v>0.99631179562221206</v>
      </c>
      <c r="AS1492" s="101">
        <f t="shared" si="358"/>
        <v>0.14959737412278196</v>
      </c>
      <c r="AT1492" s="100">
        <v>0.11591202664236167</v>
      </c>
      <c r="AU1492" s="108">
        <f t="shared" si="359"/>
        <v>0</v>
      </c>
    </row>
    <row r="1493" spans="1:47" hidden="1">
      <c r="A1493" s="21">
        <v>44927</v>
      </c>
      <c r="B1493" s="23" t="s">
        <v>13</v>
      </c>
      <c r="C1493" s="23" t="s">
        <v>974</v>
      </c>
      <c r="D1493" s="23" t="s">
        <v>1323</v>
      </c>
      <c r="E1493" s="23">
        <v>1000280986</v>
      </c>
      <c r="F1493" s="23" t="s">
        <v>32</v>
      </c>
      <c r="G1493" s="22">
        <v>1079549</v>
      </c>
      <c r="H1493" s="36" t="s">
        <v>20</v>
      </c>
      <c r="I1493" s="4" t="s">
        <v>3515</v>
      </c>
      <c r="J1493" s="4" t="s">
        <v>3553</v>
      </c>
      <c r="K1493" s="24">
        <v>2931.8000000000175</v>
      </c>
      <c r="L1493" s="24">
        <v>2931.8000000000175</v>
      </c>
      <c r="M1493" s="29">
        <v>0</v>
      </c>
      <c r="N1493" s="29">
        <v>0</v>
      </c>
      <c r="O1493" s="29">
        <v>16</v>
      </c>
      <c r="P1493" s="29">
        <v>0</v>
      </c>
      <c r="Q1493" s="29">
        <v>3002.0000000000005</v>
      </c>
      <c r="R1493" s="28">
        <v>0</v>
      </c>
      <c r="S1493" s="28">
        <v>190934.08999999997</v>
      </c>
      <c r="T1493" s="28">
        <v>0</v>
      </c>
      <c r="U1493" s="28">
        <v>202000</v>
      </c>
      <c r="V1493" s="29">
        <v>0</v>
      </c>
      <c r="W1493" s="29">
        <v>11</v>
      </c>
      <c r="X1493" s="32">
        <f t="shared" si="345"/>
        <v>16</v>
      </c>
      <c r="Y1493" s="33">
        <f t="shared" si="346"/>
        <v>3002.0000000000005</v>
      </c>
      <c r="Z1493" s="33">
        <f t="shared" si="347"/>
        <v>190934.08999999997</v>
      </c>
      <c r="AA1493" s="33">
        <f t="shared" si="348"/>
        <v>202000</v>
      </c>
      <c r="AB1493" s="5">
        <v>11</v>
      </c>
      <c r="AC1493" s="6">
        <v>0</v>
      </c>
      <c r="AD1493" s="32">
        <v>0</v>
      </c>
      <c r="AE1493" s="67">
        <f t="shared" si="349"/>
        <v>0.6875</v>
      </c>
      <c r="AF1493" s="70">
        <f>IF(C1493=Sheet6!$E$3,Sheet6!$E$4,IF('January 2023'!C1493=Sheet6!$F$3,Sheet6!$F$4,IF('January 2023'!C1493=Sheet6!$G$3,Sheet6!$G$4,IF('January 2023'!C1493=Sheet6!$H$3,Sheet6!$H$4,IF('January 2023'!C1493=Sheet6!$I$3,Sheet6!$I$4,IF('January 2023'!C1493=Sheet6!$J$3,Sheet6!$J$4,IF('January 2023'!C1493=Sheet6!$K$3,Sheet6!$K$4,IF('January 2023'!C1493=Sheet6!$L$3,Sheet6!$L$4))))))))</f>
        <v>0.11591202664236167</v>
      </c>
      <c r="AG1493" s="74">
        <f t="shared" si="350"/>
        <v>1.0239443345385029</v>
      </c>
      <c r="AH1493" s="71">
        <v>0.83099999999999996</v>
      </c>
      <c r="AI1493" s="72">
        <f t="shared" si="351"/>
        <v>1</v>
      </c>
      <c r="AJ1493" s="73">
        <f t="shared" si="352"/>
        <v>0.6875</v>
      </c>
      <c r="AK1493" s="73">
        <v>0.63021003652928631</v>
      </c>
      <c r="AL1493" s="95">
        <f t="shared" si="353"/>
        <v>1</v>
      </c>
      <c r="AM1493" s="107">
        <v>0</v>
      </c>
      <c r="AN1493" s="98">
        <f t="shared" si="354"/>
        <v>0</v>
      </c>
      <c r="AO1493" s="99" t="e">
        <f>SUMIF([1]Sheet1!$AB:$AB,E1493,[1]Sheet1!$AA:$AA)</f>
        <v>#VALUE!</v>
      </c>
      <c r="AP1493" s="100">
        <f t="shared" si="355"/>
        <v>1</v>
      </c>
      <c r="AQ1493" s="97">
        <f t="shared" si="356"/>
        <v>0</v>
      </c>
      <c r="AR1493" s="100">
        <f t="shared" si="357"/>
        <v>1.0579567011841626</v>
      </c>
      <c r="AS1493" s="101">
        <f t="shared" si="358"/>
        <v>-8.3288770364567055E-2</v>
      </c>
      <c r="AT1493" s="100">
        <v>0.11591202664236167</v>
      </c>
      <c r="AU1493" s="108">
        <f t="shared" si="359"/>
        <v>1</v>
      </c>
    </row>
    <row r="1494" spans="1:47" hidden="1">
      <c r="A1494" s="21">
        <v>44927</v>
      </c>
      <c r="B1494" s="22" t="s">
        <v>13</v>
      </c>
      <c r="C1494" s="22" t="s">
        <v>974</v>
      </c>
      <c r="D1494" s="22" t="s">
        <v>1288</v>
      </c>
      <c r="E1494" s="22">
        <v>1000284124</v>
      </c>
      <c r="F1494" s="22" t="s">
        <v>32</v>
      </c>
      <c r="G1494" s="22">
        <v>1079549</v>
      </c>
      <c r="H1494" s="36" t="s">
        <v>20</v>
      </c>
      <c r="I1494" s="4" t="s">
        <v>3526</v>
      </c>
      <c r="J1494" s="4" t="s">
        <v>3563</v>
      </c>
      <c r="K1494" s="25">
        <v>2915.7999999999884</v>
      </c>
      <c r="L1494" s="25">
        <v>2915.7999999999884</v>
      </c>
      <c r="M1494" s="26">
        <v>0</v>
      </c>
      <c r="N1494" s="26">
        <v>0</v>
      </c>
      <c r="O1494" s="26">
        <v>8</v>
      </c>
      <c r="P1494" s="26">
        <v>0</v>
      </c>
      <c r="Q1494" s="26">
        <v>1401</v>
      </c>
      <c r="R1494" s="27">
        <v>0</v>
      </c>
      <c r="S1494" s="27">
        <v>89000</v>
      </c>
      <c r="T1494" s="28">
        <v>0</v>
      </c>
      <c r="U1494" s="27">
        <v>89000</v>
      </c>
      <c r="V1494" s="29">
        <v>0</v>
      </c>
      <c r="W1494" s="26">
        <v>5</v>
      </c>
      <c r="X1494" s="30">
        <f t="shared" si="345"/>
        <v>8</v>
      </c>
      <c r="Y1494" s="31">
        <f t="shared" si="346"/>
        <v>1401</v>
      </c>
      <c r="Z1494" s="31">
        <f t="shared" si="347"/>
        <v>89000</v>
      </c>
      <c r="AA1494" s="31">
        <f t="shared" si="348"/>
        <v>89000</v>
      </c>
      <c r="AB1494" s="5">
        <v>5</v>
      </c>
      <c r="AC1494" s="6">
        <v>23373.77</v>
      </c>
      <c r="AD1494" s="30">
        <v>0</v>
      </c>
      <c r="AE1494" s="67">
        <f t="shared" si="349"/>
        <v>0.625</v>
      </c>
      <c r="AF1494" s="70">
        <f>IF(C1494=Sheet6!$E$3,Sheet6!$E$4,IF('January 2023'!C1494=Sheet6!$F$3,Sheet6!$F$4,IF('January 2023'!C1494=Sheet6!$G$3,Sheet6!$G$4,IF('January 2023'!C1494=Sheet6!$H$3,Sheet6!$H$4,IF('January 2023'!C1494=Sheet6!$I$3,Sheet6!$I$4,IF('January 2023'!C1494=Sheet6!$J$3,Sheet6!$J$4,IF('January 2023'!C1494=Sheet6!$K$3,Sheet6!$K$4,IF('January 2023'!C1494=Sheet6!$L$3,Sheet6!$L$4))))))))</f>
        <v>0.11591202664236167</v>
      </c>
      <c r="AG1494" s="74">
        <f t="shared" si="350"/>
        <v>0.48048563001577804</v>
      </c>
      <c r="AH1494" s="71">
        <v>0.83099999999999996</v>
      </c>
      <c r="AI1494" s="72">
        <f t="shared" si="351"/>
        <v>0</v>
      </c>
      <c r="AJ1494" s="73">
        <f t="shared" si="352"/>
        <v>0.625</v>
      </c>
      <c r="AK1494" s="73">
        <v>0.63021003652928631</v>
      </c>
      <c r="AL1494" s="95">
        <f t="shared" si="353"/>
        <v>0</v>
      </c>
      <c r="AM1494" s="107">
        <v>0</v>
      </c>
      <c r="AN1494" s="98">
        <f t="shared" si="354"/>
        <v>1022.0297999999902</v>
      </c>
      <c r="AO1494" s="99" t="e">
        <f>SUMIF([1]Sheet1!$AB:$AB,E1494,[1]Sheet1!$AA:$AA)</f>
        <v>#VALUE!</v>
      </c>
      <c r="AP1494" s="100" t="str">
        <f t="shared" si="355"/>
        <v/>
      </c>
      <c r="AQ1494" s="97">
        <f t="shared" si="356"/>
        <v>1</v>
      </c>
      <c r="AR1494" s="100">
        <f t="shared" si="357"/>
        <v>1</v>
      </c>
      <c r="AS1494" s="101">
        <f t="shared" si="358"/>
        <v>0.51951436998422196</v>
      </c>
      <c r="AT1494" s="100">
        <v>0.11591202664236167</v>
      </c>
      <c r="AU1494" s="108">
        <f t="shared" si="359"/>
        <v>0</v>
      </c>
    </row>
    <row r="1495" spans="1:47" hidden="1">
      <c r="A1495" s="21">
        <v>44927</v>
      </c>
      <c r="B1495" s="23" t="s">
        <v>13</v>
      </c>
      <c r="C1495" s="23" t="s">
        <v>974</v>
      </c>
      <c r="D1495" s="23" t="s">
        <v>1283</v>
      </c>
      <c r="E1495" s="23">
        <v>1000284554</v>
      </c>
      <c r="F1495" s="23" t="s">
        <v>32</v>
      </c>
      <c r="G1495" s="22">
        <v>1079549</v>
      </c>
      <c r="H1495" s="36" t="s">
        <v>20</v>
      </c>
      <c r="I1495" s="4" t="s">
        <v>3526</v>
      </c>
      <c r="J1495" s="4" t="s">
        <v>3563</v>
      </c>
      <c r="K1495" s="24">
        <v>2859.5699999999997</v>
      </c>
      <c r="L1495" s="24">
        <v>2859.5699999999997</v>
      </c>
      <c r="M1495" s="29">
        <v>0</v>
      </c>
      <c r="N1495" s="29">
        <v>0</v>
      </c>
      <c r="O1495" s="29">
        <v>10</v>
      </c>
      <c r="P1495" s="29">
        <v>0</v>
      </c>
      <c r="Q1495" s="29">
        <v>1595.1</v>
      </c>
      <c r="R1495" s="28">
        <v>0</v>
      </c>
      <c r="S1495" s="28">
        <v>103049.53</v>
      </c>
      <c r="T1495" s="28">
        <v>0</v>
      </c>
      <c r="U1495" s="28">
        <v>140000</v>
      </c>
      <c r="V1495" s="29">
        <v>0</v>
      </c>
      <c r="W1495" s="29">
        <v>6</v>
      </c>
      <c r="X1495" s="32">
        <f t="shared" si="345"/>
        <v>10</v>
      </c>
      <c r="Y1495" s="33">
        <f t="shared" si="346"/>
        <v>1595.1</v>
      </c>
      <c r="Z1495" s="33">
        <f t="shared" si="347"/>
        <v>103049.53</v>
      </c>
      <c r="AA1495" s="33">
        <f t="shared" si="348"/>
        <v>140000</v>
      </c>
      <c r="AB1495" s="5">
        <v>6</v>
      </c>
      <c r="AC1495" s="6">
        <v>0</v>
      </c>
      <c r="AD1495" s="32">
        <v>0</v>
      </c>
      <c r="AE1495" s="67">
        <f t="shared" si="349"/>
        <v>0.6</v>
      </c>
      <c r="AF1495" s="70">
        <f>IF(C1495=Sheet6!$E$3,Sheet6!$E$4,IF('January 2023'!C1495=Sheet6!$F$3,Sheet6!$F$4,IF('January 2023'!C1495=Sheet6!$G$3,Sheet6!$G$4,IF('January 2023'!C1495=Sheet6!$H$3,Sheet6!$H$4,IF('January 2023'!C1495=Sheet6!$I$3,Sheet6!$I$4,IF('January 2023'!C1495=Sheet6!$J$3,Sheet6!$J$4,IF('January 2023'!C1495=Sheet6!$K$3,Sheet6!$K$4,IF('January 2023'!C1495=Sheet6!$L$3,Sheet6!$L$4))))))))</f>
        <v>0.11591202664236167</v>
      </c>
      <c r="AG1495" s="74">
        <f t="shared" si="350"/>
        <v>0.5578111394370483</v>
      </c>
      <c r="AH1495" s="71">
        <v>0.83099999999999996</v>
      </c>
      <c r="AI1495" s="72">
        <f t="shared" si="351"/>
        <v>0</v>
      </c>
      <c r="AJ1495" s="73">
        <f t="shared" si="352"/>
        <v>0.6</v>
      </c>
      <c r="AK1495" s="73">
        <v>0.63021003652928631</v>
      </c>
      <c r="AL1495" s="95">
        <f t="shared" si="353"/>
        <v>0</v>
      </c>
      <c r="AM1495" s="107">
        <v>0</v>
      </c>
      <c r="AN1495" s="98">
        <f t="shared" si="354"/>
        <v>781.20266999999944</v>
      </c>
      <c r="AO1495" s="99" t="e">
        <f>SUMIF([1]Sheet1!$AB:$AB,E1495,[1]Sheet1!$AA:$AA)</f>
        <v>#VALUE!</v>
      </c>
      <c r="AP1495" s="100" t="str">
        <f t="shared" si="355"/>
        <v/>
      </c>
      <c r="AQ1495" s="97">
        <f t="shared" si="356"/>
        <v>1</v>
      </c>
      <c r="AR1495" s="100">
        <f t="shared" si="357"/>
        <v>1.3585700002707437</v>
      </c>
      <c r="AS1495" s="101">
        <f t="shared" si="358"/>
        <v>0.24217452014398544</v>
      </c>
      <c r="AT1495" s="100">
        <v>0.11591202664236167</v>
      </c>
      <c r="AU1495" s="108">
        <f t="shared" si="359"/>
        <v>0</v>
      </c>
    </row>
    <row r="1496" spans="1:47" hidden="1">
      <c r="A1496" s="21">
        <v>44927</v>
      </c>
      <c r="B1496" s="22" t="s">
        <v>13</v>
      </c>
      <c r="C1496" s="22" t="s">
        <v>974</v>
      </c>
      <c r="D1496" s="22" t="s">
        <v>1189</v>
      </c>
      <c r="E1496" s="22">
        <v>1002414415</v>
      </c>
      <c r="F1496" s="22" t="s">
        <v>32</v>
      </c>
      <c r="G1496" s="22">
        <v>1069288</v>
      </c>
      <c r="H1496" s="36" t="s">
        <v>20</v>
      </c>
      <c r="I1496" s="4" t="s">
        <v>3517</v>
      </c>
      <c r="J1496" s="4" t="s">
        <v>3555</v>
      </c>
      <c r="K1496" s="25">
        <v>2824.3999999999942</v>
      </c>
      <c r="L1496" s="25">
        <v>2824.3999999999942</v>
      </c>
      <c r="M1496" s="26">
        <v>0</v>
      </c>
      <c r="N1496" s="26">
        <v>0</v>
      </c>
      <c r="O1496" s="26">
        <v>4</v>
      </c>
      <c r="P1496" s="26">
        <v>0</v>
      </c>
      <c r="Q1496" s="26">
        <v>749.90000000000009</v>
      </c>
      <c r="R1496" s="27">
        <v>0</v>
      </c>
      <c r="S1496" s="27">
        <v>48126.11</v>
      </c>
      <c r="T1496" s="28">
        <v>0</v>
      </c>
      <c r="U1496" s="27">
        <v>57500</v>
      </c>
      <c r="V1496" s="29">
        <v>0</v>
      </c>
      <c r="W1496" s="26">
        <v>2</v>
      </c>
      <c r="X1496" s="30">
        <f t="shared" si="345"/>
        <v>4</v>
      </c>
      <c r="Y1496" s="31">
        <f t="shared" si="346"/>
        <v>749.90000000000009</v>
      </c>
      <c r="Z1496" s="31">
        <f t="shared" si="347"/>
        <v>48126.11</v>
      </c>
      <c r="AA1496" s="31">
        <f t="shared" si="348"/>
        <v>57500</v>
      </c>
      <c r="AB1496" s="5">
        <v>2</v>
      </c>
      <c r="AC1496" s="6">
        <v>0</v>
      </c>
      <c r="AD1496" s="30">
        <v>0</v>
      </c>
      <c r="AE1496" s="67">
        <f t="shared" si="349"/>
        <v>0.5</v>
      </c>
      <c r="AF1496" s="70">
        <f>IF(C1496=Sheet6!$E$3,Sheet6!$E$4,IF('January 2023'!C1496=Sheet6!$F$3,Sheet6!$F$4,IF('January 2023'!C1496=Sheet6!$G$3,Sheet6!$G$4,IF('January 2023'!C1496=Sheet6!$H$3,Sheet6!$H$4,IF('January 2023'!C1496=Sheet6!$I$3,Sheet6!$I$4,IF('January 2023'!C1496=Sheet6!$J$3,Sheet6!$J$4,IF('January 2023'!C1496=Sheet6!$K$3,Sheet6!$K$4,IF('January 2023'!C1496=Sheet6!$L$3,Sheet6!$L$4))))))))</f>
        <v>0.11591202664236167</v>
      </c>
      <c r="AG1496" s="74">
        <f t="shared" si="350"/>
        <v>0.26550771845347743</v>
      </c>
      <c r="AH1496" s="71">
        <v>0.83099999999999996</v>
      </c>
      <c r="AI1496" s="72">
        <f t="shared" si="351"/>
        <v>0</v>
      </c>
      <c r="AJ1496" s="73">
        <f t="shared" si="352"/>
        <v>0.5</v>
      </c>
      <c r="AK1496" s="73">
        <v>0.63021003652928631</v>
      </c>
      <c r="AL1496" s="95">
        <f t="shared" si="353"/>
        <v>0</v>
      </c>
      <c r="AM1496" s="107">
        <v>0</v>
      </c>
      <c r="AN1496" s="98">
        <f t="shared" si="354"/>
        <v>1597.1763999999948</v>
      </c>
      <c r="AO1496" s="99" t="e">
        <f>SUMIF([1]Sheet1!$AB:$AB,E1496,[1]Sheet1!$AA:$AA)</f>
        <v>#VALUE!</v>
      </c>
      <c r="AP1496" s="100" t="str">
        <f t="shared" si="355"/>
        <v/>
      </c>
      <c r="AQ1496" s="97">
        <f t="shared" si="356"/>
        <v>1</v>
      </c>
      <c r="AR1496" s="100">
        <f t="shared" si="357"/>
        <v>1.1947776373365726</v>
      </c>
      <c r="AS1496" s="101">
        <f t="shared" si="358"/>
        <v>0.68277731545153031</v>
      </c>
      <c r="AT1496" s="100">
        <v>0.11591202664236167</v>
      </c>
      <c r="AU1496" s="108">
        <f t="shared" si="359"/>
        <v>0</v>
      </c>
    </row>
    <row r="1497" spans="1:47" hidden="1">
      <c r="A1497" s="21">
        <v>44927</v>
      </c>
      <c r="B1497" s="23" t="s">
        <v>13</v>
      </c>
      <c r="C1497" s="23" t="s">
        <v>974</v>
      </c>
      <c r="D1497" s="23" t="s">
        <v>1396</v>
      </c>
      <c r="E1497" s="23">
        <v>1002057085</v>
      </c>
      <c r="F1497" s="23" t="s">
        <v>32</v>
      </c>
      <c r="G1497" s="22">
        <v>1069288</v>
      </c>
      <c r="H1497" s="36" t="s">
        <v>20</v>
      </c>
      <c r="I1497" s="4" t="s">
        <v>3517</v>
      </c>
      <c r="J1497" s="4" t="s">
        <v>3555</v>
      </c>
      <c r="K1497" s="24">
        <v>2795.1600000000035</v>
      </c>
      <c r="L1497" s="24">
        <v>2795.1600000000035</v>
      </c>
      <c r="M1497" s="29">
        <v>0</v>
      </c>
      <c r="N1497" s="29">
        <v>0</v>
      </c>
      <c r="O1497" s="29">
        <v>12</v>
      </c>
      <c r="P1497" s="29">
        <v>0</v>
      </c>
      <c r="Q1497" s="29">
        <v>1186.8000000000002</v>
      </c>
      <c r="R1497" s="28">
        <v>0</v>
      </c>
      <c r="S1497" s="28">
        <v>76920.479999999996</v>
      </c>
      <c r="T1497" s="28">
        <v>0</v>
      </c>
      <c r="U1497" s="28">
        <v>90400</v>
      </c>
      <c r="V1497" s="29">
        <v>0</v>
      </c>
      <c r="W1497" s="29">
        <v>6</v>
      </c>
      <c r="X1497" s="32">
        <f t="shared" si="345"/>
        <v>12</v>
      </c>
      <c r="Y1497" s="33">
        <f t="shared" si="346"/>
        <v>1186.8000000000002</v>
      </c>
      <c r="Z1497" s="33">
        <f t="shared" si="347"/>
        <v>76920.479999999996</v>
      </c>
      <c r="AA1497" s="33">
        <f t="shared" si="348"/>
        <v>90400</v>
      </c>
      <c r="AB1497" s="5">
        <v>6</v>
      </c>
      <c r="AC1497" s="6">
        <v>0</v>
      </c>
      <c r="AD1497" s="32">
        <v>0</v>
      </c>
      <c r="AE1497" s="67">
        <f t="shared" si="349"/>
        <v>0.5</v>
      </c>
      <c r="AF1497" s="70">
        <f>IF(C1497=Sheet6!$E$3,Sheet6!$E$4,IF('January 2023'!C1497=Sheet6!$F$3,Sheet6!$F$4,IF('January 2023'!C1497=Sheet6!$G$3,Sheet6!$G$4,IF('January 2023'!C1497=Sheet6!$H$3,Sheet6!$H$4,IF('January 2023'!C1497=Sheet6!$I$3,Sheet6!$I$4,IF('January 2023'!C1497=Sheet6!$J$3,Sheet6!$J$4,IF('January 2023'!C1497=Sheet6!$K$3,Sheet6!$K$4,IF('January 2023'!C1497=Sheet6!$L$3,Sheet6!$L$4))))))))</f>
        <v>0.11591202664236167</v>
      </c>
      <c r="AG1497" s="74">
        <f t="shared" si="350"/>
        <v>0.42459107886489456</v>
      </c>
      <c r="AH1497" s="71">
        <v>0.83099999999999996</v>
      </c>
      <c r="AI1497" s="72">
        <f t="shared" si="351"/>
        <v>0</v>
      </c>
      <c r="AJ1497" s="73">
        <f t="shared" si="352"/>
        <v>0.5</v>
      </c>
      <c r="AK1497" s="73">
        <v>0.63021003652928631</v>
      </c>
      <c r="AL1497" s="95">
        <f t="shared" si="353"/>
        <v>0</v>
      </c>
      <c r="AM1497" s="107">
        <v>0</v>
      </c>
      <c r="AN1497" s="98">
        <f t="shared" si="354"/>
        <v>1135.9779600000024</v>
      </c>
      <c r="AO1497" s="99" t="e">
        <f>SUMIF([1]Sheet1!$AB:$AB,E1497,[1]Sheet1!$AA:$AA)</f>
        <v>#VALUE!</v>
      </c>
      <c r="AP1497" s="100" t="str">
        <f t="shared" si="355"/>
        <v/>
      </c>
      <c r="AQ1497" s="97">
        <f t="shared" si="356"/>
        <v>1</v>
      </c>
      <c r="AR1497" s="100">
        <f t="shared" si="357"/>
        <v>1.175239676091465</v>
      </c>
      <c r="AS1497" s="101">
        <f t="shared" si="358"/>
        <v>0.50100371800349564</v>
      </c>
      <c r="AT1497" s="100">
        <v>0.11591202664236167</v>
      </c>
      <c r="AU1497" s="108">
        <f t="shared" si="359"/>
        <v>0</v>
      </c>
    </row>
    <row r="1498" spans="1:47" hidden="1">
      <c r="A1498" s="21">
        <v>44927</v>
      </c>
      <c r="B1498" s="23" t="s">
        <v>13</v>
      </c>
      <c r="C1498" s="23" t="s">
        <v>974</v>
      </c>
      <c r="D1498" s="23" t="s">
        <v>1341</v>
      </c>
      <c r="E1498" s="23">
        <v>1000283738</v>
      </c>
      <c r="F1498" s="23" t="s">
        <v>32</v>
      </c>
      <c r="G1498" s="22">
        <v>1079549</v>
      </c>
      <c r="H1498" s="36" t="s">
        <v>20</v>
      </c>
      <c r="I1498" s="4" t="s">
        <v>3526</v>
      </c>
      <c r="J1498" s="4" t="s">
        <v>3563</v>
      </c>
      <c r="K1498" s="24">
        <v>2786.3999999999942</v>
      </c>
      <c r="L1498" s="24">
        <v>2786.3999999999942</v>
      </c>
      <c r="M1498" s="29">
        <v>0</v>
      </c>
      <c r="N1498" s="29">
        <v>0</v>
      </c>
      <c r="O1498" s="29">
        <v>9</v>
      </c>
      <c r="P1498" s="29">
        <v>0</v>
      </c>
      <c r="Q1498" s="29">
        <v>1830</v>
      </c>
      <c r="R1498" s="28">
        <v>0</v>
      </c>
      <c r="S1498" s="28">
        <v>120000</v>
      </c>
      <c r="T1498" s="28">
        <v>0</v>
      </c>
      <c r="U1498" s="28">
        <v>120000</v>
      </c>
      <c r="V1498" s="29">
        <v>0</v>
      </c>
      <c r="W1498" s="29">
        <v>4</v>
      </c>
      <c r="X1498" s="32">
        <f t="shared" si="345"/>
        <v>9</v>
      </c>
      <c r="Y1498" s="33">
        <f t="shared" si="346"/>
        <v>1830</v>
      </c>
      <c r="Z1498" s="33">
        <f t="shared" si="347"/>
        <v>120000</v>
      </c>
      <c r="AA1498" s="33">
        <f t="shared" si="348"/>
        <v>120000</v>
      </c>
      <c r="AB1498" s="5">
        <v>4</v>
      </c>
      <c r="AC1498" s="6">
        <v>0</v>
      </c>
      <c r="AD1498" s="32">
        <v>0</v>
      </c>
      <c r="AE1498" s="67">
        <f t="shared" si="349"/>
        <v>0.44444444444444442</v>
      </c>
      <c r="AF1498" s="70">
        <f>IF(C1498=Sheet6!$E$3,Sheet6!$E$4,IF('January 2023'!C1498=Sheet6!$F$3,Sheet6!$F$4,IF('January 2023'!C1498=Sheet6!$G$3,Sheet6!$G$4,IF('January 2023'!C1498=Sheet6!$H$3,Sheet6!$H$4,IF('January 2023'!C1498=Sheet6!$I$3,Sheet6!$I$4,IF('January 2023'!C1498=Sheet6!$J$3,Sheet6!$J$4,IF('January 2023'!C1498=Sheet6!$K$3,Sheet6!$K$4,IF('January 2023'!C1498=Sheet6!$L$3,Sheet6!$L$4))))))))</f>
        <v>0.11591202664236167</v>
      </c>
      <c r="AG1498" s="74">
        <f t="shared" si="350"/>
        <v>0.65676141257536746</v>
      </c>
      <c r="AH1498" s="71">
        <v>0.83099999999999996</v>
      </c>
      <c r="AI1498" s="72">
        <f t="shared" si="351"/>
        <v>0</v>
      </c>
      <c r="AJ1498" s="73">
        <f t="shared" si="352"/>
        <v>0.44444444444444442</v>
      </c>
      <c r="AK1498" s="73">
        <v>0.63021003652928631</v>
      </c>
      <c r="AL1498" s="95">
        <f t="shared" si="353"/>
        <v>0</v>
      </c>
      <c r="AM1498" s="107">
        <v>0</v>
      </c>
      <c r="AN1498" s="98">
        <f t="shared" si="354"/>
        <v>485.49839999999494</v>
      </c>
      <c r="AO1498" s="99" t="e">
        <f>SUMIF([1]Sheet1!$AB:$AB,E1498,[1]Sheet1!$AA:$AA)</f>
        <v>#VALUE!</v>
      </c>
      <c r="AP1498" s="100" t="str">
        <f t="shared" si="355"/>
        <v/>
      </c>
      <c r="AQ1498" s="97">
        <f t="shared" si="356"/>
        <v>1</v>
      </c>
      <c r="AR1498" s="100">
        <f t="shared" si="357"/>
        <v>1</v>
      </c>
      <c r="AS1498" s="101">
        <f t="shared" si="358"/>
        <v>0.34323858742463254</v>
      </c>
      <c r="AT1498" s="100">
        <v>0.11591202664236167</v>
      </c>
      <c r="AU1498" s="108">
        <f t="shared" si="359"/>
        <v>0</v>
      </c>
    </row>
    <row r="1499" spans="1:47" hidden="1">
      <c r="A1499" s="21">
        <v>44927</v>
      </c>
      <c r="B1499" s="22" t="s">
        <v>13</v>
      </c>
      <c r="C1499" s="22" t="s">
        <v>974</v>
      </c>
      <c r="D1499" s="22" t="s">
        <v>1372</v>
      </c>
      <c r="E1499" s="22">
        <v>1000284951</v>
      </c>
      <c r="F1499" s="22" t="s">
        <v>32</v>
      </c>
      <c r="G1499" s="22">
        <v>1079549</v>
      </c>
      <c r="H1499" s="36" t="s">
        <v>20</v>
      </c>
      <c r="I1499" s="4" t="s">
        <v>3526</v>
      </c>
      <c r="J1499" s="4" t="s">
        <v>3563</v>
      </c>
      <c r="K1499" s="25">
        <v>2760.6800000000076</v>
      </c>
      <c r="L1499" s="25">
        <v>2760.6800000000076</v>
      </c>
      <c r="M1499" s="26">
        <v>0</v>
      </c>
      <c r="N1499" s="26">
        <v>0</v>
      </c>
      <c r="O1499" s="26">
        <v>6</v>
      </c>
      <c r="P1499" s="26">
        <v>0</v>
      </c>
      <c r="Q1499" s="26">
        <v>514.29999999999995</v>
      </c>
      <c r="R1499" s="27">
        <v>0</v>
      </c>
      <c r="S1499" s="27">
        <v>33096.129999999997</v>
      </c>
      <c r="T1499" s="28">
        <v>0</v>
      </c>
      <c r="U1499" s="27">
        <v>40000</v>
      </c>
      <c r="V1499" s="29">
        <v>0</v>
      </c>
      <c r="W1499" s="26">
        <v>2</v>
      </c>
      <c r="X1499" s="30">
        <f t="shared" si="345"/>
        <v>6</v>
      </c>
      <c r="Y1499" s="31">
        <f t="shared" si="346"/>
        <v>514.29999999999995</v>
      </c>
      <c r="Z1499" s="31">
        <f t="shared" si="347"/>
        <v>33096.129999999997</v>
      </c>
      <c r="AA1499" s="31">
        <f t="shared" si="348"/>
        <v>40000</v>
      </c>
      <c r="AB1499" s="5">
        <v>2</v>
      </c>
      <c r="AC1499" s="6">
        <v>0</v>
      </c>
      <c r="AD1499" s="30">
        <v>0</v>
      </c>
      <c r="AE1499" s="67">
        <f t="shared" si="349"/>
        <v>0.33333333333333331</v>
      </c>
      <c r="AF1499" s="70">
        <f>IF(C1499=Sheet6!$E$3,Sheet6!$E$4,IF('January 2023'!C1499=Sheet6!$F$3,Sheet6!$F$4,IF('January 2023'!C1499=Sheet6!$G$3,Sheet6!$G$4,IF('January 2023'!C1499=Sheet6!$H$3,Sheet6!$H$4,IF('January 2023'!C1499=Sheet6!$I$3,Sheet6!$I$4,IF('January 2023'!C1499=Sheet6!$J$3,Sheet6!$J$4,IF('January 2023'!C1499=Sheet6!$K$3,Sheet6!$K$4,IF('January 2023'!C1499=Sheet6!$L$3,Sheet6!$L$4))))))))</f>
        <v>0.11591202664236167</v>
      </c>
      <c r="AG1499" s="74">
        <f t="shared" si="350"/>
        <v>0.18629468102061758</v>
      </c>
      <c r="AH1499" s="71">
        <v>0.83099999999999996</v>
      </c>
      <c r="AI1499" s="72">
        <f t="shared" si="351"/>
        <v>0</v>
      </c>
      <c r="AJ1499" s="73">
        <f t="shared" si="352"/>
        <v>0.33333333333333331</v>
      </c>
      <c r="AK1499" s="73">
        <v>0.63021003652928631</v>
      </c>
      <c r="AL1499" s="95">
        <f t="shared" si="353"/>
        <v>0</v>
      </c>
      <c r="AM1499" s="107">
        <v>0</v>
      </c>
      <c r="AN1499" s="98">
        <f t="shared" si="354"/>
        <v>1779.8250800000062</v>
      </c>
      <c r="AO1499" s="99" t="e">
        <f>SUMIF([1]Sheet1!$AB:$AB,E1499,[1]Sheet1!$AA:$AA)</f>
        <v>#VALUE!</v>
      </c>
      <c r="AP1499" s="100" t="str">
        <f t="shared" si="355"/>
        <v/>
      </c>
      <c r="AQ1499" s="97">
        <f t="shared" si="356"/>
        <v>1</v>
      </c>
      <c r="AR1499" s="100">
        <f t="shared" si="357"/>
        <v>1.2086005221758558</v>
      </c>
      <c r="AS1499" s="101">
        <f t="shared" si="358"/>
        <v>0.77484415123989714</v>
      </c>
      <c r="AT1499" s="100">
        <v>0.11591202664236167</v>
      </c>
      <c r="AU1499" s="108">
        <f t="shared" si="359"/>
        <v>0</v>
      </c>
    </row>
    <row r="1500" spans="1:47" hidden="1">
      <c r="A1500" s="21">
        <v>44927</v>
      </c>
      <c r="B1500" s="22" t="s">
        <v>13</v>
      </c>
      <c r="C1500" s="22" t="s">
        <v>974</v>
      </c>
      <c r="D1500" s="22" t="s">
        <v>1342</v>
      </c>
      <c r="E1500" s="22">
        <v>1000284180</v>
      </c>
      <c r="F1500" s="22" t="s">
        <v>32</v>
      </c>
      <c r="G1500" s="22">
        <v>1069288</v>
      </c>
      <c r="H1500" s="36" t="s">
        <v>20</v>
      </c>
      <c r="I1500" s="4" t="s">
        <v>3524</v>
      </c>
      <c r="J1500" s="4" t="s">
        <v>3562</v>
      </c>
      <c r="K1500" s="25">
        <v>2750</v>
      </c>
      <c r="L1500" s="25">
        <v>2750</v>
      </c>
      <c r="M1500" s="26">
        <v>0</v>
      </c>
      <c r="N1500" s="26">
        <v>0</v>
      </c>
      <c r="O1500" s="26">
        <v>22</v>
      </c>
      <c r="P1500" s="26">
        <v>0</v>
      </c>
      <c r="Q1500" s="26">
        <v>1699.1</v>
      </c>
      <c r="R1500" s="27">
        <v>0</v>
      </c>
      <c r="S1500" s="27">
        <v>107397.85</v>
      </c>
      <c r="T1500" s="28">
        <v>0</v>
      </c>
      <c r="U1500" s="27">
        <v>106800</v>
      </c>
      <c r="V1500" s="29">
        <v>0</v>
      </c>
      <c r="W1500" s="26">
        <v>12</v>
      </c>
      <c r="X1500" s="30">
        <f t="shared" si="345"/>
        <v>22</v>
      </c>
      <c r="Y1500" s="31">
        <f t="shared" si="346"/>
        <v>1699.1</v>
      </c>
      <c r="Z1500" s="31">
        <f t="shared" si="347"/>
        <v>107397.85</v>
      </c>
      <c r="AA1500" s="31">
        <f t="shared" si="348"/>
        <v>106800</v>
      </c>
      <c r="AB1500" s="5">
        <v>12</v>
      </c>
      <c r="AC1500" s="6">
        <v>0</v>
      </c>
      <c r="AD1500" s="30">
        <v>0</v>
      </c>
      <c r="AE1500" s="67">
        <f t="shared" si="349"/>
        <v>0.54545454545454541</v>
      </c>
      <c r="AF1500" s="70">
        <f>IF(C1500=Sheet6!$E$3,Sheet6!$E$4,IF('January 2023'!C1500=Sheet6!$F$3,Sheet6!$F$4,IF('January 2023'!C1500=Sheet6!$G$3,Sheet6!$G$4,IF('January 2023'!C1500=Sheet6!$H$3,Sheet6!$H$4,IF('January 2023'!C1500=Sheet6!$I$3,Sheet6!$I$4,IF('January 2023'!C1500=Sheet6!$J$3,Sheet6!$J$4,IF('January 2023'!C1500=Sheet6!$K$3,Sheet6!$K$4,IF('January 2023'!C1500=Sheet6!$L$3,Sheet6!$L$4))))))))</f>
        <v>0.11591202664236167</v>
      </c>
      <c r="AG1500" s="74">
        <f t="shared" si="350"/>
        <v>0.61785454545454543</v>
      </c>
      <c r="AH1500" s="71">
        <v>0.83099999999999996</v>
      </c>
      <c r="AI1500" s="72">
        <f t="shared" si="351"/>
        <v>0</v>
      </c>
      <c r="AJ1500" s="73">
        <f t="shared" si="352"/>
        <v>0.54545454545454541</v>
      </c>
      <c r="AK1500" s="73">
        <v>0.63021003652928631</v>
      </c>
      <c r="AL1500" s="95">
        <f t="shared" si="353"/>
        <v>0</v>
      </c>
      <c r="AM1500" s="107">
        <v>0</v>
      </c>
      <c r="AN1500" s="98">
        <f t="shared" si="354"/>
        <v>586.15000000000009</v>
      </c>
      <c r="AO1500" s="99" t="e">
        <f>SUMIF([1]Sheet1!$AB:$AB,E1500,[1]Sheet1!$AA:$AA)</f>
        <v>#VALUE!</v>
      </c>
      <c r="AP1500" s="100" t="str">
        <f t="shared" si="355"/>
        <v/>
      </c>
      <c r="AQ1500" s="97">
        <f t="shared" si="356"/>
        <v>1</v>
      </c>
      <c r="AR1500" s="100">
        <f t="shared" si="357"/>
        <v>0.99443331500584042</v>
      </c>
      <c r="AS1500" s="101">
        <f t="shared" si="358"/>
        <v>0.38558485617220972</v>
      </c>
      <c r="AT1500" s="100">
        <v>0.11591202664236167</v>
      </c>
      <c r="AU1500" s="108">
        <f t="shared" si="359"/>
        <v>0</v>
      </c>
    </row>
    <row r="1501" spans="1:47" hidden="1">
      <c r="A1501" s="21">
        <v>44927</v>
      </c>
      <c r="B1501" s="22" t="s">
        <v>13</v>
      </c>
      <c r="C1501" s="22" t="s">
        <v>974</v>
      </c>
      <c r="D1501" s="22" t="s">
        <v>1337</v>
      </c>
      <c r="E1501" s="22">
        <v>1000260712</v>
      </c>
      <c r="F1501" s="22" t="s">
        <v>32</v>
      </c>
      <c r="G1501" s="22">
        <v>1069288</v>
      </c>
      <c r="H1501" s="36" t="s">
        <v>20</v>
      </c>
      <c r="I1501" s="4" t="s">
        <v>3526</v>
      </c>
      <c r="J1501" s="4" t="s">
        <v>3563</v>
      </c>
      <c r="K1501" s="25">
        <v>2727.5</v>
      </c>
      <c r="L1501" s="25">
        <v>2727.5</v>
      </c>
      <c r="M1501" s="26">
        <v>0</v>
      </c>
      <c r="N1501" s="26">
        <v>0</v>
      </c>
      <c r="O1501" s="26">
        <v>18</v>
      </c>
      <c r="P1501" s="26">
        <v>0</v>
      </c>
      <c r="Q1501" s="26">
        <v>1524.3999999999996</v>
      </c>
      <c r="R1501" s="27">
        <v>0</v>
      </c>
      <c r="S1501" s="27">
        <v>96538.83</v>
      </c>
      <c r="T1501" s="28">
        <v>0</v>
      </c>
      <c r="U1501" s="27">
        <v>147100</v>
      </c>
      <c r="V1501" s="29">
        <v>0</v>
      </c>
      <c r="W1501" s="26">
        <v>13</v>
      </c>
      <c r="X1501" s="30">
        <f t="shared" si="345"/>
        <v>18</v>
      </c>
      <c r="Y1501" s="31">
        <f t="shared" si="346"/>
        <v>1524.3999999999996</v>
      </c>
      <c r="Z1501" s="31">
        <f t="shared" si="347"/>
        <v>96538.83</v>
      </c>
      <c r="AA1501" s="31">
        <f t="shared" si="348"/>
        <v>147100</v>
      </c>
      <c r="AB1501" s="5">
        <v>13</v>
      </c>
      <c r="AC1501" s="6">
        <v>0</v>
      </c>
      <c r="AD1501" s="30">
        <v>0</v>
      </c>
      <c r="AE1501" s="67">
        <f t="shared" si="349"/>
        <v>0.72222222222222221</v>
      </c>
      <c r="AF1501" s="70">
        <f>IF(C1501=Sheet6!$E$3,Sheet6!$E$4,IF('January 2023'!C1501=Sheet6!$F$3,Sheet6!$F$4,IF('January 2023'!C1501=Sheet6!$G$3,Sheet6!$G$4,IF('January 2023'!C1501=Sheet6!$H$3,Sheet6!$H$4,IF('January 2023'!C1501=Sheet6!$I$3,Sheet6!$I$4,IF('January 2023'!C1501=Sheet6!$J$3,Sheet6!$J$4,IF('January 2023'!C1501=Sheet6!$K$3,Sheet6!$K$4,IF('January 2023'!C1501=Sheet6!$L$3,Sheet6!$L$4))))))))</f>
        <v>0.11591202664236167</v>
      </c>
      <c r="AG1501" s="74">
        <f t="shared" si="350"/>
        <v>0.55890009165902832</v>
      </c>
      <c r="AH1501" s="71">
        <v>0.83099999999999996</v>
      </c>
      <c r="AI1501" s="72">
        <f t="shared" si="351"/>
        <v>0</v>
      </c>
      <c r="AJ1501" s="73">
        <f t="shared" si="352"/>
        <v>0.72222222222222221</v>
      </c>
      <c r="AK1501" s="73">
        <v>0.63021003652928631</v>
      </c>
      <c r="AL1501" s="95">
        <f t="shared" si="353"/>
        <v>1</v>
      </c>
      <c r="AM1501" s="107">
        <v>0</v>
      </c>
      <c r="AN1501" s="98">
        <f t="shared" si="354"/>
        <v>742.15250000000015</v>
      </c>
      <c r="AO1501" s="99" t="e">
        <f>SUMIF([1]Sheet1!$AB:$AB,E1501,[1]Sheet1!$AA:$AA)</f>
        <v>#VALUE!</v>
      </c>
      <c r="AP1501" s="100" t="str">
        <f t="shared" si="355"/>
        <v/>
      </c>
      <c r="AQ1501" s="97">
        <f t="shared" si="356"/>
        <v>1</v>
      </c>
      <c r="AR1501" s="100">
        <f t="shared" si="357"/>
        <v>1.5237392042145115</v>
      </c>
      <c r="AS1501" s="101">
        <f t="shared" si="358"/>
        <v>0.14838201910005466</v>
      </c>
      <c r="AT1501" s="100">
        <v>0.11591202664236167</v>
      </c>
      <c r="AU1501" s="108">
        <f t="shared" si="359"/>
        <v>0</v>
      </c>
    </row>
    <row r="1502" spans="1:47" hidden="1">
      <c r="A1502" s="21">
        <v>44927</v>
      </c>
      <c r="B1502" s="22" t="s">
        <v>13</v>
      </c>
      <c r="C1502" s="22" t="s">
        <v>974</v>
      </c>
      <c r="D1502" s="22" t="s">
        <v>1273</v>
      </c>
      <c r="E1502" s="22">
        <v>1000254084</v>
      </c>
      <c r="F1502" s="22" t="s">
        <v>32</v>
      </c>
      <c r="G1502" s="22">
        <v>1079549</v>
      </c>
      <c r="H1502" s="36" t="s">
        <v>20</v>
      </c>
      <c r="I1502" s="4" t="s">
        <v>3515</v>
      </c>
      <c r="J1502" s="4" t="s">
        <v>3553</v>
      </c>
      <c r="K1502" s="25">
        <v>2686</v>
      </c>
      <c r="L1502" s="25">
        <v>2686</v>
      </c>
      <c r="M1502" s="26">
        <v>0</v>
      </c>
      <c r="N1502" s="26">
        <v>0</v>
      </c>
      <c r="O1502" s="26">
        <v>17</v>
      </c>
      <c r="P1502" s="26">
        <v>0</v>
      </c>
      <c r="Q1502" s="26">
        <v>2654.7</v>
      </c>
      <c r="R1502" s="27">
        <v>0</v>
      </c>
      <c r="S1502" s="27">
        <v>156887.49999999997</v>
      </c>
      <c r="T1502" s="28">
        <v>0</v>
      </c>
      <c r="U1502" s="27">
        <v>185100</v>
      </c>
      <c r="V1502" s="29">
        <v>0</v>
      </c>
      <c r="W1502" s="26">
        <v>10</v>
      </c>
      <c r="X1502" s="30">
        <f t="shared" si="345"/>
        <v>17</v>
      </c>
      <c r="Y1502" s="31">
        <f t="shared" si="346"/>
        <v>2654.7</v>
      </c>
      <c r="Z1502" s="31">
        <f t="shared" si="347"/>
        <v>156887.49999999997</v>
      </c>
      <c r="AA1502" s="31">
        <f t="shared" si="348"/>
        <v>185100</v>
      </c>
      <c r="AB1502" s="5">
        <v>10</v>
      </c>
      <c r="AC1502" s="6">
        <v>0</v>
      </c>
      <c r="AD1502" s="30">
        <v>0</v>
      </c>
      <c r="AE1502" s="67">
        <f t="shared" si="349"/>
        <v>0.58823529411764708</v>
      </c>
      <c r="AF1502" s="70">
        <f>IF(C1502=Sheet6!$E$3,Sheet6!$E$4,IF('January 2023'!C1502=Sheet6!$F$3,Sheet6!$F$4,IF('January 2023'!C1502=Sheet6!$G$3,Sheet6!$G$4,IF('January 2023'!C1502=Sheet6!$H$3,Sheet6!$H$4,IF('January 2023'!C1502=Sheet6!$I$3,Sheet6!$I$4,IF('January 2023'!C1502=Sheet6!$J$3,Sheet6!$J$4,IF('January 2023'!C1502=Sheet6!$K$3,Sheet6!$K$4,IF('January 2023'!C1502=Sheet6!$L$3,Sheet6!$L$4))))))))</f>
        <v>0.11591202664236167</v>
      </c>
      <c r="AG1502" s="74">
        <f t="shared" si="350"/>
        <v>0.98834698436336554</v>
      </c>
      <c r="AH1502" s="71">
        <v>0.83099999999999996</v>
      </c>
      <c r="AI1502" s="72">
        <f t="shared" si="351"/>
        <v>1</v>
      </c>
      <c r="AJ1502" s="73">
        <f t="shared" si="352"/>
        <v>0.58823529411764708</v>
      </c>
      <c r="AK1502" s="73">
        <v>0.63021003652928631</v>
      </c>
      <c r="AL1502" s="95">
        <f t="shared" si="353"/>
        <v>0</v>
      </c>
      <c r="AM1502" s="107">
        <v>0</v>
      </c>
      <c r="AN1502" s="98">
        <f t="shared" si="354"/>
        <v>0</v>
      </c>
      <c r="AO1502" s="99" t="e">
        <f>SUMIF([1]Sheet1!$AB:$AB,E1502,[1]Sheet1!$AA:$AA)</f>
        <v>#VALUE!</v>
      </c>
      <c r="AP1502" s="100">
        <f t="shared" si="355"/>
        <v>1</v>
      </c>
      <c r="AQ1502" s="97">
        <f t="shared" si="356"/>
        <v>0</v>
      </c>
      <c r="AR1502" s="100">
        <f t="shared" si="357"/>
        <v>1.1798263086606646</v>
      </c>
      <c r="AS1502" s="101">
        <f t="shared" si="358"/>
        <v>-0.16607777423732917</v>
      </c>
      <c r="AT1502" s="100">
        <v>0.11591202664236167</v>
      </c>
      <c r="AU1502" s="108">
        <f t="shared" si="359"/>
        <v>1</v>
      </c>
    </row>
    <row r="1503" spans="1:47" hidden="1">
      <c r="A1503" s="21">
        <v>44927</v>
      </c>
      <c r="B1503" s="23" t="s">
        <v>13</v>
      </c>
      <c r="C1503" s="23" t="s">
        <v>974</v>
      </c>
      <c r="D1503" s="23" t="s">
        <v>1234</v>
      </c>
      <c r="E1503" s="23">
        <v>1000281395</v>
      </c>
      <c r="F1503" s="23" t="s">
        <v>32</v>
      </c>
      <c r="G1503" s="22">
        <v>1079549</v>
      </c>
      <c r="H1503" s="36" t="s">
        <v>20</v>
      </c>
      <c r="I1503" s="4" t="s">
        <v>3517</v>
      </c>
      <c r="J1503" s="4" t="s">
        <v>3555</v>
      </c>
      <c r="K1503" s="24">
        <v>2668.5</v>
      </c>
      <c r="L1503" s="24">
        <v>2668.5</v>
      </c>
      <c r="M1503" s="29">
        <v>0</v>
      </c>
      <c r="N1503" s="29">
        <v>0</v>
      </c>
      <c r="O1503" s="29">
        <v>14</v>
      </c>
      <c r="P1503" s="29">
        <v>0</v>
      </c>
      <c r="Q1503" s="29">
        <v>3114.2</v>
      </c>
      <c r="R1503" s="28">
        <v>0</v>
      </c>
      <c r="S1503" s="28">
        <v>197550.00000000003</v>
      </c>
      <c r="T1503" s="28">
        <v>0</v>
      </c>
      <c r="U1503" s="28">
        <v>197550</v>
      </c>
      <c r="V1503" s="29">
        <v>0</v>
      </c>
      <c r="W1503" s="29">
        <v>11</v>
      </c>
      <c r="X1503" s="32">
        <f t="shared" si="345"/>
        <v>14</v>
      </c>
      <c r="Y1503" s="33">
        <f t="shared" si="346"/>
        <v>3114.2</v>
      </c>
      <c r="Z1503" s="33">
        <f t="shared" si="347"/>
        <v>197550.00000000003</v>
      </c>
      <c r="AA1503" s="33">
        <f t="shared" si="348"/>
        <v>197550</v>
      </c>
      <c r="AB1503" s="5">
        <v>11</v>
      </c>
      <c r="AC1503" s="6">
        <v>0</v>
      </c>
      <c r="AD1503" s="32">
        <v>0</v>
      </c>
      <c r="AE1503" s="67">
        <f t="shared" si="349"/>
        <v>0.7857142857142857</v>
      </c>
      <c r="AF1503" s="70">
        <f>IF(C1503=Sheet6!$E$3,Sheet6!$E$4,IF('January 2023'!C1503=Sheet6!$F$3,Sheet6!$F$4,IF('January 2023'!C1503=Sheet6!$G$3,Sheet6!$G$4,IF('January 2023'!C1503=Sheet6!$H$3,Sheet6!$H$4,IF('January 2023'!C1503=Sheet6!$I$3,Sheet6!$I$4,IF('January 2023'!C1503=Sheet6!$J$3,Sheet6!$J$4,IF('January 2023'!C1503=Sheet6!$K$3,Sheet6!$K$4,IF('January 2023'!C1503=Sheet6!$L$3,Sheet6!$L$4))))))))</f>
        <v>0.11591202664236167</v>
      </c>
      <c r="AG1503" s="74">
        <f t="shared" si="350"/>
        <v>1.1670226719130596</v>
      </c>
      <c r="AH1503" s="71">
        <v>0.83099999999999996</v>
      </c>
      <c r="AI1503" s="72">
        <f t="shared" si="351"/>
        <v>1</v>
      </c>
      <c r="AJ1503" s="73">
        <f t="shared" si="352"/>
        <v>0.7857142857142857</v>
      </c>
      <c r="AK1503" s="73">
        <v>0.63021003652928631</v>
      </c>
      <c r="AL1503" s="95">
        <f t="shared" si="353"/>
        <v>1</v>
      </c>
      <c r="AM1503" s="107">
        <v>0</v>
      </c>
      <c r="AN1503" s="98">
        <f t="shared" si="354"/>
        <v>0</v>
      </c>
      <c r="AO1503" s="99" t="e">
        <f>SUMIF([1]Sheet1!$AB:$AB,E1503,[1]Sheet1!$AA:$AA)</f>
        <v>#VALUE!</v>
      </c>
      <c r="AP1503" s="100">
        <f t="shared" si="355"/>
        <v>1</v>
      </c>
      <c r="AQ1503" s="97">
        <f t="shared" si="356"/>
        <v>0</v>
      </c>
      <c r="AR1503" s="100">
        <f t="shared" si="357"/>
        <v>0.99999999999999989</v>
      </c>
      <c r="AS1503" s="101">
        <f t="shared" si="358"/>
        <v>-0.16702267191305942</v>
      </c>
      <c r="AT1503" s="100">
        <v>0.11591202664236167</v>
      </c>
      <c r="AU1503" s="108">
        <f t="shared" si="359"/>
        <v>1</v>
      </c>
    </row>
    <row r="1504" spans="1:47" hidden="1">
      <c r="A1504" s="21">
        <v>44927</v>
      </c>
      <c r="B1504" s="22" t="s">
        <v>13</v>
      </c>
      <c r="C1504" s="22" t="s">
        <v>974</v>
      </c>
      <c r="D1504" s="22" t="s">
        <v>1369</v>
      </c>
      <c r="E1504" s="22">
        <v>1001604424</v>
      </c>
      <c r="F1504" s="22" t="s">
        <v>32</v>
      </c>
      <c r="G1504" s="22">
        <v>1079549</v>
      </c>
      <c r="H1504" s="36" t="s">
        <v>20</v>
      </c>
      <c r="I1504" s="4" t="s">
        <v>3515</v>
      </c>
      <c r="J1504" s="4" t="s">
        <v>3553</v>
      </c>
      <c r="K1504" s="25">
        <v>2611.0299999999988</v>
      </c>
      <c r="L1504" s="25">
        <v>2611.0299999999988</v>
      </c>
      <c r="M1504" s="26">
        <v>0</v>
      </c>
      <c r="N1504" s="26">
        <v>0</v>
      </c>
      <c r="O1504" s="26">
        <v>14</v>
      </c>
      <c r="P1504" s="26">
        <v>0</v>
      </c>
      <c r="Q1504" s="26">
        <v>2208.1999999999998</v>
      </c>
      <c r="R1504" s="27">
        <v>0</v>
      </c>
      <c r="S1504" s="27">
        <v>143290.34</v>
      </c>
      <c r="T1504" s="28">
        <v>0</v>
      </c>
      <c r="U1504" s="27">
        <v>164950</v>
      </c>
      <c r="V1504" s="29">
        <v>0</v>
      </c>
      <c r="W1504" s="26">
        <v>10</v>
      </c>
      <c r="X1504" s="30">
        <f t="shared" si="345"/>
        <v>14</v>
      </c>
      <c r="Y1504" s="31">
        <f t="shared" si="346"/>
        <v>2208.1999999999998</v>
      </c>
      <c r="Z1504" s="31">
        <f t="shared" si="347"/>
        <v>143290.34</v>
      </c>
      <c r="AA1504" s="31">
        <f t="shared" si="348"/>
        <v>164950</v>
      </c>
      <c r="AB1504" s="5">
        <v>10</v>
      </c>
      <c r="AC1504" s="6">
        <v>0</v>
      </c>
      <c r="AD1504" s="30">
        <v>0</v>
      </c>
      <c r="AE1504" s="67">
        <f t="shared" si="349"/>
        <v>0.7142857142857143</v>
      </c>
      <c r="AF1504" s="70">
        <f>IF(C1504=Sheet6!$E$3,Sheet6!$E$4,IF('January 2023'!C1504=Sheet6!$F$3,Sheet6!$F$4,IF('January 2023'!C1504=Sheet6!$G$3,Sheet6!$G$4,IF('January 2023'!C1504=Sheet6!$H$3,Sheet6!$H$4,IF('January 2023'!C1504=Sheet6!$I$3,Sheet6!$I$4,IF('January 2023'!C1504=Sheet6!$J$3,Sheet6!$J$4,IF('January 2023'!C1504=Sheet6!$K$3,Sheet6!$K$4,IF('January 2023'!C1504=Sheet6!$L$3,Sheet6!$L$4))))))))</f>
        <v>0.11591202664236167</v>
      </c>
      <c r="AG1504" s="74">
        <f t="shared" si="350"/>
        <v>0.84571988831993539</v>
      </c>
      <c r="AH1504" s="71">
        <v>0.83099999999999996</v>
      </c>
      <c r="AI1504" s="72">
        <f t="shared" si="351"/>
        <v>1</v>
      </c>
      <c r="AJ1504" s="73">
        <f t="shared" si="352"/>
        <v>0.7142857142857143</v>
      </c>
      <c r="AK1504" s="73">
        <v>0.63021003652928631</v>
      </c>
      <c r="AL1504" s="95">
        <f t="shared" si="353"/>
        <v>1</v>
      </c>
      <c r="AM1504" s="107">
        <v>0</v>
      </c>
      <c r="AN1504" s="98">
        <f t="shared" si="354"/>
        <v>0</v>
      </c>
      <c r="AO1504" s="99" t="e">
        <f>SUMIF([1]Sheet1!$AB:$AB,E1504,[1]Sheet1!$AA:$AA)</f>
        <v>#VALUE!</v>
      </c>
      <c r="AP1504" s="100">
        <f t="shared" si="355"/>
        <v>1</v>
      </c>
      <c r="AQ1504" s="97">
        <f t="shared" si="356"/>
        <v>0</v>
      </c>
      <c r="AR1504" s="100">
        <f t="shared" si="357"/>
        <v>1.1511592477203976</v>
      </c>
      <c r="AS1504" s="101">
        <f t="shared" si="358"/>
        <v>2.6441729579444573E-2</v>
      </c>
      <c r="AT1504" s="100">
        <v>0.11591202664236167</v>
      </c>
      <c r="AU1504" s="108">
        <f t="shared" si="359"/>
        <v>1</v>
      </c>
    </row>
    <row r="1505" spans="1:47" hidden="1">
      <c r="A1505" s="21">
        <v>44927</v>
      </c>
      <c r="B1505" s="23" t="s">
        <v>13</v>
      </c>
      <c r="C1505" s="23" t="s">
        <v>974</v>
      </c>
      <c r="D1505" s="23" t="s">
        <v>3422</v>
      </c>
      <c r="E1505" s="23">
        <v>1000280668</v>
      </c>
      <c r="F1505" s="23" t="s">
        <v>32</v>
      </c>
      <c r="G1505" s="22">
        <v>1079549</v>
      </c>
      <c r="H1505" s="36" t="s">
        <v>20</v>
      </c>
      <c r="I1505" s="4" t="s">
        <v>3517</v>
      </c>
      <c r="J1505" s="4" t="s">
        <v>3555</v>
      </c>
      <c r="K1505" s="24">
        <v>2596.1999999999825</v>
      </c>
      <c r="L1505" s="24">
        <v>2596.1999999999825</v>
      </c>
      <c r="M1505" s="29">
        <v>0</v>
      </c>
      <c r="N1505" s="29">
        <v>0</v>
      </c>
      <c r="O1505" s="29">
        <v>5</v>
      </c>
      <c r="P1505" s="29">
        <v>0</v>
      </c>
      <c r="Q1505" s="29">
        <v>512.20000000000005</v>
      </c>
      <c r="R1505" s="28">
        <v>0</v>
      </c>
      <c r="S1505" s="28">
        <v>30000</v>
      </c>
      <c r="T1505" s="28">
        <v>0</v>
      </c>
      <c r="U1505" s="28">
        <v>30000</v>
      </c>
      <c r="V1505" s="29">
        <v>0</v>
      </c>
      <c r="W1505" s="29">
        <v>1</v>
      </c>
      <c r="X1505" s="32">
        <f t="shared" si="345"/>
        <v>5</v>
      </c>
      <c r="Y1505" s="33">
        <f t="shared" si="346"/>
        <v>512.20000000000005</v>
      </c>
      <c r="Z1505" s="33">
        <f t="shared" si="347"/>
        <v>30000</v>
      </c>
      <c r="AA1505" s="33">
        <f t="shared" si="348"/>
        <v>30000</v>
      </c>
      <c r="AB1505" s="5">
        <v>1</v>
      </c>
      <c r="AC1505" s="6">
        <v>0</v>
      </c>
      <c r="AD1505" s="32">
        <v>0</v>
      </c>
      <c r="AE1505" s="67">
        <f t="shared" si="349"/>
        <v>0.2</v>
      </c>
      <c r="AF1505" s="70">
        <f>IF(C1505=Sheet6!$E$3,Sheet6!$E$4,IF('January 2023'!C1505=Sheet6!$F$3,Sheet6!$F$4,IF('January 2023'!C1505=Sheet6!$G$3,Sheet6!$G$4,IF('January 2023'!C1505=Sheet6!$H$3,Sheet6!$H$4,IF('January 2023'!C1505=Sheet6!$I$3,Sheet6!$I$4,IF('January 2023'!C1505=Sheet6!$J$3,Sheet6!$J$4,IF('January 2023'!C1505=Sheet6!$K$3,Sheet6!$K$4,IF('January 2023'!C1505=Sheet6!$L$3,Sheet6!$L$4))))))))</f>
        <v>0.11591202664236167</v>
      </c>
      <c r="AG1505" s="74">
        <f t="shared" si="350"/>
        <v>0.19728834450350646</v>
      </c>
      <c r="AH1505" s="71">
        <v>0.83099999999999996</v>
      </c>
      <c r="AI1505" s="72">
        <f t="shared" si="351"/>
        <v>0</v>
      </c>
      <c r="AJ1505" s="73">
        <f t="shared" si="352"/>
        <v>0.2</v>
      </c>
      <c r="AK1505" s="73">
        <v>0.63021003652928631</v>
      </c>
      <c r="AL1505" s="95">
        <f t="shared" si="353"/>
        <v>0</v>
      </c>
      <c r="AM1505" s="107">
        <v>0</v>
      </c>
      <c r="AN1505" s="98">
        <f t="shared" si="354"/>
        <v>1645.2421999999854</v>
      </c>
      <c r="AO1505" s="99" t="e">
        <f>SUMIF([1]Sheet1!$AB:$AB,E1505,[1]Sheet1!$AA:$AA)</f>
        <v>#VALUE!</v>
      </c>
      <c r="AP1505" s="100" t="str">
        <f t="shared" si="355"/>
        <v/>
      </c>
      <c r="AQ1505" s="97">
        <f t="shared" si="356"/>
        <v>1</v>
      </c>
      <c r="AR1505" s="100">
        <f t="shared" si="357"/>
        <v>1</v>
      </c>
      <c r="AS1505" s="101">
        <f t="shared" si="358"/>
        <v>0.80271165549649348</v>
      </c>
      <c r="AT1505" s="100">
        <v>0.11591202664236167</v>
      </c>
      <c r="AU1505" s="108">
        <f t="shared" si="359"/>
        <v>0</v>
      </c>
    </row>
    <row r="1506" spans="1:47" hidden="1">
      <c r="A1506" s="21">
        <v>44927</v>
      </c>
      <c r="B1506" s="23" t="s">
        <v>13</v>
      </c>
      <c r="C1506" s="23" t="s">
        <v>974</v>
      </c>
      <c r="D1506" s="23" t="s">
        <v>1355</v>
      </c>
      <c r="E1506" s="23">
        <v>1000280966</v>
      </c>
      <c r="F1506" s="23" t="s">
        <v>32</v>
      </c>
      <c r="G1506" s="22">
        <v>1079549</v>
      </c>
      <c r="H1506" s="36" t="s">
        <v>20</v>
      </c>
      <c r="I1506" s="4" t="s">
        <v>3515</v>
      </c>
      <c r="J1506" s="4" t="s">
        <v>3553</v>
      </c>
      <c r="K1506" s="24">
        <v>2565</v>
      </c>
      <c r="L1506" s="24">
        <v>2565</v>
      </c>
      <c r="M1506" s="29">
        <v>0</v>
      </c>
      <c r="N1506" s="29">
        <v>0</v>
      </c>
      <c r="O1506" s="29">
        <v>11</v>
      </c>
      <c r="P1506" s="29">
        <v>0</v>
      </c>
      <c r="Q1506" s="29">
        <v>2186.1</v>
      </c>
      <c r="R1506" s="28">
        <v>0</v>
      </c>
      <c r="S1506" s="28">
        <v>139255.82</v>
      </c>
      <c r="T1506" s="28">
        <v>0</v>
      </c>
      <c r="U1506" s="28">
        <v>163400</v>
      </c>
      <c r="V1506" s="29">
        <v>0</v>
      </c>
      <c r="W1506" s="29">
        <v>10</v>
      </c>
      <c r="X1506" s="32">
        <f t="shared" si="345"/>
        <v>11</v>
      </c>
      <c r="Y1506" s="33">
        <f t="shared" si="346"/>
        <v>2186.1</v>
      </c>
      <c r="Z1506" s="33">
        <f t="shared" si="347"/>
        <v>139255.82</v>
      </c>
      <c r="AA1506" s="33">
        <f t="shared" si="348"/>
        <v>163400</v>
      </c>
      <c r="AB1506" s="5">
        <v>10</v>
      </c>
      <c r="AC1506" s="6">
        <v>0</v>
      </c>
      <c r="AD1506" s="32">
        <v>0</v>
      </c>
      <c r="AE1506" s="67">
        <f t="shared" si="349"/>
        <v>0.90909090909090906</v>
      </c>
      <c r="AF1506" s="70">
        <f>IF(C1506=Sheet6!$E$3,Sheet6!$E$4,IF('January 2023'!C1506=Sheet6!$F$3,Sheet6!$F$4,IF('January 2023'!C1506=Sheet6!$G$3,Sheet6!$G$4,IF('January 2023'!C1506=Sheet6!$H$3,Sheet6!$H$4,IF('January 2023'!C1506=Sheet6!$I$3,Sheet6!$I$4,IF('January 2023'!C1506=Sheet6!$J$3,Sheet6!$J$4,IF('January 2023'!C1506=Sheet6!$K$3,Sheet6!$K$4,IF('January 2023'!C1506=Sheet6!$L$3,Sheet6!$L$4))))))))</f>
        <v>0.11591202664236167</v>
      </c>
      <c r="AG1506" s="74">
        <f t="shared" si="350"/>
        <v>0.85228070175438597</v>
      </c>
      <c r="AH1506" s="71">
        <v>0.83099999999999996</v>
      </c>
      <c r="AI1506" s="72">
        <f t="shared" si="351"/>
        <v>1</v>
      </c>
      <c r="AJ1506" s="73">
        <f t="shared" si="352"/>
        <v>0.90909090909090906</v>
      </c>
      <c r="AK1506" s="73">
        <v>0.63021003652928631</v>
      </c>
      <c r="AL1506" s="95">
        <f t="shared" si="353"/>
        <v>1</v>
      </c>
      <c r="AM1506" s="107">
        <v>0</v>
      </c>
      <c r="AN1506" s="98">
        <f t="shared" si="354"/>
        <v>0</v>
      </c>
      <c r="AO1506" s="99" t="e">
        <f>SUMIF([1]Sheet1!$AB:$AB,E1506,[1]Sheet1!$AA:$AA)</f>
        <v>#VALUE!</v>
      </c>
      <c r="AP1506" s="100">
        <f t="shared" si="355"/>
        <v>1</v>
      </c>
      <c r="AQ1506" s="97">
        <f t="shared" si="356"/>
        <v>0</v>
      </c>
      <c r="AR1506" s="100">
        <f t="shared" si="357"/>
        <v>1.1733800425720087</v>
      </c>
      <c r="AS1506" s="101">
        <f t="shared" si="358"/>
        <v>-4.9166107862763653E-5</v>
      </c>
      <c r="AT1506" s="100">
        <v>0.11591202664236167</v>
      </c>
      <c r="AU1506" s="108">
        <f t="shared" si="359"/>
        <v>1</v>
      </c>
    </row>
    <row r="1507" spans="1:47" hidden="1">
      <c r="A1507" s="21">
        <v>44927</v>
      </c>
      <c r="B1507" s="22" t="s">
        <v>13</v>
      </c>
      <c r="C1507" s="22" t="s">
        <v>974</v>
      </c>
      <c r="D1507" s="22" t="s">
        <v>1397</v>
      </c>
      <c r="E1507" s="22">
        <v>1000258944</v>
      </c>
      <c r="F1507" s="22" t="s">
        <v>32</v>
      </c>
      <c r="G1507" s="22">
        <v>1069288</v>
      </c>
      <c r="H1507" s="36" t="s">
        <v>20</v>
      </c>
      <c r="I1507" s="4" t="s">
        <v>3517</v>
      </c>
      <c r="J1507" s="4" t="s">
        <v>3555</v>
      </c>
      <c r="K1507" s="25">
        <v>2551</v>
      </c>
      <c r="L1507" s="25">
        <v>2551</v>
      </c>
      <c r="M1507" s="26">
        <v>0</v>
      </c>
      <c r="N1507" s="26">
        <v>0</v>
      </c>
      <c r="O1507" s="26">
        <v>9</v>
      </c>
      <c r="P1507" s="26">
        <v>0</v>
      </c>
      <c r="Q1507" s="26">
        <v>1396.3000000000002</v>
      </c>
      <c r="R1507" s="27">
        <v>0</v>
      </c>
      <c r="S1507" s="27">
        <v>90000</v>
      </c>
      <c r="T1507" s="28">
        <v>0</v>
      </c>
      <c r="U1507" s="27">
        <v>90000</v>
      </c>
      <c r="V1507" s="29">
        <v>0</v>
      </c>
      <c r="W1507" s="26">
        <v>5</v>
      </c>
      <c r="X1507" s="30">
        <f t="shared" si="345"/>
        <v>9</v>
      </c>
      <c r="Y1507" s="31">
        <f t="shared" si="346"/>
        <v>1396.3000000000002</v>
      </c>
      <c r="Z1507" s="31">
        <f t="shared" si="347"/>
        <v>90000</v>
      </c>
      <c r="AA1507" s="31">
        <f t="shared" si="348"/>
        <v>90000</v>
      </c>
      <c r="AB1507" s="5">
        <v>5</v>
      </c>
      <c r="AC1507" s="6">
        <v>0</v>
      </c>
      <c r="AD1507" s="30">
        <v>0</v>
      </c>
      <c r="AE1507" s="67">
        <f t="shared" si="349"/>
        <v>0.55555555555555558</v>
      </c>
      <c r="AF1507" s="70">
        <f>IF(C1507=Sheet6!$E$3,Sheet6!$E$4,IF('January 2023'!C1507=Sheet6!$F$3,Sheet6!$F$4,IF('January 2023'!C1507=Sheet6!$G$3,Sheet6!$G$4,IF('January 2023'!C1507=Sheet6!$H$3,Sheet6!$H$4,IF('January 2023'!C1507=Sheet6!$I$3,Sheet6!$I$4,IF('January 2023'!C1507=Sheet6!$J$3,Sheet6!$J$4,IF('January 2023'!C1507=Sheet6!$K$3,Sheet6!$K$4,IF('January 2023'!C1507=Sheet6!$L$3,Sheet6!$L$4))))))))</f>
        <v>0.11591202664236167</v>
      </c>
      <c r="AG1507" s="74">
        <f t="shared" si="350"/>
        <v>0.54735397883183068</v>
      </c>
      <c r="AH1507" s="71">
        <v>0.83099999999999996</v>
      </c>
      <c r="AI1507" s="72">
        <f t="shared" si="351"/>
        <v>0</v>
      </c>
      <c r="AJ1507" s="73">
        <f t="shared" si="352"/>
        <v>0.55555555555555558</v>
      </c>
      <c r="AK1507" s="73">
        <v>0.63021003652928631</v>
      </c>
      <c r="AL1507" s="95">
        <f t="shared" si="353"/>
        <v>0</v>
      </c>
      <c r="AM1507" s="107">
        <v>0</v>
      </c>
      <c r="AN1507" s="98">
        <f t="shared" si="354"/>
        <v>723.5809999999999</v>
      </c>
      <c r="AO1507" s="99" t="e">
        <f>SUMIF([1]Sheet1!$AB:$AB,E1507,[1]Sheet1!$AA:$AA)</f>
        <v>#VALUE!</v>
      </c>
      <c r="AP1507" s="100" t="str">
        <f t="shared" si="355"/>
        <v/>
      </c>
      <c r="AQ1507" s="97">
        <f t="shared" si="356"/>
        <v>1</v>
      </c>
      <c r="AR1507" s="100">
        <f t="shared" si="357"/>
        <v>1</v>
      </c>
      <c r="AS1507" s="101">
        <f t="shared" si="358"/>
        <v>0.45264602116816932</v>
      </c>
      <c r="AT1507" s="100">
        <v>0.11591202664236167</v>
      </c>
      <c r="AU1507" s="108">
        <f t="shared" si="359"/>
        <v>0</v>
      </c>
    </row>
    <row r="1508" spans="1:47" hidden="1">
      <c r="A1508" s="21">
        <v>44927</v>
      </c>
      <c r="B1508" s="22" t="s">
        <v>13</v>
      </c>
      <c r="C1508" s="22" t="s">
        <v>974</v>
      </c>
      <c r="D1508" s="22" t="s">
        <v>1404</v>
      </c>
      <c r="E1508" s="22">
        <v>1000281715</v>
      </c>
      <c r="F1508" s="22" t="s">
        <v>32</v>
      </c>
      <c r="G1508" s="22">
        <v>1079549</v>
      </c>
      <c r="H1508" s="36" t="s">
        <v>20</v>
      </c>
      <c r="I1508" s="4" t="s">
        <v>3515</v>
      </c>
      <c r="J1508" s="4" t="s">
        <v>3553</v>
      </c>
      <c r="K1508" s="25">
        <v>2522.8000000000175</v>
      </c>
      <c r="L1508" s="25">
        <v>2522.8000000000175</v>
      </c>
      <c r="M1508" s="26">
        <v>0</v>
      </c>
      <c r="N1508" s="26">
        <v>0</v>
      </c>
      <c r="O1508" s="26">
        <v>11</v>
      </c>
      <c r="P1508" s="26">
        <v>0</v>
      </c>
      <c r="Q1508" s="26">
        <v>2291.1</v>
      </c>
      <c r="R1508" s="27">
        <v>0</v>
      </c>
      <c r="S1508" s="27">
        <v>148500</v>
      </c>
      <c r="T1508" s="28">
        <v>0</v>
      </c>
      <c r="U1508" s="27">
        <v>148500</v>
      </c>
      <c r="V1508" s="29">
        <v>0</v>
      </c>
      <c r="W1508" s="26">
        <v>8</v>
      </c>
      <c r="X1508" s="30">
        <f t="shared" si="345"/>
        <v>11</v>
      </c>
      <c r="Y1508" s="31">
        <f t="shared" si="346"/>
        <v>2291.1</v>
      </c>
      <c r="Z1508" s="31">
        <f t="shared" si="347"/>
        <v>148500</v>
      </c>
      <c r="AA1508" s="31">
        <f t="shared" si="348"/>
        <v>148500</v>
      </c>
      <c r="AB1508" s="5">
        <v>8</v>
      </c>
      <c r="AC1508" s="6">
        <v>0</v>
      </c>
      <c r="AD1508" s="30">
        <v>0</v>
      </c>
      <c r="AE1508" s="67">
        <f t="shared" si="349"/>
        <v>0.72727272727272729</v>
      </c>
      <c r="AF1508" s="70">
        <f>IF(C1508=Sheet6!$E$3,Sheet6!$E$4,IF('January 2023'!C1508=Sheet6!$F$3,Sheet6!$F$4,IF('January 2023'!C1508=Sheet6!$G$3,Sheet6!$G$4,IF('January 2023'!C1508=Sheet6!$H$3,Sheet6!$H$4,IF('January 2023'!C1508=Sheet6!$I$3,Sheet6!$I$4,IF('January 2023'!C1508=Sheet6!$J$3,Sheet6!$J$4,IF('January 2023'!C1508=Sheet6!$K$3,Sheet6!$K$4,IF('January 2023'!C1508=Sheet6!$L$3,Sheet6!$L$4))))))))</f>
        <v>0.11591202664236167</v>
      </c>
      <c r="AG1508" s="74">
        <f t="shared" si="350"/>
        <v>0.90815760266370071</v>
      </c>
      <c r="AH1508" s="71">
        <v>0.83099999999999996</v>
      </c>
      <c r="AI1508" s="72">
        <f t="shared" si="351"/>
        <v>1</v>
      </c>
      <c r="AJ1508" s="73">
        <f t="shared" si="352"/>
        <v>0.72727272727272729</v>
      </c>
      <c r="AK1508" s="73">
        <v>0.63021003652928631</v>
      </c>
      <c r="AL1508" s="95">
        <f t="shared" si="353"/>
        <v>1</v>
      </c>
      <c r="AM1508" s="107">
        <v>0</v>
      </c>
      <c r="AN1508" s="98">
        <f t="shared" si="354"/>
        <v>0</v>
      </c>
      <c r="AO1508" s="99" t="e">
        <f>SUMIF([1]Sheet1!$AB:$AB,E1508,[1]Sheet1!$AA:$AA)</f>
        <v>#VALUE!</v>
      </c>
      <c r="AP1508" s="100">
        <f t="shared" si="355"/>
        <v>1</v>
      </c>
      <c r="AQ1508" s="97">
        <f t="shared" si="356"/>
        <v>0</v>
      </c>
      <c r="AR1508" s="100">
        <f t="shared" si="357"/>
        <v>1</v>
      </c>
      <c r="AS1508" s="101">
        <f t="shared" si="358"/>
        <v>9.1842397336299286E-2</v>
      </c>
      <c r="AT1508" s="100">
        <v>0.11591202664236167</v>
      </c>
      <c r="AU1508" s="108">
        <f t="shared" si="359"/>
        <v>1</v>
      </c>
    </row>
    <row r="1509" spans="1:47" hidden="1">
      <c r="A1509" s="21">
        <v>44927</v>
      </c>
      <c r="B1509" s="22" t="s">
        <v>13</v>
      </c>
      <c r="C1509" s="22" t="s">
        <v>974</v>
      </c>
      <c r="D1509" s="22" t="s">
        <v>1340</v>
      </c>
      <c r="E1509" s="22">
        <v>1002057123</v>
      </c>
      <c r="F1509" s="22" t="s">
        <v>32</v>
      </c>
      <c r="G1509" s="22">
        <v>1069288</v>
      </c>
      <c r="H1509" s="36" t="s">
        <v>20</v>
      </c>
      <c r="I1509" s="4" t="s">
        <v>3526</v>
      </c>
      <c r="J1509" s="4" t="s">
        <v>3563</v>
      </c>
      <c r="K1509" s="25">
        <v>2499.2200000000012</v>
      </c>
      <c r="L1509" s="25">
        <v>2499.2200000000012</v>
      </c>
      <c r="M1509" s="26">
        <v>0</v>
      </c>
      <c r="N1509" s="26">
        <v>0</v>
      </c>
      <c r="O1509" s="26">
        <v>6</v>
      </c>
      <c r="P1509" s="26">
        <v>0</v>
      </c>
      <c r="Q1509" s="26">
        <v>1036.3</v>
      </c>
      <c r="R1509" s="27">
        <v>0</v>
      </c>
      <c r="S1509" s="27">
        <v>67000</v>
      </c>
      <c r="T1509" s="28">
        <v>0</v>
      </c>
      <c r="U1509" s="27">
        <v>67000</v>
      </c>
      <c r="V1509" s="29">
        <v>0</v>
      </c>
      <c r="W1509" s="26">
        <v>3</v>
      </c>
      <c r="X1509" s="30">
        <f t="shared" si="345"/>
        <v>6</v>
      </c>
      <c r="Y1509" s="31">
        <f t="shared" si="346"/>
        <v>1036.3</v>
      </c>
      <c r="Z1509" s="31">
        <f t="shared" si="347"/>
        <v>67000</v>
      </c>
      <c r="AA1509" s="31">
        <f t="shared" si="348"/>
        <v>67000</v>
      </c>
      <c r="AB1509" s="5">
        <v>3</v>
      </c>
      <c r="AC1509" s="6">
        <v>0</v>
      </c>
      <c r="AD1509" s="30">
        <v>0</v>
      </c>
      <c r="AE1509" s="67">
        <f t="shared" si="349"/>
        <v>0.5</v>
      </c>
      <c r="AF1509" s="70">
        <f>IF(C1509=Sheet6!$E$3,Sheet6!$E$4,IF('January 2023'!C1509=Sheet6!$F$3,Sheet6!$F$4,IF('January 2023'!C1509=Sheet6!$G$3,Sheet6!$G$4,IF('January 2023'!C1509=Sheet6!$H$3,Sheet6!$H$4,IF('January 2023'!C1509=Sheet6!$I$3,Sheet6!$I$4,IF('January 2023'!C1509=Sheet6!$J$3,Sheet6!$J$4,IF('January 2023'!C1509=Sheet6!$K$3,Sheet6!$K$4,IF('January 2023'!C1509=Sheet6!$L$3,Sheet6!$L$4))))))))</f>
        <v>0.11591202664236167</v>
      </c>
      <c r="AG1509" s="74">
        <f t="shared" si="350"/>
        <v>0.41464937060362811</v>
      </c>
      <c r="AH1509" s="71">
        <v>0.83099999999999996</v>
      </c>
      <c r="AI1509" s="72">
        <f t="shared" si="351"/>
        <v>0</v>
      </c>
      <c r="AJ1509" s="73">
        <f t="shared" si="352"/>
        <v>0.5</v>
      </c>
      <c r="AK1509" s="73">
        <v>0.63021003652928631</v>
      </c>
      <c r="AL1509" s="95">
        <f t="shared" si="353"/>
        <v>0</v>
      </c>
      <c r="AM1509" s="107">
        <v>0</v>
      </c>
      <c r="AN1509" s="98">
        <f t="shared" si="354"/>
        <v>1040.5518200000008</v>
      </c>
      <c r="AO1509" s="99" t="e">
        <f>SUMIF([1]Sheet1!$AB:$AB,E1509,[1]Sheet1!$AA:$AA)</f>
        <v>#VALUE!</v>
      </c>
      <c r="AP1509" s="100" t="str">
        <f t="shared" si="355"/>
        <v/>
      </c>
      <c r="AQ1509" s="97">
        <f t="shared" si="356"/>
        <v>1</v>
      </c>
      <c r="AR1509" s="100">
        <f t="shared" si="357"/>
        <v>1</v>
      </c>
      <c r="AS1509" s="101">
        <f t="shared" si="358"/>
        <v>0.58535062939637195</v>
      </c>
      <c r="AT1509" s="100">
        <v>0.11591202664236167</v>
      </c>
      <c r="AU1509" s="108">
        <f t="shared" si="359"/>
        <v>0</v>
      </c>
    </row>
    <row r="1510" spans="1:47" hidden="1">
      <c r="A1510" s="21">
        <v>44927</v>
      </c>
      <c r="B1510" s="23" t="s">
        <v>13</v>
      </c>
      <c r="C1510" s="23" t="s">
        <v>974</v>
      </c>
      <c r="D1510" s="23" t="s">
        <v>1359</v>
      </c>
      <c r="E1510" s="23">
        <v>1000281722</v>
      </c>
      <c r="F1510" s="23" t="s">
        <v>32</v>
      </c>
      <c r="G1510" s="22">
        <v>1079549</v>
      </c>
      <c r="H1510" s="36" t="s">
        <v>20</v>
      </c>
      <c r="I1510" s="4" t="s">
        <v>3515</v>
      </c>
      <c r="J1510" s="4" t="s">
        <v>3553</v>
      </c>
      <c r="K1510" s="24">
        <v>2488.6000000000058</v>
      </c>
      <c r="L1510" s="24">
        <v>2488.6000000000058</v>
      </c>
      <c r="M1510" s="29">
        <v>0</v>
      </c>
      <c r="N1510" s="29">
        <v>0</v>
      </c>
      <c r="O1510" s="29">
        <v>14</v>
      </c>
      <c r="P1510" s="29">
        <v>0</v>
      </c>
      <c r="Q1510" s="29">
        <v>2132.2999999999997</v>
      </c>
      <c r="R1510" s="28">
        <v>0</v>
      </c>
      <c r="S1510" s="28">
        <v>125299.71</v>
      </c>
      <c r="T1510" s="28">
        <v>0</v>
      </c>
      <c r="U1510" s="28">
        <v>136600</v>
      </c>
      <c r="V1510" s="29">
        <v>0</v>
      </c>
      <c r="W1510" s="29">
        <v>11</v>
      </c>
      <c r="X1510" s="32">
        <f t="shared" si="345"/>
        <v>14</v>
      </c>
      <c r="Y1510" s="33">
        <f t="shared" si="346"/>
        <v>2132.2999999999997</v>
      </c>
      <c r="Z1510" s="33">
        <f t="shared" si="347"/>
        <v>125299.71</v>
      </c>
      <c r="AA1510" s="33">
        <f t="shared" si="348"/>
        <v>136600</v>
      </c>
      <c r="AB1510" s="5">
        <v>11</v>
      </c>
      <c r="AC1510" s="6">
        <v>0</v>
      </c>
      <c r="AD1510" s="32">
        <v>0</v>
      </c>
      <c r="AE1510" s="67">
        <f t="shared" si="349"/>
        <v>0.7857142857142857</v>
      </c>
      <c r="AF1510" s="70">
        <f>IF(C1510=Sheet6!$E$3,Sheet6!$E$4,IF('January 2023'!C1510=Sheet6!$F$3,Sheet6!$F$4,IF('January 2023'!C1510=Sheet6!$G$3,Sheet6!$G$4,IF('January 2023'!C1510=Sheet6!$H$3,Sheet6!$H$4,IF('January 2023'!C1510=Sheet6!$I$3,Sheet6!$I$4,IF('January 2023'!C1510=Sheet6!$J$3,Sheet6!$J$4,IF('January 2023'!C1510=Sheet6!$K$3,Sheet6!$K$4,IF('January 2023'!C1510=Sheet6!$L$3,Sheet6!$L$4))))))))</f>
        <v>0.11591202664236167</v>
      </c>
      <c r="AG1510" s="74">
        <f t="shared" si="350"/>
        <v>0.85682713172064406</v>
      </c>
      <c r="AH1510" s="71">
        <v>0.83099999999999996</v>
      </c>
      <c r="AI1510" s="72">
        <f t="shared" si="351"/>
        <v>1</v>
      </c>
      <c r="AJ1510" s="73">
        <f t="shared" si="352"/>
        <v>0.7857142857142857</v>
      </c>
      <c r="AK1510" s="73">
        <v>0.63021003652928631</v>
      </c>
      <c r="AL1510" s="95">
        <f t="shared" si="353"/>
        <v>1</v>
      </c>
      <c r="AM1510" s="107">
        <v>0</v>
      </c>
      <c r="AN1510" s="98">
        <f t="shared" si="354"/>
        <v>0</v>
      </c>
      <c r="AO1510" s="99" t="e">
        <f>SUMIF([1]Sheet1!$AB:$AB,E1510,[1]Sheet1!$AA:$AA)</f>
        <v>#VALUE!</v>
      </c>
      <c r="AP1510" s="100">
        <f t="shared" si="355"/>
        <v>1</v>
      </c>
      <c r="AQ1510" s="97">
        <f t="shared" si="356"/>
        <v>0</v>
      </c>
      <c r="AR1510" s="100">
        <f t="shared" si="357"/>
        <v>1.0901860826333916</v>
      </c>
      <c r="AS1510" s="101">
        <f t="shared" si="358"/>
        <v>6.5898985775466046E-2</v>
      </c>
      <c r="AT1510" s="100">
        <v>0.11591202664236167</v>
      </c>
      <c r="AU1510" s="108">
        <f t="shared" si="359"/>
        <v>1</v>
      </c>
    </row>
    <row r="1511" spans="1:47" hidden="1">
      <c r="A1511" s="21">
        <v>44927</v>
      </c>
      <c r="B1511" s="23" t="s">
        <v>13</v>
      </c>
      <c r="C1511" s="23" t="s">
        <v>974</v>
      </c>
      <c r="D1511" s="23" t="s">
        <v>1406</v>
      </c>
      <c r="E1511" s="23">
        <v>1000285746</v>
      </c>
      <c r="F1511" s="23" t="s">
        <v>32</v>
      </c>
      <c r="G1511" s="22">
        <v>1079549</v>
      </c>
      <c r="H1511" s="36" t="s">
        <v>20</v>
      </c>
      <c r="I1511" s="4" t="s">
        <v>3526</v>
      </c>
      <c r="J1511" s="4" t="s">
        <v>3563</v>
      </c>
      <c r="K1511" s="24">
        <v>2437.7999999999884</v>
      </c>
      <c r="L1511" s="24">
        <v>2437.7999999999884</v>
      </c>
      <c r="M1511" s="29">
        <v>0</v>
      </c>
      <c r="N1511" s="29">
        <v>0</v>
      </c>
      <c r="O1511" s="29">
        <v>8</v>
      </c>
      <c r="P1511" s="29">
        <v>0</v>
      </c>
      <c r="Q1511" s="29">
        <v>1572.4999999999998</v>
      </c>
      <c r="R1511" s="28">
        <v>0</v>
      </c>
      <c r="S1511" s="28">
        <v>100500</v>
      </c>
      <c r="T1511" s="28">
        <v>0</v>
      </c>
      <c r="U1511" s="28">
        <v>100500</v>
      </c>
      <c r="V1511" s="29">
        <v>0</v>
      </c>
      <c r="W1511" s="29">
        <v>7</v>
      </c>
      <c r="X1511" s="32">
        <f t="shared" si="345"/>
        <v>8</v>
      </c>
      <c r="Y1511" s="33">
        <f t="shared" si="346"/>
        <v>1572.4999999999998</v>
      </c>
      <c r="Z1511" s="33">
        <f t="shared" si="347"/>
        <v>100500</v>
      </c>
      <c r="AA1511" s="33">
        <f t="shared" si="348"/>
        <v>100500</v>
      </c>
      <c r="AB1511" s="5">
        <v>7</v>
      </c>
      <c r="AC1511" s="6">
        <v>0</v>
      </c>
      <c r="AD1511" s="32">
        <v>0</v>
      </c>
      <c r="AE1511" s="67">
        <f t="shared" si="349"/>
        <v>0.875</v>
      </c>
      <c r="AF1511" s="70">
        <f>IF(C1511=Sheet6!$E$3,Sheet6!$E$4,IF('January 2023'!C1511=Sheet6!$F$3,Sheet6!$F$4,IF('January 2023'!C1511=Sheet6!$G$3,Sheet6!$G$4,IF('January 2023'!C1511=Sheet6!$H$3,Sheet6!$H$4,IF('January 2023'!C1511=Sheet6!$I$3,Sheet6!$I$4,IF('January 2023'!C1511=Sheet6!$J$3,Sheet6!$J$4,IF('January 2023'!C1511=Sheet6!$K$3,Sheet6!$K$4,IF('January 2023'!C1511=Sheet6!$L$3,Sheet6!$L$4))))))))</f>
        <v>0.11591202664236167</v>
      </c>
      <c r="AG1511" s="74">
        <f t="shared" si="350"/>
        <v>0.64504881450488438</v>
      </c>
      <c r="AH1511" s="71">
        <v>0.83099999999999996</v>
      </c>
      <c r="AI1511" s="72">
        <f t="shared" si="351"/>
        <v>0</v>
      </c>
      <c r="AJ1511" s="73">
        <f t="shared" si="352"/>
        <v>0.875</v>
      </c>
      <c r="AK1511" s="73">
        <v>0.63021003652928631</v>
      </c>
      <c r="AL1511" s="95">
        <f t="shared" si="353"/>
        <v>1</v>
      </c>
      <c r="AM1511" s="107">
        <v>0</v>
      </c>
      <c r="AN1511" s="98">
        <f t="shared" si="354"/>
        <v>453.31179999999063</v>
      </c>
      <c r="AO1511" s="99" t="e">
        <f>SUMIF([1]Sheet1!$AB:$AB,E1511,[1]Sheet1!$AA:$AA)</f>
        <v>#VALUE!</v>
      </c>
      <c r="AP1511" s="100" t="str">
        <f t="shared" si="355"/>
        <v/>
      </c>
      <c r="AQ1511" s="97">
        <f t="shared" si="356"/>
        <v>1</v>
      </c>
      <c r="AR1511" s="100">
        <f t="shared" si="357"/>
        <v>1</v>
      </c>
      <c r="AS1511" s="101">
        <f t="shared" si="358"/>
        <v>0.35495118549511562</v>
      </c>
      <c r="AT1511" s="100">
        <v>0.11591202664236167</v>
      </c>
      <c r="AU1511" s="108">
        <f t="shared" si="359"/>
        <v>0</v>
      </c>
    </row>
    <row r="1512" spans="1:47" hidden="1">
      <c r="A1512" s="21">
        <v>44927</v>
      </c>
      <c r="B1512" s="22" t="s">
        <v>13</v>
      </c>
      <c r="C1512" s="22" t="s">
        <v>974</v>
      </c>
      <c r="D1512" s="22" t="s">
        <v>3423</v>
      </c>
      <c r="E1512" s="22">
        <v>1000284170</v>
      </c>
      <c r="F1512" s="22" t="s">
        <v>32</v>
      </c>
      <c r="G1512" s="22">
        <v>1069288</v>
      </c>
      <c r="H1512" s="36" t="s">
        <v>20</v>
      </c>
      <c r="I1512" s="4" t="s">
        <v>3524</v>
      </c>
      <c r="J1512" s="4" t="s">
        <v>3562</v>
      </c>
      <c r="K1512" s="25">
        <v>2426.9900000000016</v>
      </c>
      <c r="L1512" s="25">
        <v>2426.9900000000016</v>
      </c>
      <c r="M1512" s="26">
        <v>0</v>
      </c>
      <c r="N1512" s="26">
        <v>0</v>
      </c>
      <c r="O1512" s="26">
        <v>1</v>
      </c>
      <c r="P1512" s="26">
        <v>0</v>
      </c>
      <c r="Q1512" s="26">
        <v>0</v>
      </c>
      <c r="R1512" s="27">
        <v>0</v>
      </c>
      <c r="S1512" s="27">
        <v>0</v>
      </c>
      <c r="T1512" s="28">
        <v>0</v>
      </c>
      <c r="U1512" s="27">
        <v>0</v>
      </c>
      <c r="V1512" s="29">
        <v>0</v>
      </c>
      <c r="W1512" s="26">
        <v>0</v>
      </c>
      <c r="X1512" s="30">
        <f t="shared" si="345"/>
        <v>1</v>
      </c>
      <c r="Y1512" s="31">
        <f t="shared" si="346"/>
        <v>0</v>
      </c>
      <c r="Z1512" s="31">
        <f t="shared" si="347"/>
        <v>0</v>
      </c>
      <c r="AA1512" s="31">
        <f t="shared" si="348"/>
        <v>0</v>
      </c>
      <c r="AB1512" s="5">
        <v>0</v>
      </c>
      <c r="AC1512" s="6">
        <v>0</v>
      </c>
      <c r="AD1512" s="30">
        <v>0</v>
      </c>
      <c r="AE1512" s="67">
        <f t="shared" si="349"/>
        <v>0</v>
      </c>
      <c r="AF1512" s="70">
        <f>IF(C1512=Sheet6!$E$3,Sheet6!$E$4,IF('January 2023'!C1512=Sheet6!$F$3,Sheet6!$F$4,IF('January 2023'!C1512=Sheet6!$G$3,Sheet6!$G$4,IF('January 2023'!C1512=Sheet6!$H$3,Sheet6!$H$4,IF('January 2023'!C1512=Sheet6!$I$3,Sheet6!$I$4,IF('January 2023'!C1512=Sheet6!$J$3,Sheet6!$J$4,IF('January 2023'!C1512=Sheet6!$K$3,Sheet6!$K$4,IF('January 2023'!C1512=Sheet6!$L$3,Sheet6!$L$4))))))))</f>
        <v>0.11591202664236167</v>
      </c>
      <c r="AG1512" s="74">
        <f t="shared" si="350"/>
        <v>0</v>
      </c>
      <c r="AH1512" s="71">
        <v>0.83099999999999996</v>
      </c>
      <c r="AI1512" s="72">
        <f t="shared" si="351"/>
        <v>0</v>
      </c>
      <c r="AJ1512" s="73">
        <f t="shared" si="352"/>
        <v>0</v>
      </c>
      <c r="AK1512" s="73">
        <v>0.63021003652928631</v>
      </c>
      <c r="AL1512" s="95">
        <f t="shared" si="353"/>
        <v>0</v>
      </c>
      <c r="AM1512" s="107">
        <v>0</v>
      </c>
      <c r="AN1512" s="98">
        <f t="shared" si="354"/>
        <v>2016.8286900000012</v>
      </c>
      <c r="AO1512" s="99" t="e">
        <f>SUMIF([1]Sheet1!$AB:$AB,E1512,[1]Sheet1!$AA:$AA)</f>
        <v>#VALUE!</v>
      </c>
      <c r="AP1512" s="100" t="str">
        <f t="shared" si="355"/>
        <v/>
      </c>
      <c r="AQ1512" s="97">
        <f t="shared" si="356"/>
        <v>1</v>
      </c>
      <c r="AR1512" s="100">
        <f t="shared" si="357"/>
        <v>0</v>
      </c>
      <c r="AS1512" s="101">
        <f t="shared" si="358"/>
        <v>1</v>
      </c>
      <c r="AT1512" s="100">
        <v>0.11591202664236167</v>
      </c>
      <c r="AU1512" s="108">
        <f t="shared" si="359"/>
        <v>0</v>
      </c>
    </row>
    <row r="1513" spans="1:47" hidden="1">
      <c r="A1513" s="21">
        <v>44927</v>
      </c>
      <c r="B1513" s="22" t="s">
        <v>13</v>
      </c>
      <c r="C1513" s="22" t="s">
        <v>974</v>
      </c>
      <c r="D1513" s="22" t="s">
        <v>1465</v>
      </c>
      <c r="E1513" s="22">
        <v>1000280925</v>
      </c>
      <c r="F1513" s="22" t="s">
        <v>32</v>
      </c>
      <c r="G1513" s="22">
        <v>1079549</v>
      </c>
      <c r="H1513" s="36" t="s">
        <v>20</v>
      </c>
      <c r="I1513" s="4" t="s">
        <v>3515</v>
      </c>
      <c r="J1513" s="4" t="s">
        <v>3553</v>
      </c>
      <c r="K1513" s="25">
        <v>2421.4000000000087</v>
      </c>
      <c r="L1513" s="25">
        <v>2421.4000000000087</v>
      </c>
      <c r="M1513" s="26">
        <v>0</v>
      </c>
      <c r="N1513" s="26">
        <v>0</v>
      </c>
      <c r="O1513" s="26">
        <v>10</v>
      </c>
      <c r="P1513" s="26">
        <v>0</v>
      </c>
      <c r="Q1513" s="26">
        <v>931.60000000000014</v>
      </c>
      <c r="R1513" s="27">
        <v>0</v>
      </c>
      <c r="S1513" s="27">
        <v>60500</v>
      </c>
      <c r="T1513" s="28">
        <v>0</v>
      </c>
      <c r="U1513" s="27">
        <v>60500</v>
      </c>
      <c r="V1513" s="29">
        <v>0</v>
      </c>
      <c r="W1513" s="26">
        <v>6</v>
      </c>
      <c r="X1513" s="30">
        <f t="shared" si="345"/>
        <v>10</v>
      </c>
      <c r="Y1513" s="31">
        <f t="shared" si="346"/>
        <v>931.60000000000014</v>
      </c>
      <c r="Z1513" s="31">
        <f t="shared" si="347"/>
        <v>60500</v>
      </c>
      <c r="AA1513" s="31">
        <f t="shared" si="348"/>
        <v>60500</v>
      </c>
      <c r="AB1513" s="5">
        <v>6</v>
      </c>
      <c r="AC1513" s="6">
        <v>0</v>
      </c>
      <c r="AD1513" s="30">
        <v>0</v>
      </c>
      <c r="AE1513" s="67">
        <f t="shared" si="349"/>
        <v>0.6</v>
      </c>
      <c r="AF1513" s="70">
        <f>IF(C1513=Sheet6!$E$3,Sheet6!$E$4,IF('January 2023'!C1513=Sheet6!$F$3,Sheet6!$F$4,IF('January 2023'!C1513=Sheet6!$G$3,Sheet6!$G$4,IF('January 2023'!C1513=Sheet6!$H$3,Sheet6!$H$4,IF('January 2023'!C1513=Sheet6!$I$3,Sheet6!$I$4,IF('January 2023'!C1513=Sheet6!$J$3,Sheet6!$J$4,IF('January 2023'!C1513=Sheet6!$K$3,Sheet6!$K$4,IF('January 2023'!C1513=Sheet6!$L$3,Sheet6!$L$4))))))))</f>
        <v>0.11591202664236167</v>
      </c>
      <c r="AG1513" s="74">
        <f t="shared" si="350"/>
        <v>0.38473610308086098</v>
      </c>
      <c r="AH1513" s="71">
        <v>0.83099999999999996</v>
      </c>
      <c r="AI1513" s="72">
        <f t="shared" si="351"/>
        <v>0</v>
      </c>
      <c r="AJ1513" s="73">
        <f t="shared" si="352"/>
        <v>0.6</v>
      </c>
      <c r="AK1513" s="73">
        <v>0.63021003652928631</v>
      </c>
      <c r="AL1513" s="95">
        <f t="shared" si="353"/>
        <v>0</v>
      </c>
      <c r="AM1513" s="107">
        <v>0</v>
      </c>
      <c r="AN1513" s="98">
        <f t="shared" si="354"/>
        <v>1080.583400000007</v>
      </c>
      <c r="AO1513" s="99" t="e">
        <f>SUMIF([1]Sheet1!$AB:$AB,E1513,[1]Sheet1!$AA:$AA)</f>
        <v>#VALUE!</v>
      </c>
      <c r="AP1513" s="100" t="str">
        <f t="shared" si="355"/>
        <v/>
      </c>
      <c r="AQ1513" s="97">
        <f t="shared" si="356"/>
        <v>1</v>
      </c>
      <c r="AR1513" s="100">
        <f t="shared" si="357"/>
        <v>1</v>
      </c>
      <c r="AS1513" s="101">
        <f t="shared" si="358"/>
        <v>0.61526389691913907</v>
      </c>
      <c r="AT1513" s="100">
        <v>0.11591202664236167</v>
      </c>
      <c r="AU1513" s="108">
        <f t="shared" si="359"/>
        <v>0</v>
      </c>
    </row>
    <row r="1514" spans="1:47" hidden="1">
      <c r="A1514" s="21">
        <v>44927</v>
      </c>
      <c r="B1514" s="23" t="s">
        <v>13</v>
      </c>
      <c r="C1514" s="23" t="s">
        <v>974</v>
      </c>
      <c r="D1514" s="23" t="s">
        <v>1270</v>
      </c>
      <c r="E1514" s="23">
        <v>1000281788</v>
      </c>
      <c r="F1514" s="23" t="s">
        <v>32</v>
      </c>
      <c r="G1514" s="22">
        <v>1079549</v>
      </c>
      <c r="H1514" s="36" t="s">
        <v>20</v>
      </c>
      <c r="I1514" s="4" t="s">
        <v>3517</v>
      </c>
      <c r="J1514" s="4" t="s">
        <v>3555</v>
      </c>
      <c r="K1514" s="24">
        <v>2392.1999999999971</v>
      </c>
      <c r="L1514" s="24">
        <v>2392.1999999999971</v>
      </c>
      <c r="M1514" s="29">
        <v>0</v>
      </c>
      <c r="N1514" s="29">
        <v>0</v>
      </c>
      <c r="O1514" s="29">
        <v>10</v>
      </c>
      <c r="P1514" s="29">
        <v>0</v>
      </c>
      <c r="Q1514" s="29">
        <v>2717.7</v>
      </c>
      <c r="R1514" s="28">
        <v>0</v>
      </c>
      <c r="S1514" s="28">
        <v>171000</v>
      </c>
      <c r="T1514" s="28">
        <v>0</v>
      </c>
      <c r="U1514" s="28">
        <v>171000</v>
      </c>
      <c r="V1514" s="29">
        <v>0</v>
      </c>
      <c r="W1514" s="29">
        <v>8</v>
      </c>
      <c r="X1514" s="32">
        <f t="shared" si="345"/>
        <v>10</v>
      </c>
      <c r="Y1514" s="33">
        <f t="shared" si="346"/>
        <v>2717.7</v>
      </c>
      <c r="Z1514" s="33">
        <f t="shared" si="347"/>
        <v>171000</v>
      </c>
      <c r="AA1514" s="33">
        <f t="shared" si="348"/>
        <v>171000</v>
      </c>
      <c r="AB1514" s="5">
        <v>8</v>
      </c>
      <c r="AC1514" s="6">
        <v>0</v>
      </c>
      <c r="AD1514" s="32">
        <v>0</v>
      </c>
      <c r="AE1514" s="67">
        <f t="shared" si="349"/>
        <v>0.8</v>
      </c>
      <c r="AF1514" s="70">
        <f>IF(C1514=Sheet6!$E$3,Sheet6!$E$4,IF('January 2023'!C1514=Sheet6!$F$3,Sheet6!$F$4,IF('January 2023'!C1514=Sheet6!$G$3,Sheet6!$G$4,IF('January 2023'!C1514=Sheet6!$H$3,Sheet6!$H$4,IF('January 2023'!C1514=Sheet6!$I$3,Sheet6!$I$4,IF('January 2023'!C1514=Sheet6!$J$3,Sheet6!$J$4,IF('January 2023'!C1514=Sheet6!$K$3,Sheet6!$K$4,IF('January 2023'!C1514=Sheet6!$L$3,Sheet6!$L$4))))))))</f>
        <v>0.11591202664236167</v>
      </c>
      <c r="AG1514" s="74">
        <f t="shared" si="350"/>
        <v>1.1360672184599963</v>
      </c>
      <c r="AH1514" s="71">
        <v>0.83099999999999996</v>
      </c>
      <c r="AI1514" s="72">
        <f t="shared" si="351"/>
        <v>1</v>
      </c>
      <c r="AJ1514" s="73">
        <f t="shared" si="352"/>
        <v>0.8</v>
      </c>
      <c r="AK1514" s="73">
        <v>0.63021003652928631</v>
      </c>
      <c r="AL1514" s="95">
        <f t="shared" si="353"/>
        <v>1</v>
      </c>
      <c r="AM1514" s="107">
        <v>0</v>
      </c>
      <c r="AN1514" s="98">
        <f t="shared" si="354"/>
        <v>0</v>
      </c>
      <c r="AO1514" s="99" t="e">
        <f>SUMIF([1]Sheet1!$AB:$AB,E1514,[1]Sheet1!$AA:$AA)</f>
        <v>#VALUE!</v>
      </c>
      <c r="AP1514" s="100">
        <f t="shared" si="355"/>
        <v>1</v>
      </c>
      <c r="AQ1514" s="97">
        <f t="shared" si="356"/>
        <v>0</v>
      </c>
      <c r="AR1514" s="100">
        <f t="shared" si="357"/>
        <v>1</v>
      </c>
      <c r="AS1514" s="101">
        <f t="shared" si="358"/>
        <v>-0.13606721845999625</v>
      </c>
      <c r="AT1514" s="100">
        <v>0.11591202664236167</v>
      </c>
      <c r="AU1514" s="108">
        <f t="shared" si="359"/>
        <v>1</v>
      </c>
    </row>
    <row r="1515" spans="1:47" hidden="1">
      <c r="A1515" s="21">
        <v>44927</v>
      </c>
      <c r="B1515" s="22" t="s">
        <v>13</v>
      </c>
      <c r="C1515" s="22" t="s">
        <v>974</v>
      </c>
      <c r="D1515" s="22" t="s">
        <v>1287</v>
      </c>
      <c r="E1515" s="22">
        <v>1000283423</v>
      </c>
      <c r="F1515" s="22" t="s">
        <v>32</v>
      </c>
      <c r="G1515" s="22">
        <v>1079549</v>
      </c>
      <c r="H1515" s="36" t="s">
        <v>20</v>
      </c>
      <c r="I1515" s="4" t="s">
        <v>3526</v>
      </c>
      <c r="J1515" s="4" t="s">
        <v>3563</v>
      </c>
      <c r="K1515" s="25">
        <v>2312.3999999999942</v>
      </c>
      <c r="L1515" s="25">
        <v>2312.3999999999942</v>
      </c>
      <c r="M1515" s="26">
        <v>0</v>
      </c>
      <c r="N1515" s="26">
        <v>0</v>
      </c>
      <c r="O1515" s="26">
        <v>17</v>
      </c>
      <c r="P1515" s="26">
        <v>0</v>
      </c>
      <c r="Q1515" s="26">
        <v>3024.8</v>
      </c>
      <c r="R1515" s="27">
        <v>0</v>
      </c>
      <c r="S1515" s="27">
        <v>189000</v>
      </c>
      <c r="T1515" s="28">
        <v>0</v>
      </c>
      <c r="U1515" s="27">
        <v>189000</v>
      </c>
      <c r="V1515" s="29">
        <v>0</v>
      </c>
      <c r="W1515" s="26">
        <v>8</v>
      </c>
      <c r="X1515" s="30">
        <f t="shared" si="345"/>
        <v>17</v>
      </c>
      <c r="Y1515" s="31">
        <f t="shared" si="346"/>
        <v>3024.8</v>
      </c>
      <c r="Z1515" s="31">
        <f t="shared" si="347"/>
        <v>189000</v>
      </c>
      <c r="AA1515" s="31">
        <f t="shared" si="348"/>
        <v>189000</v>
      </c>
      <c r="AB1515" s="5">
        <v>8</v>
      </c>
      <c r="AC1515" s="6">
        <v>0</v>
      </c>
      <c r="AD1515" s="30">
        <v>0</v>
      </c>
      <c r="AE1515" s="67">
        <f t="shared" si="349"/>
        <v>0.47058823529411764</v>
      </c>
      <c r="AF1515" s="70">
        <f>IF(C1515=Sheet6!$E$3,Sheet6!$E$4,IF('January 2023'!C1515=Sheet6!$F$3,Sheet6!$F$4,IF('January 2023'!C1515=Sheet6!$G$3,Sheet6!$G$4,IF('January 2023'!C1515=Sheet6!$H$3,Sheet6!$H$4,IF('January 2023'!C1515=Sheet6!$I$3,Sheet6!$I$4,IF('January 2023'!C1515=Sheet6!$J$3,Sheet6!$J$4,IF('January 2023'!C1515=Sheet6!$K$3,Sheet6!$K$4,IF('January 2023'!C1515=Sheet6!$L$3,Sheet6!$L$4))))))))</f>
        <v>0.11591202664236167</v>
      </c>
      <c r="AG1515" s="74">
        <f t="shared" si="350"/>
        <v>1.3080781871648537</v>
      </c>
      <c r="AH1515" s="71">
        <v>0.83099999999999996</v>
      </c>
      <c r="AI1515" s="72">
        <f t="shared" si="351"/>
        <v>1</v>
      </c>
      <c r="AJ1515" s="73">
        <f t="shared" si="352"/>
        <v>0.47058823529411764</v>
      </c>
      <c r="AK1515" s="73">
        <v>0.63021003652928631</v>
      </c>
      <c r="AL1515" s="95">
        <f t="shared" si="353"/>
        <v>0</v>
      </c>
      <c r="AM1515" s="107">
        <v>0</v>
      </c>
      <c r="AN1515" s="98">
        <f t="shared" si="354"/>
        <v>0</v>
      </c>
      <c r="AO1515" s="99" t="e">
        <f>SUMIF([1]Sheet1!$AB:$AB,E1515,[1]Sheet1!$AA:$AA)</f>
        <v>#VALUE!</v>
      </c>
      <c r="AP1515" s="100">
        <f t="shared" si="355"/>
        <v>1</v>
      </c>
      <c r="AQ1515" s="97">
        <f t="shared" si="356"/>
        <v>0</v>
      </c>
      <c r="AR1515" s="100">
        <f t="shared" si="357"/>
        <v>1</v>
      </c>
      <c r="AS1515" s="101">
        <f t="shared" si="358"/>
        <v>-0.30807818716485369</v>
      </c>
      <c r="AT1515" s="100">
        <v>0.11591202664236167</v>
      </c>
      <c r="AU1515" s="108">
        <f t="shared" si="359"/>
        <v>1</v>
      </c>
    </row>
    <row r="1516" spans="1:47" hidden="1">
      <c r="A1516" s="21">
        <v>44927</v>
      </c>
      <c r="B1516" s="23" t="s">
        <v>13</v>
      </c>
      <c r="C1516" s="23" t="s">
        <v>974</v>
      </c>
      <c r="D1516" s="23" t="s">
        <v>1298</v>
      </c>
      <c r="E1516" s="23">
        <v>1000260552</v>
      </c>
      <c r="F1516" s="23" t="s">
        <v>32</v>
      </c>
      <c r="G1516" s="22">
        <v>1069288</v>
      </c>
      <c r="H1516" s="36" t="s">
        <v>20</v>
      </c>
      <c r="I1516" s="4" t="s">
        <v>3526</v>
      </c>
      <c r="J1516" s="4" t="s">
        <v>3563</v>
      </c>
      <c r="K1516" s="24">
        <v>2273.6000000000349</v>
      </c>
      <c r="L1516" s="24">
        <v>2273.6000000000349</v>
      </c>
      <c r="M1516" s="29">
        <v>0</v>
      </c>
      <c r="N1516" s="29">
        <v>0</v>
      </c>
      <c r="O1516" s="29">
        <v>11</v>
      </c>
      <c r="P1516" s="29">
        <v>0</v>
      </c>
      <c r="Q1516" s="29">
        <v>1135.7000000000003</v>
      </c>
      <c r="R1516" s="28">
        <v>0</v>
      </c>
      <c r="S1516" s="28">
        <v>73371.670000000013</v>
      </c>
      <c r="T1516" s="28">
        <v>0</v>
      </c>
      <c r="U1516" s="28">
        <v>86000</v>
      </c>
      <c r="V1516" s="29">
        <v>0</v>
      </c>
      <c r="W1516" s="29">
        <v>9</v>
      </c>
      <c r="X1516" s="32">
        <f t="shared" si="345"/>
        <v>11</v>
      </c>
      <c r="Y1516" s="33">
        <f t="shared" si="346"/>
        <v>1135.7000000000003</v>
      </c>
      <c r="Z1516" s="33">
        <f t="shared" si="347"/>
        <v>73371.670000000013</v>
      </c>
      <c r="AA1516" s="33">
        <f t="shared" si="348"/>
        <v>86000</v>
      </c>
      <c r="AB1516" s="5">
        <v>9</v>
      </c>
      <c r="AC1516" s="6">
        <v>0</v>
      </c>
      <c r="AD1516" s="32">
        <v>0</v>
      </c>
      <c r="AE1516" s="67">
        <f t="shared" si="349"/>
        <v>0.81818181818181823</v>
      </c>
      <c r="AF1516" s="70">
        <f>IF(C1516=Sheet6!$E$3,Sheet6!$E$4,IF('January 2023'!C1516=Sheet6!$F$3,Sheet6!$F$4,IF('January 2023'!C1516=Sheet6!$G$3,Sheet6!$G$4,IF('January 2023'!C1516=Sheet6!$H$3,Sheet6!$H$4,IF('January 2023'!C1516=Sheet6!$I$3,Sheet6!$I$4,IF('January 2023'!C1516=Sheet6!$J$3,Sheet6!$J$4,IF('January 2023'!C1516=Sheet6!$K$3,Sheet6!$K$4,IF('January 2023'!C1516=Sheet6!$L$3,Sheet6!$L$4))))))))</f>
        <v>0.11591202664236167</v>
      </c>
      <c r="AG1516" s="74">
        <f t="shared" si="350"/>
        <v>0.49951618578465112</v>
      </c>
      <c r="AH1516" s="71">
        <v>0.83099999999999996</v>
      </c>
      <c r="AI1516" s="72">
        <f t="shared" si="351"/>
        <v>0</v>
      </c>
      <c r="AJ1516" s="73">
        <f t="shared" si="352"/>
        <v>0.81818181818181823</v>
      </c>
      <c r="AK1516" s="73">
        <v>0.63021003652928631</v>
      </c>
      <c r="AL1516" s="95">
        <f t="shared" si="353"/>
        <v>1</v>
      </c>
      <c r="AM1516" s="107">
        <v>0</v>
      </c>
      <c r="AN1516" s="98">
        <f t="shared" si="354"/>
        <v>753.66160000002856</v>
      </c>
      <c r="AO1516" s="99" t="e">
        <f>SUMIF([1]Sheet1!$AB:$AB,E1516,[1]Sheet1!$AA:$AA)</f>
        <v>#VALUE!</v>
      </c>
      <c r="AP1516" s="100" t="str">
        <f t="shared" si="355"/>
        <v/>
      </c>
      <c r="AQ1516" s="97">
        <f t="shared" si="356"/>
        <v>1</v>
      </c>
      <c r="AR1516" s="100">
        <f t="shared" si="357"/>
        <v>1.1721145232212922</v>
      </c>
      <c r="AS1516" s="101">
        <f t="shared" si="358"/>
        <v>0.4145098240577052</v>
      </c>
      <c r="AT1516" s="100">
        <v>0.11591202664236167</v>
      </c>
      <c r="AU1516" s="108">
        <f t="shared" si="359"/>
        <v>0</v>
      </c>
    </row>
    <row r="1517" spans="1:47" hidden="1">
      <c r="A1517" s="21">
        <v>44927</v>
      </c>
      <c r="B1517" s="23" t="s">
        <v>13</v>
      </c>
      <c r="C1517" s="23" t="s">
        <v>974</v>
      </c>
      <c r="D1517" s="23" t="s">
        <v>1386</v>
      </c>
      <c r="E1517" s="23">
        <v>1000280159</v>
      </c>
      <c r="F1517" s="23" t="s">
        <v>32</v>
      </c>
      <c r="G1517" s="22">
        <v>1079549</v>
      </c>
      <c r="H1517" s="36" t="s">
        <v>20</v>
      </c>
      <c r="I1517" s="4" t="s">
        <v>3515</v>
      </c>
      <c r="J1517" s="4" t="s">
        <v>3553</v>
      </c>
      <c r="K1517" s="24">
        <v>2239.2000000000116</v>
      </c>
      <c r="L1517" s="24">
        <v>2239.2000000000116</v>
      </c>
      <c r="M1517" s="29">
        <v>0</v>
      </c>
      <c r="N1517" s="29">
        <v>0</v>
      </c>
      <c r="O1517" s="29">
        <v>9</v>
      </c>
      <c r="P1517" s="29">
        <v>0</v>
      </c>
      <c r="Q1517" s="29">
        <v>416.70000000000005</v>
      </c>
      <c r="R1517" s="28">
        <v>0</v>
      </c>
      <c r="S1517" s="28">
        <v>28000</v>
      </c>
      <c r="T1517" s="28">
        <v>0</v>
      </c>
      <c r="U1517" s="28">
        <v>40000</v>
      </c>
      <c r="V1517" s="29">
        <v>0</v>
      </c>
      <c r="W1517" s="29">
        <v>3</v>
      </c>
      <c r="X1517" s="32">
        <f t="shared" si="345"/>
        <v>9</v>
      </c>
      <c r="Y1517" s="33">
        <f t="shared" si="346"/>
        <v>416.70000000000005</v>
      </c>
      <c r="Z1517" s="33">
        <f t="shared" si="347"/>
        <v>28000</v>
      </c>
      <c r="AA1517" s="33">
        <f t="shared" si="348"/>
        <v>40000</v>
      </c>
      <c r="AB1517" s="5">
        <v>3</v>
      </c>
      <c r="AC1517" s="6">
        <v>0</v>
      </c>
      <c r="AD1517" s="32">
        <v>0</v>
      </c>
      <c r="AE1517" s="67">
        <f t="shared" si="349"/>
        <v>0.33333333333333331</v>
      </c>
      <c r="AF1517" s="70">
        <f>IF(C1517=Sheet6!$E$3,Sheet6!$E$4,IF('January 2023'!C1517=Sheet6!$F$3,Sheet6!$F$4,IF('January 2023'!C1517=Sheet6!$G$3,Sheet6!$G$4,IF('January 2023'!C1517=Sheet6!$H$3,Sheet6!$H$4,IF('January 2023'!C1517=Sheet6!$I$3,Sheet6!$I$4,IF('January 2023'!C1517=Sheet6!$J$3,Sheet6!$J$4,IF('January 2023'!C1517=Sheet6!$K$3,Sheet6!$K$4,IF('January 2023'!C1517=Sheet6!$L$3,Sheet6!$L$4))))))))</f>
        <v>0.11591202664236167</v>
      </c>
      <c r="AG1517" s="74">
        <f t="shared" si="350"/>
        <v>0.18609324758842349</v>
      </c>
      <c r="AH1517" s="71">
        <v>0.83099999999999996</v>
      </c>
      <c r="AI1517" s="72">
        <f t="shared" si="351"/>
        <v>0</v>
      </c>
      <c r="AJ1517" s="73">
        <f t="shared" si="352"/>
        <v>0.33333333333333331</v>
      </c>
      <c r="AK1517" s="73">
        <v>0.63021003652928631</v>
      </c>
      <c r="AL1517" s="95">
        <f t="shared" si="353"/>
        <v>0</v>
      </c>
      <c r="AM1517" s="107">
        <v>0</v>
      </c>
      <c r="AN1517" s="98">
        <f t="shared" si="354"/>
        <v>1444.0752000000095</v>
      </c>
      <c r="AO1517" s="99" t="e">
        <f>SUMIF([1]Sheet1!$AB:$AB,E1517,[1]Sheet1!$AA:$AA)</f>
        <v>#VALUE!</v>
      </c>
      <c r="AP1517" s="100" t="str">
        <f t="shared" si="355"/>
        <v/>
      </c>
      <c r="AQ1517" s="97">
        <f t="shared" si="356"/>
        <v>1</v>
      </c>
      <c r="AR1517" s="100">
        <f t="shared" si="357"/>
        <v>1.4285714285714286</v>
      </c>
      <c r="AS1517" s="101">
        <f t="shared" si="358"/>
        <v>0.73415250344510929</v>
      </c>
      <c r="AT1517" s="100">
        <v>0.11591202664236167</v>
      </c>
      <c r="AU1517" s="108">
        <f t="shared" si="359"/>
        <v>0</v>
      </c>
    </row>
    <row r="1518" spans="1:47" hidden="1">
      <c r="A1518" s="21">
        <v>44927</v>
      </c>
      <c r="B1518" s="22" t="s">
        <v>13</v>
      </c>
      <c r="C1518" s="22" t="s">
        <v>974</v>
      </c>
      <c r="D1518" s="22" t="s">
        <v>1391</v>
      </c>
      <c r="E1518" s="22">
        <v>1000281749</v>
      </c>
      <c r="F1518" s="22" t="s">
        <v>32</v>
      </c>
      <c r="G1518" s="22">
        <v>1069288</v>
      </c>
      <c r="H1518" s="36" t="s">
        <v>20</v>
      </c>
      <c r="I1518" s="4" t="s">
        <v>3526</v>
      </c>
      <c r="J1518" s="4" t="s">
        <v>3563</v>
      </c>
      <c r="K1518" s="25">
        <v>2235</v>
      </c>
      <c r="L1518" s="25">
        <v>2235</v>
      </c>
      <c r="M1518" s="26">
        <v>0</v>
      </c>
      <c r="N1518" s="26">
        <v>0</v>
      </c>
      <c r="O1518" s="26">
        <v>10</v>
      </c>
      <c r="P1518" s="26">
        <v>0</v>
      </c>
      <c r="Q1518" s="26">
        <v>1698.5</v>
      </c>
      <c r="R1518" s="27">
        <v>0</v>
      </c>
      <c r="S1518" s="27">
        <v>106711.98</v>
      </c>
      <c r="T1518" s="28">
        <v>0</v>
      </c>
      <c r="U1518" s="27">
        <v>164500</v>
      </c>
      <c r="V1518" s="29">
        <v>0</v>
      </c>
      <c r="W1518" s="26">
        <v>7</v>
      </c>
      <c r="X1518" s="30">
        <f t="shared" si="345"/>
        <v>10</v>
      </c>
      <c r="Y1518" s="31">
        <f t="shared" si="346"/>
        <v>1698.5</v>
      </c>
      <c r="Z1518" s="31">
        <f t="shared" si="347"/>
        <v>106711.98</v>
      </c>
      <c r="AA1518" s="31">
        <f t="shared" si="348"/>
        <v>164500</v>
      </c>
      <c r="AB1518" s="5">
        <v>7</v>
      </c>
      <c r="AC1518" s="6">
        <v>0</v>
      </c>
      <c r="AD1518" s="30">
        <v>0</v>
      </c>
      <c r="AE1518" s="67">
        <f t="shared" si="349"/>
        <v>0.7</v>
      </c>
      <c r="AF1518" s="70">
        <f>IF(C1518=Sheet6!$E$3,Sheet6!$E$4,IF('January 2023'!C1518=Sheet6!$F$3,Sheet6!$F$4,IF('January 2023'!C1518=Sheet6!$G$3,Sheet6!$G$4,IF('January 2023'!C1518=Sheet6!$H$3,Sheet6!$H$4,IF('January 2023'!C1518=Sheet6!$I$3,Sheet6!$I$4,IF('January 2023'!C1518=Sheet6!$J$3,Sheet6!$J$4,IF('January 2023'!C1518=Sheet6!$K$3,Sheet6!$K$4,IF('January 2023'!C1518=Sheet6!$L$3,Sheet6!$L$4))))))))</f>
        <v>0.11591202664236167</v>
      </c>
      <c r="AG1518" s="74">
        <f t="shared" si="350"/>
        <v>0.75995525727069346</v>
      </c>
      <c r="AH1518" s="71">
        <v>0.83099999999999996</v>
      </c>
      <c r="AI1518" s="72">
        <f t="shared" si="351"/>
        <v>0</v>
      </c>
      <c r="AJ1518" s="73">
        <f t="shared" si="352"/>
        <v>0.7</v>
      </c>
      <c r="AK1518" s="73">
        <v>0.63021003652928631</v>
      </c>
      <c r="AL1518" s="95">
        <f t="shared" si="353"/>
        <v>1</v>
      </c>
      <c r="AM1518" s="107">
        <v>0</v>
      </c>
      <c r="AN1518" s="98">
        <f t="shared" si="354"/>
        <v>158.78499999999985</v>
      </c>
      <c r="AO1518" s="99" t="e">
        <f>SUMIF([1]Sheet1!$AB:$AB,E1518,[1]Sheet1!$AA:$AA)</f>
        <v>#VALUE!</v>
      </c>
      <c r="AP1518" s="100" t="str">
        <f t="shared" si="355"/>
        <v/>
      </c>
      <c r="AQ1518" s="97">
        <f t="shared" si="356"/>
        <v>1</v>
      </c>
      <c r="AR1518" s="100">
        <f t="shared" si="357"/>
        <v>1.5415326376663614</v>
      </c>
      <c r="AS1518" s="101">
        <f t="shared" si="358"/>
        <v>-0.17149583224891041</v>
      </c>
      <c r="AT1518" s="100">
        <v>0.11591202664236167</v>
      </c>
      <c r="AU1518" s="108">
        <f t="shared" si="359"/>
        <v>1</v>
      </c>
    </row>
    <row r="1519" spans="1:47" hidden="1">
      <c r="A1519" s="21">
        <v>44927</v>
      </c>
      <c r="B1519" s="23" t="s">
        <v>13</v>
      </c>
      <c r="C1519" s="23" t="s">
        <v>974</v>
      </c>
      <c r="D1519" s="23" t="s">
        <v>1440</v>
      </c>
      <c r="E1519" s="23">
        <v>1000286507</v>
      </c>
      <c r="F1519" s="23" t="s">
        <v>32</v>
      </c>
      <c r="G1519" s="22">
        <v>1079549</v>
      </c>
      <c r="H1519" s="36" t="s">
        <v>20</v>
      </c>
      <c r="I1519" s="4" t="s">
        <v>3526</v>
      </c>
      <c r="J1519" s="4" t="s">
        <v>3563</v>
      </c>
      <c r="K1519" s="24">
        <v>2214.2000000000116</v>
      </c>
      <c r="L1519" s="24">
        <v>2214.2000000000116</v>
      </c>
      <c r="M1519" s="29">
        <v>0</v>
      </c>
      <c r="N1519" s="29">
        <v>0</v>
      </c>
      <c r="O1519" s="29">
        <v>11</v>
      </c>
      <c r="P1519" s="29">
        <v>0</v>
      </c>
      <c r="Q1519" s="29">
        <v>1040.0999999999999</v>
      </c>
      <c r="R1519" s="28">
        <v>0</v>
      </c>
      <c r="S1519" s="28">
        <v>65500</v>
      </c>
      <c r="T1519" s="28">
        <v>0</v>
      </c>
      <c r="U1519" s="28">
        <v>65500</v>
      </c>
      <c r="V1519" s="29">
        <v>0</v>
      </c>
      <c r="W1519" s="29">
        <v>4</v>
      </c>
      <c r="X1519" s="32">
        <f t="shared" si="345"/>
        <v>11</v>
      </c>
      <c r="Y1519" s="33">
        <f t="shared" si="346"/>
        <v>1040.0999999999999</v>
      </c>
      <c r="Z1519" s="33">
        <f t="shared" si="347"/>
        <v>65500</v>
      </c>
      <c r="AA1519" s="33">
        <f t="shared" si="348"/>
        <v>65500</v>
      </c>
      <c r="AB1519" s="5">
        <v>4</v>
      </c>
      <c r="AC1519" s="6">
        <v>0</v>
      </c>
      <c r="AD1519" s="32">
        <v>0</v>
      </c>
      <c r="AE1519" s="67">
        <f t="shared" si="349"/>
        <v>0.36363636363636365</v>
      </c>
      <c r="AF1519" s="70">
        <f>IF(C1519=Sheet6!$E$3,Sheet6!$E$4,IF('January 2023'!C1519=Sheet6!$F$3,Sheet6!$F$4,IF('January 2023'!C1519=Sheet6!$G$3,Sheet6!$G$4,IF('January 2023'!C1519=Sheet6!$H$3,Sheet6!$H$4,IF('January 2023'!C1519=Sheet6!$I$3,Sheet6!$I$4,IF('January 2023'!C1519=Sheet6!$J$3,Sheet6!$J$4,IF('January 2023'!C1519=Sheet6!$K$3,Sheet6!$K$4,IF('January 2023'!C1519=Sheet6!$L$3,Sheet6!$L$4))))))))</f>
        <v>0.11591202664236167</v>
      </c>
      <c r="AG1519" s="74">
        <f t="shared" si="350"/>
        <v>0.4697407641586101</v>
      </c>
      <c r="AH1519" s="71">
        <v>0.83099999999999996</v>
      </c>
      <c r="AI1519" s="72">
        <f t="shared" si="351"/>
        <v>0</v>
      </c>
      <c r="AJ1519" s="73">
        <f t="shared" si="352"/>
        <v>0.36363636363636365</v>
      </c>
      <c r="AK1519" s="73">
        <v>0.63021003652928631</v>
      </c>
      <c r="AL1519" s="95">
        <f t="shared" si="353"/>
        <v>0</v>
      </c>
      <c r="AM1519" s="107">
        <v>0</v>
      </c>
      <c r="AN1519" s="98">
        <f t="shared" si="354"/>
        <v>799.90020000000959</v>
      </c>
      <c r="AO1519" s="99" t="e">
        <f>SUMIF([1]Sheet1!$AB:$AB,E1519,[1]Sheet1!$AA:$AA)</f>
        <v>#VALUE!</v>
      </c>
      <c r="AP1519" s="100" t="str">
        <f t="shared" si="355"/>
        <v/>
      </c>
      <c r="AQ1519" s="97">
        <f t="shared" si="356"/>
        <v>1</v>
      </c>
      <c r="AR1519" s="100">
        <f t="shared" si="357"/>
        <v>1</v>
      </c>
      <c r="AS1519" s="101">
        <f t="shared" si="358"/>
        <v>0.5302592358413899</v>
      </c>
      <c r="AT1519" s="100">
        <v>0.11591202664236167</v>
      </c>
      <c r="AU1519" s="108">
        <f t="shared" si="359"/>
        <v>0</v>
      </c>
    </row>
    <row r="1520" spans="1:47" hidden="1">
      <c r="A1520" s="21">
        <v>44927</v>
      </c>
      <c r="B1520" s="22" t="s">
        <v>13</v>
      </c>
      <c r="C1520" s="22" t="s">
        <v>974</v>
      </c>
      <c r="D1520" s="22" t="s">
        <v>1324</v>
      </c>
      <c r="E1520" s="22">
        <v>1001854906</v>
      </c>
      <c r="F1520" s="22" t="s">
        <v>32</v>
      </c>
      <c r="G1520" s="22">
        <v>1079549</v>
      </c>
      <c r="H1520" s="36" t="s">
        <v>20</v>
      </c>
      <c r="I1520" s="4" t="s">
        <v>3515</v>
      </c>
      <c r="J1520" s="4" t="s">
        <v>3553</v>
      </c>
      <c r="K1520" s="25">
        <v>2206.1600000000035</v>
      </c>
      <c r="L1520" s="25">
        <v>2206.1600000000035</v>
      </c>
      <c r="M1520" s="26">
        <v>0</v>
      </c>
      <c r="N1520" s="26">
        <v>0</v>
      </c>
      <c r="O1520" s="26">
        <v>6</v>
      </c>
      <c r="P1520" s="26">
        <v>0</v>
      </c>
      <c r="Q1520" s="26">
        <v>1843</v>
      </c>
      <c r="R1520" s="27">
        <v>0</v>
      </c>
      <c r="S1520" s="27">
        <v>118160.89000000001</v>
      </c>
      <c r="T1520" s="28">
        <v>0</v>
      </c>
      <c r="U1520" s="27">
        <v>140300</v>
      </c>
      <c r="V1520" s="29">
        <v>0</v>
      </c>
      <c r="W1520" s="26">
        <v>5</v>
      </c>
      <c r="X1520" s="30">
        <f t="shared" si="345"/>
        <v>6</v>
      </c>
      <c r="Y1520" s="31">
        <f t="shared" si="346"/>
        <v>1843</v>
      </c>
      <c r="Z1520" s="31">
        <f t="shared" si="347"/>
        <v>118160.89000000001</v>
      </c>
      <c r="AA1520" s="31">
        <f t="shared" si="348"/>
        <v>140300</v>
      </c>
      <c r="AB1520" s="5">
        <v>5</v>
      </c>
      <c r="AC1520" s="6">
        <v>0</v>
      </c>
      <c r="AD1520" s="30">
        <v>0</v>
      </c>
      <c r="AE1520" s="67">
        <f t="shared" si="349"/>
        <v>0.83333333333333337</v>
      </c>
      <c r="AF1520" s="70">
        <f>IF(C1520=Sheet6!$E$3,Sheet6!$E$4,IF('January 2023'!C1520=Sheet6!$F$3,Sheet6!$F$4,IF('January 2023'!C1520=Sheet6!$G$3,Sheet6!$G$4,IF('January 2023'!C1520=Sheet6!$H$3,Sheet6!$H$4,IF('January 2023'!C1520=Sheet6!$I$3,Sheet6!$I$4,IF('January 2023'!C1520=Sheet6!$J$3,Sheet6!$J$4,IF('January 2023'!C1520=Sheet6!$K$3,Sheet6!$K$4,IF('January 2023'!C1520=Sheet6!$L$3,Sheet6!$L$4))))))))</f>
        <v>0.11591202664236167</v>
      </c>
      <c r="AG1520" s="74">
        <f t="shared" si="350"/>
        <v>0.8353881858070118</v>
      </c>
      <c r="AH1520" s="71">
        <v>0.83099999999999996</v>
      </c>
      <c r="AI1520" s="72">
        <f t="shared" si="351"/>
        <v>1</v>
      </c>
      <c r="AJ1520" s="73">
        <f t="shared" si="352"/>
        <v>0.83333333333333337</v>
      </c>
      <c r="AK1520" s="73">
        <v>0.63021003652928631</v>
      </c>
      <c r="AL1520" s="95">
        <f t="shared" si="353"/>
        <v>1</v>
      </c>
      <c r="AM1520" s="107">
        <v>0</v>
      </c>
      <c r="AN1520" s="98">
        <f t="shared" si="354"/>
        <v>0</v>
      </c>
      <c r="AO1520" s="99" t="e">
        <f>SUMIF([1]Sheet1!$AB:$AB,E1520,[1]Sheet1!$AA:$AA)</f>
        <v>#VALUE!</v>
      </c>
      <c r="AP1520" s="100">
        <f t="shared" si="355"/>
        <v>1</v>
      </c>
      <c r="AQ1520" s="97">
        <f t="shared" si="356"/>
        <v>0</v>
      </c>
      <c r="AR1520" s="100">
        <f t="shared" si="357"/>
        <v>1.1873641100705994</v>
      </c>
      <c r="AS1520" s="101">
        <f t="shared" si="358"/>
        <v>8.0900501957649196E-3</v>
      </c>
      <c r="AT1520" s="100">
        <v>0.11591202664236167</v>
      </c>
      <c r="AU1520" s="108">
        <f t="shared" si="359"/>
        <v>1</v>
      </c>
    </row>
    <row r="1521" spans="1:47" hidden="1">
      <c r="A1521" s="21">
        <v>44927</v>
      </c>
      <c r="B1521" s="23" t="s">
        <v>13</v>
      </c>
      <c r="C1521" s="23" t="s">
        <v>974</v>
      </c>
      <c r="D1521" s="23" t="s">
        <v>1370</v>
      </c>
      <c r="E1521" s="23">
        <v>1000259722</v>
      </c>
      <c r="F1521" s="23" t="s">
        <v>32</v>
      </c>
      <c r="G1521" s="22">
        <v>1069288</v>
      </c>
      <c r="H1521" s="36" t="s">
        <v>20</v>
      </c>
      <c r="I1521" s="4" t="s">
        <v>3517</v>
      </c>
      <c r="J1521" s="4" t="s">
        <v>3555</v>
      </c>
      <c r="K1521" s="24">
        <v>2173.1999999999825</v>
      </c>
      <c r="L1521" s="24">
        <v>2173.1999999999825</v>
      </c>
      <c r="M1521" s="29">
        <v>0</v>
      </c>
      <c r="N1521" s="29">
        <v>0</v>
      </c>
      <c r="O1521" s="29">
        <v>7</v>
      </c>
      <c r="P1521" s="29">
        <v>0</v>
      </c>
      <c r="Q1521" s="29">
        <v>978.8</v>
      </c>
      <c r="R1521" s="28">
        <v>0</v>
      </c>
      <c r="S1521" s="28">
        <v>64000</v>
      </c>
      <c r="T1521" s="28">
        <v>0</v>
      </c>
      <c r="U1521" s="28">
        <v>64000</v>
      </c>
      <c r="V1521" s="29">
        <v>0</v>
      </c>
      <c r="W1521" s="29">
        <v>3</v>
      </c>
      <c r="X1521" s="32">
        <f t="shared" si="345"/>
        <v>7</v>
      </c>
      <c r="Y1521" s="33">
        <f t="shared" si="346"/>
        <v>978.8</v>
      </c>
      <c r="Z1521" s="33">
        <f t="shared" si="347"/>
        <v>64000</v>
      </c>
      <c r="AA1521" s="33">
        <f t="shared" si="348"/>
        <v>64000</v>
      </c>
      <c r="AB1521" s="5">
        <v>3</v>
      </c>
      <c r="AC1521" s="6">
        <v>0</v>
      </c>
      <c r="AD1521" s="32">
        <v>0</v>
      </c>
      <c r="AE1521" s="67">
        <f t="shared" si="349"/>
        <v>0.42857142857142855</v>
      </c>
      <c r="AF1521" s="70">
        <f>IF(C1521=Sheet6!$E$3,Sheet6!$E$4,IF('January 2023'!C1521=Sheet6!$F$3,Sheet6!$F$4,IF('January 2023'!C1521=Sheet6!$G$3,Sheet6!$G$4,IF('January 2023'!C1521=Sheet6!$H$3,Sheet6!$H$4,IF('January 2023'!C1521=Sheet6!$I$3,Sheet6!$I$4,IF('January 2023'!C1521=Sheet6!$J$3,Sheet6!$J$4,IF('January 2023'!C1521=Sheet6!$K$3,Sheet6!$K$4,IF('January 2023'!C1521=Sheet6!$L$3,Sheet6!$L$4))))))))</f>
        <v>0.11591202664236167</v>
      </c>
      <c r="AG1521" s="74">
        <f t="shared" si="350"/>
        <v>0.45039572979937781</v>
      </c>
      <c r="AH1521" s="71">
        <v>0.83099999999999996</v>
      </c>
      <c r="AI1521" s="72">
        <f t="shared" si="351"/>
        <v>0</v>
      </c>
      <c r="AJ1521" s="73">
        <f t="shared" si="352"/>
        <v>0.42857142857142855</v>
      </c>
      <c r="AK1521" s="73">
        <v>0.63021003652928631</v>
      </c>
      <c r="AL1521" s="95">
        <f t="shared" si="353"/>
        <v>0</v>
      </c>
      <c r="AM1521" s="107">
        <v>0</v>
      </c>
      <c r="AN1521" s="98">
        <f t="shared" si="354"/>
        <v>827.12919999998553</v>
      </c>
      <c r="AO1521" s="99" t="e">
        <f>SUMIF([1]Sheet1!$AB:$AB,E1521,[1]Sheet1!$AA:$AA)</f>
        <v>#VALUE!</v>
      </c>
      <c r="AP1521" s="100" t="str">
        <f t="shared" si="355"/>
        <v/>
      </c>
      <c r="AQ1521" s="97">
        <f t="shared" si="356"/>
        <v>1</v>
      </c>
      <c r="AR1521" s="100">
        <f t="shared" si="357"/>
        <v>1</v>
      </c>
      <c r="AS1521" s="101">
        <f t="shared" si="358"/>
        <v>0.54960427020062219</v>
      </c>
      <c r="AT1521" s="100">
        <v>0.11591202664236167</v>
      </c>
      <c r="AU1521" s="108">
        <f t="shared" si="359"/>
        <v>0</v>
      </c>
    </row>
    <row r="1522" spans="1:47" hidden="1">
      <c r="A1522" s="21">
        <v>44927</v>
      </c>
      <c r="B1522" s="23" t="s">
        <v>13</v>
      </c>
      <c r="C1522" s="23" t="s">
        <v>974</v>
      </c>
      <c r="D1522" s="23" t="s">
        <v>1378</v>
      </c>
      <c r="E1522" s="23">
        <v>1001604528</v>
      </c>
      <c r="F1522" s="23" t="s">
        <v>32</v>
      </c>
      <c r="G1522" s="22">
        <v>1079545</v>
      </c>
      <c r="H1522" s="36" t="s">
        <v>20</v>
      </c>
      <c r="I1522" s="4" t="s">
        <v>3517</v>
      </c>
      <c r="J1522" s="4" t="s">
        <v>3555</v>
      </c>
      <c r="K1522" s="24">
        <v>2144</v>
      </c>
      <c r="L1522" s="24">
        <v>2144</v>
      </c>
      <c r="M1522" s="29">
        <v>0</v>
      </c>
      <c r="N1522" s="29">
        <v>0</v>
      </c>
      <c r="O1522" s="29">
        <v>4</v>
      </c>
      <c r="P1522" s="29">
        <v>0</v>
      </c>
      <c r="Q1522" s="29">
        <v>1950.2</v>
      </c>
      <c r="R1522" s="28">
        <v>0</v>
      </c>
      <c r="S1522" s="28">
        <v>119970.42</v>
      </c>
      <c r="T1522" s="28">
        <v>0</v>
      </c>
      <c r="U1522" s="28">
        <v>172300</v>
      </c>
      <c r="V1522" s="29">
        <v>0</v>
      </c>
      <c r="W1522" s="29">
        <v>2</v>
      </c>
      <c r="X1522" s="32">
        <f t="shared" si="345"/>
        <v>4</v>
      </c>
      <c r="Y1522" s="33">
        <f t="shared" si="346"/>
        <v>1950.2</v>
      </c>
      <c r="Z1522" s="33">
        <f t="shared" si="347"/>
        <v>119970.42</v>
      </c>
      <c r="AA1522" s="33">
        <f t="shared" si="348"/>
        <v>172300</v>
      </c>
      <c r="AB1522" s="5">
        <v>2</v>
      </c>
      <c r="AC1522" s="6">
        <v>0</v>
      </c>
      <c r="AD1522" s="32">
        <v>0</v>
      </c>
      <c r="AE1522" s="67">
        <f t="shared" si="349"/>
        <v>0.5</v>
      </c>
      <c r="AF1522" s="70">
        <f>IF(C1522=Sheet6!$E$3,Sheet6!$E$4,IF('January 2023'!C1522=Sheet6!$F$3,Sheet6!$F$4,IF('January 2023'!C1522=Sheet6!$G$3,Sheet6!$G$4,IF('January 2023'!C1522=Sheet6!$H$3,Sheet6!$H$4,IF('January 2023'!C1522=Sheet6!$I$3,Sheet6!$I$4,IF('January 2023'!C1522=Sheet6!$J$3,Sheet6!$J$4,IF('January 2023'!C1522=Sheet6!$K$3,Sheet6!$K$4,IF('January 2023'!C1522=Sheet6!$L$3,Sheet6!$L$4))))))))</f>
        <v>0.11591202664236167</v>
      </c>
      <c r="AG1522" s="74">
        <f t="shared" si="350"/>
        <v>0.90960820895522387</v>
      </c>
      <c r="AH1522" s="71">
        <v>0.83099999999999996</v>
      </c>
      <c r="AI1522" s="72">
        <f t="shared" si="351"/>
        <v>1</v>
      </c>
      <c r="AJ1522" s="73">
        <f t="shared" si="352"/>
        <v>0.5</v>
      </c>
      <c r="AK1522" s="73">
        <v>0.63021003652928631</v>
      </c>
      <c r="AL1522" s="95">
        <f t="shared" si="353"/>
        <v>0</v>
      </c>
      <c r="AM1522" s="107">
        <v>0</v>
      </c>
      <c r="AN1522" s="98">
        <f t="shared" si="354"/>
        <v>0</v>
      </c>
      <c r="AO1522" s="99" t="e">
        <f>SUMIF([1]Sheet1!$AB:$AB,E1522,[1]Sheet1!$AA:$AA)</f>
        <v>#VALUE!</v>
      </c>
      <c r="AP1522" s="100">
        <f t="shared" si="355"/>
        <v>1</v>
      </c>
      <c r="AQ1522" s="97">
        <f t="shared" si="356"/>
        <v>0</v>
      </c>
      <c r="AR1522" s="100">
        <f t="shared" si="357"/>
        <v>1.436187353515975</v>
      </c>
      <c r="AS1522" s="101">
        <f t="shared" si="358"/>
        <v>-0.30636780635580907</v>
      </c>
      <c r="AT1522" s="100">
        <v>0.11591202664236167</v>
      </c>
      <c r="AU1522" s="108">
        <f t="shared" si="359"/>
        <v>1</v>
      </c>
    </row>
    <row r="1523" spans="1:47" hidden="1">
      <c r="A1523" s="21">
        <v>44927</v>
      </c>
      <c r="B1523" s="22" t="s">
        <v>13</v>
      </c>
      <c r="C1523" s="22" t="s">
        <v>974</v>
      </c>
      <c r="D1523" s="22" t="s">
        <v>1368</v>
      </c>
      <c r="E1523" s="22">
        <v>1000258960</v>
      </c>
      <c r="F1523" s="22" t="s">
        <v>32</v>
      </c>
      <c r="G1523" s="22">
        <v>1069288</v>
      </c>
      <c r="H1523" s="36" t="s">
        <v>20</v>
      </c>
      <c r="I1523" s="4" t="s">
        <v>3517</v>
      </c>
      <c r="J1523" s="4" t="s">
        <v>3555</v>
      </c>
      <c r="K1523" s="25">
        <v>2100.7999999999884</v>
      </c>
      <c r="L1523" s="25">
        <v>2100.7999999999884</v>
      </c>
      <c r="M1523" s="26">
        <v>0</v>
      </c>
      <c r="N1523" s="26">
        <v>0</v>
      </c>
      <c r="O1523" s="26">
        <v>5</v>
      </c>
      <c r="P1523" s="26">
        <v>0</v>
      </c>
      <c r="Q1523" s="26">
        <v>1554.3</v>
      </c>
      <c r="R1523" s="27">
        <v>0</v>
      </c>
      <c r="S1523" s="27">
        <v>100000.00000000001</v>
      </c>
      <c r="T1523" s="28">
        <v>0</v>
      </c>
      <c r="U1523" s="27">
        <v>100000</v>
      </c>
      <c r="V1523" s="29">
        <v>0</v>
      </c>
      <c r="W1523" s="26">
        <v>3</v>
      </c>
      <c r="X1523" s="30">
        <f t="shared" si="345"/>
        <v>5</v>
      </c>
      <c r="Y1523" s="31">
        <f t="shared" si="346"/>
        <v>1554.3</v>
      </c>
      <c r="Z1523" s="31">
        <f t="shared" si="347"/>
        <v>100000.00000000001</v>
      </c>
      <c r="AA1523" s="31">
        <f t="shared" si="348"/>
        <v>100000</v>
      </c>
      <c r="AB1523" s="5">
        <v>3</v>
      </c>
      <c r="AC1523" s="6">
        <v>0</v>
      </c>
      <c r="AD1523" s="30">
        <v>0</v>
      </c>
      <c r="AE1523" s="67">
        <f t="shared" si="349"/>
        <v>0.6</v>
      </c>
      <c r="AF1523" s="70">
        <f>IF(C1523=Sheet6!$E$3,Sheet6!$E$4,IF('January 2023'!C1523=Sheet6!$F$3,Sheet6!$F$4,IF('January 2023'!C1523=Sheet6!$G$3,Sheet6!$G$4,IF('January 2023'!C1523=Sheet6!$H$3,Sheet6!$H$4,IF('January 2023'!C1523=Sheet6!$I$3,Sheet6!$I$4,IF('January 2023'!C1523=Sheet6!$J$3,Sheet6!$J$4,IF('January 2023'!C1523=Sheet6!$K$3,Sheet6!$K$4,IF('January 2023'!C1523=Sheet6!$L$3,Sheet6!$L$4))))))))</f>
        <v>0.11591202664236167</v>
      </c>
      <c r="AG1523" s="74">
        <f t="shared" si="350"/>
        <v>0.73986100533130639</v>
      </c>
      <c r="AH1523" s="71">
        <v>0.83099999999999996</v>
      </c>
      <c r="AI1523" s="72">
        <f t="shared" si="351"/>
        <v>0</v>
      </c>
      <c r="AJ1523" s="73">
        <f t="shared" si="352"/>
        <v>0.6</v>
      </c>
      <c r="AK1523" s="73">
        <v>0.63021003652928631</v>
      </c>
      <c r="AL1523" s="95">
        <f t="shared" si="353"/>
        <v>0</v>
      </c>
      <c r="AM1523" s="107">
        <v>0</v>
      </c>
      <c r="AN1523" s="98">
        <f t="shared" si="354"/>
        <v>191.46479999999019</v>
      </c>
      <c r="AO1523" s="99" t="e">
        <f>SUMIF([1]Sheet1!$AB:$AB,E1523,[1]Sheet1!$AA:$AA)</f>
        <v>#VALUE!</v>
      </c>
      <c r="AP1523" s="100" t="str">
        <f t="shared" si="355"/>
        <v/>
      </c>
      <c r="AQ1523" s="97">
        <f t="shared" si="356"/>
        <v>1</v>
      </c>
      <c r="AR1523" s="100">
        <f t="shared" si="357"/>
        <v>0.99999999999999989</v>
      </c>
      <c r="AS1523" s="101">
        <f t="shared" si="358"/>
        <v>0.26013899466869372</v>
      </c>
      <c r="AT1523" s="100">
        <v>0.11591202664236167</v>
      </c>
      <c r="AU1523" s="108">
        <f t="shared" si="359"/>
        <v>0</v>
      </c>
    </row>
    <row r="1524" spans="1:47" hidden="1">
      <c r="A1524" s="21">
        <v>44927</v>
      </c>
      <c r="B1524" s="23" t="s">
        <v>13</v>
      </c>
      <c r="C1524" s="23" t="s">
        <v>974</v>
      </c>
      <c r="D1524" s="23" t="s">
        <v>1416</v>
      </c>
      <c r="E1524" s="23">
        <v>1001854402</v>
      </c>
      <c r="F1524" s="23" t="s">
        <v>32</v>
      </c>
      <c r="G1524" s="22">
        <v>1079549</v>
      </c>
      <c r="H1524" s="36" t="s">
        <v>20</v>
      </c>
      <c r="I1524" s="4" t="s">
        <v>3515</v>
      </c>
      <c r="J1524" s="4" t="s">
        <v>3553</v>
      </c>
      <c r="K1524" s="24">
        <v>2057.7300000000105</v>
      </c>
      <c r="L1524" s="24">
        <v>2057.7300000000105</v>
      </c>
      <c r="M1524" s="29">
        <v>0</v>
      </c>
      <c r="N1524" s="29">
        <v>0</v>
      </c>
      <c r="O1524" s="29">
        <v>16</v>
      </c>
      <c r="P1524" s="29">
        <v>0</v>
      </c>
      <c r="Q1524" s="29">
        <v>1561.8999999999996</v>
      </c>
      <c r="R1524" s="28">
        <v>0</v>
      </c>
      <c r="S1524" s="28">
        <v>99220.819999999992</v>
      </c>
      <c r="T1524" s="28">
        <v>0</v>
      </c>
      <c r="U1524" s="28">
        <v>182500</v>
      </c>
      <c r="V1524" s="29">
        <v>0</v>
      </c>
      <c r="W1524" s="29">
        <v>11</v>
      </c>
      <c r="X1524" s="32">
        <f t="shared" si="345"/>
        <v>16</v>
      </c>
      <c r="Y1524" s="33">
        <f t="shared" si="346"/>
        <v>1561.8999999999996</v>
      </c>
      <c r="Z1524" s="33">
        <f t="shared" si="347"/>
        <v>99220.819999999992</v>
      </c>
      <c r="AA1524" s="33">
        <f t="shared" si="348"/>
        <v>182500</v>
      </c>
      <c r="AB1524" s="5">
        <v>11</v>
      </c>
      <c r="AC1524" s="6">
        <v>0</v>
      </c>
      <c r="AD1524" s="32">
        <v>0</v>
      </c>
      <c r="AE1524" s="67">
        <f t="shared" si="349"/>
        <v>0.6875</v>
      </c>
      <c r="AF1524" s="70">
        <f>IF(C1524=Sheet6!$E$3,Sheet6!$E$4,IF('January 2023'!C1524=Sheet6!$F$3,Sheet6!$F$4,IF('January 2023'!C1524=Sheet6!$G$3,Sheet6!$G$4,IF('January 2023'!C1524=Sheet6!$H$3,Sheet6!$H$4,IF('January 2023'!C1524=Sheet6!$I$3,Sheet6!$I$4,IF('January 2023'!C1524=Sheet6!$J$3,Sheet6!$J$4,IF('January 2023'!C1524=Sheet6!$K$3,Sheet6!$K$4,IF('January 2023'!C1524=Sheet6!$L$3,Sheet6!$L$4))))))))</f>
        <v>0.11591202664236167</v>
      </c>
      <c r="AG1524" s="74">
        <f t="shared" si="350"/>
        <v>0.75904030169166592</v>
      </c>
      <c r="AH1524" s="71">
        <v>0.83099999999999996</v>
      </c>
      <c r="AI1524" s="72">
        <f t="shared" si="351"/>
        <v>0</v>
      </c>
      <c r="AJ1524" s="73">
        <f t="shared" si="352"/>
        <v>0.6875</v>
      </c>
      <c r="AK1524" s="73">
        <v>0.63021003652928631</v>
      </c>
      <c r="AL1524" s="95">
        <f t="shared" si="353"/>
        <v>1</v>
      </c>
      <c r="AM1524" s="107">
        <v>0</v>
      </c>
      <c r="AN1524" s="98">
        <f t="shared" si="354"/>
        <v>148.07363000000896</v>
      </c>
      <c r="AO1524" s="99" t="e">
        <f>SUMIF([1]Sheet1!$AB:$AB,E1524,[1]Sheet1!$AA:$AA)</f>
        <v>#VALUE!</v>
      </c>
      <c r="AP1524" s="100" t="str">
        <f t="shared" si="355"/>
        <v/>
      </c>
      <c r="AQ1524" s="97">
        <f t="shared" si="356"/>
        <v>1</v>
      </c>
      <c r="AR1524" s="100">
        <f t="shared" si="357"/>
        <v>1.8393317047772837</v>
      </c>
      <c r="AS1524" s="101">
        <f t="shared" si="358"/>
        <v>-0.39612689210519569</v>
      </c>
      <c r="AT1524" s="100">
        <v>0.11591202664236167</v>
      </c>
      <c r="AU1524" s="108">
        <f t="shared" si="359"/>
        <v>1</v>
      </c>
    </row>
    <row r="1525" spans="1:47" hidden="1">
      <c r="A1525" s="21">
        <v>44927</v>
      </c>
      <c r="B1525" s="23" t="s">
        <v>13</v>
      </c>
      <c r="C1525" s="23" t="s">
        <v>974</v>
      </c>
      <c r="D1525" s="23" t="s">
        <v>1409</v>
      </c>
      <c r="E1525" s="23">
        <v>1001854404</v>
      </c>
      <c r="F1525" s="23" t="s">
        <v>32</v>
      </c>
      <c r="G1525" s="22">
        <v>1079549</v>
      </c>
      <c r="H1525" s="36" t="s">
        <v>20</v>
      </c>
      <c r="I1525" s="4" t="s">
        <v>3515</v>
      </c>
      <c r="J1525" s="4" t="s">
        <v>3553</v>
      </c>
      <c r="K1525" s="24">
        <v>2027.0800000000017</v>
      </c>
      <c r="L1525" s="24">
        <v>2027.0800000000017</v>
      </c>
      <c r="M1525" s="29">
        <v>0</v>
      </c>
      <c r="N1525" s="29">
        <v>0</v>
      </c>
      <c r="O1525" s="29">
        <v>6</v>
      </c>
      <c r="P1525" s="29">
        <v>0</v>
      </c>
      <c r="Q1525" s="29">
        <v>1015.7</v>
      </c>
      <c r="R1525" s="28">
        <v>0</v>
      </c>
      <c r="S1525" s="28">
        <v>62600</v>
      </c>
      <c r="T1525" s="28">
        <v>0</v>
      </c>
      <c r="U1525" s="28">
        <v>62600</v>
      </c>
      <c r="V1525" s="29">
        <v>0</v>
      </c>
      <c r="W1525" s="29">
        <v>4</v>
      </c>
      <c r="X1525" s="32">
        <f t="shared" si="345"/>
        <v>6</v>
      </c>
      <c r="Y1525" s="33">
        <f t="shared" si="346"/>
        <v>1015.7</v>
      </c>
      <c r="Z1525" s="33">
        <f t="shared" si="347"/>
        <v>62600</v>
      </c>
      <c r="AA1525" s="33">
        <f t="shared" si="348"/>
        <v>62600</v>
      </c>
      <c r="AB1525" s="5">
        <v>4</v>
      </c>
      <c r="AC1525" s="6">
        <v>0</v>
      </c>
      <c r="AD1525" s="32">
        <v>0</v>
      </c>
      <c r="AE1525" s="67">
        <f t="shared" si="349"/>
        <v>0.66666666666666663</v>
      </c>
      <c r="AF1525" s="70">
        <f>IF(C1525=Sheet6!$E$3,Sheet6!$E$4,IF('January 2023'!C1525=Sheet6!$F$3,Sheet6!$F$4,IF('January 2023'!C1525=Sheet6!$G$3,Sheet6!$G$4,IF('January 2023'!C1525=Sheet6!$H$3,Sheet6!$H$4,IF('January 2023'!C1525=Sheet6!$I$3,Sheet6!$I$4,IF('January 2023'!C1525=Sheet6!$J$3,Sheet6!$J$4,IF('January 2023'!C1525=Sheet6!$K$3,Sheet6!$K$4,IF('January 2023'!C1525=Sheet6!$L$3,Sheet6!$L$4))))))))</f>
        <v>0.11591202664236167</v>
      </c>
      <c r="AG1525" s="74">
        <f t="shared" si="350"/>
        <v>0.50106557215304737</v>
      </c>
      <c r="AH1525" s="71">
        <v>0.83099999999999996</v>
      </c>
      <c r="AI1525" s="72">
        <f t="shared" si="351"/>
        <v>0</v>
      </c>
      <c r="AJ1525" s="73">
        <f t="shared" si="352"/>
        <v>0.66666666666666663</v>
      </c>
      <c r="AK1525" s="73">
        <v>0.63021003652928631</v>
      </c>
      <c r="AL1525" s="95">
        <f t="shared" si="353"/>
        <v>1</v>
      </c>
      <c r="AM1525" s="107">
        <v>0</v>
      </c>
      <c r="AN1525" s="98">
        <f t="shared" si="354"/>
        <v>668.80348000000129</v>
      </c>
      <c r="AO1525" s="99" t="e">
        <f>SUMIF([1]Sheet1!$AB:$AB,E1525,[1]Sheet1!$AA:$AA)</f>
        <v>#VALUE!</v>
      </c>
      <c r="AP1525" s="100" t="str">
        <f t="shared" si="355"/>
        <v/>
      </c>
      <c r="AQ1525" s="97">
        <f t="shared" si="356"/>
        <v>1</v>
      </c>
      <c r="AR1525" s="100">
        <f t="shared" si="357"/>
        <v>1</v>
      </c>
      <c r="AS1525" s="101">
        <f t="shared" si="358"/>
        <v>0.49893442784695263</v>
      </c>
      <c r="AT1525" s="100">
        <v>0.11591202664236167</v>
      </c>
      <c r="AU1525" s="108">
        <f t="shared" si="359"/>
        <v>0</v>
      </c>
    </row>
    <row r="1526" spans="1:47" hidden="1">
      <c r="A1526" s="21">
        <v>44927</v>
      </c>
      <c r="B1526" s="22" t="s">
        <v>13</v>
      </c>
      <c r="C1526" s="22" t="s">
        <v>974</v>
      </c>
      <c r="D1526" s="22" t="s">
        <v>1420</v>
      </c>
      <c r="E1526" s="22">
        <v>1000281323</v>
      </c>
      <c r="F1526" s="22" t="s">
        <v>32</v>
      </c>
      <c r="G1526" s="22">
        <v>1079549</v>
      </c>
      <c r="H1526" s="36" t="s">
        <v>20</v>
      </c>
      <c r="I1526" s="4" t="s">
        <v>3515</v>
      </c>
      <c r="J1526" s="4" t="s">
        <v>3553</v>
      </c>
      <c r="K1526" s="25">
        <v>2026.7999999999884</v>
      </c>
      <c r="L1526" s="25">
        <v>2026.7999999999884</v>
      </c>
      <c r="M1526" s="26">
        <v>0</v>
      </c>
      <c r="N1526" s="26">
        <v>0</v>
      </c>
      <c r="O1526" s="26">
        <v>13</v>
      </c>
      <c r="P1526" s="26">
        <v>0</v>
      </c>
      <c r="Q1526" s="26">
        <v>3028.2</v>
      </c>
      <c r="R1526" s="27">
        <v>0</v>
      </c>
      <c r="S1526" s="27">
        <v>198730.44999999995</v>
      </c>
      <c r="T1526" s="28">
        <v>0</v>
      </c>
      <c r="U1526" s="27">
        <v>204550</v>
      </c>
      <c r="V1526" s="29">
        <v>0</v>
      </c>
      <c r="W1526" s="26">
        <v>11</v>
      </c>
      <c r="X1526" s="30">
        <f t="shared" si="345"/>
        <v>13</v>
      </c>
      <c r="Y1526" s="31">
        <f t="shared" si="346"/>
        <v>3028.2</v>
      </c>
      <c r="Z1526" s="31">
        <f t="shared" si="347"/>
        <v>198730.44999999995</v>
      </c>
      <c r="AA1526" s="31">
        <f t="shared" si="348"/>
        <v>204550</v>
      </c>
      <c r="AB1526" s="5">
        <v>11</v>
      </c>
      <c r="AC1526" s="6">
        <v>0</v>
      </c>
      <c r="AD1526" s="30">
        <v>0</v>
      </c>
      <c r="AE1526" s="67">
        <f t="shared" si="349"/>
        <v>0.84615384615384615</v>
      </c>
      <c r="AF1526" s="70">
        <f>IF(C1526=Sheet6!$E$3,Sheet6!$E$4,IF('January 2023'!C1526=Sheet6!$F$3,Sheet6!$F$4,IF('January 2023'!C1526=Sheet6!$G$3,Sheet6!$G$4,IF('January 2023'!C1526=Sheet6!$H$3,Sheet6!$H$4,IF('January 2023'!C1526=Sheet6!$I$3,Sheet6!$I$4,IF('January 2023'!C1526=Sheet6!$J$3,Sheet6!$J$4,IF('January 2023'!C1526=Sheet6!$K$3,Sheet6!$K$4,IF('January 2023'!C1526=Sheet6!$L$3,Sheet6!$L$4))))))))</f>
        <v>0.11591202664236167</v>
      </c>
      <c r="AG1526" s="74">
        <f t="shared" si="350"/>
        <v>1.4940793368857397</v>
      </c>
      <c r="AH1526" s="71">
        <v>0.83099999999999996</v>
      </c>
      <c r="AI1526" s="72">
        <f t="shared" si="351"/>
        <v>1</v>
      </c>
      <c r="AJ1526" s="73">
        <f t="shared" si="352"/>
        <v>0.84615384615384615</v>
      </c>
      <c r="AK1526" s="73">
        <v>0.63021003652928631</v>
      </c>
      <c r="AL1526" s="95">
        <f t="shared" si="353"/>
        <v>1</v>
      </c>
      <c r="AM1526" s="107">
        <v>0</v>
      </c>
      <c r="AN1526" s="98">
        <f t="shared" si="354"/>
        <v>0</v>
      </c>
      <c r="AO1526" s="99" t="e">
        <f>SUMIF([1]Sheet1!$AB:$AB,E1526,[1]Sheet1!$AA:$AA)</f>
        <v>#VALUE!</v>
      </c>
      <c r="AP1526" s="100">
        <f t="shared" si="355"/>
        <v>1</v>
      </c>
      <c r="AQ1526" s="97">
        <f t="shared" si="356"/>
        <v>0</v>
      </c>
      <c r="AR1526" s="100">
        <f t="shared" si="357"/>
        <v>1.0292836351953112</v>
      </c>
      <c r="AS1526" s="101">
        <f t="shared" si="358"/>
        <v>-0.53783141113995403</v>
      </c>
      <c r="AT1526" s="100">
        <v>0.11591202664236167</v>
      </c>
      <c r="AU1526" s="108">
        <f t="shared" si="359"/>
        <v>1</v>
      </c>
    </row>
    <row r="1527" spans="1:47" hidden="1">
      <c r="A1527" s="21">
        <v>44927</v>
      </c>
      <c r="B1527" s="22" t="s">
        <v>13</v>
      </c>
      <c r="C1527" s="22" t="s">
        <v>974</v>
      </c>
      <c r="D1527" s="22" t="s">
        <v>1346</v>
      </c>
      <c r="E1527" s="22">
        <v>1000260750</v>
      </c>
      <c r="F1527" s="22" t="s">
        <v>32</v>
      </c>
      <c r="G1527" s="22">
        <v>1069288</v>
      </c>
      <c r="H1527" s="36" t="s">
        <v>20</v>
      </c>
      <c r="I1527" s="4" t="s">
        <v>3524</v>
      </c>
      <c r="J1527" s="4" t="s">
        <v>3562</v>
      </c>
      <c r="K1527" s="25">
        <v>1980.2000000000116</v>
      </c>
      <c r="L1527" s="25">
        <v>1980.2000000000116</v>
      </c>
      <c r="M1527" s="26">
        <v>0</v>
      </c>
      <c r="N1527" s="26">
        <v>0</v>
      </c>
      <c r="O1527" s="26">
        <v>5</v>
      </c>
      <c r="P1527" s="26">
        <v>0</v>
      </c>
      <c r="Q1527" s="26">
        <v>1474.5</v>
      </c>
      <c r="R1527" s="27">
        <v>0</v>
      </c>
      <c r="S1527" s="27">
        <v>91000.000000000015</v>
      </c>
      <c r="T1527" s="28">
        <v>0</v>
      </c>
      <c r="U1527" s="27">
        <v>91000</v>
      </c>
      <c r="V1527" s="29">
        <v>0</v>
      </c>
      <c r="W1527" s="26">
        <v>3</v>
      </c>
      <c r="X1527" s="30">
        <f t="shared" si="345"/>
        <v>5</v>
      </c>
      <c r="Y1527" s="31">
        <f t="shared" si="346"/>
        <v>1474.5</v>
      </c>
      <c r="Z1527" s="31">
        <f t="shared" si="347"/>
        <v>91000.000000000015</v>
      </c>
      <c r="AA1527" s="31">
        <f t="shared" si="348"/>
        <v>91000</v>
      </c>
      <c r="AB1527" s="5">
        <v>3</v>
      </c>
      <c r="AC1527" s="6">
        <v>0</v>
      </c>
      <c r="AD1527" s="30">
        <v>0</v>
      </c>
      <c r="AE1527" s="67">
        <f t="shared" si="349"/>
        <v>0.6</v>
      </c>
      <c r="AF1527" s="70">
        <f>IF(C1527=Sheet6!$E$3,Sheet6!$E$4,IF('January 2023'!C1527=Sheet6!$F$3,Sheet6!$F$4,IF('January 2023'!C1527=Sheet6!$G$3,Sheet6!$G$4,IF('January 2023'!C1527=Sheet6!$H$3,Sheet6!$H$4,IF('January 2023'!C1527=Sheet6!$I$3,Sheet6!$I$4,IF('January 2023'!C1527=Sheet6!$J$3,Sheet6!$J$4,IF('January 2023'!C1527=Sheet6!$K$3,Sheet6!$K$4,IF('January 2023'!C1527=Sheet6!$L$3,Sheet6!$L$4))))))))</f>
        <v>0.11591202664236167</v>
      </c>
      <c r="AG1527" s="74">
        <f t="shared" si="350"/>
        <v>0.74462175537824027</v>
      </c>
      <c r="AH1527" s="71">
        <v>0.83099999999999996</v>
      </c>
      <c r="AI1527" s="72">
        <f t="shared" si="351"/>
        <v>0</v>
      </c>
      <c r="AJ1527" s="73">
        <f t="shared" si="352"/>
        <v>0.6</v>
      </c>
      <c r="AK1527" s="73">
        <v>0.63021003652928631</v>
      </c>
      <c r="AL1527" s="95">
        <f t="shared" si="353"/>
        <v>0</v>
      </c>
      <c r="AM1527" s="107">
        <v>0</v>
      </c>
      <c r="AN1527" s="98">
        <f t="shared" si="354"/>
        <v>171.04620000000955</v>
      </c>
      <c r="AO1527" s="99" t="e">
        <f>SUMIF([1]Sheet1!$AB:$AB,E1527,[1]Sheet1!$AA:$AA)</f>
        <v>#VALUE!</v>
      </c>
      <c r="AP1527" s="100" t="str">
        <f t="shared" si="355"/>
        <v/>
      </c>
      <c r="AQ1527" s="97">
        <f t="shared" si="356"/>
        <v>1</v>
      </c>
      <c r="AR1527" s="100">
        <f t="shared" si="357"/>
        <v>0.99999999999999989</v>
      </c>
      <c r="AS1527" s="101">
        <f t="shared" si="358"/>
        <v>0.25537824462175984</v>
      </c>
      <c r="AT1527" s="100">
        <v>0.11591202664236167</v>
      </c>
      <c r="AU1527" s="108">
        <f t="shared" si="359"/>
        <v>0</v>
      </c>
    </row>
    <row r="1528" spans="1:47" hidden="1">
      <c r="A1528" s="21">
        <v>44927</v>
      </c>
      <c r="B1528" s="22" t="s">
        <v>13</v>
      </c>
      <c r="C1528" s="22" t="s">
        <v>974</v>
      </c>
      <c r="D1528" s="22" t="s">
        <v>1421</v>
      </c>
      <c r="E1528" s="22">
        <v>1000281710</v>
      </c>
      <c r="F1528" s="22" t="s">
        <v>32</v>
      </c>
      <c r="G1528" s="22">
        <v>1069288</v>
      </c>
      <c r="H1528" s="36" t="s">
        <v>20</v>
      </c>
      <c r="I1528" s="4" t="s">
        <v>3517</v>
      </c>
      <c r="J1528" s="4" t="s">
        <v>3555</v>
      </c>
      <c r="K1528" s="25">
        <v>1960.1999999999825</v>
      </c>
      <c r="L1528" s="25">
        <v>1960.1999999999825</v>
      </c>
      <c r="M1528" s="26">
        <v>0</v>
      </c>
      <c r="N1528" s="26">
        <v>0</v>
      </c>
      <c r="O1528" s="26">
        <v>9</v>
      </c>
      <c r="P1528" s="26">
        <v>0</v>
      </c>
      <c r="Q1528" s="26">
        <v>1549.1999999999998</v>
      </c>
      <c r="R1528" s="27">
        <v>0</v>
      </c>
      <c r="S1528" s="27">
        <v>98565.87999999999</v>
      </c>
      <c r="T1528" s="28">
        <v>0</v>
      </c>
      <c r="U1528" s="27">
        <v>114000</v>
      </c>
      <c r="V1528" s="29">
        <v>0</v>
      </c>
      <c r="W1528" s="26">
        <v>3</v>
      </c>
      <c r="X1528" s="30">
        <f t="shared" si="345"/>
        <v>9</v>
      </c>
      <c r="Y1528" s="31">
        <f t="shared" si="346"/>
        <v>1549.1999999999998</v>
      </c>
      <c r="Z1528" s="31">
        <f t="shared" si="347"/>
        <v>98565.87999999999</v>
      </c>
      <c r="AA1528" s="31">
        <f t="shared" si="348"/>
        <v>114000</v>
      </c>
      <c r="AB1528" s="5">
        <v>3</v>
      </c>
      <c r="AC1528" s="6">
        <v>0</v>
      </c>
      <c r="AD1528" s="30">
        <v>0</v>
      </c>
      <c r="AE1528" s="67">
        <f t="shared" si="349"/>
        <v>0.33333333333333331</v>
      </c>
      <c r="AF1528" s="70">
        <f>IF(C1528=Sheet6!$E$3,Sheet6!$E$4,IF('January 2023'!C1528=Sheet6!$F$3,Sheet6!$F$4,IF('January 2023'!C1528=Sheet6!$G$3,Sheet6!$G$4,IF('January 2023'!C1528=Sheet6!$H$3,Sheet6!$H$4,IF('January 2023'!C1528=Sheet6!$I$3,Sheet6!$I$4,IF('January 2023'!C1528=Sheet6!$J$3,Sheet6!$J$4,IF('January 2023'!C1528=Sheet6!$K$3,Sheet6!$K$4,IF('January 2023'!C1528=Sheet6!$L$3,Sheet6!$L$4))))))))</f>
        <v>0.11591202664236167</v>
      </c>
      <c r="AG1528" s="74">
        <f t="shared" si="350"/>
        <v>0.79032751760025177</v>
      </c>
      <c r="AH1528" s="71">
        <v>0.83099999999999996</v>
      </c>
      <c r="AI1528" s="72">
        <f t="shared" si="351"/>
        <v>0</v>
      </c>
      <c r="AJ1528" s="73">
        <f t="shared" si="352"/>
        <v>0.33333333333333331</v>
      </c>
      <c r="AK1528" s="73">
        <v>0.63021003652928631</v>
      </c>
      <c r="AL1528" s="95">
        <f t="shared" si="353"/>
        <v>0</v>
      </c>
      <c r="AM1528" s="107">
        <v>0</v>
      </c>
      <c r="AN1528" s="98">
        <f t="shared" si="354"/>
        <v>79.726199999985511</v>
      </c>
      <c r="AO1528" s="99" t="e">
        <f>SUMIF([1]Sheet1!$AB:$AB,E1528,[1]Sheet1!$AA:$AA)</f>
        <v>#VALUE!</v>
      </c>
      <c r="AP1528" s="100" t="str">
        <f t="shared" si="355"/>
        <v/>
      </c>
      <c r="AQ1528" s="97">
        <f t="shared" si="356"/>
        <v>1</v>
      </c>
      <c r="AR1528" s="100">
        <f t="shared" si="357"/>
        <v>1.1565868432362194</v>
      </c>
      <c r="AS1528" s="101">
        <f t="shared" si="358"/>
        <v>8.5917591296007179E-2</v>
      </c>
      <c r="AT1528" s="100">
        <v>0.11591202664236167</v>
      </c>
      <c r="AU1528" s="108">
        <f t="shared" si="359"/>
        <v>1</v>
      </c>
    </row>
    <row r="1529" spans="1:47" hidden="1">
      <c r="A1529" s="21">
        <v>44927</v>
      </c>
      <c r="B1529" s="22" t="s">
        <v>13</v>
      </c>
      <c r="C1529" s="22" t="s">
        <v>974</v>
      </c>
      <c r="D1529" s="22" t="s">
        <v>1418</v>
      </c>
      <c r="E1529" s="22">
        <v>1002057089</v>
      </c>
      <c r="F1529" s="22" t="s">
        <v>32</v>
      </c>
      <c r="G1529" s="22">
        <v>1069288</v>
      </c>
      <c r="H1529" s="36" t="s">
        <v>20</v>
      </c>
      <c r="I1529" s="4" t="s">
        <v>3517</v>
      </c>
      <c r="J1529" s="4" t="s">
        <v>3555</v>
      </c>
      <c r="K1529" s="25">
        <v>1932.5500000000175</v>
      </c>
      <c r="L1529" s="25">
        <v>1932.5500000000175</v>
      </c>
      <c r="M1529" s="26">
        <v>0</v>
      </c>
      <c r="N1529" s="26">
        <v>0</v>
      </c>
      <c r="O1529" s="26">
        <v>5</v>
      </c>
      <c r="P1529" s="26">
        <v>0</v>
      </c>
      <c r="Q1529" s="26">
        <v>2517.1</v>
      </c>
      <c r="R1529" s="27">
        <v>0</v>
      </c>
      <c r="S1529" s="27">
        <v>150000</v>
      </c>
      <c r="T1529" s="28">
        <v>0</v>
      </c>
      <c r="U1529" s="27">
        <v>150000</v>
      </c>
      <c r="V1529" s="29">
        <v>0</v>
      </c>
      <c r="W1529" s="26">
        <v>3</v>
      </c>
      <c r="X1529" s="30">
        <f t="shared" si="345"/>
        <v>5</v>
      </c>
      <c r="Y1529" s="31">
        <f t="shared" si="346"/>
        <v>2517.1</v>
      </c>
      <c r="Z1529" s="31">
        <f t="shared" si="347"/>
        <v>150000</v>
      </c>
      <c r="AA1529" s="31">
        <f t="shared" si="348"/>
        <v>150000</v>
      </c>
      <c r="AB1529" s="5">
        <v>3</v>
      </c>
      <c r="AC1529" s="6">
        <v>0</v>
      </c>
      <c r="AD1529" s="30">
        <v>0</v>
      </c>
      <c r="AE1529" s="67">
        <f t="shared" si="349"/>
        <v>0.6</v>
      </c>
      <c r="AF1529" s="70">
        <f>IF(C1529=Sheet6!$E$3,Sheet6!$E$4,IF('January 2023'!C1529=Sheet6!$F$3,Sheet6!$F$4,IF('January 2023'!C1529=Sheet6!$G$3,Sheet6!$G$4,IF('January 2023'!C1529=Sheet6!$H$3,Sheet6!$H$4,IF('January 2023'!C1529=Sheet6!$I$3,Sheet6!$I$4,IF('January 2023'!C1529=Sheet6!$J$3,Sheet6!$J$4,IF('January 2023'!C1529=Sheet6!$K$3,Sheet6!$K$4,IF('January 2023'!C1529=Sheet6!$L$3,Sheet6!$L$4))))))))</f>
        <v>0.11591202664236167</v>
      </c>
      <c r="AG1529" s="74">
        <f t="shared" si="350"/>
        <v>1.3024760032081846</v>
      </c>
      <c r="AH1529" s="71">
        <v>0.83099999999999996</v>
      </c>
      <c r="AI1529" s="72">
        <f t="shared" si="351"/>
        <v>1</v>
      </c>
      <c r="AJ1529" s="73">
        <f t="shared" si="352"/>
        <v>0.6</v>
      </c>
      <c r="AK1529" s="73">
        <v>0.63021003652928631</v>
      </c>
      <c r="AL1529" s="95">
        <f t="shared" si="353"/>
        <v>0</v>
      </c>
      <c r="AM1529" s="107">
        <v>0</v>
      </c>
      <c r="AN1529" s="98">
        <f t="shared" si="354"/>
        <v>0</v>
      </c>
      <c r="AO1529" s="99" t="e">
        <f>SUMIF([1]Sheet1!$AB:$AB,E1529,[1]Sheet1!$AA:$AA)</f>
        <v>#VALUE!</v>
      </c>
      <c r="AP1529" s="100">
        <f t="shared" si="355"/>
        <v>1</v>
      </c>
      <c r="AQ1529" s="97">
        <f t="shared" si="356"/>
        <v>0</v>
      </c>
      <c r="AR1529" s="100">
        <f t="shared" si="357"/>
        <v>1</v>
      </c>
      <c r="AS1529" s="101">
        <f t="shared" si="358"/>
        <v>-0.30247600320818457</v>
      </c>
      <c r="AT1529" s="100">
        <v>0.11591202664236167</v>
      </c>
      <c r="AU1529" s="108">
        <f t="shared" si="359"/>
        <v>1</v>
      </c>
    </row>
    <row r="1530" spans="1:47" hidden="1">
      <c r="A1530" s="21">
        <v>44927</v>
      </c>
      <c r="B1530" s="23" t="s">
        <v>13</v>
      </c>
      <c r="C1530" s="23" t="s">
        <v>974</v>
      </c>
      <c r="D1530" s="23" t="s">
        <v>1376</v>
      </c>
      <c r="E1530" s="23">
        <v>1000290856</v>
      </c>
      <c r="F1530" s="23" t="s">
        <v>32</v>
      </c>
      <c r="G1530" s="22">
        <v>1079549</v>
      </c>
      <c r="H1530" s="36" t="s">
        <v>20</v>
      </c>
      <c r="I1530" s="4" t="s">
        <v>3515</v>
      </c>
      <c r="J1530" s="4" t="s">
        <v>3553</v>
      </c>
      <c r="K1530" s="24">
        <v>1926.6000000000058</v>
      </c>
      <c r="L1530" s="24">
        <v>1926.6000000000058</v>
      </c>
      <c r="M1530" s="29">
        <v>0</v>
      </c>
      <c r="N1530" s="29">
        <v>0</v>
      </c>
      <c r="O1530" s="29">
        <v>9</v>
      </c>
      <c r="P1530" s="29">
        <v>0</v>
      </c>
      <c r="Q1530" s="29">
        <v>1613.3000000000002</v>
      </c>
      <c r="R1530" s="28">
        <v>0</v>
      </c>
      <c r="S1530" s="28">
        <v>101631.1</v>
      </c>
      <c r="T1530" s="28">
        <v>0</v>
      </c>
      <c r="U1530" s="28">
        <v>101400</v>
      </c>
      <c r="V1530" s="29">
        <v>0</v>
      </c>
      <c r="W1530" s="29">
        <v>5</v>
      </c>
      <c r="X1530" s="32">
        <f t="shared" si="345"/>
        <v>9</v>
      </c>
      <c r="Y1530" s="33">
        <f t="shared" si="346"/>
        <v>1613.3000000000002</v>
      </c>
      <c r="Z1530" s="33">
        <f t="shared" si="347"/>
        <v>101631.1</v>
      </c>
      <c r="AA1530" s="33">
        <f t="shared" si="348"/>
        <v>101400</v>
      </c>
      <c r="AB1530" s="5">
        <v>5</v>
      </c>
      <c r="AC1530" s="6">
        <v>6716.6</v>
      </c>
      <c r="AD1530" s="32">
        <v>0</v>
      </c>
      <c r="AE1530" s="67">
        <f t="shared" si="349"/>
        <v>0.55555555555555558</v>
      </c>
      <c r="AF1530" s="70">
        <f>IF(C1530=Sheet6!$E$3,Sheet6!$E$4,IF('January 2023'!C1530=Sheet6!$F$3,Sheet6!$F$4,IF('January 2023'!C1530=Sheet6!$G$3,Sheet6!$G$4,IF('January 2023'!C1530=Sheet6!$H$3,Sheet6!$H$4,IF('January 2023'!C1530=Sheet6!$I$3,Sheet6!$I$4,IF('January 2023'!C1530=Sheet6!$J$3,Sheet6!$J$4,IF('January 2023'!C1530=Sheet6!$K$3,Sheet6!$K$4,IF('January 2023'!C1530=Sheet6!$L$3,Sheet6!$L$4))))))))</f>
        <v>0.11591202664236167</v>
      </c>
      <c r="AG1530" s="74">
        <f t="shared" si="350"/>
        <v>0.83738191632928227</v>
      </c>
      <c r="AH1530" s="71">
        <v>0.83099999999999996</v>
      </c>
      <c r="AI1530" s="72">
        <f t="shared" si="351"/>
        <v>1</v>
      </c>
      <c r="AJ1530" s="73">
        <f t="shared" si="352"/>
        <v>0.55555555555555558</v>
      </c>
      <c r="AK1530" s="73">
        <v>0.63021003652928631</v>
      </c>
      <c r="AL1530" s="95">
        <f t="shared" si="353"/>
        <v>0</v>
      </c>
      <c r="AM1530" s="107">
        <v>0</v>
      </c>
      <c r="AN1530" s="98">
        <f t="shared" si="354"/>
        <v>0</v>
      </c>
      <c r="AO1530" s="99" t="e">
        <f>SUMIF([1]Sheet1!$AB:$AB,E1530,[1]Sheet1!$AA:$AA)</f>
        <v>#VALUE!</v>
      </c>
      <c r="AP1530" s="100">
        <f t="shared" si="355"/>
        <v>1</v>
      </c>
      <c r="AQ1530" s="97">
        <f t="shared" si="356"/>
        <v>0</v>
      </c>
      <c r="AR1530" s="100">
        <f t="shared" si="357"/>
        <v>0.99772608975008625</v>
      </c>
      <c r="AS1530" s="101">
        <f t="shared" si="358"/>
        <v>0.16452221499335129</v>
      </c>
      <c r="AT1530" s="100">
        <v>0.11591202664236167</v>
      </c>
      <c r="AU1530" s="108">
        <f t="shared" si="359"/>
        <v>0</v>
      </c>
    </row>
    <row r="1531" spans="1:47" hidden="1">
      <c r="A1531" s="21">
        <v>44927</v>
      </c>
      <c r="B1531" s="23" t="s">
        <v>13</v>
      </c>
      <c r="C1531" s="23" t="s">
        <v>974</v>
      </c>
      <c r="D1531" s="23" t="s">
        <v>1218</v>
      </c>
      <c r="E1531" s="23">
        <v>1000254397</v>
      </c>
      <c r="F1531" s="23" t="s">
        <v>32</v>
      </c>
      <c r="G1531" s="22">
        <v>1079549</v>
      </c>
      <c r="H1531" s="36" t="s">
        <v>20</v>
      </c>
      <c r="I1531" s="4" t="s">
        <v>3515</v>
      </c>
      <c r="J1531" s="4" t="s">
        <v>3553</v>
      </c>
      <c r="K1531" s="24">
        <v>1917.1000000000058</v>
      </c>
      <c r="L1531" s="24">
        <v>1917.1000000000058</v>
      </c>
      <c r="M1531" s="29">
        <v>0</v>
      </c>
      <c r="N1531" s="29">
        <v>0</v>
      </c>
      <c r="O1531" s="29">
        <v>6</v>
      </c>
      <c r="P1531" s="29">
        <v>0</v>
      </c>
      <c r="Q1531" s="29">
        <v>1959.8</v>
      </c>
      <c r="R1531" s="28">
        <v>0</v>
      </c>
      <c r="S1531" s="28">
        <v>127978.35</v>
      </c>
      <c r="T1531" s="28">
        <v>0</v>
      </c>
      <c r="U1531" s="28">
        <v>125000</v>
      </c>
      <c r="V1531" s="29">
        <v>0</v>
      </c>
      <c r="W1531" s="29">
        <v>2</v>
      </c>
      <c r="X1531" s="32">
        <f t="shared" si="345"/>
        <v>6</v>
      </c>
      <c r="Y1531" s="33">
        <f t="shared" si="346"/>
        <v>1959.8</v>
      </c>
      <c r="Z1531" s="33">
        <f t="shared" si="347"/>
        <v>127978.35</v>
      </c>
      <c r="AA1531" s="33">
        <f t="shared" si="348"/>
        <v>125000</v>
      </c>
      <c r="AB1531" s="5">
        <v>2</v>
      </c>
      <c r="AC1531" s="6">
        <v>0</v>
      </c>
      <c r="AD1531" s="32">
        <v>0</v>
      </c>
      <c r="AE1531" s="67">
        <f t="shared" si="349"/>
        <v>0.33333333333333331</v>
      </c>
      <c r="AF1531" s="70">
        <f>IF(C1531=Sheet6!$E$3,Sheet6!$E$4,IF('January 2023'!C1531=Sheet6!$F$3,Sheet6!$F$4,IF('January 2023'!C1531=Sheet6!$G$3,Sheet6!$G$4,IF('January 2023'!C1531=Sheet6!$H$3,Sheet6!$H$4,IF('January 2023'!C1531=Sheet6!$I$3,Sheet6!$I$4,IF('January 2023'!C1531=Sheet6!$J$3,Sheet6!$J$4,IF('January 2023'!C1531=Sheet6!$K$3,Sheet6!$K$4,IF('January 2023'!C1531=Sheet6!$L$3,Sheet6!$L$4))))))))</f>
        <v>0.11591202664236167</v>
      </c>
      <c r="AG1531" s="74">
        <f t="shared" si="350"/>
        <v>1.0222732251838684</v>
      </c>
      <c r="AH1531" s="71">
        <v>0.83099999999999996</v>
      </c>
      <c r="AI1531" s="72">
        <f t="shared" si="351"/>
        <v>1</v>
      </c>
      <c r="AJ1531" s="73">
        <f t="shared" si="352"/>
        <v>0.33333333333333331</v>
      </c>
      <c r="AK1531" s="73">
        <v>0.63021003652928631</v>
      </c>
      <c r="AL1531" s="95">
        <f t="shared" si="353"/>
        <v>0</v>
      </c>
      <c r="AM1531" s="107">
        <v>0</v>
      </c>
      <c r="AN1531" s="98">
        <f t="shared" si="354"/>
        <v>0</v>
      </c>
      <c r="AO1531" s="99" t="e">
        <f>SUMIF([1]Sheet1!$AB:$AB,E1531,[1]Sheet1!$AA:$AA)</f>
        <v>#VALUE!</v>
      </c>
      <c r="AP1531" s="100">
        <f t="shared" si="355"/>
        <v>1</v>
      </c>
      <c r="AQ1531" s="97">
        <f t="shared" si="356"/>
        <v>0</v>
      </c>
      <c r="AR1531" s="100">
        <f t="shared" si="357"/>
        <v>0.97672770433436584</v>
      </c>
      <c r="AS1531" s="101">
        <f t="shared" si="358"/>
        <v>1.5174195636720178E-3</v>
      </c>
      <c r="AT1531" s="100">
        <v>0.11591202664236167</v>
      </c>
      <c r="AU1531" s="108">
        <f t="shared" si="359"/>
        <v>1</v>
      </c>
    </row>
    <row r="1532" spans="1:47" hidden="1">
      <c r="A1532" s="21">
        <v>44927</v>
      </c>
      <c r="B1532" s="23" t="s">
        <v>13</v>
      </c>
      <c r="C1532" s="23" t="s">
        <v>974</v>
      </c>
      <c r="D1532" s="23" t="s">
        <v>1299</v>
      </c>
      <c r="E1532" s="23">
        <v>1000282717</v>
      </c>
      <c r="F1532" s="23" t="s">
        <v>32</v>
      </c>
      <c r="G1532" s="22">
        <v>1079549</v>
      </c>
      <c r="H1532" s="36" t="s">
        <v>20</v>
      </c>
      <c r="I1532" s="4" t="s">
        <v>3526</v>
      </c>
      <c r="J1532" s="4" t="s">
        <v>3563</v>
      </c>
      <c r="K1532" s="24">
        <v>1891.5999999999913</v>
      </c>
      <c r="L1532" s="24">
        <v>1891.5999999999913</v>
      </c>
      <c r="M1532" s="29">
        <v>0</v>
      </c>
      <c r="N1532" s="29">
        <v>0</v>
      </c>
      <c r="O1532" s="29">
        <v>12</v>
      </c>
      <c r="P1532" s="29">
        <v>0</v>
      </c>
      <c r="Q1532" s="29">
        <v>3763.3</v>
      </c>
      <c r="R1532" s="28">
        <v>0</v>
      </c>
      <c r="S1532" s="28">
        <v>244188.78</v>
      </c>
      <c r="T1532" s="28">
        <v>0</v>
      </c>
      <c r="U1532" s="28">
        <v>274000</v>
      </c>
      <c r="V1532" s="29">
        <v>0</v>
      </c>
      <c r="W1532" s="29">
        <v>8</v>
      </c>
      <c r="X1532" s="32">
        <f t="shared" si="345"/>
        <v>12</v>
      </c>
      <c r="Y1532" s="33">
        <f t="shared" si="346"/>
        <v>3763.3</v>
      </c>
      <c r="Z1532" s="33">
        <f t="shared" si="347"/>
        <v>244188.78</v>
      </c>
      <c r="AA1532" s="33">
        <f t="shared" si="348"/>
        <v>274000</v>
      </c>
      <c r="AB1532" s="5">
        <v>8</v>
      </c>
      <c r="AC1532" s="6">
        <v>0</v>
      </c>
      <c r="AD1532" s="32">
        <v>0</v>
      </c>
      <c r="AE1532" s="67">
        <f t="shared" si="349"/>
        <v>0.66666666666666663</v>
      </c>
      <c r="AF1532" s="70">
        <f>IF(C1532=Sheet6!$E$3,Sheet6!$E$4,IF('January 2023'!C1532=Sheet6!$F$3,Sheet6!$F$4,IF('January 2023'!C1532=Sheet6!$G$3,Sheet6!$G$4,IF('January 2023'!C1532=Sheet6!$H$3,Sheet6!$H$4,IF('January 2023'!C1532=Sheet6!$I$3,Sheet6!$I$4,IF('January 2023'!C1532=Sheet6!$J$3,Sheet6!$J$4,IF('January 2023'!C1532=Sheet6!$K$3,Sheet6!$K$4,IF('January 2023'!C1532=Sheet6!$L$3,Sheet6!$L$4))))))))</f>
        <v>0.11591202664236167</v>
      </c>
      <c r="AG1532" s="74">
        <f t="shared" si="350"/>
        <v>1.9894798054557081</v>
      </c>
      <c r="AH1532" s="71">
        <v>0.83099999999999996</v>
      </c>
      <c r="AI1532" s="72">
        <f t="shared" si="351"/>
        <v>1</v>
      </c>
      <c r="AJ1532" s="73">
        <f t="shared" si="352"/>
        <v>0.66666666666666663</v>
      </c>
      <c r="AK1532" s="73">
        <v>0.63021003652928631</v>
      </c>
      <c r="AL1532" s="95">
        <f t="shared" si="353"/>
        <v>1</v>
      </c>
      <c r="AM1532" s="107">
        <v>0</v>
      </c>
      <c r="AN1532" s="98">
        <f t="shared" si="354"/>
        <v>0</v>
      </c>
      <c r="AO1532" s="99" t="e">
        <f>SUMIF([1]Sheet1!$AB:$AB,E1532,[1]Sheet1!$AA:$AA)</f>
        <v>#VALUE!</v>
      </c>
      <c r="AP1532" s="100">
        <f t="shared" si="355"/>
        <v>1</v>
      </c>
      <c r="AQ1532" s="97">
        <f t="shared" si="356"/>
        <v>0</v>
      </c>
      <c r="AR1532" s="100">
        <f t="shared" si="357"/>
        <v>1.1220826771811547</v>
      </c>
      <c r="AS1532" s="101">
        <f t="shared" si="358"/>
        <v>-1.2323608263035837</v>
      </c>
      <c r="AT1532" s="100">
        <v>0.11591202664236167</v>
      </c>
      <c r="AU1532" s="108">
        <f t="shared" si="359"/>
        <v>1</v>
      </c>
    </row>
    <row r="1533" spans="1:47" hidden="1">
      <c r="A1533" s="21">
        <v>44927</v>
      </c>
      <c r="B1533" s="23" t="s">
        <v>13</v>
      </c>
      <c r="C1533" s="23" t="s">
        <v>974</v>
      </c>
      <c r="D1533" s="23" t="s">
        <v>1431</v>
      </c>
      <c r="E1533" s="23">
        <v>1000260744</v>
      </c>
      <c r="F1533" s="23" t="s">
        <v>32</v>
      </c>
      <c r="G1533" s="22">
        <v>1069288</v>
      </c>
      <c r="H1533" s="36" t="s">
        <v>20</v>
      </c>
      <c r="I1533" s="4" t="s">
        <v>3524</v>
      </c>
      <c r="J1533" s="4" t="s">
        <v>3562</v>
      </c>
      <c r="K1533" s="24">
        <v>1889.9000000000233</v>
      </c>
      <c r="L1533" s="24">
        <v>1889.9000000000233</v>
      </c>
      <c r="M1533" s="29">
        <v>0</v>
      </c>
      <c r="N1533" s="29">
        <v>0</v>
      </c>
      <c r="O1533" s="29">
        <v>10</v>
      </c>
      <c r="P1533" s="29">
        <v>0</v>
      </c>
      <c r="Q1533" s="29">
        <v>3518.3</v>
      </c>
      <c r="R1533" s="28">
        <v>0</v>
      </c>
      <c r="S1533" s="28">
        <v>223047.62999999998</v>
      </c>
      <c r="T1533" s="28">
        <v>0</v>
      </c>
      <c r="U1533" s="28">
        <v>248780</v>
      </c>
      <c r="V1533" s="29">
        <v>0</v>
      </c>
      <c r="W1533" s="29">
        <v>9</v>
      </c>
      <c r="X1533" s="32">
        <f t="shared" si="345"/>
        <v>10</v>
      </c>
      <c r="Y1533" s="33">
        <f t="shared" si="346"/>
        <v>3518.3</v>
      </c>
      <c r="Z1533" s="33">
        <f t="shared" si="347"/>
        <v>223047.62999999998</v>
      </c>
      <c r="AA1533" s="33">
        <f t="shared" si="348"/>
        <v>248780</v>
      </c>
      <c r="AB1533" s="5">
        <v>9</v>
      </c>
      <c r="AC1533" s="6">
        <v>0</v>
      </c>
      <c r="AD1533" s="32">
        <v>0</v>
      </c>
      <c r="AE1533" s="67">
        <f t="shared" si="349"/>
        <v>0.9</v>
      </c>
      <c r="AF1533" s="70">
        <f>IF(C1533=Sheet6!$E$3,Sheet6!$E$4,IF('January 2023'!C1533=Sheet6!$F$3,Sheet6!$F$4,IF('January 2023'!C1533=Sheet6!$G$3,Sheet6!$G$4,IF('January 2023'!C1533=Sheet6!$H$3,Sheet6!$H$4,IF('January 2023'!C1533=Sheet6!$I$3,Sheet6!$I$4,IF('January 2023'!C1533=Sheet6!$J$3,Sheet6!$J$4,IF('January 2023'!C1533=Sheet6!$K$3,Sheet6!$K$4,IF('January 2023'!C1533=Sheet6!$L$3,Sheet6!$L$4))))))))</f>
        <v>0.11591202664236167</v>
      </c>
      <c r="AG1533" s="74">
        <f t="shared" si="350"/>
        <v>1.8616328906291111</v>
      </c>
      <c r="AH1533" s="71">
        <v>0.83099999999999996</v>
      </c>
      <c r="AI1533" s="72">
        <f t="shared" si="351"/>
        <v>1</v>
      </c>
      <c r="AJ1533" s="73">
        <f t="shared" si="352"/>
        <v>0.9</v>
      </c>
      <c r="AK1533" s="73">
        <v>0.63021003652928631</v>
      </c>
      <c r="AL1533" s="95">
        <f t="shared" si="353"/>
        <v>1</v>
      </c>
      <c r="AM1533" s="107">
        <v>0</v>
      </c>
      <c r="AN1533" s="98">
        <f t="shared" si="354"/>
        <v>0</v>
      </c>
      <c r="AO1533" s="99" t="e">
        <f>SUMIF([1]Sheet1!$AB:$AB,E1533,[1]Sheet1!$AA:$AA)</f>
        <v>#VALUE!</v>
      </c>
      <c r="AP1533" s="100">
        <f t="shared" si="355"/>
        <v>1</v>
      </c>
      <c r="AQ1533" s="97">
        <f t="shared" si="356"/>
        <v>0</v>
      </c>
      <c r="AR1533" s="100">
        <f t="shared" si="357"/>
        <v>1.1153671527467026</v>
      </c>
      <c r="AS1533" s="101">
        <f t="shared" si="358"/>
        <v>-1.0764041766806054</v>
      </c>
      <c r="AT1533" s="100">
        <v>0.11591202664236167</v>
      </c>
      <c r="AU1533" s="108">
        <f t="shared" si="359"/>
        <v>1</v>
      </c>
    </row>
    <row r="1534" spans="1:47" hidden="1">
      <c r="A1534" s="21">
        <v>44927</v>
      </c>
      <c r="B1534" s="22" t="s">
        <v>13</v>
      </c>
      <c r="C1534" s="22" t="s">
        <v>974</v>
      </c>
      <c r="D1534" s="22" t="s">
        <v>1392</v>
      </c>
      <c r="E1534" s="22">
        <v>1002070408</v>
      </c>
      <c r="F1534" s="22" t="s">
        <v>32</v>
      </c>
      <c r="G1534" s="22">
        <v>1069288</v>
      </c>
      <c r="H1534" s="36" t="s">
        <v>20</v>
      </c>
      <c r="I1534" s="4" t="s">
        <v>3524</v>
      </c>
      <c r="J1534" s="4" t="s">
        <v>3562</v>
      </c>
      <c r="K1534" s="25">
        <v>1886.5499999999884</v>
      </c>
      <c r="L1534" s="25">
        <v>1886.5499999999884</v>
      </c>
      <c r="M1534" s="26">
        <v>0</v>
      </c>
      <c r="N1534" s="26">
        <v>0</v>
      </c>
      <c r="O1534" s="26">
        <v>5</v>
      </c>
      <c r="P1534" s="26">
        <v>0</v>
      </c>
      <c r="Q1534" s="26">
        <v>270.20000000000005</v>
      </c>
      <c r="R1534" s="27">
        <v>0</v>
      </c>
      <c r="S1534" s="27">
        <v>17000</v>
      </c>
      <c r="T1534" s="28">
        <v>0</v>
      </c>
      <c r="U1534" s="27">
        <v>32000</v>
      </c>
      <c r="V1534" s="29">
        <v>0</v>
      </c>
      <c r="W1534" s="26">
        <v>2</v>
      </c>
      <c r="X1534" s="30">
        <f t="shared" si="345"/>
        <v>5</v>
      </c>
      <c r="Y1534" s="31">
        <f t="shared" si="346"/>
        <v>270.20000000000005</v>
      </c>
      <c r="Z1534" s="31">
        <f t="shared" si="347"/>
        <v>17000</v>
      </c>
      <c r="AA1534" s="31">
        <f t="shared" si="348"/>
        <v>32000</v>
      </c>
      <c r="AB1534" s="5">
        <v>2</v>
      </c>
      <c r="AC1534" s="6">
        <v>0</v>
      </c>
      <c r="AD1534" s="30">
        <v>0</v>
      </c>
      <c r="AE1534" s="67">
        <f t="shared" si="349"/>
        <v>0.4</v>
      </c>
      <c r="AF1534" s="70">
        <f>IF(C1534=Sheet6!$E$3,Sheet6!$E$4,IF('January 2023'!C1534=Sheet6!$F$3,Sheet6!$F$4,IF('January 2023'!C1534=Sheet6!$G$3,Sheet6!$G$4,IF('January 2023'!C1534=Sheet6!$H$3,Sheet6!$H$4,IF('January 2023'!C1534=Sheet6!$I$3,Sheet6!$I$4,IF('January 2023'!C1534=Sheet6!$J$3,Sheet6!$J$4,IF('January 2023'!C1534=Sheet6!$K$3,Sheet6!$K$4,IF('January 2023'!C1534=Sheet6!$L$3,Sheet6!$L$4))))))))</f>
        <v>0.11591202664236167</v>
      </c>
      <c r="AG1534" s="74">
        <f t="shared" si="350"/>
        <v>0.14322440433595807</v>
      </c>
      <c r="AH1534" s="71">
        <v>0.83099999999999996</v>
      </c>
      <c r="AI1534" s="72">
        <f t="shared" si="351"/>
        <v>0</v>
      </c>
      <c r="AJ1534" s="73">
        <f t="shared" si="352"/>
        <v>0.4</v>
      </c>
      <c r="AK1534" s="73">
        <v>0.63021003652928631</v>
      </c>
      <c r="AL1534" s="95">
        <f t="shared" si="353"/>
        <v>0</v>
      </c>
      <c r="AM1534" s="107">
        <v>0</v>
      </c>
      <c r="AN1534" s="98">
        <f t="shared" si="354"/>
        <v>1297.5230499999902</v>
      </c>
      <c r="AO1534" s="99" t="e">
        <f>SUMIF([1]Sheet1!$AB:$AB,E1534,[1]Sheet1!$AA:$AA)</f>
        <v>#VALUE!</v>
      </c>
      <c r="AP1534" s="100" t="str">
        <f t="shared" si="355"/>
        <v/>
      </c>
      <c r="AQ1534" s="97">
        <f t="shared" si="356"/>
        <v>1</v>
      </c>
      <c r="AR1534" s="100">
        <f t="shared" si="357"/>
        <v>1.8823529411764706</v>
      </c>
      <c r="AS1534" s="101">
        <f t="shared" si="358"/>
        <v>0.73040112124996126</v>
      </c>
      <c r="AT1534" s="100">
        <v>0.11591202664236167</v>
      </c>
      <c r="AU1534" s="108">
        <f t="shared" si="359"/>
        <v>0</v>
      </c>
    </row>
    <row r="1535" spans="1:47" hidden="1">
      <c r="A1535" s="21">
        <v>44927</v>
      </c>
      <c r="B1535" s="23" t="s">
        <v>13</v>
      </c>
      <c r="C1535" s="23" t="s">
        <v>974</v>
      </c>
      <c r="D1535" s="23" t="s">
        <v>1435</v>
      </c>
      <c r="E1535" s="23">
        <v>1000280895</v>
      </c>
      <c r="F1535" s="23" t="s">
        <v>32</v>
      </c>
      <c r="G1535" s="22">
        <v>1079549</v>
      </c>
      <c r="H1535" s="36" t="s">
        <v>20</v>
      </c>
      <c r="I1535" s="4" t="s">
        <v>3515</v>
      </c>
      <c r="J1535" s="4" t="s">
        <v>3553</v>
      </c>
      <c r="K1535" s="24">
        <v>1885.1999999999971</v>
      </c>
      <c r="L1535" s="24">
        <v>1885.1999999999971</v>
      </c>
      <c r="M1535" s="29">
        <v>0</v>
      </c>
      <c r="N1535" s="29">
        <v>0</v>
      </c>
      <c r="O1535" s="29">
        <v>7</v>
      </c>
      <c r="P1535" s="29">
        <v>0</v>
      </c>
      <c r="Q1535" s="29">
        <v>853.2</v>
      </c>
      <c r="R1535" s="28">
        <v>0</v>
      </c>
      <c r="S1535" s="28">
        <v>54400</v>
      </c>
      <c r="T1535" s="28">
        <v>0</v>
      </c>
      <c r="U1535" s="28">
        <v>54400</v>
      </c>
      <c r="V1535" s="29">
        <v>0</v>
      </c>
      <c r="W1535" s="29">
        <v>4</v>
      </c>
      <c r="X1535" s="32">
        <f t="shared" si="345"/>
        <v>7</v>
      </c>
      <c r="Y1535" s="33">
        <f t="shared" si="346"/>
        <v>853.2</v>
      </c>
      <c r="Z1535" s="33">
        <f t="shared" si="347"/>
        <v>54400</v>
      </c>
      <c r="AA1535" s="33">
        <f t="shared" si="348"/>
        <v>54400</v>
      </c>
      <c r="AB1535" s="5">
        <v>4</v>
      </c>
      <c r="AC1535" s="6">
        <v>0</v>
      </c>
      <c r="AD1535" s="32">
        <v>0</v>
      </c>
      <c r="AE1535" s="67">
        <f t="shared" si="349"/>
        <v>0.5714285714285714</v>
      </c>
      <c r="AF1535" s="70">
        <f>IF(C1535=Sheet6!$E$3,Sheet6!$E$4,IF('January 2023'!C1535=Sheet6!$F$3,Sheet6!$F$4,IF('January 2023'!C1535=Sheet6!$G$3,Sheet6!$G$4,IF('January 2023'!C1535=Sheet6!$H$3,Sheet6!$H$4,IF('January 2023'!C1535=Sheet6!$I$3,Sheet6!$I$4,IF('January 2023'!C1535=Sheet6!$J$3,Sheet6!$J$4,IF('January 2023'!C1535=Sheet6!$K$3,Sheet6!$K$4,IF('January 2023'!C1535=Sheet6!$L$3,Sheet6!$L$4))))))))</f>
        <v>0.11591202664236167</v>
      </c>
      <c r="AG1535" s="74">
        <f t="shared" si="350"/>
        <v>0.45257797581158571</v>
      </c>
      <c r="AH1535" s="71">
        <v>0.83099999999999996</v>
      </c>
      <c r="AI1535" s="72">
        <f t="shared" si="351"/>
        <v>0</v>
      </c>
      <c r="AJ1535" s="73">
        <f t="shared" si="352"/>
        <v>0.5714285714285714</v>
      </c>
      <c r="AK1535" s="73">
        <v>0.63021003652928631</v>
      </c>
      <c r="AL1535" s="95">
        <f t="shared" si="353"/>
        <v>0</v>
      </c>
      <c r="AM1535" s="107">
        <v>0</v>
      </c>
      <c r="AN1535" s="98">
        <f t="shared" si="354"/>
        <v>713.40119999999752</v>
      </c>
      <c r="AO1535" s="99" t="e">
        <f>SUMIF([1]Sheet1!$AB:$AB,E1535,[1]Sheet1!$AA:$AA)</f>
        <v>#VALUE!</v>
      </c>
      <c r="AP1535" s="100" t="str">
        <f t="shared" si="355"/>
        <v/>
      </c>
      <c r="AQ1535" s="97">
        <f t="shared" si="356"/>
        <v>1</v>
      </c>
      <c r="AR1535" s="100">
        <f t="shared" si="357"/>
        <v>1</v>
      </c>
      <c r="AS1535" s="101">
        <f t="shared" si="358"/>
        <v>0.54742202418841424</v>
      </c>
      <c r="AT1535" s="100">
        <v>0.11591202664236167</v>
      </c>
      <c r="AU1535" s="108">
        <f t="shared" si="359"/>
        <v>0</v>
      </c>
    </row>
    <row r="1536" spans="1:47" hidden="1">
      <c r="A1536" s="21">
        <v>44927</v>
      </c>
      <c r="B1536" s="22" t="s">
        <v>13</v>
      </c>
      <c r="C1536" s="22" t="s">
        <v>974</v>
      </c>
      <c r="D1536" s="22" t="s">
        <v>1415</v>
      </c>
      <c r="E1536" s="22">
        <v>1000284512</v>
      </c>
      <c r="F1536" s="22" t="s">
        <v>32</v>
      </c>
      <c r="G1536" s="22">
        <v>1079549</v>
      </c>
      <c r="H1536" s="36" t="s">
        <v>20</v>
      </c>
      <c r="I1536" s="4" t="s">
        <v>3526</v>
      </c>
      <c r="J1536" s="4" t="s">
        <v>3563</v>
      </c>
      <c r="K1536" s="25">
        <v>1874.0800000000017</v>
      </c>
      <c r="L1536" s="25">
        <v>1874.0800000000017</v>
      </c>
      <c r="M1536" s="26">
        <v>0</v>
      </c>
      <c r="N1536" s="26">
        <v>0</v>
      </c>
      <c r="O1536" s="26">
        <v>4</v>
      </c>
      <c r="P1536" s="26">
        <v>0</v>
      </c>
      <c r="Q1536" s="26">
        <v>734.59999999999991</v>
      </c>
      <c r="R1536" s="27">
        <v>0</v>
      </c>
      <c r="S1536" s="27">
        <v>45000.000000000007</v>
      </c>
      <c r="T1536" s="28">
        <v>0</v>
      </c>
      <c r="U1536" s="27">
        <v>45000</v>
      </c>
      <c r="V1536" s="29">
        <v>0</v>
      </c>
      <c r="W1536" s="26">
        <v>2</v>
      </c>
      <c r="X1536" s="30">
        <f t="shared" si="345"/>
        <v>4</v>
      </c>
      <c r="Y1536" s="31">
        <f t="shared" si="346"/>
        <v>734.59999999999991</v>
      </c>
      <c r="Z1536" s="31">
        <f t="shared" si="347"/>
        <v>45000.000000000007</v>
      </c>
      <c r="AA1536" s="31">
        <f t="shared" si="348"/>
        <v>45000</v>
      </c>
      <c r="AB1536" s="5">
        <v>2</v>
      </c>
      <c r="AC1536" s="6">
        <v>0</v>
      </c>
      <c r="AD1536" s="30">
        <v>0</v>
      </c>
      <c r="AE1536" s="67">
        <f t="shared" si="349"/>
        <v>0.5</v>
      </c>
      <c r="AF1536" s="70">
        <f>IF(C1536=Sheet6!$E$3,Sheet6!$E$4,IF('January 2023'!C1536=Sheet6!$F$3,Sheet6!$F$4,IF('January 2023'!C1536=Sheet6!$G$3,Sheet6!$G$4,IF('January 2023'!C1536=Sheet6!$H$3,Sheet6!$H$4,IF('January 2023'!C1536=Sheet6!$I$3,Sheet6!$I$4,IF('January 2023'!C1536=Sheet6!$J$3,Sheet6!$J$4,IF('January 2023'!C1536=Sheet6!$K$3,Sheet6!$K$4,IF('January 2023'!C1536=Sheet6!$L$3,Sheet6!$L$4))))))))</f>
        <v>0.11591202664236167</v>
      </c>
      <c r="AG1536" s="74">
        <f t="shared" si="350"/>
        <v>0.39197899769486855</v>
      </c>
      <c r="AH1536" s="71">
        <v>0.83099999999999996</v>
      </c>
      <c r="AI1536" s="72">
        <f t="shared" si="351"/>
        <v>0</v>
      </c>
      <c r="AJ1536" s="73">
        <f t="shared" si="352"/>
        <v>0.5</v>
      </c>
      <c r="AK1536" s="73">
        <v>0.63021003652928631</v>
      </c>
      <c r="AL1536" s="95">
        <f t="shared" si="353"/>
        <v>0</v>
      </c>
      <c r="AM1536" s="107">
        <v>0</v>
      </c>
      <c r="AN1536" s="98">
        <f t="shared" si="354"/>
        <v>822.76048000000151</v>
      </c>
      <c r="AO1536" s="99" t="e">
        <f>SUMIF([1]Sheet1!$AB:$AB,E1536,[1]Sheet1!$AA:$AA)</f>
        <v>#VALUE!</v>
      </c>
      <c r="AP1536" s="100" t="str">
        <f t="shared" si="355"/>
        <v/>
      </c>
      <c r="AQ1536" s="97">
        <f t="shared" si="356"/>
        <v>1</v>
      </c>
      <c r="AR1536" s="100">
        <f t="shared" si="357"/>
        <v>0.99999999999999989</v>
      </c>
      <c r="AS1536" s="101">
        <f t="shared" si="358"/>
        <v>0.60802100230513156</v>
      </c>
      <c r="AT1536" s="100">
        <v>0.11591202664236167</v>
      </c>
      <c r="AU1536" s="108">
        <f t="shared" si="359"/>
        <v>0</v>
      </c>
    </row>
    <row r="1537" spans="1:47" hidden="1">
      <c r="A1537" s="21">
        <v>44927</v>
      </c>
      <c r="B1537" s="22" t="s">
        <v>13</v>
      </c>
      <c r="C1537" s="22" t="s">
        <v>974</v>
      </c>
      <c r="D1537" s="22" t="s">
        <v>1427</v>
      </c>
      <c r="E1537" s="22">
        <v>1000260588</v>
      </c>
      <c r="F1537" s="22" t="s">
        <v>32</v>
      </c>
      <c r="G1537" s="22">
        <v>1069288</v>
      </c>
      <c r="H1537" s="36" t="s">
        <v>20</v>
      </c>
      <c r="I1537" s="4" t="s">
        <v>3524</v>
      </c>
      <c r="J1537" s="4" t="s">
        <v>3562</v>
      </c>
      <c r="K1537" s="25">
        <v>1860.1000000000058</v>
      </c>
      <c r="L1537" s="25">
        <v>1860.1000000000058</v>
      </c>
      <c r="M1537" s="26">
        <v>0</v>
      </c>
      <c r="N1537" s="26">
        <v>0</v>
      </c>
      <c r="O1537" s="26">
        <v>3</v>
      </c>
      <c r="P1537" s="26">
        <v>0</v>
      </c>
      <c r="Q1537" s="26">
        <v>0</v>
      </c>
      <c r="R1537" s="27">
        <v>0</v>
      </c>
      <c r="S1537" s="27">
        <v>0</v>
      </c>
      <c r="T1537" s="28">
        <v>0</v>
      </c>
      <c r="U1537" s="27">
        <v>0</v>
      </c>
      <c r="V1537" s="29">
        <v>0</v>
      </c>
      <c r="W1537" s="26">
        <v>0</v>
      </c>
      <c r="X1537" s="30">
        <f t="shared" si="345"/>
        <v>3</v>
      </c>
      <c r="Y1537" s="31">
        <f t="shared" si="346"/>
        <v>0</v>
      </c>
      <c r="Z1537" s="31">
        <f t="shared" si="347"/>
        <v>0</v>
      </c>
      <c r="AA1537" s="31">
        <f t="shared" si="348"/>
        <v>0</v>
      </c>
      <c r="AB1537" s="5">
        <v>0</v>
      </c>
      <c r="AC1537" s="6">
        <v>0</v>
      </c>
      <c r="AD1537" s="30">
        <v>0</v>
      </c>
      <c r="AE1537" s="67">
        <f t="shared" si="349"/>
        <v>0</v>
      </c>
      <c r="AF1537" s="70">
        <f>IF(C1537=Sheet6!$E$3,Sheet6!$E$4,IF('January 2023'!C1537=Sheet6!$F$3,Sheet6!$F$4,IF('January 2023'!C1537=Sheet6!$G$3,Sheet6!$G$4,IF('January 2023'!C1537=Sheet6!$H$3,Sheet6!$H$4,IF('January 2023'!C1537=Sheet6!$I$3,Sheet6!$I$4,IF('January 2023'!C1537=Sheet6!$J$3,Sheet6!$J$4,IF('January 2023'!C1537=Sheet6!$K$3,Sheet6!$K$4,IF('January 2023'!C1537=Sheet6!$L$3,Sheet6!$L$4))))))))</f>
        <v>0.11591202664236167</v>
      </c>
      <c r="AG1537" s="74">
        <f t="shared" si="350"/>
        <v>0</v>
      </c>
      <c r="AH1537" s="71">
        <v>0.83099999999999996</v>
      </c>
      <c r="AI1537" s="72">
        <f t="shared" si="351"/>
        <v>0</v>
      </c>
      <c r="AJ1537" s="73">
        <f t="shared" si="352"/>
        <v>0</v>
      </c>
      <c r="AK1537" s="73">
        <v>0.63021003652928631</v>
      </c>
      <c r="AL1537" s="95">
        <f t="shared" si="353"/>
        <v>0</v>
      </c>
      <c r="AM1537" s="107">
        <v>0</v>
      </c>
      <c r="AN1537" s="98">
        <f t="shared" si="354"/>
        <v>1545.7431000000047</v>
      </c>
      <c r="AO1537" s="99" t="e">
        <f>SUMIF([1]Sheet1!$AB:$AB,E1537,[1]Sheet1!$AA:$AA)</f>
        <v>#VALUE!</v>
      </c>
      <c r="AP1537" s="100" t="str">
        <f t="shared" si="355"/>
        <v/>
      </c>
      <c r="AQ1537" s="97">
        <f t="shared" si="356"/>
        <v>1</v>
      </c>
      <c r="AR1537" s="100">
        <f t="shared" si="357"/>
        <v>0</v>
      </c>
      <c r="AS1537" s="101">
        <f t="shared" si="358"/>
        <v>1</v>
      </c>
      <c r="AT1537" s="100">
        <v>0.11591202664236167</v>
      </c>
      <c r="AU1537" s="108">
        <f t="shared" si="359"/>
        <v>0</v>
      </c>
    </row>
    <row r="1538" spans="1:47" hidden="1">
      <c r="A1538" s="21">
        <v>44927</v>
      </c>
      <c r="B1538" s="22" t="s">
        <v>13</v>
      </c>
      <c r="C1538" s="22" t="s">
        <v>974</v>
      </c>
      <c r="D1538" s="22" t="s">
        <v>1423</v>
      </c>
      <c r="E1538" s="22">
        <v>1000284522</v>
      </c>
      <c r="F1538" s="22" t="s">
        <v>32</v>
      </c>
      <c r="G1538" s="22">
        <v>1079549</v>
      </c>
      <c r="H1538" s="36" t="s">
        <v>20</v>
      </c>
      <c r="I1538" s="4" t="s">
        <v>3526</v>
      </c>
      <c r="J1538" s="4" t="s">
        <v>3563</v>
      </c>
      <c r="K1538" s="25">
        <v>1825.1999999999825</v>
      </c>
      <c r="L1538" s="25">
        <v>1825.1999999999825</v>
      </c>
      <c r="M1538" s="26">
        <v>0</v>
      </c>
      <c r="N1538" s="26">
        <v>0</v>
      </c>
      <c r="O1538" s="26">
        <v>10</v>
      </c>
      <c r="P1538" s="26">
        <v>0</v>
      </c>
      <c r="Q1538" s="26">
        <v>2245</v>
      </c>
      <c r="R1538" s="27">
        <v>0</v>
      </c>
      <c r="S1538" s="27">
        <v>142032.44999999998</v>
      </c>
      <c r="T1538" s="28">
        <v>0</v>
      </c>
      <c r="U1538" s="27">
        <v>160000</v>
      </c>
      <c r="V1538" s="29">
        <v>0</v>
      </c>
      <c r="W1538" s="26">
        <v>7</v>
      </c>
      <c r="X1538" s="30">
        <f t="shared" si="345"/>
        <v>10</v>
      </c>
      <c r="Y1538" s="31">
        <f t="shared" si="346"/>
        <v>2245</v>
      </c>
      <c r="Z1538" s="31">
        <f t="shared" si="347"/>
        <v>142032.44999999998</v>
      </c>
      <c r="AA1538" s="31">
        <f t="shared" si="348"/>
        <v>160000</v>
      </c>
      <c r="AB1538" s="5">
        <v>7</v>
      </c>
      <c r="AC1538" s="6">
        <v>0</v>
      </c>
      <c r="AD1538" s="30">
        <v>0</v>
      </c>
      <c r="AE1538" s="67">
        <f t="shared" si="349"/>
        <v>0.7</v>
      </c>
      <c r="AF1538" s="70">
        <f>IF(C1538=Sheet6!$E$3,Sheet6!$E$4,IF('January 2023'!C1538=Sheet6!$F$3,Sheet6!$F$4,IF('January 2023'!C1538=Sheet6!$G$3,Sheet6!$G$4,IF('January 2023'!C1538=Sheet6!$H$3,Sheet6!$H$4,IF('January 2023'!C1538=Sheet6!$I$3,Sheet6!$I$4,IF('January 2023'!C1538=Sheet6!$J$3,Sheet6!$J$4,IF('January 2023'!C1538=Sheet6!$K$3,Sheet6!$K$4,IF('January 2023'!C1538=Sheet6!$L$3,Sheet6!$L$4))))))))</f>
        <v>0.11591202664236167</v>
      </c>
      <c r="AG1538" s="74">
        <f t="shared" si="350"/>
        <v>1.2300021915406649</v>
      </c>
      <c r="AH1538" s="71">
        <v>0.83099999999999996</v>
      </c>
      <c r="AI1538" s="72">
        <f t="shared" si="351"/>
        <v>1</v>
      </c>
      <c r="AJ1538" s="73">
        <f t="shared" si="352"/>
        <v>0.7</v>
      </c>
      <c r="AK1538" s="73">
        <v>0.63021003652928631</v>
      </c>
      <c r="AL1538" s="95">
        <f t="shared" si="353"/>
        <v>1</v>
      </c>
      <c r="AM1538" s="107">
        <v>0</v>
      </c>
      <c r="AN1538" s="98">
        <f t="shared" si="354"/>
        <v>0</v>
      </c>
      <c r="AO1538" s="99" t="e">
        <f>SUMIF([1]Sheet1!$AB:$AB,E1538,[1]Sheet1!$AA:$AA)</f>
        <v>#VALUE!</v>
      </c>
      <c r="AP1538" s="100">
        <f t="shared" si="355"/>
        <v>1</v>
      </c>
      <c r="AQ1538" s="97">
        <f t="shared" si="356"/>
        <v>0</v>
      </c>
      <c r="AR1538" s="100">
        <f t="shared" si="357"/>
        <v>1.1265031336148887</v>
      </c>
      <c r="AS1538" s="101">
        <f t="shared" si="358"/>
        <v>-0.38560132312373963</v>
      </c>
      <c r="AT1538" s="100">
        <v>0.11591202664236167</v>
      </c>
      <c r="AU1538" s="108">
        <f t="shared" si="359"/>
        <v>1</v>
      </c>
    </row>
    <row r="1539" spans="1:47" hidden="1">
      <c r="A1539" s="21">
        <v>44927</v>
      </c>
      <c r="B1539" s="23" t="s">
        <v>13</v>
      </c>
      <c r="C1539" s="23" t="s">
        <v>974</v>
      </c>
      <c r="D1539" s="23" t="s">
        <v>1490</v>
      </c>
      <c r="E1539" s="23">
        <v>1001602902</v>
      </c>
      <c r="F1539" s="23" t="s">
        <v>32</v>
      </c>
      <c r="G1539" s="22">
        <v>1069288</v>
      </c>
      <c r="H1539" s="36" t="s">
        <v>20</v>
      </c>
      <c r="I1539" s="4" t="s">
        <v>3517</v>
      </c>
      <c r="J1539" s="4" t="s">
        <v>3555</v>
      </c>
      <c r="K1539" s="24">
        <v>1748.7267741935495</v>
      </c>
      <c r="L1539" s="24">
        <v>1748.7267741935495</v>
      </c>
      <c r="M1539" s="29">
        <v>0</v>
      </c>
      <c r="N1539" s="29">
        <v>0</v>
      </c>
      <c r="O1539" s="29">
        <v>6</v>
      </c>
      <c r="P1539" s="29">
        <v>0</v>
      </c>
      <c r="Q1539" s="29">
        <v>1592.7000000000003</v>
      </c>
      <c r="R1539" s="28">
        <v>0</v>
      </c>
      <c r="S1539" s="28">
        <v>98698.71</v>
      </c>
      <c r="T1539" s="28">
        <v>0</v>
      </c>
      <c r="U1539" s="28">
        <v>112200</v>
      </c>
      <c r="V1539" s="29">
        <v>0</v>
      </c>
      <c r="W1539" s="29">
        <v>6</v>
      </c>
      <c r="X1539" s="32">
        <f t="shared" si="345"/>
        <v>6</v>
      </c>
      <c r="Y1539" s="33">
        <f t="shared" si="346"/>
        <v>1592.7000000000003</v>
      </c>
      <c r="Z1539" s="33">
        <f t="shared" si="347"/>
        <v>98698.71</v>
      </c>
      <c r="AA1539" s="33">
        <f t="shared" si="348"/>
        <v>112200</v>
      </c>
      <c r="AB1539" s="5">
        <v>6</v>
      </c>
      <c r="AC1539" s="6">
        <v>0</v>
      </c>
      <c r="AD1539" s="32">
        <v>0</v>
      </c>
      <c r="AE1539" s="67">
        <f t="shared" si="349"/>
        <v>1</v>
      </c>
      <c r="AF1539" s="70">
        <f>IF(C1539=Sheet6!$E$3,Sheet6!$E$4,IF('January 2023'!C1539=Sheet6!$F$3,Sheet6!$F$4,IF('January 2023'!C1539=Sheet6!$G$3,Sheet6!$G$4,IF('January 2023'!C1539=Sheet6!$H$3,Sheet6!$H$4,IF('January 2023'!C1539=Sheet6!$I$3,Sheet6!$I$4,IF('January 2023'!C1539=Sheet6!$J$3,Sheet6!$J$4,IF('January 2023'!C1539=Sheet6!$K$3,Sheet6!$K$4,IF('January 2023'!C1539=Sheet6!$L$3,Sheet6!$L$4))))))))</f>
        <v>0.11591202664236167</v>
      </c>
      <c r="AG1539" s="74">
        <f t="shared" si="350"/>
        <v>0.91077692839380053</v>
      </c>
      <c r="AH1539" s="71">
        <v>0.83099999999999996</v>
      </c>
      <c r="AI1539" s="72">
        <f t="shared" si="351"/>
        <v>1</v>
      </c>
      <c r="AJ1539" s="73">
        <f t="shared" si="352"/>
        <v>1</v>
      </c>
      <c r="AK1539" s="73">
        <v>0.63021003652928631</v>
      </c>
      <c r="AL1539" s="95">
        <f t="shared" si="353"/>
        <v>1</v>
      </c>
      <c r="AM1539" s="107">
        <v>0</v>
      </c>
      <c r="AN1539" s="98">
        <f t="shared" si="354"/>
        <v>0</v>
      </c>
      <c r="AO1539" s="99" t="e">
        <f>SUMIF([1]Sheet1!$AB:$AB,E1539,[1]Sheet1!$AA:$AA)</f>
        <v>#VALUE!</v>
      </c>
      <c r="AP1539" s="100">
        <f t="shared" si="355"/>
        <v>1</v>
      </c>
      <c r="AQ1539" s="97">
        <f t="shared" si="356"/>
        <v>0</v>
      </c>
      <c r="AR1539" s="100">
        <f t="shared" si="357"/>
        <v>1.1367929732820214</v>
      </c>
      <c r="AS1539" s="101">
        <f t="shared" si="358"/>
        <v>-3.5364812425455305E-2</v>
      </c>
      <c r="AT1539" s="100">
        <v>0.11591202664236167</v>
      </c>
      <c r="AU1539" s="108">
        <f t="shared" si="359"/>
        <v>1</v>
      </c>
    </row>
    <row r="1540" spans="1:47" hidden="1">
      <c r="A1540" s="21">
        <v>44927</v>
      </c>
      <c r="B1540" s="22" t="s">
        <v>13</v>
      </c>
      <c r="C1540" s="22" t="s">
        <v>974</v>
      </c>
      <c r="D1540" s="22" t="s">
        <v>1331</v>
      </c>
      <c r="E1540" s="22">
        <v>1000283803</v>
      </c>
      <c r="F1540" s="22" t="s">
        <v>32</v>
      </c>
      <c r="G1540" s="22">
        <v>1079549</v>
      </c>
      <c r="H1540" s="36" t="s">
        <v>20</v>
      </c>
      <c r="I1540" s="4" t="s">
        <v>3526</v>
      </c>
      <c r="J1540" s="4" t="s">
        <v>3563</v>
      </c>
      <c r="K1540" s="25">
        <v>1687.0999999999913</v>
      </c>
      <c r="L1540" s="25">
        <v>1687.0999999999913</v>
      </c>
      <c r="M1540" s="26">
        <v>0</v>
      </c>
      <c r="N1540" s="26">
        <v>0</v>
      </c>
      <c r="O1540" s="26">
        <v>14</v>
      </c>
      <c r="P1540" s="26">
        <v>0</v>
      </c>
      <c r="Q1540" s="26">
        <v>3047.6000000000004</v>
      </c>
      <c r="R1540" s="27">
        <v>0</v>
      </c>
      <c r="S1540" s="27">
        <v>191880.49000000002</v>
      </c>
      <c r="T1540" s="28">
        <v>0</v>
      </c>
      <c r="U1540" s="27">
        <v>198000</v>
      </c>
      <c r="V1540" s="29">
        <v>0</v>
      </c>
      <c r="W1540" s="26">
        <v>9</v>
      </c>
      <c r="X1540" s="30">
        <f t="shared" ref="X1540:X1603" si="360">IFERROR(SUM(M1540,O1540),"")</f>
        <v>14</v>
      </c>
      <c r="Y1540" s="31">
        <f t="shared" ref="Y1540:Y1603" si="361">IFERROR(SUM(P1540:Q1540),"")</f>
        <v>3047.6000000000004</v>
      </c>
      <c r="Z1540" s="31">
        <f t="shared" ref="Z1540:Z1603" si="362">IFERROR(SUM(R1540:S1540),"")</f>
        <v>191880.49000000002</v>
      </c>
      <c r="AA1540" s="31">
        <f t="shared" ref="AA1540:AA1603" si="363">IFERROR(SUM(T1540:U1540),"")</f>
        <v>198000</v>
      </c>
      <c r="AB1540" s="5">
        <v>9</v>
      </c>
      <c r="AC1540" s="6">
        <v>0</v>
      </c>
      <c r="AD1540" s="30">
        <v>0</v>
      </c>
      <c r="AE1540" s="67">
        <f t="shared" si="349"/>
        <v>0.6428571428571429</v>
      </c>
      <c r="AF1540" s="70">
        <f>IF(C1540=Sheet6!$E$3,Sheet6!$E$4,IF('January 2023'!C1540=Sheet6!$F$3,Sheet6!$F$4,IF('January 2023'!C1540=Sheet6!$G$3,Sheet6!$G$4,IF('January 2023'!C1540=Sheet6!$H$3,Sheet6!$H$4,IF('January 2023'!C1540=Sheet6!$I$3,Sheet6!$I$4,IF('January 2023'!C1540=Sheet6!$J$3,Sheet6!$J$4,IF('January 2023'!C1540=Sheet6!$K$3,Sheet6!$K$4,IF('January 2023'!C1540=Sheet6!$L$3,Sheet6!$L$4))))))))</f>
        <v>0.11591202664236167</v>
      </c>
      <c r="AG1540" s="74">
        <f t="shared" si="350"/>
        <v>1.8064133720585716</v>
      </c>
      <c r="AH1540" s="71">
        <v>0.83099999999999996</v>
      </c>
      <c r="AI1540" s="72">
        <f t="shared" si="351"/>
        <v>1</v>
      </c>
      <c r="AJ1540" s="73">
        <f t="shared" si="352"/>
        <v>0.6428571428571429</v>
      </c>
      <c r="AK1540" s="73">
        <v>0.63021003652928631</v>
      </c>
      <c r="AL1540" s="95">
        <f t="shared" si="353"/>
        <v>1</v>
      </c>
      <c r="AM1540" s="107">
        <v>0</v>
      </c>
      <c r="AN1540" s="98">
        <f t="shared" si="354"/>
        <v>0</v>
      </c>
      <c r="AO1540" s="99" t="e">
        <f>SUMIF([1]Sheet1!$AB:$AB,E1540,[1]Sheet1!$AA:$AA)</f>
        <v>#VALUE!</v>
      </c>
      <c r="AP1540" s="100">
        <f t="shared" si="355"/>
        <v>1</v>
      </c>
      <c r="AQ1540" s="97">
        <f t="shared" si="356"/>
        <v>0</v>
      </c>
      <c r="AR1540" s="100">
        <f t="shared" si="357"/>
        <v>1.0318922992118686</v>
      </c>
      <c r="AS1540" s="101">
        <f t="shared" si="358"/>
        <v>-0.86402404782058406</v>
      </c>
      <c r="AT1540" s="100">
        <v>0.11591202664236167</v>
      </c>
      <c r="AU1540" s="108">
        <f t="shared" si="359"/>
        <v>1</v>
      </c>
    </row>
    <row r="1541" spans="1:47" hidden="1">
      <c r="A1541" s="21">
        <v>44927</v>
      </c>
      <c r="B1541" s="22" t="s">
        <v>13</v>
      </c>
      <c r="C1541" s="22" t="s">
        <v>974</v>
      </c>
      <c r="D1541" s="22" t="s">
        <v>1451</v>
      </c>
      <c r="E1541" s="22">
        <v>1000290859</v>
      </c>
      <c r="F1541" s="22" t="s">
        <v>32</v>
      </c>
      <c r="G1541" s="22">
        <v>1079549</v>
      </c>
      <c r="H1541" s="36" t="s">
        <v>20</v>
      </c>
      <c r="I1541" s="4" t="s">
        <v>3515</v>
      </c>
      <c r="J1541" s="4" t="s">
        <v>3553</v>
      </c>
      <c r="K1541" s="25">
        <v>1675.1999999999971</v>
      </c>
      <c r="L1541" s="25">
        <v>1675.1999999999971</v>
      </c>
      <c r="M1541" s="26">
        <v>0</v>
      </c>
      <c r="N1541" s="26">
        <v>0</v>
      </c>
      <c r="O1541" s="26">
        <v>4</v>
      </c>
      <c r="P1541" s="26">
        <v>0</v>
      </c>
      <c r="Q1541" s="26">
        <v>259.89999999999998</v>
      </c>
      <c r="R1541" s="27">
        <v>0</v>
      </c>
      <c r="S1541" s="27">
        <v>16100</v>
      </c>
      <c r="T1541" s="28">
        <v>0</v>
      </c>
      <c r="U1541" s="27">
        <v>21100</v>
      </c>
      <c r="V1541" s="29">
        <v>0</v>
      </c>
      <c r="W1541" s="26">
        <v>3</v>
      </c>
      <c r="X1541" s="30">
        <f t="shared" si="360"/>
        <v>4</v>
      </c>
      <c r="Y1541" s="31">
        <f t="shared" si="361"/>
        <v>259.89999999999998</v>
      </c>
      <c r="Z1541" s="31">
        <f t="shared" si="362"/>
        <v>16100</v>
      </c>
      <c r="AA1541" s="31">
        <f t="shared" si="363"/>
        <v>21100</v>
      </c>
      <c r="AB1541" s="5">
        <v>3</v>
      </c>
      <c r="AC1541" s="6">
        <v>0</v>
      </c>
      <c r="AD1541" s="30">
        <v>0</v>
      </c>
      <c r="AE1541" s="67">
        <f t="shared" ref="AE1541:AE1604" si="364">IFERROR((AB1541/X1541),"")</f>
        <v>0.75</v>
      </c>
      <c r="AF1541" s="70">
        <f>IF(C1541=Sheet6!$E$3,Sheet6!$E$4,IF('January 2023'!C1541=Sheet6!$F$3,Sheet6!$F$4,IF('January 2023'!C1541=Sheet6!$G$3,Sheet6!$G$4,IF('January 2023'!C1541=Sheet6!$H$3,Sheet6!$H$4,IF('January 2023'!C1541=Sheet6!$I$3,Sheet6!$I$4,IF('January 2023'!C1541=Sheet6!$J$3,Sheet6!$J$4,IF('January 2023'!C1541=Sheet6!$K$3,Sheet6!$K$4,IF('January 2023'!C1541=Sheet6!$L$3,Sheet6!$L$4))))))))</f>
        <v>0.11591202664236167</v>
      </c>
      <c r="AG1541" s="74">
        <f t="shared" ref="AG1541:AG1604" si="365">IFERROR(Y1541/L1541,0)</f>
        <v>0.15514565425023905</v>
      </c>
      <c r="AH1541" s="71">
        <v>0.83099999999999996</v>
      </c>
      <c r="AI1541" s="72">
        <f t="shared" ref="AI1541:AI1604" si="366">IF(AG1541&gt;AH1541,1,0)</f>
        <v>0</v>
      </c>
      <c r="AJ1541" s="73">
        <f t="shared" ref="AJ1541:AJ1604" si="367">IFERROR(AB1541/X1541,0)</f>
        <v>0.75</v>
      </c>
      <c r="AK1541" s="73">
        <v>0.63021003652928631</v>
      </c>
      <c r="AL1541" s="95">
        <f t="shared" ref="AL1541:AL1604" si="368">IF(AJ1541&gt;=AK1541,1,0)</f>
        <v>1</v>
      </c>
      <c r="AM1541" s="107">
        <v>0</v>
      </c>
      <c r="AN1541" s="98">
        <f t="shared" ref="AN1541:AN1604" si="369">IF(((AH1541*L1541)-(AG1541*L1541))&lt;0,0,((AH1541*L1541)-(AG1541*L1541)))</f>
        <v>1132.1911999999975</v>
      </c>
      <c r="AO1541" s="99" t="e">
        <f>SUMIF([1]Sheet1!$AB:$AB,E1541,[1]Sheet1!$AA:$AA)</f>
        <v>#VALUE!</v>
      </c>
      <c r="AP1541" s="100" t="str">
        <f t="shared" ref="AP1541:AP1604" si="370">IF(AN1541=0,100%,IFERROR((AO1541/AN1541),""))</f>
        <v/>
      </c>
      <c r="AQ1541" s="97">
        <f t="shared" ref="AQ1541:AQ1604" si="371">IF(AND(AN1541&gt;0,AP1541&gt;=100%),1,0)</f>
        <v>1</v>
      </c>
      <c r="AR1541" s="100">
        <f t="shared" ref="AR1541:AR1604" si="372">IFERROR(AA1541/Z1541,0)</f>
        <v>1.31055900621118</v>
      </c>
      <c r="AS1541" s="101">
        <f t="shared" ref="AS1541:AS1604" si="373">1-(AR1541*AG1541)</f>
        <v>0.79667246554782334</v>
      </c>
      <c r="AT1541" s="100">
        <v>0.11591202664236167</v>
      </c>
      <c r="AU1541" s="108">
        <f t="shared" ref="AU1541:AU1604" si="374">IF(AS1541&lt;=AT1541,1,0)</f>
        <v>0</v>
      </c>
    </row>
    <row r="1542" spans="1:47" hidden="1">
      <c r="A1542" s="21">
        <v>44927</v>
      </c>
      <c r="B1542" s="23" t="s">
        <v>13</v>
      </c>
      <c r="C1542" s="23" t="s">
        <v>974</v>
      </c>
      <c r="D1542" s="23" t="s">
        <v>1450</v>
      </c>
      <c r="E1542" s="23">
        <v>1000259939</v>
      </c>
      <c r="F1542" s="23" t="s">
        <v>32</v>
      </c>
      <c r="G1542" s="22">
        <v>1069288</v>
      </c>
      <c r="H1542" s="36" t="s">
        <v>20</v>
      </c>
      <c r="I1542" s="4" t="s">
        <v>3524</v>
      </c>
      <c r="J1542" s="4" t="s">
        <v>3562</v>
      </c>
      <c r="K1542" s="24">
        <v>1651.1499999999996</v>
      </c>
      <c r="L1542" s="24">
        <v>1651.1499999999996</v>
      </c>
      <c r="M1542" s="29">
        <v>0</v>
      </c>
      <c r="N1542" s="29">
        <v>0</v>
      </c>
      <c r="O1542" s="29">
        <v>4</v>
      </c>
      <c r="P1542" s="29">
        <v>0</v>
      </c>
      <c r="Q1542" s="29">
        <v>533.4</v>
      </c>
      <c r="R1542" s="28">
        <v>0</v>
      </c>
      <c r="S1542" s="28">
        <v>32900</v>
      </c>
      <c r="T1542" s="28">
        <v>0</v>
      </c>
      <c r="U1542" s="28">
        <v>32900</v>
      </c>
      <c r="V1542" s="29">
        <v>0</v>
      </c>
      <c r="W1542" s="29">
        <v>2</v>
      </c>
      <c r="X1542" s="32">
        <f t="shared" si="360"/>
        <v>4</v>
      </c>
      <c r="Y1542" s="33">
        <f t="shared" si="361"/>
        <v>533.4</v>
      </c>
      <c r="Z1542" s="33">
        <f t="shared" si="362"/>
        <v>32900</v>
      </c>
      <c r="AA1542" s="33">
        <f t="shared" si="363"/>
        <v>32900</v>
      </c>
      <c r="AB1542" s="5">
        <v>2</v>
      </c>
      <c r="AC1542" s="6">
        <v>0</v>
      </c>
      <c r="AD1542" s="32">
        <v>0</v>
      </c>
      <c r="AE1542" s="67">
        <f t="shared" si="364"/>
        <v>0.5</v>
      </c>
      <c r="AF1542" s="70">
        <f>IF(C1542=Sheet6!$E$3,Sheet6!$E$4,IF('January 2023'!C1542=Sheet6!$F$3,Sheet6!$F$4,IF('January 2023'!C1542=Sheet6!$G$3,Sheet6!$G$4,IF('January 2023'!C1542=Sheet6!$H$3,Sheet6!$H$4,IF('January 2023'!C1542=Sheet6!$I$3,Sheet6!$I$4,IF('January 2023'!C1542=Sheet6!$J$3,Sheet6!$J$4,IF('January 2023'!C1542=Sheet6!$K$3,Sheet6!$K$4,IF('January 2023'!C1542=Sheet6!$L$3,Sheet6!$L$4))))))))</f>
        <v>0.11591202664236167</v>
      </c>
      <c r="AG1542" s="74">
        <f t="shared" si="365"/>
        <v>0.32304757290373382</v>
      </c>
      <c r="AH1542" s="71">
        <v>0.83099999999999996</v>
      </c>
      <c r="AI1542" s="72">
        <f t="shared" si="366"/>
        <v>0</v>
      </c>
      <c r="AJ1542" s="73">
        <f t="shared" si="367"/>
        <v>0.5</v>
      </c>
      <c r="AK1542" s="73">
        <v>0.63021003652928631</v>
      </c>
      <c r="AL1542" s="95">
        <f t="shared" si="368"/>
        <v>0</v>
      </c>
      <c r="AM1542" s="107">
        <v>0</v>
      </c>
      <c r="AN1542" s="98">
        <f t="shared" si="369"/>
        <v>838.70564999999976</v>
      </c>
      <c r="AO1542" s="99" t="e">
        <f>SUMIF([1]Sheet1!$AB:$AB,E1542,[1]Sheet1!$AA:$AA)</f>
        <v>#VALUE!</v>
      </c>
      <c r="AP1542" s="100" t="str">
        <f t="shared" si="370"/>
        <v/>
      </c>
      <c r="AQ1542" s="97">
        <f t="shared" si="371"/>
        <v>1</v>
      </c>
      <c r="AR1542" s="100">
        <f t="shared" si="372"/>
        <v>1</v>
      </c>
      <c r="AS1542" s="101">
        <f t="shared" si="373"/>
        <v>0.67695242709626613</v>
      </c>
      <c r="AT1542" s="100">
        <v>0.11591202664236167</v>
      </c>
      <c r="AU1542" s="108">
        <f t="shared" si="374"/>
        <v>0</v>
      </c>
    </row>
    <row r="1543" spans="1:47" hidden="1">
      <c r="A1543" s="21">
        <v>44927</v>
      </c>
      <c r="B1543" s="23" t="s">
        <v>13</v>
      </c>
      <c r="C1543" s="23" t="s">
        <v>974</v>
      </c>
      <c r="D1543" s="23" t="s">
        <v>1413</v>
      </c>
      <c r="E1543" s="23">
        <v>1000284128</v>
      </c>
      <c r="F1543" s="23" t="s">
        <v>32</v>
      </c>
      <c r="G1543" s="22">
        <v>1079549</v>
      </c>
      <c r="H1543" s="36" t="s">
        <v>20</v>
      </c>
      <c r="I1543" s="4" t="s">
        <v>3526</v>
      </c>
      <c r="J1543" s="4" t="s">
        <v>3563</v>
      </c>
      <c r="K1543" s="24">
        <v>1648.3999999999942</v>
      </c>
      <c r="L1543" s="24">
        <v>1648.3999999999942</v>
      </c>
      <c r="M1543" s="29">
        <v>0</v>
      </c>
      <c r="N1543" s="29">
        <v>0</v>
      </c>
      <c r="O1543" s="29">
        <v>12</v>
      </c>
      <c r="P1543" s="29">
        <v>0</v>
      </c>
      <c r="Q1543" s="29">
        <v>1291.8</v>
      </c>
      <c r="R1543" s="28">
        <v>0</v>
      </c>
      <c r="S1543" s="28">
        <v>83000</v>
      </c>
      <c r="T1543" s="28">
        <v>0</v>
      </c>
      <c r="U1543" s="28">
        <v>83000</v>
      </c>
      <c r="V1543" s="29">
        <v>0</v>
      </c>
      <c r="W1543" s="29">
        <v>6</v>
      </c>
      <c r="X1543" s="32">
        <f t="shared" si="360"/>
        <v>12</v>
      </c>
      <c r="Y1543" s="33">
        <f t="shared" si="361"/>
        <v>1291.8</v>
      </c>
      <c r="Z1543" s="33">
        <f t="shared" si="362"/>
        <v>83000</v>
      </c>
      <c r="AA1543" s="33">
        <f t="shared" si="363"/>
        <v>83000</v>
      </c>
      <c r="AB1543" s="5">
        <v>6</v>
      </c>
      <c r="AC1543" s="6">
        <v>0</v>
      </c>
      <c r="AD1543" s="32">
        <v>0</v>
      </c>
      <c r="AE1543" s="67">
        <f t="shared" si="364"/>
        <v>0.5</v>
      </c>
      <c r="AF1543" s="70">
        <f>IF(C1543=Sheet6!$E$3,Sheet6!$E$4,IF('January 2023'!C1543=Sheet6!$F$3,Sheet6!$F$4,IF('January 2023'!C1543=Sheet6!$G$3,Sheet6!$G$4,IF('January 2023'!C1543=Sheet6!$H$3,Sheet6!$H$4,IF('January 2023'!C1543=Sheet6!$I$3,Sheet6!$I$4,IF('January 2023'!C1543=Sheet6!$J$3,Sheet6!$J$4,IF('January 2023'!C1543=Sheet6!$K$3,Sheet6!$K$4,IF('January 2023'!C1543=Sheet6!$L$3,Sheet6!$L$4))))))))</f>
        <v>0.11591202664236167</v>
      </c>
      <c r="AG1543" s="74">
        <f t="shared" si="365"/>
        <v>0.78366901237563968</v>
      </c>
      <c r="AH1543" s="71">
        <v>0.83099999999999996</v>
      </c>
      <c r="AI1543" s="72">
        <f t="shared" si="366"/>
        <v>0</v>
      </c>
      <c r="AJ1543" s="73">
        <f t="shared" si="367"/>
        <v>0.5</v>
      </c>
      <c r="AK1543" s="73">
        <v>0.63021003652928631</v>
      </c>
      <c r="AL1543" s="95">
        <f t="shared" si="368"/>
        <v>0</v>
      </c>
      <c r="AM1543" s="107">
        <v>0</v>
      </c>
      <c r="AN1543" s="98">
        <f t="shared" si="369"/>
        <v>78.020399999995107</v>
      </c>
      <c r="AO1543" s="99" t="e">
        <f>SUMIF([1]Sheet1!$AB:$AB,E1543,[1]Sheet1!$AA:$AA)</f>
        <v>#VALUE!</v>
      </c>
      <c r="AP1543" s="100" t="str">
        <f t="shared" si="370"/>
        <v/>
      </c>
      <c r="AQ1543" s="97">
        <f t="shared" si="371"/>
        <v>1</v>
      </c>
      <c r="AR1543" s="100">
        <f t="shared" si="372"/>
        <v>1</v>
      </c>
      <c r="AS1543" s="101">
        <f t="shared" si="373"/>
        <v>0.21633098762436032</v>
      </c>
      <c r="AT1543" s="100">
        <v>0.11591202664236167</v>
      </c>
      <c r="AU1543" s="108">
        <f t="shared" si="374"/>
        <v>0</v>
      </c>
    </row>
    <row r="1544" spans="1:47" hidden="1">
      <c r="A1544" s="21">
        <v>44927</v>
      </c>
      <c r="B1544" s="23" t="s">
        <v>13</v>
      </c>
      <c r="C1544" s="23" t="s">
        <v>974</v>
      </c>
      <c r="D1544" s="23" t="s">
        <v>1381</v>
      </c>
      <c r="E1544" s="23">
        <v>1000281007</v>
      </c>
      <c r="F1544" s="23" t="s">
        <v>32</v>
      </c>
      <c r="G1544" s="22">
        <v>1069288</v>
      </c>
      <c r="H1544" s="36" t="s">
        <v>20</v>
      </c>
      <c r="I1544" s="4" t="s">
        <v>3517</v>
      </c>
      <c r="J1544" s="4" t="s">
        <v>3555</v>
      </c>
      <c r="K1544" s="24">
        <v>1605.8000000000175</v>
      </c>
      <c r="L1544" s="24">
        <v>1605.8000000000175</v>
      </c>
      <c r="M1544" s="29">
        <v>0</v>
      </c>
      <c r="N1544" s="29">
        <v>0</v>
      </c>
      <c r="O1544" s="29">
        <v>5</v>
      </c>
      <c r="P1544" s="29">
        <v>0</v>
      </c>
      <c r="Q1544" s="29">
        <v>400.9</v>
      </c>
      <c r="R1544" s="28">
        <v>0</v>
      </c>
      <c r="S1544" s="28">
        <v>26500</v>
      </c>
      <c r="T1544" s="28">
        <v>0</v>
      </c>
      <c r="U1544" s="28">
        <v>28500</v>
      </c>
      <c r="V1544" s="29">
        <v>0</v>
      </c>
      <c r="W1544" s="29">
        <v>3</v>
      </c>
      <c r="X1544" s="32">
        <f t="shared" si="360"/>
        <v>5</v>
      </c>
      <c r="Y1544" s="33">
        <f t="shared" si="361"/>
        <v>400.9</v>
      </c>
      <c r="Z1544" s="33">
        <f t="shared" si="362"/>
        <v>26500</v>
      </c>
      <c r="AA1544" s="33">
        <f t="shared" si="363"/>
        <v>28500</v>
      </c>
      <c r="AB1544" s="5">
        <v>3</v>
      </c>
      <c r="AC1544" s="6">
        <v>0</v>
      </c>
      <c r="AD1544" s="32">
        <v>0</v>
      </c>
      <c r="AE1544" s="67">
        <f t="shared" si="364"/>
        <v>0.6</v>
      </c>
      <c r="AF1544" s="70">
        <f>IF(C1544=Sheet6!$E$3,Sheet6!$E$4,IF('January 2023'!C1544=Sheet6!$F$3,Sheet6!$F$4,IF('January 2023'!C1544=Sheet6!$G$3,Sheet6!$G$4,IF('January 2023'!C1544=Sheet6!$H$3,Sheet6!$H$4,IF('January 2023'!C1544=Sheet6!$I$3,Sheet6!$I$4,IF('January 2023'!C1544=Sheet6!$J$3,Sheet6!$J$4,IF('January 2023'!C1544=Sheet6!$K$3,Sheet6!$K$4,IF('January 2023'!C1544=Sheet6!$L$3,Sheet6!$L$4))))))))</f>
        <v>0.11591202664236167</v>
      </c>
      <c r="AG1544" s="74">
        <f t="shared" si="365"/>
        <v>0.24965749159297274</v>
      </c>
      <c r="AH1544" s="71">
        <v>0.83099999999999996</v>
      </c>
      <c r="AI1544" s="72">
        <f t="shared" si="366"/>
        <v>0</v>
      </c>
      <c r="AJ1544" s="73">
        <f t="shared" si="367"/>
        <v>0.6</v>
      </c>
      <c r="AK1544" s="73">
        <v>0.63021003652928631</v>
      </c>
      <c r="AL1544" s="95">
        <f t="shared" si="368"/>
        <v>0</v>
      </c>
      <c r="AM1544" s="107">
        <v>0</v>
      </c>
      <c r="AN1544" s="98">
        <f t="shared" si="369"/>
        <v>933.51980000001447</v>
      </c>
      <c r="AO1544" s="99" t="e">
        <f>SUMIF([1]Sheet1!$AB:$AB,E1544,[1]Sheet1!$AA:$AA)</f>
        <v>#VALUE!</v>
      </c>
      <c r="AP1544" s="100" t="str">
        <f t="shared" si="370"/>
        <v/>
      </c>
      <c r="AQ1544" s="97">
        <f t="shared" si="371"/>
        <v>1</v>
      </c>
      <c r="AR1544" s="100">
        <f t="shared" si="372"/>
        <v>1.0754716981132075</v>
      </c>
      <c r="AS1544" s="101">
        <f t="shared" si="373"/>
        <v>0.73150043356982186</v>
      </c>
      <c r="AT1544" s="100">
        <v>0.11591202664236167</v>
      </c>
      <c r="AU1544" s="108">
        <f t="shared" si="374"/>
        <v>0</v>
      </c>
    </row>
    <row r="1545" spans="1:47" hidden="1">
      <c r="A1545" s="21">
        <v>44927</v>
      </c>
      <c r="B1545" s="22" t="s">
        <v>13</v>
      </c>
      <c r="C1545" s="22" t="s">
        <v>974</v>
      </c>
      <c r="D1545" s="22" t="s">
        <v>1432</v>
      </c>
      <c r="E1545" s="22">
        <v>1000280514</v>
      </c>
      <c r="F1545" s="22" t="s">
        <v>32</v>
      </c>
      <c r="G1545" s="22">
        <v>1069288</v>
      </c>
      <c r="H1545" s="36" t="s">
        <v>20</v>
      </c>
      <c r="I1545" s="4" t="s">
        <v>3526</v>
      </c>
      <c r="J1545" s="4" t="s">
        <v>3563</v>
      </c>
      <c r="K1545" s="25">
        <v>1602</v>
      </c>
      <c r="L1545" s="25">
        <v>1602</v>
      </c>
      <c r="M1545" s="26">
        <v>0</v>
      </c>
      <c r="N1545" s="26">
        <v>0</v>
      </c>
      <c r="O1545" s="26">
        <v>7</v>
      </c>
      <c r="P1545" s="26">
        <v>0</v>
      </c>
      <c r="Q1545" s="26">
        <v>1150.3</v>
      </c>
      <c r="R1545" s="27">
        <v>0</v>
      </c>
      <c r="S1545" s="27">
        <v>71400</v>
      </c>
      <c r="T1545" s="28">
        <v>0</v>
      </c>
      <c r="U1545" s="27">
        <v>71400</v>
      </c>
      <c r="V1545" s="29">
        <v>0</v>
      </c>
      <c r="W1545" s="26">
        <v>3</v>
      </c>
      <c r="X1545" s="30">
        <f t="shared" si="360"/>
        <v>7</v>
      </c>
      <c r="Y1545" s="31">
        <f t="shared" si="361"/>
        <v>1150.3</v>
      </c>
      <c r="Z1545" s="31">
        <f t="shared" si="362"/>
        <v>71400</v>
      </c>
      <c r="AA1545" s="31">
        <f t="shared" si="363"/>
        <v>71400</v>
      </c>
      <c r="AB1545" s="5">
        <v>3</v>
      </c>
      <c r="AC1545" s="6">
        <v>0</v>
      </c>
      <c r="AD1545" s="30">
        <v>0</v>
      </c>
      <c r="AE1545" s="67">
        <f t="shared" si="364"/>
        <v>0.42857142857142855</v>
      </c>
      <c r="AF1545" s="70">
        <f>IF(C1545=Sheet6!$E$3,Sheet6!$E$4,IF('January 2023'!C1545=Sheet6!$F$3,Sheet6!$F$4,IF('January 2023'!C1545=Sheet6!$G$3,Sheet6!$G$4,IF('January 2023'!C1545=Sheet6!$H$3,Sheet6!$H$4,IF('January 2023'!C1545=Sheet6!$I$3,Sheet6!$I$4,IF('January 2023'!C1545=Sheet6!$J$3,Sheet6!$J$4,IF('January 2023'!C1545=Sheet6!$K$3,Sheet6!$K$4,IF('January 2023'!C1545=Sheet6!$L$3,Sheet6!$L$4))))))))</f>
        <v>0.11591202664236167</v>
      </c>
      <c r="AG1545" s="74">
        <f t="shared" si="365"/>
        <v>0.71803995006242194</v>
      </c>
      <c r="AH1545" s="71">
        <v>0.83099999999999996</v>
      </c>
      <c r="AI1545" s="72">
        <f t="shared" si="366"/>
        <v>0</v>
      </c>
      <c r="AJ1545" s="73">
        <f t="shared" si="367"/>
        <v>0.42857142857142855</v>
      </c>
      <c r="AK1545" s="73">
        <v>0.63021003652928631</v>
      </c>
      <c r="AL1545" s="95">
        <f t="shared" si="368"/>
        <v>0</v>
      </c>
      <c r="AM1545" s="107">
        <v>0</v>
      </c>
      <c r="AN1545" s="98">
        <f t="shared" si="369"/>
        <v>180.96199999999999</v>
      </c>
      <c r="AO1545" s="99" t="e">
        <f>SUMIF([1]Sheet1!$AB:$AB,E1545,[1]Sheet1!$AA:$AA)</f>
        <v>#VALUE!</v>
      </c>
      <c r="AP1545" s="100" t="str">
        <f t="shared" si="370"/>
        <v/>
      </c>
      <c r="AQ1545" s="97">
        <f t="shared" si="371"/>
        <v>1</v>
      </c>
      <c r="AR1545" s="100">
        <f t="shared" si="372"/>
        <v>1</v>
      </c>
      <c r="AS1545" s="101">
        <f t="shared" si="373"/>
        <v>0.28196004993757806</v>
      </c>
      <c r="AT1545" s="100">
        <v>0.11591202664236167</v>
      </c>
      <c r="AU1545" s="108">
        <f t="shared" si="374"/>
        <v>0</v>
      </c>
    </row>
    <row r="1546" spans="1:47" hidden="1">
      <c r="A1546" s="21">
        <v>44927</v>
      </c>
      <c r="B1546" s="23" t="s">
        <v>13</v>
      </c>
      <c r="C1546" s="23" t="s">
        <v>974</v>
      </c>
      <c r="D1546" s="23" t="s">
        <v>1371</v>
      </c>
      <c r="E1546" s="23">
        <v>1000280677</v>
      </c>
      <c r="F1546" s="23" t="s">
        <v>32</v>
      </c>
      <c r="G1546" s="22">
        <v>1079549</v>
      </c>
      <c r="H1546" s="36" t="s">
        <v>20</v>
      </c>
      <c r="I1546" s="4" t="s">
        <v>3517</v>
      </c>
      <c r="J1546" s="4" t="s">
        <v>3555</v>
      </c>
      <c r="K1546" s="24">
        <v>1578.5999999999913</v>
      </c>
      <c r="L1546" s="24">
        <v>1578.5999999999913</v>
      </c>
      <c r="M1546" s="29">
        <v>0</v>
      </c>
      <c r="N1546" s="29">
        <v>0</v>
      </c>
      <c r="O1546" s="29">
        <v>3</v>
      </c>
      <c r="P1546" s="29">
        <v>0</v>
      </c>
      <c r="Q1546" s="29">
        <v>428.9</v>
      </c>
      <c r="R1546" s="28">
        <v>0</v>
      </c>
      <c r="S1546" s="28">
        <v>27059.08</v>
      </c>
      <c r="T1546" s="28">
        <v>0</v>
      </c>
      <c r="U1546" s="28">
        <v>34300</v>
      </c>
      <c r="V1546" s="29">
        <v>0</v>
      </c>
      <c r="W1546" s="29">
        <v>2</v>
      </c>
      <c r="X1546" s="32">
        <f t="shared" si="360"/>
        <v>3</v>
      </c>
      <c r="Y1546" s="33">
        <f t="shared" si="361"/>
        <v>428.9</v>
      </c>
      <c r="Z1546" s="33">
        <f t="shared" si="362"/>
        <v>27059.08</v>
      </c>
      <c r="AA1546" s="33">
        <f t="shared" si="363"/>
        <v>34300</v>
      </c>
      <c r="AB1546" s="5">
        <v>2</v>
      </c>
      <c r="AC1546" s="6">
        <v>0</v>
      </c>
      <c r="AD1546" s="32">
        <v>0</v>
      </c>
      <c r="AE1546" s="67">
        <f t="shared" si="364"/>
        <v>0.66666666666666663</v>
      </c>
      <c r="AF1546" s="70">
        <f>IF(C1546=Sheet6!$E$3,Sheet6!$E$4,IF('January 2023'!C1546=Sheet6!$F$3,Sheet6!$F$4,IF('January 2023'!C1546=Sheet6!$G$3,Sheet6!$G$4,IF('January 2023'!C1546=Sheet6!$H$3,Sheet6!$H$4,IF('January 2023'!C1546=Sheet6!$I$3,Sheet6!$I$4,IF('January 2023'!C1546=Sheet6!$J$3,Sheet6!$J$4,IF('January 2023'!C1546=Sheet6!$K$3,Sheet6!$K$4,IF('January 2023'!C1546=Sheet6!$L$3,Sheet6!$L$4))))))))</f>
        <v>0.11591202664236167</v>
      </c>
      <c r="AG1546" s="74">
        <f t="shared" si="365"/>
        <v>0.2716964398834425</v>
      </c>
      <c r="AH1546" s="71">
        <v>0.83099999999999996</v>
      </c>
      <c r="AI1546" s="72">
        <f t="shared" si="366"/>
        <v>0</v>
      </c>
      <c r="AJ1546" s="73">
        <f t="shared" si="367"/>
        <v>0.66666666666666663</v>
      </c>
      <c r="AK1546" s="73">
        <v>0.63021003652928631</v>
      </c>
      <c r="AL1546" s="95">
        <f t="shared" si="368"/>
        <v>1</v>
      </c>
      <c r="AM1546" s="107">
        <v>0</v>
      </c>
      <c r="AN1546" s="98">
        <f t="shared" si="369"/>
        <v>882.91659999999263</v>
      </c>
      <c r="AO1546" s="99" t="e">
        <f>SUMIF([1]Sheet1!$AB:$AB,E1546,[1]Sheet1!$AA:$AA)</f>
        <v>#VALUE!</v>
      </c>
      <c r="AP1546" s="100" t="str">
        <f t="shared" si="370"/>
        <v/>
      </c>
      <c r="AQ1546" s="97">
        <f t="shared" si="371"/>
        <v>1</v>
      </c>
      <c r="AR1546" s="100">
        <f t="shared" si="372"/>
        <v>1.2675966810401536</v>
      </c>
      <c r="AS1546" s="101">
        <f t="shared" si="373"/>
        <v>0.65559849455332264</v>
      </c>
      <c r="AT1546" s="100">
        <v>0.11591202664236167</v>
      </c>
      <c r="AU1546" s="108">
        <f t="shared" si="374"/>
        <v>0</v>
      </c>
    </row>
    <row r="1547" spans="1:47" hidden="1">
      <c r="A1547" s="21">
        <v>44927</v>
      </c>
      <c r="B1547" s="23" t="s">
        <v>13</v>
      </c>
      <c r="C1547" s="23" t="s">
        <v>974</v>
      </c>
      <c r="D1547" s="23" t="s">
        <v>1447</v>
      </c>
      <c r="E1547" s="23">
        <v>1001853909</v>
      </c>
      <c r="F1547" s="23" t="s">
        <v>32</v>
      </c>
      <c r="G1547" s="22">
        <v>1079549</v>
      </c>
      <c r="H1547" s="36" t="s">
        <v>20</v>
      </c>
      <c r="I1547" s="4" t="s">
        <v>3515</v>
      </c>
      <c r="J1547" s="4" t="s">
        <v>3553</v>
      </c>
      <c r="K1547" s="24">
        <v>1563.4300000000076</v>
      </c>
      <c r="L1547" s="24">
        <v>1563.4300000000076</v>
      </c>
      <c r="M1547" s="29">
        <v>0</v>
      </c>
      <c r="N1547" s="29">
        <v>0</v>
      </c>
      <c r="O1547" s="29">
        <v>9</v>
      </c>
      <c r="P1547" s="29">
        <v>0</v>
      </c>
      <c r="Q1547" s="29">
        <v>1442.6</v>
      </c>
      <c r="R1547" s="28">
        <v>0</v>
      </c>
      <c r="S1547" s="28">
        <v>94000</v>
      </c>
      <c r="T1547" s="28">
        <v>0</v>
      </c>
      <c r="U1547" s="28">
        <v>94000</v>
      </c>
      <c r="V1547" s="29">
        <v>0</v>
      </c>
      <c r="W1547" s="29">
        <v>5</v>
      </c>
      <c r="X1547" s="32">
        <f t="shared" si="360"/>
        <v>9</v>
      </c>
      <c r="Y1547" s="33">
        <f t="shared" si="361"/>
        <v>1442.6</v>
      </c>
      <c r="Z1547" s="33">
        <f t="shared" si="362"/>
        <v>94000</v>
      </c>
      <c r="AA1547" s="33">
        <f t="shared" si="363"/>
        <v>94000</v>
      </c>
      <c r="AB1547" s="5">
        <v>5</v>
      </c>
      <c r="AC1547" s="6">
        <v>0</v>
      </c>
      <c r="AD1547" s="32">
        <v>0</v>
      </c>
      <c r="AE1547" s="67">
        <f t="shared" si="364"/>
        <v>0.55555555555555558</v>
      </c>
      <c r="AF1547" s="70">
        <f>IF(C1547=Sheet6!$E$3,Sheet6!$E$4,IF('January 2023'!C1547=Sheet6!$F$3,Sheet6!$F$4,IF('January 2023'!C1547=Sheet6!$G$3,Sheet6!$G$4,IF('January 2023'!C1547=Sheet6!$H$3,Sheet6!$H$4,IF('January 2023'!C1547=Sheet6!$I$3,Sheet6!$I$4,IF('January 2023'!C1547=Sheet6!$J$3,Sheet6!$J$4,IF('January 2023'!C1547=Sheet6!$K$3,Sheet6!$K$4,IF('January 2023'!C1547=Sheet6!$L$3,Sheet6!$L$4))))))))</f>
        <v>0.11591202664236167</v>
      </c>
      <c r="AG1547" s="74">
        <f t="shared" si="365"/>
        <v>0.92271480015094565</v>
      </c>
      <c r="AH1547" s="71">
        <v>0.83099999999999996</v>
      </c>
      <c r="AI1547" s="72">
        <f t="shared" si="366"/>
        <v>1</v>
      </c>
      <c r="AJ1547" s="73">
        <f t="shared" si="367"/>
        <v>0.55555555555555558</v>
      </c>
      <c r="AK1547" s="73">
        <v>0.63021003652928631</v>
      </c>
      <c r="AL1547" s="95">
        <f t="shared" si="368"/>
        <v>0</v>
      </c>
      <c r="AM1547" s="107">
        <v>0</v>
      </c>
      <c r="AN1547" s="98">
        <f t="shared" si="369"/>
        <v>0</v>
      </c>
      <c r="AO1547" s="99" t="e">
        <f>SUMIF([1]Sheet1!$AB:$AB,E1547,[1]Sheet1!$AA:$AA)</f>
        <v>#VALUE!</v>
      </c>
      <c r="AP1547" s="100">
        <f t="shared" si="370"/>
        <v>1</v>
      </c>
      <c r="AQ1547" s="97">
        <f t="shared" si="371"/>
        <v>0</v>
      </c>
      <c r="AR1547" s="100">
        <f t="shared" si="372"/>
        <v>1</v>
      </c>
      <c r="AS1547" s="101">
        <f t="shared" si="373"/>
        <v>7.7285199849054353E-2</v>
      </c>
      <c r="AT1547" s="100">
        <v>0.11591202664236167</v>
      </c>
      <c r="AU1547" s="108">
        <f t="shared" si="374"/>
        <v>1</v>
      </c>
    </row>
    <row r="1548" spans="1:47" hidden="1">
      <c r="A1548" s="21">
        <v>44927</v>
      </c>
      <c r="B1548" s="22" t="s">
        <v>13</v>
      </c>
      <c r="C1548" s="22" t="s">
        <v>974</v>
      </c>
      <c r="D1548" s="22" t="s">
        <v>1463</v>
      </c>
      <c r="E1548" s="22">
        <v>1002057139</v>
      </c>
      <c r="F1548" s="22" t="s">
        <v>32</v>
      </c>
      <c r="G1548" s="22">
        <v>1079549</v>
      </c>
      <c r="H1548" s="36" t="s">
        <v>20</v>
      </c>
      <c r="I1548" s="4" t="s">
        <v>3517</v>
      </c>
      <c r="J1548" s="4" t="s">
        <v>3555</v>
      </c>
      <c r="K1548" s="25">
        <v>1562</v>
      </c>
      <c r="L1548" s="25">
        <v>1562</v>
      </c>
      <c r="M1548" s="26">
        <v>0</v>
      </c>
      <c r="N1548" s="26">
        <v>0</v>
      </c>
      <c r="O1548" s="26">
        <v>2</v>
      </c>
      <c r="P1548" s="26">
        <v>0</v>
      </c>
      <c r="Q1548" s="26">
        <v>1614.3999999999999</v>
      </c>
      <c r="R1548" s="27">
        <v>0</v>
      </c>
      <c r="S1548" s="27">
        <v>103379.92</v>
      </c>
      <c r="T1548" s="28">
        <v>0</v>
      </c>
      <c r="U1548" s="27">
        <v>113750</v>
      </c>
      <c r="V1548" s="29">
        <v>0</v>
      </c>
      <c r="W1548" s="26">
        <v>2</v>
      </c>
      <c r="X1548" s="30">
        <f t="shared" si="360"/>
        <v>2</v>
      </c>
      <c r="Y1548" s="31">
        <f t="shared" si="361"/>
        <v>1614.3999999999999</v>
      </c>
      <c r="Z1548" s="31">
        <f t="shared" si="362"/>
        <v>103379.92</v>
      </c>
      <c r="AA1548" s="31">
        <f t="shared" si="363"/>
        <v>113750</v>
      </c>
      <c r="AB1548" s="5">
        <v>2</v>
      </c>
      <c r="AC1548" s="6">
        <v>0</v>
      </c>
      <c r="AD1548" s="30">
        <v>0</v>
      </c>
      <c r="AE1548" s="67">
        <f t="shared" si="364"/>
        <v>1</v>
      </c>
      <c r="AF1548" s="70">
        <f>IF(C1548=Sheet6!$E$3,Sheet6!$E$4,IF('January 2023'!C1548=Sheet6!$F$3,Sheet6!$F$4,IF('January 2023'!C1548=Sheet6!$G$3,Sheet6!$G$4,IF('January 2023'!C1548=Sheet6!$H$3,Sheet6!$H$4,IF('January 2023'!C1548=Sheet6!$I$3,Sheet6!$I$4,IF('January 2023'!C1548=Sheet6!$J$3,Sheet6!$J$4,IF('January 2023'!C1548=Sheet6!$K$3,Sheet6!$K$4,IF('January 2023'!C1548=Sheet6!$L$3,Sheet6!$L$4))))))))</f>
        <v>0.11591202664236167</v>
      </c>
      <c r="AG1548" s="74">
        <f t="shared" si="365"/>
        <v>1.0335467349551857</v>
      </c>
      <c r="AH1548" s="71">
        <v>0.83099999999999996</v>
      </c>
      <c r="AI1548" s="72">
        <f t="shared" si="366"/>
        <v>1</v>
      </c>
      <c r="AJ1548" s="73">
        <f t="shared" si="367"/>
        <v>1</v>
      </c>
      <c r="AK1548" s="73">
        <v>0.63021003652928631</v>
      </c>
      <c r="AL1548" s="95">
        <f t="shared" si="368"/>
        <v>1</v>
      </c>
      <c r="AM1548" s="107">
        <v>0</v>
      </c>
      <c r="AN1548" s="98">
        <f t="shared" si="369"/>
        <v>0</v>
      </c>
      <c r="AO1548" s="99" t="e">
        <f>SUMIF([1]Sheet1!$AB:$AB,E1548,[1]Sheet1!$AA:$AA)</f>
        <v>#VALUE!</v>
      </c>
      <c r="AP1548" s="100">
        <f t="shared" si="370"/>
        <v>1</v>
      </c>
      <c r="AQ1548" s="97">
        <f t="shared" si="371"/>
        <v>0</v>
      </c>
      <c r="AR1548" s="100">
        <f t="shared" si="372"/>
        <v>1.1003103890968382</v>
      </c>
      <c r="AS1548" s="101">
        <f t="shared" si="373"/>
        <v>-0.13722221008830715</v>
      </c>
      <c r="AT1548" s="100">
        <v>0.11591202664236167</v>
      </c>
      <c r="AU1548" s="108">
        <f t="shared" si="374"/>
        <v>1</v>
      </c>
    </row>
    <row r="1549" spans="1:47" hidden="1">
      <c r="A1549" s="21">
        <v>44927</v>
      </c>
      <c r="B1549" s="22" t="s">
        <v>13</v>
      </c>
      <c r="C1549" s="22" t="s">
        <v>974</v>
      </c>
      <c r="D1549" s="22" t="s">
        <v>1452</v>
      </c>
      <c r="E1549" s="22">
        <v>1000260060</v>
      </c>
      <c r="F1549" s="22" t="s">
        <v>32</v>
      </c>
      <c r="G1549" s="22">
        <v>1069288</v>
      </c>
      <c r="H1549" s="36" t="s">
        <v>20</v>
      </c>
      <c r="I1549" s="4" t="s">
        <v>3524</v>
      </c>
      <c r="J1549" s="4" t="s">
        <v>3562</v>
      </c>
      <c r="K1549" s="25">
        <v>1511.1630719999998</v>
      </c>
      <c r="L1549" s="25">
        <v>1511.1630719999998</v>
      </c>
      <c r="M1549" s="26">
        <v>0</v>
      </c>
      <c r="N1549" s="26">
        <v>0</v>
      </c>
      <c r="O1549" s="26">
        <v>5</v>
      </c>
      <c r="P1549" s="26">
        <v>0</v>
      </c>
      <c r="Q1549" s="26">
        <v>747.7</v>
      </c>
      <c r="R1549" s="27">
        <v>0</v>
      </c>
      <c r="S1549" s="27">
        <v>42512.85</v>
      </c>
      <c r="T1549" s="28">
        <v>0</v>
      </c>
      <c r="U1549" s="27">
        <v>75000</v>
      </c>
      <c r="V1549" s="29">
        <v>0</v>
      </c>
      <c r="W1549" s="26">
        <v>2</v>
      </c>
      <c r="X1549" s="30">
        <f t="shared" si="360"/>
        <v>5</v>
      </c>
      <c r="Y1549" s="31">
        <f t="shared" si="361"/>
        <v>747.7</v>
      </c>
      <c r="Z1549" s="31">
        <f t="shared" si="362"/>
        <v>42512.85</v>
      </c>
      <c r="AA1549" s="31">
        <f t="shared" si="363"/>
        <v>75000</v>
      </c>
      <c r="AB1549" s="5">
        <v>2</v>
      </c>
      <c r="AC1549" s="6">
        <v>0</v>
      </c>
      <c r="AD1549" s="30">
        <v>0</v>
      </c>
      <c r="AE1549" s="67">
        <f t="shared" si="364"/>
        <v>0.4</v>
      </c>
      <c r="AF1549" s="70">
        <f>IF(C1549=Sheet6!$E$3,Sheet6!$E$4,IF('January 2023'!C1549=Sheet6!$F$3,Sheet6!$F$4,IF('January 2023'!C1549=Sheet6!$G$3,Sheet6!$G$4,IF('January 2023'!C1549=Sheet6!$H$3,Sheet6!$H$4,IF('January 2023'!C1549=Sheet6!$I$3,Sheet6!$I$4,IF('January 2023'!C1549=Sheet6!$J$3,Sheet6!$J$4,IF('January 2023'!C1549=Sheet6!$K$3,Sheet6!$K$4,IF('January 2023'!C1549=Sheet6!$L$3,Sheet6!$L$4))))))))</f>
        <v>0.11591202664236167</v>
      </c>
      <c r="AG1549" s="74">
        <f t="shared" si="365"/>
        <v>0.4947844569881073</v>
      </c>
      <c r="AH1549" s="71">
        <v>0.83099999999999996</v>
      </c>
      <c r="AI1549" s="72">
        <f t="shared" si="366"/>
        <v>0</v>
      </c>
      <c r="AJ1549" s="73">
        <f t="shared" si="367"/>
        <v>0.4</v>
      </c>
      <c r="AK1549" s="73">
        <v>0.63021003652928631</v>
      </c>
      <c r="AL1549" s="95">
        <f t="shared" si="368"/>
        <v>0</v>
      </c>
      <c r="AM1549" s="107">
        <v>0</v>
      </c>
      <c r="AN1549" s="98">
        <f t="shared" si="369"/>
        <v>508.07651283199971</v>
      </c>
      <c r="AO1549" s="99" t="e">
        <f>SUMIF([1]Sheet1!$AB:$AB,E1549,[1]Sheet1!$AA:$AA)</f>
        <v>#VALUE!</v>
      </c>
      <c r="AP1549" s="100" t="str">
        <f t="shared" si="370"/>
        <v/>
      </c>
      <c r="AQ1549" s="97">
        <f t="shared" si="371"/>
        <v>1</v>
      </c>
      <c r="AR1549" s="100">
        <f t="shared" si="372"/>
        <v>1.7641724796149871</v>
      </c>
      <c r="AS1549" s="101">
        <f t="shared" si="373"/>
        <v>0.1271148776403358</v>
      </c>
      <c r="AT1549" s="100">
        <v>0.11591202664236167</v>
      </c>
      <c r="AU1549" s="108">
        <f t="shared" si="374"/>
        <v>0</v>
      </c>
    </row>
    <row r="1550" spans="1:47" hidden="1">
      <c r="A1550" s="21">
        <v>44927</v>
      </c>
      <c r="B1550" s="22" t="s">
        <v>13</v>
      </c>
      <c r="C1550" s="22" t="s">
        <v>974</v>
      </c>
      <c r="D1550" s="22" t="s">
        <v>1433</v>
      </c>
      <c r="E1550" s="22">
        <v>1000284550</v>
      </c>
      <c r="F1550" s="22" t="s">
        <v>32</v>
      </c>
      <c r="G1550" s="22">
        <v>1079549</v>
      </c>
      <c r="H1550" s="36" t="s">
        <v>20</v>
      </c>
      <c r="I1550" s="4" t="s">
        <v>3526</v>
      </c>
      <c r="J1550" s="4" t="s">
        <v>3563</v>
      </c>
      <c r="K1550" s="25">
        <v>1497</v>
      </c>
      <c r="L1550" s="25">
        <v>1497</v>
      </c>
      <c r="M1550" s="26">
        <v>0</v>
      </c>
      <c r="N1550" s="26">
        <v>0</v>
      </c>
      <c r="O1550" s="26">
        <v>12</v>
      </c>
      <c r="P1550" s="26">
        <v>0</v>
      </c>
      <c r="Q1550" s="26">
        <v>1927.4</v>
      </c>
      <c r="R1550" s="27">
        <v>0</v>
      </c>
      <c r="S1550" s="27">
        <v>121351.2</v>
      </c>
      <c r="T1550" s="28">
        <v>0</v>
      </c>
      <c r="U1550" s="27">
        <v>150400</v>
      </c>
      <c r="V1550" s="29">
        <v>0</v>
      </c>
      <c r="W1550" s="26">
        <v>6</v>
      </c>
      <c r="X1550" s="30">
        <f t="shared" si="360"/>
        <v>12</v>
      </c>
      <c r="Y1550" s="31">
        <f t="shared" si="361"/>
        <v>1927.4</v>
      </c>
      <c r="Z1550" s="31">
        <f t="shared" si="362"/>
        <v>121351.2</v>
      </c>
      <c r="AA1550" s="31">
        <f t="shared" si="363"/>
        <v>150400</v>
      </c>
      <c r="AB1550" s="5">
        <v>6</v>
      </c>
      <c r="AC1550" s="6">
        <v>0</v>
      </c>
      <c r="AD1550" s="30">
        <v>0</v>
      </c>
      <c r="AE1550" s="67">
        <f t="shared" si="364"/>
        <v>0.5</v>
      </c>
      <c r="AF1550" s="70">
        <f>IF(C1550=Sheet6!$E$3,Sheet6!$E$4,IF('January 2023'!C1550=Sheet6!$F$3,Sheet6!$F$4,IF('January 2023'!C1550=Sheet6!$G$3,Sheet6!$G$4,IF('January 2023'!C1550=Sheet6!$H$3,Sheet6!$H$4,IF('January 2023'!C1550=Sheet6!$I$3,Sheet6!$I$4,IF('January 2023'!C1550=Sheet6!$J$3,Sheet6!$J$4,IF('January 2023'!C1550=Sheet6!$K$3,Sheet6!$K$4,IF('January 2023'!C1550=Sheet6!$L$3,Sheet6!$L$4))))))))</f>
        <v>0.11591202664236167</v>
      </c>
      <c r="AG1550" s="74">
        <f t="shared" si="365"/>
        <v>1.2875083500334001</v>
      </c>
      <c r="AH1550" s="71">
        <v>0.83099999999999996</v>
      </c>
      <c r="AI1550" s="72">
        <f t="shared" si="366"/>
        <v>1</v>
      </c>
      <c r="AJ1550" s="73">
        <f t="shared" si="367"/>
        <v>0.5</v>
      </c>
      <c r="AK1550" s="73">
        <v>0.63021003652928631</v>
      </c>
      <c r="AL1550" s="95">
        <f t="shared" si="368"/>
        <v>0</v>
      </c>
      <c r="AM1550" s="107">
        <v>0</v>
      </c>
      <c r="AN1550" s="98">
        <f t="shared" si="369"/>
        <v>0</v>
      </c>
      <c r="AO1550" s="99" t="e">
        <f>SUMIF([1]Sheet1!$AB:$AB,E1550,[1]Sheet1!$AA:$AA)</f>
        <v>#VALUE!</v>
      </c>
      <c r="AP1550" s="100">
        <f t="shared" si="370"/>
        <v>1</v>
      </c>
      <c r="AQ1550" s="97">
        <f t="shared" si="371"/>
        <v>0</v>
      </c>
      <c r="AR1550" s="100">
        <f t="shared" si="372"/>
        <v>1.2393779377542209</v>
      </c>
      <c r="AS1550" s="101">
        <f t="shared" si="373"/>
        <v>-0.59570944370573509</v>
      </c>
      <c r="AT1550" s="100">
        <v>0.11591202664236167</v>
      </c>
      <c r="AU1550" s="108">
        <f t="shared" si="374"/>
        <v>1</v>
      </c>
    </row>
    <row r="1551" spans="1:47" hidden="1">
      <c r="A1551" s="21">
        <v>44927</v>
      </c>
      <c r="B1551" s="22" t="s">
        <v>13</v>
      </c>
      <c r="C1551" s="22" t="s">
        <v>974</v>
      </c>
      <c r="D1551" s="22" t="s">
        <v>1353</v>
      </c>
      <c r="E1551" s="22">
        <v>1000283456</v>
      </c>
      <c r="F1551" s="22" t="s">
        <v>32</v>
      </c>
      <c r="G1551" s="22">
        <v>1079549</v>
      </c>
      <c r="H1551" s="36" t="s">
        <v>20</v>
      </c>
      <c r="I1551" s="4" t="s">
        <v>3526</v>
      </c>
      <c r="J1551" s="4" t="s">
        <v>3563</v>
      </c>
      <c r="K1551" s="25">
        <v>1459.1000000000058</v>
      </c>
      <c r="L1551" s="25">
        <v>1459.1000000000058</v>
      </c>
      <c r="M1551" s="26">
        <v>0</v>
      </c>
      <c r="N1551" s="26">
        <v>0</v>
      </c>
      <c r="O1551" s="26">
        <v>7</v>
      </c>
      <c r="P1551" s="26">
        <v>0</v>
      </c>
      <c r="Q1551" s="26">
        <v>1038.3000000000002</v>
      </c>
      <c r="R1551" s="27">
        <v>0</v>
      </c>
      <c r="S1551" s="27">
        <v>68597.850000000006</v>
      </c>
      <c r="T1551" s="28">
        <v>0</v>
      </c>
      <c r="U1551" s="27">
        <v>68000</v>
      </c>
      <c r="V1551" s="29">
        <v>0</v>
      </c>
      <c r="W1551" s="26">
        <v>3</v>
      </c>
      <c r="X1551" s="30">
        <f t="shared" si="360"/>
        <v>7</v>
      </c>
      <c r="Y1551" s="31">
        <f t="shared" si="361"/>
        <v>1038.3000000000002</v>
      </c>
      <c r="Z1551" s="31">
        <f t="shared" si="362"/>
        <v>68597.850000000006</v>
      </c>
      <c r="AA1551" s="31">
        <f t="shared" si="363"/>
        <v>68000</v>
      </c>
      <c r="AB1551" s="5">
        <v>3</v>
      </c>
      <c r="AC1551" s="6">
        <v>33986</v>
      </c>
      <c r="AD1551" s="30">
        <v>0</v>
      </c>
      <c r="AE1551" s="67">
        <f t="shared" si="364"/>
        <v>0.42857142857142855</v>
      </c>
      <c r="AF1551" s="70">
        <f>IF(C1551=Sheet6!$E$3,Sheet6!$E$4,IF('January 2023'!C1551=Sheet6!$F$3,Sheet6!$F$4,IF('January 2023'!C1551=Sheet6!$G$3,Sheet6!$G$4,IF('January 2023'!C1551=Sheet6!$H$3,Sheet6!$H$4,IF('January 2023'!C1551=Sheet6!$I$3,Sheet6!$I$4,IF('January 2023'!C1551=Sheet6!$J$3,Sheet6!$J$4,IF('January 2023'!C1551=Sheet6!$K$3,Sheet6!$K$4,IF('January 2023'!C1551=Sheet6!$L$3,Sheet6!$L$4))))))))</f>
        <v>0.11591202664236167</v>
      </c>
      <c r="AG1551" s="74">
        <f t="shared" si="365"/>
        <v>0.71160304297169219</v>
      </c>
      <c r="AH1551" s="71">
        <v>0.83099999999999996</v>
      </c>
      <c r="AI1551" s="72">
        <f t="shared" si="366"/>
        <v>0</v>
      </c>
      <c r="AJ1551" s="73">
        <f t="shared" si="367"/>
        <v>0.42857142857142855</v>
      </c>
      <c r="AK1551" s="73">
        <v>0.63021003652928631</v>
      </c>
      <c r="AL1551" s="95">
        <f t="shared" si="368"/>
        <v>0</v>
      </c>
      <c r="AM1551" s="107">
        <v>0</v>
      </c>
      <c r="AN1551" s="98">
        <f t="shared" si="369"/>
        <v>174.21210000000451</v>
      </c>
      <c r="AO1551" s="99" t="e">
        <f>SUMIF([1]Sheet1!$AB:$AB,E1551,[1]Sheet1!$AA:$AA)</f>
        <v>#VALUE!</v>
      </c>
      <c r="AP1551" s="100" t="str">
        <f t="shared" si="370"/>
        <v/>
      </c>
      <c r="AQ1551" s="97">
        <f t="shared" si="371"/>
        <v>1</v>
      </c>
      <c r="AR1551" s="100">
        <f t="shared" si="372"/>
        <v>0.99128471227596771</v>
      </c>
      <c r="AS1551" s="101">
        <f t="shared" si="373"/>
        <v>0.29459878229310299</v>
      </c>
      <c r="AT1551" s="100">
        <v>0.11591202664236167</v>
      </c>
      <c r="AU1551" s="108">
        <f t="shared" si="374"/>
        <v>0</v>
      </c>
    </row>
    <row r="1552" spans="1:47" hidden="1">
      <c r="A1552" s="21">
        <v>44927</v>
      </c>
      <c r="B1552" s="23" t="s">
        <v>13</v>
      </c>
      <c r="C1552" s="23" t="s">
        <v>974</v>
      </c>
      <c r="D1552" s="23" t="s">
        <v>1320</v>
      </c>
      <c r="E1552" s="23">
        <v>1000280272</v>
      </c>
      <c r="F1552" s="23" t="s">
        <v>32</v>
      </c>
      <c r="G1552" s="22">
        <v>1079549</v>
      </c>
      <c r="H1552" s="36" t="s">
        <v>20</v>
      </c>
      <c r="I1552" s="4" t="s">
        <v>3517</v>
      </c>
      <c r="J1552" s="4" t="s">
        <v>3555</v>
      </c>
      <c r="K1552" s="24">
        <v>1450.1000000000058</v>
      </c>
      <c r="L1552" s="24">
        <v>1450.1000000000058</v>
      </c>
      <c r="M1552" s="29">
        <v>0</v>
      </c>
      <c r="N1552" s="29">
        <v>0</v>
      </c>
      <c r="O1552" s="29">
        <v>6</v>
      </c>
      <c r="P1552" s="29">
        <v>0</v>
      </c>
      <c r="Q1552" s="29">
        <v>1935.6000000000001</v>
      </c>
      <c r="R1552" s="28">
        <v>0</v>
      </c>
      <c r="S1552" s="28">
        <v>123000</v>
      </c>
      <c r="T1552" s="28">
        <v>0</v>
      </c>
      <c r="U1552" s="28">
        <v>123000</v>
      </c>
      <c r="V1552" s="29">
        <v>0</v>
      </c>
      <c r="W1552" s="29">
        <v>4</v>
      </c>
      <c r="X1552" s="32">
        <f t="shared" si="360"/>
        <v>6</v>
      </c>
      <c r="Y1552" s="33">
        <f t="shared" si="361"/>
        <v>1935.6000000000001</v>
      </c>
      <c r="Z1552" s="33">
        <f t="shared" si="362"/>
        <v>123000</v>
      </c>
      <c r="AA1552" s="33">
        <f t="shared" si="363"/>
        <v>123000</v>
      </c>
      <c r="AB1552" s="5">
        <v>4</v>
      </c>
      <c r="AC1552" s="6">
        <v>0</v>
      </c>
      <c r="AD1552" s="32">
        <v>0</v>
      </c>
      <c r="AE1552" s="67">
        <f t="shared" si="364"/>
        <v>0.66666666666666663</v>
      </c>
      <c r="AF1552" s="70">
        <f>IF(C1552=Sheet6!$E$3,Sheet6!$E$4,IF('January 2023'!C1552=Sheet6!$F$3,Sheet6!$F$4,IF('January 2023'!C1552=Sheet6!$G$3,Sheet6!$G$4,IF('January 2023'!C1552=Sheet6!$H$3,Sheet6!$H$4,IF('January 2023'!C1552=Sheet6!$I$3,Sheet6!$I$4,IF('January 2023'!C1552=Sheet6!$J$3,Sheet6!$J$4,IF('January 2023'!C1552=Sheet6!$K$3,Sheet6!$K$4,IF('January 2023'!C1552=Sheet6!$L$3,Sheet6!$L$4))))))))</f>
        <v>0.11591202664236167</v>
      </c>
      <c r="AG1552" s="74">
        <f t="shared" si="365"/>
        <v>1.3348044962416332</v>
      </c>
      <c r="AH1552" s="71">
        <v>0.83099999999999996</v>
      </c>
      <c r="AI1552" s="72">
        <f t="shared" si="366"/>
        <v>1</v>
      </c>
      <c r="AJ1552" s="73">
        <f t="shared" si="367"/>
        <v>0.66666666666666663</v>
      </c>
      <c r="AK1552" s="73">
        <v>0.63021003652928631</v>
      </c>
      <c r="AL1552" s="95">
        <f t="shared" si="368"/>
        <v>1</v>
      </c>
      <c r="AM1552" s="107">
        <v>0</v>
      </c>
      <c r="AN1552" s="98">
        <f t="shared" si="369"/>
        <v>0</v>
      </c>
      <c r="AO1552" s="99" t="e">
        <f>SUMIF([1]Sheet1!$AB:$AB,E1552,[1]Sheet1!$AA:$AA)</f>
        <v>#VALUE!</v>
      </c>
      <c r="AP1552" s="100">
        <f t="shared" si="370"/>
        <v>1</v>
      </c>
      <c r="AQ1552" s="97">
        <f t="shared" si="371"/>
        <v>0</v>
      </c>
      <c r="AR1552" s="100">
        <f t="shared" si="372"/>
        <v>1</v>
      </c>
      <c r="AS1552" s="101">
        <f t="shared" si="373"/>
        <v>-0.33480449624163322</v>
      </c>
      <c r="AT1552" s="100">
        <v>0.11591202664236167</v>
      </c>
      <c r="AU1552" s="108">
        <f t="shared" si="374"/>
        <v>1</v>
      </c>
    </row>
    <row r="1553" spans="1:47" hidden="1">
      <c r="A1553" s="21">
        <v>44927</v>
      </c>
      <c r="B1553" s="22" t="s">
        <v>13</v>
      </c>
      <c r="C1553" s="22" t="s">
        <v>974</v>
      </c>
      <c r="D1553" s="22" t="s">
        <v>1436</v>
      </c>
      <c r="E1553" s="22">
        <v>1000260301</v>
      </c>
      <c r="F1553" s="22" t="s">
        <v>32</v>
      </c>
      <c r="G1553" s="22">
        <v>1069288</v>
      </c>
      <c r="H1553" s="36" t="s">
        <v>20</v>
      </c>
      <c r="I1553" s="4" t="s">
        <v>3524</v>
      </c>
      <c r="J1553" s="4" t="s">
        <v>3562</v>
      </c>
      <c r="K1553" s="25">
        <v>1413.6428571428573</v>
      </c>
      <c r="L1553" s="25">
        <v>1413.6428571428573</v>
      </c>
      <c r="M1553" s="26">
        <v>0</v>
      </c>
      <c r="N1553" s="26">
        <v>0</v>
      </c>
      <c r="O1553" s="26">
        <v>1</v>
      </c>
      <c r="P1553" s="26">
        <v>0</v>
      </c>
      <c r="Q1553" s="26">
        <v>0</v>
      </c>
      <c r="R1553" s="27">
        <v>0</v>
      </c>
      <c r="S1553" s="27">
        <v>0</v>
      </c>
      <c r="T1553" s="28">
        <v>0</v>
      </c>
      <c r="U1553" s="27">
        <v>0</v>
      </c>
      <c r="V1553" s="29">
        <v>0</v>
      </c>
      <c r="W1553" s="26">
        <v>0</v>
      </c>
      <c r="X1553" s="30">
        <f t="shared" si="360"/>
        <v>1</v>
      </c>
      <c r="Y1553" s="31">
        <f t="shared" si="361"/>
        <v>0</v>
      </c>
      <c r="Z1553" s="31">
        <f t="shared" si="362"/>
        <v>0</v>
      </c>
      <c r="AA1553" s="31">
        <f t="shared" si="363"/>
        <v>0</v>
      </c>
      <c r="AB1553" s="5">
        <v>0</v>
      </c>
      <c r="AC1553" s="6">
        <v>0</v>
      </c>
      <c r="AD1553" s="30">
        <v>0</v>
      </c>
      <c r="AE1553" s="67">
        <f t="shared" si="364"/>
        <v>0</v>
      </c>
      <c r="AF1553" s="70">
        <f>IF(C1553=Sheet6!$E$3,Sheet6!$E$4,IF('January 2023'!C1553=Sheet6!$F$3,Sheet6!$F$4,IF('January 2023'!C1553=Sheet6!$G$3,Sheet6!$G$4,IF('January 2023'!C1553=Sheet6!$H$3,Sheet6!$H$4,IF('January 2023'!C1553=Sheet6!$I$3,Sheet6!$I$4,IF('January 2023'!C1553=Sheet6!$J$3,Sheet6!$J$4,IF('January 2023'!C1553=Sheet6!$K$3,Sheet6!$K$4,IF('January 2023'!C1553=Sheet6!$L$3,Sheet6!$L$4))))))))</f>
        <v>0.11591202664236167</v>
      </c>
      <c r="AG1553" s="74">
        <f t="shared" si="365"/>
        <v>0</v>
      </c>
      <c r="AH1553" s="71">
        <v>0.83099999999999996</v>
      </c>
      <c r="AI1553" s="72">
        <f t="shared" si="366"/>
        <v>0</v>
      </c>
      <c r="AJ1553" s="73">
        <f t="shared" si="367"/>
        <v>0</v>
      </c>
      <c r="AK1553" s="73">
        <v>0.63021003652928631</v>
      </c>
      <c r="AL1553" s="95">
        <f t="shared" si="368"/>
        <v>0</v>
      </c>
      <c r="AM1553" s="107">
        <v>0</v>
      </c>
      <c r="AN1553" s="98">
        <f t="shared" si="369"/>
        <v>1174.7372142857143</v>
      </c>
      <c r="AO1553" s="99" t="e">
        <f>SUMIF([1]Sheet1!$AB:$AB,E1553,[1]Sheet1!$AA:$AA)</f>
        <v>#VALUE!</v>
      </c>
      <c r="AP1553" s="100" t="str">
        <f t="shared" si="370"/>
        <v/>
      </c>
      <c r="AQ1553" s="97">
        <f t="shared" si="371"/>
        <v>1</v>
      </c>
      <c r="AR1553" s="100">
        <f t="shared" si="372"/>
        <v>0</v>
      </c>
      <c r="AS1553" s="101">
        <f t="shared" si="373"/>
        <v>1</v>
      </c>
      <c r="AT1553" s="100">
        <v>0.11591202664236167</v>
      </c>
      <c r="AU1553" s="108">
        <f t="shared" si="374"/>
        <v>0</v>
      </c>
    </row>
    <row r="1554" spans="1:47" hidden="1">
      <c r="A1554" s="21">
        <v>44927</v>
      </c>
      <c r="B1554" s="22" t="s">
        <v>13</v>
      </c>
      <c r="C1554" s="22" t="s">
        <v>974</v>
      </c>
      <c r="D1554" s="22" t="s">
        <v>1445</v>
      </c>
      <c r="E1554" s="22">
        <v>1000284137</v>
      </c>
      <c r="F1554" s="22" t="s">
        <v>32</v>
      </c>
      <c r="G1554" s="22">
        <v>1069288</v>
      </c>
      <c r="H1554" s="36" t="s">
        <v>20</v>
      </c>
      <c r="I1554" s="4" t="s">
        <v>3524</v>
      </c>
      <c r="J1554" s="4" t="s">
        <v>3562</v>
      </c>
      <c r="K1554" s="25">
        <v>1392.8999999999942</v>
      </c>
      <c r="L1554" s="25">
        <v>1392.8999999999942</v>
      </c>
      <c r="M1554" s="26">
        <v>0</v>
      </c>
      <c r="N1554" s="26">
        <v>0</v>
      </c>
      <c r="O1554" s="26">
        <v>10</v>
      </c>
      <c r="P1554" s="26">
        <v>0</v>
      </c>
      <c r="Q1554" s="26">
        <v>1011.7</v>
      </c>
      <c r="R1554" s="27">
        <v>0</v>
      </c>
      <c r="S1554" s="27">
        <v>64061.97</v>
      </c>
      <c r="T1554" s="28">
        <v>0</v>
      </c>
      <c r="U1554" s="27">
        <v>64000</v>
      </c>
      <c r="V1554" s="29">
        <v>0</v>
      </c>
      <c r="W1554" s="26">
        <v>9</v>
      </c>
      <c r="X1554" s="30">
        <f t="shared" si="360"/>
        <v>10</v>
      </c>
      <c r="Y1554" s="31">
        <f t="shared" si="361"/>
        <v>1011.7</v>
      </c>
      <c r="Z1554" s="31">
        <f t="shared" si="362"/>
        <v>64061.97</v>
      </c>
      <c r="AA1554" s="31">
        <f t="shared" si="363"/>
        <v>64000</v>
      </c>
      <c r="AB1554" s="5">
        <v>9</v>
      </c>
      <c r="AC1554" s="6">
        <v>0</v>
      </c>
      <c r="AD1554" s="30">
        <v>0</v>
      </c>
      <c r="AE1554" s="67">
        <f t="shared" si="364"/>
        <v>0.9</v>
      </c>
      <c r="AF1554" s="70">
        <f>IF(C1554=Sheet6!$E$3,Sheet6!$E$4,IF('January 2023'!C1554=Sheet6!$F$3,Sheet6!$F$4,IF('January 2023'!C1554=Sheet6!$G$3,Sheet6!$G$4,IF('January 2023'!C1554=Sheet6!$H$3,Sheet6!$H$4,IF('January 2023'!C1554=Sheet6!$I$3,Sheet6!$I$4,IF('January 2023'!C1554=Sheet6!$J$3,Sheet6!$J$4,IF('January 2023'!C1554=Sheet6!$K$3,Sheet6!$K$4,IF('January 2023'!C1554=Sheet6!$L$3,Sheet6!$L$4))))))))</f>
        <v>0.11591202664236167</v>
      </c>
      <c r="AG1554" s="74">
        <f t="shared" si="365"/>
        <v>0.72632636944504581</v>
      </c>
      <c r="AH1554" s="71">
        <v>0.83099999999999996</v>
      </c>
      <c r="AI1554" s="72">
        <f t="shared" si="366"/>
        <v>0</v>
      </c>
      <c r="AJ1554" s="73">
        <f t="shared" si="367"/>
        <v>0.9</v>
      </c>
      <c r="AK1554" s="73">
        <v>0.63021003652928631</v>
      </c>
      <c r="AL1554" s="95">
        <f t="shared" si="368"/>
        <v>1</v>
      </c>
      <c r="AM1554" s="107">
        <v>0</v>
      </c>
      <c r="AN1554" s="98">
        <f t="shared" si="369"/>
        <v>145.79989999999498</v>
      </c>
      <c r="AO1554" s="99" t="e">
        <f>SUMIF([1]Sheet1!$AB:$AB,E1554,[1]Sheet1!$AA:$AA)</f>
        <v>#VALUE!</v>
      </c>
      <c r="AP1554" s="100" t="str">
        <f t="shared" si="370"/>
        <v/>
      </c>
      <c r="AQ1554" s="97">
        <f t="shared" si="371"/>
        <v>1</v>
      </c>
      <c r="AR1554" s="100">
        <f t="shared" si="372"/>
        <v>0.99903265541162722</v>
      </c>
      <c r="AS1554" s="101">
        <f t="shared" si="373"/>
        <v>0.27437623843782932</v>
      </c>
      <c r="AT1554" s="100">
        <v>0.11591202664236167</v>
      </c>
      <c r="AU1554" s="108">
        <f t="shared" si="374"/>
        <v>0</v>
      </c>
    </row>
    <row r="1555" spans="1:47" hidden="1">
      <c r="A1555" s="21">
        <v>44927</v>
      </c>
      <c r="B1555" s="23" t="s">
        <v>13</v>
      </c>
      <c r="C1555" s="23" t="s">
        <v>974</v>
      </c>
      <c r="D1555" s="23" t="s">
        <v>1504</v>
      </c>
      <c r="E1555" s="23">
        <v>1001853408</v>
      </c>
      <c r="F1555" s="23" t="s">
        <v>32</v>
      </c>
      <c r="G1555" s="22">
        <v>1079549</v>
      </c>
      <c r="H1555" s="36" t="s">
        <v>20</v>
      </c>
      <c r="I1555" s="4" t="s">
        <v>3515</v>
      </c>
      <c r="J1555" s="4" t="s">
        <v>3553</v>
      </c>
      <c r="K1555" s="24">
        <v>1366.3300000000017</v>
      </c>
      <c r="L1555" s="24">
        <v>1366.3300000000017</v>
      </c>
      <c r="M1555" s="29">
        <v>0</v>
      </c>
      <c r="N1555" s="29">
        <v>0</v>
      </c>
      <c r="O1555" s="29">
        <v>7</v>
      </c>
      <c r="P1555" s="29">
        <v>0</v>
      </c>
      <c r="Q1555" s="29">
        <v>921.5</v>
      </c>
      <c r="R1555" s="28">
        <v>0</v>
      </c>
      <c r="S1555" s="28">
        <v>57623.929999999993</v>
      </c>
      <c r="T1555" s="28">
        <v>0</v>
      </c>
      <c r="U1555" s="28">
        <v>57500</v>
      </c>
      <c r="V1555" s="29">
        <v>0</v>
      </c>
      <c r="W1555" s="29">
        <v>3</v>
      </c>
      <c r="X1555" s="32">
        <f t="shared" si="360"/>
        <v>7</v>
      </c>
      <c r="Y1555" s="33">
        <f t="shared" si="361"/>
        <v>921.5</v>
      </c>
      <c r="Z1555" s="33">
        <f t="shared" si="362"/>
        <v>57623.929999999993</v>
      </c>
      <c r="AA1555" s="33">
        <f t="shared" si="363"/>
        <v>57500</v>
      </c>
      <c r="AB1555" s="5">
        <v>3</v>
      </c>
      <c r="AC1555" s="6">
        <v>0</v>
      </c>
      <c r="AD1555" s="32">
        <v>0</v>
      </c>
      <c r="AE1555" s="67">
        <f t="shared" si="364"/>
        <v>0.42857142857142855</v>
      </c>
      <c r="AF1555" s="70">
        <f>IF(C1555=Sheet6!$E$3,Sheet6!$E$4,IF('January 2023'!C1555=Sheet6!$F$3,Sheet6!$F$4,IF('January 2023'!C1555=Sheet6!$G$3,Sheet6!$G$4,IF('January 2023'!C1555=Sheet6!$H$3,Sheet6!$H$4,IF('January 2023'!C1555=Sheet6!$I$3,Sheet6!$I$4,IF('January 2023'!C1555=Sheet6!$J$3,Sheet6!$J$4,IF('January 2023'!C1555=Sheet6!$K$3,Sheet6!$K$4,IF('January 2023'!C1555=Sheet6!$L$3,Sheet6!$L$4))))))))</f>
        <v>0.11591202664236167</v>
      </c>
      <c r="AG1555" s="74">
        <f t="shared" si="365"/>
        <v>0.67443443384833734</v>
      </c>
      <c r="AH1555" s="71">
        <v>0.83099999999999996</v>
      </c>
      <c r="AI1555" s="72">
        <f t="shared" si="366"/>
        <v>0</v>
      </c>
      <c r="AJ1555" s="73">
        <f t="shared" si="367"/>
        <v>0.42857142857142855</v>
      </c>
      <c r="AK1555" s="73">
        <v>0.63021003652928631</v>
      </c>
      <c r="AL1555" s="95">
        <f t="shared" si="368"/>
        <v>0</v>
      </c>
      <c r="AM1555" s="107">
        <v>0</v>
      </c>
      <c r="AN1555" s="98">
        <f t="shared" si="369"/>
        <v>213.92023000000142</v>
      </c>
      <c r="AO1555" s="99" t="e">
        <f>SUMIF([1]Sheet1!$AB:$AB,E1555,[1]Sheet1!$AA:$AA)</f>
        <v>#VALUE!</v>
      </c>
      <c r="AP1555" s="100" t="str">
        <f t="shared" si="370"/>
        <v/>
      </c>
      <c r="AQ1555" s="97">
        <f t="shared" si="371"/>
        <v>1</v>
      </c>
      <c r="AR1555" s="100">
        <f t="shared" si="372"/>
        <v>0.99784933099842388</v>
      </c>
      <c r="AS1555" s="101">
        <f t="shared" si="373"/>
        <v>0.32701605138213585</v>
      </c>
      <c r="AT1555" s="100">
        <v>0.11591202664236167</v>
      </c>
      <c r="AU1555" s="108">
        <f t="shared" si="374"/>
        <v>0</v>
      </c>
    </row>
    <row r="1556" spans="1:47" hidden="1">
      <c r="A1556" s="21">
        <v>44927</v>
      </c>
      <c r="B1556" s="23" t="s">
        <v>13</v>
      </c>
      <c r="C1556" s="23" t="s">
        <v>974</v>
      </c>
      <c r="D1556" s="23" t="s">
        <v>1471</v>
      </c>
      <c r="E1556" s="23">
        <v>1000260735</v>
      </c>
      <c r="F1556" s="23" t="s">
        <v>32</v>
      </c>
      <c r="G1556" s="22">
        <v>1069288</v>
      </c>
      <c r="H1556" s="36" t="s">
        <v>20</v>
      </c>
      <c r="I1556" s="4" t="s">
        <v>3524</v>
      </c>
      <c r="J1556" s="4" t="s">
        <v>3562</v>
      </c>
      <c r="K1556" s="24">
        <v>1354.2000000000116</v>
      </c>
      <c r="L1556" s="24">
        <v>1354.2000000000116</v>
      </c>
      <c r="M1556" s="29">
        <v>0</v>
      </c>
      <c r="N1556" s="29">
        <v>0</v>
      </c>
      <c r="O1556" s="29">
        <v>2</v>
      </c>
      <c r="P1556" s="29">
        <v>0</v>
      </c>
      <c r="Q1556" s="29">
        <v>341.4</v>
      </c>
      <c r="R1556" s="28">
        <v>0</v>
      </c>
      <c r="S1556" s="28">
        <v>20000</v>
      </c>
      <c r="T1556" s="28">
        <v>0</v>
      </c>
      <c r="U1556" s="28">
        <v>20000</v>
      </c>
      <c r="V1556" s="29">
        <v>0</v>
      </c>
      <c r="W1556" s="29">
        <v>1</v>
      </c>
      <c r="X1556" s="32">
        <f t="shared" si="360"/>
        <v>2</v>
      </c>
      <c r="Y1556" s="33">
        <f t="shared" si="361"/>
        <v>341.4</v>
      </c>
      <c r="Z1556" s="33">
        <f t="shared" si="362"/>
        <v>20000</v>
      </c>
      <c r="AA1556" s="33">
        <f t="shared" si="363"/>
        <v>20000</v>
      </c>
      <c r="AB1556" s="5">
        <v>1</v>
      </c>
      <c r="AC1556" s="6">
        <v>0</v>
      </c>
      <c r="AD1556" s="32">
        <v>0</v>
      </c>
      <c r="AE1556" s="67">
        <f t="shared" si="364"/>
        <v>0.5</v>
      </c>
      <c r="AF1556" s="70">
        <f>IF(C1556=Sheet6!$E$3,Sheet6!$E$4,IF('January 2023'!C1556=Sheet6!$F$3,Sheet6!$F$4,IF('January 2023'!C1556=Sheet6!$G$3,Sheet6!$G$4,IF('January 2023'!C1556=Sheet6!$H$3,Sheet6!$H$4,IF('January 2023'!C1556=Sheet6!$I$3,Sheet6!$I$4,IF('January 2023'!C1556=Sheet6!$J$3,Sheet6!$J$4,IF('January 2023'!C1556=Sheet6!$K$3,Sheet6!$K$4,IF('January 2023'!C1556=Sheet6!$L$3,Sheet6!$L$4))))))))</f>
        <v>0.11591202664236167</v>
      </c>
      <c r="AG1556" s="74">
        <f t="shared" si="365"/>
        <v>0.25210456357997124</v>
      </c>
      <c r="AH1556" s="71">
        <v>0.83099999999999996</v>
      </c>
      <c r="AI1556" s="72">
        <f t="shared" si="366"/>
        <v>0</v>
      </c>
      <c r="AJ1556" s="73">
        <f t="shared" si="367"/>
        <v>0.5</v>
      </c>
      <c r="AK1556" s="73">
        <v>0.63021003652928631</v>
      </c>
      <c r="AL1556" s="95">
        <f t="shared" si="368"/>
        <v>0</v>
      </c>
      <c r="AM1556" s="107">
        <v>0</v>
      </c>
      <c r="AN1556" s="98">
        <f t="shared" si="369"/>
        <v>783.94020000000967</v>
      </c>
      <c r="AO1556" s="99" t="e">
        <f>SUMIF([1]Sheet1!$AB:$AB,E1556,[1]Sheet1!$AA:$AA)</f>
        <v>#VALUE!</v>
      </c>
      <c r="AP1556" s="100" t="str">
        <f t="shared" si="370"/>
        <v/>
      </c>
      <c r="AQ1556" s="97">
        <f t="shared" si="371"/>
        <v>1</v>
      </c>
      <c r="AR1556" s="100">
        <f t="shared" si="372"/>
        <v>1</v>
      </c>
      <c r="AS1556" s="101">
        <f t="shared" si="373"/>
        <v>0.74789543642002876</v>
      </c>
      <c r="AT1556" s="100">
        <v>0.11591202664236167</v>
      </c>
      <c r="AU1556" s="108">
        <f t="shared" si="374"/>
        <v>0</v>
      </c>
    </row>
    <row r="1557" spans="1:47" hidden="1">
      <c r="A1557" s="21">
        <v>44927</v>
      </c>
      <c r="B1557" s="23" t="s">
        <v>13</v>
      </c>
      <c r="C1557" s="23" t="s">
        <v>974</v>
      </c>
      <c r="D1557" s="23" t="s">
        <v>1457</v>
      </c>
      <c r="E1557" s="23">
        <v>1000281769</v>
      </c>
      <c r="F1557" s="23" t="s">
        <v>32</v>
      </c>
      <c r="G1557" s="22">
        <v>1069288</v>
      </c>
      <c r="H1557" s="36" t="s">
        <v>20</v>
      </c>
      <c r="I1557" s="4" t="s">
        <v>3517</v>
      </c>
      <c r="J1557" s="4" t="s">
        <v>3555</v>
      </c>
      <c r="K1557" s="24">
        <v>1325.5999999999913</v>
      </c>
      <c r="L1557" s="24">
        <v>1325.5999999999913</v>
      </c>
      <c r="M1557" s="29">
        <v>0</v>
      </c>
      <c r="N1557" s="29">
        <v>0</v>
      </c>
      <c r="O1557" s="29">
        <v>5</v>
      </c>
      <c r="P1557" s="29">
        <v>0</v>
      </c>
      <c r="Q1557" s="29">
        <v>1416.2</v>
      </c>
      <c r="R1557" s="28">
        <v>0</v>
      </c>
      <c r="S1557" s="28">
        <v>90000</v>
      </c>
      <c r="T1557" s="28">
        <v>0</v>
      </c>
      <c r="U1557" s="28">
        <v>90000</v>
      </c>
      <c r="V1557" s="29">
        <v>0</v>
      </c>
      <c r="W1557" s="29">
        <v>2</v>
      </c>
      <c r="X1557" s="32">
        <f t="shared" si="360"/>
        <v>5</v>
      </c>
      <c r="Y1557" s="33">
        <f t="shared" si="361"/>
        <v>1416.2</v>
      </c>
      <c r="Z1557" s="33">
        <f t="shared" si="362"/>
        <v>90000</v>
      </c>
      <c r="AA1557" s="33">
        <f t="shared" si="363"/>
        <v>90000</v>
      </c>
      <c r="AB1557" s="5">
        <v>2</v>
      </c>
      <c r="AC1557" s="6">
        <v>0</v>
      </c>
      <c r="AD1557" s="32">
        <v>0</v>
      </c>
      <c r="AE1557" s="67">
        <f t="shared" si="364"/>
        <v>0.4</v>
      </c>
      <c r="AF1557" s="70">
        <f>IF(C1557=Sheet6!$E$3,Sheet6!$E$4,IF('January 2023'!C1557=Sheet6!$F$3,Sheet6!$F$4,IF('January 2023'!C1557=Sheet6!$G$3,Sheet6!$G$4,IF('January 2023'!C1557=Sheet6!$H$3,Sheet6!$H$4,IF('January 2023'!C1557=Sheet6!$I$3,Sheet6!$I$4,IF('January 2023'!C1557=Sheet6!$J$3,Sheet6!$J$4,IF('January 2023'!C1557=Sheet6!$K$3,Sheet6!$K$4,IF('January 2023'!C1557=Sheet6!$L$3,Sheet6!$L$4))))))))</f>
        <v>0.11591202664236167</v>
      </c>
      <c r="AG1557" s="74">
        <f t="shared" si="365"/>
        <v>1.0683464091732116</v>
      </c>
      <c r="AH1557" s="71">
        <v>0.83099999999999996</v>
      </c>
      <c r="AI1557" s="72">
        <f t="shared" si="366"/>
        <v>1</v>
      </c>
      <c r="AJ1557" s="73">
        <f t="shared" si="367"/>
        <v>0.4</v>
      </c>
      <c r="AK1557" s="73">
        <v>0.63021003652928631</v>
      </c>
      <c r="AL1557" s="95">
        <f t="shared" si="368"/>
        <v>0</v>
      </c>
      <c r="AM1557" s="107">
        <v>0</v>
      </c>
      <c r="AN1557" s="98">
        <f t="shared" si="369"/>
        <v>0</v>
      </c>
      <c r="AO1557" s="99" t="e">
        <f>SUMIF([1]Sheet1!$AB:$AB,E1557,[1]Sheet1!$AA:$AA)</f>
        <v>#VALUE!</v>
      </c>
      <c r="AP1557" s="100">
        <f t="shared" si="370"/>
        <v>1</v>
      </c>
      <c r="AQ1557" s="97">
        <f t="shared" si="371"/>
        <v>0</v>
      </c>
      <c r="AR1557" s="100">
        <f t="shared" si="372"/>
        <v>1</v>
      </c>
      <c r="AS1557" s="101">
        <f t="shared" si="373"/>
        <v>-6.8346409173211553E-2</v>
      </c>
      <c r="AT1557" s="100">
        <v>0.11591202664236167</v>
      </c>
      <c r="AU1557" s="108">
        <f t="shared" si="374"/>
        <v>1</v>
      </c>
    </row>
    <row r="1558" spans="1:47" hidden="1">
      <c r="A1558" s="21">
        <v>44927</v>
      </c>
      <c r="B1558" s="22" t="s">
        <v>13</v>
      </c>
      <c r="C1558" s="22" t="s">
        <v>974</v>
      </c>
      <c r="D1558" s="22" t="s">
        <v>1509</v>
      </c>
      <c r="E1558" s="22">
        <v>1000281320</v>
      </c>
      <c r="F1558" s="22" t="s">
        <v>32</v>
      </c>
      <c r="G1558" s="22">
        <v>1069288</v>
      </c>
      <c r="H1558" s="36" t="s">
        <v>20</v>
      </c>
      <c r="I1558" s="4">
        <v>0</v>
      </c>
      <c r="J1558" s="4" t="s">
        <v>3512</v>
      </c>
      <c r="K1558" s="25">
        <v>1321.6000000000058</v>
      </c>
      <c r="L1558" s="25">
        <v>1321.6000000000058</v>
      </c>
      <c r="M1558" s="26">
        <v>0</v>
      </c>
      <c r="N1558" s="26">
        <v>0</v>
      </c>
      <c r="O1558" s="26">
        <v>4</v>
      </c>
      <c r="P1558" s="26">
        <v>0</v>
      </c>
      <c r="Q1558" s="26">
        <v>272.70000000000005</v>
      </c>
      <c r="R1558" s="27">
        <v>0</v>
      </c>
      <c r="S1558" s="27">
        <v>18325.66</v>
      </c>
      <c r="T1558" s="28">
        <v>24100</v>
      </c>
      <c r="U1558" s="27">
        <v>55050</v>
      </c>
      <c r="V1558" s="29">
        <v>2</v>
      </c>
      <c r="W1558" s="26">
        <v>3</v>
      </c>
      <c r="X1558" s="30">
        <f t="shared" si="360"/>
        <v>4</v>
      </c>
      <c r="Y1558" s="31">
        <f t="shared" si="361"/>
        <v>272.70000000000005</v>
      </c>
      <c r="Z1558" s="31">
        <f t="shared" si="362"/>
        <v>18325.66</v>
      </c>
      <c r="AA1558" s="31">
        <f t="shared" si="363"/>
        <v>79150</v>
      </c>
      <c r="AB1558" s="5">
        <v>5</v>
      </c>
      <c r="AC1558" s="6">
        <v>334026.92</v>
      </c>
      <c r="AD1558" s="30">
        <v>0</v>
      </c>
      <c r="AE1558" s="67">
        <f t="shared" si="364"/>
        <v>1.25</v>
      </c>
      <c r="AF1558" s="70">
        <f>IF(C1558=Sheet6!$E$3,Sheet6!$E$4,IF('January 2023'!C1558=Sheet6!$F$3,Sheet6!$F$4,IF('January 2023'!C1558=Sheet6!$G$3,Sheet6!$G$4,IF('January 2023'!C1558=Sheet6!$H$3,Sheet6!$H$4,IF('January 2023'!C1558=Sheet6!$I$3,Sheet6!$I$4,IF('January 2023'!C1558=Sheet6!$J$3,Sheet6!$J$4,IF('January 2023'!C1558=Sheet6!$K$3,Sheet6!$K$4,IF('January 2023'!C1558=Sheet6!$L$3,Sheet6!$L$4))))))))</f>
        <v>0.11591202664236167</v>
      </c>
      <c r="AG1558" s="74">
        <f t="shared" si="365"/>
        <v>0.20634079903147612</v>
      </c>
      <c r="AH1558" s="71">
        <v>0.83099999999999996</v>
      </c>
      <c r="AI1558" s="72">
        <f t="shared" si="366"/>
        <v>0</v>
      </c>
      <c r="AJ1558" s="73">
        <f t="shared" si="367"/>
        <v>1.25</v>
      </c>
      <c r="AK1558" s="73">
        <v>0.63021003652928631</v>
      </c>
      <c r="AL1558" s="95">
        <f t="shared" si="368"/>
        <v>1</v>
      </c>
      <c r="AM1558" s="107">
        <v>0</v>
      </c>
      <c r="AN1558" s="98">
        <f t="shared" si="369"/>
        <v>825.54960000000483</v>
      </c>
      <c r="AO1558" s="99" t="e">
        <f>SUMIF([1]Sheet1!$AB:$AB,E1558,[1]Sheet1!$AA:$AA)</f>
        <v>#VALUE!</v>
      </c>
      <c r="AP1558" s="100" t="str">
        <f t="shared" si="370"/>
        <v/>
      </c>
      <c r="AQ1558" s="97">
        <f t="shared" si="371"/>
        <v>1</v>
      </c>
      <c r="AR1558" s="100">
        <f t="shared" si="372"/>
        <v>4.3190804587665603</v>
      </c>
      <c r="AS1558" s="101">
        <f t="shared" si="373"/>
        <v>0.10879748705687353</v>
      </c>
      <c r="AT1558" s="100">
        <v>0.11591202664236167</v>
      </c>
      <c r="AU1558" s="108">
        <f t="shared" si="374"/>
        <v>1</v>
      </c>
    </row>
    <row r="1559" spans="1:47" hidden="1">
      <c r="A1559" s="21">
        <v>44927</v>
      </c>
      <c r="B1559" s="23" t="s">
        <v>13</v>
      </c>
      <c r="C1559" s="23" t="s">
        <v>974</v>
      </c>
      <c r="D1559" s="23" t="s">
        <v>1495</v>
      </c>
      <c r="E1559" s="23">
        <v>1000260542</v>
      </c>
      <c r="F1559" s="23" t="s">
        <v>32</v>
      </c>
      <c r="G1559" s="22">
        <v>1069288</v>
      </c>
      <c r="H1559" s="36" t="s">
        <v>20</v>
      </c>
      <c r="I1559" s="4" t="s">
        <v>3526</v>
      </c>
      <c r="J1559" s="4" t="s">
        <v>3563</v>
      </c>
      <c r="K1559" s="24">
        <v>1308</v>
      </c>
      <c r="L1559" s="24">
        <v>1308</v>
      </c>
      <c r="M1559" s="29">
        <v>0</v>
      </c>
      <c r="N1559" s="29">
        <v>0</v>
      </c>
      <c r="O1559" s="29">
        <v>9</v>
      </c>
      <c r="P1559" s="29">
        <v>0</v>
      </c>
      <c r="Q1559" s="29">
        <v>1258.2</v>
      </c>
      <c r="R1559" s="28">
        <v>0</v>
      </c>
      <c r="S1559" s="28">
        <v>80643.63</v>
      </c>
      <c r="T1559" s="28">
        <v>0</v>
      </c>
      <c r="U1559" s="28">
        <v>95099</v>
      </c>
      <c r="V1559" s="29">
        <v>0</v>
      </c>
      <c r="W1559" s="29">
        <v>8</v>
      </c>
      <c r="X1559" s="32">
        <f t="shared" si="360"/>
        <v>9</v>
      </c>
      <c r="Y1559" s="33">
        <f t="shared" si="361"/>
        <v>1258.2</v>
      </c>
      <c r="Z1559" s="33">
        <f t="shared" si="362"/>
        <v>80643.63</v>
      </c>
      <c r="AA1559" s="33">
        <f t="shared" si="363"/>
        <v>95099</v>
      </c>
      <c r="AB1559" s="5">
        <v>8</v>
      </c>
      <c r="AC1559" s="6">
        <v>0</v>
      </c>
      <c r="AD1559" s="32">
        <v>0</v>
      </c>
      <c r="AE1559" s="67">
        <f t="shared" si="364"/>
        <v>0.88888888888888884</v>
      </c>
      <c r="AF1559" s="70">
        <f>IF(C1559=Sheet6!$E$3,Sheet6!$E$4,IF('January 2023'!C1559=Sheet6!$F$3,Sheet6!$F$4,IF('January 2023'!C1559=Sheet6!$G$3,Sheet6!$G$4,IF('January 2023'!C1559=Sheet6!$H$3,Sheet6!$H$4,IF('January 2023'!C1559=Sheet6!$I$3,Sheet6!$I$4,IF('January 2023'!C1559=Sheet6!$J$3,Sheet6!$J$4,IF('January 2023'!C1559=Sheet6!$K$3,Sheet6!$K$4,IF('January 2023'!C1559=Sheet6!$L$3,Sheet6!$L$4))))))))</f>
        <v>0.11591202664236167</v>
      </c>
      <c r="AG1559" s="74">
        <f t="shared" si="365"/>
        <v>0.9619266055045872</v>
      </c>
      <c r="AH1559" s="71">
        <v>0.83099999999999996</v>
      </c>
      <c r="AI1559" s="72">
        <f t="shared" si="366"/>
        <v>1</v>
      </c>
      <c r="AJ1559" s="73">
        <f t="shared" si="367"/>
        <v>0.88888888888888884</v>
      </c>
      <c r="AK1559" s="73">
        <v>0.63021003652928631</v>
      </c>
      <c r="AL1559" s="95">
        <f t="shared" si="368"/>
        <v>1</v>
      </c>
      <c r="AM1559" s="107">
        <v>0</v>
      </c>
      <c r="AN1559" s="98">
        <f t="shared" si="369"/>
        <v>0</v>
      </c>
      <c r="AO1559" s="99" t="e">
        <f>SUMIF([1]Sheet1!$AB:$AB,E1559,[1]Sheet1!$AA:$AA)</f>
        <v>#VALUE!</v>
      </c>
      <c r="AP1559" s="100">
        <f t="shared" si="370"/>
        <v>1</v>
      </c>
      <c r="AQ1559" s="97">
        <f t="shared" si="371"/>
        <v>0</v>
      </c>
      <c r="AR1559" s="100">
        <f t="shared" si="372"/>
        <v>1.1792499915988404</v>
      </c>
      <c r="AS1559" s="101">
        <f t="shared" si="373"/>
        <v>-0.13435194145998541</v>
      </c>
      <c r="AT1559" s="100">
        <v>0.11591202664236167</v>
      </c>
      <c r="AU1559" s="108">
        <f t="shared" si="374"/>
        <v>1</v>
      </c>
    </row>
    <row r="1560" spans="1:47" hidden="1">
      <c r="A1560" s="21">
        <v>44927</v>
      </c>
      <c r="B1560" s="22" t="s">
        <v>13</v>
      </c>
      <c r="C1560" s="22" t="s">
        <v>974</v>
      </c>
      <c r="D1560" s="22" t="s">
        <v>1454</v>
      </c>
      <c r="E1560" s="22">
        <v>1000281376</v>
      </c>
      <c r="F1560" s="22" t="s">
        <v>32</v>
      </c>
      <c r="G1560" s="22">
        <v>1079549</v>
      </c>
      <c r="H1560" s="36" t="s">
        <v>20</v>
      </c>
      <c r="I1560" s="4" t="s">
        <v>3517</v>
      </c>
      <c r="J1560" s="4" t="s">
        <v>3555</v>
      </c>
      <c r="K1560" s="25">
        <v>1295.3999999999942</v>
      </c>
      <c r="L1560" s="25">
        <v>1295.3999999999942</v>
      </c>
      <c r="M1560" s="26">
        <v>0</v>
      </c>
      <c r="N1560" s="26">
        <v>0</v>
      </c>
      <c r="O1560" s="26">
        <v>8</v>
      </c>
      <c r="P1560" s="26">
        <v>0</v>
      </c>
      <c r="Q1560" s="26">
        <v>1510.1999999999998</v>
      </c>
      <c r="R1560" s="27">
        <v>0</v>
      </c>
      <c r="S1560" s="27">
        <v>98556.6</v>
      </c>
      <c r="T1560" s="28">
        <v>0</v>
      </c>
      <c r="U1560" s="27">
        <v>97000</v>
      </c>
      <c r="V1560" s="29">
        <v>0</v>
      </c>
      <c r="W1560" s="26">
        <v>6</v>
      </c>
      <c r="X1560" s="30">
        <f t="shared" si="360"/>
        <v>8</v>
      </c>
      <c r="Y1560" s="31">
        <f t="shared" si="361"/>
        <v>1510.1999999999998</v>
      </c>
      <c r="Z1560" s="31">
        <f t="shared" si="362"/>
        <v>98556.6</v>
      </c>
      <c r="AA1560" s="31">
        <f t="shared" si="363"/>
        <v>97000</v>
      </c>
      <c r="AB1560" s="5">
        <v>6</v>
      </c>
      <c r="AC1560" s="6">
        <v>0</v>
      </c>
      <c r="AD1560" s="30">
        <v>0</v>
      </c>
      <c r="AE1560" s="67">
        <f t="shared" si="364"/>
        <v>0.75</v>
      </c>
      <c r="AF1560" s="70">
        <f>IF(C1560=Sheet6!$E$3,Sheet6!$E$4,IF('January 2023'!C1560=Sheet6!$F$3,Sheet6!$F$4,IF('January 2023'!C1560=Sheet6!$G$3,Sheet6!$G$4,IF('January 2023'!C1560=Sheet6!$H$3,Sheet6!$H$4,IF('January 2023'!C1560=Sheet6!$I$3,Sheet6!$I$4,IF('January 2023'!C1560=Sheet6!$J$3,Sheet6!$J$4,IF('January 2023'!C1560=Sheet6!$K$3,Sheet6!$K$4,IF('January 2023'!C1560=Sheet6!$L$3,Sheet6!$L$4))))))))</f>
        <v>0.11591202664236167</v>
      </c>
      <c r="AG1560" s="74">
        <f t="shared" si="365"/>
        <v>1.1658175081056095</v>
      </c>
      <c r="AH1560" s="71">
        <v>0.83099999999999996</v>
      </c>
      <c r="AI1560" s="72">
        <f t="shared" si="366"/>
        <v>1</v>
      </c>
      <c r="AJ1560" s="73">
        <f t="shared" si="367"/>
        <v>0.75</v>
      </c>
      <c r="AK1560" s="73">
        <v>0.63021003652928631</v>
      </c>
      <c r="AL1560" s="95">
        <f t="shared" si="368"/>
        <v>1</v>
      </c>
      <c r="AM1560" s="107">
        <v>0</v>
      </c>
      <c r="AN1560" s="98">
        <f t="shared" si="369"/>
        <v>0</v>
      </c>
      <c r="AO1560" s="99" t="e">
        <f>SUMIF([1]Sheet1!$AB:$AB,E1560,[1]Sheet1!$AA:$AA)</f>
        <v>#VALUE!</v>
      </c>
      <c r="AP1560" s="100">
        <f t="shared" si="370"/>
        <v>1</v>
      </c>
      <c r="AQ1560" s="97">
        <f t="shared" si="371"/>
        <v>0</v>
      </c>
      <c r="AR1560" s="100">
        <f t="shared" si="372"/>
        <v>0.98420602983463301</v>
      </c>
      <c r="AS1560" s="101">
        <f t="shared" si="373"/>
        <v>-0.14740462116432695</v>
      </c>
      <c r="AT1560" s="100">
        <v>0.11591202664236167</v>
      </c>
      <c r="AU1560" s="108">
        <f t="shared" si="374"/>
        <v>1</v>
      </c>
    </row>
    <row r="1561" spans="1:47" hidden="1">
      <c r="A1561" s="21">
        <v>44927</v>
      </c>
      <c r="B1561" s="23" t="s">
        <v>13</v>
      </c>
      <c r="C1561" s="23" t="s">
        <v>974</v>
      </c>
      <c r="D1561" s="23" t="s">
        <v>1474</v>
      </c>
      <c r="E1561" s="23">
        <v>1000283498</v>
      </c>
      <c r="F1561" s="23" t="s">
        <v>32</v>
      </c>
      <c r="G1561" s="22">
        <v>1069288</v>
      </c>
      <c r="H1561" s="36" t="s">
        <v>20</v>
      </c>
      <c r="I1561" s="4" t="s">
        <v>3524</v>
      </c>
      <c r="J1561" s="4" t="s">
        <v>3562</v>
      </c>
      <c r="K1561" s="24">
        <v>1292.4000000000087</v>
      </c>
      <c r="L1561" s="24">
        <v>1292.4000000000087</v>
      </c>
      <c r="M1561" s="29">
        <v>0</v>
      </c>
      <c r="N1561" s="29">
        <v>0</v>
      </c>
      <c r="O1561" s="29">
        <v>2</v>
      </c>
      <c r="P1561" s="29">
        <v>0</v>
      </c>
      <c r="Q1561" s="29">
        <v>192.10000000000002</v>
      </c>
      <c r="R1561" s="28">
        <v>0</v>
      </c>
      <c r="S1561" s="28">
        <v>12399.999999999998</v>
      </c>
      <c r="T1561" s="28">
        <v>0</v>
      </c>
      <c r="U1561" s="28">
        <v>12400</v>
      </c>
      <c r="V1561" s="29">
        <v>0</v>
      </c>
      <c r="W1561" s="29">
        <v>1</v>
      </c>
      <c r="X1561" s="32">
        <f t="shared" si="360"/>
        <v>2</v>
      </c>
      <c r="Y1561" s="33">
        <f t="shared" si="361"/>
        <v>192.10000000000002</v>
      </c>
      <c r="Z1561" s="33">
        <f t="shared" si="362"/>
        <v>12399.999999999998</v>
      </c>
      <c r="AA1561" s="33">
        <f t="shared" si="363"/>
        <v>12400</v>
      </c>
      <c r="AB1561" s="5">
        <v>1</v>
      </c>
      <c r="AC1561" s="6">
        <v>0</v>
      </c>
      <c r="AD1561" s="32">
        <v>0</v>
      </c>
      <c r="AE1561" s="67">
        <f t="shared" si="364"/>
        <v>0.5</v>
      </c>
      <c r="AF1561" s="70">
        <f>IF(C1561=Sheet6!$E$3,Sheet6!$E$4,IF('January 2023'!C1561=Sheet6!$F$3,Sheet6!$F$4,IF('January 2023'!C1561=Sheet6!$G$3,Sheet6!$G$4,IF('January 2023'!C1561=Sheet6!$H$3,Sheet6!$H$4,IF('January 2023'!C1561=Sheet6!$I$3,Sheet6!$I$4,IF('January 2023'!C1561=Sheet6!$J$3,Sheet6!$J$4,IF('January 2023'!C1561=Sheet6!$K$3,Sheet6!$K$4,IF('January 2023'!C1561=Sheet6!$L$3,Sheet6!$L$4))))))))</f>
        <v>0.11591202664236167</v>
      </c>
      <c r="AG1561" s="74">
        <f t="shared" si="365"/>
        <v>0.14863819251005783</v>
      </c>
      <c r="AH1561" s="71">
        <v>0.83099999999999996</v>
      </c>
      <c r="AI1561" s="72">
        <f t="shared" si="366"/>
        <v>0</v>
      </c>
      <c r="AJ1561" s="73">
        <f t="shared" si="367"/>
        <v>0.5</v>
      </c>
      <c r="AK1561" s="73">
        <v>0.63021003652928631</v>
      </c>
      <c r="AL1561" s="95">
        <f t="shared" si="368"/>
        <v>0</v>
      </c>
      <c r="AM1561" s="107">
        <v>0</v>
      </c>
      <c r="AN1561" s="98">
        <f t="shared" si="369"/>
        <v>881.88440000000708</v>
      </c>
      <c r="AO1561" s="99" t="e">
        <f>SUMIF([1]Sheet1!$AB:$AB,E1561,[1]Sheet1!$AA:$AA)</f>
        <v>#VALUE!</v>
      </c>
      <c r="AP1561" s="100" t="str">
        <f t="shared" si="370"/>
        <v/>
      </c>
      <c r="AQ1561" s="97">
        <f t="shared" si="371"/>
        <v>1</v>
      </c>
      <c r="AR1561" s="100">
        <f t="shared" si="372"/>
        <v>1.0000000000000002</v>
      </c>
      <c r="AS1561" s="101">
        <f t="shared" si="373"/>
        <v>0.85136180748994217</v>
      </c>
      <c r="AT1561" s="100">
        <v>0.11591202664236167</v>
      </c>
      <c r="AU1561" s="108">
        <f t="shared" si="374"/>
        <v>0</v>
      </c>
    </row>
    <row r="1562" spans="1:47" hidden="1">
      <c r="A1562" s="21">
        <v>44927</v>
      </c>
      <c r="B1562" s="23" t="s">
        <v>13</v>
      </c>
      <c r="C1562" s="23" t="s">
        <v>974</v>
      </c>
      <c r="D1562" s="23" t="s">
        <v>1446</v>
      </c>
      <c r="E1562" s="23">
        <v>1000254061</v>
      </c>
      <c r="F1562" s="23" t="s">
        <v>32</v>
      </c>
      <c r="G1562" s="22">
        <v>1079549</v>
      </c>
      <c r="H1562" s="36" t="s">
        <v>20</v>
      </c>
      <c r="I1562" s="4" t="s">
        <v>3515</v>
      </c>
      <c r="J1562" s="4" t="s">
        <v>3553</v>
      </c>
      <c r="K1562" s="24">
        <v>1267.5</v>
      </c>
      <c r="L1562" s="24">
        <v>1267.5</v>
      </c>
      <c r="M1562" s="29">
        <v>0</v>
      </c>
      <c r="N1562" s="29">
        <v>0</v>
      </c>
      <c r="O1562" s="29">
        <v>8</v>
      </c>
      <c r="P1562" s="29">
        <v>0</v>
      </c>
      <c r="Q1562" s="29">
        <v>1036.0999999999999</v>
      </c>
      <c r="R1562" s="28">
        <v>0</v>
      </c>
      <c r="S1562" s="28">
        <v>66914.36</v>
      </c>
      <c r="T1562" s="28">
        <v>0</v>
      </c>
      <c r="U1562" s="28">
        <v>125300</v>
      </c>
      <c r="V1562" s="29">
        <v>0</v>
      </c>
      <c r="W1562" s="29">
        <v>7</v>
      </c>
      <c r="X1562" s="32">
        <f t="shared" si="360"/>
        <v>8</v>
      </c>
      <c r="Y1562" s="33">
        <f t="shared" si="361"/>
        <v>1036.0999999999999</v>
      </c>
      <c r="Z1562" s="33">
        <f t="shared" si="362"/>
        <v>66914.36</v>
      </c>
      <c r="AA1562" s="33">
        <f t="shared" si="363"/>
        <v>125300</v>
      </c>
      <c r="AB1562" s="5">
        <v>7</v>
      </c>
      <c r="AC1562" s="6">
        <v>0</v>
      </c>
      <c r="AD1562" s="32">
        <v>0</v>
      </c>
      <c r="AE1562" s="67">
        <f t="shared" si="364"/>
        <v>0.875</v>
      </c>
      <c r="AF1562" s="70">
        <f>IF(C1562=Sheet6!$E$3,Sheet6!$E$4,IF('January 2023'!C1562=Sheet6!$F$3,Sheet6!$F$4,IF('January 2023'!C1562=Sheet6!$G$3,Sheet6!$G$4,IF('January 2023'!C1562=Sheet6!$H$3,Sheet6!$H$4,IF('January 2023'!C1562=Sheet6!$I$3,Sheet6!$I$4,IF('January 2023'!C1562=Sheet6!$J$3,Sheet6!$J$4,IF('January 2023'!C1562=Sheet6!$K$3,Sheet6!$K$4,IF('January 2023'!C1562=Sheet6!$L$3,Sheet6!$L$4))))))))</f>
        <v>0.11591202664236167</v>
      </c>
      <c r="AG1562" s="74">
        <f t="shared" si="365"/>
        <v>0.8174358974358974</v>
      </c>
      <c r="AH1562" s="71">
        <v>0.83099999999999996</v>
      </c>
      <c r="AI1562" s="72">
        <f t="shared" si="366"/>
        <v>0</v>
      </c>
      <c r="AJ1562" s="73">
        <f t="shared" si="367"/>
        <v>0.875</v>
      </c>
      <c r="AK1562" s="73">
        <v>0.63021003652928631</v>
      </c>
      <c r="AL1562" s="95">
        <f t="shared" si="368"/>
        <v>1</v>
      </c>
      <c r="AM1562" s="107">
        <v>0</v>
      </c>
      <c r="AN1562" s="98">
        <f t="shared" si="369"/>
        <v>17.192500000000109</v>
      </c>
      <c r="AO1562" s="99" t="e">
        <f>SUMIF([1]Sheet1!$AB:$AB,E1562,[1]Sheet1!$AA:$AA)</f>
        <v>#VALUE!</v>
      </c>
      <c r="AP1562" s="100" t="str">
        <f t="shared" si="370"/>
        <v/>
      </c>
      <c r="AQ1562" s="97">
        <f t="shared" si="371"/>
        <v>1</v>
      </c>
      <c r="AR1562" s="100">
        <f t="shared" si="372"/>
        <v>1.8725427546493756</v>
      </c>
      <c r="AS1562" s="101">
        <f t="shared" si="373"/>
        <v>-0.53068366713389969</v>
      </c>
      <c r="AT1562" s="100">
        <v>0.11591202664236167</v>
      </c>
      <c r="AU1562" s="108">
        <f t="shared" si="374"/>
        <v>1</v>
      </c>
    </row>
    <row r="1563" spans="1:47" hidden="1">
      <c r="A1563" s="21">
        <v>44927</v>
      </c>
      <c r="B1563" s="23" t="s">
        <v>13</v>
      </c>
      <c r="C1563" s="23" t="s">
        <v>974</v>
      </c>
      <c r="D1563" s="23" t="s">
        <v>1459</v>
      </c>
      <c r="E1563" s="23">
        <v>1001603938</v>
      </c>
      <c r="F1563" s="23" t="s">
        <v>32</v>
      </c>
      <c r="G1563" s="22">
        <v>1079549</v>
      </c>
      <c r="H1563" s="36" t="s">
        <v>20</v>
      </c>
      <c r="I1563" s="4" t="s">
        <v>3515</v>
      </c>
      <c r="J1563" s="4" t="s">
        <v>3553</v>
      </c>
      <c r="K1563" s="24">
        <v>1262.6499999999942</v>
      </c>
      <c r="L1563" s="24">
        <v>1262.6499999999942</v>
      </c>
      <c r="M1563" s="29">
        <v>0</v>
      </c>
      <c r="N1563" s="29">
        <v>0</v>
      </c>
      <c r="O1563" s="29">
        <v>6</v>
      </c>
      <c r="P1563" s="29">
        <v>0</v>
      </c>
      <c r="Q1563" s="29">
        <v>954.89999999999986</v>
      </c>
      <c r="R1563" s="28">
        <v>0</v>
      </c>
      <c r="S1563" s="28">
        <v>61630.8</v>
      </c>
      <c r="T1563" s="28">
        <v>0</v>
      </c>
      <c r="U1563" s="28">
        <v>75000</v>
      </c>
      <c r="V1563" s="29">
        <v>0</v>
      </c>
      <c r="W1563" s="29">
        <v>6</v>
      </c>
      <c r="X1563" s="32">
        <f t="shared" si="360"/>
        <v>6</v>
      </c>
      <c r="Y1563" s="33">
        <f t="shared" si="361"/>
        <v>954.89999999999986</v>
      </c>
      <c r="Z1563" s="33">
        <f t="shared" si="362"/>
        <v>61630.8</v>
      </c>
      <c r="AA1563" s="33">
        <f t="shared" si="363"/>
        <v>75000</v>
      </c>
      <c r="AB1563" s="5">
        <v>6</v>
      </c>
      <c r="AC1563" s="6">
        <v>0</v>
      </c>
      <c r="AD1563" s="32">
        <v>0</v>
      </c>
      <c r="AE1563" s="67">
        <f t="shared" si="364"/>
        <v>1</v>
      </c>
      <c r="AF1563" s="70">
        <f>IF(C1563=Sheet6!$E$3,Sheet6!$E$4,IF('January 2023'!C1563=Sheet6!$F$3,Sheet6!$F$4,IF('January 2023'!C1563=Sheet6!$G$3,Sheet6!$G$4,IF('January 2023'!C1563=Sheet6!$H$3,Sheet6!$H$4,IF('January 2023'!C1563=Sheet6!$I$3,Sheet6!$I$4,IF('January 2023'!C1563=Sheet6!$J$3,Sheet6!$J$4,IF('January 2023'!C1563=Sheet6!$K$3,Sheet6!$K$4,IF('January 2023'!C1563=Sheet6!$L$3,Sheet6!$L$4))))))))</f>
        <v>0.11591202664236167</v>
      </c>
      <c r="AG1563" s="74">
        <f t="shared" si="365"/>
        <v>0.75626658218825826</v>
      </c>
      <c r="AH1563" s="71">
        <v>0.83099999999999996</v>
      </c>
      <c r="AI1563" s="72">
        <f t="shared" si="366"/>
        <v>0</v>
      </c>
      <c r="AJ1563" s="73">
        <f t="shared" si="367"/>
        <v>1</v>
      </c>
      <c r="AK1563" s="73">
        <v>0.63021003652928631</v>
      </c>
      <c r="AL1563" s="95">
        <f t="shared" si="368"/>
        <v>1</v>
      </c>
      <c r="AM1563" s="107">
        <v>0</v>
      </c>
      <c r="AN1563" s="98">
        <f t="shared" si="369"/>
        <v>94.362149999995154</v>
      </c>
      <c r="AO1563" s="99" t="e">
        <f>SUMIF([1]Sheet1!$AB:$AB,E1563,[1]Sheet1!$AA:$AA)</f>
        <v>#VALUE!</v>
      </c>
      <c r="AP1563" s="100" t="str">
        <f t="shared" si="370"/>
        <v/>
      </c>
      <c r="AQ1563" s="97">
        <f t="shared" si="371"/>
        <v>1</v>
      </c>
      <c r="AR1563" s="100">
        <f t="shared" si="372"/>
        <v>1.2169240055297026</v>
      </c>
      <c r="AS1563" s="101">
        <f t="shared" si="373"/>
        <v>7.9681041555206722E-2</v>
      </c>
      <c r="AT1563" s="100">
        <v>0.11591202664236167</v>
      </c>
      <c r="AU1563" s="108">
        <f t="shared" si="374"/>
        <v>1</v>
      </c>
    </row>
    <row r="1564" spans="1:47" hidden="1">
      <c r="A1564" s="21">
        <v>44927</v>
      </c>
      <c r="B1564" s="23" t="s">
        <v>13</v>
      </c>
      <c r="C1564" s="23" t="s">
        <v>974</v>
      </c>
      <c r="D1564" s="23" t="s">
        <v>1338</v>
      </c>
      <c r="E1564" s="23">
        <v>1000283443</v>
      </c>
      <c r="F1564" s="23" t="s">
        <v>32</v>
      </c>
      <c r="G1564" s="22">
        <v>1079549</v>
      </c>
      <c r="H1564" s="36" t="s">
        <v>20</v>
      </c>
      <c r="I1564" s="4" t="s">
        <v>3526</v>
      </c>
      <c r="J1564" s="4" t="s">
        <v>3563</v>
      </c>
      <c r="K1564" s="24">
        <v>1222.5</v>
      </c>
      <c r="L1564" s="24">
        <v>1222.5</v>
      </c>
      <c r="M1564" s="29">
        <v>0</v>
      </c>
      <c r="N1564" s="29">
        <v>0</v>
      </c>
      <c r="O1564" s="29">
        <v>11</v>
      </c>
      <c r="P1564" s="29">
        <v>0</v>
      </c>
      <c r="Q1564" s="29">
        <v>1650.1000000000001</v>
      </c>
      <c r="R1564" s="28">
        <v>0</v>
      </c>
      <c r="S1564" s="28">
        <v>107510.00000000001</v>
      </c>
      <c r="T1564" s="28">
        <v>0</v>
      </c>
      <c r="U1564" s="28">
        <v>107510</v>
      </c>
      <c r="V1564" s="29">
        <v>0</v>
      </c>
      <c r="W1564" s="29">
        <v>4</v>
      </c>
      <c r="X1564" s="32">
        <f t="shared" si="360"/>
        <v>11</v>
      </c>
      <c r="Y1564" s="33">
        <f t="shared" si="361"/>
        <v>1650.1000000000001</v>
      </c>
      <c r="Z1564" s="33">
        <f t="shared" si="362"/>
        <v>107510.00000000001</v>
      </c>
      <c r="AA1564" s="33">
        <f t="shared" si="363"/>
        <v>107510</v>
      </c>
      <c r="AB1564" s="5">
        <v>4</v>
      </c>
      <c r="AC1564" s="6">
        <v>0</v>
      </c>
      <c r="AD1564" s="32">
        <v>0</v>
      </c>
      <c r="AE1564" s="67">
        <f t="shared" si="364"/>
        <v>0.36363636363636365</v>
      </c>
      <c r="AF1564" s="70">
        <f>IF(C1564=Sheet6!$E$3,Sheet6!$E$4,IF('January 2023'!C1564=Sheet6!$F$3,Sheet6!$F$4,IF('January 2023'!C1564=Sheet6!$G$3,Sheet6!$G$4,IF('January 2023'!C1564=Sheet6!$H$3,Sheet6!$H$4,IF('January 2023'!C1564=Sheet6!$I$3,Sheet6!$I$4,IF('January 2023'!C1564=Sheet6!$J$3,Sheet6!$J$4,IF('January 2023'!C1564=Sheet6!$K$3,Sheet6!$K$4,IF('January 2023'!C1564=Sheet6!$L$3,Sheet6!$L$4))))))))</f>
        <v>0.11591202664236167</v>
      </c>
      <c r="AG1564" s="74">
        <f t="shared" si="365"/>
        <v>1.3497750511247444</v>
      </c>
      <c r="AH1564" s="71">
        <v>0.83099999999999996</v>
      </c>
      <c r="AI1564" s="72">
        <f t="shared" si="366"/>
        <v>1</v>
      </c>
      <c r="AJ1564" s="73">
        <f t="shared" si="367"/>
        <v>0.36363636363636365</v>
      </c>
      <c r="AK1564" s="73">
        <v>0.63021003652928631</v>
      </c>
      <c r="AL1564" s="95">
        <f t="shared" si="368"/>
        <v>0</v>
      </c>
      <c r="AM1564" s="107">
        <v>0</v>
      </c>
      <c r="AN1564" s="98">
        <f t="shared" si="369"/>
        <v>0</v>
      </c>
      <c r="AO1564" s="99" t="e">
        <f>SUMIF([1]Sheet1!$AB:$AB,E1564,[1]Sheet1!$AA:$AA)</f>
        <v>#VALUE!</v>
      </c>
      <c r="AP1564" s="100">
        <f t="shared" si="370"/>
        <v>1</v>
      </c>
      <c r="AQ1564" s="97">
        <f t="shared" si="371"/>
        <v>0</v>
      </c>
      <c r="AR1564" s="100">
        <f t="shared" si="372"/>
        <v>0.99999999999999989</v>
      </c>
      <c r="AS1564" s="101">
        <f t="shared" si="373"/>
        <v>-0.34977505112474416</v>
      </c>
      <c r="AT1564" s="100">
        <v>0.11591202664236167</v>
      </c>
      <c r="AU1564" s="108">
        <f t="shared" si="374"/>
        <v>1</v>
      </c>
    </row>
    <row r="1565" spans="1:47" hidden="1">
      <c r="A1565" s="21">
        <v>44927</v>
      </c>
      <c r="B1565" s="22" t="s">
        <v>13</v>
      </c>
      <c r="C1565" s="22" t="s">
        <v>974</v>
      </c>
      <c r="D1565" s="22" t="s">
        <v>1448</v>
      </c>
      <c r="E1565" s="22">
        <v>1000280162</v>
      </c>
      <c r="F1565" s="22" t="s">
        <v>32</v>
      </c>
      <c r="G1565" s="22">
        <v>1079549</v>
      </c>
      <c r="H1565" s="36" t="s">
        <v>20</v>
      </c>
      <c r="I1565" s="4" t="s">
        <v>3515</v>
      </c>
      <c r="J1565" s="4" t="s">
        <v>3553</v>
      </c>
      <c r="K1565" s="25">
        <v>1214.7999999999884</v>
      </c>
      <c r="L1565" s="25">
        <v>1214.7999999999884</v>
      </c>
      <c r="M1565" s="26">
        <v>0</v>
      </c>
      <c r="N1565" s="26">
        <v>0</v>
      </c>
      <c r="O1565" s="26">
        <v>8</v>
      </c>
      <c r="P1565" s="26">
        <v>0</v>
      </c>
      <c r="Q1565" s="26">
        <v>178.5</v>
      </c>
      <c r="R1565" s="27">
        <v>0</v>
      </c>
      <c r="S1565" s="27">
        <v>12000</v>
      </c>
      <c r="T1565" s="28">
        <v>0</v>
      </c>
      <c r="U1565" s="27">
        <v>12000</v>
      </c>
      <c r="V1565" s="29">
        <v>0</v>
      </c>
      <c r="W1565" s="26">
        <v>2</v>
      </c>
      <c r="X1565" s="30">
        <f t="shared" si="360"/>
        <v>8</v>
      </c>
      <c r="Y1565" s="31">
        <f t="shared" si="361"/>
        <v>178.5</v>
      </c>
      <c r="Z1565" s="31">
        <f t="shared" si="362"/>
        <v>12000</v>
      </c>
      <c r="AA1565" s="31">
        <f t="shared" si="363"/>
        <v>12000</v>
      </c>
      <c r="AB1565" s="5">
        <v>2</v>
      </c>
      <c r="AC1565" s="6">
        <v>27672.39</v>
      </c>
      <c r="AD1565" s="30">
        <v>0</v>
      </c>
      <c r="AE1565" s="67">
        <f t="shared" si="364"/>
        <v>0.25</v>
      </c>
      <c r="AF1565" s="70">
        <f>IF(C1565=Sheet6!$E$3,Sheet6!$E$4,IF('January 2023'!C1565=Sheet6!$F$3,Sheet6!$F$4,IF('January 2023'!C1565=Sheet6!$G$3,Sheet6!$G$4,IF('January 2023'!C1565=Sheet6!$H$3,Sheet6!$H$4,IF('January 2023'!C1565=Sheet6!$I$3,Sheet6!$I$4,IF('January 2023'!C1565=Sheet6!$J$3,Sheet6!$J$4,IF('January 2023'!C1565=Sheet6!$K$3,Sheet6!$K$4,IF('January 2023'!C1565=Sheet6!$L$3,Sheet6!$L$4))))))))</f>
        <v>0.11591202664236167</v>
      </c>
      <c r="AG1565" s="74">
        <f t="shared" si="365"/>
        <v>0.14693776753375182</v>
      </c>
      <c r="AH1565" s="71">
        <v>0.83099999999999996</v>
      </c>
      <c r="AI1565" s="72">
        <f t="shared" si="366"/>
        <v>0</v>
      </c>
      <c r="AJ1565" s="73">
        <f t="shared" si="367"/>
        <v>0.25</v>
      </c>
      <c r="AK1565" s="73">
        <v>0.63021003652928631</v>
      </c>
      <c r="AL1565" s="95">
        <f t="shared" si="368"/>
        <v>0</v>
      </c>
      <c r="AM1565" s="107">
        <v>0</v>
      </c>
      <c r="AN1565" s="98">
        <f t="shared" si="369"/>
        <v>830.9987999999903</v>
      </c>
      <c r="AO1565" s="99" t="e">
        <f>SUMIF([1]Sheet1!$AB:$AB,E1565,[1]Sheet1!$AA:$AA)</f>
        <v>#VALUE!</v>
      </c>
      <c r="AP1565" s="100" t="str">
        <f t="shared" si="370"/>
        <v/>
      </c>
      <c r="AQ1565" s="97">
        <f t="shared" si="371"/>
        <v>1</v>
      </c>
      <c r="AR1565" s="100">
        <f t="shared" si="372"/>
        <v>1</v>
      </c>
      <c r="AS1565" s="101">
        <f t="shared" si="373"/>
        <v>0.85306223246624824</v>
      </c>
      <c r="AT1565" s="100">
        <v>0.11591202664236167</v>
      </c>
      <c r="AU1565" s="108">
        <f t="shared" si="374"/>
        <v>0</v>
      </c>
    </row>
    <row r="1566" spans="1:47" hidden="1">
      <c r="A1566" s="21">
        <v>44927</v>
      </c>
      <c r="B1566" s="23" t="s">
        <v>13</v>
      </c>
      <c r="C1566" s="23" t="s">
        <v>974</v>
      </c>
      <c r="D1566" s="23" t="s">
        <v>1521</v>
      </c>
      <c r="E1566" s="23">
        <v>1000260051</v>
      </c>
      <c r="F1566" s="23" t="s">
        <v>32</v>
      </c>
      <c r="G1566" s="22">
        <v>1069288</v>
      </c>
      <c r="H1566" s="36" t="s">
        <v>20</v>
      </c>
      <c r="I1566" s="4" t="s">
        <v>3524</v>
      </c>
      <c r="J1566" s="4" t="s">
        <v>3562</v>
      </c>
      <c r="K1566" s="24">
        <v>1198.3999999999942</v>
      </c>
      <c r="L1566" s="24">
        <v>1198.3999999999942</v>
      </c>
      <c r="M1566" s="29">
        <v>0</v>
      </c>
      <c r="N1566" s="29">
        <v>0</v>
      </c>
      <c r="O1566" s="29">
        <v>4</v>
      </c>
      <c r="P1566" s="29">
        <v>0</v>
      </c>
      <c r="Q1566" s="29">
        <v>1071</v>
      </c>
      <c r="R1566" s="28">
        <v>0</v>
      </c>
      <c r="S1566" s="28">
        <v>70712.510000000009</v>
      </c>
      <c r="T1566" s="28">
        <v>0</v>
      </c>
      <c r="U1566" s="28">
        <v>112000</v>
      </c>
      <c r="V1566" s="29">
        <v>0</v>
      </c>
      <c r="W1566" s="29">
        <v>3</v>
      </c>
      <c r="X1566" s="32">
        <f t="shared" si="360"/>
        <v>4</v>
      </c>
      <c r="Y1566" s="33">
        <f t="shared" si="361"/>
        <v>1071</v>
      </c>
      <c r="Z1566" s="33">
        <f t="shared" si="362"/>
        <v>70712.510000000009</v>
      </c>
      <c r="AA1566" s="33">
        <f t="shared" si="363"/>
        <v>112000</v>
      </c>
      <c r="AB1566" s="5">
        <v>3</v>
      </c>
      <c r="AC1566" s="6">
        <v>0</v>
      </c>
      <c r="AD1566" s="32">
        <v>0</v>
      </c>
      <c r="AE1566" s="67">
        <f t="shared" si="364"/>
        <v>0.75</v>
      </c>
      <c r="AF1566" s="70">
        <f>IF(C1566=Sheet6!$E$3,Sheet6!$E$4,IF('January 2023'!C1566=Sheet6!$F$3,Sheet6!$F$4,IF('January 2023'!C1566=Sheet6!$G$3,Sheet6!$G$4,IF('January 2023'!C1566=Sheet6!$H$3,Sheet6!$H$4,IF('January 2023'!C1566=Sheet6!$I$3,Sheet6!$I$4,IF('January 2023'!C1566=Sheet6!$J$3,Sheet6!$J$4,IF('January 2023'!C1566=Sheet6!$K$3,Sheet6!$K$4,IF('January 2023'!C1566=Sheet6!$L$3,Sheet6!$L$4))))))))</f>
        <v>0.11591202664236167</v>
      </c>
      <c r="AG1566" s="74">
        <f t="shared" si="365"/>
        <v>0.89369158878505106</v>
      </c>
      <c r="AH1566" s="71">
        <v>0.83099999999999996</v>
      </c>
      <c r="AI1566" s="72">
        <f t="shared" si="366"/>
        <v>1</v>
      </c>
      <c r="AJ1566" s="73">
        <f t="shared" si="367"/>
        <v>0.75</v>
      </c>
      <c r="AK1566" s="73">
        <v>0.63021003652928631</v>
      </c>
      <c r="AL1566" s="95">
        <f t="shared" si="368"/>
        <v>1</v>
      </c>
      <c r="AM1566" s="107">
        <v>0</v>
      </c>
      <c r="AN1566" s="98">
        <f t="shared" si="369"/>
        <v>0</v>
      </c>
      <c r="AO1566" s="99" t="e">
        <f>SUMIF([1]Sheet1!$AB:$AB,E1566,[1]Sheet1!$AA:$AA)</f>
        <v>#VALUE!</v>
      </c>
      <c r="AP1566" s="100">
        <f t="shared" si="370"/>
        <v>1</v>
      </c>
      <c r="AQ1566" s="97">
        <f t="shared" si="371"/>
        <v>0</v>
      </c>
      <c r="AR1566" s="100">
        <f t="shared" si="372"/>
        <v>1.583878156778765</v>
      </c>
      <c r="AS1566" s="101">
        <f t="shared" si="373"/>
        <v>-0.41549858637355275</v>
      </c>
      <c r="AT1566" s="100">
        <v>0.11591202664236167</v>
      </c>
      <c r="AU1566" s="108">
        <f t="shared" si="374"/>
        <v>1</v>
      </c>
    </row>
    <row r="1567" spans="1:47" hidden="1">
      <c r="A1567" s="21">
        <v>44927</v>
      </c>
      <c r="B1567" s="22" t="s">
        <v>13</v>
      </c>
      <c r="C1567" s="22" t="s">
        <v>974</v>
      </c>
      <c r="D1567" s="22" t="s">
        <v>1398</v>
      </c>
      <c r="E1567" s="22">
        <v>1000280507</v>
      </c>
      <c r="F1567" s="22" t="s">
        <v>32</v>
      </c>
      <c r="G1567" s="22">
        <v>1069288</v>
      </c>
      <c r="H1567" s="36" t="s">
        <v>20</v>
      </c>
      <c r="I1567" s="4" t="s">
        <v>3526</v>
      </c>
      <c r="J1567" s="4" t="s">
        <v>3563</v>
      </c>
      <c r="K1567" s="25">
        <v>1187.5999999999913</v>
      </c>
      <c r="L1567" s="25">
        <v>1187.5999999999913</v>
      </c>
      <c r="M1567" s="26">
        <v>0</v>
      </c>
      <c r="N1567" s="26">
        <v>0</v>
      </c>
      <c r="O1567" s="26">
        <v>1</v>
      </c>
      <c r="P1567" s="26">
        <v>0</v>
      </c>
      <c r="Q1567" s="26">
        <v>0</v>
      </c>
      <c r="R1567" s="27">
        <v>0</v>
      </c>
      <c r="S1567" s="27">
        <v>0</v>
      </c>
      <c r="T1567" s="28">
        <v>0</v>
      </c>
      <c r="U1567" s="27">
        <v>0</v>
      </c>
      <c r="V1567" s="29">
        <v>0</v>
      </c>
      <c r="W1567" s="26">
        <v>0</v>
      </c>
      <c r="X1567" s="30">
        <f t="shared" si="360"/>
        <v>1</v>
      </c>
      <c r="Y1567" s="31">
        <f t="shared" si="361"/>
        <v>0</v>
      </c>
      <c r="Z1567" s="31">
        <f t="shared" si="362"/>
        <v>0</v>
      </c>
      <c r="AA1567" s="31">
        <f t="shared" si="363"/>
        <v>0</v>
      </c>
      <c r="AB1567" s="5">
        <v>0</v>
      </c>
      <c r="AC1567" s="6">
        <v>0</v>
      </c>
      <c r="AD1567" s="30">
        <v>0</v>
      </c>
      <c r="AE1567" s="67">
        <f t="shared" si="364"/>
        <v>0</v>
      </c>
      <c r="AF1567" s="70">
        <f>IF(C1567=Sheet6!$E$3,Sheet6!$E$4,IF('January 2023'!C1567=Sheet6!$F$3,Sheet6!$F$4,IF('January 2023'!C1567=Sheet6!$G$3,Sheet6!$G$4,IF('January 2023'!C1567=Sheet6!$H$3,Sheet6!$H$4,IF('January 2023'!C1567=Sheet6!$I$3,Sheet6!$I$4,IF('January 2023'!C1567=Sheet6!$J$3,Sheet6!$J$4,IF('January 2023'!C1567=Sheet6!$K$3,Sheet6!$K$4,IF('January 2023'!C1567=Sheet6!$L$3,Sheet6!$L$4))))))))</f>
        <v>0.11591202664236167</v>
      </c>
      <c r="AG1567" s="74">
        <f t="shared" si="365"/>
        <v>0</v>
      </c>
      <c r="AH1567" s="71">
        <v>0.83099999999999996</v>
      </c>
      <c r="AI1567" s="72">
        <f t="shared" si="366"/>
        <v>0</v>
      </c>
      <c r="AJ1567" s="73">
        <f t="shared" si="367"/>
        <v>0</v>
      </c>
      <c r="AK1567" s="73">
        <v>0.63021003652928631</v>
      </c>
      <c r="AL1567" s="95">
        <f t="shared" si="368"/>
        <v>0</v>
      </c>
      <c r="AM1567" s="107">
        <v>0</v>
      </c>
      <c r="AN1567" s="98">
        <f t="shared" si="369"/>
        <v>986.89559999999267</v>
      </c>
      <c r="AO1567" s="99" t="e">
        <f>SUMIF([1]Sheet1!$AB:$AB,E1567,[1]Sheet1!$AA:$AA)</f>
        <v>#VALUE!</v>
      </c>
      <c r="AP1567" s="100" t="str">
        <f t="shared" si="370"/>
        <v/>
      </c>
      <c r="AQ1567" s="97">
        <f t="shared" si="371"/>
        <v>1</v>
      </c>
      <c r="AR1567" s="100">
        <f t="shared" si="372"/>
        <v>0</v>
      </c>
      <c r="AS1567" s="101">
        <f t="shared" si="373"/>
        <v>1</v>
      </c>
      <c r="AT1567" s="100">
        <v>0.11591202664236167</v>
      </c>
      <c r="AU1567" s="108">
        <f t="shared" si="374"/>
        <v>0</v>
      </c>
    </row>
    <row r="1568" spans="1:47" hidden="1">
      <c r="A1568" s="21">
        <v>44927</v>
      </c>
      <c r="B1568" s="22" t="s">
        <v>13</v>
      </c>
      <c r="C1568" s="22" t="s">
        <v>974</v>
      </c>
      <c r="D1568" s="22" t="s">
        <v>1462</v>
      </c>
      <c r="E1568" s="22">
        <v>1000259735</v>
      </c>
      <c r="F1568" s="22" t="s">
        <v>32</v>
      </c>
      <c r="G1568" s="22">
        <v>1069288</v>
      </c>
      <c r="H1568" s="36" t="s">
        <v>20</v>
      </c>
      <c r="I1568" s="4" t="s">
        <v>3517</v>
      </c>
      <c r="J1568" s="4" t="s">
        <v>3555</v>
      </c>
      <c r="K1568" s="25">
        <v>1163</v>
      </c>
      <c r="L1568" s="25">
        <v>1163</v>
      </c>
      <c r="M1568" s="26">
        <v>0</v>
      </c>
      <c r="N1568" s="26">
        <v>0</v>
      </c>
      <c r="O1568" s="26">
        <v>1</v>
      </c>
      <c r="P1568" s="26">
        <v>0</v>
      </c>
      <c r="Q1568" s="26">
        <v>512.20000000000005</v>
      </c>
      <c r="R1568" s="27">
        <v>0</v>
      </c>
      <c r="S1568" s="27">
        <v>30000</v>
      </c>
      <c r="T1568" s="28">
        <v>0</v>
      </c>
      <c r="U1568" s="27">
        <v>30000</v>
      </c>
      <c r="V1568" s="29">
        <v>0</v>
      </c>
      <c r="W1568" s="26">
        <v>1</v>
      </c>
      <c r="X1568" s="30">
        <f t="shared" si="360"/>
        <v>1</v>
      </c>
      <c r="Y1568" s="31">
        <f t="shared" si="361"/>
        <v>512.20000000000005</v>
      </c>
      <c r="Z1568" s="31">
        <f t="shared" si="362"/>
        <v>30000</v>
      </c>
      <c r="AA1568" s="31">
        <f t="shared" si="363"/>
        <v>30000</v>
      </c>
      <c r="AB1568" s="5">
        <v>1</v>
      </c>
      <c r="AC1568" s="6">
        <v>0</v>
      </c>
      <c r="AD1568" s="30">
        <v>0</v>
      </c>
      <c r="AE1568" s="67">
        <f t="shared" si="364"/>
        <v>1</v>
      </c>
      <c r="AF1568" s="70">
        <f>IF(C1568=Sheet6!$E$3,Sheet6!$E$4,IF('January 2023'!C1568=Sheet6!$F$3,Sheet6!$F$4,IF('January 2023'!C1568=Sheet6!$G$3,Sheet6!$G$4,IF('January 2023'!C1568=Sheet6!$H$3,Sheet6!$H$4,IF('January 2023'!C1568=Sheet6!$I$3,Sheet6!$I$4,IF('January 2023'!C1568=Sheet6!$J$3,Sheet6!$J$4,IF('January 2023'!C1568=Sheet6!$K$3,Sheet6!$K$4,IF('January 2023'!C1568=Sheet6!$L$3,Sheet6!$L$4))))))))</f>
        <v>0.11591202664236167</v>
      </c>
      <c r="AG1568" s="74">
        <f t="shared" si="365"/>
        <v>0.44041272570937234</v>
      </c>
      <c r="AH1568" s="71">
        <v>0.83099999999999996</v>
      </c>
      <c r="AI1568" s="72">
        <f t="shared" si="366"/>
        <v>0</v>
      </c>
      <c r="AJ1568" s="73">
        <f t="shared" si="367"/>
        <v>1</v>
      </c>
      <c r="AK1568" s="73">
        <v>0.63021003652928631</v>
      </c>
      <c r="AL1568" s="95">
        <f t="shared" si="368"/>
        <v>1</v>
      </c>
      <c r="AM1568" s="107">
        <v>0</v>
      </c>
      <c r="AN1568" s="98">
        <f t="shared" si="369"/>
        <v>454.25299999999993</v>
      </c>
      <c r="AO1568" s="99" t="e">
        <f>SUMIF([1]Sheet1!$AB:$AB,E1568,[1]Sheet1!$AA:$AA)</f>
        <v>#VALUE!</v>
      </c>
      <c r="AP1568" s="100" t="str">
        <f t="shared" si="370"/>
        <v/>
      </c>
      <c r="AQ1568" s="97">
        <f t="shared" si="371"/>
        <v>1</v>
      </c>
      <c r="AR1568" s="100">
        <f t="shared" si="372"/>
        <v>1</v>
      </c>
      <c r="AS1568" s="101">
        <f t="shared" si="373"/>
        <v>0.5595872742906276</v>
      </c>
      <c r="AT1568" s="100">
        <v>0.11591202664236167</v>
      </c>
      <c r="AU1568" s="108">
        <f t="shared" si="374"/>
        <v>0</v>
      </c>
    </row>
    <row r="1569" spans="1:47" hidden="1">
      <c r="A1569" s="21">
        <v>44927</v>
      </c>
      <c r="B1569" s="23" t="s">
        <v>13</v>
      </c>
      <c r="C1569" s="23" t="s">
        <v>974</v>
      </c>
      <c r="D1569" s="23" t="s">
        <v>1503</v>
      </c>
      <c r="E1569" s="23">
        <v>1000259740</v>
      </c>
      <c r="F1569" s="23" t="s">
        <v>32</v>
      </c>
      <c r="G1569" s="22">
        <v>1069288</v>
      </c>
      <c r="H1569" s="36" t="s">
        <v>20</v>
      </c>
      <c r="I1569" s="4" t="s">
        <v>3517</v>
      </c>
      <c r="J1569" s="4" t="s">
        <v>3555</v>
      </c>
      <c r="K1569" s="24">
        <v>1137.2000000000116</v>
      </c>
      <c r="L1569" s="24">
        <v>1137.2000000000116</v>
      </c>
      <c r="M1569" s="29">
        <v>0</v>
      </c>
      <c r="N1569" s="29">
        <v>0</v>
      </c>
      <c r="O1569" s="29">
        <v>4</v>
      </c>
      <c r="P1569" s="29">
        <v>0</v>
      </c>
      <c r="Q1569" s="29">
        <v>1950.4</v>
      </c>
      <c r="R1569" s="28">
        <v>0</v>
      </c>
      <c r="S1569" s="28">
        <v>120000</v>
      </c>
      <c r="T1569" s="28">
        <v>0</v>
      </c>
      <c r="U1569" s="28">
        <v>120000</v>
      </c>
      <c r="V1569" s="29">
        <v>0</v>
      </c>
      <c r="W1569" s="29">
        <v>2</v>
      </c>
      <c r="X1569" s="32">
        <f t="shared" si="360"/>
        <v>4</v>
      </c>
      <c r="Y1569" s="33">
        <f t="shared" si="361"/>
        <v>1950.4</v>
      </c>
      <c r="Z1569" s="33">
        <f t="shared" si="362"/>
        <v>120000</v>
      </c>
      <c r="AA1569" s="33">
        <f t="shared" si="363"/>
        <v>120000</v>
      </c>
      <c r="AB1569" s="5">
        <v>2</v>
      </c>
      <c r="AC1569" s="6">
        <v>0</v>
      </c>
      <c r="AD1569" s="32">
        <v>0</v>
      </c>
      <c r="AE1569" s="67">
        <f t="shared" si="364"/>
        <v>0.5</v>
      </c>
      <c r="AF1569" s="70">
        <f>IF(C1569=Sheet6!$E$3,Sheet6!$E$4,IF('January 2023'!C1569=Sheet6!$F$3,Sheet6!$F$4,IF('January 2023'!C1569=Sheet6!$G$3,Sheet6!$G$4,IF('January 2023'!C1569=Sheet6!$H$3,Sheet6!$H$4,IF('January 2023'!C1569=Sheet6!$I$3,Sheet6!$I$4,IF('January 2023'!C1569=Sheet6!$J$3,Sheet6!$J$4,IF('January 2023'!C1569=Sheet6!$K$3,Sheet6!$K$4,IF('January 2023'!C1569=Sheet6!$L$3,Sheet6!$L$4))))))))</f>
        <v>0.11591202664236167</v>
      </c>
      <c r="AG1569" s="74">
        <f t="shared" si="365"/>
        <v>1.7150896939852094</v>
      </c>
      <c r="AH1569" s="71">
        <v>0.83099999999999996</v>
      </c>
      <c r="AI1569" s="72">
        <f t="shared" si="366"/>
        <v>1</v>
      </c>
      <c r="AJ1569" s="73">
        <f t="shared" si="367"/>
        <v>0.5</v>
      </c>
      <c r="AK1569" s="73">
        <v>0.63021003652928631</v>
      </c>
      <c r="AL1569" s="95">
        <f t="shared" si="368"/>
        <v>0</v>
      </c>
      <c r="AM1569" s="107">
        <v>0</v>
      </c>
      <c r="AN1569" s="98">
        <f t="shared" si="369"/>
        <v>0</v>
      </c>
      <c r="AO1569" s="99" t="e">
        <f>SUMIF([1]Sheet1!$AB:$AB,E1569,[1]Sheet1!$AA:$AA)</f>
        <v>#VALUE!</v>
      </c>
      <c r="AP1569" s="100">
        <f t="shared" si="370"/>
        <v>1</v>
      </c>
      <c r="AQ1569" s="97">
        <f t="shared" si="371"/>
        <v>0</v>
      </c>
      <c r="AR1569" s="100">
        <f t="shared" si="372"/>
        <v>1</v>
      </c>
      <c r="AS1569" s="101">
        <f t="shared" si="373"/>
        <v>-0.71508969398520938</v>
      </c>
      <c r="AT1569" s="100">
        <v>0.11591202664236167</v>
      </c>
      <c r="AU1569" s="108">
        <f t="shared" si="374"/>
        <v>1</v>
      </c>
    </row>
    <row r="1570" spans="1:47" hidden="1">
      <c r="A1570" s="21">
        <v>44927</v>
      </c>
      <c r="B1570" s="23" t="s">
        <v>13</v>
      </c>
      <c r="C1570" s="23" t="s">
        <v>974</v>
      </c>
      <c r="D1570" s="23" t="s">
        <v>1455</v>
      </c>
      <c r="E1570" s="23">
        <v>1000290551</v>
      </c>
      <c r="F1570" s="23" t="s">
        <v>32</v>
      </c>
      <c r="G1570" s="22">
        <v>1079549</v>
      </c>
      <c r="H1570" s="36" t="s">
        <v>20</v>
      </c>
      <c r="I1570" s="4" t="s">
        <v>3515</v>
      </c>
      <c r="J1570" s="4" t="s">
        <v>3553</v>
      </c>
      <c r="K1570" s="24">
        <v>1131.8000000000029</v>
      </c>
      <c r="L1570" s="24">
        <v>1131.8000000000029</v>
      </c>
      <c r="M1570" s="29">
        <v>0</v>
      </c>
      <c r="N1570" s="29">
        <v>0</v>
      </c>
      <c r="O1570" s="29">
        <v>7</v>
      </c>
      <c r="P1570" s="29">
        <v>0</v>
      </c>
      <c r="Q1570" s="29">
        <v>1026</v>
      </c>
      <c r="R1570" s="28">
        <v>0</v>
      </c>
      <c r="S1570" s="28">
        <v>65000.000000000007</v>
      </c>
      <c r="T1570" s="28">
        <v>0</v>
      </c>
      <c r="U1570" s="28">
        <v>65000</v>
      </c>
      <c r="V1570" s="29">
        <v>0</v>
      </c>
      <c r="W1570" s="29">
        <v>5</v>
      </c>
      <c r="X1570" s="32">
        <f t="shared" si="360"/>
        <v>7</v>
      </c>
      <c r="Y1570" s="33">
        <f t="shared" si="361"/>
        <v>1026</v>
      </c>
      <c r="Z1570" s="33">
        <f t="shared" si="362"/>
        <v>65000.000000000007</v>
      </c>
      <c r="AA1570" s="33">
        <f t="shared" si="363"/>
        <v>65000</v>
      </c>
      <c r="AB1570" s="5">
        <v>5</v>
      </c>
      <c r="AC1570" s="6">
        <v>0</v>
      </c>
      <c r="AD1570" s="32">
        <v>0</v>
      </c>
      <c r="AE1570" s="67">
        <f t="shared" si="364"/>
        <v>0.7142857142857143</v>
      </c>
      <c r="AF1570" s="70">
        <f>IF(C1570=Sheet6!$E$3,Sheet6!$E$4,IF('January 2023'!C1570=Sheet6!$F$3,Sheet6!$F$4,IF('January 2023'!C1570=Sheet6!$G$3,Sheet6!$G$4,IF('January 2023'!C1570=Sheet6!$H$3,Sheet6!$H$4,IF('January 2023'!C1570=Sheet6!$I$3,Sheet6!$I$4,IF('January 2023'!C1570=Sheet6!$J$3,Sheet6!$J$4,IF('January 2023'!C1570=Sheet6!$K$3,Sheet6!$K$4,IF('January 2023'!C1570=Sheet6!$L$3,Sheet6!$L$4))))))))</f>
        <v>0.11591202664236167</v>
      </c>
      <c r="AG1570" s="74">
        <f t="shared" si="365"/>
        <v>0.90652058667608881</v>
      </c>
      <c r="AH1570" s="71">
        <v>0.83099999999999996</v>
      </c>
      <c r="AI1570" s="72">
        <f t="shared" si="366"/>
        <v>1</v>
      </c>
      <c r="AJ1570" s="73">
        <f t="shared" si="367"/>
        <v>0.7142857142857143</v>
      </c>
      <c r="AK1570" s="73">
        <v>0.63021003652928631</v>
      </c>
      <c r="AL1570" s="95">
        <f t="shared" si="368"/>
        <v>1</v>
      </c>
      <c r="AM1570" s="107">
        <v>0</v>
      </c>
      <c r="AN1570" s="98">
        <f t="shared" si="369"/>
        <v>0</v>
      </c>
      <c r="AO1570" s="99" t="e">
        <f>SUMIF([1]Sheet1!$AB:$AB,E1570,[1]Sheet1!$AA:$AA)</f>
        <v>#VALUE!</v>
      </c>
      <c r="AP1570" s="100">
        <f t="shared" si="370"/>
        <v>1</v>
      </c>
      <c r="AQ1570" s="97">
        <f t="shared" si="371"/>
        <v>0</v>
      </c>
      <c r="AR1570" s="100">
        <f t="shared" si="372"/>
        <v>0.99999999999999989</v>
      </c>
      <c r="AS1570" s="101">
        <f t="shared" si="373"/>
        <v>9.3479413323911298E-2</v>
      </c>
      <c r="AT1570" s="100">
        <v>0.11591202664236167</v>
      </c>
      <c r="AU1570" s="108">
        <f t="shared" si="374"/>
        <v>1</v>
      </c>
    </row>
    <row r="1571" spans="1:47" hidden="1">
      <c r="A1571" s="21">
        <v>44927</v>
      </c>
      <c r="B1571" s="23" t="s">
        <v>13</v>
      </c>
      <c r="C1571" s="23" t="s">
        <v>974</v>
      </c>
      <c r="D1571" s="23" t="s">
        <v>1472</v>
      </c>
      <c r="E1571" s="23">
        <v>1000976484</v>
      </c>
      <c r="F1571" s="23" t="s">
        <v>32</v>
      </c>
      <c r="G1571" s="22">
        <v>1079549</v>
      </c>
      <c r="H1571" s="36" t="s">
        <v>20</v>
      </c>
      <c r="I1571" s="4" t="s">
        <v>3517</v>
      </c>
      <c r="J1571" s="4" t="s">
        <v>3555</v>
      </c>
      <c r="K1571" s="24">
        <v>1054.6000000000058</v>
      </c>
      <c r="L1571" s="24">
        <v>1054.6000000000058</v>
      </c>
      <c r="M1571" s="29">
        <v>0</v>
      </c>
      <c r="N1571" s="29">
        <v>0</v>
      </c>
      <c r="O1571" s="29">
        <v>3</v>
      </c>
      <c r="P1571" s="29">
        <v>0</v>
      </c>
      <c r="Q1571" s="29">
        <v>774.5</v>
      </c>
      <c r="R1571" s="28">
        <v>0</v>
      </c>
      <c r="S1571" s="28">
        <v>51000</v>
      </c>
      <c r="T1571" s="28">
        <v>0</v>
      </c>
      <c r="U1571" s="28">
        <v>51000</v>
      </c>
      <c r="V1571" s="29">
        <v>0</v>
      </c>
      <c r="W1571" s="29">
        <v>2</v>
      </c>
      <c r="X1571" s="32">
        <f t="shared" si="360"/>
        <v>3</v>
      </c>
      <c r="Y1571" s="33">
        <f t="shared" si="361"/>
        <v>774.5</v>
      </c>
      <c r="Z1571" s="33">
        <f t="shared" si="362"/>
        <v>51000</v>
      </c>
      <c r="AA1571" s="33">
        <f t="shared" si="363"/>
        <v>51000</v>
      </c>
      <c r="AB1571" s="5">
        <v>2</v>
      </c>
      <c r="AC1571" s="6">
        <v>0</v>
      </c>
      <c r="AD1571" s="32">
        <v>0</v>
      </c>
      <c r="AE1571" s="67">
        <f t="shared" si="364"/>
        <v>0.66666666666666663</v>
      </c>
      <c r="AF1571" s="70">
        <f>IF(C1571=Sheet6!$E$3,Sheet6!$E$4,IF('January 2023'!C1571=Sheet6!$F$3,Sheet6!$F$4,IF('January 2023'!C1571=Sheet6!$G$3,Sheet6!$G$4,IF('January 2023'!C1571=Sheet6!$H$3,Sheet6!$H$4,IF('January 2023'!C1571=Sheet6!$I$3,Sheet6!$I$4,IF('January 2023'!C1571=Sheet6!$J$3,Sheet6!$J$4,IF('January 2023'!C1571=Sheet6!$K$3,Sheet6!$K$4,IF('January 2023'!C1571=Sheet6!$L$3,Sheet6!$L$4))))))))</f>
        <v>0.11591202664236167</v>
      </c>
      <c r="AG1571" s="74">
        <f t="shared" si="365"/>
        <v>0.73440166887919189</v>
      </c>
      <c r="AH1571" s="71">
        <v>0.83099999999999996</v>
      </c>
      <c r="AI1571" s="72">
        <f t="shared" si="366"/>
        <v>0</v>
      </c>
      <c r="AJ1571" s="73">
        <f t="shared" si="367"/>
        <v>0.66666666666666663</v>
      </c>
      <c r="AK1571" s="73">
        <v>0.63021003652928631</v>
      </c>
      <c r="AL1571" s="95">
        <f t="shared" si="368"/>
        <v>1</v>
      </c>
      <c r="AM1571" s="107">
        <v>0</v>
      </c>
      <c r="AN1571" s="98">
        <f t="shared" si="369"/>
        <v>101.87260000000481</v>
      </c>
      <c r="AO1571" s="99" t="e">
        <f>SUMIF([1]Sheet1!$AB:$AB,E1571,[1]Sheet1!$AA:$AA)</f>
        <v>#VALUE!</v>
      </c>
      <c r="AP1571" s="100" t="str">
        <f t="shared" si="370"/>
        <v/>
      </c>
      <c r="AQ1571" s="97">
        <f t="shared" si="371"/>
        <v>1</v>
      </c>
      <c r="AR1571" s="100">
        <f t="shared" si="372"/>
        <v>1</v>
      </c>
      <c r="AS1571" s="101">
        <f t="shared" si="373"/>
        <v>0.26559833112080811</v>
      </c>
      <c r="AT1571" s="100">
        <v>0.11591202664236167</v>
      </c>
      <c r="AU1571" s="108">
        <f t="shared" si="374"/>
        <v>0</v>
      </c>
    </row>
    <row r="1572" spans="1:47" hidden="1">
      <c r="A1572" s="21">
        <v>44927</v>
      </c>
      <c r="B1572" s="23" t="s">
        <v>13</v>
      </c>
      <c r="C1572" s="23" t="s">
        <v>974</v>
      </c>
      <c r="D1572" s="23" t="s">
        <v>1405</v>
      </c>
      <c r="E1572" s="23">
        <v>1000281796</v>
      </c>
      <c r="F1572" s="23" t="s">
        <v>32</v>
      </c>
      <c r="G1572" s="22">
        <v>1079549</v>
      </c>
      <c r="H1572" s="36" t="s">
        <v>20</v>
      </c>
      <c r="I1572" s="4" t="s">
        <v>3517</v>
      </c>
      <c r="J1572" s="4" t="s">
        <v>3555</v>
      </c>
      <c r="K1572" s="24">
        <v>1009.3999999999942</v>
      </c>
      <c r="L1572" s="24">
        <v>1009.3999999999942</v>
      </c>
      <c r="M1572" s="29">
        <v>0</v>
      </c>
      <c r="N1572" s="29">
        <v>0</v>
      </c>
      <c r="O1572" s="29">
        <v>4</v>
      </c>
      <c r="P1572" s="29">
        <v>0</v>
      </c>
      <c r="Q1572" s="29">
        <v>608.80000000000007</v>
      </c>
      <c r="R1572" s="28">
        <v>0</v>
      </c>
      <c r="S1572" s="28">
        <v>38523.93</v>
      </c>
      <c r="T1572" s="28">
        <v>0</v>
      </c>
      <c r="U1572" s="28">
        <v>38400</v>
      </c>
      <c r="V1572" s="29">
        <v>0</v>
      </c>
      <c r="W1572" s="29">
        <v>1</v>
      </c>
      <c r="X1572" s="32">
        <f t="shared" si="360"/>
        <v>4</v>
      </c>
      <c r="Y1572" s="33">
        <f t="shared" si="361"/>
        <v>608.80000000000007</v>
      </c>
      <c r="Z1572" s="33">
        <f t="shared" si="362"/>
        <v>38523.93</v>
      </c>
      <c r="AA1572" s="33">
        <f t="shared" si="363"/>
        <v>38400</v>
      </c>
      <c r="AB1572" s="5">
        <v>1</v>
      </c>
      <c r="AC1572" s="6">
        <v>0</v>
      </c>
      <c r="AD1572" s="32">
        <v>0</v>
      </c>
      <c r="AE1572" s="67">
        <f t="shared" si="364"/>
        <v>0.25</v>
      </c>
      <c r="AF1572" s="70">
        <f>IF(C1572=Sheet6!$E$3,Sheet6!$E$4,IF('January 2023'!C1572=Sheet6!$F$3,Sheet6!$F$4,IF('January 2023'!C1572=Sheet6!$G$3,Sheet6!$G$4,IF('January 2023'!C1572=Sheet6!$H$3,Sheet6!$H$4,IF('January 2023'!C1572=Sheet6!$I$3,Sheet6!$I$4,IF('January 2023'!C1572=Sheet6!$J$3,Sheet6!$J$4,IF('January 2023'!C1572=Sheet6!$K$3,Sheet6!$K$4,IF('January 2023'!C1572=Sheet6!$L$3,Sheet6!$L$4))))))))</f>
        <v>0.11591202664236167</v>
      </c>
      <c r="AG1572" s="74">
        <f t="shared" si="365"/>
        <v>0.6031305726174</v>
      </c>
      <c r="AH1572" s="71">
        <v>0.83099999999999996</v>
      </c>
      <c r="AI1572" s="72">
        <f t="shared" si="366"/>
        <v>0</v>
      </c>
      <c r="AJ1572" s="73">
        <f t="shared" si="367"/>
        <v>0.25</v>
      </c>
      <c r="AK1572" s="73">
        <v>0.63021003652928631</v>
      </c>
      <c r="AL1572" s="95">
        <f t="shared" si="368"/>
        <v>0</v>
      </c>
      <c r="AM1572" s="107">
        <v>0</v>
      </c>
      <c r="AN1572" s="98">
        <f t="shared" si="369"/>
        <v>230.01139999999509</v>
      </c>
      <c r="AO1572" s="99" t="e">
        <f>SUMIF([1]Sheet1!$AB:$AB,E1572,[1]Sheet1!$AA:$AA)</f>
        <v>#VALUE!</v>
      </c>
      <c r="AP1572" s="100" t="str">
        <f t="shared" si="370"/>
        <v/>
      </c>
      <c r="AQ1572" s="97">
        <f t="shared" si="371"/>
        <v>1</v>
      </c>
      <c r="AR1572" s="100">
        <f t="shared" si="372"/>
        <v>0.99678303849062133</v>
      </c>
      <c r="AS1572" s="101">
        <f t="shared" si="373"/>
        <v>0.39880967521983968</v>
      </c>
      <c r="AT1572" s="100">
        <v>0.11591202664236167</v>
      </c>
      <c r="AU1572" s="108">
        <f t="shared" si="374"/>
        <v>0</v>
      </c>
    </row>
    <row r="1573" spans="1:47" hidden="1">
      <c r="A1573" s="21">
        <v>44927</v>
      </c>
      <c r="B1573" s="23" t="s">
        <v>13</v>
      </c>
      <c r="C1573" s="23" t="s">
        <v>974</v>
      </c>
      <c r="D1573" s="23" t="s">
        <v>1401</v>
      </c>
      <c r="E1573" s="23">
        <v>1000258951</v>
      </c>
      <c r="F1573" s="23" t="s">
        <v>32</v>
      </c>
      <c r="G1573" s="22">
        <v>1069288</v>
      </c>
      <c r="H1573" s="36" t="s">
        <v>20</v>
      </c>
      <c r="I1573" s="4" t="s">
        <v>3517</v>
      </c>
      <c r="J1573" s="4" t="s">
        <v>3555</v>
      </c>
      <c r="K1573" s="24">
        <v>991.80000000001746</v>
      </c>
      <c r="L1573" s="24">
        <v>991.80000000001746</v>
      </c>
      <c r="M1573" s="29">
        <v>0</v>
      </c>
      <c r="N1573" s="29">
        <v>0</v>
      </c>
      <c r="O1573" s="29">
        <v>9</v>
      </c>
      <c r="P1573" s="29">
        <v>0</v>
      </c>
      <c r="Q1573" s="29">
        <v>321.89999999999998</v>
      </c>
      <c r="R1573" s="28">
        <v>0</v>
      </c>
      <c r="S1573" s="28">
        <v>19500</v>
      </c>
      <c r="T1573" s="28">
        <v>0</v>
      </c>
      <c r="U1573" s="28">
        <v>19500</v>
      </c>
      <c r="V1573" s="29">
        <v>0</v>
      </c>
      <c r="W1573" s="29">
        <v>2</v>
      </c>
      <c r="X1573" s="32">
        <f t="shared" si="360"/>
        <v>9</v>
      </c>
      <c r="Y1573" s="33">
        <f t="shared" si="361"/>
        <v>321.89999999999998</v>
      </c>
      <c r="Z1573" s="33">
        <f t="shared" si="362"/>
        <v>19500</v>
      </c>
      <c r="AA1573" s="33">
        <f t="shared" si="363"/>
        <v>19500</v>
      </c>
      <c r="AB1573" s="5">
        <v>2</v>
      </c>
      <c r="AC1573" s="6">
        <v>0</v>
      </c>
      <c r="AD1573" s="32">
        <v>0</v>
      </c>
      <c r="AE1573" s="67">
        <f t="shared" si="364"/>
        <v>0.22222222222222221</v>
      </c>
      <c r="AF1573" s="70">
        <f>IF(C1573=Sheet6!$E$3,Sheet6!$E$4,IF('January 2023'!C1573=Sheet6!$F$3,Sheet6!$F$4,IF('January 2023'!C1573=Sheet6!$G$3,Sheet6!$G$4,IF('January 2023'!C1573=Sheet6!$H$3,Sheet6!$H$4,IF('January 2023'!C1573=Sheet6!$I$3,Sheet6!$I$4,IF('January 2023'!C1573=Sheet6!$J$3,Sheet6!$J$4,IF('January 2023'!C1573=Sheet6!$K$3,Sheet6!$K$4,IF('January 2023'!C1573=Sheet6!$L$3,Sheet6!$L$4))))))))</f>
        <v>0.11591202664236167</v>
      </c>
      <c r="AG1573" s="74">
        <f t="shared" si="365"/>
        <v>0.32456140350876617</v>
      </c>
      <c r="AH1573" s="71">
        <v>0.83099999999999996</v>
      </c>
      <c r="AI1573" s="72">
        <f t="shared" si="366"/>
        <v>0</v>
      </c>
      <c r="AJ1573" s="73">
        <f t="shared" si="367"/>
        <v>0.22222222222222221</v>
      </c>
      <c r="AK1573" s="73">
        <v>0.63021003652928631</v>
      </c>
      <c r="AL1573" s="95">
        <f t="shared" si="368"/>
        <v>0</v>
      </c>
      <c r="AM1573" s="107">
        <v>0</v>
      </c>
      <c r="AN1573" s="98">
        <f t="shared" si="369"/>
        <v>502.28580000001455</v>
      </c>
      <c r="AO1573" s="99" t="e">
        <f>SUMIF([1]Sheet1!$AB:$AB,E1573,[1]Sheet1!$AA:$AA)</f>
        <v>#VALUE!</v>
      </c>
      <c r="AP1573" s="100" t="str">
        <f t="shared" si="370"/>
        <v/>
      </c>
      <c r="AQ1573" s="97">
        <f t="shared" si="371"/>
        <v>1</v>
      </c>
      <c r="AR1573" s="100">
        <f t="shared" si="372"/>
        <v>1</v>
      </c>
      <c r="AS1573" s="101">
        <f t="shared" si="373"/>
        <v>0.67543859649123383</v>
      </c>
      <c r="AT1573" s="100">
        <v>0.11591202664236167</v>
      </c>
      <c r="AU1573" s="108">
        <f t="shared" si="374"/>
        <v>0</v>
      </c>
    </row>
    <row r="1574" spans="1:47" hidden="1">
      <c r="A1574" s="21">
        <v>44927</v>
      </c>
      <c r="B1574" s="22" t="s">
        <v>13</v>
      </c>
      <c r="C1574" s="22" t="s">
        <v>974</v>
      </c>
      <c r="D1574" s="22" t="s">
        <v>1473</v>
      </c>
      <c r="E1574" s="22">
        <v>1001601794</v>
      </c>
      <c r="F1574" s="22" t="s">
        <v>32</v>
      </c>
      <c r="G1574" s="22">
        <v>1079549</v>
      </c>
      <c r="H1574" s="36" t="s">
        <v>20</v>
      </c>
      <c r="I1574" s="4" t="s">
        <v>3515</v>
      </c>
      <c r="J1574" s="4" t="s">
        <v>3553</v>
      </c>
      <c r="K1574" s="25">
        <v>986.20000000001164</v>
      </c>
      <c r="L1574" s="25">
        <v>986.20000000001164</v>
      </c>
      <c r="M1574" s="26">
        <v>0</v>
      </c>
      <c r="N1574" s="26">
        <v>0</v>
      </c>
      <c r="O1574" s="26">
        <v>14</v>
      </c>
      <c r="P1574" s="26">
        <v>0</v>
      </c>
      <c r="Q1574" s="26">
        <v>2268.3000000000002</v>
      </c>
      <c r="R1574" s="27">
        <v>0</v>
      </c>
      <c r="S1574" s="27">
        <v>144787.26999999999</v>
      </c>
      <c r="T1574" s="28">
        <v>0</v>
      </c>
      <c r="U1574" s="27">
        <v>166800</v>
      </c>
      <c r="V1574" s="29">
        <v>0</v>
      </c>
      <c r="W1574" s="26">
        <v>11</v>
      </c>
      <c r="X1574" s="30">
        <f t="shared" si="360"/>
        <v>14</v>
      </c>
      <c r="Y1574" s="31">
        <f t="shared" si="361"/>
        <v>2268.3000000000002</v>
      </c>
      <c r="Z1574" s="31">
        <f t="shared" si="362"/>
        <v>144787.26999999999</v>
      </c>
      <c r="AA1574" s="31">
        <f t="shared" si="363"/>
        <v>166800</v>
      </c>
      <c r="AB1574" s="5">
        <v>11</v>
      </c>
      <c r="AC1574" s="6">
        <v>0</v>
      </c>
      <c r="AD1574" s="30">
        <v>0</v>
      </c>
      <c r="AE1574" s="67">
        <f t="shared" si="364"/>
        <v>0.7857142857142857</v>
      </c>
      <c r="AF1574" s="70">
        <f>IF(C1574=Sheet6!$E$3,Sheet6!$E$4,IF('January 2023'!C1574=Sheet6!$F$3,Sheet6!$F$4,IF('January 2023'!C1574=Sheet6!$G$3,Sheet6!$G$4,IF('January 2023'!C1574=Sheet6!$H$3,Sheet6!$H$4,IF('January 2023'!C1574=Sheet6!$I$3,Sheet6!$I$4,IF('January 2023'!C1574=Sheet6!$J$3,Sheet6!$J$4,IF('January 2023'!C1574=Sheet6!$K$3,Sheet6!$K$4,IF('January 2023'!C1574=Sheet6!$L$3,Sheet6!$L$4))))))))</f>
        <v>0.11591202664236167</v>
      </c>
      <c r="AG1574" s="74">
        <f t="shared" si="365"/>
        <v>2.3000405597241671</v>
      </c>
      <c r="AH1574" s="71">
        <v>0.83099999999999996</v>
      </c>
      <c r="AI1574" s="72">
        <f t="shared" si="366"/>
        <v>1</v>
      </c>
      <c r="AJ1574" s="73">
        <f t="shared" si="367"/>
        <v>0.7857142857142857</v>
      </c>
      <c r="AK1574" s="73">
        <v>0.63021003652928631</v>
      </c>
      <c r="AL1574" s="95">
        <f t="shared" si="368"/>
        <v>1</v>
      </c>
      <c r="AM1574" s="107">
        <v>0</v>
      </c>
      <c r="AN1574" s="98">
        <f t="shared" si="369"/>
        <v>0</v>
      </c>
      <c r="AO1574" s="99" t="e">
        <f>SUMIF([1]Sheet1!$AB:$AB,E1574,[1]Sheet1!$AA:$AA)</f>
        <v>#VALUE!</v>
      </c>
      <c r="AP1574" s="100">
        <f t="shared" si="370"/>
        <v>1</v>
      </c>
      <c r="AQ1574" s="97">
        <f t="shared" si="371"/>
        <v>0</v>
      </c>
      <c r="AR1574" s="100">
        <f t="shared" si="372"/>
        <v>1.1520349820809523</v>
      </c>
      <c r="AS1574" s="101">
        <f t="shared" si="373"/>
        <v>-1.6497271850072943</v>
      </c>
      <c r="AT1574" s="100">
        <v>0.11591202664236167</v>
      </c>
      <c r="AU1574" s="108">
        <f t="shared" si="374"/>
        <v>1</v>
      </c>
    </row>
    <row r="1575" spans="1:47" hidden="1">
      <c r="A1575" s="21">
        <v>44927</v>
      </c>
      <c r="B1575" s="23" t="s">
        <v>13</v>
      </c>
      <c r="C1575" s="23" t="s">
        <v>974</v>
      </c>
      <c r="D1575" s="23" t="s">
        <v>1484</v>
      </c>
      <c r="E1575" s="23">
        <v>1000259423</v>
      </c>
      <c r="F1575" s="23" t="s">
        <v>32</v>
      </c>
      <c r="G1575" s="22">
        <v>1069288</v>
      </c>
      <c r="H1575" s="36" t="s">
        <v>20</v>
      </c>
      <c r="I1575" s="4" t="s">
        <v>3517</v>
      </c>
      <c r="J1575" s="4" t="s">
        <v>3555</v>
      </c>
      <c r="K1575" s="24">
        <v>985.39999999999418</v>
      </c>
      <c r="L1575" s="24">
        <v>985.39999999999418</v>
      </c>
      <c r="M1575" s="29">
        <v>0</v>
      </c>
      <c r="N1575" s="29">
        <v>0</v>
      </c>
      <c r="O1575" s="29">
        <v>2</v>
      </c>
      <c r="P1575" s="29">
        <v>0</v>
      </c>
      <c r="Q1575" s="29">
        <v>516.79999999999995</v>
      </c>
      <c r="R1575" s="28">
        <v>0</v>
      </c>
      <c r="S1575" s="28">
        <v>33371.93</v>
      </c>
      <c r="T1575" s="28">
        <v>0</v>
      </c>
      <c r="U1575" s="28">
        <v>50000</v>
      </c>
      <c r="V1575" s="29">
        <v>0</v>
      </c>
      <c r="W1575" s="29">
        <v>2</v>
      </c>
      <c r="X1575" s="32">
        <f t="shared" si="360"/>
        <v>2</v>
      </c>
      <c r="Y1575" s="33">
        <f t="shared" si="361"/>
        <v>516.79999999999995</v>
      </c>
      <c r="Z1575" s="33">
        <f t="shared" si="362"/>
        <v>33371.93</v>
      </c>
      <c r="AA1575" s="33">
        <f t="shared" si="363"/>
        <v>50000</v>
      </c>
      <c r="AB1575" s="5">
        <v>2</v>
      </c>
      <c r="AC1575" s="6">
        <v>0</v>
      </c>
      <c r="AD1575" s="32">
        <v>0</v>
      </c>
      <c r="AE1575" s="67">
        <f t="shared" si="364"/>
        <v>1</v>
      </c>
      <c r="AF1575" s="70">
        <f>IF(C1575=Sheet6!$E$3,Sheet6!$E$4,IF('January 2023'!C1575=Sheet6!$F$3,Sheet6!$F$4,IF('January 2023'!C1575=Sheet6!$G$3,Sheet6!$G$4,IF('January 2023'!C1575=Sheet6!$H$3,Sheet6!$H$4,IF('January 2023'!C1575=Sheet6!$I$3,Sheet6!$I$4,IF('January 2023'!C1575=Sheet6!$J$3,Sheet6!$J$4,IF('January 2023'!C1575=Sheet6!$K$3,Sheet6!$K$4,IF('January 2023'!C1575=Sheet6!$L$3,Sheet6!$L$4))))))))</f>
        <v>0.11591202664236167</v>
      </c>
      <c r="AG1575" s="74">
        <f t="shared" si="365"/>
        <v>0.52445707326974123</v>
      </c>
      <c r="AH1575" s="71">
        <v>0.83099999999999996</v>
      </c>
      <c r="AI1575" s="72">
        <f t="shared" si="366"/>
        <v>0</v>
      </c>
      <c r="AJ1575" s="73">
        <f t="shared" si="367"/>
        <v>1</v>
      </c>
      <c r="AK1575" s="73">
        <v>0.63021003652928631</v>
      </c>
      <c r="AL1575" s="95">
        <f t="shared" si="368"/>
        <v>1</v>
      </c>
      <c r="AM1575" s="107">
        <v>0</v>
      </c>
      <c r="AN1575" s="98">
        <f t="shared" si="369"/>
        <v>302.06739999999513</v>
      </c>
      <c r="AO1575" s="99" t="e">
        <f>SUMIF([1]Sheet1!$AB:$AB,E1575,[1]Sheet1!$AA:$AA)</f>
        <v>#VALUE!</v>
      </c>
      <c r="AP1575" s="100" t="str">
        <f t="shared" si="370"/>
        <v/>
      </c>
      <c r="AQ1575" s="97">
        <f t="shared" si="371"/>
        <v>1</v>
      </c>
      <c r="AR1575" s="100">
        <f t="shared" si="372"/>
        <v>1.4982651587726572</v>
      </c>
      <c r="AS1575" s="101">
        <f t="shared" si="373"/>
        <v>0.21422423984806804</v>
      </c>
      <c r="AT1575" s="100">
        <v>0.11591202664236167</v>
      </c>
      <c r="AU1575" s="108">
        <f t="shared" si="374"/>
        <v>0</v>
      </c>
    </row>
    <row r="1576" spans="1:47" hidden="1">
      <c r="A1576" s="21">
        <v>44927</v>
      </c>
      <c r="B1576" s="22" t="s">
        <v>13</v>
      </c>
      <c r="C1576" s="22" t="s">
        <v>974</v>
      </c>
      <c r="D1576" s="22" t="s">
        <v>1487</v>
      </c>
      <c r="E1576" s="22">
        <v>1000281360</v>
      </c>
      <c r="F1576" s="22" t="s">
        <v>32</v>
      </c>
      <c r="G1576" s="22">
        <v>1069288</v>
      </c>
      <c r="H1576" s="36" t="s">
        <v>20</v>
      </c>
      <c r="I1576" s="4" t="s">
        <v>3517</v>
      </c>
      <c r="J1576" s="4" t="s">
        <v>3555</v>
      </c>
      <c r="K1576" s="25">
        <v>965.40000000000873</v>
      </c>
      <c r="L1576" s="25">
        <v>965.40000000000873</v>
      </c>
      <c r="M1576" s="26">
        <v>0</v>
      </c>
      <c r="N1576" s="26">
        <v>0</v>
      </c>
      <c r="O1576" s="26">
        <v>5</v>
      </c>
      <c r="P1576" s="26">
        <v>0</v>
      </c>
      <c r="Q1576" s="26">
        <v>2749.2</v>
      </c>
      <c r="R1576" s="27">
        <v>0</v>
      </c>
      <c r="S1576" s="27">
        <v>166302.6</v>
      </c>
      <c r="T1576" s="28">
        <v>0</v>
      </c>
      <c r="U1576" s="27">
        <v>180100</v>
      </c>
      <c r="V1576" s="29">
        <v>0</v>
      </c>
      <c r="W1576" s="26">
        <v>5</v>
      </c>
      <c r="X1576" s="30">
        <f t="shared" si="360"/>
        <v>5</v>
      </c>
      <c r="Y1576" s="31">
        <f t="shared" si="361"/>
        <v>2749.2</v>
      </c>
      <c r="Z1576" s="31">
        <f t="shared" si="362"/>
        <v>166302.6</v>
      </c>
      <c r="AA1576" s="31">
        <f t="shared" si="363"/>
        <v>180100</v>
      </c>
      <c r="AB1576" s="5">
        <v>5</v>
      </c>
      <c r="AC1576" s="6">
        <v>6716.6</v>
      </c>
      <c r="AD1576" s="30">
        <v>0</v>
      </c>
      <c r="AE1576" s="67">
        <f t="shared" si="364"/>
        <v>1</v>
      </c>
      <c r="AF1576" s="70">
        <f>IF(C1576=Sheet6!$E$3,Sheet6!$E$4,IF('January 2023'!C1576=Sheet6!$F$3,Sheet6!$F$4,IF('January 2023'!C1576=Sheet6!$G$3,Sheet6!$G$4,IF('January 2023'!C1576=Sheet6!$H$3,Sheet6!$H$4,IF('January 2023'!C1576=Sheet6!$I$3,Sheet6!$I$4,IF('January 2023'!C1576=Sheet6!$J$3,Sheet6!$J$4,IF('January 2023'!C1576=Sheet6!$K$3,Sheet6!$K$4,IF('January 2023'!C1576=Sheet6!$L$3,Sheet6!$L$4))))))))</f>
        <v>0.11591202664236167</v>
      </c>
      <c r="AG1576" s="74">
        <f t="shared" si="365"/>
        <v>2.8477315102547909</v>
      </c>
      <c r="AH1576" s="71">
        <v>0.83099999999999996</v>
      </c>
      <c r="AI1576" s="72">
        <f t="shared" si="366"/>
        <v>1</v>
      </c>
      <c r="AJ1576" s="73">
        <f t="shared" si="367"/>
        <v>1</v>
      </c>
      <c r="AK1576" s="73">
        <v>0.63021003652928631</v>
      </c>
      <c r="AL1576" s="95">
        <f t="shared" si="368"/>
        <v>1</v>
      </c>
      <c r="AM1576" s="107">
        <v>0</v>
      </c>
      <c r="AN1576" s="98">
        <f t="shared" si="369"/>
        <v>0</v>
      </c>
      <c r="AO1576" s="99" t="e">
        <f>SUMIF([1]Sheet1!$AB:$AB,E1576,[1]Sheet1!$AA:$AA)</f>
        <v>#VALUE!</v>
      </c>
      <c r="AP1576" s="100">
        <f t="shared" si="370"/>
        <v>1</v>
      </c>
      <c r="AQ1576" s="97">
        <f t="shared" si="371"/>
        <v>0</v>
      </c>
      <c r="AR1576" s="100">
        <f t="shared" si="372"/>
        <v>1.0829656301224395</v>
      </c>
      <c r="AS1576" s="101">
        <f t="shared" si="373"/>
        <v>-2.0839953494226058</v>
      </c>
      <c r="AT1576" s="100">
        <v>0.11591202664236167</v>
      </c>
      <c r="AU1576" s="108">
        <f t="shared" si="374"/>
        <v>1</v>
      </c>
    </row>
    <row r="1577" spans="1:47" hidden="1">
      <c r="A1577" s="21">
        <v>44927</v>
      </c>
      <c r="B1577" s="22" t="s">
        <v>13</v>
      </c>
      <c r="C1577" s="22" t="s">
        <v>974</v>
      </c>
      <c r="D1577" s="22" t="s">
        <v>1482</v>
      </c>
      <c r="E1577" s="22">
        <v>1001853406</v>
      </c>
      <c r="F1577" s="22" t="s">
        <v>32</v>
      </c>
      <c r="G1577" s="22">
        <v>1079549</v>
      </c>
      <c r="H1577" s="36" t="s">
        <v>20</v>
      </c>
      <c r="I1577" s="4" t="s">
        <v>3515</v>
      </c>
      <c r="J1577" s="4" t="s">
        <v>3553</v>
      </c>
      <c r="K1577" s="25">
        <v>961.60000000000582</v>
      </c>
      <c r="L1577" s="25">
        <v>961.60000000000582</v>
      </c>
      <c r="M1577" s="26">
        <v>0</v>
      </c>
      <c r="N1577" s="26">
        <v>0</v>
      </c>
      <c r="O1577" s="26">
        <v>11</v>
      </c>
      <c r="P1577" s="26">
        <v>0</v>
      </c>
      <c r="Q1577" s="26">
        <v>942.5</v>
      </c>
      <c r="R1577" s="27">
        <v>0</v>
      </c>
      <c r="S1577" s="27">
        <v>59100.000000000007</v>
      </c>
      <c r="T1577" s="28">
        <v>0</v>
      </c>
      <c r="U1577" s="27">
        <v>59100</v>
      </c>
      <c r="V1577" s="29">
        <v>0</v>
      </c>
      <c r="W1577" s="26">
        <v>6</v>
      </c>
      <c r="X1577" s="30">
        <f t="shared" si="360"/>
        <v>11</v>
      </c>
      <c r="Y1577" s="31">
        <f t="shared" si="361"/>
        <v>942.5</v>
      </c>
      <c r="Z1577" s="31">
        <f t="shared" si="362"/>
        <v>59100.000000000007</v>
      </c>
      <c r="AA1577" s="31">
        <f t="shared" si="363"/>
        <v>59100</v>
      </c>
      <c r="AB1577" s="5">
        <v>6</v>
      </c>
      <c r="AC1577" s="6">
        <v>0</v>
      </c>
      <c r="AD1577" s="30">
        <v>0</v>
      </c>
      <c r="AE1577" s="67">
        <f t="shared" si="364"/>
        <v>0.54545454545454541</v>
      </c>
      <c r="AF1577" s="70">
        <f>IF(C1577=Sheet6!$E$3,Sheet6!$E$4,IF('January 2023'!C1577=Sheet6!$F$3,Sheet6!$F$4,IF('January 2023'!C1577=Sheet6!$G$3,Sheet6!$G$4,IF('January 2023'!C1577=Sheet6!$H$3,Sheet6!$H$4,IF('January 2023'!C1577=Sheet6!$I$3,Sheet6!$I$4,IF('January 2023'!C1577=Sheet6!$J$3,Sheet6!$J$4,IF('January 2023'!C1577=Sheet6!$K$3,Sheet6!$K$4,IF('January 2023'!C1577=Sheet6!$L$3,Sheet6!$L$4))))))))</f>
        <v>0.11591202664236167</v>
      </c>
      <c r="AG1577" s="74">
        <f t="shared" si="365"/>
        <v>0.98013727121463634</v>
      </c>
      <c r="AH1577" s="71">
        <v>0.83099999999999996</v>
      </c>
      <c r="AI1577" s="72">
        <f t="shared" si="366"/>
        <v>1</v>
      </c>
      <c r="AJ1577" s="73">
        <f t="shared" si="367"/>
        <v>0.54545454545454541</v>
      </c>
      <c r="AK1577" s="73">
        <v>0.63021003652928631</v>
      </c>
      <c r="AL1577" s="95">
        <f t="shared" si="368"/>
        <v>0</v>
      </c>
      <c r="AM1577" s="107">
        <v>0</v>
      </c>
      <c r="AN1577" s="98">
        <f t="shared" si="369"/>
        <v>0</v>
      </c>
      <c r="AO1577" s="99" t="e">
        <f>SUMIF([1]Sheet1!$AB:$AB,E1577,[1]Sheet1!$AA:$AA)</f>
        <v>#VALUE!</v>
      </c>
      <c r="AP1577" s="100">
        <f t="shared" si="370"/>
        <v>1</v>
      </c>
      <c r="AQ1577" s="97">
        <f t="shared" si="371"/>
        <v>0</v>
      </c>
      <c r="AR1577" s="100">
        <f t="shared" si="372"/>
        <v>0.99999999999999989</v>
      </c>
      <c r="AS1577" s="101">
        <f t="shared" si="373"/>
        <v>1.986272878536377E-2</v>
      </c>
      <c r="AT1577" s="100">
        <v>0.11591202664236167</v>
      </c>
      <c r="AU1577" s="108">
        <f t="shared" si="374"/>
        <v>1</v>
      </c>
    </row>
    <row r="1578" spans="1:47" hidden="1">
      <c r="A1578" s="21">
        <v>44927</v>
      </c>
      <c r="B1578" s="22" t="s">
        <v>13</v>
      </c>
      <c r="C1578" s="22" t="s">
        <v>974</v>
      </c>
      <c r="D1578" s="22" t="s">
        <v>1477</v>
      </c>
      <c r="E1578" s="22">
        <v>1002057101</v>
      </c>
      <c r="F1578" s="22" t="s">
        <v>32</v>
      </c>
      <c r="G1578" s="22">
        <v>1069288</v>
      </c>
      <c r="H1578" s="36" t="s">
        <v>20</v>
      </c>
      <c r="I1578" s="4" t="s">
        <v>3526</v>
      </c>
      <c r="J1578" s="4" t="s">
        <v>3563</v>
      </c>
      <c r="K1578" s="25">
        <v>902.66000000000349</v>
      </c>
      <c r="L1578" s="25">
        <v>902.66000000000349</v>
      </c>
      <c r="M1578" s="26">
        <v>0</v>
      </c>
      <c r="N1578" s="26">
        <v>0</v>
      </c>
      <c r="O1578" s="26">
        <v>7</v>
      </c>
      <c r="P1578" s="26">
        <v>0</v>
      </c>
      <c r="Q1578" s="26">
        <v>1376.8000000000002</v>
      </c>
      <c r="R1578" s="27">
        <v>0</v>
      </c>
      <c r="S1578" s="27">
        <v>86632.4</v>
      </c>
      <c r="T1578" s="28">
        <v>0</v>
      </c>
      <c r="U1578" s="27">
        <v>95000</v>
      </c>
      <c r="V1578" s="29">
        <v>0</v>
      </c>
      <c r="W1578" s="26">
        <v>5</v>
      </c>
      <c r="X1578" s="30">
        <f t="shared" si="360"/>
        <v>7</v>
      </c>
      <c r="Y1578" s="31">
        <f t="shared" si="361"/>
        <v>1376.8000000000002</v>
      </c>
      <c r="Z1578" s="31">
        <f t="shared" si="362"/>
        <v>86632.4</v>
      </c>
      <c r="AA1578" s="31">
        <f t="shared" si="363"/>
        <v>95000</v>
      </c>
      <c r="AB1578" s="5">
        <v>5</v>
      </c>
      <c r="AC1578" s="6">
        <v>0</v>
      </c>
      <c r="AD1578" s="30">
        <v>0</v>
      </c>
      <c r="AE1578" s="67">
        <f t="shared" si="364"/>
        <v>0.7142857142857143</v>
      </c>
      <c r="AF1578" s="70">
        <f>IF(C1578=Sheet6!$E$3,Sheet6!$E$4,IF('January 2023'!C1578=Sheet6!$F$3,Sheet6!$F$4,IF('January 2023'!C1578=Sheet6!$G$3,Sheet6!$G$4,IF('January 2023'!C1578=Sheet6!$H$3,Sheet6!$H$4,IF('January 2023'!C1578=Sheet6!$I$3,Sheet6!$I$4,IF('January 2023'!C1578=Sheet6!$J$3,Sheet6!$J$4,IF('January 2023'!C1578=Sheet6!$K$3,Sheet6!$K$4,IF('January 2023'!C1578=Sheet6!$L$3,Sheet6!$L$4))))))))</f>
        <v>0.11591202664236167</v>
      </c>
      <c r="AG1578" s="74">
        <f t="shared" si="365"/>
        <v>1.5252697582699963</v>
      </c>
      <c r="AH1578" s="71">
        <v>0.83099999999999996</v>
      </c>
      <c r="AI1578" s="72">
        <f t="shared" si="366"/>
        <v>1</v>
      </c>
      <c r="AJ1578" s="73">
        <f t="shared" si="367"/>
        <v>0.7142857142857143</v>
      </c>
      <c r="AK1578" s="73">
        <v>0.63021003652928631</v>
      </c>
      <c r="AL1578" s="95">
        <f t="shared" si="368"/>
        <v>1</v>
      </c>
      <c r="AM1578" s="107">
        <v>0</v>
      </c>
      <c r="AN1578" s="98">
        <f t="shared" si="369"/>
        <v>0</v>
      </c>
      <c r="AO1578" s="99" t="e">
        <f>SUMIF([1]Sheet1!$AB:$AB,E1578,[1]Sheet1!$AA:$AA)</f>
        <v>#VALUE!</v>
      </c>
      <c r="AP1578" s="100">
        <f t="shared" si="370"/>
        <v>1</v>
      </c>
      <c r="AQ1578" s="97">
        <f t="shared" si="371"/>
        <v>0</v>
      </c>
      <c r="AR1578" s="100">
        <f t="shared" si="372"/>
        <v>1.0965874199491183</v>
      </c>
      <c r="AS1578" s="101">
        <f t="shared" si="373"/>
        <v>-0.67259162894771074</v>
      </c>
      <c r="AT1578" s="100">
        <v>0.11591202664236167</v>
      </c>
      <c r="AU1578" s="108">
        <f t="shared" si="374"/>
        <v>1</v>
      </c>
    </row>
    <row r="1579" spans="1:47" hidden="1">
      <c r="A1579" s="21">
        <v>44927</v>
      </c>
      <c r="B1579" s="23" t="s">
        <v>13</v>
      </c>
      <c r="C1579" s="23" t="s">
        <v>974</v>
      </c>
      <c r="D1579" s="23" t="s">
        <v>3424</v>
      </c>
      <c r="E1579" s="23">
        <v>1000283500</v>
      </c>
      <c r="F1579" s="23" t="s">
        <v>32</v>
      </c>
      <c r="G1579" s="22">
        <v>1069288</v>
      </c>
      <c r="H1579" s="36" t="s">
        <v>20</v>
      </c>
      <c r="I1579" s="4" t="s">
        <v>3524</v>
      </c>
      <c r="J1579" s="4" t="s">
        <v>3562</v>
      </c>
      <c r="K1579" s="24">
        <v>891.63870967741423</v>
      </c>
      <c r="L1579" s="24">
        <v>891.63870967741423</v>
      </c>
      <c r="M1579" s="29">
        <v>0</v>
      </c>
      <c r="N1579" s="29">
        <v>0</v>
      </c>
      <c r="O1579" s="29">
        <v>1</v>
      </c>
      <c r="P1579" s="29">
        <v>0</v>
      </c>
      <c r="Q1579" s="29">
        <v>156.69999999999999</v>
      </c>
      <c r="R1579" s="28">
        <v>0</v>
      </c>
      <c r="S1579" s="28">
        <v>4278.8099999999995</v>
      </c>
      <c r="T1579" s="28">
        <v>0</v>
      </c>
      <c r="U1579" s="28">
        <v>30000</v>
      </c>
      <c r="V1579" s="29">
        <v>0</v>
      </c>
      <c r="W1579" s="29">
        <v>1</v>
      </c>
      <c r="X1579" s="32">
        <f t="shared" si="360"/>
        <v>1</v>
      </c>
      <c r="Y1579" s="33">
        <f t="shared" si="361"/>
        <v>156.69999999999999</v>
      </c>
      <c r="Z1579" s="33">
        <f t="shared" si="362"/>
        <v>4278.8099999999995</v>
      </c>
      <c r="AA1579" s="33">
        <f t="shared" si="363"/>
        <v>30000</v>
      </c>
      <c r="AB1579" s="5">
        <v>1</v>
      </c>
      <c r="AC1579" s="6">
        <v>0</v>
      </c>
      <c r="AD1579" s="32">
        <v>0</v>
      </c>
      <c r="AE1579" s="67">
        <f t="shared" si="364"/>
        <v>1</v>
      </c>
      <c r="AF1579" s="70">
        <f>IF(C1579=Sheet6!$E$3,Sheet6!$E$4,IF('January 2023'!C1579=Sheet6!$F$3,Sheet6!$F$4,IF('January 2023'!C1579=Sheet6!$G$3,Sheet6!$G$4,IF('January 2023'!C1579=Sheet6!$H$3,Sheet6!$H$4,IF('January 2023'!C1579=Sheet6!$I$3,Sheet6!$I$4,IF('January 2023'!C1579=Sheet6!$J$3,Sheet6!$J$4,IF('January 2023'!C1579=Sheet6!$K$3,Sheet6!$K$4,IF('January 2023'!C1579=Sheet6!$L$3,Sheet6!$L$4))))))))</f>
        <v>0.11591202664236167</v>
      </c>
      <c r="AG1579" s="74">
        <f t="shared" si="365"/>
        <v>0.17574382796445934</v>
      </c>
      <c r="AH1579" s="71">
        <v>0.83099999999999996</v>
      </c>
      <c r="AI1579" s="72">
        <f t="shared" si="366"/>
        <v>0</v>
      </c>
      <c r="AJ1579" s="73">
        <f t="shared" si="367"/>
        <v>1</v>
      </c>
      <c r="AK1579" s="73">
        <v>0.63021003652928631</v>
      </c>
      <c r="AL1579" s="95">
        <f t="shared" si="368"/>
        <v>1</v>
      </c>
      <c r="AM1579" s="107">
        <v>0</v>
      </c>
      <c r="AN1579" s="98">
        <f t="shared" si="369"/>
        <v>584.25176774193119</v>
      </c>
      <c r="AO1579" s="99" t="e">
        <f>SUMIF([1]Sheet1!$AB:$AB,E1579,[1]Sheet1!$AA:$AA)</f>
        <v>#VALUE!</v>
      </c>
      <c r="AP1579" s="100" t="str">
        <f t="shared" si="370"/>
        <v/>
      </c>
      <c r="AQ1579" s="97">
        <f t="shared" si="371"/>
        <v>1</v>
      </c>
      <c r="AR1579" s="100">
        <f t="shared" si="372"/>
        <v>7.0112951965616617</v>
      </c>
      <c r="AS1579" s="101">
        <f t="shared" si="373"/>
        <v>-0.23219185683257271</v>
      </c>
      <c r="AT1579" s="100">
        <v>0.11591202664236167</v>
      </c>
      <c r="AU1579" s="108">
        <f t="shared" si="374"/>
        <v>1</v>
      </c>
    </row>
    <row r="1580" spans="1:47" hidden="1">
      <c r="A1580" s="21">
        <v>44927</v>
      </c>
      <c r="B1580" s="23" t="s">
        <v>13</v>
      </c>
      <c r="C1580" s="23" t="s">
        <v>974</v>
      </c>
      <c r="D1580" s="23" t="s">
        <v>1425</v>
      </c>
      <c r="E1580" s="23">
        <v>1000283800</v>
      </c>
      <c r="F1580" s="23" t="s">
        <v>32</v>
      </c>
      <c r="G1580" s="22">
        <v>1079549</v>
      </c>
      <c r="H1580" s="36" t="s">
        <v>20</v>
      </c>
      <c r="I1580" s="4" t="s">
        <v>3526</v>
      </c>
      <c r="J1580" s="4" t="s">
        <v>3563</v>
      </c>
      <c r="K1580" s="24">
        <v>853</v>
      </c>
      <c r="L1580" s="24">
        <v>853</v>
      </c>
      <c r="M1580" s="29">
        <v>0</v>
      </c>
      <c r="N1580" s="29">
        <v>0</v>
      </c>
      <c r="O1580" s="29">
        <v>6</v>
      </c>
      <c r="P1580" s="29">
        <v>0</v>
      </c>
      <c r="Q1580" s="29">
        <v>1103.1000000000001</v>
      </c>
      <c r="R1580" s="28">
        <v>0</v>
      </c>
      <c r="S1580" s="28">
        <v>71900</v>
      </c>
      <c r="T1580" s="28">
        <v>0</v>
      </c>
      <c r="U1580" s="28">
        <v>71900</v>
      </c>
      <c r="V1580" s="29">
        <v>0</v>
      </c>
      <c r="W1580" s="29">
        <v>4</v>
      </c>
      <c r="X1580" s="32">
        <f t="shared" si="360"/>
        <v>6</v>
      </c>
      <c r="Y1580" s="33">
        <f t="shared" si="361"/>
        <v>1103.1000000000001</v>
      </c>
      <c r="Z1580" s="33">
        <f t="shared" si="362"/>
        <v>71900</v>
      </c>
      <c r="AA1580" s="33">
        <f t="shared" si="363"/>
        <v>71900</v>
      </c>
      <c r="AB1580" s="5">
        <v>4</v>
      </c>
      <c r="AC1580" s="6">
        <v>0</v>
      </c>
      <c r="AD1580" s="32">
        <v>0</v>
      </c>
      <c r="AE1580" s="67">
        <f t="shared" si="364"/>
        <v>0.66666666666666663</v>
      </c>
      <c r="AF1580" s="70">
        <f>IF(C1580=Sheet6!$E$3,Sheet6!$E$4,IF('January 2023'!C1580=Sheet6!$F$3,Sheet6!$F$4,IF('January 2023'!C1580=Sheet6!$G$3,Sheet6!$G$4,IF('January 2023'!C1580=Sheet6!$H$3,Sheet6!$H$4,IF('January 2023'!C1580=Sheet6!$I$3,Sheet6!$I$4,IF('January 2023'!C1580=Sheet6!$J$3,Sheet6!$J$4,IF('January 2023'!C1580=Sheet6!$K$3,Sheet6!$K$4,IF('January 2023'!C1580=Sheet6!$L$3,Sheet6!$L$4))))))))</f>
        <v>0.11591202664236167</v>
      </c>
      <c r="AG1580" s="74">
        <f t="shared" si="365"/>
        <v>1.2932004689331771</v>
      </c>
      <c r="AH1580" s="71">
        <v>0.83099999999999996</v>
      </c>
      <c r="AI1580" s="72">
        <f t="shared" si="366"/>
        <v>1</v>
      </c>
      <c r="AJ1580" s="73">
        <f t="shared" si="367"/>
        <v>0.66666666666666663</v>
      </c>
      <c r="AK1580" s="73">
        <v>0.63021003652928631</v>
      </c>
      <c r="AL1580" s="95">
        <f t="shared" si="368"/>
        <v>1</v>
      </c>
      <c r="AM1580" s="107">
        <v>0</v>
      </c>
      <c r="AN1580" s="98">
        <f t="shared" si="369"/>
        <v>0</v>
      </c>
      <c r="AO1580" s="99" t="e">
        <f>SUMIF([1]Sheet1!$AB:$AB,E1580,[1]Sheet1!$AA:$AA)</f>
        <v>#VALUE!</v>
      </c>
      <c r="AP1580" s="100">
        <f t="shared" si="370"/>
        <v>1</v>
      </c>
      <c r="AQ1580" s="97">
        <f t="shared" si="371"/>
        <v>0</v>
      </c>
      <c r="AR1580" s="100">
        <f t="shared" si="372"/>
        <v>1</v>
      </c>
      <c r="AS1580" s="101">
        <f t="shared" si="373"/>
        <v>-0.29320046893317708</v>
      </c>
      <c r="AT1580" s="100">
        <v>0.11591202664236167</v>
      </c>
      <c r="AU1580" s="108">
        <f t="shared" si="374"/>
        <v>1</v>
      </c>
    </row>
    <row r="1581" spans="1:47" hidden="1">
      <c r="A1581" s="21">
        <v>44927</v>
      </c>
      <c r="B1581" s="22" t="s">
        <v>13</v>
      </c>
      <c r="C1581" s="22" t="s">
        <v>974</v>
      </c>
      <c r="D1581" s="22" t="s">
        <v>1494</v>
      </c>
      <c r="E1581" s="22">
        <v>1000258813</v>
      </c>
      <c r="F1581" s="22" t="s">
        <v>32</v>
      </c>
      <c r="G1581" s="22">
        <v>1069288</v>
      </c>
      <c r="H1581" s="36" t="s">
        <v>20</v>
      </c>
      <c r="I1581" s="4" t="s">
        <v>3517</v>
      </c>
      <c r="J1581" s="4" t="s">
        <v>3555</v>
      </c>
      <c r="K1581" s="25">
        <v>753.39999999999418</v>
      </c>
      <c r="L1581" s="25">
        <v>753.39999999999418</v>
      </c>
      <c r="M1581" s="26">
        <v>0</v>
      </c>
      <c r="N1581" s="26">
        <v>0</v>
      </c>
      <c r="O1581" s="26">
        <v>7</v>
      </c>
      <c r="P1581" s="26">
        <v>0</v>
      </c>
      <c r="Q1581" s="26">
        <v>3709.4000000000005</v>
      </c>
      <c r="R1581" s="27">
        <v>0</v>
      </c>
      <c r="S1581" s="27">
        <v>231899.99999999997</v>
      </c>
      <c r="T1581" s="28">
        <v>0</v>
      </c>
      <c r="U1581" s="27">
        <v>231900</v>
      </c>
      <c r="V1581" s="29">
        <v>0</v>
      </c>
      <c r="W1581" s="26">
        <v>6</v>
      </c>
      <c r="X1581" s="30">
        <f t="shared" si="360"/>
        <v>7</v>
      </c>
      <c r="Y1581" s="31">
        <f t="shared" si="361"/>
        <v>3709.4000000000005</v>
      </c>
      <c r="Z1581" s="31">
        <f t="shared" si="362"/>
        <v>231899.99999999997</v>
      </c>
      <c r="AA1581" s="31">
        <f t="shared" si="363"/>
        <v>231900</v>
      </c>
      <c r="AB1581" s="5">
        <v>6</v>
      </c>
      <c r="AC1581" s="6">
        <v>0</v>
      </c>
      <c r="AD1581" s="30">
        <v>0</v>
      </c>
      <c r="AE1581" s="67">
        <f t="shared" si="364"/>
        <v>0.8571428571428571</v>
      </c>
      <c r="AF1581" s="70">
        <f>IF(C1581=Sheet6!$E$3,Sheet6!$E$4,IF('January 2023'!C1581=Sheet6!$F$3,Sheet6!$F$4,IF('January 2023'!C1581=Sheet6!$G$3,Sheet6!$G$4,IF('January 2023'!C1581=Sheet6!$H$3,Sheet6!$H$4,IF('January 2023'!C1581=Sheet6!$I$3,Sheet6!$I$4,IF('January 2023'!C1581=Sheet6!$J$3,Sheet6!$J$4,IF('January 2023'!C1581=Sheet6!$K$3,Sheet6!$K$4,IF('January 2023'!C1581=Sheet6!$L$3,Sheet6!$L$4))))))))</f>
        <v>0.11591202664236167</v>
      </c>
      <c r="AG1581" s="74">
        <f t="shared" si="365"/>
        <v>4.9235465887974907</v>
      </c>
      <c r="AH1581" s="71">
        <v>0.83099999999999996</v>
      </c>
      <c r="AI1581" s="72">
        <f t="shared" si="366"/>
        <v>1</v>
      </c>
      <c r="AJ1581" s="73">
        <f t="shared" si="367"/>
        <v>0.8571428571428571</v>
      </c>
      <c r="AK1581" s="73">
        <v>0.63021003652928631</v>
      </c>
      <c r="AL1581" s="95">
        <f t="shared" si="368"/>
        <v>1</v>
      </c>
      <c r="AM1581" s="107">
        <v>0</v>
      </c>
      <c r="AN1581" s="98">
        <f t="shared" si="369"/>
        <v>0</v>
      </c>
      <c r="AO1581" s="99" t="e">
        <f>SUMIF([1]Sheet1!$AB:$AB,E1581,[1]Sheet1!$AA:$AA)</f>
        <v>#VALUE!</v>
      </c>
      <c r="AP1581" s="100">
        <f t="shared" si="370"/>
        <v>1</v>
      </c>
      <c r="AQ1581" s="97">
        <f t="shared" si="371"/>
        <v>0</v>
      </c>
      <c r="AR1581" s="100">
        <f t="shared" si="372"/>
        <v>1.0000000000000002</v>
      </c>
      <c r="AS1581" s="101">
        <f t="shared" si="373"/>
        <v>-3.9235465887974916</v>
      </c>
      <c r="AT1581" s="100">
        <v>0.11591202664236167</v>
      </c>
      <c r="AU1581" s="108">
        <f t="shared" si="374"/>
        <v>1</v>
      </c>
    </row>
    <row r="1582" spans="1:47" hidden="1">
      <c r="A1582" s="21">
        <v>44927</v>
      </c>
      <c r="B1582" s="23" t="s">
        <v>13</v>
      </c>
      <c r="C1582" s="23" t="s">
        <v>974</v>
      </c>
      <c r="D1582" s="23" t="s">
        <v>1478</v>
      </c>
      <c r="E1582" s="23">
        <v>1001854406</v>
      </c>
      <c r="F1582" s="23" t="s">
        <v>32</v>
      </c>
      <c r="G1582" s="22">
        <v>1079549</v>
      </c>
      <c r="H1582" s="36" t="s">
        <v>20</v>
      </c>
      <c r="I1582" s="4" t="s">
        <v>3515</v>
      </c>
      <c r="J1582" s="4" t="s">
        <v>3553</v>
      </c>
      <c r="K1582" s="24">
        <v>749.9800000000032</v>
      </c>
      <c r="L1582" s="24">
        <v>749.9800000000032</v>
      </c>
      <c r="M1582" s="29">
        <v>0</v>
      </c>
      <c r="N1582" s="29">
        <v>0</v>
      </c>
      <c r="O1582" s="29">
        <v>7</v>
      </c>
      <c r="P1582" s="29">
        <v>0</v>
      </c>
      <c r="Q1582" s="29">
        <v>542.90000000000009</v>
      </c>
      <c r="R1582" s="28">
        <v>0</v>
      </c>
      <c r="S1582" s="28">
        <v>34740</v>
      </c>
      <c r="T1582" s="28">
        <v>0</v>
      </c>
      <c r="U1582" s="28">
        <v>42000</v>
      </c>
      <c r="V1582" s="29">
        <v>0</v>
      </c>
      <c r="W1582" s="29">
        <v>4</v>
      </c>
      <c r="X1582" s="32">
        <f t="shared" si="360"/>
        <v>7</v>
      </c>
      <c r="Y1582" s="33">
        <f t="shared" si="361"/>
        <v>542.90000000000009</v>
      </c>
      <c r="Z1582" s="33">
        <f t="shared" si="362"/>
        <v>34740</v>
      </c>
      <c r="AA1582" s="33">
        <f t="shared" si="363"/>
        <v>42000</v>
      </c>
      <c r="AB1582" s="5">
        <v>4</v>
      </c>
      <c r="AC1582" s="6">
        <v>0</v>
      </c>
      <c r="AD1582" s="32">
        <v>0</v>
      </c>
      <c r="AE1582" s="67">
        <f t="shared" si="364"/>
        <v>0.5714285714285714</v>
      </c>
      <c r="AF1582" s="70">
        <f>IF(C1582=Sheet6!$E$3,Sheet6!$E$4,IF('January 2023'!C1582=Sheet6!$F$3,Sheet6!$F$4,IF('January 2023'!C1582=Sheet6!$G$3,Sheet6!$G$4,IF('January 2023'!C1582=Sheet6!$H$3,Sheet6!$H$4,IF('January 2023'!C1582=Sheet6!$I$3,Sheet6!$I$4,IF('January 2023'!C1582=Sheet6!$J$3,Sheet6!$J$4,IF('January 2023'!C1582=Sheet6!$K$3,Sheet6!$K$4,IF('January 2023'!C1582=Sheet6!$L$3,Sheet6!$L$4))))))))</f>
        <v>0.11591202664236167</v>
      </c>
      <c r="AG1582" s="74">
        <f t="shared" si="365"/>
        <v>0.72388597029253821</v>
      </c>
      <c r="AH1582" s="71">
        <v>0.83099999999999996</v>
      </c>
      <c r="AI1582" s="72">
        <f t="shared" si="366"/>
        <v>0</v>
      </c>
      <c r="AJ1582" s="73">
        <f t="shared" si="367"/>
        <v>0.5714285714285714</v>
      </c>
      <c r="AK1582" s="73">
        <v>0.63021003652928631</v>
      </c>
      <c r="AL1582" s="95">
        <f t="shared" si="368"/>
        <v>0</v>
      </c>
      <c r="AM1582" s="107">
        <v>0</v>
      </c>
      <c r="AN1582" s="98">
        <f t="shared" si="369"/>
        <v>80.333380000002535</v>
      </c>
      <c r="AO1582" s="99" t="e">
        <f>SUMIF([1]Sheet1!$AB:$AB,E1582,[1]Sheet1!$AA:$AA)</f>
        <v>#VALUE!</v>
      </c>
      <c r="AP1582" s="100" t="str">
        <f t="shared" si="370"/>
        <v/>
      </c>
      <c r="AQ1582" s="97">
        <f t="shared" si="371"/>
        <v>1</v>
      </c>
      <c r="AR1582" s="100">
        <f t="shared" si="372"/>
        <v>1.2089810017271156</v>
      </c>
      <c r="AS1582" s="101">
        <f t="shared" si="373"/>
        <v>0.12483561449952207</v>
      </c>
      <c r="AT1582" s="100">
        <v>0.11591202664236167</v>
      </c>
      <c r="AU1582" s="108">
        <f t="shared" si="374"/>
        <v>0</v>
      </c>
    </row>
    <row r="1583" spans="1:47" hidden="1">
      <c r="A1583" s="21">
        <v>44927</v>
      </c>
      <c r="B1583" s="23" t="s">
        <v>13</v>
      </c>
      <c r="C1583" s="23" t="s">
        <v>974</v>
      </c>
      <c r="D1583" s="23" t="s">
        <v>1475</v>
      </c>
      <c r="E1583" s="23">
        <v>1000280921</v>
      </c>
      <c r="F1583" s="23" t="s">
        <v>32</v>
      </c>
      <c r="G1583" s="22">
        <v>1079549</v>
      </c>
      <c r="H1583" s="36" t="s">
        <v>20</v>
      </c>
      <c r="I1583" s="4" t="s">
        <v>3515</v>
      </c>
      <c r="J1583" s="4" t="s">
        <v>3553</v>
      </c>
      <c r="K1583" s="24">
        <v>727.60000000000582</v>
      </c>
      <c r="L1583" s="24">
        <v>727.60000000000582</v>
      </c>
      <c r="M1583" s="29">
        <v>0</v>
      </c>
      <c r="N1583" s="29">
        <v>0</v>
      </c>
      <c r="O1583" s="29">
        <v>9</v>
      </c>
      <c r="P1583" s="29">
        <v>0</v>
      </c>
      <c r="Q1583" s="29">
        <v>576.60000000000014</v>
      </c>
      <c r="R1583" s="28">
        <v>0</v>
      </c>
      <c r="S1583" s="28">
        <v>36860.89</v>
      </c>
      <c r="T1583" s="28">
        <v>0</v>
      </c>
      <c r="U1583" s="28">
        <v>36500</v>
      </c>
      <c r="V1583" s="29">
        <v>0</v>
      </c>
      <c r="W1583" s="29">
        <v>3</v>
      </c>
      <c r="X1583" s="32">
        <f t="shared" si="360"/>
        <v>9</v>
      </c>
      <c r="Y1583" s="33">
        <f t="shared" si="361"/>
        <v>576.60000000000014</v>
      </c>
      <c r="Z1583" s="33">
        <f t="shared" si="362"/>
        <v>36860.89</v>
      </c>
      <c r="AA1583" s="33">
        <f t="shared" si="363"/>
        <v>36500</v>
      </c>
      <c r="AB1583" s="5">
        <v>3</v>
      </c>
      <c r="AC1583" s="6">
        <v>0</v>
      </c>
      <c r="AD1583" s="32">
        <v>0</v>
      </c>
      <c r="AE1583" s="67">
        <f t="shared" si="364"/>
        <v>0.33333333333333331</v>
      </c>
      <c r="AF1583" s="70">
        <f>IF(C1583=Sheet6!$E$3,Sheet6!$E$4,IF('January 2023'!C1583=Sheet6!$F$3,Sheet6!$F$4,IF('January 2023'!C1583=Sheet6!$G$3,Sheet6!$G$4,IF('January 2023'!C1583=Sheet6!$H$3,Sheet6!$H$4,IF('January 2023'!C1583=Sheet6!$I$3,Sheet6!$I$4,IF('January 2023'!C1583=Sheet6!$J$3,Sheet6!$J$4,IF('January 2023'!C1583=Sheet6!$K$3,Sheet6!$K$4,IF('January 2023'!C1583=Sheet6!$L$3,Sheet6!$L$4))))))))</f>
        <v>0.11591202664236167</v>
      </c>
      <c r="AG1583" s="74">
        <f t="shared" si="365"/>
        <v>0.79246838922484264</v>
      </c>
      <c r="AH1583" s="71">
        <v>0.83099999999999996</v>
      </c>
      <c r="AI1583" s="72">
        <f t="shared" si="366"/>
        <v>0</v>
      </c>
      <c r="AJ1583" s="73">
        <f t="shared" si="367"/>
        <v>0.33333333333333331</v>
      </c>
      <c r="AK1583" s="73">
        <v>0.63021003652928631</v>
      </c>
      <c r="AL1583" s="95">
        <f t="shared" si="368"/>
        <v>0</v>
      </c>
      <c r="AM1583" s="107">
        <v>0</v>
      </c>
      <c r="AN1583" s="98">
        <f t="shared" si="369"/>
        <v>28.035600000004706</v>
      </c>
      <c r="AO1583" s="99" t="e">
        <f>SUMIF([1]Sheet1!$AB:$AB,E1583,[1]Sheet1!$AA:$AA)</f>
        <v>#VALUE!</v>
      </c>
      <c r="AP1583" s="100" t="str">
        <f t="shared" si="370"/>
        <v/>
      </c>
      <c r="AQ1583" s="97">
        <f t="shared" si="371"/>
        <v>1</v>
      </c>
      <c r="AR1583" s="100">
        <f t="shared" si="372"/>
        <v>0.99020940622974651</v>
      </c>
      <c r="AS1583" s="101">
        <f t="shared" si="373"/>
        <v>0.21529034684982495</v>
      </c>
      <c r="AT1583" s="100">
        <v>0.11591202664236167</v>
      </c>
      <c r="AU1583" s="108">
        <f t="shared" si="374"/>
        <v>0</v>
      </c>
    </row>
    <row r="1584" spans="1:47" hidden="1">
      <c r="A1584" s="21">
        <v>44927</v>
      </c>
      <c r="B1584" s="22" t="s">
        <v>13</v>
      </c>
      <c r="C1584" s="22" t="s">
        <v>974</v>
      </c>
      <c r="D1584" s="22" t="s">
        <v>3425</v>
      </c>
      <c r="E1584" s="22">
        <v>1000259414</v>
      </c>
      <c r="F1584" s="22" t="s">
        <v>32</v>
      </c>
      <c r="G1584" s="22">
        <v>1069288</v>
      </c>
      <c r="H1584" s="36" t="s">
        <v>20</v>
      </c>
      <c r="I1584" s="4" t="s">
        <v>3517</v>
      </c>
      <c r="J1584" s="4" t="s">
        <v>3555</v>
      </c>
      <c r="K1584" s="25">
        <v>708.80000000001746</v>
      </c>
      <c r="L1584" s="25">
        <v>708.80000000001746</v>
      </c>
      <c r="M1584" s="26">
        <v>0</v>
      </c>
      <c r="N1584" s="26">
        <v>0</v>
      </c>
      <c r="O1584" s="26">
        <v>2</v>
      </c>
      <c r="P1584" s="26">
        <v>0</v>
      </c>
      <c r="Q1584" s="26">
        <v>1150.9000000000001</v>
      </c>
      <c r="R1584" s="27">
        <v>0</v>
      </c>
      <c r="S1584" s="27">
        <v>71900</v>
      </c>
      <c r="T1584" s="28">
        <v>0</v>
      </c>
      <c r="U1584" s="27">
        <v>71900</v>
      </c>
      <c r="V1584" s="29">
        <v>0</v>
      </c>
      <c r="W1584" s="26">
        <v>1</v>
      </c>
      <c r="X1584" s="30">
        <f t="shared" si="360"/>
        <v>2</v>
      </c>
      <c r="Y1584" s="31">
        <f t="shared" si="361"/>
        <v>1150.9000000000001</v>
      </c>
      <c r="Z1584" s="31">
        <f t="shared" si="362"/>
        <v>71900</v>
      </c>
      <c r="AA1584" s="31">
        <f t="shared" si="363"/>
        <v>71900</v>
      </c>
      <c r="AB1584" s="5">
        <v>1</v>
      </c>
      <c r="AC1584" s="6">
        <v>0</v>
      </c>
      <c r="AD1584" s="30">
        <v>0</v>
      </c>
      <c r="AE1584" s="67">
        <f t="shared" si="364"/>
        <v>0.5</v>
      </c>
      <c r="AF1584" s="70">
        <f>IF(C1584=Sheet6!$E$3,Sheet6!$E$4,IF('January 2023'!C1584=Sheet6!$F$3,Sheet6!$F$4,IF('January 2023'!C1584=Sheet6!$G$3,Sheet6!$G$4,IF('January 2023'!C1584=Sheet6!$H$3,Sheet6!$H$4,IF('January 2023'!C1584=Sheet6!$I$3,Sheet6!$I$4,IF('January 2023'!C1584=Sheet6!$J$3,Sheet6!$J$4,IF('January 2023'!C1584=Sheet6!$K$3,Sheet6!$K$4,IF('January 2023'!C1584=Sheet6!$L$3,Sheet6!$L$4))))))))</f>
        <v>0.11591202664236167</v>
      </c>
      <c r="AG1584" s="74">
        <f t="shared" si="365"/>
        <v>1.6237302483069578</v>
      </c>
      <c r="AH1584" s="71">
        <v>0.83099999999999996</v>
      </c>
      <c r="AI1584" s="72">
        <f t="shared" si="366"/>
        <v>1</v>
      </c>
      <c r="AJ1584" s="73">
        <f t="shared" si="367"/>
        <v>0.5</v>
      </c>
      <c r="AK1584" s="73">
        <v>0.63021003652928631</v>
      </c>
      <c r="AL1584" s="95">
        <f t="shared" si="368"/>
        <v>0</v>
      </c>
      <c r="AM1584" s="107">
        <v>0</v>
      </c>
      <c r="AN1584" s="98">
        <f t="shared" si="369"/>
        <v>0</v>
      </c>
      <c r="AO1584" s="99" t="e">
        <f>SUMIF([1]Sheet1!$AB:$AB,E1584,[1]Sheet1!$AA:$AA)</f>
        <v>#VALUE!</v>
      </c>
      <c r="AP1584" s="100">
        <f t="shared" si="370"/>
        <v>1</v>
      </c>
      <c r="AQ1584" s="97">
        <f t="shared" si="371"/>
        <v>0</v>
      </c>
      <c r="AR1584" s="100">
        <f t="shared" si="372"/>
        <v>1</v>
      </c>
      <c r="AS1584" s="101">
        <f t="shared" si="373"/>
        <v>-0.62373024830695778</v>
      </c>
      <c r="AT1584" s="100">
        <v>0.11591202664236167</v>
      </c>
      <c r="AU1584" s="108">
        <f t="shared" si="374"/>
        <v>1</v>
      </c>
    </row>
    <row r="1585" spans="1:47" hidden="1">
      <c r="A1585" s="21">
        <v>44927</v>
      </c>
      <c r="B1585" s="22" t="s">
        <v>13</v>
      </c>
      <c r="C1585" s="22" t="s">
        <v>974</v>
      </c>
      <c r="D1585" s="22" t="s">
        <v>1513</v>
      </c>
      <c r="E1585" s="22">
        <v>1000281373</v>
      </c>
      <c r="F1585" s="22" t="s">
        <v>32</v>
      </c>
      <c r="G1585" s="22">
        <v>1069288</v>
      </c>
      <c r="H1585" s="36" t="s">
        <v>20</v>
      </c>
      <c r="I1585" s="4" t="s">
        <v>3517</v>
      </c>
      <c r="J1585" s="4" t="s">
        <v>3555</v>
      </c>
      <c r="K1585" s="25">
        <v>704.40000000000873</v>
      </c>
      <c r="L1585" s="25">
        <v>704.40000000000873</v>
      </c>
      <c r="M1585" s="26">
        <v>0</v>
      </c>
      <c r="N1585" s="26">
        <v>0</v>
      </c>
      <c r="O1585" s="26">
        <v>6</v>
      </c>
      <c r="P1585" s="26">
        <v>0</v>
      </c>
      <c r="Q1585" s="26">
        <v>341.4</v>
      </c>
      <c r="R1585" s="27">
        <v>0</v>
      </c>
      <c r="S1585" s="27">
        <v>20000</v>
      </c>
      <c r="T1585" s="28">
        <v>0</v>
      </c>
      <c r="U1585" s="27">
        <v>20000</v>
      </c>
      <c r="V1585" s="29">
        <v>0</v>
      </c>
      <c r="W1585" s="26">
        <v>1</v>
      </c>
      <c r="X1585" s="30">
        <f t="shared" si="360"/>
        <v>6</v>
      </c>
      <c r="Y1585" s="31">
        <f t="shared" si="361"/>
        <v>341.4</v>
      </c>
      <c r="Z1585" s="31">
        <f t="shared" si="362"/>
        <v>20000</v>
      </c>
      <c r="AA1585" s="31">
        <f t="shared" si="363"/>
        <v>20000</v>
      </c>
      <c r="AB1585" s="5">
        <v>1</v>
      </c>
      <c r="AC1585" s="6">
        <v>0</v>
      </c>
      <c r="AD1585" s="30">
        <v>0</v>
      </c>
      <c r="AE1585" s="67">
        <f t="shared" si="364"/>
        <v>0.16666666666666666</v>
      </c>
      <c r="AF1585" s="70">
        <f>IF(C1585=Sheet6!$E$3,Sheet6!$E$4,IF('January 2023'!C1585=Sheet6!$F$3,Sheet6!$F$4,IF('January 2023'!C1585=Sheet6!$G$3,Sheet6!$G$4,IF('January 2023'!C1585=Sheet6!$H$3,Sheet6!$H$4,IF('January 2023'!C1585=Sheet6!$I$3,Sheet6!$I$4,IF('January 2023'!C1585=Sheet6!$J$3,Sheet6!$J$4,IF('January 2023'!C1585=Sheet6!$K$3,Sheet6!$K$4,IF('January 2023'!C1585=Sheet6!$L$3,Sheet6!$L$4))))))))</f>
        <v>0.11591202664236167</v>
      </c>
      <c r="AG1585" s="74">
        <f t="shared" si="365"/>
        <v>0.48466780238500246</v>
      </c>
      <c r="AH1585" s="71">
        <v>0.83099999999999996</v>
      </c>
      <c r="AI1585" s="72">
        <f t="shared" si="366"/>
        <v>0</v>
      </c>
      <c r="AJ1585" s="73">
        <f t="shared" si="367"/>
        <v>0.16666666666666666</v>
      </c>
      <c r="AK1585" s="73">
        <v>0.63021003652928631</v>
      </c>
      <c r="AL1585" s="95">
        <f t="shared" si="368"/>
        <v>0</v>
      </c>
      <c r="AM1585" s="107">
        <v>0</v>
      </c>
      <c r="AN1585" s="98">
        <f t="shared" si="369"/>
        <v>243.95640000000731</v>
      </c>
      <c r="AO1585" s="99" t="e">
        <f>SUMIF([1]Sheet1!$AB:$AB,E1585,[1]Sheet1!$AA:$AA)</f>
        <v>#VALUE!</v>
      </c>
      <c r="AP1585" s="100" t="str">
        <f t="shared" si="370"/>
        <v/>
      </c>
      <c r="AQ1585" s="97">
        <f t="shared" si="371"/>
        <v>1</v>
      </c>
      <c r="AR1585" s="100">
        <f t="shared" si="372"/>
        <v>1</v>
      </c>
      <c r="AS1585" s="101">
        <f t="shared" si="373"/>
        <v>0.5153321976149976</v>
      </c>
      <c r="AT1585" s="100">
        <v>0.11591202664236167</v>
      </c>
      <c r="AU1585" s="108">
        <f t="shared" si="374"/>
        <v>0</v>
      </c>
    </row>
    <row r="1586" spans="1:47" hidden="1">
      <c r="A1586" s="21">
        <v>44927</v>
      </c>
      <c r="B1586" s="22" t="s">
        <v>13</v>
      </c>
      <c r="C1586" s="22" t="s">
        <v>974</v>
      </c>
      <c r="D1586" s="22" t="s">
        <v>1481</v>
      </c>
      <c r="E1586" s="22">
        <v>1000260740</v>
      </c>
      <c r="F1586" s="22" t="s">
        <v>32</v>
      </c>
      <c r="G1586" s="22">
        <v>1069288</v>
      </c>
      <c r="H1586" s="36" t="s">
        <v>20</v>
      </c>
      <c r="I1586" s="4" t="s">
        <v>3524</v>
      </c>
      <c r="J1586" s="4" t="s">
        <v>3562</v>
      </c>
      <c r="K1586" s="25">
        <v>677.39999999999418</v>
      </c>
      <c r="L1586" s="25">
        <v>677.39999999999418</v>
      </c>
      <c r="M1586" s="26">
        <v>0</v>
      </c>
      <c r="N1586" s="26">
        <v>0</v>
      </c>
      <c r="O1586" s="26">
        <v>10</v>
      </c>
      <c r="P1586" s="26">
        <v>0</v>
      </c>
      <c r="Q1586" s="26">
        <v>811.2</v>
      </c>
      <c r="R1586" s="27">
        <v>0</v>
      </c>
      <c r="S1586" s="27">
        <v>52000.000000000007</v>
      </c>
      <c r="T1586" s="28">
        <v>0</v>
      </c>
      <c r="U1586" s="27">
        <v>52000</v>
      </c>
      <c r="V1586" s="29">
        <v>0</v>
      </c>
      <c r="W1586" s="26">
        <v>2</v>
      </c>
      <c r="X1586" s="30">
        <f t="shared" si="360"/>
        <v>10</v>
      </c>
      <c r="Y1586" s="31">
        <f t="shared" si="361"/>
        <v>811.2</v>
      </c>
      <c r="Z1586" s="31">
        <f t="shared" si="362"/>
        <v>52000.000000000007</v>
      </c>
      <c r="AA1586" s="31">
        <f t="shared" si="363"/>
        <v>52000</v>
      </c>
      <c r="AB1586" s="5">
        <v>2</v>
      </c>
      <c r="AC1586" s="6">
        <v>0</v>
      </c>
      <c r="AD1586" s="30">
        <v>0</v>
      </c>
      <c r="AE1586" s="67">
        <f t="shared" si="364"/>
        <v>0.2</v>
      </c>
      <c r="AF1586" s="70">
        <f>IF(C1586=Sheet6!$E$3,Sheet6!$E$4,IF('January 2023'!C1586=Sheet6!$F$3,Sheet6!$F$4,IF('January 2023'!C1586=Sheet6!$G$3,Sheet6!$G$4,IF('January 2023'!C1586=Sheet6!$H$3,Sheet6!$H$4,IF('January 2023'!C1586=Sheet6!$I$3,Sheet6!$I$4,IF('January 2023'!C1586=Sheet6!$J$3,Sheet6!$J$4,IF('January 2023'!C1586=Sheet6!$K$3,Sheet6!$K$4,IF('January 2023'!C1586=Sheet6!$L$3,Sheet6!$L$4))))))))</f>
        <v>0.11591202664236167</v>
      </c>
      <c r="AG1586" s="74">
        <f t="shared" si="365"/>
        <v>1.1975199291408429</v>
      </c>
      <c r="AH1586" s="71">
        <v>0.83099999999999996</v>
      </c>
      <c r="AI1586" s="72">
        <f t="shared" si="366"/>
        <v>1</v>
      </c>
      <c r="AJ1586" s="73">
        <f t="shared" si="367"/>
        <v>0.2</v>
      </c>
      <c r="AK1586" s="73">
        <v>0.63021003652928631</v>
      </c>
      <c r="AL1586" s="95">
        <f t="shared" si="368"/>
        <v>0</v>
      </c>
      <c r="AM1586" s="107">
        <v>0</v>
      </c>
      <c r="AN1586" s="98">
        <f t="shared" si="369"/>
        <v>0</v>
      </c>
      <c r="AO1586" s="99" t="e">
        <f>SUMIF([1]Sheet1!$AB:$AB,E1586,[1]Sheet1!$AA:$AA)</f>
        <v>#VALUE!</v>
      </c>
      <c r="AP1586" s="100">
        <f t="shared" si="370"/>
        <v>1</v>
      </c>
      <c r="AQ1586" s="97">
        <f t="shared" si="371"/>
        <v>0</v>
      </c>
      <c r="AR1586" s="100">
        <f t="shared" si="372"/>
        <v>0.99999999999999989</v>
      </c>
      <c r="AS1586" s="101">
        <f t="shared" si="373"/>
        <v>-0.19751992914084271</v>
      </c>
      <c r="AT1586" s="100">
        <v>0.11591202664236167</v>
      </c>
      <c r="AU1586" s="108">
        <f t="shared" si="374"/>
        <v>1</v>
      </c>
    </row>
    <row r="1587" spans="1:47" hidden="1">
      <c r="A1587" s="21">
        <v>44927</v>
      </c>
      <c r="B1587" s="23" t="s">
        <v>13</v>
      </c>
      <c r="C1587" s="23" t="s">
        <v>974</v>
      </c>
      <c r="D1587" s="23" t="s">
        <v>1491</v>
      </c>
      <c r="E1587" s="23">
        <v>1000284140</v>
      </c>
      <c r="F1587" s="23" t="s">
        <v>32</v>
      </c>
      <c r="G1587" s="22">
        <v>1069288</v>
      </c>
      <c r="H1587" s="36" t="s">
        <v>20</v>
      </c>
      <c r="I1587" s="4" t="s">
        <v>3524</v>
      </c>
      <c r="J1587" s="4" t="s">
        <v>3562</v>
      </c>
      <c r="K1587" s="24">
        <v>651.5</v>
      </c>
      <c r="L1587" s="24">
        <v>651.5</v>
      </c>
      <c r="M1587" s="29">
        <v>0</v>
      </c>
      <c r="N1587" s="29">
        <v>0</v>
      </c>
      <c r="O1587" s="29">
        <v>12</v>
      </c>
      <c r="P1587" s="29">
        <v>0</v>
      </c>
      <c r="Q1587" s="29">
        <v>432.90000000000003</v>
      </c>
      <c r="R1587" s="28">
        <v>0</v>
      </c>
      <c r="S1587" s="28">
        <v>27700</v>
      </c>
      <c r="T1587" s="28">
        <v>0</v>
      </c>
      <c r="U1587" s="28">
        <v>30700</v>
      </c>
      <c r="V1587" s="29">
        <v>0</v>
      </c>
      <c r="W1587" s="29">
        <v>8</v>
      </c>
      <c r="X1587" s="32">
        <f t="shared" si="360"/>
        <v>12</v>
      </c>
      <c r="Y1587" s="33">
        <f t="shared" si="361"/>
        <v>432.90000000000003</v>
      </c>
      <c r="Z1587" s="33">
        <f t="shared" si="362"/>
        <v>27700</v>
      </c>
      <c r="AA1587" s="33">
        <f t="shared" si="363"/>
        <v>30700</v>
      </c>
      <c r="AB1587" s="5">
        <v>8</v>
      </c>
      <c r="AC1587" s="6">
        <v>0</v>
      </c>
      <c r="AD1587" s="32">
        <v>0</v>
      </c>
      <c r="AE1587" s="67">
        <f t="shared" si="364"/>
        <v>0.66666666666666663</v>
      </c>
      <c r="AF1587" s="70">
        <f>IF(C1587=Sheet6!$E$3,Sheet6!$E$4,IF('January 2023'!C1587=Sheet6!$F$3,Sheet6!$F$4,IF('January 2023'!C1587=Sheet6!$G$3,Sheet6!$G$4,IF('January 2023'!C1587=Sheet6!$H$3,Sheet6!$H$4,IF('January 2023'!C1587=Sheet6!$I$3,Sheet6!$I$4,IF('January 2023'!C1587=Sheet6!$J$3,Sheet6!$J$4,IF('January 2023'!C1587=Sheet6!$K$3,Sheet6!$K$4,IF('January 2023'!C1587=Sheet6!$L$3,Sheet6!$L$4))))))))</f>
        <v>0.11591202664236167</v>
      </c>
      <c r="AG1587" s="74">
        <f t="shared" si="365"/>
        <v>0.66446661550268615</v>
      </c>
      <c r="AH1587" s="71">
        <v>0.83099999999999996</v>
      </c>
      <c r="AI1587" s="72">
        <f t="shared" si="366"/>
        <v>0</v>
      </c>
      <c r="AJ1587" s="73">
        <f t="shared" si="367"/>
        <v>0.66666666666666663</v>
      </c>
      <c r="AK1587" s="73">
        <v>0.63021003652928631</v>
      </c>
      <c r="AL1587" s="95">
        <f t="shared" si="368"/>
        <v>1</v>
      </c>
      <c r="AM1587" s="107">
        <v>0</v>
      </c>
      <c r="AN1587" s="98">
        <f t="shared" si="369"/>
        <v>108.49649999999991</v>
      </c>
      <c r="AO1587" s="99" t="e">
        <f>SUMIF([1]Sheet1!$AB:$AB,E1587,[1]Sheet1!$AA:$AA)</f>
        <v>#VALUE!</v>
      </c>
      <c r="AP1587" s="100" t="str">
        <f t="shared" si="370"/>
        <v/>
      </c>
      <c r="AQ1587" s="97">
        <f t="shared" si="371"/>
        <v>1</v>
      </c>
      <c r="AR1587" s="100">
        <f t="shared" si="372"/>
        <v>1.1083032490974729</v>
      </c>
      <c r="AS1587" s="101">
        <f t="shared" si="373"/>
        <v>0.26356949112157169</v>
      </c>
      <c r="AT1587" s="100">
        <v>0.11591202664236167</v>
      </c>
      <c r="AU1587" s="108">
        <f t="shared" si="374"/>
        <v>0</v>
      </c>
    </row>
    <row r="1588" spans="1:47" hidden="1">
      <c r="A1588" s="21">
        <v>44927</v>
      </c>
      <c r="B1588" s="22" t="s">
        <v>13</v>
      </c>
      <c r="C1588" s="22" t="s">
        <v>974</v>
      </c>
      <c r="D1588" s="22" t="s">
        <v>3426</v>
      </c>
      <c r="E1588" s="22">
        <v>1000260732</v>
      </c>
      <c r="F1588" s="22" t="s">
        <v>32</v>
      </c>
      <c r="G1588" s="22">
        <v>1069288</v>
      </c>
      <c r="H1588" s="36" t="s">
        <v>20</v>
      </c>
      <c r="I1588" s="4" t="s">
        <v>3524</v>
      </c>
      <c r="J1588" s="4" t="s">
        <v>3562</v>
      </c>
      <c r="K1588" s="25">
        <v>595.59999999999127</v>
      </c>
      <c r="L1588" s="25">
        <v>595.59999999999127</v>
      </c>
      <c r="M1588" s="26">
        <v>0</v>
      </c>
      <c r="N1588" s="26">
        <v>0</v>
      </c>
      <c r="O1588" s="26">
        <v>3</v>
      </c>
      <c r="P1588" s="26">
        <v>0</v>
      </c>
      <c r="Q1588" s="26">
        <v>297.7</v>
      </c>
      <c r="R1588" s="27">
        <v>0</v>
      </c>
      <c r="S1588" s="27">
        <v>20000</v>
      </c>
      <c r="T1588" s="28">
        <v>0</v>
      </c>
      <c r="U1588" s="27">
        <v>20000</v>
      </c>
      <c r="V1588" s="29">
        <v>0</v>
      </c>
      <c r="W1588" s="26">
        <v>1</v>
      </c>
      <c r="X1588" s="30">
        <f t="shared" si="360"/>
        <v>3</v>
      </c>
      <c r="Y1588" s="31">
        <f t="shared" si="361"/>
        <v>297.7</v>
      </c>
      <c r="Z1588" s="31">
        <f t="shared" si="362"/>
        <v>20000</v>
      </c>
      <c r="AA1588" s="31">
        <f t="shared" si="363"/>
        <v>20000</v>
      </c>
      <c r="AB1588" s="5">
        <v>1</v>
      </c>
      <c r="AC1588" s="6">
        <v>0</v>
      </c>
      <c r="AD1588" s="30">
        <v>0</v>
      </c>
      <c r="AE1588" s="67">
        <f t="shared" si="364"/>
        <v>0.33333333333333331</v>
      </c>
      <c r="AF1588" s="70">
        <f>IF(C1588=Sheet6!$E$3,Sheet6!$E$4,IF('January 2023'!C1588=Sheet6!$F$3,Sheet6!$F$4,IF('January 2023'!C1588=Sheet6!$G$3,Sheet6!$G$4,IF('January 2023'!C1588=Sheet6!$H$3,Sheet6!$H$4,IF('January 2023'!C1588=Sheet6!$I$3,Sheet6!$I$4,IF('January 2023'!C1588=Sheet6!$J$3,Sheet6!$J$4,IF('January 2023'!C1588=Sheet6!$K$3,Sheet6!$K$4,IF('January 2023'!C1588=Sheet6!$L$3,Sheet6!$L$4))))))))</f>
        <v>0.11591202664236167</v>
      </c>
      <c r="AG1588" s="74">
        <f t="shared" si="365"/>
        <v>0.49983210208194151</v>
      </c>
      <c r="AH1588" s="71">
        <v>0.83099999999999996</v>
      </c>
      <c r="AI1588" s="72">
        <f t="shared" si="366"/>
        <v>0</v>
      </c>
      <c r="AJ1588" s="73">
        <f t="shared" si="367"/>
        <v>0.33333333333333331</v>
      </c>
      <c r="AK1588" s="73">
        <v>0.63021003652928631</v>
      </c>
      <c r="AL1588" s="95">
        <f t="shared" si="368"/>
        <v>0</v>
      </c>
      <c r="AM1588" s="107">
        <v>0</v>
      </c>
      <c r="AN1588" s="98">
        <f t="shared" si="369"/>
        <v>197.24359999999274</v>
      </c>
      <c r="AO1588" s="99" t="e">
        <f>SUMIF([1]Sheet1!$AB:$AB,E1588,[1]Sheet1!$AA:$AA)</f>
        <v>#VALUE!</v>
      </c>
      <c r="AP1588" s="100" t="str">
        <f t="shared" si="370"/>
        <v/>
      </c>
      <c r="AQ1588" s="97">
        <f t="shared" si="371"/>
        <v>1</v>
      </c>
      <c r="AR1588" s="100">
        <f t="shared" si="372"/>
        <v>1</v>
      </c>
      <c r="AS1588" s="101">
        <f t="shared" si="373"/>
        <v>0.50016789791805849</v>
      </c>
      <c r="AT1588" s="100">
        <v>0.11591202664236167</v>
      </c>
      <c r="AU1588" s="108">
        <f t="shared" si="374"/>
        <v>0</v>
      </c>
    </row>
    <row r="1589" spans="1:47" hidden="1">
      <c r="A1589" s="21">
        <v>44927</v>
      </c>
      <c r="B1589" s="22" t="s">
        <v>13</v>
      </c>
      <c r="C1589" s="22" t="s">
        <v>974</v>
      </c>
      <c r="D1589" s="22" t="s">
        <v>1497</v>
      </c>
      <c r="E1589" s="22">
        <v>1000281325</v>
      </c>
      <c r="F1589" s="22" t="s">
        <v>32</v>
      </c>
      <c r="G1589" s="22">
        <v>1069288</v>
      </c>
      <c r="H1589" s="36" t="s">
        <v>20</v>
      </c>
      <c r="I1589" s="4" t="s">
        <v>3517</v>
      </c>
      <c r="J1589" s="4" t="s">
        <v>3555</v>
      </c>
      <c r="K1589" s="25">
        <v>542.40000000000146</v>
      </c>
      <c r="L1589" s="25">
        <v>542.40000000000146</v>
      </c>
      <c r="M1589" s="26">
        <v>0</v>
      </c>
      <c r="N1589" s="26">
        <v>0</v>
      </c>
      <c r="O1589" s="26">
        <v>7</v>
      </c>
      <c r="P1589" s="26">
        <v>0</v>
      </c>
      <c r="Q1589" s="26">
        <v>1033</v>
      </c>
      <c r="R1589" s="27">
        <v>0</v>
      </c>
      <c r="S1589" s="27">
        <v>66200</v>
      </c>
      <c r="T1589" s="28">
        <v>0</v>
      </c>
      <c r="U1589" s="27">
        <v>93200</v>
      </c>
      <c r="V1589" s="29">
        <v>0</v>
      </c>
      <c r="W1589" s="26">
        <v>7</v>
      </c>
      <c r="X1589" s="30">
        <f t="shared" si="360"/>
        <v>7</v>
      </c>
      <c r="Y1589" s="31">
        <f t="shared" si="361"/>
        <v>1033</v>
      </c>
      <c r="Z1589" s="31">
        <f t="shared" si="362"/>
        <v>66200</v>
      </c>
      <c r="AA1589" s="31">
        <f t="shared" si="363"/>
        <v>93200</v>
      </c>
      <c r="AB1589" s="5">
        <v>7</v>
      </c>
      <c r="AC1589" s="6">
        <v>0</v>
      </c>
      <c r="AD1589" s="30">
        <v>0</v>
      </c>
      <c r="AE1589" s="67">
        <f t="shared" si="364"/>
        <v>1</v>
      </c>
      <c r="AF1589" s="70">
        <f>IF(C1589=Sheet6!$E$3,Sheet6!$E$4,IF('January 2023'!C1589=Sheet6!$F$3,Sheet6!$F$4,IF('January 2023'!C1589=Sheet6!$G$3,Sheet6!$G$4,IF('January 2023'!C1589=Sheet6!$H$3,Sheet6!$H$4,IF('January 2023'!C1589=Sheet6!$I$3,Sheet6!$I$4,IF('January 2023'!C1589=Sheet6!$J$3,Sheet6!$J$4,IF('January 2023'!C1589=Sheet6!$K$3,Sheet6!$K$4,IF('January 2023'!C1589=Sheet6!$L$3,Sheet6!$L$4))))))))</f>
        <v>0.11591202664236167</v>
      </c>
      <c r="AG1589" s="74">
        <f t="shared" si="365"/>
        <v>1.9044985250737412</v>
      </c>
      <c r="AH1589" s="71">
        <v>0.83099999999999996</v>
      </c>
      <c r="AI1589" s="72">
        <f t="shared" si="366"/>
        <v>1</v>
      </c>
      <c r="AJ1589" s="73">
        <f t="shared" si="367"/>
        <v>1</v>
      </c>
      <c r="AK1589" s="73">
        <v>0.63021003652928631</v>
      </c>
      <c r="AL1589" s="95">
        <f t="shared" si="368"/>
        <v>1</v>
      </c>
      <c r="AM1589" s="107">
        <v>0</v>
      </c>
      <c r="AN1589" s="98">
        <f t="shared" si="369"/>
        <v>0</v>
      </c>
      <c r="AO1589" s="99" t="e">
        <f>SUMIF([1]Sheet1!$AB:$AB,E1589,[1]Sheet1!$AA:$AA)</f>
        <v>#VALUE!</v>
      </c>
      <c r="AP1589" s="100">
        <f t="shared" si="370"/>
        <v>1</v>
      </c>
      <c r="AQ1589" s="97">
        <f t="shared" si="371"/>
        <v>0</v>
      </c>
      <c r="AR1589" s="100">
        <f t="shared" si="372"/>
        <v>1.4078549848942599</v>
      </c>
      <c r="AS1589" s="101">
        <f t="shared" si="373"/>
        <v>-1.6812577422488322</v>
      </c>
      <c r="AT1589" s="100">
        <v>0.11591202664236167</v>
      </c>
      <c r="AU1589" s="108">
        <f t="shared" si="374"/>
        <v>1</v>
      </c>
    </row>
    <row r="1590" spans="1:47" hidden="1">
      <c r="A1590" s="21">
        <v>44927</v>
      </c>
      <c r="B1590" s="23" t="s">
        <v>13</v>
      </c>
      <c r="C1590" s="23" t="s">
        <v>974</v>
      </c>
      <c r="D1590" s="23" t="s">
        <v>1511</v>
      </c>
      <c r="E1590" s="23">
        <v>1002057119</v>
      </c>
      <c r="F1590" s="23" t="s">
        <v>32</v>
      </c>
      <c r="G1590" s="22">
        <v>1069288</v>
      </c>
      <c r="H1590" s="36" t="s">
        <v>20</v>
      </c>
      <c r="I1590" s="4" t="s">
        <v>3517</v>
      </c>
      <c r="J1590" s="4" t="s">
        <v>3555</v>
      </c>
      <c r="K1590" s="24">
        <v>362.45999999999185</v>
      </c>
      <c r="L1590" s="24">
        <v>362.45999999999185</v>
      </c>
      <c r="M1590" s="29">
        <v>0</v>
      </c>
      <c r="N1590" s="29">
        <v>0</v>
      </c>
      <c r="O1590" s="29">
        <v>3</v>
      </c>
      <c r="P1590" s="29">
        <v>0</v>
      </c>
      <c r="Q1590" s="29">
        <v>0</v>
      </c>
      <c r="R1590" s="28">
        <v>0</v>
      </c>
      <c r="S1590" s="28">
        <v>0</v>
      </c>
      <c r="T1590" s="28">
        <v>0</v>
      </c>
      <c r="U1590" s="28">
        <v>0</v>
      </c>
      <c r="V1590" s="29">
        <v>0</v>
      </c>
      <c r="W1590" s="29">
        <v>0</v>
      </c>
      <c r="X1590" s="32">
        <f t="shared" si="360"/>
        <v>3</v>
      </c>
      <c r="Y1590" s="33">
        <f t="shared" si="361"/>
        <v>0</v>
      </c>
      <c r="Z1590" s="33">
        <f t="shared" si="362"/>
        <v>0</v>
      </c>
      <c r="AA1590" s="33">
        <f t="shared" si="363"/>
        <v>0</v>
      </c>
      <c r="AB1590" s="5">
        <v>0</v>
      </c>
      <c r="AC1590" s="6">
        <v>0</v>
      </c>
      <c r="AD1590" s="32">
        <v>0</v>
      </c>
      <c r="AE1590" s="67">
        <f t="shared" si="364"/>
        <v>0</v>
      </c>
      <c r="AF1590" s="70">
        <f>IF(C1590=Sheet6!$E$3,Sheet6!$E$4,IF('January 2023'!C1590=Sheet6!$F$3,Sheet6!$F$4,IF('January 2023'!C1590=Sheet6!$G$3,Sheet6!$G$4,IF('January 2023'!C1590=Sheet6!$H$3,Sheet6!$H$4,IF('January 2023'!C1590=Sheet6!$I$3,Sheet6!$I$4,IF('January 2023'!C1590=Sheet6!$J$3,Sheet6!$J$4,IF('January 2023'!C1590=Sheet6!$K$3,Sheet6!$K$4,IF('January 2023'!C1590=Sheet6!$L$3,Sheet6!$L$4))))))))</f>
        <v>0.11591202664236167</v>
      </c>
      <c r="AG1590" s="74">
        <f t="shared" si="365"/>
        <v>0</v>
      </c>
      <c r="AH1590" s="71">
        <v>0.83099999999999996</v>
      </c>
      <c r="AI1590" s="72">
        <f t="shared" si="366"/>
        <v>0</v>
      </c>
      <c r="AJ1590" s="73">
        <f t="shared" si="367"/>
        <v>0</v>
      </c>
      <c r="AK1590" s="73">
        <v>0.63021003652928631</v>
      </c>
      <c r="AL1590" s="95">
        <f t="shared" si="368"/>
        <v>0</v>
      </c>
      <c r="AM1590" s="107">
        <v>0</v>
      </c>
      <c r="AN1590" s="98">
        <f t="shared" si="369"/>
        <v>301.20425999999321</v>
      </c>
      <c r="AO1590" s="99" t="e">
        <f>SUMIF([1]Sheet1!$AB:$AB,E1590,[1]Sheet1!$AA:$AA)</f>
        <v>#VALUE!</v>
      </c>
      <c r="AP1590" s="100" t="str">
        <f t="shared" si="370"/>
        <v/>
      </c>
      <c r="AQ1590" s="97">
        <f t="shared" si="371"/>
        <v>1</v>
      </c>
      <c r="AR1590" s="100">
        <f t="shared" si="372"/>
        <v>0</v>
      </c>
      <c r="AS1590" s="101">
        <f t="shared" si="373"/>
        <v>1</v>
      </c>
      <c r="AT1590" s="100">
        <v>0.11591202664236167</v>
      </c>
      <c r="AU1590" s="108">
        <f t="shared" si="374"/>
        <v>0</v>
      </c>
    </row>
    <row r="1591" spans="1:47" hidden="1">
      <c r="A1591" s="21">
        <v>44927</v>
      </c>
      <c r="B1591" s="23" t="s">
        <v>13</v>
      </c>
      <c r="C1591" s="23" t="s">
        <v>974</v>
      </c>
      <c r="D1591" s="23" t="s">
        <v>1502</v>
      </c>
      <c r="E1591" s="23">
        <v>1002057113</v>
      </c>
      <c r="F1591" s="23" t="s">
        <v>32</v>
      </c>
      <c r="G1591" s="22">
        <v>1069288</v>
      </c>
      <c r="H1591" s="36" t="s">
        <v>20</v>
      </c>
      <c r="I1591" s="4" t="s">
        <v>3517</v>
      </c>
      <c r="J1591" s="4" t="s">
        <v>3555</v>
      </c>
      <c r="K1591" s="24">
        <v>276.94000000000233</v>
      </c>
      <c r="L1591" s="24">
        <v>276.94000000000233</v>
      </c>
      <c r="M1591" s="29">
        <v>0</v>
      </c>
      <c r="N1591" s="29">
        <v>0</v>
      </c>
      <c r="O1591" s="29">
        <v>4</v>
      </c>
      <c r="P1591" s="29">
        <v>0</v>
      </c>
      <c r="Q1591" s="29">
        <v>297.7</v>
      </c>
      <c r="R1591" s="28">
        <v>0</v>
      </c>
      <c r="S1591" s="28">
        <v>20000</v>
      </c>
      <c r="T1591" s="28">
        <v>0</v>
      </c>
      <c r="U1591" s="28">
        <v>20000</v>
      </c>
      <c r="V1591" s="29">
        <v>0</v>
      </c>
      <c r="W1591" s="29">
        <v>1</v>
      </c>
      <c r="X1591" s="32">
        <f t="shared" si="360"/>
        <v>4</v>
      </c>
      <c r="Y1591" s="33">
        <f t="shared" si="361"/>
        <v>297.7</v>
      </c>
      <c r="Z1591" s="33">
        <f t="shared" si="362"/>
        <v>20000</v>
      </c>
      <c r="AA1591" s="33">
        <f t="shared" si="363"/>
        <v>20000</v>
      </c>
      <c r="AB1591" s="5">
        <v>1</v>
      </c>
      <c r="AC1591" s="6">
        <v>0</v>
      </c>
      <c r="AD1591" s="32">
        <v>0</v>
      </c>
      <c r="AE1591" s="67">
        <f t="shared" si="364"/>
        <v>0.25</v>
      </c>
      <c r="AF1591" s="70">
        <f>IF(C1591=Sheet6!$E$3,Sheet6!$E$4,IF('January 2023'!C1591=Sheet6!$F$3,Sheet6!$F$4,IF('January 2023'!C1591=Sheet6!$G$3,Sheet6!$G$4,IF('January 2023'!C1591=Sheet6!$H$3,Sheet6!$H$4,IF('January 2023'!C1591=Sheet6!$I$3,Sheet6!$I$4,IF('January 2023'!C1591=Sheet6!$J$3,Sheet6!$J$4,IF('January 2023'!C1591=Sheet6!$K$3,Sheet6!$K$4,IF('January 2023'!C1591=Sheet6!$L$3,Sheet6!$L$4))))))))</f>
        <v>0.11591202664236167</v>
      </c>
      <c r="AG1591" s="74">
        <f t="shared" si="365"/>
        <v>1.0749620856503124</v>
      </c>
      <c r="AH1591" s="71">
        <v>0.83099999999999996</v>
      </c>
      <c r="AI1591" s="72">
        <f t="shared" si="366"/>
        <v>1</v>
      </c>
      <c r="AJ1591" s="73">
        <f t="shared" si="367"/>
        <v>0.25</v>
      </c>
      <c r="AK1591" s="73">
        <v>0.63021003652928631</v>
      </c>
      <c r="AL1591" s="95">
        <f t="shared" si="368"/>
        <v>0</v>
      </c>
      <c r="AM1591" s="107">
        <v>0</v>
      </c>
      <c r="AN1591" s="98">
        <f t="shared" si="369"/>
        <v>0</v>
      </c>
      <c r="AO1591" s="99" t="e">
        <f>SUMIF([1]Sheet1!$AB:$AB,E1591,[1]Sheet1!$AA:$AA)</f>
        <v>#VALUE!</v>
      </c>
      <c r="AP1591" s="100">
        <f t="shared" si="370"/>
        <v>1</v>
      </c>
      <c r="AQ1591" s="97">
        <f t="shared" si="371"/>
        <v>0</v>
      </c>
      <c r="AR1591" s="100">
        <f t="shared" si="372"/>
        <v>1</v>
      </c>
      <c r="AS1591" s="101">
        <f t="shared" si="373"/>
        <v>-7.4962085650312371E-2</v>
      </c>
      <c r="AT1591" s="100">
        <v>0.11591202664236167</v>
      </c>
      <c r="AU1591" s="108">
        <f t="shared" si="374"/>
        <v>1</v>
      </c>
    </row>
    <row r="1592" spans="1:47" hidden="1">
      <c r="A1592" s="21">
        <v>44927</v>
      </c>
      <c r="B1592" s="22" t="s">
        <v>13</v>
      </c>
      <c r="C1592" s="22" t="s">
        <v>974</v>
      </c>
      <c r="D1592" s="22" t="s">
        <v>1514</v>
      </c>
      <c r="E1592" s="22">
        <v>1000280990</v>
      </c>
      <c r="F1592" s="22" t="s">
        <v>32</v>
      </c>
      <c r="G1592" s="22">
        <v>1079549</v>
      </c>
      <c r="H1592" s="36" t="s">
        <v>20</v>
      </c>
      <c r="I1592" s="4" t="s">
        <v>3515</v>
      </c>
      <c r="J1592" s="4" t="s">
        <v>3553</v>
      </c>
      <c r="K1592" s="25">
        <v>208</v>
      </c>
      <c r="L1592" s="25">
        <v>208</v>
      </c>
      <c r="M1592" s="26">
        <v>0</v>
      </c>
      <c r="N1592" s="26">
        <v>0</v>
      </c>
      <c r="O1592" s="26">
        <v>12</v>
      </c>
      <c r="P1592" s="26">
        <v>0</v>
      </c>
      <c r="Q1592" s="26">
        <v>2794.5</v>
      </c>
      <c r="R1592" s="27">
        <v>0</v>
      </c>
      <c r="S1592" s="27">
        <v>178987.71000000005</v>
      </c>
      <c r="T1592" s="28">
        <v>0</v>
      </c>
      <c r="U1592" s="27">
        <v>196050</v>
      </c>
      <c r="V1592" s="29">
        <v>0</v>
      </c>
      <c r="W1592" s="26">
        <v>10</v>
      </c>
      <c r="X1592" s="30">
        <f t="shared" si="360"/>
        <v>12</v>
      </c>
      <c r="Y1592" s="31">
        <f t="shared" si="361"/>
        <v>2794.5</v>
      </c>
      <c r="Z1592" s="31">
        <f t="shared" si="362"/>
        <v>178987.71000000005</v>
      </c>
      <c r="AA1592" s="31">
        <f t="shared" si="363"/>
        <v>196050</v>
      </c>
      <c r="AB1592" s="5">
        <v>10</v>
      </c>
      <c r="AC1592" s="6">
        <v>0</v>
      </c>
      <c r="AD1592" s="30">
        <v>0</v>
      </c>
      <c r="AE1592" s="67">
        <f t="shared" si="364"/>
        <v>0.83333333333333337</v>
      </c>
      <c r="AF1592" s="70">
        <f>IF(C1592=Sheet6!$E$3,Sheet6!$E$4,IF('January 2023'!C1592=Sheet6!$F$3,Sheet6!$F$4,IF('January 2023'!C1592=Sheet6!$G$3,Sheet6!$G$4,IF('January 2023'!C1592=Sheet6!$H$3,Sheet6!$H$4,IF('January 2023'!C1592=Sheet6!$I$3,Sheet6!$I$4,IF('January 2023'!C1592=Sheet6!$J$3,Sheet6!$J$4,IF('January 2023'!C1592=Sheet6!$K$3,Sheet6!$K$4,IF('January 2023'!C1592=Sheet6!$L$3,Sheet6!$L$4))))))))</f>
        <v>0.11591202664236167</v>
      </c>
      <c r="AG1592" s="74">
        <f t="shared" si="365"/>
        <v>13.435096153846153</v>
      </c>
      <c r="AH1592" s="71">
        <v>0.83099999999999996</v>
      </c>
      <c r="AI1592" s="72">
        <f t="shared" si="366"/>
        <v>1</v>
      </c>
      <c r="AJ1592" s="73">
        <f t="shared" si="367"/>
        <v>0.83333333333333337</v>
      </c>
      <c r="AK1592" s="73">
        <v>0.63021003652928631</v>
      </c>
      <c r="AL1592" s="95">
        <f t="shared" si="368"/>
        <v>1</v>
      </c>
      <c r="AM1592" s="107">
        <v>0</v>
      </c>
      <c r="AN1592" s="98">
        <f t="shared" si="369"/>
        <v>0</v>
      </c>
      <c r="AO1592" s="99" t="e">
        <f>SUMIF([1]Sheet1!$AB:$AB,E1592,[1]Sheet1!$AA:$AA)</f>
        <v>#VALUE!</v>
      </c>
      <c r="AP1592" s="100">
        <f t="shared" si="370"/>
        <v>1</v>
      </c>
      <c r="AQ1592" s="97">
        <f t="shared" si="371"/>
        <v>0</v>
      </c>
      <c r="AR1592" s="100">
        <f t="shared" si="372"/>
        <v>1.0953266009157832</v>
      </c>
      <c r="AS1592" s="101">
        <f t="shared" si="373"/>
        <v>-13.715818203169018</v>
      </c>
      <c r="AT1592" s="100">
        <v>0.11591202664236167</v>
      </c>
      <c r="AU1592" s="108">
        <f t="shared" si="374"/>
        <v>1</v>
      </c>
    </row>
    <row r="1593" spans="1:47" hidden="1">
      <c r="A1593" s="21">
        <v>44927</v>
      </c>
      <c r="B1593" s="23" t="s">
        <v>13</v>
      </c>
      <c r="C1593" s="23" t="s">
        <v>974</v>
      </c>
      <c r="D1593" s="23" t="s">
        <v>1518</v>
      </c>
      <c r="E1593" s="23">
        <v>1000260722</v>
      </c>
      <c r="F1593" s="23" t="s">
        <v>32</v>
      </c>
      <c r="G1593" s="22">
        <v>1069288</v>
      </c>
      <c r="H1593" s="36" t="s">
        <v>20</v>
      </c>
      <c r="I1593" s="4" t="s">
        <v>3524</v>
      </c>
      <c r="J1593" s="4" t="s">
        <v>3562</v>
      </c>
      <c r="K1593" s="24">
        <v>156.60000000000582</v>
      </c>
      <c r="L1593" s="24">
        <v>156.60000000000582</v>
      </c>
      <c r="M1593" s="29">
        <v>0</v>
      </c>
      <c r="N1593" s="29">
        <v>0</v>
      </c>
      <c r="O1593" s="29">
        <v>2</v>
      </c>
      <c r="P1593" s="29">
        <v>0</v>
      </c>
      <c r="Q1593" s="29">
        <v>595.5</v>
      </c>
      <c r="R1593" s="28">
        <v>0</v>
      </c>
      <c r="S1593" s="28">
        <v>40000</v>
      </c>
      <c r="T1593" s="28">
        <v>0</v>
      </c>
      <c r="U1593" s="28">
        <v>40000</v>
      </c>
      <c r="V1593" s="29">
        <v>0</v>
      </c>
      <c r="W1593" s="29">
        <v>1</v>
      </c>
      <c r="X1593" s="32">
        <f t="shared" si="360"/>
        <v>2</v>
      </c>
      <c r="Y1593" s="33">
        <f t="shared" si="361"/>
        <v>595.5</v>
      </c>
      <c r="Z1593" s="33">
        <f t="shared" si="362"/>
        <v>40000</v>
      </c>
      <c r="AA1593" s="33">
        <f t="shared" si="363"/>
        <v>40000</v>
      </c>
      <c r="AB1593" s="5">
        <v>1</v>
      </c>
      <c r="AC1593" s="6">
        <v>0</v>
      </c>
      <c r="AD1593" s="32">
        <v>0</v>
      </c>
      <c r="AE1593" s="67">
        <f t="shared" si="364"/>
        <v>0.5</v>
      </c>
      <c r="AF1593" s="70">
        <f>IF(C1593=Sheet6!$E$3,Sheet6!$E$4,IF('January 2023'!C1593=Sheet6!$F$3,Sheet6!$F$4,IF('January 2023'!C1593=Sheet6!$G$3,Sheet6!$G$4,IF('January 2023'!C1593=Sheet6!$H$3,Sheet6!$H$4,IF('January 2023'!C1593=Sheet6!$I$3,Sheet6!$I$4,IF('January 2023'!C1593=Sheet6!$J$3,Sheet6!$J$4,IF('January 2023'!C1593=Sheet6!$K$3,Sheet6!$K$4,IF('January 2023'!C1593=Sheet6!$L$3,Sheet6!$L$4))))))))</f>
        <v>0.11591202664236167</v>
      </c>
      <c r="AG1593" s="74">
        <f t="shared" si="365"/>
        <v>3.8026819923370234</v>
      </c>
      <c r="AH1593" s="71">
        <v>0.83099999999999996</v>
      </c>
      <c r="AI1593" s="72">
        <f t="shared" si="366"/>
        <v>1</v>
      </c>
      <c r="AJ1593" s="73">
        <f t="shared" si="367"/>
        <v>0.5</v>
      </c>
      <c r="AK1593" s="73">
        <v>0.63021003652928631</v>
      </c>
      <c r="AL1593" s="95">
        <f t="shared" si="368"/>
        <v>0</v>
      </c>
      <c r="AM1593" s="107">
        <v>0</v>
      </c>
      <c r="AN1593" s="98">
        <f t="shared" si="369"/>
        <v>0</v>
      </c>
      <c r="AO1593" s="99" t="e">
        <f>SUMIF([1]Sheet1!$AB:$AB,E1593,[1]Sheet1!$AA:$AA)</f>
        <v>#VALUE!</v>
      </c>
      <c r="AP1593" s="100">
        <f t="shared" si="370"/>
        <v>1</v>
      </c>
      <c r="AQ1593" s="97">
        <f t="shared" si="371"/>
        <v>0</v>
      </c>
      <c r="AR1593" s="100">
        <f t="shared" si="372"/>
        <v>1</v>
      </c>
      <c r="AS1593" s="101">
        <f t="shared" si="373"/>
        <v>-2.8026819923370234</v>
      </c>
      <c r="AT1593" s="100">
        <v>0.11591202664236167</v>
      </c>
      <c r="AU1593" s="108">
        <f t="shared" si="374"/>
        <v>1</v>
      </c>
    </row>
    <row r="1594" spans="1:47" hidden="1">
      <c r="A1594" s="21">
        <v>44927</v>
      </c>
      <c r="B1594" s="23" t="s">
        <v>13</v>
      </c>
      <c r="C1594" s="23" t="s">
        <v>974</v>
      </c>
      <c r="D1594" s="23" t="s">
        <v>1517</v>
      </c>
      <c r="E1594" s="23">
        <v>1002369412</v>
      </c>
      <c r="F1594" s="23" t="s">
        <v>32</v>
      </c>
      <c r="G1594" s="22">
        <v>1069288</v>
      </c>
      <c r="H1594" s="36" t="s">
        <v>20</v>
      </c>
      <c r="I1594" s="4" t="s">
        <v>3517</v>
      </c>
      <c r="J1594" s="4" t="s">
        <v>3555</v>
      </c>
      <c r="K1594" s="24">
        <v>142.86000000000058</v>
      </c>
      <c r="L1594" s="24">
        <v>142.86000000000058</v>
      </c>
      <c r="M1594" s="29">
        <v>0</v>
      </c>
      <c r="N1594" s="29">
        <v>0</v>
      </c>
      <c r="O1594" s="29">
        <v>5</v>
      </c>
      <c r="P1594" s="29">
        <v>0</v>
      </c>
      <c r="Q1594" s="29">
        <v>1207.3000000000002</v>
      </c>
      <c r="R1594" s="28">
        <v>0</v>
      </c>
      <c r="S1594" s="28">
        <v>76000.000000000015</v>
      </c>
      <c r="T1594" s="28">
        <v>0</v>
      </c>
      <c r="U1594" s="28">
        <v>76000</v>
      </c>
      <c r="V1594" s="29">
        <v>0</v>
      </c>
      <c r="W1594" s="29">
        <v>3</v>
      </c>
      <c r="X1594" s="32">
        <f t="shared" si="360"/>
        <v>5</v>
      </c>
      <c r="Y1594" s="33">
        <f t="shared" si="361"/>
        <v>1207.3000000000002</v>
      </c>
      <c r="Z1594" s="33">
        <f t="shared" si="362"/>
        <v>76000.000000000015</v>
      </c>
      <c r="AA1594" s="33">
        <f t="shared" si="363"/>
        <v>76000</v>
      </c>
      <c r="AB1594" s="5">
        <v>3</v>
      </c>
      <c r="AC1594" s="6">
        <v>0</v>
      </c>
      <c r="AD1594" s="32">
        <v>0</v>
      </c>
      <c r="AE1594" s="67">
        <f t="shared" si="364"/>
        <v>0.6</v>
      </c>
      <c r="AF1594" s="70">
        <f>IF(C1594=Sheet6!$E$3,Sheet6!$E$4,IF('January 2023'!C1594=Sheet6!$F$3,Sheet6!$F$4,IF('January 2023'!C1594=Sheet6!$G$3,Sheet6!$G$4,IF('January 2023'!C1594=Sheet6!$H$3,Sheet6!$H$4,IF('January 2023'!C1594=Sheet6!$I$3,Sheet6!$I$4,IF('January 2023'!C1594=Sheet6!$J$3,Sheet6!$J$4,IF('January 2023'!C1594=Sheet6!$K$3,Sheet6!$K$4,IF('January 2023'!C1594=Sheet6!$L$3,Sheet6!$L$4))))))))</f>
        <v>0.11591202664236167</v>
      </c>
      <c r="AG1594" s="74">
        <f t="shared" si="365"/>
        <v>8.4509309813803384</v>
      </c>
      <c r="AH1594" s="71">
        <v>0.83099999999999996</v>
      </c>
      <c r="AI1594" s="72">
        <f t="shared" si="366"/>
        <v>1</v>
      </c>
      <c r="AJ1594" s="73">
        <f t="shared" si="367"/>
        <v>0.6</v>
      </c>
      <c r="AK1594" s="73">
        <v>0.63021003652928631</v>
      </c>
      <c r="AL1594" s="95">
        <f t="shared" si="368"/>
        <v>0</v>
      </c>
      <c r="AM1594" s="107">
        <v>0</v>
      </c>
      <c r="AN1594" s="98">
        <f t="shared" si="369"/>
        <v>0</v>
      </c>
      <c r="AO1594" s="99" t="e">
        <f>SUMIF([1]Sheet1!$AB:$AB,E1594,[1]Sheet1!$AA:$AA)</f>
        <v>#VALUE!</v>
      </c>
      <c r="AP1594" s="100">
        <f t="shared" si="370"/>
        <v>1</v>
      </c>
      <c r="AQ1594" s="97">
        <f t="shared" si="371"/>
        <v>0</v>
      </c>
      <c r="AR1594" s="100">
        <f t="shared" si="372"/>
        <v>0.99999999999999978</v>
      </c>
      <c r="AS1594" s="101">
        <f t="shared" si="373"/>
        <v>-7.4509309813803366</v>
      </c>
      <c r="AT1594" s="100">
        <v>0.11591202664236167</v>
      </c>
      <c r="AU1594" s="108">
        <f t="shared" si="374"/>
        <v>1</v>
      </c>
    </row>
    <row r="1595" spans="1:47" hidden="1">
      <c r="A1595" s="21">
        <v>44927</v>
      </c>
      <c r="B1595" s="23" t="s">
        <v>13</v>
      </c>
      <c r="C1595" s="23" t="s">
        <v>974</v>
      </c>
      <c r="D1595" s="23" t="s">
        <v>3427</v>
      </c>
      <c r="E1595" s="23">
        <v>1002057071</v>
      </c>
      <c r="F1595" s="23" t="s">
        <v>32</v>
      </c>
      <c r="G1595" s="22">
        <v>1069288</v>
      </c>
      <c r="H1595" s="36" t="s">
        <v>20</v>
      </c>
      <c r="I1595" s="4" t="s">
        <v>3517</v>
      </c>
      <c r="J1595" s="4" t="s">
        <v>3555</v>
      </c>
      <c r="K1595" s="24">
        <v>135.18000000000029</v>
      </c>
      <c r="L1595" s="24">
        <v>135.18000000000029</v>
      </c>
      <c r="M1595" s="29">
        <v>0</v>
      </c>
      <c r="N1595" s="29">
        <v>0</v>
      </c>
      <c r="O1595" s="29">
        <v>1</v>
      </c>
      <c r="P1595" s="29">
        <v>0</v>
      </c>
      <c r="Q1595" s="29">
        <v>148.80000000000001</v>
      </c>
      <c r="R1595" s="28">
        <v>0</v>
      </c>
      <c r="S1595" s="28">
        <v>10000</v>
      </c>
      <c r="T1595" s="28">
        <v>0</v>
      </c>
      <c r="U1595" s="28">
        <v>10000</v>
      </c>
      <c r="V1595" s="29">
        <v>0</v>
      </c>
      <c r="W1595" s="29">
        <v>1</v>
      </c>
      <c r="X1595" s="32">
        <f t="shared" si="360"/>
        <v>1</v>
      </c>
      <c r="Y1595" s="33">
        <f t="shared" si="361"/>
        <v>148.80000000000001</v>
      </c>
      <c r="Z1595" s="33">
        <f t="shared" si="362"/>
        <v>10000</v>
      </c>
      <c r="AA1595" s="33">
        <f t="shared" si="363"/>
        <v>10000</v>
      </c>
      <c r="AB1595" s="5">
        <v>1</v>
      </c>
      <c r="AC1595" s="6">
        <v>14507.86</v>
      </c>
      <c r="AD1595" s="32">
        <v>0</v>
      </c>
      <c r="AE1595" s="67">
        <f t="shared" si="364"/>
        <v>1</v>
      </c>
      <c r="AF1595" s="70">
        <f>IF(C1595=Sheet6!$E$3,Sheet6!$E$4,IF('January 2023'!C1595=Sheet6!$F$3,Sheet6!$F$4,IF('January 2023'!C1595=Sheet6!$G$3,Sheet6!$G$4,IF('January 2023'!C1595=Sheet6!$H$3,Sheet6!$H$4,IF('January 2023'!C1595=Sheet6!$I$3,Sheet6!$I$4,IF('January 2023'!C1595=Sheet6!$J$3,Sheet6!$J$4,IF('January 2023'!C1595=Sheet6!$K$3,Sheet6!$K$4,IF('January 2023'!C1595=Sheet6!$L$3,Sheet6!$L$4))))))))</f>
        <v>0.11591202664236167</v>
      </c>
      <c r="AG1595" s="74">
        <f t="shared" si="365"/>
        <v>1.1007545494895672</v>
      </c>
      <c r="AH1595" s="71">
        <v>0.83099999999999996</v>
      </c>
      <c r="AI1595" s="72">
        <f t="shared" si="366"/>
        <v>1</v>
      </c>
      <c r="AJ1595" s="73">
        <f t="shared" si="367"/>
        <v>1</v>
      </c>
      <c r="AK1595" s="73">
        <v>0.63021003652928631</v>
      </c>
      <c r="AL1595" s="95">
        <f t="shared" si="368"/>
        <v>1</v>
      </c>
      <c r="AM1595" s="107">
        <v>0</v>
      </c>
      <c r="AN1595" s="98">
        <f t="shared" si="369"/>
        <v>0</v>
      </c>
      <c r="AO1595" s="99" t="e">
        <f>SUMIF([1]Sheet1!$AB:$AB,E1595,[1]Sheet1!$AA:$AA)</f>
        <v>#VALUE!</v>
      </c>
      <c r="AP1595" s="100">
        <f t="shared" si="370"/>
        <v>1</v>
      </c>
      <c r="AQ1595" s="97">
        <f t="shared" si="371"/>
        <v>0</v>
      </c>
      <c r="AR1595" s="100">
        <f t="shared" si="372"/>
        <v>1</v>
      </c>
      <c r="AS1595" s="101">
        <f t="shared" si="373"/>
        <v>-0.10075454948956719</v>
      </c>
      <c r="AT1595" s="100">
        <v>0.11591202664236167</v>
      </c>
      <c r="AU1595" s="108">
        <f t="shared" si="374"/>
        <v>1</v>
      </c>
    </row>
    <row r="1596" spans="1:47" hidden="1">
      <c r="A1596" s="21">
        <v>44927</v>
      </c>
      <c r="B1596" s="22" t="s">
        <v>13</v>
      </c>
      <c r="C1596" s="22" t="s">
        <v>974</v>
      </c>
      <c r="D1596" s="22" t="s">
        <v>1520</v>
      </c>
      <c r="E1596" s="22">
        <v>1000283478</v>
      </c>
      <c r="F1596" s="22" t="s">
        <v>32</v>
      </c>
      <c r="G1596" s="22">
        <v>1069288</v>
      </c>
      <c r="H1596" s="36" t="s">
        <v>20</v>
      </c>
      <c r="I1596" s="4" t="s">
        <v>3524</v>
      </c>
      <c r="J1596" s="4" t="s">
        <v>3562</v>
      </c>
      <c r="K1596" s="25">
        <v>116.39999999999418</v>
      </c>
      <c r="L1596" s="25">
        <v>116.39999999999418</v>
      </c>
      <c r="M1596" s="26">
        <v>0</v>
      </c>
      <c r="N1596" s="26">
        <v>0</v>
      </c>
      <c r="O1596" s="26">
        <v>5</v>
      </c>
      <c r="P1596" s="26">
        <v>0</v>
      </c>
      <c r="Q1596" s="26">
        <v>853.7</v>
      </c>
      <c r="R1596" s="27">
        <v>0</v>
      </c>
      <c r="S1596" s="27">
        <v>50000</v>
      </c>
      <c r="T1596" s="28">
        <v>0</v>
      </c>
      <c r="U1596" s="27">
        <v>50000</v>
      </c>
      <c r="V1596" s="29">
        <v>0</v>
      </c>
      <c r="W1596" s="26">
        <v>1</v>
      </c>
      <c r="X1596" s="30">
        <f t="shared" si="360"/>
        <v>5</v>
      </c>
      <c r="Y1596" s="31">
        <f t="shared" si="361"/>
        <v>853.7</v>
      </c>
      <c r="Z1596" s="31">
        <f t="shared" si="362"/>
        <v>50000</v>
      </c>
      <c r="AA1596" s="31">
        <f t="shared" si="363"/>
        <v>50000</v>
      </c>
      <c r="AB1596" s="5">
        <v>1</v>
      </c>
      <c r="AC1596" s="6">
        <v>0</v>
      </c>
      <c r="AD1596" s="30">
        <v>0</v>
      </c>
      <c r="AE1596" s="67">
        <f t="shared" si="364"/>
        <v>0.2</v>
      </c>
      <c r="AF1596" s="70">
        <f>IF(C1596=Sheet6!$E$3,Sheet6!$E$4,IF('January 2023'!C1596=Sheet6!$F$3,Sheet6!$F$4,IF('January 2023'!C1596=Sheet6!$G$3,Sheet6!$G$4,IF('January 2023'!C1596=Sheet6!$H$3,Sheet6!$H$4,IF('January 2023'!C1596=Sheet6!$I$3,Sheet6!$I$4,IF('January 2023'!C1596=Sheet6!$J$3,Sheet6!$J$4,IF('January 2023'!C1596=Sheet6!$K$3,Sheet6!$K$4,IF('January 2023'!C1596=Sheet6!$L$3,Sheet6!$L$4))))))))</f>
        <v>0.11591202664236167</v>
      </c>
      <c r="AG1596" s="74">
        <f t="shared" si="365"/>
        <v>7.3341924398629104</v>
      </c>
      <c r="AH1596" s="71">
        <v>0.83099999999999996</v>
      </c>
      <c r="AI1596" s="72">
        <f t="shared" si="366"/>
        <v>1</v>
      </c>
      <c r="AJ1596" s="73">
        <f t="shared" si="367"/>
        <v>0.2</v>
      </c>
      <c r="AK1596" s="73">
        <v>0.63021003652928631</v>
      </c>
      <c r="AL1596" s="95">
        <f t="shared" si="368"/>
        <v>0</v>
      </c>
      <c r="AM1596" s="107">
        <v>0</v>
      </c>
      <c r="AN1596" s="98">
        <f t="shared" si="369"/>
        <v>0</v>
      </c>
      <c r="AO1596" s="99" t="e">
        <f>SUMIF([1]Sheet1!$AB:$AB,E1596,[1]Sheet1!$AA:$AA)</f>
        <v>#VALUE!</v>
      </c>
      <c r="AP1596" s="100">
        <f t="shared" si="370"/>
        <v>1</v>
      </c>
      <c r="AQ1596" s="97">
        <f t="shared" si="371"/>
        <v>0</v>
      </c>
      <c r="AR1596" s="100">
        <f t="shared" si="372"/>
        <v>1</v>
      </c>
      <c r="AS1596" s="101">
        <f t="shared" si="373"/>
        <v>-6.3341924398629104</v>
      </c>
      <c r="AT1596" s="100">
        <v>0.11591202664236167</v>
      </c>
      <c r="AU1596" s="108">
        <f t="shared" si="374"/>
        <v>1</v>
      </c>
    </row>
    <row r="1597" spans="1:47" hidden="1">
      <c r="A1597" s="21">
        <v>44927</v>
      </c>
      <c r="B1597" s="22" t="s">
        <v>13</v>
      </c>
      <c r="C1597" s="22" t="s">
        <v>974</v>
      </c>
      <c r="D1597" s="22" t="s">
        <v>1523</v>
      </c>
      <c r="E1597" s="22">
        <v>1000283506</v>
      </c>
      <c r="F1597" s="22" t="s">
        <v>32</v>
      </c>
      <c r="G1597" s="22">
        <v>1069288</v>
      </c>
      <c r="H1597" s="36" t="s">
        <v>20</v>
      </c>
      <c r="I1597" s="4" t="s">
        <v>3524</v>
      </c>
      <c r="J1597" s="4" t="s">
        <v>3562</v>
      </c>
      <c r="K1597" s="25">
        <v>91.200000000000728</v>
      </c>
      <c r="L1597" s="25">
        <v>91.200000000000728</v>
      </c>
      <c r="M1597" s="26">
        <v>0</v>
      </c>
      <c r="N1597" s="26">
        <v>0</v>
      </c>
      <c r="O1597" s="26">
        <v>2</v>
      </c>
      <c r="P1597" s="26">
        <v>0</v>
      </c>
      <c r="Q1597" s="26">
        <v>202.79999999999998</v>
      </c>
      <c r="R1597" s="27">
        <v>0</v>
      </c>
      <c r="S1597" s="27">
        <v>12900</v>
      </c>
      <c r="T1597" s="28">
        <v>0</v>
      </c>
      <c r="U1597" s="27">
        <v>12900</v>
      </c>
      <c r="V1597" s="29">
        <v>0</v>
      </c>
      <c r="W1597" s="26">
        <v>1</v>
      </c>
      <c r="X1597" s="30">
        <f t="shared" si="360"/>
        <v>2</v>
      </c>
      <c r="Y1597" s="31">
        <f t="shared" si="361"/>
        <v>202.79999999999998</v>
      </c>
      <c r="Z1597" s="31">
        <f t="shared" si="362"/>
        <v>12900</v>
      </c>
      <c r="AA1597" s="31">
        <f t="shared" si="363"/>
        <v>12900</v>
      </c>
      <c r="AB1597" s="5">
        <v>1</v>
      </c>
      <c r="AC1597" s="6">
        <v>0</v>
      </c>
      <c r="AD1597" s="30">
        <v>0</v>
      </c>
      <c r="AE1597" s="67">
        <f t="shared" si="364"/>
        <v>0.5</v>
      </c>
      <c r="AF1597" s="70">
        <f>IF(C1597=Sheet6!$E$3,Sheet6!$E$4,IF('January 2023'!C1597=Sheet6!$F$3,Sheet6!$F$4,IF('January 2023'!C1597=Sheet6!$G$3,Sheet6!$G$4,IF('January 2023'!C1597=Sheet6!$H$3,Sheet6!$H$4,IF('January 2023'!C1597=Sheet6!$I$3,Sheet6!$I$4,IF('January 2023'!C1597=Sheet6!$J$3,Sheet6!$J$4,IF('January 2023'!C1597=Sheet6!$K$3,Sheet6!$K$4,IF('January 2023'!C1597=Sheet6!$L$3,Sheet6!$L$4))))))))</f>
        <v>0.11591202664236167</v>
      </c>
      <c r="AG1597" s="74">
        <f t="shared" si="365"/>
        <v>2.2236842105262977</v>
      </c>
      <c r="AH1597" s="71">
        <v>0.83099999999999996</v>
      </c>
      <c r="AI1597" s="72">
        <f t="shared" si="366"/>
        <v>1</v>
      </c>
      <c r="AJ1597" s="73">
        <f t="shared" si="367"/>
        <v>0.5</v>
      </c>
      <c r="AK1597" s="73">
        <v>0.63021003652928631</v>
      </c>
      <c r="AL1597" s="95">
        <f t="shared" si="368"/>
        <v>0</v>
      </c>
      <c r="AM1597" s="107">
        <v>0</v>
      </c>
      <c r="AN1597" s="98">
        <f t="shared" si="369"/>
        <v>0</v>
      </c>
      <c r="AO1597" s="99" t="e">
        <f>SUMIF([1]Sheet1!$AB:$AB,E1597,[1]Sheet1!$AA:$AA)</f>
        <v>#VALUE!</v>
      </c>
      <c r="AP1597" s="100">
        <f t="shared" si="370"/>
        <v>1</v>
      </c>
      <c r="AQ1597" s="97">
        <f t="shared" si="371"/>
        <v>0</v>
      </c>
      <c r="AR1597" s="100">
        <f t="shared" si="372"/>
        <v>1</v>
      </c>
      <c r="AS1597" s="101">
        <f t="shared" si="373"/>
        <v>-1.2236842105262977</v>
      </c>
      <c r="AT1597" s="100">
        <v>0.11591202664236167</v>
      </c>
      <c r="AU1597" s="108">
        <f t="shared" si="374"/>
        <v>1</v>
      </c>
    </row>
    <row r="1598" spans="1:47" hidden="1">
      <c r="A1598" s="21">
        <v>44927</v>
      </c>
      <c r="B1598" s="23" t="s">
        <v>13</v>
      </c>
      <c r="C1598" s="23" t="s">
        <v>974</v>
      </c>
      <c r="D1598" s="23" t="s">
        <v>1434</v>
      </c>
      <c r="E1598" s="23">
        <v>1000260597</v>
      </c>
      <c r="F1598" s="23" t="s">
        <v>32</v>
      </c>
      <c r="G1598" s="22">
        <v>1069288</v>
      </c>
      <c r="H1598" s="36" t="s">
        <v>20</v>
      </c>
      <c r="I1598" s="4" t="s">
        <v>3524</v>
      </c>
      <c r="J1598" s="4" t="s">
        <v>3562</v>
      </c>
      <c r="K1598" s="24">
        <v>5</v>
      </c>
      <c r="L1598" s="24">
        <v>5</v>
      </c>
      <c r="M1598" s="29">
        <v>0</v>
      </c>
      <c r="N1598" s="29">
        <v>0</v>
      </c>
      <c r="O1598" s="29">
        <v>2</v>
      </c>
      <c r="P1598" s="29">
        <v>0</v>
      </c>
      <c r="Q1598" s="29">
        <v>0</v>
      </c>
      <c r="R1598" s="28">
        <v>0</v>
      </c>
      <c r="S1598" s="28">
        <v>0</v>
      </c>
      <c r="T1598" s="28">
        <v>0</v>
      </c>
      <c r="U1598" s="28">
        <v>0</v>
      </c>
      <c r="V1598" s="29">
        <v>0</v>
      </c>
      <c r="W1598" s="29">
        <v>0</v>
      </c>
      <c r="X1598" s="32">
        <f t="shared" si="360"/>
        <v>2</v>
      </c>
      <c r="Y1598" s="33">
        <f t="shared" si="361"/>
        <v>0</v>
      </c>
      <c r="Z1598" s="33">
        <f t="shared" si="362"/>
        <v>0</v>
      </c>
      <c r="AA1598" s="33">
        <f t="shared" si="363"/>
        <v>0</v>
      </c>
      <c r="AB1598" s="5">
        <v>0</v>
      </c>
      <c r="AC1598" s="6">
        <v>0</v>
      </c>
      <c r="AD1598" s="32">
        <v>0</v>
      </c>
      <c r="AE1598" s="67">
        <f t="shared" si="364"/>
        <v>0</v>
      </c>
      <c r="AF1598" s="70">
        <f>IF(C1598=Sheet6!$E$3,Sheet6!$E$4,IF('January 2023'!C1598=Sheet6!$F$3,Sheet6!$F$4,IF('January 2023'!C1598=Sheet6!$G$3,Sheet6!$G$4,IF('January 2023'!C1598=Sheet6!$H$3,Sheet6!$H$4,IF('January 2023'!C1598=Sheet6!$I$3,Sheet6!$I$4,IF('January 2023'!C1598=Sheet6!$J$3,Sheet6!$J$4,IF('January 2023'!C1598=Sheet6!$K$3,Sheet6!$K$4,IF('January 2023'!C1598=Sheet6!$L$3,Sheet6!$L$4))))))))</f>
        <v>0.11591202664236167</v>
      </c>
      <c r="AG1598" s="74">
        <f t="shared" si="365"/>
        <v>0</v>
      </c>
      <c r="AH1598" s="71">
        <v>0.83099999999999996</v>
      </c>
      <c r="AI1598" s="72">
        <f t="shared" si="366"/>
        <v>0</v>
      </c>
      <c r="AJ1598" s="73">
        <f t="shared" si="367"/>
        <v>0</v>
      </c>
      <c r="AK1598" s="73">
        <v>0.63021003652928631</v>
      </c>
      <c r="AL1598" s="95">
        <f t="shared" si="368"/>
        <v>0</v>
      </c>
      <c r="AM1598" s="107">
        <v>0</v>
      </c>
      <c r="AN1598" s="98">
        <f t="shared" si="369"/>
        <v>4.1549999999999994</v>
      </c>
      <c r="AO1598" s="99" t="e">
        <f>SUMIF([1]Sheet1!$AB:$AB,E1598,[1]Sheet1!$AA:$AA)</f>
        <v>#VALUE!</v>
      </c>
      <c r="AP1598" s="100" t="str">
        <f t="shared" si="370"/>
        <v/>
      </c>
      <c r="AQ1598" s="97">
        <f t="shared" si="371"/>
        <v>1</v>
      </c>
      <c r="AR1598" s="100">
        <f t="shared" si="372"/>
        <v>0</v>
      </c>
      <c r="AS1598" s="101">
        <f t="shared" si="373"/>
        <v>1</v>
      </c>
      <c r="AT1598" s="100">
        <v>0.11591202664236167</v>
      </c>
      <c r="AU1598" s="108">
        <f t="shared" si="374"/>
        <v>0</v>
      </c>
    </row>
    <row r="1599" spans="1:47" hidden="1">
      <c r="A1599" s="21">
        <v>44927</v>
      </c>
      <c r="B1599" s="22" t="s">
        <v>13</v>
      </c>
      <c r="C1599" s="22" t="s">
        <v>974</v>
      </c>
      <c r="D1599" s="22" t="s">
        <v>1053</v>
      </c>
      <c r="E1599" s="22">
        <v>1000253993</v>
      </c>
      <c r="F1599" s="22" t="s">
        <v>32</v>
      </c>
      <c r="G1599" s="22">
        <v>1079553</v>
      </c>
      <c r="H1599" s="36" t="s">
        <v>278</v>
      </c>
      <c r="I1599" s="4" t="s">
        <v>3526</v>
      </c>
      <c r="J1599" s="4" t="s">
        <v>3563</v>
      </c>
      <c r="K1599" s="25">
        <v>60867.200000000186</v>
      </c>
      <c r="L1599" s="25">
        <v>60867.200000000186</v>
      </c>
      <c r="M1599" s="26">
        <v>7</v>
      </c>
      <c r="N1599" s="26">
        <v>0</v>
      </c>
      <c r="O1599" s="26">
        <v>132</v>
      </c>
      <c r="P1599" s="26">
        <v>8400</v>
      </c>
      <c r="Q1599" s="26">
        <v>45671.1</v>
      </c>
      <c r="R1599" s="27">
        <v>424487.4</v>
      </c>
      <c r="S1599" s="27">
        <v>2231963.3199999998</v>
      </c>
      <c r="T1599" s="28">
        <v>384600</v>
      </c>
      <c r="U1599" s="27">
        <v>2969768</v>
      </c>
      <c r="V1599" s="29">
        <v>7</v>
      </c>
      <c r="W1599" s="26">
        <v>98</v>
      </c>
      <c r="X1599" s="30">
        <f t="shared" si="360"/>
        <v>139</v>
      </c>
      <c r="Y1599" s="31">
        <f t="shared" si="361"/>
        <v>54071.1</v>
      </c>
      <c r="Z1599" s="31">
        <f t="shared" si="362"/>
        <v>2656450.7199999997</v>
      </c>
      <c r="AA1599" s="31">
        <f t="shared" si="363"/>
        <v>3354368</v>
      </c>
      <c r="AB1599" s="5">
        <v>105</v>
      </c>
      <c r="AC1599" s="6">
        <v>6859756.7700000005</v>
      </c>
      <c r="AD1599" s="30">
        <v>13</v>
      </c>
      <c r="AE1599" s="67">
        <f t="shared" si="364"/>
        <v>0.75539568345323738</v>
      </c>
      <c r="AF1599" s="70">
        <f>IF(C1599=Sheet6!$E$3,Sheet6!$E$4,IF('January 2023'!C1599=Sheet6!$F$3,Sheet6!$F$4,IF('January 2023'!C1599=Sheet6!$G$3,Sheet6!$G$4,IF('January 2023'!C1599=Sheet6!$H$3,Sheet6!$H$4,IF('January 2023'!C1599=Sheet6!$I$3,Sheet6!$I$4,IF('January 2023'!C1599=Sheet6!$J$3,Sheet6!$J$4,IF('January 2023'!C1599=Sheet6!$K$3,Sheet6!$K$4,IF('January 2023'!C1599=Sheet6!$L$3,Sheet6!$L$4))))))))</f>
        <v>0.11591202664236167</v>
      </c>
      <c r="AG1599" s="74">
        <f t="shared" si="365"/>
        <v>0.88834544713737174</v>
      </c>
      <c r="AH1599" s="71">
        <v>0.83099999999999996</v>
      </c>
      <c r="AI1599" s="72">
        <f t="shared" si="366"/>
        <v>1</v>
      </c>
      <c r="AJ1599" s="73">
        <f t="shared" si="367"/>
        <v>0.75539568345323738</v>
      </c>
      <c r="AK1599" s="73">
        <v>0.63021003652928631</v>
      </c>
      <c r="AL1599" s="95">
        <f t="shared" si="368"/>
        <v>1</v>
      </c>
      <c r="AM1599" s="107">
        <v>0</v>
      </c>
      <c r="AN1599" s="98">
        <f t="shared" si="369"/>
        <v>0</v>
      </c>
      <c r="AO1599" s="99" t="e">
        <f>SUMIF([1]Sheet1!$AB:$AB,E1599,[1]Sheet1!$AA:$AA)</f>
        <v>#VALUE!</v>
      </c>
      <c r="AP1599" s="100">
        <f t="shared" si="370"/>
        <v>1</v>
      </c>
      <c r="AQ1599" s="97">
        <f t="shared" si="371"/>
        <v>0</v>
      </c>
      <c r="AR1599" s="100">
        <f t="shared" si="372"/>
        <v>1.2627254760442159</v>
      </c>
      <c r="AS1599" s="101">
        <f t="shared" si="373"/>
        <v>-0.12173642762824954</v>
      </c>
      <c r="AT1599" s="100">
        <v>0.11591202664236167</v>
      </c>
      <c r="AU1599" s="108">
        <f t="shared" si="374"/>
        <v>1</v>
      </c>
    </row>
    <row r="1600" spans="1:47" hidden="1">
      <c r="A1600" s="21">
        <v>44927</v>
      </c>
      <c r="B1600" s="22" t="s">
        <v>13</v>
      </c>
      <c r="C1600" s="22" t="s">
        <v>974</v>
      </c>
      <c r="D1600" s="22" t="s">
        <v>1085</v>
      </c>
      <c r="E1600" s="22">
        <v>1000254002</v>
      </c>
      <c r="F1600" s="22" t="s">
        <v>32</v>
      </c>
      <c r="G1600" s="22">
        <v>1079553</v>
      </c>
      <c r="H1600" s="36" t="s">
        <v>278</v>
      </c>
      <c r="I1600" s="4" t="s">
        <v>3515</v>
      </c>
      <c r="J1600" s="4" t="s">
        <v>3553</v>
      </c>
      <c r="K1600" s="25">
        <v>43275.200000000186</v>
      </c>
      <c r="L1600" s="25">
        <v>43275.200000000186</v>
      </c>
      <c r="M1600" s="26">
        <v>3</v>
      </c>
      <c r="N1600" s="26">
        <v>0</v>
      </c>
      <c r="O1600" s="26">
        <v>101</v>
      </c>
      <c r="P1600" s="26">
        <v>2607</v>
      </c>
      <c r="Q1600" s="26">
        <v>37928.199999999975</v>
      </c>
      <c r="R1600" s="27">
        <v>128355.65</v>
      </c>
      <c r="S1600" s="27">
        <v>1868399.6399999992</v>
      </c>
      <c r="T1600" s="28">
        <v>50200</v>
      </c>
      <c r="U1600" s="27">
        <v>2331410</v>
      </c>
      <c r="V1600" s="29">
        <v>2</v>
      </c>
      <c r="W1600" s="26">
        <v>84</v>
      </c>
      <c r="X1600" s="30">
        <f t="shared" si="360"/>
        <v>104</v>
      </c>
      <c r="Y1600" s="31">
        <f t="shared" si="361"/>
        <v>40535.199999999975</v>
      </c>
      <c r="Z1600" s="31">
        <f t="shared" si="362"/>
        <v>1996755.2899999991</v>
      </c>
      <c r="AA1600" s="31">
        <f t="shared" si="363"/>
        <v>2381610</v>
      </c>
      <c r="AB1600" s="5">
        <v>86</v>
      </c>
      <c r="AC1600" s="6">
        <v>4446022.08</v>
      </c>
      <c r="AD1600" s="30">
        <v>10</v>
      </c>
      <c r="AE1600" s="67">
        <f t="shared" si="364"/>
        <v>0.82692307692307687</v>
      </c>
      <c r="AF1600" s="70">
        <f>IF(C1600=Sheet6!$E$3,Sheet6!$E$4,IF('January 2023'!C1600=Sheet6!$F$3,Sheet6!$F$4,IF('January 2023'!C1600=Sheet6!$G$3,Sheet6!$G$4,IF('January 2023'!C1600=Sheet6!$H$3,Sheet6!$H$4,IF('January 2023'!C1600=Sheet6!$I$3,Sheet6!$I$4,IF('January 2023'!C1600=Sheet6!$J$3,Sheet6!$J$4,IF('January 2023'!C1600=Sheet6!$K$3,Sheet6!$K$4,IF('January 2023'!C1600=Sheet6!$L$3,Sheet6!$L$4))))))))</f>
        <v>0.11591202664236167</v>
      </c>
      <c r="AG1600" s="74">
        <f t="shared" si="365"/>
        <v>0.93668429030945666</v>
      </c>
      <c r="AH1600" s="71">
        <v>0.83099999999999996</v>
      </c>
      <c r="AI1600" s="72">
        <f t="shared" si="366"/>
        <v>1</v>
      </c>
      <c r="AJ1600" s="73">
        <f t="shared" si="367"/>
        <v>0.82692307692307687</v>
      </c>
      <c r="AK1600" s="73">
        <v>0.63021003652928631</v>
      </c>
      <c r="AL1600" s="95">
        <f t="shared" si="368"/>
        <v>1</v>
      </c>
      <c r="AM1600" s="107">
        <v>0</v>
      </c>
      <c r="AN1600" s="98">
        <f t="shared" si="369"/>
        <v>0</v>
      </c>
      <c r="AO1600" s="99" t="e">
        <f>SUMIF([1]Sheet1!$AB:$AB,E1600,[1]Sheet1!$AA:$AA)</f>
        <v>#VALUE!</v>
      </c>
      <c r="AP1600" s="100">
        <f t="shared" si="370"/>
        <v>1</v>
      </c>
      <c r="AQ1600" s="97">
        <f t="shared" si="371"/>
        <v>0</v>
      </c>
      <c r="AR1600" s="100">
        <f t="shared" si="372"/>
        <v>1.192740047780217</v>
      </c>
      <c r="AS1600" s="101">
        <f t="shared" si="373"/>
        <v>-0.11722086517867991</v>
      </c>
      <c r="AT1600" s="100">
        <v>0.11591202664236167</v>
      </c>
      <c r="AU1600" s="108">
        <f t="shared" si="374"/>
        <v>1</v>
      </c>
    </row>
    <row r="1601" spans="1:47" hidden="1">
      <c r="A1601" s="21">
        <v>44927</v>
      </c>
      <c r="B1601" s="22" t="s">
        <v>13</v>
      </c>
      <c r="C1601" s="22" t="s">
        <v>974</v>
      </c>
      <c r="D1601" s="22" t="s">
        <v>1080</v>
      </c>
      <c r="E1601" s="22">
        <v>1003016676</v>
      </c>
      <c r="F1601" s="22" t="s">
        <v>32</v>
      </c>
      <c r="G1601" s="22">
        <v>1079553</v>
      </c>
      <c r="H1601" s="36" t="s">
        <v>278</v>
      </c>
      <c r="I1601" s="4" t="s">
        <v>3515</v>
      </c>
      <c r="J1601" s="4" t="s">
        <v>3553</v>
      </c>
      <c r="K1601" s="25">
        <v>42727.770000000019</v>
      </c>
      <c r="L1601" s="25">
        <v>42727.770000000019</v>
      </c>
      <c r="M1601" s="26">
        <v>0</v>
      </c>
      <c r="N1601" s="26">
        <v>0</v>
      </c>
      <c r="O1601" s="26">
        <v>91</v>
      </c>
      <c r="P1601" s="26">
        <v>0</v>
      </c>
      <c r="Q1601" s="26">
        <v>25058.599999999991</v>
      </c>
      <c r="R1601" s="27">
        <v>0</v>
      </c>
      <c r="S1601" s="27">
        <v>1227637.4799999997</v>
      </c>
      <c r="T1601" s="28">
        <v>0</v>
      </c>
      <c r="U1601" s="27">
        <v>1775555</v>
      </c>
      <c r="V1601" s="29">
        <v>0</v>
      </c>
      <c r="W1601" s="26">
        <v>67</v>
      </c>
      <c r="X1601" s="30">
        <f t="shared" si="360"/>
        <v>91</v>
      </c>
      <c r="Y1601" s="31">
        <f t="shared" si="361"/>
        <v>25058.599999999991</v>
      </c>
      <c r="Z1601" s="31">
        <f t="shared" si="362"/>
        <v>1227637.4799999997</v>
      </c>
      <c r="AA1601" s="31">
        <f t="shared" si="363"/>
        <v>1775555</v>
      </c>
      <c r="AB1601" s="5">
        <v>67</v>
      </c>
      <c r="AC1601" s="6">
        <v>8213351.1500000004</v>
      </c>
      <c r="AD1601" s="30">
        <v>16</v>
      </c>
      <c r="AE1601" s="67">
        <f t="shared" si="364"/>
        <v>0.73626373626373631</v>
      </c>
      <c r="AF1601" s="70">
        <f>IF(C1601=Sheet6!$E$3,Sheet6!$E$4,IF('January 2023'!C1601=Sheet6!$F$3,Sheet6!$F$4,IF('January 2023'!C1601=Sheet6!$G$3,Sheet6!$G$4,IF('January 2023'!C1601=Sheet6!$H$3,Sheet6!$H$4,IF('January 2023'!C1601=Sheet6!$I$3,Sheet6!$I$4,IF('January 2023'!C1601=Sheet6!$J$3,Sheet6!$J$4,IF('January 2023'!C1601=Sheet6!$K$3,Sheet6!$K$4,IF('January 2023'!C1601=Sheet6!$L$3,Sheet6!$L$4))))))))</f>
        <v>0.11591202664236167</v>
      </c>
      <c r="AG1601" s="74">
        <f t="shared" si="365"/>
        <v>0.58647104681568873</v>
      </c>
      <c r="AH1601" s="71">
        <v>0.83099999999999996</v>
      </c>
      <c r="AI1601" s="72">
        <f t="shared" si="366"/>
        <v>0</v>
      </c>
      <c r="AJ1601" s="73">
        <f t="shared" si="367"/>
        <v>0.73626373626373631</v>
      </c>
      <c r="AK1601" s="73">
        <v>0.63021003652928631</v>
      </c>
      <c r="AL1601" s="95">
        <f t="shared" si="368"/>
        <v>1</v>
      </c>
      <c r="AM1601" s="107">
        <v>1</v>
      </c>
      <c r="AN1601" s="98">
        <f t="shared" si="369"/>
        <v>10448.176870000025</v>
      </c>
      <c r="AO1601" s="99" t="e">
        <f>SUMIF([1]Sheet1!$AB:$AB,E1601,[1]Sheet1!$AA:$AA)</f>
        <v>#VALUE!</v>
      </c>
      <c r="AP1601" s="100" t="str">
        <f t="shared" si="370"/>
        <v/>
      </c>
      <c r="AQ1601" s="97">
        <f t="shared" si="371"/>
        <v>1</v>
      </c>
      <c r="AR1601" s="100">
        <f t="shared" si="372"/>
        <v>1.4463186640407886</v>
      </c>
      <c r="AS1601" s="101">
        <f t="shared" si="373"/>
        <v>0.15177597907093032</v>
      </c>
      <c r="AT1601" s="100">
        <v>0.11591202664236167</v>
      </c>
      <c r="AU1601" s="108">
        <f t="shared" si="374"/>
        <v>0</v>
      </c>
    </row>
    <row r="1602" spans="1:47">
      <c r="A1602" s="21">
        <v>44927</v>
      </c>
      <c r="B1602" s="22" t="s">
        <v>13</v>
      </c>
      <c r="C1602" s="22" t="s">
        <v>1532</v>
      </c>
      <c r="D1602" s="22" t="s">
        <v>1696</v>
      </c>
      <c r="E1602" s="22">
        <v>1002050759</v>
      </c>
      <c r="F1602" s="23">
        <v>0</v>
      </c>
      <c r="G1602" s="22">
        <v>1070355</v>
      </c>
      <c r="H1602" s="36" t="s">
        <v>16</v>
      </c>
      <c r="I1602" s="4" t="s">
        <v>3512</v>
      </c>
      <c r="J1602" s="4" t="s">
        <v>3512</v>
      </c>
      <c r="K1602" s="24">
        <v>0</v>
      </c>
      <c r="L1602" s="25">
        <v>0</v>
      </c>
      <c r="M1602" s="26">
        <v>0</v>
      </c>
      <c r="N1602" s="26">
        <v>0</v>
      </c>
      <c r="O1602" s="26">
        <v>0</v>
      </c>
      <c r="P1602" s="26">
        <v>0</v>
      </c>
      <c r="Q1602" s="26">
        <v>0</v>
      </c>
      <c r="R1602" s="27">
        <v>0</v>
      </c>
      <c r="S1602" s="27">
        <v>0</v>
      </c>
      <c r="T1602" s="28">
        <v>0</v>
      </c>
      <c r="U1602" s="27">
        <v>0</v>
      </c>
      <c r="V1602" s="29">
        <v>0</v>
      </c>
      <c r="W1602" s="26">
        <v>0</v>
      </c>
      <c r="X1602" s="30">
        <f t="shared" si="360"/>
        <v>0</v>
      </c>
      <c r="Y1602" s="31">
        <f t="shared" si="361"/>
        <v>0</v>
      </c>
      <c r="Z1602" s="31">
        <f t="shared" si="362"/>
        <v>0</v>
      </c>
      <c r="AA1602" s="31">
        <f t="shared" si="363"/>
        <v>0</v>
      </c>
      <c r="AB1602" s="5">
        <v>0</v>
      </c>
      <c r="AC1602" s="6">
        <v>333183.82</v>
      </c>
      <c r="AD1602" s="30">
        <v>1</v>
      </c>
      <c r="AE1602" s="67" t="str">
        <f t="shared" si="364"/>
        <v/>
      </c>
      <c r="AF1602" s="70">
        <f>IF(C1602=Sheet6!$E$3,Sheet6!$E$4,IF('January 2023'!C1602=Sheet6!$F$3,Sheet6!$F$4,IF('January 2023'!C1602=Sheet6!$G$3,Sheet6!$G$4,IF('January 2023'!C1602=Sheet6!$H$3,Sheet6!$H$4,IF('January 2023'!C1602=Sheet6!$I$3,Sheet6!$I$4,IF('January 2023'!C1602=Sheet6!$J$3,Sheet6!$J$4,IF('January 2023'!C1602=Sheet6!$K$3,Sheet6!$K$4,IF('January 2023'!C1602=Sheet6!$L$3,Sheet6!$L$4))))))))</f>
        <v>9.2798501423243085E-2</v>
      </c>
      <c r="AG1602" s="74">
        <f t="shared" si="365"/>
        <v>0</v>
      </c>
      <c r="AH1602" s="71">
        <v>0.8536999999999999</v>
      </c>
      <c r="AI1602" s="72">
        <f t="shared" si="366"/>
        <v>0</v>
      </c>
      <c r="AJ1602" s="73">
        <f t="shared" si="367"/>
        <v>0</v>
      </c>
      <c r="AK1602" s="73">
        <v>0.77137015336104409</v>
      </c>
      <c r="AL1602" s="95">
        <f t="shared" si="368"/>
        <v>0</v>
      </c>
      <c r="AM1602" s="107">
        <v>0</v>
      </c>
      <c r="AN1602" s="98">
        <f t="shared" si="369"/>
        <v>0</v>
      </c>
      <c r="AO1602" s="99" t="e">
        <f>SUMIF([1]Sheet1!$AB:$AB,E1602,[1]Sheet1!$AA:$AA)</f>
        <v>#VALUE!</v>
      </c>
      <c r="AP1602" s="100">
        <f t="shared" si="370"/>
        <v>1</v>
      </c>
      <c r="AQ1602" s="97">
        <f t="shared" si="371"/>
        <v>0</v>
      </c>
      <c r="AR1602" s="100">
        <f t="shared" si="372"/>
        <v>0</v>
      </c>
      <c r="AS1602" s="101">
        <f t="shared" si="373"/>
        <v>1</v>
      </c>
      <c r="AT1602" s="100">
        <v>9.2798501423243085E-2</v>
      </c>
      <c r="AU1602" s="108">
        <f t="shared" si="374"/>
        <v>0</v>
      </c>
    </row>
    <row r="1603" spans="1:47">
      <c r="A1603" s="21">
        <v>44927</v>
      </c>
      <c r="B1603" s="22" t="s">
        <v>13</v>
      </c>
      <c r="C1603" s="22" t="s">
        <v>1532</v>
      </c>
      <c r="D1603" s="22" t="s">
        <v>1533</v>
      </c>
      <c r="E1603" s="22">
        <v>1002050754</v>
      </c>
      <c r="F1603" s="23" t="s">
        <v>15</v>
      </c>
      <c r="G1603" s="22">
        <v>1070355</v>
      </c>
      <c r="H1603" s="36" t="s">
        <v>16</v>
      </c>
      <c r="I1603" s="4" t="s">
        <v>3512</v>
      </c>
      <c r="J1603" s="4" t="s">
        <v>3512</v>
      </c>
      <c r="K1603" s="24" t="s">
        <v>18</v>
      </c>
      <c r="L1603" s="25">
        <v>0</v>
      </c>
      <c r="M1603" s="26">
        <v>0</v>
      </c>
      <c r="N1603" s="26">
        <v>1</v>
      </c>
      <c r="O1603" s="26">
        <v>0</v>
      </c>
      <c r="P1603" s="26">
        <v>0</v>
      </c>
      <c r="Q1603" s="26">
        <v>0</v>
      </c>
      <c r="R1603" s="27">
        <v>0</v>
      </c>
      <c r="S1603" s="27">
        <v>0</v>
      </c>
      <c r="T1603" s="28">
        <v>0</v>
      </c>
      <c r="U1603" s="27">
        <v>0</v>
      </c>
      <c r="V1603" s="29">
        <v>0</v>
      </c>
      <c r="W1603" s="26">
        <v>0</v>
      </c>
      <c r="X1603" s="30">
        <f t="shared" si="360"/>
        <v>0</v>
      </c>
      <c r="Y1603" s="31">
        <f t="shared" si="361"/>
        <v>0</v>
      </c>
      <c r="Z1603" s="31">
        <f t="shared" si="362"/>
        <v>0</v>
      </c>
      <c r="AA1603" s="31">
        <f t="shared" si="363"/>
        <v>0</v>
      </c>
      <c r="AB1603" s="5">
        <v>0</v>
      </c>
      <c r="AC1603" s="6">
        <v>290590.87</v>
      </c>
      <c r="AD1603" s="30">
        <v>1</v>
      </c>
      <c r="AE1603" s="67" t="str">
        <f t="shared" si="364"/>
        <v/>
      </c>
      <c r="AF1603" s="70">
        <f>IF(C1603=Sheet6!$E$3,Sheet6!$E$4,IF('January 2023'!C1603=Sheet6!$F$3,Sheet6!$F$4,IF('January 2023'!C1603=Sheet6!$G$3,Sheet6!$G$4,IF('January 2023'!C1603=Sheet6!$H$3,Sheet6!$H$4,IF('January 2023'!C1603=Sheet6!$I$3,Sheet6!$I$4,IF('January 2023'!C1603=Sheet6!$J$3,Sheet6!$J$4,IF('January 2023'!C1603=Sheet6!$K$3,Sheet6!$K$4,IF('January 2023'!C1603=Sheet6!$L$3,Sheet6!$L$4))))))))</f>
        <v>9.2798501423243085E-2</v>
      </c>
      <c r="AG1603" s="74">
        <f t="shared" si="365"/>
        <v>0</v>
      </c>
      <c r="AH1603" s="71">
        <v>0.8536999999999999</v>
      </c>
      <c r="AI1603" s="72">
        <f t="shared" si="366"/>
        <v>0</v>
      </c>
      <c r="AJ1603" s="73">
        <f t="shared" si="367"/>
        <v>0</v>
      </c>
      <c r="AK1603" s="73">
        <v>0.77137015336104409</v>
      </c>
      <c r="AL1603" s="95">
        <f t="shared" si="368"/>
        <v>0</v>
      </c>
      <c r="AM1603" s="107">
        <v>0</v>
      </c>
      <c r="AN1603" s="98">
        <f t="shared" si="369"/>
        <v>0</v>
      </c>
      <c r="AO1603" s="99" t="e">
        <f>SUMIF([1]Sheet1!$AB:$AB,E1603,[1]Sheet1!$AA:$AA)</f>
        <v>#VALUE!</v>
      </c>
      <c r="AP1603" s="100">
        <f t="shared" si="370"/>
        <v>1</v>
      </c>
      <c r="AQ1603" s="97">
        <f t="shared" si="371"/>
        <v>0</v>
      </c>
      <c r="AR1603" s="100">
        <f t="shared" si="372"/>
        <v>0</v>
      </c>
      <c r="AS1603" s="101">
        <f t="shared" si="373"/>
        <v>1</v>
      </c>
      <c r="AT1603" s="100">
        <v>9.2798501423243085E-2</v>
      </c>
      <c r="AU1603" s="108">
        <f t="shared" si="374"/>
        <v>0</v>
      </c>
    </row>
    <row r="1604" spans="1:47">
      <c r="A1604" s="21">
        <v>44927</v>
      </c>
      <c r="B1604" s="23" t="s">
        <v>13</v>
      </c>
      <c r="C1604" s="23" t="s">
        <v>1532</v>
      </c>
      <c r="D1604" s="23" t="s">
        <v>1588</v>
      </c>
      <c r="E1604" s="23">
        <v>1002049940</v>
      </c>
      <c r="F1604" s="23" t="s">
        <v>15</v>
      </c>
      <c r="G1604" s="23">
        <v>1070355</v>
      </c>
      <c r="H1604" s="37" t="s">
        <v>16</v>
      </c>
      <c r="I1604" s="4" t="s">
        <v>3512</v>
      </c>
      <c r="J1604" s="4" t="s">
        <v>3512</v>
      </c>
      <c r="K1604" s="24">
        <v>54681</v>
      </c>
      <c r="L1604" s="24">
        <v>54681</v>
      </c>
      <c r="M1604" s="29">
        <v>1</v>
      </c>
      <c r="N1604" s="29">
        <v>0</v>
      </c>
      <c r="O1604" s="29">
        <v>0</v>
      </c>
      <c r="P1604" s="29">
        <v>54681</v>
      </c>
      <c r="Q1604" s="29">
        <v>0</v>
      </c>
      <c r="R1604" s="28">
        <v>3998375.6999999997</v>
      </c>
      <c r="S1604" s="28">
        <v>0</v>
      </c>
      <c r="T1604" s="28">
        <v>3998375.7</v>
      </c>
      <c r="U1604" s="28">
        <v>0</v>
      </c>
      <c r="V1604" s="29">
        <v>1</v>
      </c>
      <c r="W1604" s="29">
        <v>0</v>
      </c>
      <c r="X1604" s="32">
        <f t="shared" ref="X1604:X1667" si="375">IFERROR(SUM(M1604,O1604),"")</f>
        <v>1</v>
      </c>
      <c r="Y1604" s="33">
        <f t="shared" ref="Y1604:Y1667" si="376">IFERROR(SUM(P1604:Q1604),"")</f>
        <v>54681</v>
      </c>
      <c r="Z1604" s="33">
        <f t="shared" ref="Z1604:Z1667" si="377">IFERROR(SUM(R1604:S1604),"")</f>
        <v>3998375.6999999997</v>
      </c>
      <c r="AA1604" s="33">
        <f t="shared" ref="AA1604:AA1667" si="378">IFERROR(SUM(T1604:U1604),"")</f>
        <v>3998375.7</v>
      </c>
      <c r="AB1604" s="5">
        <v>1</v>
      </c>
      <c r="AC1604" s="6">
        <v>2420796.37</v>
      </c>
      <c r="AD1604" s="32">
        <v>0</v>
      </c>
      <c r="AE1604" s="67">
        <f t="shared" si="364"/>
        <v>1</v>
      </c>
      <c r="AF1604" s="70">
        <f>IF(C1604=Sheet6!$E$3,Sheet6!$E$4,IF('January 2023'!C1604=Sheet6!$F$3,Sheet6!$F$4,IF('January 2023'!C1604=Sheet6!$G$3,Sheet6!$G$4,IF('January 2023'!C1604=Sheet6!$H$3,Sheet6!$H$4,IF('January 2023'!C1604=Sheet6!$I$3,Sheet6!$I$4,IF('January 2023'!C1604=Sheet6!$J$3,Sheet6!$J$4,IF('January 2023'!C1604=Sheet6!$K$3,Sheet6!$K$4,IF('January 2023'!C1604=Sheet6!$L$3,Sheet6!$L$4))))))))</f>
        <v>9.2798501423243085E-2</v>
      </c>
      <c r="AG1604" s="74">
        <f t="shared" si="365"/>
        <v>1</v>
      </c>
      <c r="AH1604" s="71">
        <v>0.8536999999999999</v>
      </c>
      <c r="AI1604" s="72">
        <f t="shared" si="366"/>
        <v>1</v>
      </c>
      <c r="AJ1604" s="73">
        <f t="shared" si="367"/>
        <v>1</v>
      </c>
      <c r="AK1604" s="73">
        <v>0.77137015336104409</v>
      </c>
      <c r="AL1604" s="95">
        <f t="shared" si="368"/>
        <v>1</v>
      </c>
      <c r="AM1604" s="107">
        <v>0</v>
      </c>
      <c r="AN1604" s="98">
        <f t="shared" si="369"/>
        <v>0</v>
      </c>
      <c r="AO1604" s="99" t="e">
        <f>SUMIF([1]Sheet1!$AB:$AB,E1604,[1]Sheet1!$AA:$AA)</f>
        <v>#VALUE!</v>
      </c>
      <c r="AP1604" s="100">
        <f t="shared" si="370"/>
        <v>1</v>
      </c>
      <c r="AQ1604" s="97">
        <f t="shared" si="371"/>
        <v>0</v>
      </c>
      <c r="AR1604" s="100">
        <f t="shared" si="372"/>
        <v>1.0000000000000002</v>
      </c>
      <c r="AS1604" s="101">
        <f t="shared" si="373"/>
        <v>0</v>
      </c>
      <c r="AT1604" s="100">
        <v>9.2798501423243085E-2</v>
      </c>
      <c r="AU1604" s="108">
        <f t="shared" si="374"/>
        <v>1</v>
      </c>
    </row>
    <row r="1605" spans="1:47">
      <c r="A1605" s="21">
        <v>44927</v>
      </c>
      <c r="B1605" s="22" t="s">
        <v>13</v>
      </c>
      <c r="C1605" s="22" t="s">
        <v>1532</v>
      </c>
      <c r="D1605" s="22" t="s">
        <v>1671</v>
      </c>
      <c r="E1605" s="22">
        <v>1003201908</v>
      </c>
      <c r="F1605" s="23" t="s">
        <v>15</v>
      </c>
      <c r="G1605" s="22">
        <v>1070355</v>
      </c>
      <c r="H1605" s="36" t="s">
        <v>16</v>
      </c>
      <c r="I1605" s="4" t="s">
        <v>3512</v>
      </c>
      <c r="J1605" s="4" t="s">
        <v>3512</v>
      </c>
      <c r="K1605" s="24">
        <v>3296</v>
      </c>
      <c r="L1605" s="25">
        <v>3296</v>
      </c>
      <c r="M1605" s="26">
        <v>1</v>
      </c>
      <c r="N1605" s="26">
        <v>1</v>
      </c>
      <c r="O1605" s="26">
        <v>0</v>
      </c>
      <c r="P1605" s="26">
        <v>3296</v>
      </c>
      <c r="Q1605" s="26">
        <v>0</v>
      </c>
      <c r="R1605" s="27">
        <v>238725.96</v>
      </c>
      <c r="S1605" s="27">
        <v>0</v>
      </c>
      <c r="T1605" s="28">
        <v>238000</v>
      </c>
      <c r="U1605" s="27">
        <v>0</v>
      </c>
      <c r="V1605" s="29">
        <v>1</v>
      </c>
      <c r="W1605" s="26">
        <v>0</v>
      </c>
      <c r="X1605" s="30">
        <f t="shared" si="375"/>
        <v>1</v>
      </c>
      <c r="Y1605" s="31">
        <f t="shared" si="376"/>
        <v>3296</v>
      </c>
      <c r="Z1605" s="31">
        <f t="shared" si="377"/>
        <v>238725.96</v>
      </c>
      <c r="AA1605" s="31">
        <f t="shared" si="378"/>
        <v>238000</v>
      </c>
      <c r="AB1605" s="5">
        <v>1</v>
      </c>
      <c r="AC1605" s="6">
        <v>101765.44</v>
      </c>
      <c r="AD1605" s="30">
        <v>0</v>
      </c>
      <c r="AE1605" s="67">
        <f t="shared" ref="AE1605:AE1668" si="379">IFERROR((AB1605/X1605),"")</f>
        <v>1</v>
      </c>
      <c r="AF1605" s="70">
        <f>IF(C1605=Sheet6!$E$3,Sheet6!$E$4,IF('January 2023'!C1605=Sheet6!$F$3,Sheet6!$F$4,IF('January 2023'!C1605=Sheet6!$G$3,Sheet6!$G$4,IF('January 2023'!C1605=Sheet6!$H$3,Sheet6!$H$4,IF('January 2023'!C1605=Sheet6!$I$3,Sheet6!$I$4,IF('January 2023'!C1605=Sheet6!$J$3,Sheet6!$J$4,IF('January 2023'!C1605=Sheet6!$K$3,Sheet6!$K$4,IF('January 2023'!C1605=Sheet6!$L$3,Sheet6!$L$4))))))))</f>
        <v>9.2798501423243085E-2</v>
      </c>
      <c r="AG1605" s="74">
        <f t="shared" ref="AG1605:AG1668" si="380">IFERROR(Y1605/L1605,0)</f>
        <v>1</v>
      </c>
      <c r="AH1605" s="71">
        <v>0.8536999999999999</v>
      </c>
      <c r="AI1605" s="72">
        <f t="shared" ref="AI1605:AI1668" si="381">IF(AG1605&gt;AH1605,1,0)</f>
        <v>1</v>
      </c>
      <c r="AJ1605" s="73">
        <f t="shared" ref="AJ1605:AJ1668" si="382">IFERROR(AB1605/X1605,0)</f>
        <v>1</v>
      </c>
      <c r="AK1605" s="73">
        <v>0.77137015336104409</v>
      </c>
      <c r="AL1605" s="95">
        <f t="shared" ref="AL1605:AL1668" si="383">IF(AJ1605&gt;=AK1605,1,0)</f>
        <v>1</v>
      </c>
      <c r="AM1605" s="107">
        <v>0</v>
      </c>
      <c r="AN1605" s="98">
        <f t="shared" ref="AN1605:AN1668" si="384">IF(((AH1605*L1605)-(AG1605*L1605))&lt;0,0,((AH1605*L1605)-(AG1605*L1605)))</f>
        <v>0</v>
      </c>
      <c r="AO1605" s="99" t="e">
        <f>SUMIF([1]Sheet1!$AB:$AB,E1605,[1]Sheet1!$AA:$AA)</f>
        <v>#VALUE!</v>
      </c>
      <c r="AP1605" s="100">
        <f t="shared" ref="AP1605:AP1668" si="385">IF(AN1605=0,100%,IFERROR((AO1605/AN1605),""))</f>
        <v>1</v>
      </c>
      <c r="AQ1605" s="97">
        <f t="shared" ref="AQ1605:AQ1668" si="386">IF(AND(AN1605&gt;0,AP1605&gt;=100%),1,0)</f>
        <v>0</v>
      </c>
      <c r="AR1605" s="100">
        <f t="shared" ref="AR1605:AR1668" si="387">IFERROR(AA1605/Z1605,0)</f>
        <v>0.99695902364367917</v>
      </c>
      <c r="AS1605" s="101">
        <f t="shared" ref="AS1605:AS1668" si="388">1-(AR1605*AG1605)</f>
        <v>3.0409763563208347E-3</v>
      </c>
      <c r="AT1605" s="100">
        <v>9.2798501423243085E-2</v>
      </c>
      <c r="AU1605" s="108">
        <f t="shared" ref="AU1605:AU1668" si="389">IF(AS1605&lt;=AT1605,1,0)</f>
        <v>1</v>
      </c>
    </row>
    <row r="1606" spans="1:47">
      <c r="A1606" s="21">
        <v>44927</v>
      </c>
      <c r="B1606" s="23" t="s">
        <v>13</v>
      </c>
      <c r="C1606" s="23" t="s">
        <v>1532</v>
      </c>
      <c r="D1606" s="23" t="s">
        <v>1679</v>
      </c>
      <c r="E1606" s="23">
        <v>1002050589</v>
      </c>
      <c r="F1606" s="23" t="s">
        <v>15</v>
      </c>
      <c r="G1606" s="23">
        <v>1070355</v>
      </c>
      <c r="H1606" s="37" t="s">
        <v>16</v>
      </c>
      <c r="I1606" s="4" t="s">
        <v>3512</v>
      </c>
      <c r="J1606" s="4" t="s">
        <v>3512</v>
      </c>
      <c r="K1606" s="24">
        <v>2110</v>
      </c>
      <c r="L1606" s="24">
        <v>2110</v>
      </c>
      <c r="M1606" s="29">
        <v>1</v>
      </c>
      <c r="N1606" s="29">
        <v>1</v>
      </c>
      <c r="O1606" s="29">
        <v>0</v>
      </c>
      <c r="P1606" s="29">
        <v>2110</v>
      </c>
      <c r="Q1606" s="29">
        <v>0</v>
      </c>
      <c r="R1606" s="28">
        <v>152825.18</v>
      </c>
      <c r="S1606" s="28">
        <v>0</v>
      </c>
      <c r="T1606" s="28">
        <v>164000</v>
      </c>
      <c r="U1606" s="28">
        <v>0</v>
      </c>
      <c r="V1606" s="29">
        <v>1</v>
      </c>
      <c r="W1606" s="29">
        <v>0</v>
      </c>
      <c r="X1606" s="32">
        <f t="shared" si="375"/>
        <v>1</v>
      </c>
      <c r="Y1606" s="33">
        <f t="shared" si="376"/>
        <v>2110</v>
      </c>
      <c r="Z1606" s="33">
        <f t="shared" si="377"/>
        <v>152825.18</v>
      </c>
      <c r="AA1606" s="33">
        <f t="shared" si="378"/>
        <v>164000</v>
      </c>
      <c r="AB1606" s="5">
        <v>1</v>
      </c>
      <c r="AC1606" s="6">
        <v>976459.47</v>
      </c>
      <c r="AD1606" s="32">
        <v>0</v>
      </c>
      <c r="AE1606" s="67">
        <f t="shared" si="379"/>
        <v>1</v>
      </c>
      <c r="AF1606" s="70">
        <f>IF(C1606=Sheet6!$E$3,Sheet6!$E$4,IF('January 2023'!C1606=Sheet6!$F$3,Sheet6!$F$4,IF('January 2023'!C1606=Sheet6!$G$3,Sheet6!$G$4,IF('January 2023'!C1606=Sheet6!$H$3,Sheet6!$H$4,IF('January 2023'!C1606=Sheet6!$I$3,Sheet6!$I$4,IF('January 2023'!C1606=Sheet6!$J$3,Sheet6!$J$4,IF('January 2023'!C1606=Sheet6!$K$3,Sheet6!$K$4,IF('January 2023'!C1606=Sheet6!$L$3,Sheet6!$L$4))))))))</f>
        <v>9.2798501423243085E-2</v>
      </c>
      <c r="AG1606" s="74">
        <f t="shared" si="380"/>
        <v>1</v>
      </c>
      <c r="AH1606" s="71">
        <v>0.8536999999999999</v>
      </c>
      <c r="AI1606" s="72">
        <f t="shared" si="381"/>
        <v>1</v>
      </c>
      <c r="AJ1606" s="73">
        <f t="shared" si="382"/>
        <v>1</v>
      </c>
      <c r="AK1606" s="73">
        <v>0.77137015336104409</v>
      </c>
      <c r="AL1606" s="95">
        <f t="shared" si="383"/>
        <v>1</v>
      </c>
      <c r="AM1606" s="107">
        <v>0</v>
      </c>
      <c r="AN1606" s="98">
        <f t="shared" si="384"/>
        <v>0</v>
      </c>
      <c r="AO1606" s="99" t="e">
        <f>SUMIF([1]Sheet1!$AB:$AB,E1606,[1]Sheet1!$AA:$AA)</f>
        <v>#VALUE!</v>
      </c>
      <c r="AP1606" s="100">
        <f t="shared" si="385"/>
        <v>1</v>
      </c>
      <c r="AQ1606" s="97">
        <f t="shared" si="386"/>
        <v>0</v>
      </c>
      <c r="AR1606" s="100">
        <f t="shared" si="387"/>
        <v>1.0731215889946932</v>
      </c>
      <c r="AS1606" s="101">
        <f t="shared" si="388"/>
        <v>-7.3121588994693232E-2</v>
      </c>
      <c r="AT1606" s="100">
        <v>9.2798501423243085E-2</v>
      </c>
      <c r="AU1606" s="108">
        <f t="shared" si="389"/>
        <v>1</v>
      </c>
    </row>
    <row r="1607" spans="1:47">
      <c r="A1607" s="21">
        <v>44927</v>
      </c>
      <c r="B1607" s="23" t="s">
        <v>13</v>
      </c>
      <c r="C1607" s="23" t="s">
        <v>1532</v>
      </c>
      <c r="D1607" s="23" t="s">
        <v>1684</v>
      </c>
      <c r="E1607" s="23">
        <v>1002050466</v>
      </c>
      <c r="F1607" s="23" t="s">
        <v>15</v>
      </c>
      <c r="G1607" s="23">
        <v>1070355</v>
      </c>
      <c r="H1607" s="37" t="s">
        <v>16</v>
      </c>
      <c r="I1607" s="4" t="s">
        <v>3512</v>
      </c>
      <c r="J1607" s="4" t="s">
        <v>3512</v>
      </c>
      <c r="K1607" s="24">
        <v>1126</v>
      </c>
      <c r="L1607" s="24">
        <v>1126</v>
      </c>
      <c r="M1607" s="29">
        <v>1</v>
      </c>
      <c r="N1607" s="29">
        <v>1</v>
      </c>
      <c r="O1607" s="29">
        <v>0</v>
      </c>
      <c r="P1607" s="29">
        <v>1126</v>
      </c>
      <c r="Q1607" s="29">
        <v>0</v>
      </c>
      <c r="R1607" s="28">
        <v>81555.05</v>
      </c>
      <c r="S1607" s="28">
        <v>0</v>
      </c>
      <c r="T1607" s="28">
        <v>81500</v>
      </c>
      <c r="U1607" s="28">
        <v>0</v>
      </c>
      <c r="V1607" s="29">
        <v>1</v>
      </c>
      <c r="W1607" s="29">
        <v>0</v>
      </c>
      <c r="X1607" s="32">
        <f t="shared" si="375"/>
        <v>1</v>
      </c>
      <c r="Y1607" s="33">
        <f t="shared" si="376"/>
        <v>1126</v>
      </c>
      <c r="Z1607" s="33">
        <f t="shared" si="377"/>
        <v>81555.05</v>
      </c>
      <c r="AA1607" s="33">
        <f t="shared" si="378"/>
        <v>81500</v>
      </c>
      <c r="AB1607" s="5">
        <v>1</v>
      </c>
      <c r="AC1607" s="6">
        <v>75001.63</v>
      </c>
      <c r="AD1607" s="32">
        <v>0</v>
      </c>
      <c r="AE1607" s="67">
        <f t="shared" si="379"/>
        <v>1</v>
      </c>
      <c r="AF1607" s="70">
        <f>IF(C1607=Sheet6!$E$3,Sheet6!$E$4,IF('January 2023'!C1607=Sheet6!$F$3,Sheet6!$F$4,IF('January 2023'!C1607=Sheet6!$G$3,Sheet6!$G$4,IF('January 2023'!C1607=Sheet6!$H$3,Sheet6!$H$4,IF('January 2023'!C1607=Sheet6!$I$3,Sheet6!$I$4,IF('January 2023'!C1607=Sheet6!$J$3,Sheet6!$J$4,IF('January 2023'!C1607=Sheet6!$K$3,Sheet6!$K$4,IF('January 2023'!C1607=Sheet6!$L$3,Sheet6!$L$4))))))))</f>
        <v>9.2798501423243085E-2</v>
      </c>
      <c r="AG1607" s="74">
        <f t="shared" si="380"/>
        <v>1</v>
      </c>
      <c r="AH1607" s="71">
        <v>0.8536999999999999</v>
      </c>
      <c r="AI1607" s="72">
        <f t="shared" si="381"/>
        <v>1</v>
      </c>
      <c r="AJ1607" s="73">
        <f t="shared" si="382"/>
        <v>1</v>
      </c>
      <c r="AK1607" s="73">
        <v>0.77137015336104409</v>
      </c>
      <c r="AL1607" s="95">
        <f t="shared" si="383"/>
        <v>1</v>
      </c>
      <c r="AM1607" s="107">
        <v>0</v>
      </c>
      <c r="AN1607" s="98">
        <f t="shared" si="384"/>
        <v>0</v>
      </c>
      <c r="AO1607" s="99" t="e">
        <f>SUMIF([1]Sheet1!$AB:$AB,E1607,[1]Sheet1!$AA:$AA)</f>
        <v>#VALUE!</v>
      </c>
      <c r="AP1607" s="100">
        <f t="shared" si="385"/>
        <v>1</v>
      </c>
      <c r="AQ1607" s="97">
        <f t="shared" si="386"/>
        <v>0</v>
      </c>
      <c r="AR1607" s="100">
        <f t="shared" si="387"/>
        <v>0.99932499581570977</v>
      </c>
      <c r="AS1607" s="101">
        <f t="shared" si="388"/>
        <v>6.7500418429022879E-4</v>
      </c>
      <c r="AT1607" s="100">
        <v>9.2798501423243085E-2</v>
      </c>
      <c r="AU1607" s="108">
        <f t="shared" si="389"/>
        <v>1</v>
      </c>
    </row>
    <row r="1608" spans="1:47">
      <c r="A1608" s="21">
        <v>44927</v>
      </c>
      <c r="B1608" s="23" t="s">
        <v>13</v>
      </c>
      <c r="C1608" s="23" t="s">
        <v>1532</v>
      </c>
      <c r="D1608" s="23" t="s">
        <v>1686</v>
      </c>
      <c r="E1608" s="23">
        <v>1002050755</v>
      </c>
      <c r="F1608" s="23" t="s">
        <v>15</v>
      </c>
      <c r="G1608" s="23">
        <v>1070355</v>
      </c>
      <c r="H1608" s="37" t="s">
        <v>16</v>
      </c>
      <c r="I1608" s="4" t="s">
        <v>3512</v>
      </c>
      <c r="J1608" s="4" t="s">
        <v>3512</v>
      </c>
      <c r="K1608" s="24">
        <v>467</v>
      </c>
      <c r="L1608" s="24">
        <v>467</v>
      </c>
      <c r="M1608" s="29">
        <v>1</v>
      </c>
      <c r="N1608" s="29">
        <v>1</v>
      </c>
      <c r="O1608" s="29">
        <v>0</v>
      </c>
      <c r="P1608" s="29">
        <v>467</v>
      </c>
      <c r="Q1608" s="29">
        <v>0</v>
      </c>
      <c r="R1608" s="28">
        <v>33824.33</v>
      </c>
      <c r="S1608" s="28">
        <v>0</v>
      </c>
      <c r="T1608" s="28">
        <v>34011</v>
      </c>
      <c r="U1608" s="28">
        <v>0</v>
      </c>
      <c r="V1608" s="29">
        <v>1</v>
      </c>
      <c r="W1608" s="29">
        <v>0</v>
      </c>
      <c r="X1608" s="32">
        <f t="shared" si="375"/>
        <v>1</v>
      </c>
      <c r="Y1608" s="33">
        <f t="shared" si="376"/>
        <v>467</v>
      </c>
      <c r="Z1608" s="33">
        <f t="shared" si="377"/>
        <v>33824.33</v>
      </c>
      <c r="AA1608" s="33">
        <f t="shared" si="378"/>
        <v>34011</v>
      </c>
      <c r="AB1608" s="5">
        <v>1</v>
      </c>
      <c r="AC1608" s="6">
        <v>38052.97</v>
      </c>
      <c r="AD1608" s="32">
        <v>0</v>
      </c>
      <c r="AE1608" s="67">
        <f t="shared" si="379"/>
        <v>1</v>
      </c>
      <c r="AF1608" s="70">
        <f>IF(C1608=Sheet6!$E$3,Sheet6!$E$4,IF('January 2023'!C1608=Sheet6!$F$3,Sheet6!$F$4,IF('January 2023'!C1608=Sheet6!$G$3,Sheet6!$G$4,IF('January 2023'!C1608=Sheet6!$H$3,Sheet6!$H$4,IF('January 2023'!C1608=Sheet6!$I$3,Sheet6!$I$4,IF('January 2023'!C1608=Sheet6!$J$3,Sheet6!$J$4,IF('January 2023'!C1608=Sheet6!$K$3,Sheet6!$K$4,IF('January 2023'!C1608=Sheet6!$L$3,Sheet6!$L$4))))))))</f>
        <v>9.2798501423243085E-2</v>
      </c>
      <c r="AG1608" s="74">
        <f t="shared" si="380"/>
        <v>1</v>
      </c>
      <c r="AH1608" s="71">
        <v>0.8536999999999999</v>
      </c>
      <c r="AI1608" s="72">
        <f t="shared" si="381"/>
        <v>1</v>
      </c>
      <c r="AJ1608" s="73">
        <f t="shared" si="382"/>
        <v>1</v>
      </c>
      <c r="AK1608" s="73">
        <v>0.77137015336104409</v>
      </c>
      <c r="AL1608" s="95">
        <f t="shared" si="383"/>
        <v>1</v>
      </c>
      <c r="AM1608" s="107">
        <v>0</v>
      </c>
      <c r="AN1608" s="98">
        <f t="shared" si="384"/>
        <v>0</v>
      </c>
      <c r="AO1608" s="99" t="e">
        <f>SUMIF([1]Sheet1!$AB:$AB,E1608,[1]Sheet1!$AA:$AA)</f>
        <v>#VALUE!</v>
      </c>
      <c r="AP1608" s="100">
        <f t="shared" si="385"/>
        <v>1</v>
      </c>
      <c r="AQ1608" s="97">
        <f t="shared" si="386"/>
        <v>0</v>
      </c>
      <c r="AR1608" s="100">
        <f t="shared" si="387"/>
        <v>1.005518808502637</v>
      </c>
      <c r="AS1608" s="101">
        <f t="shared" si="388"/>
        <v>-5.5188085026369738E-3</v>
      </c>
      <c r="AT1608" s="100">
        <v>9.2798501423243085E-2</v>
      </c>
      <c r="AU1608" s="108">
        <f t="shared" si="389"/>
        <v>1</v>
      </c>
    </row>
    <row r="1609" spans="1:47">
      <c r="A1609" s="21">
        <v>44927</v>
      </c>
      <c r="B1609" s="22" t="s">
        <v>13</v>
      </c>
      <c r="C1609" s="22" t="s">
        <v>1532</v>
      </c>
      <c r="D1609" s="22" t="s">
        <v>1539</v>
      </c>
      <c r="E1609" s="22">
        <v>1002050610</v>
      </c>
      <c r="F1609" s="23" t="s">
        <v>15</v>
      </c>
      <c r="G1609" s="22">
        <v>1069093</v>
      </c>
      <c r="H1609" s="36" t="s">
        <v>784</v>
      </c>
      <c r="I1609" s="4" t="s">
        <v>3512</v>
      </c>
      <c r="J1609" s="4" t="s">
        <v>3512</v>
      </c>
      <c r="K1609" s="24" t="s">
        <v>24</v>
      </c>
      <c r="L1609" s="25">
        <v>0</v>
      </c>
      <c r="M1609" s="26">
        <v>0</v>
      </c>
      <c r="N1609" s="26">
        <v>0</v>
      </c>
      <c r="O1609" s="26">
        <v>0</v>
      </c>
      <c r="P1609" s="26">
        <v>0</v>
      </c>
      <c r="Q1609" s="26">
        <v>0</v>
      </c>
      <c r="R1609" s="27">
        <v>0</v>
      </c>
      <c r="S1609" s="27">
        <v>0</v>
      </c>
      <c r="T1609" s="28">
        <v>0</v>
      </c>
      <c r="U1609" s="27">
        <v>0</v>
      </c>
      <c r="V1609" s="29">
        <v>0</v>
      </c>
      <c r="W1609" s="26">
        <v>0</v>
      </c>
      <c r="X1609" s="30">
        <f t="shared" si="375"/>
        <v>0</v>
      </c>
      <c r="Y1609" s="31">
        <f t="shared" si="376"/>
        <v>0</v>
      </c>
      <c r="Z1609" s="31">
        <f t="shared" si="377"/>
        <v>0</v>
      </c>
      <c r="AA1609" s="31">
        <f t="shared" si="378"/>
        <v>0</v>
      </c>
      <c r="AB1609" s="5">
        <v>0</v>
      </c>
      <c r="AC1609" s="6">
        <v>-3.41</v>
      </c>
      <c r="AD1609" s="30">
        <v>1</v>
      </c>
      <c r="AE1609" s="67" t="str">
        <f t="shared" si="379"/>
        <v/>
      </c>
      <c r="AF1609" s="70">
        <f>IF(C1609=Sheet6!$E$3,Sheet6!$E$4,IF('January 2023'!C1609=Sheet6!$F$3,Sheet6!$F$4,IF('January 2023'!C1609=Sheet6!$G$3,Sheet6!$G$4,IF('January 2023'!C1609=Sheet6!$H$3,Sheet6!$H$4,IF('January 2023'!C1609=Sheet6!$I$3,Sheet6!$I$4,IF('January 2023'!C1609=Sheet6!$J$3,Sheet6!$J$4,IF('January 2023'!C1609=Sheet6!$K$3,Sheet6!$K$4,IF('January 2023'!C1609=Sheet6!$L$3,Sheet6!$L$4))))))))</f>
        <v>9.2798501423243085E-2</v>
      </c>
      <c r="AG1609" s="74">
        <f t="shared" si="380"/>
        <v>0</v>
      </c>
      <c r="AH1609" s="71">
        <v>0.8536999999999999</v>
      </c>
      <c r="AI1609" s="72">
        <f t="shared" si="381"/>
        <v>0</v>
      </c>
      <c r="AJ1609" s="73">
        <f t="shared" si="382"/>
        <v>0</v>
      </c>
      <c r="AK1609" s="73">
        <v>0.77137015336104409</v>
      </c>
      <c r="AL1609" s="95">
        <f t="shared" si="383"/>
        <v>0</v>
      </c>
      <c r="AM1609" s="107">
        <v>0</v>
      </c>
      <c r="AN1609" s="98">
        <f t="shared" si="384"/>
        <v>0</v>
      </c>
      <c r="AO1609" s="99" t="e">
        <f>SUMIF([1]Sheet1!$AB:$AB,E1609,[1]Sheet1!$AA:$AA)</f>
        <v>#VALUE!</v>
      </c>
      <c r="AP1609" s="100">
        <f t="shared" si="385"/>
        <v>1</v>
      </c>
      <c r="AQ1609" s="97">
        <f t="shared" si="386"/>
        <v>0</v>
      </c>
      <c r="AR1609" s="100">
        <f t="shared" si="387"/>
        <v>0</v>
      </c>
      <c r="AS1609" s="101">
        <f t="shared" si="388"/>
        <v>1</v>
      </c>
      <c r="AT1609" s="100">
        <v>9.2798501423243085E-2</v>
      </c>
      <c r="AU1609" s="108">
        <f t="shared" si="389"/>
        <v>0</v>
      </c>
    </row>
    <row r="1610" spans="1:47">
      <c r="A1610" s="21">
        <v>44927</v>
      </c>
      <c r="B1610" s="22" t="s">
        <v>13</v>
      </c>
      <c r="C1610" s="22" t="s">
        <v>1532</v>
      </c>
      <c r="D1610" s="22" t="s">
        <v>1639</v>
      </c>
      <c r="E1610" s="22">
        <v>1002050292</v>
      </c>
      <c r="F1610" s="23" t="s">
        <v>15</v>
      </c>
      <c r="G1610" s="22">
        <v>1069093</v>
      </c>
      <c r="H1610" s="36" t="s">
        <v>784</v>
      </c>
      <c r="I1610" s="4" t="s">
        <v>3512</v>
      </c>
      <c r="J1610" s="4" t="s">
        <v>3512</v>
      </c>
      <c r="K1610" s="24">
        <v>10728</v>
      </c>
      <c r="L1610" s="25">
        <v>10728</v>
      </c>
      <c r="M1610" s="26">
        <v>1</v>
      </c>
      <c r="N1610" s="26">
        <v>1</v>
      </c>
      <c r="O1610" s="26">
        <v>0</v>
      </c>
      <c r="P1610" s="26">
        <v>10728</v>
      </c>
      <c r="Q1610" s="26">
        <v>0</v>
      </c>
      <c r="R1610" s="27">
        <v>779492.15</v>
      </c>
      <c r="S1610" s="27">
        <v>0</v>
      </c>
      <c r="T1610" s="28">
        <v>779492.15</v>
      </c>
      <c r="U1610" s="27">
        <v>0</v>
      </c>
      <c r="V1610" s="29">
        <v>1</v>
      </c>
      <c r="W1610" s="26">
        <v>0</v>
      </c>
      <c r="X1610" s="30">
        <f t="shared" si="375"/>
        <v>1</v>
      </c>
      <c r="Y1610" s="31">
        <f t="shared" si="376"/>
        <v>10728</v>
      </c>
      <c r="Z1610" s="31">
        <f t="shared" si="377"/>
        <v>779492.15</v>
      </c>
      <c r="AA1610" s="31">
        <f t="shared" si="378"/>
        <v>779492.15</v>
      </c>
      <c r="AB1610" s="5">
        <v>1</v>
      </c>
      <c r="AC1610" s="6">
        <v>472038.95</v>
      </c>
      <c r="AD1610" s="30">
        <v>0</v>
      </c>
      <c r="AE1610" s="67">
        <f t="shared" si="379"/>
        <v>1</v>
      </c>
      <c r="AF1610" s="70">
        <f>IF(C1610=Sheet6!$E$3,Sheet6!$E$4,IF('January 2023'!C1610=Sheet6!$F$3,Sheet6!$F$4,IF('January 2023'!C1610=Sheet6!$G$3,Sheet6!$G$4,IF('January 2023'!C1610=Sheet6!$H$3,Sheet6!$H$4,IF('January 2023'!C1610=Sheet6!$I$3,Sheet6!$I$4,IF('January 2023'!C1610=Sheet6!$J$3,Sheet6!$J$4,IF('January 2023'!C1610=Sheet6!$K$3,Sheet6!$K$4,IF('January 2023'!C1610=Sheet6!$L$3,Sheet6!$L$4))))))))</f>
        <v>9.2798501423243085E-2</v>
      </c>
      <c r="AG1610" s="74">
        <f t="shared" si="380"/>
        <v>1</v>
      </c>
      <c r="AH1610" s="71">
        <v>0.8536999999999999</v>
      </c>
      <c r="AI1610" s="72">
        <f t="shared" si="381"/>
        <v>1</v>
      </c>
      <c r="AJ1610" s="73">
        <f t="shared" si="382"/>
        <v>1</v>
      </c>
      <c r="AK1610" s="73">
        <v>0.77137015336104409</v>
      </c>
      <c r="AL1610" s="95">
        <f t="shared" si="383"/>
        <v>1</v>
      </c>
      <c r="AM1610" s="107">
        <v>0</v>
      </c>
      <c r="AN1610" s="98">
        <f t="shared" si="384"/>
        <v>0</v>
      </c>
      <c r="AO1610" s="99" t="e">
        <f>SUMIF([1]Sheet1!$AB:$AB,E1610,[1]Sheet1!$AA:$AA)</f>
        <v>#VALUE!</v>
      </c>
      <c r="AP1610" s="100">
        <f t="shared" si="385"/>
        <v>1</v>
      </c>
      <c r="AQ1610" s="97">
        <f t="shared" si="386"/>
        <v>0</v>
      </c>
      <c r="AR1610" s="100">
        <f t="shared" si="387"/>
        <v>1</v>
      </c>
      <c r="AS1610" s="101">
        <f t="shared" si="388"/>
        <v>0</v>
      </c>
      <c r="AT1610" s="100">
        <v>9.2798501423243085E-2</v>
      </c>
      <c r="AU1610" s="108">
        <f t="shared" si="389"/>
        <v>1</v>
      </c>
    </row>
    <row r="1611" spans="1:47">
      <c r="A1611" s="21">
        <v>44927</v>
      </c>
      <c r="B1611" s="22" t="s">
        <v>13</v>
      </c>
      <c r="C1611" s="22" t="s">
        <v>1532</v>
      </c>
      <c r="D1611" s="22" t="s">
        <v>1640</v>
      </c>
      <c r="E1611" s="22">
        <v>1004053922</v>
      </c>
      <c r="F1611" s="23" t="s">
        <v>15</v>
      </c>
      <c r="G1611" s="22">
        <v>1069093</v>
      </c>
      <c r="H1611" s="36" t="s">
        <v>784</v>
      </c>
      <c r="I1611" s="4" t="s">
        <v>3512</v>
      </c>
      <c r="J1611" s="4" t="s">
        <v>3512</v>
      </c>
      <c r="K1611" s="24">
        <v>7218.6</v>
      </c>
      <c r="L1611" s="25">
        <v>7218.6</v>
      </c>
      <c r="M1611" s="26">
        <v>0</v>
      </c>
      <c r="N1611" s="26">
        <v>0</v>
      </c>
      <c r="O1611" s="26">
        <v>2</v>
      </c>
      <c r="P1611" s="26">
        <v>0</v>
      </c>
      <c r="Q1611" s="26">
        <v>7218.6</v>
      </c>
      <c r="R1611" s="27">
        <v>0</v>
      </c>
      <c r="S1611" s="27">
        <v>561829.38</v>
      </c>
      <c r="T1611" s="28">
        <v>0</v>
      </c>
      <c r="U1611" s="27">
        <v>600000</v>
      </c>
      <c r="V1611" s="29">
        <v>0</v>
      </c>
      <c r="W1611" s="26">
        <v>1</v>
      </c>
      <c r="X1611" s="30">
        <f t="shared" si="375"/>
        <v>2</v>
      </c>
      <c r="Y1611" s="31">
        <f t="shared" si="376"/>
        <v>7218.6</v>
      </c>
      <c r="Z1611" s="31">
        <f t="shared" si="377"/>
        <v>561829.38</v>
      </c>
      <c r="AA1611" s="31">
        <f t="shared" si="378"/>
        <v>600000</v>
      </c>
      <c r="AB1611" s="5">
        <v>1</v>
      </c>
      <c r="AC1611" s="6">
        <v>0</v>
      </c>
      <c r="AD1611" s="30">
        <v>0</v>
      </c>
      <c r="AE1611" s="67">
        <f t="shared" si="379"/>
        <v>0.5</v>
      </c>
      <c r="AF1611" s="70">
        <f>IF(C1611=Sheet6!$E$3,Sheet6!$E$4,IF('January 2023'!C1611=Sheet6!$F$3,Sheet6!$F$4,IF('January 2023'!C1611=Sheet6!$G$3,Sheet6!$G$4,IF('January 2023'!C1611=Sheet6!$H$3,Sheet6!$H$4,IF('January 2023'!C1611=Sheet6!$I$3,Sheet6!$I$4,IF('January 2023'!C1611=Sheet6!$J$3,Sheet6!$J$4,IF('January 2023'!C1611=Sheet6!$K$3,Sheet6!$K$4,IF('January 2023'!C1611=Sheet6!$L$3,Sheet6!$L$4))))))))</f>
        <v>9.2798501423243085E-2</v>
      </c>
      <c r="AG1611" s="74">
        <f t="shared" si="380"/>
        <v>1</v>
      </c>
      <c r="AH1611" s="71">
        <v>0.8536999999999999</v>
      </c>
      <c r="AI1611" s="72">
        <f t="shared" si="381"/>
        <v>1</v>
      </c>
      <c r="AJ1611" s="73">
        <f t="shared" si="382"/>
        <v>0.5</v>
      </c>
      <c r="AK1611" s="73">
        <v>0.77137015336104409</v>
      </c>
      <c r="AL1611" s="95">
        <f t="shared" si="383"/>
        <v>0</v>
      </c>
      <c r="AM1611" s="107">
        <v>0</v>
      </c>
      <c r="AN1611" s="98">
        <f t="shared" si="384"/>
        <v>0</v>
      </c>
      <c r="AO1611" s="99" t="e">
        <f>SUMIF([1]Sheet1!$AB:$AB,E1611,[1]Sheet1!$AA:$AA)</f>
        <v>#VALUE!</v>
      </c>
      <c r="AP1611" s="100">
        <f t="shared" si="385"/>
        <v>1</v>
      </c>
      <c r="AQ1611" s="97">
        <f t="shared" si="386"/>
        <v>0</v>
      </c>
      <c r="AR1611" s="100">
        <f t="shared" si="387"/>
        <v>1.0679398788294054</v>
      </c>
      <c r="AS1611" s="101">
        <f t="shared" si="388"/>
        <v>-6.7939878829405442E-2</v>
      </c>
      <c r="AT1611" s="100">
        <v>9.2798501423243085E-2</v>
      </c>
      <c r="AU1611" s="108">
        <f t="shared" si="389"/>
        <v>1</v>
      </c>
    </row>
    <row r="1612" spans="1:47">
      <c r="A1612" s="21">
        <v>44927</v>
      </c>
      <c r="B1612" s="23" t="s">
        <v>13</v>
      </c>
      <c r="C1612" s="23" t="s">
        <v>1532</v>
      </c>
      <c r="D1612" s="23" t="s">
        <v>1535</v>
      </c>
      <c r="E1612" s="23">
        <v>1002050752</v>
      </c>
      <c r="F1612" s="23" t="s">
        <v>15</v>
      </c>
      <c r="G1612" s="23">
        <v>1070351</v>
      </c>
      <c r="H1612" s="37" t="s">
        <v>20</v>
      </c>
      <c r="I1612" s="4" t="s">
        <v>3512</v>
      </c>
      <c r="J1612" s="4" t="s">
        <v>3512</v>
      </c>
      <c r="K1612" s="24" t="s">
        <v>18</v>
      </c>
      <c r="L1612" s="25">
        <v>0</v>
      </c>
      <c r="M1612" s="29">
        <v>0</v>
      </c>
      <c r="N1612" s="29">
        <v>0</v>
      </c>
      <c r="O1612" s="29">
        <v>0</v>
      </c>
      <c r="P1612" s="29">
        <v>0</v>
      </c>
      <c r="Q1612" s="29">
        <v>0</v>
      </c>
      <c r="R1612" s="28">
        <v>0</v>
      </c>
      <c r="S1612" s="28">
        <v>0</v>
      </c>
      <c r="T1612" s="28">
        <v>0</v>
      </c>
      <c r="U1612" s="28">
        <v>0</v>
      </c>
      <c r="V1612" s="29">
        <v>0</v>
      </c>
      <c r="W1612" s="29">
        <v>0</v>
      </c>
      <c r="X1612" s="32">
        <f t="shared" si="375"/>
        <v>0</v>
      </c>
      <c r="Y1612" s="33">
        <f t="shared" si="376"/>
        <v>0</v>
      </c>
      <c r="Z1612" s="33">
        <f t="shared" si="377"/>
        <v>0</v>
      </c>
      <c r="AA1612" s="33">
        <f t="shared" si="378"/>
        <v>0</v>
      </c>
      <c r="AB1612" s="5">
        <v>0</v>
      </c>
      <c r="AC1612" s="6">
        <v>-679.93</v>
      </c>
      <c r="AD1612" s="32">
        <v>1</v>
      </c>
      <c r="AE1612" s="67" t="str">
        <f t="shared" si="379"/>
        <v/>
      </c>
      <c r="AF1612" s="70">
        <f>IF(C1612=Sheet6!$E$3,Sheet6!$E$4,IF('January 2023'!C1612=Sheet6!$F$3,Sheet6!$F$4,IF('January 2023'!C1612=Sheet6!$G$3,Sheet6!$G$4,IF('January 2023'!C1612=Sheet6!$H$3,Sheet6!$H$4,IF('January 2023'!C1612=Sheet6!$I$3,Sheet6!$I$4,IF('January 2023'!C1612=Sheet6!$J$3,Sheet6!$J$4,IF('January 2023'!C1612=Sheet6!$K$3,Sheet6!$K$4,IF('January 2023'!C1612=Sheet6!$L$3,Sheet6!$L$4))))))))</f>
        <v>9.2798501423243085E-2</v>
      </c>
      <c r="AG1612" s="74">
        <f t="shared" si="380"/>
        <v>0</v>
      </c>
      <c r="AH1612" s="71">
        <v>0.8536999999999999</v>
      </c>
      <c r="AI1612" s="72">
        <f t="shared" si="381"/>
        <v>0</v>
      </c>
      <c r="AJ1612" s="73">
        <f t="shared" si="382"/>
        <v>0</v>
      </c>
      <c r="AK1612" s="73">
        <v>0.77137015336104409</v>
      </c>
      <c r="AL1612" s="95">
        <f t="shared" si="383"/>
        <v>0</v>
      </c>
      <c r="AM1612" s="107">
        <v>0</v>
      </c>
      <c r="AN1612" s="98">
        <f t="shared" si="384"/>
        <v>0</v>
      </c>
      <c r="AO1612" s="99" t="e">
        <f>SUMIF([1]Sheet1!$AB:$AB,E1612,[1]Sheet1!$AA:$AA)</f>
        <v>#VALUE!</v>
      </c>
      <c r="AP1612" s="100">
        <f t="shared" si="385"/>
        <v>1</v>
      </c>
      <c r="AQ1612" s="97">
        <f t="shared" si="386"/>
        <v>0</v>
      </c>
      <c r="AR1612" s="100">
        <f t="shared" si="387"/>
        <v>0</v>
      </c>
      <c r="AS1612" s="101">
        <f t="shared" si="388"/>
        <v>1</v>
      </c>
      <c r="AT1612" s="100">
        <v>9.2798501423243085E-2</v>
      </c>
      <c r="AU1612" s="108">
        <f t="shared" si="389"/>
        <v>0</v>
      </c>
    </row>
    <row r="1613" spans="1:47">
      <c r="A1613" s="21">
        <v>44927</v>
      </c>
      <c r="B1613" s="22" t="s">
        <v>13</v>
      </c>
      <c r="C1613" s="22" t="s">
        <v>1532</v>
      </c>
      <c r="D1613" s="22" t="s">
        <v>1534</v>
      </c>
      <c r="E1613" s="22">
        <v>1002050753</v>
      </c>
      <c r="F1613" s="23" t="s">
        <v>15</v>
      </c>
      <c r="G1613" s="22">
        <v>1070351</v>
      </c>
      <c r="H1613" s="36" t="s">
        <v>20</v>
      </c>
      <c r="I1613" s="4" t="s">
        <v>3512</v>
      </c>
      <c r="J1613" s="4" t="s">
        <v>3512</v>
      </c>
      <c r="K1613" s="24" t="s">
        <v>18</v>
      </c>
      <c r="L1613" s="25">
        <v>0</v>
      </c>
      <c r="M1613" s="26">
        <v>0</v>
      </c>
      <c r="N1613" s="26">
        <v>0</v>
      </c>
      <c r="O1613" s="26">
        <v>0</v>
      </c>
      <c r="P1613" s="26">
        <v>0</v>
      </c>
      <c r="Q1613" s="26">
        <v>0</v>
      </c>
      <c r="R1613" s="27">
        <v>0</v>
      </c>
      <c r="S1613" s="27">
        <v>0</v>
      </c>
      <c r="T1613" s="28">
        <v>0</v>
      </c>
      <c r="U1613" s="27">
        <v>0</v>
      </c>
      <c r="V1613" s="29">
        <v>0</v>
      </c>
      <c r="W1613" s="26">
        <v>0</v>
      </c>
      <c r="X1613" s="30">
        <f t="shared" si="375"/>
        <v>0</v>
      </c>
      <c r="Y1613" s="31">
        <f t="shared" si="376"/>
        <v>0</v>
      </c>
      <c r="Z1613" s="31">
        <f t="shared" si="377"/>
        <v>0</v>
      </c>
      <c r="AA1613" s="31">
        <f t="shared" si="378"/>
        <v>0</v>
      </c>
      <c r="AB1613" s="5">
        <v>0</v>
      </c>
      <c r="AC1613" s="6">
        <v>1057766.28</v>
      </c>
      <c r="AD1613" s="30">
        <v>1</v>
      </c>
      <c r="AE1613" s="67" t="str">
        <f t="shared" si="379"/>
        <v/>
      </c>
      <c r="AF1613" s="70">
        <f>IF(C1613=Sheet6!$E$3,Sheet6!$E$4,IF('January 2023'!C1613=Sheet6!$F$3,Sheet6!$F$4,IF('January 2023'!C1613=Sheet6!$G$3,Sheet6!$G$4,IF('January 2023'!C1613=Sheet6!$H$3,Sheet6!$H$4,IF('January 2023'!C1613=Sheet6!$I$3,Sheet6!$I$4,IF('January 2023'!C1613=Sheet6!$J$3,Sheet6!$J$4,IF('January 2023'!C1613=Sheet6!$K$3,Sheet6!$K$4,IF('January 2023'!C1613=Sheet6!$L$3,Sheet6!$L$4))))))))</f>
        <v>9.2798501423243085E-2</v>
      </c>
      <c r="AG1613" s="74">
        <f t="shared" si="380"/>
        <v>0</v>
      </c>
      <c r="AH1613" s="71">
        <v>0.8536999999999999</v>
      </c>
      <c r="AI1613" s="72">
        <f t="shared" si="381"/>
        <v>0</v>
      </c>
      <c r="AJ1613" s="73">
        <f t="shared" si="382"/>
        <v>0</v>
      </c>
      <c r="AK1613" s="73">
        <v>0.77137015336104409</v>
      </c>
      <c r="AL1613" s="95">
        <f t="shared" si="383"/>
        <v>0</v>
      </c>
      <c r="AM1613" s="107">
        <v>0</v>
      </c>
      <c r="AN1613" s="98">
        <f t="shared" si="384"/>
        <v>0</v>
      </c>
      <c r="AO1613" s="99" t="e">
        <f>SUMIF([1]Sheet1!$AB:$AB,E1613,[1]Sheet1!$AA:$AA)</f>
        <v>#VALUE!</v>
      </c>
      <c r="AP1613" s="100">
        <f t="shared" si="385"/>
        <v>1</v>
      </c>
      <c r="AQ1613" s="97">
        <f t="shared" si="386"/>
        <v>0</v>
      </c>
      <c r="AR1613" s="100">
        <f t="shared" si="387"/>
        <v>0</v>
      </c>
      <c r="AS1613" s="101">
        <f t="shared" si="388"/>
        <v>1</v>
      </c>
      <c r="AT1613" s="100">
        <v>9.2798501423243085E-2</v>
      </c>
      <c r="AU1613" s="108">
        <f t="shared" si="389"/>
        <v>0</v>
      </c>
    </row>
    <row r="1614" spans="1:47">
      <c r="A1614" s="21">
        <v>44927</v>
      </c>
      <c r="B1614" s="23" t="s">
        <v>13</v>
      </c>
      <c r="C1614" s="23" t="s">
        <v>1532</v>
      </c>
      <c r="D1614" s="23" t="s">
        <v>1536</v>
      </c>
      <c r="E1614" s="23">
        <v>1002050763</v>
      </c>
      <c r="F1614" s="23" t="s">
        <v>15</v>
      </c>
      <c r="G1614" s="23">
        <v>1070363</v>
      </c>
      <c r="H1614" s="37" t="s">
        <v>20</v>
      </c>
      <c r="I1614" s="4" t="s">
        <v>3512</v>
      </c>
      <c r="J1614" s="4" t="s">
        <v>3512</v>
      </c>
      <c r="K1614" s="24" t="s">
        <v>18</v>
      </c>
      <c r="L1614" s="25">
        <v>0</v>
      </c>
      <c r="M1614" s="29">
        <v>0</v>
      </c>
      <c r="N1614" s="29">
        <v>0</v>
      </c>
      <c r="O1614" s="29">
        <v>0</v>
      </c>
      <c r="P1614" s="29">
        <v>0</v>
      </c>
      <c r="Q1614" s="29">
        <v>0</v>
      </c>
      <c r="R1614" s="28">
        <v>0</v>
      </c>
      <c r="S1614" s="28">
        <v>0</v>
      </c>
      <c r="T1614" s="28">
        <v>0</v>
      </c>
      <c r="U1614" s="28">
        <v>0</v>
      </c>
      <c r="V1614" s="29">
        <v>0</v>
      </c>
      <c r="W1614" s="29">
        <v>0</v>
      </c>
      <c r="X1614" s="32">
        <f t="shared" si="375"/>
        <v>0</v>
      </c>
      <c r="Y1614" s="33">
        <f t="shared" si="376"/>
        <v>0</v>
      </c>
      <c r="Z1614" s="33">
        <f t="shared" si="377"/>
        <v>0</v>
      </c>
      <c r="AA1614" s="33">
        <f t="shared" si="378"/>
        <v>0</v>
      </c>
      <c r="AB1614" s="5">
        <v>0</v>
      </c>
      <c r="AC1614" s="6">
        <v>315286.68</v>
      </c>
      <c r="AD1614" s="32">
        <v>1</v>
      </c>
      <c r="AE1614" s="67" t="str">
        <f t="shared" si="379"/>
        <v/>
      </c>
      <c r="AF1614" s="70">
        <f>IF(C1614=Sheet6!$E$3,Sheet6!$E$4,IF('January 2023'!C1614=Sheet6!$F$3,Sheet6!$F$4,IF('January 2023'!C1614=Sheet6!$G$3,Sheet6!$G$4,IF('January 2023'!C1614=Sheet6!$H$3,Sheet6!$H$4,IF('January 2023'!C1614=Sheet6!$I$3,Sheet6!$I$4,IF('January 2023'!C1614=Sheet6!$J$3,Sheet6!$J$4,IF('January 2023'!C1614=Sheet6!$K$3,Sheet6!$K$4,IF('January 2023'!C1614=Sheet6!$L$3,Sheet6!$L$4))))))))</f>
        <v>9.2798501423243085E-2</v>
      </c>
      <c r="AG1614" s="74">
        <f t="shared" si="380"/>
        <v>0</v>
      </c>
      <c r="AH1614" s="71">
        <v>0.8536999999999999</v>
      </c>
      <c r="AI1614" s="72">
        <f t="shared" si="381"/>
        <v>0</v>
      </c>
      <c r="AJ1614" s="73">
        <f t="shared" si="382"/>
        <v>0</v>
      </c>
      <c r="AK1614" s="73">
        <v>0.77137015336104409</v>
      </c>
      <c r="AL1614" s="95">
        <f t="shared" si="383"/>
        <v>0</v>
      </c>
      <c r="AM1614" s="107">
        <v>0</v>
      </c>
      <c r="AN1614" s="98">
        <f t="shared" si="384"/>
        <v>0</v>
      </c>
      <c r="AO1614" s="99" t="e">
        <f>SUMIF([1]Sheet1!$AB:$AB,E1614,[1]Sheet1!$AA:$AA)</f>
        <v>#VALUE!</v>
      </c>
      <c r="AP1614" s="100">
        <f t="shared" si="385"/>
        <v>1</v>
      </c>
      <c r="AQ1614" s="97">
        <f t="shared" si="386"/>
        <v>0</v>
      </c>
      <c r="AR1614" s="100">
        <f t="shared" si="387"/>
        <v>0</v>
      </c>
      <c r="AS1614" s="101">
        <f t="shared" si="388"/>
        <v>1</v>
      </c>
      <c r="AT1614" s="100">
        <v>9.2798501423243085E-2</v>
      </c>
      <c r="AU1614" s="108">
        <f t="shared" si="389"/>
        <v>0</v>
      </c>
    </row>
    <row r="1615" spans="1:47">
      <c r="A1615" s="21">
        <v>44927</v>
      </c>
      <c r="B1615" s="23" t="s">
        <v>13</v>
      </c>
      <c r="C1615" s="23" t="s">
        <v>1532</v>
      </c>
      <c r="D1615" s="23" t="s">
        <v>1603</v>
      </c>
      <c r="E1615" s="23">
        <v>1002049704</v>
      </c>
      <c r="F1615" s="23" t="s">
        <v>15</v>
      </c>
      <c r="G1615" s="23">
        <v>1079201</v>
      </c>
      <c r="H1615" s="37" t="s">
        <v>20</v>
      </c>
      <c r="I1615" s="4" t="s">
        <v>3512</v>
      </c>
      <c r="J1615" s="4" t="s">
        <v>3512</v>
      </c>
      <c r="K1615" s="24">
        <v>28416</v>
      </c>
      <c r="L1615" s="24">
        <v>28416</v>
      </c>
      <c r="M1615" s="29">
        <v>1</v>
      </c>
      <c r="N1615" s="29">
        <v>1</v>
      </c>
      <c r="O1615" s="29">
        <v>0</v>
      </c>
      <c r="P1615" s="29">
        <v>28416</v>
      </c>
      <c r="Q1615" s="29">
        <v>0</v>
      </c>
      <c r="R1615" s="28">
        <v>2020303.12</v>
      </c>
      <c r="S1615" s="28">
        <v>0</v>
      </c>
      <c r="T1615" s="28">
        <v>2020064</v>
      </c>
      <c r="U1615" s="28">
        <v>0</v>
      </c>
      <c r="V1615" s="29">
        <v>1</v>
      </c>
      <c r="W1615" s="29">
        <v>0</v>
      </c>
      <c r="X1615" s="32">
        <f t="shared" si="375"/>
        <v>1</v>
      </c>
      <c r="Y1615" s="33">
        <f t="shared" si="376"/>
        <v>28416</v>
      </c>
      <c r="Z1615" s="33">
        <f t="shared" si="377"/>
        <v>2020303.12</v>
      </c>
      <c r="AA1615" s="33">
        <f t="shared" si="378"/>
        <v>2020064</v>
      </c>
      <c r="AB1615" s="5">
        <v>1</v>
      </c>
      <c r="AC1615" s="6">
        <v>2228894.44</v>
      </c>
      <c r="AD1615" s="32">
        <v>0</v>
      </c>
      <c r="AE1615" s="67">
        <f t="shared" si="379"/>
        <v>1</v>
      </c>
      <c r="AF1615" s="70">
        <f>IF(C1615=Sheet6!$E$3,Sheet6!$E$4,IF('January 2023'!C1615=Sheet6!$F$3,Sheet6!$F$4,IF('January 2023'!C1615=Sheet6!$G$3,Sheet6!$G$4,IF('January 2023'!C1615=Sheet6!$H$3,Sheet6!$H$4,IF('January 2023'!C1615=Sheet6!$I$3,Sheet6!$I$4,IF('January 2023'!C1615=Sheet6!$J$3,Sheet6!$J$4,IF('January 2023'!C1615=Sheet6!$K$3,Sheet6!$K$4,IF('January 2023'!C1615=Sheet6!$L$3,Sheet6!$L$4))))))))</f>
        <v>9.2798501423243085E-2</v>
      </c>
      <c r="AG1615" s="74">
        <f t="shared" si="380"/>
        <v>1</v>
      </c>
      <c r="AH1615" s="71">
        <v>0.8536999999999999</v>
      </c>
      <c r="AI1615" s="72">
        <f t="shared" si="381"/>
        <v>1</v>
      </c>
      <c r="AJ1615" s="73">
        <f t="shared" si="382"/>
        <v>1</v>
      </c>
      <c r="AK1615" s="73">
        <v>0.77137015336104409</v>
      </c>
      <c r="AL1615" s="95">
        <f t="shared" si="383"/>
        <v>1</v>
      </c>
      <c r="AM1615" s="107">
        <v>0</v>
      </c>
      <c r="AN1615" s="98">
        <f t="shared" si="384"/>
        <v>0</v>
      </c>
      <c r="AO1615" s="99" t="e">
        <f>SUMIF([1]Sheet1!$AB:$AB,E1615,[1]Sheet1!$AA:$AA)</f>
        <v>#VALUE!</v>
      </c>
      <c r="AP1615" s="100">
        <f t="shared" si="385"/>
        <v>1</v>
      </c>
      <c r="AQ1615" s="97">
        <f t="shared" si="386"/>
        <v>0</v>
      </c>
      <c r="AR1615" s="100">
        <f t="shared" si="387"/>
        <v>0.99988164152317893</v>
      </c>
      <c r="AS1615" s="101">
        <f t="shared" si="388"/>
        <v>1.183584768210677E-4</v>
      </c>
      <c r="AT1615" s="100">
        <v>9.2798501423243085E-2</v>
      </c>
      <c r="AU1615" s="108">
        <f t="shared" si="389"/>
        <v>1</v>
      </c>
    </row>
    <row r="1616" spans="1:47">
      <c r="A1616" s="21">
        <v>44927</v>
      </c>
      <c r="B1616" s="22" t="s">
        <v>13</v>
      </c>
      <c r="C1616" s="22" t="s">
        <v>1532</v>
      </c>
      <c r="D1616" s="22" t="s">
        <v>1610</v>
      </c>
      <c r="E1616" s="22">
        <v>1002112902</v>
      </c>
      <c r="F1616" s="23" t="s">
        <v>15</v>
      </c>
      <c r="G1616" s="22">
        <v>1079201</v>
      </c>
      <c r="H1616" s="36" t="s">
        <v>20</v>
      </c>
      <c r="I1616" s="4" t="s">
        <v>3512</v>
      </c>
      <c r="J1616" s="4" t="s">
        <v>3512</v>
      </c>
      <c r="K1616" s="24">
        <v>26754</v>
      </c>
      <c r="L1616" s="25">
        <v>26754</v>
      </c>
      <c r="M1616" s="26">
        <v>1</v>
      </c>
      <c r="N1616" s="26">
        <v>1</v>
      </c>
      <c r="O1616" s="26">
        <v>0</v>
      </c>
      <c r="P1616" s="26">
        <v>26754</v>
      </c>
      <c r="Q1616" s="26">
        <v>0</v>
      </c>
      <c r="R1616" s="27">
        <v>1712894.8599999999</v>
      </c>
      <c r="S1616" s="27">
        <v>0</v>
      </c>
      <c r="T1616" s="28">
        <v>1712894.86</v>
      </c>
      <c r="U1616" s="27">
        <v>0</v>
      </c>
      <c r="V1616" s="29">
        <v>1</v>
      </c>
      <c r="W1616" s="26">
        <v>0</v>
      </c>
      <c r="X1616" s="30">
        <f t="shared" si="375"/>
        <v>1</v>
      </c>
      <c r="Y1616" s="31">
        <f t="shared" si="376"/>
        <v>26754</v>
      </c>
      <c r="Z1616" s="31">
        <f t="shared" si="377"/>
        <v>1712894.8599999999</v>
      </c>
      <c r="AA1616" s="31">
        <f t="shared" si="378"/>
        <v>1712894.86</v>
      </c>
      <c r="AB1616" s="5">
        <v>1</v>
      </c>
      <c r="AC1616" s="6">
        <v>1714896.17</v>
      </c>
      <c r="AD1616" s="30">
        <v>0</v>
      </c>
      <c r="AE1616" s="67">
        <f t="shared" si="379"/>
        <v>1</v>
      </c>
      <c r="AF1616" s="70">
        <f>IF(C1616=Sheet6!$E$3,Sheet6!$E$4,IF('January 2023'!C1616=Sheet6!$F$3,Sheet6!$F$4,IF('January 2023'!C1616=Sheet6!$G$3,Sheet6!$G$4,IF('January 2023'!C1616=Sheet6!$H$3,Sheet6!$H$4,IF('January 2023'!C1616=Sheet6!$I$3,Sheet6!$I$4,IF('January 2023'!C1616=Sheet6!$J$3,Sheet6!$J$4,IF('January 2023'!C1616=Sheet6!$K$3,Sheet6!$K$4,IF('January 2023'!C1616=Sheet6!$L$3,Sheet6!$L$4))))))))</f>
        <v>9.2798501423243085E-2</v>
      </c>
      <c r="AG1616" s="74">
        <f t="shared" si="380"/>
        <v>1</v>
      </c>
      <c r="AH1616" s="71">
        <v>0.8536999999999999</v>
      </c>
      <c r="AI1616" s="72">
        <f t="shared" si="381"/>
        <v>1</v>
      </c>
      <c r="AJ1616" s="73">
        <f t="shared" si="382"/>
        <v>1</v>
      </c>
      <c r="AK1616" s="73">
        <v>0.77137015336104409</v>
      </c>
      <c r="AL1616" s="95">
        <f t="shared" si="383"/>
        <v>1</v>
      </c>
      <c r="AM1616" s="107">
        <v>0</v>
      </c>
      <c r="AN1616" s="98">
        <f t="shared" si="384"/>
        <v>0</v>
      </c>
      <c r="AO1616" s="99" t="e">
        <f>SUMIF([1]Sheet1!$AB:$AB,E1616,[1]Sheet1!$AA:$AA)</f>
        <v>#VALUE!</v>
      </c>
      <c r="AP1616" s="100">
        <f t="shared" si="385"/>
        <v>1</v>
      </c>
      <c r="AQ1616" s="97">
        <f t="shared" si="386"/>
        <v>0</v>
      </c>
      <c r="AR1616" s="100">
        <f t="shared" si="387"/>
        <v>1.0000000000000002</v>
      </c>
      <c r="AS1616" s="101">
        <f t="shared" si="388"/>
        <v>0</v>
      </c>
      <c r="AT1616" s="100">
        <v>9.2798501423243085E-2</v>
      </c>
      <c r="AU1616" s="108">
        <f t="shared" si="389"/>
        <v>1</v>
      </c>
    </row>
    <row r="1617" spans="1:47">
      <c r="A1617" s="21">
        <v>44927</v>
      </c>
      <c r="B1617" s="22" t="s">
        <v>13</v>
      </c>
      <c r="C1617" s="22" t="s">
        <v>1532</v>
      </c>
      <c r="D1617" s="22" t="s">
        <v>1618</v>
      </c>
      <c r="E1617" s="22">
        <v>1002049908</v>
      </c>
      <c r="F1617" s="23" t="s">
        <v>15</v>
      </c>
      <c r="G1617" s="22">
        <v>1070363</v>
      </c>
      <c r="H1617" s="36" t="s">
        <v>20</v>
      </c>
      <c r="I1617" s="4" t="s">
        <v>3512</v>
      </c>
      <c r="J1617" s="4" t="s">
        <v>3512</v>
      </c>
      <c r="K1617" s="24">
        <v>23732.800000000047</v>
      </c>
      <c r="L1617" s="25">
        <v>23732.800000000047</v>
      </c>
      <c r="M1617" s="26">
        <v>1</v>
      </c>
      <c r="N1617" s="26">
        <v>1</v>
      </c>
      <c r="O1617" s="26">
        <v>0</v>
      </c>
      <c r="P1617" s="26">
        <v>23733</v>
      </c>
      <c r="Q1617" s="26">
        <v>0</v>
      </c>
      <c r="R1617" s="27">
        <v>1519478.72</v>
      </c>
      <c r="S1617" s="27">
        <v>0</v>
      </c>
      <c r="T1617" s="28">
        <v>1519478.72</v>
      </c>
      <c r="U1617" s="27">
        <v>0</v>
      </c>
      <c r="V1617" s="29">
        <v>1</v>
      </c>
      <c r="W1617" s="26">
        <v>0</v>
      </c>
      <c r="X1617" s="30">
        <f t="shared" si="375"/>
        <v>1</v>
      </c>
      <c r="Y1617" s="31">
        <f t="shared" si="376"/>
        <v>23733</v>
      </c>
      <c r="Z1617" s="31">
        <f t="shared" si="377"/>
        <v>1519478.72</v>
      </c>
      <c r="AA1617" s="31">
        <f t="shared" si="378"/>
        <v>1519478.72</v>
      </c>
      <c r="AB1617" s="5">
        <v>1</v>
      </c>
      <c r="AC1617" s="6">
        <v>1666083.38</v>
      </c>
      <c r="AD1617" s="30">
        <v>0</v>
      </c>
      <c r="AE1617" s="67">
        <f t="shared" si="379"/>
        <v>1</v>
      </c>
      <c r="AF1617" s="70">
        <f>IF(C1617=Sheet6!$E$3,Sheet6!$E$4,IF('January 2023'!C1617=Sheet6!$F$3,Sheet6!$F$4,IF('January 2023'!C1617=Sheet6!$G$3,Sheet6!$G$4,IF('January 2023'!C1617=Sheet6!$H$3,Sheet6!$H$4,IF('January 2023'!C1617=Sheet6!$I$3,Sheet6!$I$4,IF('January 2023'!C1617=Sheet6!$J$3,Sheet6!$J$4,IF('January 2023'!C1617=Sheet6!$K$3,Sheet6!$K$4,IF('January 2023'!C1617=Sheet6!$L$3,Sheet6!$L$4))))))))</f>
        <v>9.2798501423243085E-2</v>
      </c>
      <c r="AG1617" s="74">
        <f t="shared" si="380"/>
        <v>1.0000084271556644</v>
      </c>
      <c r="AH1617" s="71">
        <v>0.8536999999999999</v>
      </c>
      <c r="AI1617" s="72">
        <f t="shared" si="381"/>
        <v>1</v>
      </c>
      <c r="AJ1617" s="73">
        <f t="shared" si="382"/>
        <v>1</v>
      </c>
      <c r="AK1617" s="73">
        <v>0.77137015336104409</v>
      </c>
      <c r="AL1617" s="95">
        <f t="shared" si="383"/>
        <v>1</v>
      </c>
      <c r="AM1617" s="107">
        <v>0</v>
      </c>
      <c r="AN1617" s="98">
        <f t="shared" si="384"/>
        <v>0</v>
      </c>
      <c r="AO1617" s="99" t="e">
        <f>SUMIF([1]Sheet1!$AB:$AB,E1617,[1]Sheet1!$AA:$AA)</f>
        <v>#VALUE!</v>
      </c>
      <c r="AP1617" s="100">
        <f t="shared" si="385"/>
        <v>1</v>
      </c>
      <c r="AQ1617" s="97">
        <f t="shared" si="386"/>
        <v>0</v>
      </c>
      <c r="AR1617" s="100">
        <f t="shared" si="387"/>
        <v>1</v>
      </c>
      <c r="AS1617" s="101">
        <f t="shared" si="388"/>
        <v>-8.4271556644033296E-6</v>
      </c>
      <c r="AT1617" s="100">
        <v>9.2798501423243085E-2</v>
      </c>
      <c r="AU1617" s="108">
        <f t="shared" si="389"/>
        <v>1</v>
      </c>
    </row>
    <row r="1618" spans="1:47">
      <c r="A1618" s="21">
        <v>44927</v>
      </c>
      <c r="B1618" s="22" t="s">
        <v>13</v>
      </c>
      <c r="C1618" s="22" t="s">
        <v>1532</v>
      </c>
      <c r="D1618" s="22" t="s">
        <v>1636</v>
      </c>
      <c r="E1618" s="22">
        <v>1002050762</v>
      </c>
      <c r="F1618" s="23" t="s">
        <v>15</v>
      </c>
      <c r="G1618" s="22">
        <v>1070363</v>
      </c>
      <c r="H1618" s="36" t="s">
        <v>20</v>
      </c>
      <c r="I1618" s="4" t="s">
        <v>3512</v>
      </c>
      <c r="J1618" s="4" t="s">
        <v>3512</v>
      </c>
      <c r="K1618" s="24">
        <v>18831.800000000017</v>
      </c>
      <c r="L1618" s="25">
        <v>18831.800000000017</v>
      </c>
      <c r="M1618" s="26">
        <v>0</v>
      </c>
      <c r="N1618" s="26">
        <v>0</v>
      </c>
      <c r="O1618" s="26">
        <v>0</v>
      </c>
      <c r="P1618" s="26">
        <v>0</v>
      </c>
      <c r="Q1618" s="26">
        <v>0</v>
      </c>
      <c r="R1618" s="27">
        <v>0</v>
      </c>
      <c r="S1618" s="27">
        <v>0</v>
      </c>
      <c r="T1618" s="28">
        <v>0</v>
      </c>
      <c r="U1618" s="27">
        <v>0</v>
      </c>
      <c r="V1618" s="29">
        <v>0</v>
      </c>
      <c r="W1618" s="26">
        <v>0</v>
      </c>
      <c r="X1618" s="30">
        <f t="shared" si="375"/>
        <v>0</v>
      </c>
      <c r="Y1618" s="31">
        <f t="shared" si="376"/>
        <v>0</v>
      </c>
      <c r="Z1618" s="31">
        <f t="shared" si="377"/>
        <v>0</v>
      </c>
      <c r="AA1618" s="31">
        <f t="shared" si="378"/>
        <v>0</v>
      </c>
      <c r="AB1618" s="5">
        <v>0</v>
      </c>
      <c r="AC1618" s="6">
        <v>132756.43</v>
      </c>
      <c r="AD1618" s="30">
        <v>1</v>
      </c>
      <c r="AE1618" s="67" t="str">
        <f t="shared" si="379"/>
        <v/>
      </c>
      <c r="AF1618" s="70">
        <f>IF(C1618=Sheet6!$E$3,Sheet6!$E$4,IF('January 2023'!C1618=Sheet6!$F$3,Sheet6!$F$4,IF('January 2023'!C1618=Sheet6!$G$3,Sheet6!$G$4,IF('January 2023'!C1618=Sheet6!$H$3,Sheet6!$H$4,IF('January 2023'!C1618=Sheet6!$I$3,Sheet6!$I$4,IF('January 2023'!C1618=Sheet6!$J$3,Sheet6!$J$4,IF('January 2023'!C1618=Sheet6!$K$3,Sheet6!$K$4,IF('January 2023'!C1618=Sheet6!$L$3,Sheet6!$L$4))))))))</f>
        <v>9.2798501423243085E-2</v>
      </c>
      <c r="AG1618" s="74">
        <f t="shared" si="380"/>
        <v>0</v>
      </c>
      <c r="AH1618" s="71">
        <v>0.8536999999999999</v>
      </c>
      <c r="AI1618" s="72">
        <f t="shared" si="381"/>
        <v>0</v>
      </c>
      <c r="AJ1618" s="73">
        <f t="shared" si="382"/>
        <v>0</v>
      </c>
      <c r="AK1618" s="73">
        <v>0.77137015336104409</v>
      </c>
      <c r="AL1618" s="95">
        <f t="shared" si="383"/>
        <v>0</v>
      </c>
      <c r="AM1618" s="107">
        <v>0</v>
      </c>
      <c r="AN1618" s="98">
        <f t="shared" si="384"/>
        <v>16076.707660000013</v>
      </c>
      <c r="AO1618" s="99" t="e">
        <f>SUMIF([1]Sheet1!$AB:$AB,E1618,[1]Sheet1!$AA:$AA)</f>
        <v>#VALUE!</v>
      </c>
      <c r="AP1618" s="100" t="str">
        <f t="shared" si="385"/>
        <v/>
      </c>
      <c r="AQ1618" s="97">
        <f t="shared" si="386"/>
        <v>1</v>
      </c>
      <c r="AR1618" s="100">
        <f t="shared" si="387"/>
        <v>0</v>
      </c>
      <c r="AS1618" s="101">
        <f t="shared" si="388"/>
        <v>1</v>
      </c>
      <c r="AT1618" s="100">
        <v>9.2798501423243085E-2</v>
      </c>
      <c r="AU1618" s="108">
        <f t="shared" si="389"/>
        <v>0</v>
      </c>
    </row>
    <row r="1619" spans="1:47">
      <c r="A1619" s="21">
        <v>44927</v>
      </c>
      <c r="B1619" s="22" t="s">
        <v>13</v>
      </c>
      <c r="C1619" s="22" t="s">
        <v>1532</v>
      </c>
      <c r="D1619" s="22" t="s">
        <v>1627</v>
      </c>
      <c r="E1619" s="22">
        <v>1002050758</v>
      </c>
      <c r="F1619" s="23" t="s">
        <v>15</v>
      </c>
      <c r="G1619" s="22">
        <v>1070351</v>
      </c>
      <c r="H1619" s="36" t="s">
        <v>20</v>
      </c>
      <c r="I1619" s="4" t="s">
        <v>3512</v>
      </c>
      <c r="J1619" s="4" t="s">
        <v>3512</v>
      </c>
      <c r="K1619" s="24">
        <v>16800</v>
      </c>
      <c r="L1619" s="25">
        <v>16800</v>
      </c>
      <c r="M1619" s="26">
        <v>1</v>
      </c>
      <c r="N1619" s="26">
        <v>1</v>
      </c>
      <c r="O1619" s="26">
        <v>0</v>
      </c>
      <c r="P1619" s="26">
        <v>16800</v>
      </c>
      <c r="Q1619" s="26">
        <v>0</v>
      </c>
      <c r="R1619" s="27">
        <v>1194435.97</v>
      </c>
      <c r="S1619" s="27">
        <v>0</v>
      </c>
      <c r="T1619" s="28">
        <v>1194435.97</v>
      </c>
      <c r="U1619" s="27">
        <v>0</v>
      </c>
      <c r="V1619" s="29">
        <v>1</v>
      </c>
      <c r="W1619" s="26">
        <v>0</v>
      </c>
      <c r="X1619" s="30">
        <f t="shared" si="375"/>
        <v>1</v>
      </c>
      <c r="Y1619" s="31">
        <f t="shared" si="376"/>
        <v>16800</v>
      </c>
      <c r="Z1619" s="31">
        <f t="shared" si="377"/>
        <v>1194435.97</v>
      </c>
      <c r="AA1619" s="31">
        <f t="shared" si="378"/>
        <v>1194435.97</v>
      </c>
      <c r="AB1619" s="5">
        <v>1</v>
      </c>
      <c r="AC1619" s="6">
        <v>902774.25</v>
      </c>
      <c r="AD1619" s="30">
        <v>0</v>
      </c>
      <c r="AE1619" s="67">
        <f t="shared" si="379"/>
        <v>1</v>
      </c>
      <c r="AF1619" s="70">
        <f>IF(C1619=Sheet6!$E$3,Sheet6!$E$4,IF('January 2023'!C1619=Sheet6!$F$3,Sheet6!$F$4,IF('January 2023'!C1619=Sheet6!$G$3,Sheet6!$G$4,IF('January 2023'!C1619=Sheet6!$H$3,Sheet6!$H$4,IF('January 2023'!C1619=Sheet6!$I$3,Sheet6!$I$4,IF('January 2023'!C1619=Sheet6!$J$3,Sheet6!$J$4,IF('January 2023'!C1619=Sheet6!$K$3,Sheet6!$K$4,IF('January 2023'!C1619=Sheet6!$L$3,Sheet6!$L$4))))))))</f>
        <v>9.2798501423243085E-2</v>
      </c>
      <c r="AG1619" s="74">
        <f t="shared" si="380"/>
        <v>1</v>
      </c>
      <c r="AH1619" s="71">
        <v>0.8536999999999999</v>
      </c>
      <c r="AI1619" s="72">
        <f t="shared" si="381"/>
        <v>1</v>
      </c>
      <c r="AJ1619" s="73">
        <f t="shared" si="382"/>
        <v>1</v>
      </c>
      <c r="AK1619" s="73">
        <v>0.77137015336104409</v>
      </c>
      <c r="AL1619" s="95">
        <f t="shared" si="383"/>
        <v>1</v>
      </c>
      <c r="AM1619" s="107">
        <v>0</v>
      </c>
      <c r="AN1619" s="98">
        <f t="shared" si="384"/>
        <v>0</v>
      </c>
      <c r="AO1619" s="99" t="e">
        <f>SUMIF([1]Sheet1!$AB:$AB,E1619,[1]Sheet1!$AA:$AA)</f>
        <v>#VALUE!</v>
      </c>
      <c r="AP1619" s="100">
        <f t="shared" si="385"/>
        <v>1</v>
      </c>
      <c r="AQ1619" s="97">
        <f t="shared" si="386"/>
        <v>0</v>
      </c>
      <c r="AR1619" s="100">
        <f t="shared" si="387"/>
        <v>1</v>
      </c>
      <c r="AS1619" s="101">
        <f t="shared" si="388"/>
        <v>0</v>
      </c>
      <c r="AT1619" s="100">
        <v>9.2798501423243085E-2</v>
      </c>
      <c r="AU1619" s="108">
        <f t="shared" si="389"/>
        <v>1</v>
      </c>
    </row>
    <row r="1620" spans="1:47">
      <c r="A1620" s="21">
        <v>44927</v>
      </c>
      <c r="B1620" s="23" t="s">
        <v>13</v>
      </c>
      <c r="C1620" s="23" t="s">
        <v>1532</v>
      </c>
      <c r="D1620" s="23" t="s">
        <v>1625</v>
      </c>
      <c r="E1620" s="23">
        <v>1002917648</v>
      </c>
      <c r="F1620" s="23" t="s">
        <v>15</v>
      </c>
      <c r="G1620" s="23">
        <v>1079201</v>
      </c>
      <c r="H1620" s="37" t="s">
        <v>20</v>
      </c>
      <c r="I1620" s="4" t="s">
        <v>3512</v>
      </c>
      <c r="J1620" s="4" t="s">
        <v>3512</v>
      </c>
      <c r="K1620" s="24">
        <v>14756</v>
      </c>
      <c r="L1620" s="24">
        <v>14756</v>
      </c>
      <c r="M1620" s="29">
        <v>1</v>
      </c>
      <c r="N1620" s="29">
        <v>1</v>
      </c>
      <c r="O1620" s="29">
        <v>0</v>
      </c>
      <c r="P1620" s="29">
        <v>14756</v>
      </c>
      <c r="Q1620" s="29">
        <v>0</v>
      </c>
      <c r="R1620" s="28">
        <v>944736.36</v>
      </c>
      <c r="S1620" s="28">
        <v>0</v>
      </c>
      <c r="T1620" s="28">
        <v>1284058.93</v>
      </c>
      <c r="U1620" s="28">
        <v>0</v>
      </c>
      <c r="V1620" s="29">
        <v>1</v>
      </c>
      <c r="W1620" s="29">
        <v>0</v>
      </c>
      <c r="X1620" s="32">
        <f t="shared" si="375"/>
        <v>1</v>
      </c>
      <c r="Y1620" s="33">
        <f t="shared" si="376"/>
        <v>14756</v>
      </c>
      <c r="Z1620" s="33">
        <f t="shared" si="377"/>
        <v>944736.36</v>
      </c>
      <c r="AA1620" s="33">
        <f t="shared" si="378"/>
        <v>1284058.93</v>
      </c>
      <c r="AB1620" s="5">
        <v>1</v>
      </c>
      <c r="AC1620" s="6">
        <v>1082279.3600000001</v>
      </c>
      <c r="AD1620" s="32">
        <v>0</v>
      </c>
      <c r="AE1620" s="67">
        <f t="shared" si="379"/>
        <v>1</v>
      </c>
      <c r="AF1620" s="70">
        <f>IF(C1620=Sheet6!$E$3,Sheet6!$E$4,IF('January 2023'!C1620=Sheet6!$F$3,Sheet6!$F$4,IF('January 2023'!C1620=Sheet6!$G$3,Sheet6!$G$4,IF('January 2023'!C1620=Sheet6!$H$3,Sheet6!$H$4,IF('January 2023'!C1620=Sheet6!$I$3,Sheet6!$I$4,IF('January 2023'!C1620=Sheet6!$J$3,Sheet6!$J$4,IF('January 2023'!C1620=Sheet6!$K$3,Sheet6!$K$4,IF('January 2023'!C1620=Sheet6!$L$3,Sheet6!$L$4))))))))</f>
        <v>9.2798501423243085E-2</v>
      </c>
      <c r="AG1620" s="74">
        <f t="shared" si="380"/>
        <v>1</v>
      </c>
      <c r="AH1620" s="71">
        <v>0.8536999999999999</v>
      </c>
      <c r="AI1620" s="72">
        <f t="shared" si="381"/>
        <v>1</v>
      </c>
      <c r="AJ1620" s="73">
        <f t="shared" si="382"/>
        <v>1</v>
      </c>
      <c r="AK1620" s="73">
        <v>0.77137015336104409</v>
      </c>
      <c r="AL1620" s="95">
        <f t="shared" si="383"/>
        <v>1</v>
      </c>
      <c r="AM1620" s="107">
        <v>0</v>
      </c>
      <c r="AN1620" s="98">
        <f t="shared" si="384"/>
        <v>0</v>
      </c>
      <c r="AO1620" s="99" t="e">
        <f>SUMIF([1]Sheet1!$AB:$AB,E1620,[1]Sheet1!$AA:$AA)</f>
        <v>#VALUE!</v>
      </c>
      <c r="AP1620" s="100">
        <f t="shared" si="385"/>
        <v>1</v>
      </c>
      <c r="AQ1620" s="97">
        <f t="shared" si="386"/>
        <v>0</v>
      </c>
      <c r="AR1620" s="100">
        <f t="shared" si="387"/>
        <v>1.3591717058502966</v>
      </c>
      <c r="AS1620" s="101">
        <f t="shared" si="388"/>
        <v>-0.35917170585029656</v>
      </c>
      <c r="AT1620" s="100">
        <v>9.2798501423243085E-2</v>
      </c>
      <c r="AU1620" s="108">
        <f t="shared" si="389"/>
        <v>1</v>
      </c>
    </row>
    <row r="1621" spans="1:47">
      <c r="A1621" s="21">
        <v>44927</v>
      </c>
      <c r="B1621" s="22" t="s">
        <v>13</v>
      </c>
      <c r="C1621" s="22" t="s">
        <v>1532</v>
      </c>
      <c r="D1621" s="22" t="s">
        <v>1630</v>
      </c>
      <c r="E1621" s="22">
        <v>1002050442</v>
      </c>
      <c r="F1621" s="23" t="s">
        <v>15</v>
      </c>
      <c r="G1621" s="22">
        <v>1070351</v>
      </c>
      <c r="H1621" s="36" t="s">
        <v>20</v>
      </c>
      <c r="I1621" s="4" t="s">
        <v>3512</v>
      </c>
      <c r="J1621" s="4" t="s">
        <v>3512</v>
      </c>
      <c r="K1621" s="24">
        <v>14040</v>
      </c>
      <c r="L1621" s="25">
        <v>14040</v>
      </c>
      <c r="M1621" s="26">
        <v>1</v>
      </c>
      <c r="N1621" s="26">
        <v>0</v>
      </c>
      <c r="O1621" s="26">
        <v>0</v>
      </c>
      <c r="P1621" s="26">
        <v>14040</v>
      </c>
      <c r="Q1621" s="26">
        <v>0</v>
      </c>
      <c r="R1621" s="27">
        <v>898895.26</v>
      </c>
      <c r="S1621" s="27">
        <v>0</v>
      </c>
      <c r="T1621" s="28">
        <v>954000</v>
      </c>
      <c r="U1621" s="27">
        <v>0</v>
      </c>
      <c r="V1621" s="29">
        <v>1</v>
      </c>
      <c r="W1621" s="26">
        <v>0</v>
      </c>
      <c r="X1621" s="30">
        <f t="shared" si="375"/>
        <v>1</v>
      </c>
      <c r="Y1621" s="31">
        <f t="shared" si="376"/>
        <v>14040</v>
      </c>
      <c r="Z1621" s="31">
        <f t="shared" si="377"/>
        <v>898895.26</v>
      </c>
      <c r="AA1621" s="31">
        <f t="shared" si="378"/>
        <v>954000</v>
      </c>
      <c r="AB1621" s="5">
        <v>1</v>
      </c>
      <c r="AC1621" s="6">
        <v>1248514.23</v>
      </c>
      <c r="AD1621" s="30">
        <v>0</v>
      </c>
      <c r="AE1621" s="67">
        <f t="shared" si="379"/>
        <v>1</v>
      </c>
      <c r="AF1621" s="70">
        <f>IF(C1621=Sheet6!$E$3,Sheet6!$E$4,IF('January 2023'!C1621=Sheet6!$F$3,Sheet6!$F$4,IF('January 2023'!C1621=Sheet6!$G$3,Sheet6!$G$4,IF('January 2023'!C1621=Sheet6!$H$3,Sheet6!$H$4,IF('January 2023'!C1621=Sheet6!$I$3,Sheet6!$I$4,IF('January 2023'!C1621=Sheet6!$J$3,Sheet6!$J$4,IF('January 2023'!C1621=Sheet6!$K$3,Sheet6!$K$4,IF('January 2023'!C1621=Sheet6!$L$3,Sheet6!$L$4))))))))</f>
        <v>9.2798501423243085E-2</v>
      </c>
      <c r="AG1621" s="74">
        <f t="shared" si="380"/>
        <v>1</v>
      </c>
      <c r="AH1621" s="71">
        <v>0.8536999999999999</v>
      </c>
      <c r="AI1621" s="72">
        <f t="shared" si="381"/>
        <v>1</v>
      </c>
      <c r="AJ1621" s="73">
        <f t="shared" si="382"/>
        <v>1</v>
      </c>
      <c r="AK1621" s="73">
        <v>0.77137015336104409</v>
      </c>
      <c r="AL1621" s="95">
        <f t="shared" si="383"/>
        <v>1</v>
      </c>
      <c r="AM1621" s="107">
        <v>0</v>
      </c>
      <c r="AN1621" s="98">
        <f t="shared" si="384"/>
        <v>0</v>
      </c>
      <c r="AO1621" s="99" t="e">
        <f>SUMIF([1]Sheet1!$AB:$AB,E1621,[1]Sheet1!$AA:$AA)</f>
        <v>#VALUE!</v>
      </c>
      <c r="AP1621" s="100">
        <f t="shared" si="385"/>
        <v>1</v>
      </c>
      <c r="AQ1621" s="97">
        <f t="shared" si="386"/>
        <v>0</v>
      </c>
      <c r="AR1621" s="100">
        <f t="shared" si="387"/>
        <v>1.061302737317805</v>
      </c>
      <c r="AS1621" s="101">
        <f t="shared" si="388"/>
        <v>-6.1302737317805001E-2</v>
      </c>
      <c r="AT1621" s="100">
        <v>9.2798501423243085E-2</v>
      </c>
      <c r="AU1621" s="108">
        <f t="shared" si="389"/>
        <v>1</v>
      </c>
    </row>
    <row r="1622" spans="1:47">
      <c r="A1622" s="21">
        <v>44927</v>
      </c>
      <c r="B1622" s="22" t="s">
        <v>13</v>
      </c>
      <c r="C1622" s="22" t="s">
        <v>1532</v>
      </c>
      <c r="D1622" s="22" t="s">
        <v>1634</v>
      </c>
      <c r="E1622" s="22">
        <v>1002050906</v>
      </c>
      <c r="F1622" s="23" t="s">
        <v>15</v>
      </c>
      <c r="G1622" s="22">
        <v>1070351</v>
      </c>
      <c r="H1622" s="36" t="s">
        <v>20</v>
      </c>
      <c r="I1622" s="4" t="s">
        <v>3512</v>
      </c>
      <c r="J1622" s="4" t="s">
        <v>3512</v>
      </c>
      <c r="K1622" s="24">
        <v>13726</v>
      </c>
      <c r="L1622" s="25">
        <v>13726</v>
      </c>
      <c r="M1622" s="26">
        <v>1</v>
      </c>
      <c r="N1622" s="26">
        <v>0</v>
      </c>
      <c r="O1622" s="26">
        <v>0</v>
      </c>
      <c r="P1622" s="26">
        <v>13726</v>
      </c>
      <c r="Q1622" s="26">
        <v>0</v>
      </c>
      <c r="R1622" s="27">
        <v>878791.77</v>
      </c>
      <c r="S1622" s="27">
        <v>0</v>
      </c>
      <c r="T1622" s="28">
        <v>400000</v>
      </c>
      <c r="U1622" s="27">
        <v>0</v>
      </c>
      <c r="V1622" s="29">
        <v>1</v>
      </c>
      <c r="W1622" s="26">
        <v>0</v>
      </c>
      <c r="X1622" s="30">
        <f t="shared" si="375"/>
        <v>1</v>
      </c>
      <c r="Y1622" s="31">
        <f t="shared" si="376"/>
        <v>13726</v>
      </c>
      <c r="Z1622" s="31">
        <f t="shared" si="377"/>
        <v>878791.77</v>
      </c>
      <c r="AA1622" s="31">
        <f t="shared" si="378"/>
        <v>400000</v>
      </c>
      <c r="AB1622" s="5">
        <v>1</v>
      </c>
      <c r="AC1622" s="6">
        <v>1036847.86</v>
      </c>
      <c r="AD1622" s="30">
        <v>0</v>
      </c>
      <c r="AE1622" s="67">
        <f t="shared" si="379"/>
        <v>1</v>
      </c>
      <c r="AF1622" s="70">
        <f>IF(C1622=Sheet6!$E$3,Sheet6!$E$4,IF('January 2023'!C1622=Sheet6!$F$3,Sheet6!$F$4,IF('January 2023'!C1622=Sheet6!$G$3,Sheet6!$G$4,IF('January 2023'!C1622=Sheet6!$H$3,Sheet6!$H$4,IF('January 2023'!C1622=Sheet6!$I$3,Sheet6!$I$4,IF('January 2023'!C1622=Sheet6!$J$3,Sheet6!$J$4,IF('January 2023'!C1622=Sheet6!$K$3,Sheet6!$K$4,IF('January 2023'!C1622=Sheet6!$L$3,Sheet6!$L$4))))))))</f>
        <v>9.2798501423243085E-2</v>
      </c>
      <c r="AG1622" s="74">
        <f t="shared" si="380"/>
        <v>1</v>
      </c>
      <c r="AH1622" s="71">
        <v>0.8536999999999999</v>
      </c>
      <c r="AI1622" s="72">
        <f t="shared" si="381"/>
        <v>1</v>
      </c>
      <c r="AJ1622" s="73">
        <f t="shared" si="382"/>
        <v>1</v>
      </c>
      <c r="AK1622" s="73">
        <v>0.77137015336104409</v>
      </c>
      <c r="AL1622" s="95">
        <f t="shared" si="383"/>
        <v>1</v>
      </c>
      <c r="AM1622" s="107">
        <v>0</v>
      </c>
      <c r="AN1622" s="98">
        <f t="shared" si="384"/>
        <v>0</v>
      </c>
      <c r="AO1622" s="99" t="e">
        <f>SUMIF([1]Sheet1!$AB:$AB,E1622,[1]Sheet1!$AA:$AA)</f>
        <v>#VALUE!</v>
      </c>
      <c r="AP1622" s="100">
        <f t="shared" si="385"/>
        <v>1</v>
      </c>
      <c r="AQ1622" s="97">
        <f t="shared" si="386"/>
        <v>0</v>
      </c>
      <c r="AR1622" s="100">
        <f t="shared" si="387"/>
        <v>0.45517039832997069</v>
      </c>
      <c r="AS1622" s="101">
        <f t="shared" si="388"/>
        <v>0.54482960167002936</v>
      </c>
      <c r="AT1622" s="100">
        <v>9.2798501423243085E-2</v>
      </c>
      <c r="AU1622" s="108">
        <f t="shared" si="389"/>
        <v>0</v>
      </c>
    </row>
    <row r="1623" spans="1:47">
      <c r="A1623" s="21">
        <v>44927</v>
      </c>
      <c r="B1623" s="22" t="s">
        <v>13</v>
      </c>
      <c r="C1623" s="22" t="s">
        <v>1532</v>
      </c>
      <c r="D1623" s="22" t="s">
        <v>1629</v>
      </c>
      <c r="E1623" s="22">
        <v>1002049871</v>
      </c>
      <c r="F1623" s="23" t="s">
        <v>15</v>
      </c>
      <c r="G1623" s="22">
        <v>1070351</v>
      </c>
      <c r="H1623" s="36" t="s">
        <v>20</v>
      </c>
      <c r="I1623" s="4" t="s">
        <v>3512</v>
      </c>
      <c r="J1623" s="4" t="s">
        <v>3512</v>
      </c>
      <c r="K1623" s="24">
        <v>12727</v>
      </c>
      <c r="L1623" s="25">
        <v>12727</v>
      </c>
      <c r="M1623" s="26">
        <v>1</v>
      </c>
      <c r="N1623" s="26">
        <v>1</v>
      </c>
      <c r="O1623" s="26">
        <v>0</v>
      </c>
      <c r="P1623" s="26">
        <v>12727</v>
      </c>
      <c r="Q1623" s="26">
        <v>0</v>
      </c>
      <c r="R1623" s="27">
        <v>814831.9</v>
      </c>
      <c r="S1623" s="27">
        <v>0</v>
      </c>
      <c r="T1623" s="28">
        <v>813519</v>
      </c>
      <c r="U1623" s="27">
        <v>0</v>
      </c>
      <c r="V1623" s="29">
        <v>1</v>
      </c>
      <c r="W1623" s="26">
        <v>0</v>
      </c>
      <c r="X1623" s="30">
        <f t="shared" si="375"/>
        <v>1</v>
      </c>
      <c r="Y1623" s="31">
        <f t="shared" si="376"/>
        <v>12727</v>
      </c>
      <c r="Z1623" s="31">
        <f t="shared" si="377"/>
        <v>814831.9</v>
      </c>
      <c r="AA1623" s="31">
        <f t="shared" si="378"/>
        <v>813519</v>
      </c>
      <c r="AB1623" s="5">
        <v>1</v>
      </c>
      <c r="AC1623" s="6">
        <v>665606.04</v>
      </c>
      <c r="AD1623" s="30">
        <v>0</v>
      </c>
      <c r="AE1623" s="67">
        <f t="shared" si="379"/>
        <v>1</v>
      </c>
      <c r="AF1623" s="70">
        <f>IF(C1623=Sheet6!$E$3,Sheet6!$E$4,IF('January 2023'!C1623=Sheet6!$F$3,Sheet6!$F$4,IF('January 2023'!C1623=Sheet6!$G$3,Sheet6!$G$4,IF('January 2023'!C1623=Sheet6!$H$3,Sheet6!$H$4,IF('January 2023'!C1623=Sheet6!$I$3,Sheet6!$I$4,IF('January 2023'!C1623=Sheet6!$J$3,Sheet6!$J$4,IF('January 2023'!C1623=Sheet6!$K$3,Sheet6!$K$4,IF('January 2023'!C1623=Sheet6!$L$3,Sheet6!$L$4))))))))</f>
        <v>9.2798501423243085E-2</v>
      </c>
      <c r="AG1623" s="74">
        <f t="shared" si="380"/>
        <v>1</v>
      </c>
      <c r="AH1623" s="71">
        <v>0.8536999999999999</v>
      </c>
      <c r="AI1623" s="72">
        <f t="shared" si="381"/>
        <v>1</v>
      </c>
      <c r="AJ1623" s="73">
        <f t="shared" si="382"/>
        <v>1</v>
      </c>
      <c r="AK1623" s="73">
        <v>0.77137015336104409</v>
      </c>
      <c r="AL1623" s="95">
        <f t="shared" si="383"/>
        <v>1</v>
      </c>
      <c r="AM1623" s="107">
        <v>0</v>
      </c>
      <c r="AN1623" s="98">
        <f t="shared" si="384"/>
        <v>0</v>
      </c>
      <c r="AO1623" s="99" t="e">
        <f>SUMIF([1]Sheet1!$AB:$AB,E1623,[1]Sheet1!$AA:$AA)</f>
        <v>#VALUE!</v>
      </c>
      <c r="AP1623" s="100">
        <f t="shared" si="385"/>
        <v>1</v>
      </c>
      <c r="AQ1623" s="97">
        <f t="shared" si="386"/>
        <v>0</v>
      </c>
      <c r="AR1623" s="100">
        <f t="shared" si="387"/>
        <v>0.9983887474214006</v>
      </c>
      <c r="AS1623" s="101">
        <f t="shared" si="388"/>
        <v>1.6112525785993981E-3</v>
      </c>
      <c r="AT1623" s="100">
        <v>9.2798501423243085E-2</v>
      </c>
      <c r="AU1623" s="108">
        <f t="shared" si="389"/>
        <v>1</v>
      </c>
    </row>
    <row r="1624" spans="1:47">
      <c r="A1624" s="21">
        <v>44927</v>
      </c>
      <c r="B1624" s="23" t="s">
        <v>13</v>
      </c>
      <c r="C1624" s="23" t="s">
        <v>1532</v>
      </c>
      <c r="D1624" s="23" t="s">
        <v>1631</v>
      </c>
      <c r="E1624" s="23">
        <v>1004670550</v>
      </c>
      <c r="F1624" s="23" t="s">
        <v>15</v>
      </c>
      <c r="G1624" s="23">
        <v>1070351</v>
      </c>
      <c r="H1624" s="37" t="s">
        <v>20</v>
      </c>
      <c r="I1624" s="4" t="s">
        <v>3512</v>
      </c>
      <c r="J1624" s="4" t="s">
        <v>3512</v>
      </c>
      <c r="K1624" s="24">
        <v>11966</v>
      </c>
      <c r="L1624" s="24">
        <v>11966</v>
      </c>
      <c r="M1624" s="29">
        <v>1</v>
      </c>
      <c r="N1624" s="29">
        <v>1</v>
      </c>
      <c r="O1624" s="29">
        <v>0</v>
      </c>
      <c r="P1624" s="29">
        <v>11966</v>
      </c>
      <c r="Q1624" s="29">
        <v>0</v>
      </c>
      <c r="R1624" s="28">
        <v>766109.74</v>
      </c>
      <c r="S1624" s="28">
        <v>0</v>
      </c>
      <c r="T1624" s="28">
        <v>766109.85</v>
      </c>
      <c r="U1624" s="28">
        <v>0</v>
      </c>
      <c r="V1624" s="29">
        <v>1</v>
      </c>
      <c r="W1624" s="29">
        <v>0</v>
      </c>
      <c r="X1624" s="32">
        <f t="shared" si="375"/>
        <v>1</v>
      </c>
      <c r="Y1624" s="33">
        <f t="shared" si="376"/>
        <v>11966</v>
      </c>
      <c r="Z1624" s="33">
        <f t="shared" si="377"/>
        <v>766109.74</v>
      </c>
      <c r="AA1624" s="33">
        <f t="shared" si="378"/>
        <v>766109.85</v>
      </c>
      <c r="AB1624" s="5">
        <v>1</v>
      </c>
      <c r="AC1624" s="6">
        <v>660359.87</v>
      </c>
      <c r="AD1624" s="32">
        <v>0</v>
      </c>
      <c r="AE1624" s="67">
        <f t="shared" si="379"/>
        <v>1</v>
      </c>
      <c r="AF1624" s="70">
        <f>IF(C1624=Sheet6!$E$3,Sheet6!$E$4,IF('January 2023'!C1624=Sheet6!$F$3,Sheet6!$F$4,IF('January 2023'!C1624=Sheet6!$G$3,Sheet6!$G$4,IF('January 2023'!C1624=Sheet6!$H$3,Sheet6!$H$4,IF('January 2023'!C1624=Sheet6!$I$3,Sheet6!$I$4,IF('January 2023'!C1624=Sheet6!$J$3,Sheet6!$J$4,IF('January 2023'!C1624=Sheet6!$K$3,Sheet6!$K$4,IF('January 2023'!C1624=Sheet6!$L$3,Sheet6!$L$4))))))))</f>
        <v>9.2798501423243085E-2</v>
      </c>
      <c r="AG1624" s="74">
        <f t="shared" si="380"/>
        <v>1</v>
      </c>
      <c r="AH1624" s="71">
        <v>0.8536999999999999</v>
      </c>
      <c r="AI1624" s="72">
        <f t="shared" si="381"/>
        <v>1</v>
      </c>
      <c r="AJ1624" s="73">
        <f t="shared" si="382"/>
        <v>1</v>
      </c>
      <c r="AK1624" s="73">
        <v>0.77137015336104409</v>
      </c>
      <c r="AL1624" s="95">
        <f t="shared" si="383"/>
        <v>1</v>
      </c>
      <c r="AM1624" s="107">
        <v>0</v>
      </c>
      <c r="AN1624" s="98">
        <f t="shared" si="384"/>
        <v>0</v>
      </c>
      <c r="AO1624" s="99" t="e">
        <f>SUMIF([1]Sheet1!$AB:$AB,E1624,[1]Sheet1!$AA:$AA)</f>
        <v>#VALUE!</v>
      </c>
      <c r="AP1624" s="100">
        <f t="shared" si="385"/>
        <v>1</v>
      </c>
      <c r="AQ1624" s="97">
        <f t="shared" si="386"/>
        <v>0</v>
      </c>
      <c r="AR1624" s="100">
        <f t="shared" si="387"/>
        <v>1.000000143582563</v>
      </c>
      <c r="AS1624" s="101">
        <f t="shared" si="388"/>
        <v>-1.4358256295032845E-7</v>
      </c>
      <c r="AT1624" s="100">
        <v>9.2798501423243085E-2</v>
      </c>
      <c r="AU1624" s="108">
        <f t="shared" si="389"/>
        <v>1</v>
      </c>
    </row>
    <row r="1625" spans="1:47">
      <c r="A1625" s="21">
        <v>44927</v>
      </c>
      <c r="B1625" s="22" t="s">
        <v>13</v>
      </c>
      <c r="C1625" s="22" t="s">
        <v>1532</v>
      </c>
      <c r="D1625" s="22" t="s">
        <v>1632</v>
      </c>
      <c r="E1625" s="22">
        <v>1002050379</v>
      </c>
      <c r="F1625" s="23" t="s">
        <v>15</v>
      </c>
      <c r="G1625" s="22">
        <v>1070363</v>
      </c>
      <c r="H1625" s="36" t="s">
        <v>20</v>
      </c>
      <c r="I1625" s="4" t="s">
        <v>3512</v>
      </c>
      <c r="J1625" s="4" t="s">
        <v>3512</v>
      </c>
      <c r="K1625" s="24">
        <v>10306</v>
      </c>
      <c r="L1625" s="25">
        <v>10306</v>
      </c>
      <c r="M1625" s="26">
        <v>1</v>
      </c>
      <c r="N1625" s="26">
        <v>1</v>
      </c>
      <c r="O1625" s="26">
        <v>0</v>
      </c>
      <c r="P1625" s="26">
        <v>10306</v>
      </c>
      <c r="Q1625" s="26">
        <v>0</v>
      </c>
      <c r="R1625" s="27">
        <v>659830.1</v>
      </c>
      <c r="S1625" s="27">
        <v>0</v>
      </c>
      <c r="T1625" s="28">
        <v>700000</v>
      </c>
      <c r="U1625" s="27">
        <v>0</v>
      </c>
      <c r="V1625" s="29">
        <v>1</v>
      </c>
      <c r="W1625" s="26">
        <v>0</v>
      </c>
      <c r="X1625" s="30">
        <f t="shared" si="375"/>
        <v>1</v>
      </c>
      <c r="Y1625" s="31">
        <f t="shared" si="376"/>
        <v>10306</v>
      </c>
      <c r="Z1625" s="31">
        <f t="shared" si="377"/>
        <v>659830.1</v>
      </c>
      <c r="AA1625" s="31">
        <f t="shared" si="378"/>
        <v>700000</v>
      </c>
      <c r="AB1625" s="5">
        <v>1</v>
      </c>
      <c r="AC1625" s="6">
        <v>815568.57</v>
      </c>
      <c r="AD1625" s="30">
        <v>0</v>
      </c>
      <c r="AE1625" s="67">
        <f t="shared" si="379"/>
        <v>1</v>
      </c>
      <c r="AF1625" s="70">
        <f>IF(C1625=Sheet6!$E$3,Sheet6!$E$4,IF('January 2023'!C1625=Sheet6!$F$3,Sheet6!$F$4,IF('January 2023'!C1625=Sheet6!$G$3,Sheet6!$G$4,IF('January 2023'!C1625=Sheet6!$H$3,Sheet6!$H$4,IF('January 2023'!C1625=Sheet6!$I$3,Sheet6!$I$4,IF('January 2023'!C1625=Sheet6!$J$3,Sheet6!$J$4,IF('January 2023'!C1625=Sheet6!$K$3,Sheet6!$K$4,IF('January 2023'!C1625=Sheet6!$L$3,Sheet6!$L$4))))))))</f>
        <v>9.2798501423243085E-2</v>
      </c>
      <c r="AG1625" s="74">
        <f t="shared" si="380"/>
        <v>1</v>
      </c>
      <c r="AH1625" s="71">
        <v>0.8536999999999999</v>
      </c>
      <c r="AI1625" s="72">
        <f t="shared" si="381"/>
        <v>1</v>
      </c>
      <c r="AJ1625" s="73">
        <f t="shared" si="382"/>
        <v>1</v>
      </c>
      <c r="AK1625" s="73">
        <v>0.77137015336104409</v>
      </c>
      <c r="AL1625" s="95">
        <f t="shared" si="383"/>
        <v>1</v>
      </c>
      <c r="AM1625" s="107">
        <v>0</v>
      </c>
      <c r="AN1625" s="98">
        <f t="shared" si="384"/>
        <v>0</v>
      </c>
      <c r="AO1625" s="99" t="e">
        <f>SUMIF([1]Sheet1!$AB:$AB,E1625,[1]Sheet1!$AA:$AA)</f>
        <v>#VALUE!</v>
      </c>
      <c r="AP1625" s="100">
        <f t="shared" si="385"/>
        <v>1</v>
      </c>
      <c r="AQ1625" s="97">
        <f t="shared" si="386"/>
        <v>0</v>
      </c>
      <c r="AR1625" s="100">
        <f t="shared" si="387"/>
        <v>1.060879156619257</v>
      </c>
      <c r="AS1625" s="101">
        <f t="shared" si="388"/>
        <v>-6.0879156619257024E-2</v>
      </c>
      <c r="AT1625" s="100">
        <v>9.2798501423243085E-2</v>
      </c>
      <c r="AU1625" s="108">
        <f t="shared" si="389"/>
        <v>1</v>
      </c>
    </row>
    <row r="1626" spans="1:47">
      <c r="A1626" s="21">
        <v>44927</v>
      </c>
      <c r="B1626" s="23" t="s">
        <v>13</v>
      </c>
      <c r="C1626" s="23" t="s">
        <v>1532</v>
      </c>
      <c r="D1626" s="23" t="s">
        <v>1633</v>
      </c>
      <c r="E1626" s="23">
        <v>1002050051</v>
      </c>
      <c r="F1626" s="23" t="s">
        <v>15</v>
      </c>
      <c r="G1626" s="23">
        <v>1070351</v>
      </c>
      <c r="H1626" s="37" t="s">
        <v>20</v>
      </c>
      <c r="I1626" s="4" t="s">
        <v>3512</v>
      </c>
      <c r="J1626" s="4" t="s">
        <v>3512</v>
      </c>
      <c r="K1626" s="24">
        <v>8604</v>
      </c>
      <c r="L1626" s="24">
        <v>8604</v>
      </c>
      <c r="M1626" s="29">
        <v>1</v>
      </c>
      <c r="N1626" s="29">
        <v>1</v>
      </c>
      <c r="O1626" s="29">
        <v>0</v>
      </c>
      <c r="P1626" s="29">
        <v>8604</v>
      </c>
      <c r="Q1626" s="29">
        <v>0</v>
      </c>
      <c r="R1626" s="28">
        <v>550861.45000000007</v>
      </c>
      <c r="S1626" s="28">
        <v>0</v>
      </c>
      <c r="T1626" s="28">
        <v>569652.28</v>
      </c>
      <c r="U1626" s="28">
        <v>0</v>
      </c>
      <c r="V1626" s="29">
        <v>1</v>
      </c>
      <c r="W1626" s="29">
        <v>0</v>
      </c>
      <c r="X1626" s="32">
        <f t="shared" si="375"/>
        <v>1</v>
      </c>
      <c r="Y1626" s="33">
        <f t="shared" si="376"/>
        <v>8604</v>
      </c>
      <c r="Z1626" s="33">
        <f t="shared" si="377"/>
        <v>550861.45000000007</v>
      </c>
      <c r="AA1626" s="33">
        <f t="shared" si="378"/>
        <v>569652.28</v>
      </c>
      <c r="AB1626" s="5">
        <v>1</v>
      </c>
      <c r="AC1626" s="6">
        <v>518299.86</v>
      </c>
      <c r="AD1626" s="32">
        <v>0</v>
      </c>
      <c r="AE1626" s="67">
        <f t="shared" si="379"/>
        <v>1</v>
      </c>
      <c r="AF1626" s="70">
        <f>IF(C1626=Sheet6!$E$3,Sheet6!$E$4,IF('January 2023'!C1626=Sheet6!$F$3,Sheet6!$F$4,IF('January 2023'!C1626=Sheet6!$G$3,Sheet6!$G$4,IF('January 2023'!C1626=Sheet6!$H$3,Sheet6!$H$4,IF('January 2023'!C1626=Sheet6!$I$3,Sheet6!$I$4,IF('January 2023'!C1626=Sheet6!$J$3,Sheet6!$J$4,IF('January 2023'!C1626=Sheet6!$K$3,Sheet6!$K$4,IF('January 2023'!C1626=Sheet6!$L$3,Sheet6!$L$4))))))))</f>
        <v>9.2798501423243085E-2</v>
      </c>
      <c r="AG1626" s="74">
        <f t="shared" si="380"/>
        <v>1</v>
      </c>
      <c r="AH1626" s="71">
        <v>0.8536999999999999</v>
      </c>
      <c r="AI1626" s="72">
        <f t="shared" si="381"/>
        <v>1</v>
      </c>
      <c r="AJ1626" s="73">
        <f t="shared" si="382"/>
        <v>1</v>
      </c>
      <c r="AK1626" s="73">
        <v>0.77137015336104409</v>
      </c>
      <c r="AL1626" s="95">
        <f t="shared" si="383"/>
        <v>1</v>
      </c>
      <c r="AM1626" s="107">
        <v>0</v>
      </c>
      <c r="AN1626" s="98">
        <f t="shared" si="384"/>
        <v>0</v>
      </c>
      <c r="AO1626" s="99" t="e">
        <f>SUMIF([1]Sheet1!$AB:$AB,E1626,[1]Sheet1!$AA:$AA)</f>
        <v>#VALUE!</v>
      </c>
      <c r="AP1626" s="100">
        <f t="shared" si="385"/>
        <v>1</v>
      </c>
      <c r="AQ1626" s="97">
        <f t="shared" si="386"/>
        <v>0</v>
      </c>
      <c r="AR1626" s="100">
        <f t="shared" si="387"/>
        <v>1.0341117172022112</v>
      </c>
      <c r="AS1626" s="101">
        <f t="shared" si="388"/>
        <v>-3.4111717202211178E-2</v>
      </c>
      <c r="AT1626" s="100">
        <v>9.2798501423243085E-2</v>
      </c>
      <c r="AU1626" s="108">
        <f t="shared" si="389"/>
        <v>1</v>
      </c>
    </row>
    <row r="1627" spans="1:47">
      <c r="A1627" s="21">
        <v>44927</v>
      </c>
      <c r="B1627" s="22" t="s">
        <v>13</v>
      </c>
      <c r="C1627" s="22" t="s">
        <v>1532</v>
      </c>
      <c r="D1627" s="22" t="s">
        <v>1649</v>
      </c>
      <c r="E1627" s="22">
        <v>1003258408</v>
      </c>
      <c r="F1627" s="23" t="s">
        <v>15</v>
      </c>
      <c r="G1627" s="22">
        <v>1070351</v>
      </c>
      <c r="H1627" s="36" t="s">
        <v>20</v>
      </c>
      <c r="I1627" s="4" t="s">
        <v>3512</v>
      </c>
      <c r="J1627" s="4" t="s">
        <v>3512</v>
      </c>
      <c r="K1627" s="24">
        <v>8052</v>
      </c>
      <c r="L1627" s="25">
        <v>8052</v>
      </c>
      <c r="M1627" s="26">
        <v>1</v>
      </c>
      <c r="N1627" s="26">
        <v>1</v>
      </c>
      <c r="O1627" s="26">
        <v>0</v>
      </c>
      <c r="P1627" s="26">
        <v>8052</v>
      </c>
      <c r="Q1627" s="26">
        <v>0</v>
      </c>
      <c r="R1627" s="27">
        <v>515520.26999999996</v>
      </c>
      <c r="S1627" s="27">
        <v>0</v>
      </c>
      <c r="T1627" s="28">
        <v>519000</v>
      </c>
      <c r="U1627" s="27">
        <v>0</v>
      </c>
      <c r="V1627" s="29">
        <v>1</v>
      </c>
      <c r="W1627" s="26">
        <v>0</v>
      </c>
      <c r="X1627" s="30">
        <f t="shared" si="375"/>
        <v>1</v>
      </c>
      <c r="Y1627" s="31">
        <f t="shared" si="376"/>
        <v>8052</v>
      </c>
      <c r="Z1627" s="31">
        <f t="shared" si="377"/>
        <v>515520.26999999996</v>
      </c>
      <c r="AA1627" s="31">
        <f t="shared" si="378"/>
        <v>519000</v>
      </c>
      <c r="AB1627" s="5">
        <v>1</v>
      </c>
      <c r="AC1627" s="6">
        <v>500242.06</v>
      </c>
      <c r="AD1627" s="30">
        <v>0</v>
      </c>
      <c r="AE1627" s="67">
        <f t="shared" si="379"/>
        <v>1</v>
      </c>
      <c r="AF1627" s="70">
        <f>IF(C1627=Sheet6!$E$3,Sheet6!$E$4,IF('January 2023'!C1627=Sheet6!$F$3,Sheet6!$F$4,IF('January 2023'!C1627=Sheet6!$G$3,Sheet6!$G$4,IF('January 2023'!C1627=Sheet6!$H$3,Sheet6!$H$4,IF('January 2023'!C1627=Sheet6!$I$3,Sheet6!$I$4,IF('January 2023'!C1627=Sheet6!$J$3,Sheet6!$J$4,IF('January 2023'!C1627=Sheet6!$K$3,Sheet6!$K$4,IF('January 2023'!C1627=Sheet6!$L$3,Sheet6!$L$4))))))))</f>
        <v>9.2798501423243085E-2</v>
      </c>
      <c r="AG1627" s="74">
        <f t="shared" si="380"/>
        <v>1</v>
      </c>
      <c r="AH1627" s="71">
        <v>0.8536999999999999</v>
      </c>
      <c r="AI1627" s="72">
        <f t="shared" si="381"/>
        <v>1</v>
      </c>
      <c r="AJ1627" s="73">
        <f t="shared" si="382"/>
        <v>1</v>
      </c>
      <c r="AK1627" s="73">
        <v>0.77137015336104409</v>
      </c>
      <c r="AL1627" s="95">
        <f t="shared" si="383"/>
        <v>1</v>
      </c>
      <c r="AM1627" s="107">
        <v>0</v>
      </c>
      <c r="AN1627" s="98">
        <f t="shared" si="384"/>
        <v>0</v>
      </c>
      <c r="AO1627" s="99" t="e">
        <f>SUMIF([1]Sheet1!$AB:$AB,E1627,[1]Sheet1!$AA:$AA)</f>
        <v>#VALUE!</v>
      </c>
      <c r="AP1627" s="100">
        <f t="shared" si="385"/>
        <v>1</v>
      </c>
      <c r="AQ1627" s="97">
        <f t="shared" si="386"/>
        <v>0</v>
      </c>
      <c r="AR1627" s="100">
        <f t="shared" si="387"/>
        <v>1.0067499382710985</v>
      </c>
      <c r="AS1627" s="101">
        <f t="shared" si="388"/>
        <v>-6.7499382710984879E-3</v>
      </c>
      <c r="AT1627" s="100">
        <v>9.2798501423243085E-2</v>
      </c>
      <c r="AU1627" s="108">
        <f t="shared" si="389"/>
        <v>1</v>
      </c>
    </row>
    <row r="1628" spans="1:47">
      <c r="A1628" s="21">
        <v>44927</v>
      </c>
      <c r="B1628" s="23" t="s">
        <v>13</v>
      </c>
      <c r="C1628" s="23" t="s">
        <v>1532</v>
      </c>
      <c r="D1628" s="23" t="s">
        <v>1638</v>
      </c>
      <c r="E1628" s="23">
        <v>1002049913</v>
      </c>
      <c r="F1628" s="23" t="s">
        <v>15</v>
      </c>
      <c r="G1628" s="23">
        <v>1070351</v>
      </c>
      <c r="H1628" s="37" t="s">
        <v>20</v>
      </c>
      <c r="I1628" s="4" t="s">
        <v>3512</v>
      </c>
      <c r="J1628" s="4" t="s">
        <v>3512</v>
      </c>
      <c r="K1628" s="24">
        <v>7648</v>
      </c>
      <c r="L1628" s="24">
        <v>7648</v>
      </c>
      <c r="M1628" s="29">
        <v>1</v>
      </c>
      <c r="N1628" s="29">
        <v>1</v>
      </c>
      <c r="O1628" s="29">
        <v>0</v>
      </c>
      <c r="P1628" s="29">
        <v>7648</v>
      </c>
      <c r="Q1628" s="29">
        <v>0</v>
      </c>
      <c r="R1628" s="28">
        <v>489654.62</v>
      </c>
      <c r="S1628" s="28">
        <v>0</v>
      </c>
      <c r="T1628" s="28">
        <v>519400</v>
      </c>
      <c r="U1628" s="28">
        <v>0</v>
      </c>
      <c r="V1628" s="29">
        <v>1</v>
      </c>
      <c r="W1628" s="29">
        <v>0</v>
      </c>
      <c r="X1628" s="32">
        <f t="shared" si="375"/>
        <v>1</v>
      </c>
      <c r="Y1628" s="33">
        <f t="shared" si="376"/>
        <v>7648</v>
      </c>
      <c r="Z1628" s="33">
        <f t="shared" si="377"/>
        <v>489654.62</v>
      </c>
      <c r="AA1628" s="33">
        <f t="shared" si="378"/>
        <v>519400</v>
      </c>
      <c r="AB1628" s="5">
        <v>1</v>
      </c>
      <c r="AC1628" s="6">
        <v>545685.5</v>
      </c>
      <c r="AD1628" s="32">
        <v>0</v>
      </c>
      <c r="AE1628" s="67">
        <f t="shared" si="379"/>
        <v>1</v>
      </c>
      <c r="AF1628" s="70">
        <f>IF(C1628=Sheet6!$E$3,Sheet6!$E$4,IF('January 2023'!C1628=Sheet6!$F$3,Sheet6!$F$4,IF('January 2023'!C1628=Sheet6!$G$3,Sheet6!$G$4,IF('January 2023'!C1628=Sheet6!$H$3,Sheet6!$H$4,IF('January 2023'!C1628=Sheet6!$I$3,Sheet6!$I$4,IF('January 2023'!C1628=Sheet6!$J$3,Sheet6!$J$4,IF('January 2023'!C1628=Sheet6!$K$3,Sheet6!$K$4,IF('January 2023'!C1628=Sheet6!$L$3,Sheet6!$L$4))))))))</f>
        <v>9.2798501423243085E-2</v>
      </c>
      <c r="AG1628" s="74">
        <f t="shared" si="380"/>
        <v>1</v>
      </c>
      <c r="AH1628" s="71">
        <v>0.8536999999999999</v>
      </c>
      <c r="AI1628" s="72">
        <f t="shared" si="381"/>
        <v>1</v>
      </c>
      <c r="AJ1628" s="73">
        <f t="shared" si="382"/>
        <v>1</v>
      </c>
      <c r="AK1628" s="73">
        <v>0.77137015336104409</v>
      </c>
      <c r="AL1628" s="95">
        <f t="shared" si="383"/>
        <v>1</v>
      </c>
      <c r="AM1628" s="107">
        <v>0</v>
      </c>
      <c r="AN1628" s="98">
        <f t="shared" si="384"/>
        <v>0</v>
      </c>
      <c r="AO1628" s="99" t="e">
        <f>SUMIF([1]Sheet1!$AB:$AB,E1628,[1]Sheet1!$AA:$AA)</f>
        <v>#VALUE!</v>
      </c>
      <c r="AP1628" s="100">
        <f t="shared" si="385"/>
        <v>1</v>
      </c>
      <c r="AQ1628" s="97">
        <f t="shared" si="386"/>
        <v>0</v>
      </c>
      <c r="AR1628" s="100">
        <f t="shared" si="387"/>
        <v>1.0607476755758989</v>
      </c>
      <c r="AS1628" s="101">
        <f t="shared" si="388"/>
        <v>-6.0747675575898885E-2</v>
      </c>
      <c r="AT1628" s="100">
        <v>9.2798501423243085E-2</v>
      </c>
      <c r="AU1628" s="108">
        <f t="shared" si="389"/>
        <v>1</v>
      </c>
    </row>
    <row r="1629" spans="1:47">
      <c r="A1629" s="21">
        <v>44927</v>
      </c>
      <c r="B1629" s="23" t="s">
        <v>13</v>
      </c>
      <c r="C1629" s="23" t="s">
        <v>1532</v>
      </c>
      <c r="D1629" s="23" t="s">
        <v>1651</v>
      </c>
      <c r="E1629" s="23">
        <v>1003081902</v>
      </c>
      <c r="F1629" s="23" t="s">
        <v>15</v>
      </c>
      <c r="G1629" s="23">
        <v>1079201</v>
      </c>
      <c r="H1629" s="37" t="s">
        <v>20</v>
      </c>
      <c r="I1629" s="4" t="s">
        <v>3512</v>
      </c>
      <c r="J1629" s="4" t="s">
        <v>3512</v>
      </c>
      <c r="K1629" s="24">
        <v>7555</v>
      </c>
      <c r="L1629" s="24">
        <v>7555</v>
      </c>
      <c r="M1629" s="29">
        <v>1</v>
      </c>
      <c r="N1629" s="29">
        <v>1</v>
      </c>
      <c r="O1629" s="29">
        <v>0</v>
      </c>
      <c r="P1629" s="29">
        <v>7555</v>
      </c>
      <c r="Q1629" s="29">
        <v>0</v>
      </c>
      <c r="R1629" s="28">
        <v>483700.39999999997</v>
      </c>
      <c r="S1629" s="28">
        <v>0</v>
      </c>
      <c r="T1629" s="28">
        <v>483650</v>
      </c>
      <c r="U1629" s="28">
        <v>0</v>
      </c>
      <c r="V1629" s="29">
        <v>1</v>
      </c>
      <c r="W1629" s="29">
        <v>0</v>
      </c>
      <c r="X1629" s="32">
        <f t="shared" si="375"/>
        <v>1</v>
      </c>
      <c r="Y1629" s="33">
        <f t="shared" si="376"/>
        <v>7555</v>
      </c>
      <c r="Z1629" s="33">
        <f t="shared" si="377"/>
        <v>483700.39999999997</v>
      </c>
      <c r="AA1629" s="33">
        <f t="shared" si="378"/>
        <v>483650</v>
      </c>
      <c r="AB1629" s="5">
        <v>1</v>
      </c>
      <c r="AC1629" s="6">
        <v>534466.52</v>
      </c>
      <c r="AD1629" s="32">
        <v>0</v>
      </c>
      <c r="AE1629" s="67">
        <f t="shared" si="379"/>
        <v>1</v>
      </c>
      <c r="AF1629" s="70">
        <f>IF(C1629=Sheet6!$E$3,Sheet6!$E$4,IF('January 2023'!C1629=Sheet6!$F$3,Sheet6!$F$4,IF('January 2023'!C1629=Sheet6!$G$3,Sheet6!$G$4,IF('January 2023'!C1629=Sheet6!$H$3,Sheet6!$H$4,IF('January 2023'!C1629=Sheet6!$I$3,Sheet6!$I$4,IF('January 2023'!C1629=Sheet6!$J$3,Sheet6!$J$4,IF('January 2023'!C1629=Sheet6!$K$3,Sheet6!$K$4,IF('January 2023'!C1629=Sheet6!$L$3,Sheet6!$L$4))))))))</f>
        <v>9.2798501423243085E-2</v>
      </c>
      <c r="AG1629" s="74">
        <f t="shared" si="380"/>
        <v>1</v>
      </c>
      <c r="AH1629" s="71">
        <v>0.8536999999999999</v>
      </c>
      <c r="AI1629" s="72">
        <f t="shared" si="381"/>
        <v>1</v>
      </c>
      <c r="AJ1629" s="73">
        <f t="shared" si="382"/>
        <v>1</v>
      </c>
      <c r="AK1629" s="73">
        <v>0.77137015336104409</v>
      </c>
      <c r="AL1629" s="95">
        <f t="shared" si="383"/>
        <v>1</v>
      </c>
      <c r="AM1629" s="107">
        <v>0</v>
      </c>
      <c r="AN1629" s="98">
        <f t="shared" si="384"/>
        <v>0</v>
      </c>
      <c r="AO1629" s="99" t="e">
        <f>SUMIF([1]Sheet1!$AB:$AB,E1629,[1]Sheet1!$AA:$AA)</f>
        <v>#VALUE!</v>
      </c>
      <c r="AP1629" s="100">
        <f t="shared" si="385"/>
        <v>1</v>
      </c>
      <c r="AQ1629" s="97">
        <f t="shared" si="386"/>
        <v>0</v>
      </c>
      <c r="AR1629" s="100">
        <f t="shared" si="387"/>
        <v>0.99989580326995808</v>
      </c>
      <c r="AS1629" s="101">
        <f t="shared" si="388"/>
        <v>1.0419673004191665E-4</v>
      </c>
      <c r="AT1629" s="100">
        <v>9.2798501423243085E-2</v>
      </c>
      <c r="AU1629" s="108">
        <f t="shared" si="389"/>
        <v>1</v>
      </c>
    </row>
    <row r="1630" spans="1:47">
      <c r="A1630" s="21">
        <v>44927</v>
      </c>
      <c r="B1630" s="22" t="s">
        <v>13</v>
      </c>
      <c r="C1630" s="22" t="s">
        <v>1532</v>
      </c>
      <c r="D1630" s="22" t="s">
        <v>1646</v>
      </c>
      <c r="E1630" s="22">
        <v>1002050760</v>
      </c>
      <c r="F1630" s="23" t="s">
        <v>15</v>
      </c>
      <c r="G1630" s="22">
        <v>1070351</v>
      </c>
      <c r="H1630" s="36" t="s">
        <v>20</v>
      </c>
      <c r="I1630" s="4" t="s">
        <v>3512</v>
      </c>
      <c r="J1630" s="4" t="s">
        <v>3512</v>
      </c>
      <c r="K1630" s="24">
        <v>7476</v>
      </c>
      <c r="L1630" s="25">
        <v>7476</v>
      </c>
      <c r="M1630" s="26">
        <v>1</v>
      </c>
      <c r="N1630" s="26">
        <v>1</v>
      </c>
      <c r="O1630" s="26">
        <v>0</v>
      </c>
      <c r="P1630" s="26">
        <v>7476</v>
      </c>
      <c r="Q1630" s="26">
        <v>0</v>
      </c>
      <c r="R1630" s="27">
        <v>478642.52</v>
      </c>
      <c r="S1630" s="27">
        <v>0</v>
      </c>
      <c r="T1630" s="28">
        <v>478642.52</v>
      </c>
      <c r="U1630" s="27">
        <v>0</v>
      </c>
      <c r="V1630" s="29">
        <v>1</v>
      </c>
      <c r="W1630" s="26">
        <v>0</v>
      </c>
      <c r="X1630" s="30">
        <f t="shared" si="375"/>
        <v>1</v>
      </c>
      <c r="Y1630" s="31">
        <f t="shared" si="376"/>
        <v>7476</v>
      </c>
      <c r="Z1630" s="31">
        <f t="shared" si="377"/>
        <v>478642.52</v>
      </c>
      <c r="AA1630" s="31">
        <f t="shared" si="378"/>
        <v>478642.52</v>
      </c>
      <c r="AB1630" s="5">
        <v>1</v>
      </c>
      <c r="AC1630" s="6">
        <v>511147.18</v>
      </c>
      <c r="AD1630" s="30">
        <v>0</v>
      </c>
      <c r="AE1630" s="67">
        <f t="shared" si="379"/>
        <v>1</v>
      </c>
      <c r="AF1630" s="70">
        <f>IF(C1630=Sheet6!$E$3,Sheet6!$E$4,IF('January 2023'!C1630=Sheet6!$F$3,Sheet6!$F$4,IF('January 2023'!C1630=Sheet6!$G$3,Sheet6!$G$4,IF('January 2023'!C1630=Sheet6!$H$3,Sheet6!$H$4,IF('January 2023'!C1630=Sheet6!$I$3,Sheet6!$I$4,IF('January 2023'!C1630=Sheet6!$J$3,Sheet6!$J$4,IF('January 2023'!C1630=Sheet6!$K$3,Sheet6!$K$4,IF('January 2023'!C1630=Sheet6!$L$3,Sheet6!$L$4))))))))</f>
        <v>9.2798501423243085E-2</v>
      </c>
      <c r="AG1630" s="74">
        <f t="shared" si="380"/>
        <v>1</v>
      </c>
      <c r="AH1630" s="71">
        <v>0.8536999999999999</v>
      </c>
      <c r="AI1630" s="72">
        <f t="shared" si="381"/>
        <v>1</v>
      </c>
      <c r="AJ1630" s="73">
        <f t="shared" si="382"/>
        <v>1</v>
      </c>
      <c r="AK1630" s="73">
        <v>0.77137015336104409</v>
      </c>
      <c r="AL1630" s="95">
        <f t="shared" si="383"/>
        <v>1</v>
      </c>
      <c r="AM1630" s="107">
        <v>0</v>
      </c>
      <c r="AN1630" s="98">
        <f t="shared" si="384"/>
        <v>0</v>
      </c>
      <c r="AO1630" s="99" t="e">
        <f>SUMIF([1]Sheet1!$AB:$AB,E1630,[1]Sheet1!$AA:$AA)</f>
        <v>#VALUE!</v>
      </c>
      <c r="AP1630" s="100">
        <f t="shared" si="385"/>
        <v>1</v>
      </c>
      <c r="AQ1630" s="97">
        <f t="shared" si="386"/>
        <v>0</v>
      </c>
      <c r="AR1630" s="100">
        <f t="shared" si="387"/>
        <v>1</v>
      </c>
      <c r="AS1630" s="101">
        <f t="shared" si="388"/>
        <v>0</v>
      </c>
      <c r="AT1630" s="100">
        <v>9.2798501423243085E-2</v>
      </c>
      <c r="AU1630" s="108">
        <f t="shared" si="389"/>
        <v>1</v>
      </c>
    </row>
    <row r="1631" spans="1:47">
      <c r="A1631" s="21">
        <v>44927</v>
      </c>
      <c r="B1631" s="22" t="s">
        <v>13</v>
      </c>
      <c r="C1631" s="22" t="s">
        <v>1532</v>
      </c>
      <c r="D1631" s="22" t="s">
        <v>1637</v>
      </c>
      <c r="E1631" s="22">
        <v>1002049984</v>
      </c>
      <c r="F1631" s="23" t="s">
        <v>15</v>
      </c>
      <c r="G1631" s="22">
        <v>1070351</v>
      </c>
      <c r="H1631" s="36" t="s">
        <v>20</v>
      </c>
      <c r="I1631" s="4" t="s">
        <v>3512</v>
      </c>
      <c r="J1631" s="4" t="s">
        <v>3512</v>
      </c>
      <c r="K1631" s="24">
        <v>7175</v>
      </c>
      <c r="L1631" s="25">
        <v>7175</v>
      </c>
      <c r="M1631" s="26">
        <v>1</v>
      </c>
      <c r="N1631" s="26">
        <v>1</v>
      </c>
      <c r="O1631" s="26">
        <v>0</v>
      </c>
      <c r="P1631" s="26">
        <v>7175</v>
      </c>
      <c r="Q1631" s="26">
        <v>0</v>
      </c>
      <c r="R1631" s="27">
        <v>459371.33999999997</v>
      </c>
      <c r="S1631" s="27">
        <v>0</v>
      </c>
      <c r="T1631" s="28">
        <v>767265.74</v>
      </c>
      <c r="U1631" s="27">
        <v>0</v>
      </c>
      <c r="V1631" s="29">
        <v>1</v>
      </c>
      <c r="W1631" s="26">
        <v>0</v>
      </c>
      <c r="X1631" s="30">
        <f t="shared" si="375"/>
        <v>1</v>
      </c>
      <c r="Y1631" s="31">
        <f t="shared" si="376"/>
        <v>7175</v>
      </c>
      <c r="Z1631" s="31">
        <f t="shared" si="377"/>
        <v>459371.33999999997</v>
      </c>
      <c r="AA1631" s="31">
        <f t="shared" si="378"/>
        <v>767265.74</v>
      </c>
      <c r="AB1631" s="5">
        <v>1</v>
      </c>
      <c r="AC1631" s="6">
        <v>652711.12</v>
      </c>
      <c r="AD1631" s="30">
        <v>0</v>
      </c>
      <c r="AE1631" s="67">
        <f t="shared" si="379"/>
        <v>1</v>
      </c>
      <c r="AF1631" s="70">
        <f>IF(C1631=Sheet6!$E$3,Sheet6!$E$4,IF('January 2023'!C1631=Sheet6!$F$3,Sheet6!$F$4,IF('January 2023'!C1631=Sheet6!$G$3,Sheet6!$G$4,IF('January 2023'!C1631=Sheet6!$H$3,Sheet6!$H$4,IF('January 2023'!C1631=Sheet6!$I$3,Sheet6!$I$4,IF('January 2023'!C1631=Sheet6!$J$3,Sheet6!$J$4,IF('January 2023'!C1631=Sheet6!$K$3,Sheet6!$K$4,IF('January 2023'!C1631=Sheet6!$L$3,Sheet6!$L$4))))))))</f>
        <v>9.2798501423243085E-2</v>
      </c>
      <c r="AG1631" s="74">
        <f t="shared" si="380"/>
        <v>1</v>
      </c>
      <c r="AH1631" s="71">
        <v>0.8536999999999999</v>
      </c>
      <c r="AI1631" s="72">
        <f t="shared" si="381"/>
        <v>1</v>
      </c>
      <c r="AJ1631" s="73">
        <f t="shared" si="382"/>
        <v>1</v>
      </c>
      <c r="AK1631" s="73">
        <v>0.77137015336104409</v>
      </c>
      <c r="AL1631" s="95">
        <f t="shared" si="383"/>
        <v>1</v>
      </c>
      <c r="AM1631" s="107">
        <v>0</v>
      </c>
      <c r="AN1631" s="98">
        <f t="shared" si="384"/>
        <v>0</v>
      </c>
      <c r="AO1631" s="99" t="e">
        <f>SUMIF([1]Sheet1!$AB:$AB,E1631,[1]Sheet1!$AA:$AA)</f>
        <v>#VALUE!</v>
      </c>
      <c r="AP1631" s="100">
        <f t="shared" si="385"/>
        <v>1</v>
      </c>
      <c r="AQ1631" s="97">
        <f t="shared" si="386"/>
        <v>0</v>
      </c>
      <c r="AR1631" s="100">
        <f t="shared" si="387"/>
        <v>1.6702516530526264</v>
      </c>
      <c r="AS1631" s="101">
        <f t="shared" si="388"/>
        <v>-0.67025165305262635</v>
      </c>
      <c r="AT1631" s="100">
        <v>9.2798501423243085E-2</v>
      </c>
      <c r="AU1631" s="108">
        <f t="shared" si="389"/>
        <v>1</v>
      </c>
    </row>
    <row r="1632" spans="1:47">
      <c r="A1632" s="21">
        <v>44927</v>
      </c>
      <c r="B1632" s="22" t="s">
        <v>13</v>
      </c>
      <c r="C1632" s="22" t="s">
        <v>1532</v>
      </c>
      <c r="D1632" s="22" t="s">
        <v>1642</v>
      </c>
      <c r="E1632" s="22">
        <v>1002050843</v>
      </c>
      <c r="F1632" s="23" t="s">
        <v>15</v>
      </c>
      <c r="G1632" s="22">
        <v>1079201</v>
      </c>
      <c r="H1632" s="36" t="s">
        <v>20</v>
      </c>
      <c r="I1632" s="4" t="s">
        <v>3512</v>
      </c>
      <c r="J1632" s="4" t="s">
        <v>3512</v>
      </c>
      <c r="K1632" s="24">
        <v>6680</v>
      </c>
      <c r="L1632" s="25">
        <v>6680</v>
      </c>
      <c r="M1632" s="26">
        <v>1</v>
      </c>
      <c r="N1632" s="26">
        <v>1</v>
      </c>
      <c r="O1632" s="26">
        <v>0</v>
      </c>
      <c r="P1632" s="26">
        <v>6680</v>
      </c>
      <c r="Q1632" s="26">
        <v>0</v>
      </c>
      <c r="R1632" s="27">
        <v>474930.49</v>
      </c>
      <c r="S1632" s="27">
        <v>0</v>
      </c>
      <c r="T1632" s="28">
        <v>460000</v>
      </c>
      <c r="U1632" s="27">
        <v>0</v>
      </c>
      <c r="V1632" s="29">
        <v>1</v>
      </c>
      <c r="W1632" s="26">
        <v>0</v>
      </c>
      <c r="X1632" s="30">
        <f t="shared" si="375"/>
        <v>1</v>
      </c>
      <c r="Y1632" s="31">
        <f t="shared" si="376"/>
        <v>6680</v>
      </c>
      <c r="Z1632" s="31">
        <f t="shared" si="377"/>
        <v>474930.49</v>
      </c>
      <c r="AA1632" s="31">
        <f t="shared" si="378"/>
        <v>460000</v>
      </c>
      <c r="AB1632" s="5">
        <v>1</v>
      </c>
      <c r="AC1632" s="6">
        <v>518578.22</v>
      </c>
      <c r="AD1632" s="30">
        <v>0</v>
      </c>
      <c r="AE1632" s="67">
        <f t="shared" si="379"/>
        <v>1</v>
      </c>
      <c r="AF1632" s="70">
        <f>IF(C1632=Sheet6!$E$3,Sheet6!$E$4,IF('January 2023'!C1632=Sheet6!$F$3,Sheet6!$F$4,IF('January 2023'!C1632=Sheet6!$G$3,Sheet6!$G$4,IF('January 2023'!C1632=Sheet6!$H$3,Sheet6!$H$4,IF('January 2023'!C1632=Sheet6!$I$3,Sheet6!$I$4,IF('January 2023'!C1632=Sheet6!$J$3,Sheet6!$J$4,IF('January 2023'!C1632=Sheet6!$K$3,Sheet6!$K$4,IF('January 2023'!C1632=Sheet6!$L$3,Sheet6!$L$4))))))))</f>
        <v>9.2798501423243085E-2</v>
      </c>
      <c r="AG1632" s="74">
        <f t="shared" si="380"/>
        <v>1</v>
      </c>
      <c r="AH1632" s="71">
        <v>0.8536999999999999</v>
      </c>
      <c r="AI1632" s="72">
        <f t="shared" si="381"/>
        <v>1</v>
      </c>
      <c r="AJ1632" s="73">
        <f t="shared" si="382"/>
        <v>1</v>
      </c>
      <c r="AK1632" s="73">
        <v>0.77137015336104409</v>
      </c>
      <c r="AL1632" s="95">
        <f t="shared" si="383"/>
        <v>1</v>
      </c>
      <c r="AM1632" s="107">
        <v>0</v>
      </c>
      <c r="AN1632" s="98">
        <f t="shared" si="384"/>
        <v>0</v>
      </c>
      <c r="AO1632" s="99" t="e">
        <f>SUMIF([1]Sheet1!$AB:$AB,E1632,[1]Sheet1!$AA:$AA)</f>
        <v>#VALUE!</v>
      </c>
      <c r="AP1632" s="100">
        <f t="shared" si="385"/>
        <v>1</v>
      </c>
      <c r="AQ1632" s="97">
        <f t="shared" si="386"/>
        <v>0</v>
      </c>
      <c r="AR1632" s="100">
        <f t="shared" si="387"/>
        <v>0.96856278905150939</v>
      </c>
      <c r="AS1632" s="101">
        <f t="shared" si="388"/>
        <v>3.1437210948490613E-2</v>
      </c>
      <c r="AT1632" s="100">
        <v>9.2798501423243085E-2</v>
      </c>
      <c r="AU1632" s="108">
        <f t="shared" si="389"/>
        <v>1</v>
      </c>
    </row>
    <row r="1633" spans="1:47">
      <c r="A1633" s="21">
        <v>44927</v>
      </c>
      <c r="B1633" s="22" t="s">
        <v>13</v>
      </c>
      <c r="C1633" s="22" t="s">
        <v>1532</v>
      </c>
      <c r="D1633" s="22" t="s">
        <v>1653</v>
      </c>
      <c r="E1633" s="22">
        <v>1002050101</v>
      </c>
      <c r="F1633" s="23" t="s">
        <v>15</v>
      </c>
      <c r="G1633" s="22">
        <v>1070351</v>
      </c>
      <c r="H1633" s="36" t="s">
        <v>20</v>
      </c>
      <c r="I1633" s="4" t="s">
        <v>3512</v>
      </c>
      <c r="J1633" s="4" t="s">
        <v>3512</v>
      </c>
      <c r="K1633" s="24">
        <v>6675</v>
      </c>
      <c r="L1633" s="25">
        <v>6675</v>
      </c>
      <c r="M1633" s="26">
        <v>1</v>
      </c>
      <c r="N1633" s="26">
        <v>1</v>
      </c>
      <c r="O1633" s="26">
        <v>0</v>
      </c>
      <c r="P1633" s="26">
        <v>6675</v>
      </c>
      <c r="Q1633" s="26">
        <v>0</v>
      </c>
      <c r="R1633" s="27">
        <v>427359.38999999996</v>
      </c>
      <c r="S1633" s="27">
        <v>0</v>
      </c>
      <c r="T1633" s="28">
        <v>427359.39</v>
      </c>
      <c r="U1633" s="27">
        <v>0</v>
      </c>
      <c r="V1633" s="29">
        <v>1</v>
      </c>
      <c r="W1633" s="26">
        <v>0</v>
      </c>
      <c r="X1633" s="30">
        <f t="shared" si="375"/>
        <v>1</v>
      </c>
      <c r="Y1633" s="31">
        <f t="shared" si="376"/>
        <v>6675</v>
      </c>
      <c r="Z1633" s="31">
        <f t="shared" si="377"/>
        <v>427359.38999999996</v>
      </c>
      <c r="AA1633" s="31">
        <f t="shared" si="378"/>
        <v>427359.39</v>
      </c>
      <c r="AB1633" s="5">
        <v>1</v>
      </c>
      <c r="AC1633" s="6">
        <v>494351.38</v>
      </c>
      <c r="AD1633" s="30">
        <v>0</v>
      </c>
      <c r="AE1633" s="67">
        <f t="shared" si="379"/>
        <v>1</v>
      </c>
      <c r="AF1633" s="70">
        <f>IF(C1633=Sheet6!$E$3,Sheet6!$E$4,IF('January 2023'!C1633=Sheet6!$F$3,Sheet6!$F$4,IF('January 2023'!C1633=Sheet6!$G$3,Sheet6!$G$4,IF('January 2023'!C1633=Sheet6!$H$3,Sheet6!$H$4,IF('January 2023'!C1633=Sheet6!$I$3,Sheet6!$I$4,IF('January 2023'!C1633=Sheet6!$J$3,Sheet6!$J$4,IF('January 2023'!C1633=Sheet6!$K$3,Sheet6!$K$4,IF('January 2023'!C1633=Sheet6!$L$3,Sheet6!$L$4))))))))</f>
        <v>9.2798501423243085E-2</v>
      </c>
      <c r="AG1633" s="74">
        <f t="shared" si="380"/>
        <v>1</v>
      </c>
      <c r="AH1633" s="71">
        <v>0.8536999999999999</v>
      </c>
      <c r="AI1633" s="72">
        <f t="shared" si="381"/>
        <v>1</v>
      </c>
      <c r="AJ1633" s="73">
        <f t="shared" si="382"/>
        <v>1</v>
      </c>
      <c r="AK1633" s="73">
        <v>0.77137015336104409</v>
      </c>
      <c r="AL1633" s="95">
        <f t="shared" si="383"/>
        <v>1</v>
      </c>
      <c r="AM1633" s="107">
        <v>0</v>
      </c>
      <c r="AN1633" s="98">
        <f t="shared" si="384"/>
        <v>0</v>
      </c>
      <c r="AO1633" s="99" t="e">
        <f>SUMIF([1]Sheet1!$AB:$AB,E1633,[1]Sheet1!$AA:$AA)</f>
        <v>#VALUE!</v>
      </c>
      <c r="AP1633" s="100">
        <f t="shared" si="385"/>
        <v>1</v>
      </c>
      <c r="AQ1633" s="97">
        <f t="shared" si="386"/>
        <v>0</v>
      </c>
      <c r="AR1633" s="100">
        <f t="shared" si="387"/>
        <v>1.0000000000000002</v>
      </c>
      <c r="AS1633" s="101">
        <f t="shared" si="388"/>
        <v>0</v>
      </c>
      <c r="AT1633" s="100">
        <v>9.2798501423243085E-2</v>
      </c>
      <c r="AU1633" s="108">
        <f t="shared" si="389"/>
        <v>1</v>
      </c>
    </row>
    <row r="1634" spans="1:47">
      <c r="A1634" s="21">
        <v>44927</v>
      </c>
      <c r="B1634" s="23" t="s">
        <v>13</v>
      </c>
      <c r="C1634" s="23" t="s">
        <v>1532</v>
      </c>
      <c r="D1634" s="23" t="s">
        <v>1677</v>
      </c>
      <c r="E1634" s="23">
        <v>1002049921</v>
      </c>
      <c r="F1634" s="23" t="s">
        <v>15</v>
      </c>
      <c r="G1634" s="23">
        <v>1070363</v>
      </c>
      <c r="H1634" s="37" t="s">
        <v>20</v>
      </c>
      <c r="I1634" s="4" t="s">
        <v>3512</v>
      </c>
      <c r="J1634" s="4" t="s">
        <v>3512</v>
      </c>
      <c r="K1634" s="24">
        <v>6400</v>
      </c>
      <c r="L1634" s="24">
        <v>6400</v>
      </c>
      <c r="M1634" s="29">
        <v>1</v>
      </c>
      <c r="N1634" s="29">
        <v>1</v>
      </c>
      <c r="O1634" s="29">
        <v>0</v>
      </c>
      <c r="P1634" s="29">
        <v>6400</v>
      </c>
      <c r="Q1634" s="29">
        <v>0</v>
      </c>
      <c r="R1634" s="28">
        <v>409752.82999999996</v>
      </c>
      <c r="S1634" s="28">
        <v>0</v>
      </c>
      <c r="T1634" s="28">
        <v>409752.83</v>
      </c>
      <c r="U1634" s="28">
        <v>0</v>
      </c>
      <c r="V1634" s="29">
        <v>1</v>
      </c>
      <c r="W1634" s="29">
        <v>0</v>
      </c>
      <c r="X1634" s="32">
        <f t="shared" si="375"/>
        <v>1</v>
      </c>
      <c r="Y1634" s="33">
        <f t="shared" si="376"/>
        <v>6400</v>
      </c>
      <c r="Z1634" s="33">
        <f t="shared" si="377"/>
        <v>409752.82999999996</v>
      </c>
      <c r="AA1634" s="33">
        <f t="shared" si="378"/>
        <v>409752.83</v>
      </c>
      <c r="AB1634" s="5">
        <v>1</v>
      </c>
      <c r="AC1634" s="6">
        <v>186478.37</v>
      </c>
      <c r="AD1634" s="32">
        <v>0</v>
      </c>
      <c r="AE1634" s="67">
        <f t="shared" si="379"/>
        <v>1</v>
      </c>
      <c r="AF1634" s="70">
        <f>IF(C1634=Sheet6!$E$3,Sheet6!$E$4,IF('January 2023'!C1634=Sheet6!$F$3,Sheet6!$F$4,IF('January 2023'!C1634=Sheet6!$G$3,Sheet6!$G$4,IF('January 2023'!C1634=Sheet6!$H$3,Sheet6!$H$4,IF('January 2023'!C1634=Sheet6!$I$3,Sheet6!$I$4,IF('January 2023'!C1634=Sheet6!$J$3,Sheet6!$J$4,IF('January 2023'!C1634=Sheet6!$K$3,Sheet6!$K$4,IF('January 2023'!C1634=Sheet6!$L$3,Sheet6!$L$4))))))))</f>
        <v>9.2798501423243085E-2</v>
      </c>
      <c r="AG1634" s="74">
        <f t="shared" si="380"/>
        <v>1</v>
      </c>
      <c r="AH1634" s="71">
        <v>0.8536999999999999</v>
      </c>
      <c r="AI1634" s="72">
        <f t="shared" si="381"/>
        <v>1</v>
      </c>
      <c r="AJ1634" s="73">
        <f t="shared" si="382"/>
        <v>1</v>
      </c>
      <c r="AK1634" s="73">
        <v>0.77137015336104409</v>
      </c>
      <c r="AL1634" s="95">
        <f t="shared" si="383"/>
        <v>1</v>
      </c>
      <c r="AM1634" s="107">
        <v>0</v>
      </c>
      <c r="AN1634" s="98">
        <f t="shared" si="384"/>
        <v>0</v>
      </c>
      <c r="AO1634" s="99" t="e">
        <f>SUMIF([1]Sheet1!$AB:$AB,E1634,[1]Sheet1!$AA:$AA)</f>
        <v>#VALUE!</v>
      </c>
      <c r="AP1634" s="100">
        <f t="shared" si="385"/>
        <v>1</v>
      </c>
      <c r="AQ1634" s="97">
        <f t="shared" si="386"/>
        <v>0</v>
      </c>
      <c r="AR1634" s="100">
        <f t="shared" si="387"/>
        <v>1.0000000000000002</v>
      </c>
      <c r="AS1634" s="101">
        <f t="shared" si="388"/>
        <v>0</v>
      </c>
      <c r="AT1634" s="100">
        <v>9.2798501423243085E-2</v>
      </c>
      <c r="AU1634" s="108">
        <f t="shared" si="389"/>
        <v>1</v>
      </c>
    </row>
    <row r="1635" spans="1:47">
      <c r="A1635" s="21">
        <v>44927</v>
      </c>
      <c r="B1635" s="22" t="s">
        <v>13</v>
      </c>
      <c r="C1635" s="22" t="s">
        <v>1532</v>
      </c>
      <c r="D1635" s="22" t="s">
        <v>1648</v>
      </c>
      <c r="E1635" s="22">
        <v>1002050483</v>
      </c>
      <c r="F1635" s="23" t="s">
        <v>15</v>
      </c>
      <c r="G1635" s="22">
        <v>1070351</v>
      </c>
      <c r="H1635" s="36" t="s">
        <v>20</v>
      </c>
      <c r="I1635" s="4" t="s">
        <v>3512</v>
      </c>
      <c r="J1635" s="4" t="s">
        <v>3512</v>
      </c>
      <c r="K1635" s="24">
        <v>5736</v>
      </c>
      <c r="L1635" s="25">
        <v>5736</v>
      </c>
      <c r="M1635" s="26">
        <v>1</v>
      </c>
      <c r="N1635" s="26">
        <v>1</v>
      </c>
      <c r="O1635" s="26">
        <v>0</v>
      </c>
      <c r="P1635" s="26">
        <v>5736</v>
      </c>
      <c r="Q1635" s="26">
        <v>0</v>
      </c>
      <c r="R1635" s="27">
        <v>407814.57</v>
      </c>
      <c r="S1635" s="27">
        <v>0</v>
      </c>
      <c r="T1635" s="28">
        <v>408000</v>
      </c>
      <c r="U1635" s="27">
        <v>0</v>
      </c>
      <c r="V1635" s="29">
        <v>1</v>
      </c>
      <c r="W1635" s="26">
        <v>0</v>
      </c>
      <c r="X1635" s="30">
        <f t="shared" si="375"/>
        <v>1</v>
      </c>
      <c r="Y1635" s="31">
        <f t="shared" si="376"/>
        <v>5736</v>
      </c>
      <c r="Z1635" s="31">
        <f t="shared" si="377"/>
        <v>407814.57</v>
      </c>
      <c r="AA1635" s="31">
        <f t="shared" si="378"/>
        <v>408000</v>
      </c>
      <c r="AB1635" s="5">
        <v>1</v>
      </c>
      <c r="AC1635" s="6">
        <v>326280.18</v>
      </c>
      <c r="AD1635" s="30">
        <v>0</v>
      </c>
      <c r="AE1635" s="67">
        <f t="shared" si="379"/>
        <v>1</v>
      </c>
      <c r="AF1635" s="70">
        <f>IF(C1635=Sheet6!$E$3,Sheet6!$E$4,IF('January 2023'!C1635=Sheet6!$F$3,Sheet6!$F$4,IF('January 2023'!C1635=Sheet6!$G$3,Sheet6!$G$4,IF('January 2023'!C1635=Sheet6!$H$3,Sheet6!$H$4,IF('January 2023'!C1635=Sheet6!$I$3,Sheet6!$I$4,IF('January 2023'!C1635=Sheet6!$J$3,Sheet6!$J$4,IF('January 2023'!C1635=Sheet6!$K$3,Sheet6!$K$4,IF('January 2023'!C1635=Sheet6!$L$3,Sheet6!$L$4))))))))</f>
        <v>9.2798501423243085E-2</v>
      </c>
      <c r="AG1635" s="74">
        <f t="shared" si="380"/>
        <v>1</v>
      </c>
      <c r="AH1635" s="71">
        <v>0.8536999999999999</v>
      </c>
      <c r="AI1635" s="72">
        <f t="shared" si="381"/>
        <v>1</v>
      </c>
      <c r="AJ1635" s="73">
        <f t="shared" si="382"/>
        <v>1</v>
      </c>
      <c r="AK1635" s="73">
        <v>0.77137015336104409</v>
      </c>
      <c r="AL1635" s="95">
        <f t="shared" si="383"/>
        <v>1</v>
      </c>
      <c r="AM1635" s="107">
        <v>0</v>
      </c>
      <c r="AN1635" s="98">
        <f t="shared" si="384"/>
        <v>0</v>
      </c>
      <c r="AO1635" s="99" t="e">
        <f>SUMIF([1]Sheet1!$AB:$AB,E1635,[1]Sheet1!$AA:$AA)</f>
        <v>#VALUE!</v>
      </c>
      <c r="AP1635" s="100">
        <f t="shared" si="385"/>
        <v>1</v>
      </c>
      <c r="AQ1635" s="97">
        <f t="shared" si="386"/>
        <v>0</v>
      </c>
      <c r="AR1635" s="100">
        <f t="shared" si="387"/>
        <v>1.00045469194492</v>
      </c>
      <c r="AS1635" s="101">
        <f t="shared" si="388"/>
        <v>-4.5469194491998266E-4</v>
      </c>
      <c r="AT1635" s="100">
        <v>9.2798501423243085E-2</v>
      </c>
      <c r="AU1635" s="108">
        <f t="shared" si="389"/>
        <v>1</v>
      </c>
    </row>
    <row r="1636" spans="1:47">
      <c r="A1636" s="21">
        <v>44927</v>
      </c>
      <c r="B1636" s="22" t="s">
        <v>13</v>
      </c>
      <c r="C1636" s="22" t="s">
        <v>1532</v>
      </c>
      <c r="D1636" s="22" t="s">
        <v>1665</v>
      </c>
      <c r="E1636" s="22">
        <v>1002050232</v>
      </c>
      <c r="F1636" s="23" t="s">
        <v>15</v>
      </c>
      <c r="G1636" s="22">
        <v>1070351</v>
      </c>
      <c r="H1636" s="36" t="s">
        <v>20</v>
      </c>
      <c r="I1636" s="4" t="s">
        <v>3512</v>
      </c>
      <c r="J1636" s="4" t="s">
        <v>3512</v>
      </c>
      <c r="K1636" s="24">
        <v>4534</v>
      </c>
      <c r="L1636" s="25">
        <v>4534</v>
      </c>
      <c r="M1636" s="26">
        <v>1</v>
      </c>
      <c r="N1636" s="26">
        <v>1</v>
      </c>
      <c r="O1636" s="26">
        <v>0</v>
      </c>
      <c r="P1636" s="26">
        <v>4534</v>
      </c>
      <c r="Q1636" s="26">
        <v>0</v>
      </c>
      <c r="R1636" s="27">
        <v>290284.27</v>
      </c>
      <c r="S1636" s="27">
        <v>0</v>
      </c>
      <c r="T1636" s="28">
        <v>0</v>
      </c>
      <c r="U1636" s="27">
        <v>0</v>
      </c>
      <c r="V1636" s="29">
        <v>0</v>
      </c>
      <c r="W1636" s="26">
        <v>0</v>
      </c>
      <c r="X1636" s="30">
        <f t="shared" si="375"/>
        <v>1</v>
      </c>
      <c r="Y1636" s="31">
        <f t="shared" si="376"/>
        <v>4534</v>
      </c>
      <c r="Z1636" s="31">
        <f t="shared" si="377"/>
        <v>290284.27</v>
      </c>
      <c r="AA1636" s="31">
        <f t="shared" si="378"/>
        <v>0</v>
      </c>
      <c r="AB1636" s="5">
        <v>0</v>
      </c>
      <c r="AC1636" s="6">
        <v>283290.28999999998</v>
      </c>
      <c r="AD1636" s="30">
        <v>0</v>
      </c>
      <c r="AE1636" s="67">
        <f t="shared" si="379"/>
        <v>0</v>
      </c>
      <c r="AF1636" s="70">
        <f>IF(C1636=Sheet6!$E$3,Sheet6!$E$4,IF('January 2023'!C1636=Sheet6!$F$3,Sheet6!$F$4,IF('January 2023'!C1636=Sheet6!$G$3,Sheet6!$G$4,IF('January 2023'!C1636=Sheet6!$H$3,Sheet6!$H$4,IF('January 2023'!C1636=Sheet6!$I$3,Sheet6!$I$4,IF('January 2023'!C1636=Sheet6!$J$3,Sheet6!$J$4,IF('January 2023'!C1636=Sheet6!$K$3,Sheet6!$K$4,IF('January 2023'!C1636=Sheet6!$L$3,Sheet6!$L$4))))))))</f>
        <v>9.2798501423243085E-2</v>
      </c>
      <c r="AG1636" s="74">
        <f t="shared" si="380"/>
        <v>1</v>
      </c>
      <c r="AH1636" s="71">
        <v>0.8536999999999999</v>
      </c>
      <c r="AI1636" s="72">
        <f t="shared" si="381"/>
        <v>1</v>
      </c>
      <c r="AJ1636" s="73">
        <f t="shared" si="382"/>
        <v>0</v>
      </c>
      <c r="AK1636" s="73">
        <v>0.77137015336104409</v>
      </c>
      <c r="AL1636" s="95">
        <f t="shared" si="383"/>
        <v>0</v>
      </c>
      <c r="AM1636" s="107">
        <v>0</v>
      </c>
      <c r="AN1636" s="98">
        <f t="shared" si="384"/>
        <v>0</v>
      </c>
      <c r="AO1636" s="99" t="e">
        <f>SUMIF([1]Sheet1!$AB:$AB,E1636,[1]Sheet1!$AA:$AA)</f>
        <v>#VALUE!</v>
      </c>
      <c r="AP1636" s="100">
        <f t="shared" si="385"/>
        <v>1</v>
      </c>
      <c r="AQ1636" s="97">
        <f t="shared" si="386"/>
        <v>0</v>
      </c>
      <c r="AR1636" s="100">
        <f t="shared" si="387"/>
        <v>0</v>
      </c>
      <c r="AS1636" s="101">
        <f t="shared" si="388"/>
        <v>1</v>
      </c>
      <c r="AT1636" s="100">
        <v>9.2798501423243085E-2</v>
      </c>
      <c r="AU1636" s="108">
        <f t="shared" si="389"/>
        <v>0</v>
      </c>
    </row>
    <row r="1637" spans="1:47">
      <c r="A1637" s="21">
        <v>44927</v>
      </c>
      <c r="B1637" s="23" t="s">
        <v>13</v>
      </c>
      <c r="C1637" s="23" t="s">
        <v>1532</v>
      </c>
      <c r="D1637" s="23" t="s">
        <v>1683</v>
      </c>
      <c r="E1637" s="23">
        <v>1002050432</v>
      </c>
      <c r="F1637" s="23" t="s">
        <v>15</v>
      </c>
      <c r="G1637" s="23">
        <v>1079201</v>
      </c>
      <c r="H1637" s="37" t="s">
        <v>20</v>
      </c>
      <c r="I1637" s="4" t="s">
        <v>3512</v>
      </c>
      <c r="J1637" s="4" t="s">
        <v>3512</v>
      </c>
      <c r="K1637" s="24">
        <v>3778</v>
      </c>
      <c r="L1637" s="24">
        <v>3778</v>
      </c>
      <c r="M1637" s="29">
        <v>1</v>
      </c>
      <c r="N1637" s="29">
        <v>0</v>
      </c>
      <c r="O1637" s="29">
        <v>0</v>
      </c>
      <c r="P1637" s="29">
        <v>3778</v>
      </c>
      <c r="Q1637" s="29">
        <v>0</v>
      </c>
      <c r="R1637" s="28">
        <v>241882.22</v>
      </c>
      <c r="S1637" s="28">
        <v>0</v>
      </c>
      <c r="T1637" s="28">
        <v>256555.48</v>
      </c>
      <c r="U1637" s="28">
        <v>0</v>
      </c>
      <c r="V1637" s="29">
        <v>1</v>
      </c>
      <c r="W1637" s="29">
        <v>0</v>
      </c>
      <c r="X1637" s="32">
        <f t="shared" si="375"/>
        <v>1</v>
      </c>
      <c r="Y1637" s="33">
        <f t="shared" si="376"/>
        <v>3778</v>
      </c>
      <c r="Z1637" s="33">
        <f t="shared" si="377"/>
        <v>241882.22</v>
      </c>
      <c r="AA1637" s="33">
        <f t="shared" si="378"/>
        <v>256555.48</v>
      </c>
      <c r="AB1637" s="5">
        <v>1</v>
      </c>
      <c r="AC1637" s="6">
        <v>998057.8</v>
      </c>
      <c r="AD1637" s="32">
        <v>0</v>
      </c>
      <c r="AE1637" s="67">
        <f t="shared" si="379"/>
        <v>1</v>
      </c>
      <c r="AF1637" s="70">
        <f>IF(C1637=Sheet6!$E$3,Sheet6!$E$4,IF('January 2023'!C1637=Sheet6!$F$3,Sheet6!$F$4,IF('January 2023'!C1637=Sheet6!$G$3,Sheet6!$G$4,IF('January 2023'!C1637=Sheet6!$H$3,Sheet6!$H$4,IF('January 2023'!C1637=Sheet6!$I$3,Sheet6!$I$4,IF('January 2023'!C1637=Sheet6!$J$3,Sheet6!$J$4,IF('January 2023'!C1637=Sheet6!$K$3,Sheet6!$K$4,IF('January 2023'!C1637=Sheet6!$L$3,Sheet6!$L$4))))))))</f>
        <v>9.2798501423243085E-2</v>
      </c>
      <c r="AG1637" s="74">
        <f t="shared" si="380"/>
        <v>1</v>
      </c>
      <c r="AH1637" s="71">
        <v>0.8536999999999999</v>
      </c>
      <c r="AI1637" s="72">
        <f t="shared" si="381"/>
        <v>1</v>
      </c>
      <c r="AJ1637" s="73">
        <f t="shared" si="382"/>
        <v>1</v>
      </c>
      <c r="AK1637" s="73">
        <v>0.77137015336104409</v>
      </c>
      <c r="AL1637" s="95">
        <f t="shared" si="383"/>
        <v>1</v>
      </c>
      <c r="AM1637" s="107">
        <v>0</v>
      </c>
      <c r="AN1637" s="98">
        <f t="shared" si="384"/>
        <v>0</v>
      </c>
      <c r="AO1637" s="99" t="e">
        <f>SUMIF([1]Sheet1!$AB:$AB,E1637,[1]Sheet1!$AA:$AA)</f>
        <v>#VALUE!</v>
      </c>
      <c r="AP1637" s="100">
        <f t="shared" si="385"/>
        <v>1</v>
      </c>
      <c r="AQ1637" s="97">
        <f t="shared" si="386"/>
        <v>0</v>
      </c>
      <c r="AR1637" s="100">
        <f t="shared" si="387"/>
        <v>1.0606628300335594</v>
      </c>
      <c r="AS1637" s="101">
        <f t="shared" si="388"/>
        <v>-6.0662830033559434E-2</v>
      </c>
      <c r="AT1637" s="100">
        <v>9.2798501423243085E-2</v>
      </c>
      <c r="AU1637" s="108">
        <f t="shared" si="389"/>
        <v>1</v>
      </c>
    </row>
    <row r="1638" spans="1:47">
      <c r="A1638" s="21">
        <v>44927</v>
      </c>
      <c r="B1638" s="23" t="s">
        <v>13</v>
      </c>
      <c r="C1638" s="23" t="s">
        <v>1532</v>
      </c>
      <c r="D1638" s="23" t="s">
        <v>1681</v>
      </c>
      <c r="E1638" s="23">
        <v>1003503440</v>
      </c>
      <c r="F1638" s="23" t="s">
        <v>15</v>
      </c>
      <c r="G1638" s="23">
        <v>1070351</v>
      </c>
      <c r="H1638" s="37" t="s">
        <v>20</v>
      </c>
      <c r="I1638" s="4" t="s">
        <v>3512</v>
      </c>
      <c r="J1638" s="4" t="s">
        <v>3512</v>
      </c>
      <c r="K1638" s="24">
        <v>3775</v>
      </c>
      <c r="L1638" s="24">
        <v>3775</v>
      </c>
      <c r="M1638" s="29">
        <v>1</v>
      </c>
      <c r="N1638" s="29">
        <v>1</v>
      </c>
      <c r="O1638" s="29">
        <v>0</v>
      </c>
      <c r="P1638" s="29">
        <v>3775</v>
      </c>
      <c r="Q1638" s="29">
        <v>0</v>
      </c>
      <c r="R1638" s="28">
        <v>241690.15000000002</v>
      </c>
      <c r="S1638" s="28">
        <v>0</v>
      </c>
      <c r="T1638" s="28">
        <v>241690.15</v>
      </c>
      <c r="U1638" s="28">
        <v>0</v>
      </c>
      <c r="V1638" s="29">
        <v>1</v>
      </c>
      <c r="W1638" s="29">
        <v>0</v>
      </c>
      <c r="X1638" s="32">
        <f t="shared" si="375"/>
        <v>1</v>
      </c>
      <c r="Y1638" s="33">
        <f t="shared" si="376"/>
        <v>3775</v>
      </c>
      <c r="Z1638" s="33">
        <f t="shared" si="377"/>
        <v>241690.15000000002</v>
      </c>
      <c r="AA1638" s="33">
        <f t="shared" si="378"/>
        <v>241690.15</v>
      </c>
      <c r="AB1638" s="5">
        <v>1</v>
      </c>
      <c r="AC1638" s="6">
        <v>104598.84</v>
      </c>
      <c r="AD1638" s="32">
        <v>0</v>
      </c>
      <c r="AE1638" s="67">
        <f t="shared" si="379"/>
        <v>1</v>
      </c>
      <c r="AF1638" s="70">
        <f>IF(C1638=Sheet6!$E$3,Sheet6!$E$4,IF('January 2023'!C1638=Sheet6!$F$3,Sheet6!$F$4,IF('January 2023'!C1638=Sheet6!$G$3,Sheet6!$G$4,IF('January 2023'!C1638=Sheet6!$H$3,Sheet6!$H$4,IF('January 2023'!C1638=Sheet6!$I$3,Sheet6!$I$4,IF('January 2023'!C1638=Sheet6!$J$3,Sheet6!$J$4,IF('January 2023'!C1638=Sheet6!$K$3,Sheet6!$K$4,IF('January 2023'!C1638=Sheet6!$L$3,Sheet6!$L$4))))))))</f>
        <v>9.2798501423243085E-2</v>
      </c>
      <c r="AG1638" s="74">
        <f t="shared" si="380"/>
        <v>1</v>
      </c>
      <c r="AH1638" s="71">
        <v>0.8536999999999999</v>
      </c>
      <c r="AI1638" s="72">
        <f t="shared" si="381"/>
        <v>1</v>
      </c>
      <c r="AJ1638" s="73">
        <f t="shared" si="382"/>
        <v>1</v>
      </c>
      <c r="AK1638" s="73">
        <v>0.77137015336104409</v>
      </c>
      <c r="AL1638" s="95">
        <f t="shared" si="383"/>
        <v>1</v>
      </c>
      <c r="AM1638" s="107">
        <v>0</v>
      </c>
      <c r="AN1638" s="98">
        <f t="shared" si="384"/>
        <v>0</v>
      </c>
      <c r="AO1638" s="99" t="e">
        <f>SUMIF([1]Sheet1!$AB:$AB,E1638,[1]Sheet1!$AA:$AA)</f>
        <v>#VALUE!</v>
      </c>
      <c r="AP1638" s="100">
        <f t="shared" si="385"/>
        <v>1</v>
      </c>
      <c r="AQ1638" s="97">
        <f t="shared" si="386"/>
        <v>0</v>
      </c>
      <c r="AR1638" s="100">
        <f t="shared" si="387"/>
        <v>0.99999999999999989</v>
      </c>
      <c r="AS1638" s="101">
        <f t="shared" si="388"/>
        <v>0</v>
      </c>
      <c r="AT1638" s="100">
        <v>9.2798501423243085E-2</v>
      </c>
      <c r="AU1638" s="108">
        <f t="shared" si="389"/>
        <v>1</v>
      </c>
    </row>
    <row r="1639" spans="1:47">
      <c r="A1639" s="21">
        <v>44927</v>
      </c>
      <c r="B1639" s="22" t="s">
        <v>13</v>
      </c>
      <c r="C1639" s="22" t="s">
        <v>1532</v>
      </c>
      <c r="D1639" s="22" t="s">
        <v>1662</v>
      </c>
      <c r="E1639" s="22">
        <v>1002050557</v>
      </c>
      <c r="F1639" s="23" t="s">
        <v>15</v>
      </c>
      <c r="G1639" s="22">
        <v>1070363</v>
      </c>
      <c r="H1639" s="36" t="s">
        <v>20</v>
      </c>
      <c r="I1639" s="4" t="s">
        <v>3512</v>
      </c>
      <c r="J1639" s="4" t="s">
        <v>3512</v>
      </c>
      <c r="K1639" s="24">
        <v>3474</v>
      </c>
      <c r="L1639" s="25">
        <v>3474</v>
      </c>
      <c r="M1639" s="26">
        <v>1</v>
      </c>
      <c r="N1639" s="26">
        <v>1</v>
      </c>
      <c r="O1639" s="26">
        <v>0</v>
      </c>
      <c r="P1639" s="26">
        <v>3474</v>
      </c>
      <c r="Q1639" s="26">
        <v>0</v>
      </c>
      <c r="R1639" s="27">
        <v>246992.28999999998</v>
      </c>
      <c r="S1639" s="27">
        <v>0</v>
      </c>
      <c r="T1639" s="28">
        <v>246100</v>
      </c>
      <c r="U1639" s="27">
        <v>0</v>
      </c>
      <c r="V1639" s="29">
        <v>1</v>
      </c>
      <c r="W1639" s="26">
        <v>0</v>
      </c>
      <c r="X1639" s="30">
        <f t="shared" si="375"/>
        <v>1</v>
      </c>
      <c r="Y1639" s="31">
        <f t="shared" si="376"/>
        <v>3474</v>
      </c>
      <c r="Z1639" s="31">
        <f t="shared" si="377"/>
        <v>246992.28999999998</v>
      </c>
      <c r="AA1639" s="31">
        <f t="shared" si="378"/>
        <v>246100</v>
      </c>
      <c r="AB1639" s="5">
        <v>1</v>
      </c>
      <c r="AC1639" s="6">
        <v>370208.34</v>
      </c>
      <c r="AD1639" s="30">
        <v>0</v>
      </c>
      <c r="AE1639" s="67">
        <f t="shared" si="379"/>
        <v>1</v>
      </c>
      <c r="AF1639" s="70">
        <f>IF(C1639=Sheet6!$E$3,Sheet6!$E$4,IF('January 2023'!C1639=Sheet6!$F$3,Sheet6!$F$4,IF('January 2023'!C1639=Sheet6!$G$3,Sheet6!$G$4,IF('January 2023'!C1639=Sheet6!$H$3,Sheet6!$H$4,IF('January 2023'!C1639=Sheet6!$I$3,Sheet6!$I$4,IF('January 2023'!C1639=Sheet6!$J$3,Sheet6!$J$4,IF('January 2023'!C1639=Sheet6!$K$3,Sheet6!$K$4,IF('January 2023'!C1639=Sheet6!$L$3,Sheet6!$L$4))))))))</f>
        <v>9.2798501423243085E-2</v>
      </c>
      <c r="AG1639" s="74">
        <f t="shared" si="380"/>
        <v>1</v>
      </c>
      <c r="AH1639" s="71">
        <v>0.8536999999999999</v>
      </c>
      <c r="AI1639" s="72">
        <f t="shared" si="381"/>
        <v>1</v>
      </c>
      <c r="AJ1639" s="73">
        <f t="shared" si="382"/>
        <v>1</v>
      </c>
      <c r="AK1639" s="73">
        <v>0.77137015336104409</v>
      </c>
      <c r="AL1639" s="95">
        <f t="shared" si="383"/>
        <v>1</v>
      </c>
      <c r="AM1639" s="107">
        <v>0</v>
      </c>
      <c r="AN1639" s="98">
        <f t="shared" si="384"/>
        <v>0</v>
      </c>
      <c r="AO1639" s="99" t="e">
        <f>SUMIF([1]Sheet1!$AB:$AB,E1639,[1]Sheet1!$AA:$AA)</f>
        <v>#VALUE!</v>
      </c>
      <c r="AP1639" s="100">
        <f t="shared" si="385"/>
        <v>1</v>
      </c>
      <c r="AQ1639" s="97">
        <f t="shared" si="386"/>
        <v>0</v>
      </c>
      <c r="AR1639" s="100">
        <f t="shared" si="387"/>
        <v>0.99638737711205483</v>
      </c>
      <c r="AS1639" s="101">
        <f t="shared" si="388"/>
        <v>3.6126228879451716E-3</v>
      </c>
      <c r="AT1639" s="100">
        <v>9.2798501423243085E-2</v>
      </c>
      <c r="AU1639" s="108">
        <f t="shared" si="389"/>
        <v>1</v>
      </c>
    </row>
    <row r="1640" spans="1:47">
      <c r="A1640" s="21">
        <v>44927</v>
      </c>
      <c r="B1640" s="22" t="s">
        <v>13</v>
      </c>
      <c r="C1640" s="22" t="s">
        <v>1532</v>
      </c>
      <c r="D1640" s="22" t="s">
        <v>1659</v>
      </c>
      <c r="E1640" s="22">
        <v>1003737310</v>
      </c>
      <c r="F1640" s="23" t="s">
        <v>15</v>
      </c>
      <c r="G1640" s="22">
        <v>1070351</v>
      </c>
      <c r="H1640" s="36" t="s">
        <v>20</v>
      </c>
      <c r="I1640" s="4" t="s">
        <v>3512</v>
      </c>
      <c r="J1640" s="4" t="s">
        <v>3512</v>
      </c>
      <c r="K1640" s="24">
        <v>3336</v>
      </c>
      <c r="L1640" s="25">
        <v>3336</v>
      </c>
      <c r="M1640" s="26">
        <v>1</v>
      </c>
      <c r="N1640" s="26">
        <v>1</v>
      </c>
      <c r="O1640" s="26">
        <v>0</v>
      </c>
      <c r="P1640" s="26">
        <v>3336</v>
      </c>
      <c r="Q1640" s="26">
        <v>0</v>
      </c>
      <c r="R1640" s="27">
        <v>213583.66</v>
      </c>
      <c r="S1640" s="27">
        <v>0</v>
      </c>
      <c r="T1640" s="28">
        <v>290000</v>
      </c>
      <c r="U1640" s="27">
        <v>0</v>
      </c>
      <c r="V1640" s="29">
        <v>1</v>
      </c>
      <c r="W1640" s="26">
        <v>0</v>
      </c>
      <c r="X1640" s="30">
        <f t="shared" si="375"/>
        <v>1</v>
      </c>
      <c r="Y1640" s="31">
        <f t="shared" si="376"/>
        <v>3336</v>
      </c>
      <c r="Z1640" s="31">
        <f t="shared" si="377"/>
        <v>213583.66</v>
      </c>
      <c r="AA1640" s="31">
        <f t="shared" si="378"/>
        <v>290000</v>
      </c>
      <c r="AB1640" s="5">
        <v>1</v>
      </c>
      <c r="AC1640" s="6">
        <v>352574.87</v>
      </c>
      <c r="AD1640" s="30">
        <v>0</v>
      </c>
      <c r="AE1640" s="67">
        <f t="shared" si="379"/>
        <v>1</v>
      </c>
      <c r="AF1640" s="70">
        <f>IF(C1640=Sheet6!$E$3,Sheet6!$E$4,IF('January 2023'!C1640=Sheet6!$F$3,Sheet6!$F$4,IF('January 2023'!C1640=Sheet6!$G$3,Sheet6!$G$4,IF('January 2023'!C1640=Sheet6!$H$3,Sheet6!$H$4,IF('January 2023'!C1640=Sheet6!$I$3,Sheet6!$I$4,IF('January 2023'!C1640=Sheet6!$J$3,Sheet6!$J$4,IF('January 2023'!C1640=Sheet6!$K$3,Sheet6!$K$4,IF('January 2023'!C1640=Sheet6!$L$3,Sheet6!$L$4))))))))</f>
        <v>9.2798501423243085E-2</v>
      </c>
      <c r="AG1640" s="74">
        <f t="shared" si="380"/>
        <v>1</v>
      </c>
      <c r="AH1640" s="71">
        <v>0.8536999999999999</v>
      </c>
      <c r="AI1640" s="72">
        <f t="shared" si="381"/>
        <v>1</v>
      </c>
      <c r="AJ1640" s="73">
        <f t="shared" si="382"/>
        <v>1</v>
      </c>
      <c r="AK1640" s="73">
        <v>0.77137015336104409</v>
      </c>
      <c r="AL1640" s="95">
        <f t="shared" si="383"/>
        <v>1</v>
      </c>
      <c r="AM1640" s="107">
        <v>0</v>
      </c>
      <c r="AN1640" s="98">
        <f t="shared" si="384"/>
        <v>0</v>
      </c>
      <c r="AO1640" s="99" t="e">
        <f>SUMIF([1]Sheet1!$AB:$AB,E1640,[1]Sheet1!$AA:$AA)</f>
        <v>#VALUE!</v>
      </c>
      <c r="AP1640" s="100">
        <f t="shared" si="385"/>
        <v>1</v>
      </c>
      <c r="AQ1640" s="97">
        <f t="shared" si="386"/>
        <v>0</v>
      </c>
      <c r="AR1640" s="100">
        <f t="shared" si="387"/>
        <v>1.3577817703844948</v>
      </c>
      <c r="AS1640" s="101">
        <f t="shared" si="388"/>
        <v>-0.35778177038449477</v>
      </c>
      <c r="AT1640" s="100">
        <v>9.2798501423243085E-2</v>
      </c>
      <c r="AU1640" s="108">
        <f t="shared" si="389"/>
        <v>1</v>
      </c>
    </row>
    <row r="1641" spans="1:47">
      <c r="A1641" s="21">
        <v>44927</v>
      </c>
      <c r="B1641" s="23" t="s">
        <v>13</v>
      </c>
      <c r="C1641" s="23" t="s">
        <v>1532</v>
      </c>
      <c r="D1641" s="23" t="s">
        <v>1663</v>
      </c>
      <c r="E1641" s="23">
        <v>1002050492</v>
      </c>
      <c r="F1641" s="23" t="s">
        <v>15</v>
      </c>
      <c r="G1641" s="23">
        <v>1070351</v>
      </c>
      <c r="H1641" s="37" t="s">
        <v>20</v>
      </c>
      <c r="I1641" s="4" t="s">
        <v>3512</v>
      </c>
      <c r="J1641" s="4" t="s">
        <v>3512</v>
      </c>
      <c r="K1641" s="24">
        <v>3316</v>
      </c>
      <c r="L1641" s="24">
        <v>3316</v>
      </c>
      <c r="M1641" s="29">
        <v>1</v>
      </c>
      <c r="N1641" s="29">
        <v>1</v>
      </c>
      <c r="O1641" s="29">
        <v>0</v>
      </c>
      <c r="P1641" s="29">
        <v>3316</v>
      </c>
      <c r="Q1641" s="29">
        <v>0</v>
      </c>
      <c r="R1641" s="28">
        <v>212303.18</v>
      </c>
      <c r="S1641" s="28">
        <v>0</v>
      </c>
      <c r="T1641" s="28">
        <v>212303.18</v>
      </c>
      <c r="U1641" s="28">
        <v>0</v>
      </c>
      <c r="V1641" s="29">
        <v>1</v>
      </c>
      <c r="W1641" s="29">
        <v>0</v>
      </c>
      <c r="X1641" s="32">
        <f t="shared" si="375"/>
        <v>1</v>
      </c>
      <c r="Y1641" s="33">
        <f t="shared" si="376"/>
        <v>3316</v>
      </c>
      <c r="Z1641" s="33">
        <f t="shared" si="377"/>
        <v>212303.18</v>
      </c>
      <c r="AA1641" s="33">
        <f t="shared" si="378"/>
        <v>212303.18</v>
      </c>
      <c r="AB1641" s="5">
        <v>1</v>
      </c>
      <c r="AC1641" s="6">
        <v>211222.18</v>
      </c>
      <c r="AD1641" s="32">
        <v>0</v>
      </c>
      <c r="AE1641" s="67">
        <f t="shared" si="379"/>
        <v>1</v>
      </c>
      <c r="AF1641" s="70">
        <f>IF(C1641=Sheet6!$E$3,Sheet6!$E$4,IF('January 2023'!C1641=Sheet6!$F$3,Sheet6!$F$4,IF('January 2023'!C1641=Sheet6!$G$3,Sheet6!$G$4,IF('January 2023'!C1641=Sheet6!$H$3,Sheet6!$H$4,IF('January 2023'!C1641=Sheet6!$I$3,Sheet6!$I$4,IF('January 2023'!C1641=Sheet6!$J$3,Sheet6!$J$4,IF('January 2023'!C1641=Sheet6!$K$3,Sheet6!$K$4,IF('January 2023'!C1641=Sheet6!$L$3,Sheet6!$L$4))))))))</f>
        <v>9.2798501423243085E-2</v>
      </c>
      <c r="AG1641" s="74">
        <f t="shared" si="380"/>
        <v>1</v>
      </c>
      <c r="AH1641" s="71">
        <v>0.8536999999999999</v>
      </c>
      <c r="AI1641" s="72">
        <f t="shared" si="381"/>
        <v>1</v>
      </c>
      <c r="AJ1641" s="73">
        <f t="shared" si="382"/>
        <v>1</v>
      </c>
      <c r="AK1641" s="73">
        <v>0.77137015336104409</v>
      </c>
      <c r="AL1641" s="95">
        <f t="shared" si="383"/>
        <v>1</v>
      </c>
      <c r="AM1641" s="107">
        <v>0</v>
      </c>
      <c r="AN1641" s="98">
        <f t="shared" si="384"/>
        <v>0</v>
      </c>
      <c r="AO1641" s="99" t="e">
        <f>SUMIF([1]Sheet1!$AB:$AB,E1641,[1]Sheet1!$AA:$AA)</f>
        <v>#VALUE!</v>
      </c>
      <c r="AP1641" s="100">
        <f t="shared" si="385"/>
        <v>1</v>
      </c>
      <c r="AQ1641" s="97">
        <f t="shared" si="386"/>
        <v>0</v>
      </c>
      <c r="AR1641" s="100">
        <f t="shared" si="387"/>
        <v>1</v>
      </c>
      <c r="AS1641" s="101">
        <f t="shared" si="388"/>
        <v>0</v>
      </c>
      <c r="AT1641" s="100">
        <v>9.2798501423243085E-2</v>
      </c>
      <c r="AU1641" s="108">
        <f t="shared" si="389"/>
        <v>1</v>
      </c>
    </row>
    <row r="1642" spans="1:47">
      <c r="A1642" s="21">
        <v>44927</v>
      </c>
      <c r="B1642" s="22" t="s">
        <v>13</v>
      </c>
      <c r="C1642" s="22" t="s">
        <v>1532</v>
      </c>
      <c r="D1642" s="22" t="s">
        <v>1661</v>
      </c>
      <c r="E1642" s="22">
        <v>1002050463</v>
      </c>
      <c r="F1642" s="23" t="s">
        <v>15</v>
      </c>
      <c r="G1642" s="22">
        <v>1070351</v>
      </c>
      <c r="H1642" s="36" t="s">
        <v>20</v>
      </c>
      <c r="I1642" s="4" t="s">
        <v>3512</v>
      </c>
      <c r="J1642" s="4" t="s">
        <v>3512</v>
      </c>
      <c r="K1642" s="24">
        <v>3208</v>
      </c>
      <c r="L1642" s="25">
        <v>3208</v>
      </c>
      <c r="M1642" s="26">
        <v>1</v>
      </c>
      <c r="N1642" s="26">
        <v>1</v>
      </c>
      <c r="O1642" s="26">
        <v>0</v>
      </c>
      <c r="P1642" s="26">
        <v>3208</v>
      </c>
      <c r="Q1642" s="26">
        <v>0</v>
      </c>
      <c r="R1642" s="27">
        <v>205388.6</v>
      </c>
      <c r="S1642" s="27">
        <v>0</v>
      </c>
      <c r="T1642" s="28">
        <v>214200</v>
      </c>
      <c r="U1642" s="27">
        <v>0</v>
      </c>
      <c r="V1642" s="29">
        <v>1</v>
      </c>
      <c r="W1642" s="26">
        <v>0</v>
      </c>
      <c r="X1642" s="30">
        <f t="shared" si="375"/>
        <v>1</v>
      </c>
      <c r="Y1642" s="31">
        <f t="shared" si="376"/>
        <v>3208</v>
      </c>
      <c r="Z1642" s="31">
        <f t="shared" si="377"/>
        <v>205388.6</v>
      </c>
      <c r="AA1642" s="31">
        <f t="shared" si="378"/>
        <v>214200</v>
      </c>
      <c r="AB1642" s="5">
        <v>1</v>
      </c>
      <c r="AC1642" s="6">
        <v>210278.78</v>
      </c>
      <c r="AD1642" s="30">
        <v>0</v>
      </c>
      <c r="AE1642" s="67">
        <f t="shared" si="379"/>
        <v>1</v>
      </c>
      <c r="AF1642" s="70">
        <f>IF(C1642=Sheet6!$E$3,Sheet6!$E$4,IF('January 2023'!C1642=Sheet6!$F$3,Sheet6!$F$4,IF('January 2023'!C1642=Sheet6!$G$3,Sheet6!$G$4,IF('January 2023'!C1642=Sheet6!$H$3,Sheet6!$H$4,IF('January 2023'!C1642=Sheet6!$I$3,Sheet6!$I$4,IF('January 2023'!C1642=Sheet6!$J$3,Sheet6!$J$4,IF('January 2023'!C1642=Sheet6!$K$3,Sheet6!$K$4,IF('January 2023'!C1642=Sheet6!$L$3,Sheet6!$L$4))))))))</f>
        <v>9.2798501423243085E-2</v>
      </c>
      <c r="AG1642" s="74">
        <f t="shared" si="380"/>
        <v>1</v>
      </c>
      <c r="AH1642" s="71">
        <v>0.8536999999999999</v>
      </c>
      <c r="AI1642" s="72">
        <f t="shared" si="381"/>
        <v>1</v>
      </c>
      <c r="AJ1642" s="73">
        <f t="shared" si="382"/>
        <v>1</v>
      </c>
      <c r="AK1642" s="73">
        <v>0.77137015336104409</v>
      </c>
      <c r="AL1642" s="95">
        <f t="shared" si="383"/>
        <v>1</v>
      </c>
      <c r="AM1642" s="107">
        <v>0</v>
      </c>
      <c r="AN1642" s="98">
        <f t="shared" si="384"/>
        <v>0</v>
      </c>
      <c r="AO1642" s="99" t="e">
        <f>SUMIF([1]Sheet1!$AB:$AB,E1642,[1]Sheet1!$AA:$AA)</f>
        <v>#VALUE!</v>
      </c>
      <c r="AP1642" s="100">
        <f t="shared" si="385"/>
        <v>1</v>
      </c>
      <c r="AQ1642" s="97">
        <f t="shared" si="386"/>
        <v>0</v>
      </c>
      <c r="AR1642" s="100">
        <f t="shared" si="387"/>
        <v>1.0429011152517715</v>
      </c>
      <c r="AS1642" s="101">
        <f t="shared" si="388"/>
        <v>-4.2901115251771538E-2</v>
      </c>
      <c r="AT1642" s="100">
        <v>9.2798501423243085E-2</v>
      </c>
      <c r="AU1642" s="108">
        <f t="shared" si="389"/>
        <v>1</v>
      </c>
    </row>
    <row r="1643" spans="1:47">
      <c r="A1643" s="21">
        <v>44927</v>
      </c>
      <c r="B1643" s="23" t="s">
        <v>13</v>
      </c>
      <c r="C1643" s="23" t="s">
        <v>1532</v>
      </c>
      <c r="D1643" s="23" t="s">
        <v>1669</v>
      </c>
      <c r="E1643" s="23">
        <v>1002907160</v>
      </c>
      <c r="F1643" s="23" t="s">
        <v>15</v>
      </c>
      <c r="G1643" s="23">
        <v>1070363</v>
      </c>
      <c r="H1643" s="37" t="s">
        <v>20</v>
      </c>
      <c r="I1643" s="4" t="s">
        <v>3512</v>
      </c>
      <c r="J1643" s="4" t="s">
        <v>3512</v>
      </c>
      <c r="K1643" s="24">
        <v>2840</v>
      </c>
      <c r="L1643" s="24">
        <v>2840</v>
      </c>
      <c r="M1643" s="29">
        <v>1</v>
      </c>
      <c r="N1643" s="29">
        <v>1</v>
      </c>
      <c r="O1643" s="29">
        <v>0</v>
      </c>
      <c r="P1643" s="29">
        <v>2840</v>
      </c>
      <c r="Q1643" s="29">
        <v>0</v>
      </c>
      <c r="R1643" s="28">
        <v>181827.82</v>
      </c>
      <c r="S1643" s="28">
        <v>0</v>
      </c>
      <c r="T1643" s="28">
        <v>180000</v>
      </c>
      <c r="U1643" s="28">
        <v>0</v>
      </c>
      <c r="V1643" s="29">
        <v>1</v>
      </c>
      <c r="W1643" s="29">
        <v>0</v>
      </c>
      <c r="X1643" s="32">
        <f t="shared" si="375"/>
        <v>1</v>
      </c>
      <c r="Y1643" s="33">
        <f t="shared" si="376"/>
        <v>2840</v>
      </c>
      <c r="Z1643" s="33">
        <f t="shared" si="377"/>
        <v>181827.82</v>
      </c>
      <c r="AA1643" s="33">
        <f t="shared" si="378"/>
        <v>180000</v>
      </c>
      <c r="AB1643" s="5">
        <v>1</v>
      </c>
      <c r="AC1643" s="6">
        <v>241100.96</v>
      </c>
      <c r="AD1643" s="32">
        <v>0</v>
      </c>
      <c r="AE1643" s="67">
        <f t="shared" si="379"/>
        <v>1</v>
      </c>
      <c r="AF1643" s="70">
        <f>IF(C1643=Sheet6!$E$3,Sheet6!$E$4,IF('January 2023'!C1643=Sheet6!$F$3,Sheet6!$F$4,IF('January 2023'!C1643=Sheet6!$G$3,Sheet6!$G$4,IF('January 2023'!C1643=Sheet6!$H$3,Sheet6!$H$4,IF('January 2023'!C1643=Sheet6!$I$3,Sheet6!$I$4,IF('January 2023'!C1643=Sheet6!$J$3,Sheet6!$J$4,IF('January 2023'!C1643=Sheet6!$K$3,Sheet6!$K$4,IF('January 2023'!C1643=Sheet6!$L$3,Sheet6!$L$4))))))))</f>
        <v>9.2798501423243085E-2</v>
      </c>
      <c r="AG1643" s="74">
        <f t="shared" si="380"/>
        <v>1</v>
      </c>
      <c r="AH1643" s="71">
        <v>0.8536999999999999</v>
      </c>
      <c r="AI1643" s="72">
        <f t="shared" si="381"/>
        <v>1</v>
      </c>
      <c r="AJ1643" s="73">
        <f t="shared" si="382"/>
        <v>1</v>
      </c>
      <c r="AK1643" s="73">
        <v>0.77137015336104409</v>
      </c>
      <c r="AL1643" s="95">
        <f t="shared" si="383"/>
        <v>1</v>
      </c>
      <c r="AM1643" s="107">
        <v>0</v>
      </c>
      <c r="AN1643" s="98">
        <f t="shared" si="384"/>
        <v>0</v>
      </c>
      <c r="AO1643" s="99" t="e">
        <f>SUMIF([1]Sheet1!$AB:$AB,E1643,[1]Sheet1!$AA:$AA)</f>
        <v>#VALUE!</v>
      </c>
      <c r="AP1643" s="100">
        <f t="shared" si="385"/>
        <v>1</v>
      </c>
      <c r="AQ1643" s="97">
        <f t="shared" si="386"/>
        <v>0</v>
      </c>
      <c r="AR1643" s="100">
        <f t="shared" si="387"/>
        <v>0.98994752288181198</v>
      </c>
      <c r="AS1643" s="101">
        <f t="shared" si="388"/>
        <v>1.0052477118188019E-2</v>
      </c>
      <c r="AT1643" s="100">
        <v>9.2798501423243085E-2</v>
      </c>
      <c r="AU1643" s="108">
        <f t="shared" si="389"/>
        <v>1</v>
      </c>
    </row>
    <row r="1644" spans="1:47">
      <c r="A1644" s="21">
        <v>44927</v>
      </c>
      <c r="B1644" s="22" t="s">
        <v>13</v>
      </c>
      <c r="C1644" s="22" t="s">
        <v>1532</v>
      </c>
      <c r="D1644" s="22" t="s">
        <v>1666</v>
      </c>
      <c r="E1644" s="22">
        <v>1002050871</v>
      </c>
      <c r="F1644" s="23" t="s">
        <v>15</v>
      </c>
      <c r="G1644" s="22">
        <v>1079201</v>
      </c>
      <c r="H1644" s="36" t="s">
        <v>20</v>
      </c>
      <c r="I1644" s="4" t="s">
        <v>3512</v>
      </c>
      <c r="J1644" s="4" t="s">
        <v>3512</v>
      </c>
      <c r="K1644" s="24">
        <v>2701</v>
      </c>
      <c r="L1644" s="25">
        <v>2701</v>
      </c>
      <c r="M1644" s="26">
        <v>1</v>
      </c>
      <c r="N1644" s="26">
        <v>1</v>
      </c>
      <c r="O1644" s="26">
        <v>0</v>
      </c>
      <c r="P1644" s="26">
        <v>2701</v>
      </c>
      <c r="Q1644" s="26">
        <v>0</v>
      </c>
      <c r="R1644" s="27">
        <v>172928.49</v>
      </c>
      <c r="S1644" s="27">
        <v>0</v>
      </c>
      <c r="T1644" s="28">
        <v>172928.49</v>
      </c>
      <c r="U1644" s="27">
        <v>0</v>
      </c>
      <c r="V1644" s="29">
        <v>1</v>
      </c>
      <c r="W1644" s="26">
        <v>0</v>
      </c>
      <c r="X1644" s="30">
        <f t="shared" si="375"/>
        <v>1</v>
      </c>
      <c r="Y1644" s="31">
        <f t="shared" si="376"/>
        <v>2701</v>
      </c>
      <c r="Z1644" s="31">
        <f t="shared" si="377"/>
        <v>172928.49</v>
      </c>
      <c r="AA1644" s="31">
        <f t="shared" si="378"/>
        <v>172928.49</v>
      </c>
      <c r="AB1644" s="5">
        <v>1</v>
      </c>
      <c r="AC1644" s="6">
        <v>190902.26</v>
      </c>
      <c r="AD1644" s="30">
        <v>0</v>
      </c>
      <c r="AE1644" s="67">
        <f t="shared" si="379"/>
        <v>1</v>
      </c>
      <c r="AF1644" s="70">
        <f>IF(C1644=Sheet6!$E$3,Sheet6!$E$4,IF('January 2023'!C1644=Sheet6!$F$3,Sheet6!$F$4,IF('January 2023'!C1644=Sheet6!$G$3,Sheet6!$G$4,IF('January 2023'!C1644=Sheet6!$H$3,Sheet6!$H$4,IF('January 2023'!C1644=Sheet6!$I$3,Sheet6!$I$4,IF('January 2023'!C1644=Sheet6!$J$3,Sheet6!$J$4,IF('January 2023'!C1644=Sheet6!$K$3,Sheet6!$K$4,IF('January 2023'!C1644=Sheet6!$L$3,Sheet6!$L$4))))))))</f>
        <v>9.2798501423243085E-2</v>
      </c>
      <c r="AG1644" s="74">
        <f t="shared" si="380"/>
        <v>1</v>
      </c>
      <c r="AH1644" s="71">
        <v>0.8536999999999999</v>
      </c>
      <c r="AI1644" s="72">
        <f t="shared" si="381"/>
        <v>1</v>
      </c>
      <c r="AJ1644" s="73">
        <f t="shared" si="382"/>
        <v>1</v>
      </c>
      <c r="AK1644" s="73">
        <v>0.77137015336104409</v>
      </c>
      <c r="AL1644" s="95">
        <f t="shared" si="383"/>
        <v>1</v>
      </c>
      <c r="AM1644" s="107">
        <v>0</v>
      </c>
      <c r="AN1644" s="98">
        <f t="shared" si="384"/>
        <v>0</v>
      </c>
      <c r="AO1644" s="99" t="e">
        <f>SUMIF([1]Sheet1!$AB:$AB,E1644,[1]Sheet1!$AA:$AA)</f>
        <v>#VALUE!</v>
      </c>
      <c r="AP1644" s="100">
        <f t="shared" si="385"/>
        <v>1</v>
      </c>
      <c r="AQ1644" s="97">
        <f t="shared" si="386"/>
        <v>0</v>
      </c>
      <c r="AR1644" s="100">
        <f t="shared" si="387"/>
        <v>1</v>
      </c>
      <c r="AS1644" s="101">
        <f t="shared" si="388"/>
        <v>0</v>
      </c>
      <c r="AT1644" s="100">
        <v>9.2798501423243085E-2</v>
      </c>
      <c r="AU1644" s="108">
        <f t="shared" si="389"/>
        <v>1</v>
      </c>
    </row>
    <row r="1645" spans="1:47">
      <c r="A1645" s="21">
        <v>44927</v>
      </c>
      <c r="B1645" s="23" t="s">
        <v>13</v>
      </c>
      <c r="C1645" s="23" t="s">
        <v>1532</v>
      </c>
      <c r="D1645" s="23" t="s">
        <v>1675</v>
      </c>
      <c r="E1645" s="23">
        <v>1002050582</v>
      </c>
      <c r="F1645" s="23" t="s">
        <v>15</v>
      </c>
      <c r="G1645" s="23">
        <v>1070351</v>
      </c>
      <c r="H1645" s="37" t="s">
        <v>20</v>
      </c>
      <c r="I1645" s="4" t="s">
        <v>3512</v>
      </c>
      <c r="J1645" s="4" t="s">
        <v>3512</v>
      </c>
      <c r="K1645" s="24">
        <v>1880</v>
      </c>
      <c r="L1645" s="24">
        <v>1880</v>
      </c>
      <c r="M1645" s="29">
        <v>1</v>
      </c>
      <c r="N1645" s="29">
        <v>1</v>
      </c>
      <c r="O1645" s="29">
        <v>0</v>
      </c>
      <c r="P1645" s="29">
        <v>1880</v>
      </c>
      <c r="Q1645" s="29">
        <v>0</v>
      </c>
      <c r="R1645" s="28">
        <v>120364.89000000001</v>
      </c>
      <c r="S1645" s="28">
        <v>0</v>
      </c>
      <c r="T1645" s="28">
        <v>120500</v>
      </c>
      <c r="U1645" s="28">
        <v>0</v>
      </c>
      <c r="V1645" s="29">
        <v>1</v>
      </c>
      <c r="W1645" s="29">
        <v>0</v>
      </c>
      <c r="X1645" s="32">
        <f t="shared" si="375"/>
        <v>1</v>
      </c>
      <c r="Y1645" s="33">
        <f t="shared" si="376"/>
        <v>1880</v>
      </c>
      <c r="Z1645" s="33">
        <f t="shared" si="377"/>
        <v>120364.89000000001</v>
      </c>
      <c r="AA1645" s="33">
        <f t="shared" si="378"/>
        <v>120500</v>
      </c>
      <c r="AB1645" s="5">
        <v>1</v>
      </c>
      <c r="AC1645" s="6">
        <v>121330.03</v>
      </c>
      <c r="AD1645" s="32">
        <v>0</v>
      </c>
      <c r="AE1645" s="67">
        <f t="shared" si="379"/>
        <v>1</v>
      </c>
      <c r="AF1645" s="70">
        <f>IF(C1645=Sheet6!$E$3,Sheet6!$E$4,IF('January 2023'!C1645=Sheet6!$F$3,Sheet6!$F$4,IF('January 2023'!C1645=Sheet6!$G$3,Sheet6!$G$4,IF('January 2023'!C1645=Sheet6!$H$3,Sheet6!$H$4,IF('January 2023'!C1645=Sheet6!$I$3,Sheet6!$I$4,IF('January 2023'!C1645=Sheet6!$J$3,Sheet6!$J$4,IF('January 2023'!C1645=Sheet6!$K$3,Sheet6!$K$4,IF('January 2023'!C1645=Sheet6!$L$3,Sheet6!$L$4))))))))</f>
        <v>9.2798501423243085E-2</v>
      </c>
      <c r="AG1645" s="74">
        <f t="shared" si="380"/>
        <v>1</v>
      </c>
      <c r="AH1645" s="71">
        <v>0.8536999999999999</v>
      </c>
      <c r="AI1645" s="72">
        <f t="shared" si="381"/>
        <v>1</v>
      </c>
      <c r="AJ1645" s="73">
        <f t="shared" si="382"/>
        <v>1</v>
      </c>
      <c r="AK1645" s="73">
        <v>0.77137015336104409</v>
      </c>
      <c r="AL1645" s="95">
        <f t="shared" si="383"/>
        <v>1</v>
      </c>
      <c r="AM1645" s="107">
        <v>0</v>
      </c>
      <c r="AN1645" s="98">
        <f t="shared" si="384"/>
        <v>0</v>
      </c>
      <c r="AO1645" s="99" t="e">
        <f>SUMIF([1]Sheet1!$AB:$AB,E1645,[1]Sheet1!$AA:$AA)</f>
        <v>#VALUE!</v>
      </c>
      <c r="AP1645" s="100">
        <f t="shared" si="385"/>
        <v>1</v>
      </c>
      <c r="AQ1645" s="97">
        <f t="shared" si="386"/>
        <v>0</v>
      </c>
      <c r="AR1645" s="100">
        <f t="shared" si="387"/>
        <v>1.0011225034144091</v>
      </c>
      <c r="AS1645" s="101">
        <f t="shared" si="388"/>
        <v>-1.1225034144091151E-3</v>
      </c>
      <c r="AT1645" s="100">
        <v>9.2798501423243085E-2</v>
      </c>
      <c r="AU1645" s="108">
        <f t="shared" si="389"/>
        <v>1</v>
      </c>
    </row>
    <row r="1646" spans="1:47">
      <c r="A1646" s="21">
        <v>44927</v>
      </c>
      <c r="B1646" s="22" t="s">
        <v>13</v>
      </c>
      <c r="C1646" s="22" t="s">
        <v>1532</v>
      </c>
      <c r="D1646" s="22" t="s">
        <v>1680</v>
      </c>
      <c r="E1646" s="22">
        <v>1002050637</v>
      </c>
      <c r="F1646" s="23" t="s">
        <v>15</v>
      </c>
      <c r="G1646" s="22">
        <v>1070351</v>
      </c>
      <c r="H1646" s="36" t="s">
        <v>20</v>
      </c>
      <c r="I1646" s="4" t="s">
        <v>3512</v>
      </c>
      <c r="J1646" s="4" t="s">
        <v>3512</v>
      </c>
      <c r="K1646" s="24">
        <v>1844</v>
      </c>
      <c r="L1646" s="25">
        <v>1844</v>
      </c>
      <c r="M1646" s="26">
        <v>1</v>
      </c>
      <c r="N1646" s="26">
        <v>1</v>
      </c>
      <c r="O1646" s="26">
        <v>0</v>
      </c>
      <c r="P1646" s="26">
        <v>1844</v>
      </c>
      <c r="Q1646" s="26">
        <v>0</v>
      </c>
      <c r="R1646" s="27">
        <v>118060.03</v>
      </c>
      <c r="S1646" s="27">
        <v>0</v>
      </c>
      <c r="T1646" s="28">
        <v>117500</v>
      </c>
      <c r="U1646" s="27">
        <v>0</v>
      </c>
      <c r="V1646" s="29">
        <v>1</v>
      </c>
      <c r="W1646" s="26">
        <v>0</v>
      </c>
      <c r="X1646" s="30">
        <f t="shared" si="375"/>
        <v>1</v>
      </c>
      <c r="Y1646" s="31">
        <f t="shared" si="376"/>
        <v>1844</v>
      </c>
      <c r="Z1646" s="31">
        <f t="shared" si="377"/>
        <v>118060.03</v>
      </c>
      <c r="AA1646" s="31">
        <f t="shared" si="378"/>
        <v>117500</v>
      </c>
      <c r="AB1646" s="5">
        <v>1</v>
      </c>
      <c r="AC1646" s="6">
        <v>110712.67</v>
      </c>
      <c r="AD1646" s="30">
        <v>0</v>
      </c>
      <c r="AE1646" s="67">
        <f t="shared" si="379"/>
        <v>1</v>
      </c>
      <c r="AF1646" s="70">
        <f>IF(C1646=Sheet6!$E$3,Sheet6!$E$4,IF('January 2023'!C1646=Sheet6!$F$3,Sheet6!$F$4,IF('January 2023'!C1646=Sheet6!$G$3,Sheet6!$G$4,IF('January 2023'!C1646=Sheet6!$H$3,Sheet6!$H$4,IF('January 2023'!C1646=Sheet6!$I$3,Sheet6!$I$4,IF('January 2023'!C1646=Sheet6!$J$3,Sheet6!$J$4,IF('January 2023'!C1646=Sheet6!$K$3,Sheet6!$K$4,IF('January 2023'!C1646=Sheet6!$L$3,Sheet6!$L$4))))))))</f>
        <v>9.2798501423243085E-2</v>
      </c>
      <c r="AG1646" s="74">
        <f t="shared" si="380"/>
        <v>1</v>
      </c>
      <c r="AH1646" s="71">
        <v>0.8536999999999999</v>
      </c>
      <c r="AI1646" s="72">
        <f t="shared" si="381"/>
        <v>1</v>
      </c>
      <c r="AJ1646" s="73">
        <f t="shared" si="382"/>
        <v>1</v>
      </c>
      <c r="AK1646" s="73">
        <v>0.77137015336104409</v>
      </c>
      <c r="AL1646" s="95">
        <f t="shared" si="383"/>
        <v>1</v>
      </c>
      <c r="AM1646" s="107">
        <v>0</v>
      </c>
      <c r="AN1646" s="98">
        <f t="shared" si="384"/>
        <v>0</v>
      </c>
      <c r="AO1646" s="99" t="e">
        <f>SUMIF([1]Sheet1!$AB:$AB,E1646,[1]Sheet1!$AA:$AA)</f>
        <v>#VALUE!</v>
      </c>
      <c r="AP1646" s="100">
        <f t="shared" si="385"/>
        <v>1</v>
      </c>
      <c r="AQ1646" s="97">
        <f t="shared" si="386"/>
        <v>0</v>
      </c>
      <c r="AR1646" s="100">
        <f t="shared" si="387"/>
        <v>0.99525639625875073</v>
      </c>
      <c r="AS1646" s="101">
        <f t="shared" si="388"/>
        <v>4.7436037412492693E-3</v>
      </c>
      <c r="AT1646" s="100">
        <v>9.2798501423243085E-2</v>
      </c>
      <c r="AU1646" s="108">
        <f t="shared" si="389"/>
        <v>1</v>
      </c>
    </row>
    <row r="1647" spans="1:47">
      <c r="A1647" s="21">
        <v>44927</v>
      </c>
      <c r="B1647" s="23" t="s">
        <v>13</v>
      </c>
      <c r="C1647" s="23" t="s">
        <v>1532</v>
      </c>
      <c r="D1647" s="23" t="s">
        <v>1682</v>
      </c>
      <c r="E1647" s="23">
        <v>1002402406</v>
      </c>
      <c r="F1647" s="23" t="s">
        <v>15</v>
      </c>
      <c r="G1647" s="23">
        <v>1070351</v>
      </c>
      <c r="H1647" s="37" t="s">
        <v>20</v>
      </c>
      <c r="I1647" s="4" t="s">
        <v>3512</v>
      </c>
      <c r="J1647" s="4" t="s">
        <v>3512</v>
      </c>
      <c r="K1647" s="24">
        <v>1773</v>
      </c>
      <c r="L1647" s="24">
        <v>1773</v>
      </c>
      <c r="M1647" s="29">
        <v>1</v>
      </c>
      <c r="N1647" s="29">
        <v>1</v>
      </c>
      <c r="O1647" s="29">
        <v>0</v>
      </c>
      <c r="P1647" s="29">
        <v>1773</v>
      </c>
      <c r="Q1647" s="29">
        <v>0</v>
      </c>
      <c r="R1647" s="28">
        <v>113514.34</v>
      </c>
      <c r="S1647" s="28">
        <v>0</v>
      </c>
      <c r="T1647" s="28">
        <v>113515</v>
      </c>
      <c r="U1647" s="28">
        <v>0</v>
      </c>
      <c r="V1647" s="29">
        <v>1</v>
      </c>
      <c r="W1647" s="29">
        <v>0</v>
      </c>
      <c r="X1647" s="32">
        <f t="shared" si="375"/>
        <v>1</v>
      </c>
      <c r="Y1647" s="33">
        <f t="shared" si="376"/>
        <v>1773</v>
      </c>
      <c r="Z1647" s="33">
        <f t="shared" si="377"/>
        <v>113514.34</v>
      </c>
      <c r="AA1647" s="33">
        <f t="shared" si="378"/>
        <v>113515</v>
      </c>
      <c r="AB1647" s="5">
        <v>1</v>
      </c>
      <c r="AC1647" s="6">
        <v>109922.55</v>
      </c>
      <c r="AD1647" s="32">
        <v>0</v>
      </c>
      <c r="AE1647" s="67">
        <f t="shared" si="379"/>
        <v>1</v>
      </c>
      <c r="AF1647" s="70">
        <f>IF(C1647=Sheet6!$E$3,Sheet6!$E$4,IF('January 2023'!C1647=Sheet6!$F$3,Sheet6!$F$4,IF('January 2023'!C1647=Sheet6!$G$3,Sheet6!$G$4,IF('January 2023'!C1647=Sheet6!$H$3,Sheet6!$H$4,IF('January 2023'!C1647=Sheet6!$I$3,Sheet6!$I$4,IF('January 2023'!C1647=Sheet6!$J$3,Sheet6!$J$4,IF('January 2023'!C1647=Sheet6!$K$3,Sheet6!$K$4,IF('January 2023'!C1647=Sheet6!$L$3,Sheet6!$L$4))))))))</f>
        <v>9.2798501423243085E-2</v>
      </c>
      <c r="AG1647" s="74">
        <f t="shared" si="380"/>
        <v>1</v>
      </c>
      <c r="AH1647" s="71">
        <v>0.8536999999999999</v>
      </c>
      <c r="AI1647" s="72">
        <f t="shared" si="381"/>
        <v>1</v>
      </c>
      <c r="AJ1647" s="73">
        <f t="shared" si="382"/>
        <v>1</v>
      </c>
      <c r="AK1647" s="73">
        <v>0.77137015336104409</v>
      </c>
      <c r="AL1647" s="95">
        <f t="shared" si="383"/>
        <v>1</v>
      </c>
      <c r="AM1647" s="107">
        <v>0</v>
      </c>
      <c r="AN1647" s="98">
        <f t="shared" si="384"/>
        <v>0</v>
      </c>
      <c r="AO1647" s="99" t="e">
        <f>SUMIF([1]Sheet1!$AB:$AB,E1647,[1]Sheet1!$AA:$AA)</f>
        <v>#VALUE!</v>
      </c>
      <c r="AP1647" s="100">
        <f t="shared" si="385"/>
        <v>1</v>
      </c>
      <c r="AQ1647" s="97">
        <f t="shared" si="386"/>
        <v>0</v>
      </c>
      <c r="AR1647" s="100">
        <f t="shared" si="387"/>
        <v>1.0000058142433812</v>
      </c>
      <c r="AS1647" s="101">
        <f t="shared" si="388"/>
        <v>-5.8142433811969596E-6</v>
      </c>
      <c r="AT1647" s="100">
        <v>9.2798501423243085E-2</v>
      </c>
      <c r="AU1647" s="108">
        <f t="shared" si="389"/>
        <v>1</v>
      </c>
    </row>
    <row r="1648" spans="1:47">
      <c r="A1648" s="21">
        <v>44927</v>
      </c>
      <c r="B1648" s="23" t="s">
        <v>13</v>
      </c>
      <c r="C1648" s="23" t="s">
        <v>1532</v>
      </c>
      <c r="D1648" s="23" t="s">
        <v>1678</v>
      </c>
      <c r="E1648" s="23">
        <v>1002184423</v>
      </c>
      <c r="F1648" s="23" t="s">
        <v>15</v>
      </c>
      <c r="G1648" s="23">
        <v>1070351</v>
      </c>
      <c r="H1648" s="37" t="s">
        <v>20</v>
      </c>
      <c r="I1648" s="4" t="s">
        <v>3512</v>
      </c>
      <c r="J1648" s="4" t="s">
        <v>3512</v>
      </c>
      <c r="K1648" s="24">
        <v>1500</v>
      </c>
      <c r="L1648" s="24">
        <v>1500</v>
      </c>
      <c r="M1648" s="29">
        <v>1</v>
      </c>
      <c r="N1648" s="29">
        <v>1</v>
      </c>
      <c r="O1648" s="29">
        <v>0</v>
      </c>
      <c r="P1648" s="29">
        <v>1500</v>
      </c>
      <c r="Q1648" s="29">
        <v>0</v>
      </c>
      <c r="R1648" s="28">
        <v>96035.82</v>
      </c>
      <c r="S1648" s="28">
        <v>0</v>
      </c>
      <c r="T1648" s="28">
        <v>96035.82</v>
      </c>
      <c r="U1648" s="28">
        <v>0</v>
      </c>
      <c r="V1648" s="29">
        <v>1</v>
      </c>
      <c r="W1648" s="29">
        <v>0</v>
      </c>
      <c r="X1648" s="32">
        <f t="shared" si="375"/>
        <v>1</v>
      </c>
      <c r="Y1648" s="33">
        <f t="shared" si="376"/>
        <v>1500</v>
      </c>
      <c r="Z1648" s="33">
        <f t="shared" si="377"/>
        <v>96035.82</v>
      </c>
      <c r="AA1648" s="33">
        <f t="shared" si="378"/>
        <v>96035.82</v>
      </c>
      <c r="AB1648" s="5">
        <v>1</v>
      </c>
      <c r="AC1648" s="6">
        <v>62309.42</v>
      </c>
      <c r="AD1648" s="32">
        <v>0</v>
      </c>
      <c r="AE1648" s="67">
        <f t="shared" si="379"/>
        <v>1</v>
      </c>
      <c r="AF1648" s="70">
        <f>IF(C1648=Sheet6!$E$3,Sheet6!$E$4,IF('January 2023'!C1648=Sheet6!$F$3,Sheet6!$F$4,IF('January 2023'!C1648=Sheet6!$G$3,Sheet6!$G$4,IF('January 2023'!C1648=Sheet6!$H$3,Sheet6!$H$4,IF('January 2023'!C1648=Sheet6!$I$3,Sheet6!$I$4,IF('January 2023'!C1648=Sheet6!$J$3,Sheet6!$J$4,IF('January 2023'!C1648=Sheet6!$K$3,Sheet6!$K$4,IF('January 2023'!C1648=Sheet6!$L$3,Sheet6!$L$4))))))))</f>
        <v>9.2798501423243085E-2</v>
      </c>
      <c r="AG1648" s="74">
        <f t="shared" si="380"/>
        <v>1</v>
      </c>
      <c r="AH1648" s="71">
        <v>0.8536999999999999</v>
      </c>
      <c r="AI1648" s="72">
        <f t="shared" si="381"/>
        <v>1</v>
      </c>
      <c r="AJ1648" s="73">
        <f t="shared" si="382"/>
        <v>1</v>
      </c>
      <c r="AK1648" s="73">
        <v>0.77137015336104409</v>
      </c>
      <c r="AL1648" s="95">
        <f t="shared" si="383"/>
        <v>1</v>
      </c>
      <c r="AM1648" s="107">
        <v>0</v>
      </c>
      <c r="AN1648" s="98">
        <f t="shared" si="384"/>
        <v>0</v>
      </c>
      <c r="AO1648" s="99" t="e">
        <f>SUMIF([1]Sheet1!$AB:$AB,E1648,[1]Sheet1!$AA:$AA)</f>
        <v>#VALUE!</v>
      </c>
      <c r="AP1648" s="100">
        <f t="shared" si="385"/>
        <v>1</v>
      </c>
      <c r="AQ1648" s="97">
        <f t="shared" si="386"/>
        <v>0</v>
      </c>
      <c r="AR1648" s="100">
        <f t="shared" si="387"/>
        <v>1</v>
      </c>
      <c r="AS1648" s="101">
        <f t="shared" si="388"/>
        <v>0</v>
      </c>
      <c r="AT1648" s="100">
        <v>9.2798501423243085E-2</v>
      </c>
      <c r="AU1648" s="108">
        <f t="shared" si="389"/>
        <v>1</v>
      </c>
    </row>
    <row r="1649" spans="1:47">
      <c r="A1649" s="21">
        <v>44927</v>
      </c>
      <c r="B1649" s="22" t="s">
        <v>13</v>
      </c>
      <c r="C1649" s="22" t="s">
        <v>1532</v>
      </c>
      <c r="D1649" s="22" t="s">
        <v>1674</v>
      </c>
      <c r="E1649" s="22">
        <v>1003208902</v>
      </c>
      <c r="F1649" s="23" t="s">
        <v>15</v>
      </c>
      <c r="G1649" s="22">
        <v>1070351</v>
      </c>
      <c r="H1649" s="36" t="s">
        <v>20</v>
      </c>
      <c r="I1649" s="4" t="s">
        <v>3512</v>
      </c>
      <c r="J1649" s="4" t="s">
        <v>3512</v>
      </c>
      <c r="K1649" s="24">
        <v>1435</v>
      </c>
      <c r="L1649" s="25">
        <v>1435</v>
      </c>
      <c r="M1649" s="26">
        <v>1</v>
      </c>
      <c r="N1649" s="26">
        <v>1</v>
      </c>
      <c r="O1649" s="26">
        <v>0</v>
      </c>
      <c r="P1649" s="26">
        <v>1435</v>
      </c>
      <c r="Q1649" s="26">
        <v>0</v>
      </c>
      <c r="R1649" s="27">
        <v>91874.26999999999</v>
      </c>
      <c r="S1649" s="27">
        <v>0</v>
      </c>
      <c r="T1649" s="28">
        <v>91874.880000000005</v>
      </c>
      <c r="U1649" s="27">
        <v>0</v>
      </c>
      <c r="V1649" s="29">
        <v>1</v>
      </c>
      <c r="W1649" s="26">
        <v>0</v>
      </c>
      <c r="X1649" s="30">
        <f t="shared" si="375"/>
        <v>1</v>
      </c>
      <c r="Y1649" s="31">
        <f t="shared" si="376"/>
        <v>1435</v>
      </c>
      <c r="Z1649" s="31">
        <f t="shared" si="377"/>
        <v>91874.26999999999</v>
      </c>
      <c r="AA1649" s="31">
        <f t="shared" si="378"/>
        <v>91874.880000000005</v>
      </c>
      <c r="AB1649" s="5">
        <v>1</v>
      </c>
      <c r="AC1649" s="6">
        <v>101074.73</v>
      </c>
      <c r="AD1649" s="30">
        <v>0</v>
      </c>
      <c r="AE1649" s="67">
        <f t="shared" si="379"/>
        <v>1</v>
      </c>
      <c r="AF1649" s="70">
        <f>IF(C1649=Sheet6!$E$3,Sheet6!$E$4,IF('January 2023'!C1649=Sheet6!$F$3,Sheet6!$F$4,IF('January 2023'!C1649=Sheet6!$G$3,Sheet6!$G$4,IF('January 2023'!C1649=Sheet6!$H$3,Sheet6!$H$4,IF('January 2023'!C1649=Sheet6!$I$3,Sheet6!$I$4,IF('January 2023'!C1649=Sheet6!$J$3,Sheet6!$J$4,IF('January 2023'!C1649=Sheet6!$K$3,Sheet6!$K$4,IF('January 2023'!C1649=Sheet6!$L$3,Sheet6!$L$4))))))))</f>
        <v>9.2798501423243085E-2</v>
      </c>
      <c r="AG1649" s="74">
        <f t="shared" si="380"/>
        <v>1</v>
      </c>
      <c r="AH1649" s="71">
        <v>0.8536999999999999</v>
      </c>
      <c r="AI1649" s="72">
        <f t="shared" si="381"/>
        <v>1</v>
      </c>
      <c r="AJ1649" s="73">
        <f t="shared" si="382"/>
        <v>1</v>
      </c>
      <c r="AK1649" s="73">
        <v>0.77137015336104409</v>
      </c>
      <c r="AL1649" s="95">
        <f t="shared" si="383"/>
        <v>1</v>
      </c>
      <c r="AM1649" s="107">
        <v>0</v>
      </c>
      <c r="AN1649" s="98">
        <f t="shared" si="384"/>
        <v>0</v>
      </c>
      <c r="AO1649" s="99" t="e">
        <f>SUMIF([1]Sheet1!$AB:$AB,E1649,[1]Sheet1!$AA:$AA)</f>
        <v>#VALUE!</v>
      </c>
      <c r="AP1649" s="100">
        <f t="shared" si="385"/>
        <v>1</v>
      </c>
      <c r="AQ1649" s="97">
        <f t="shared" si="386"/>
        <v>0</v>
      </c>
      <c r="AR1649" s="100">
        <f t="shared" si="387"/>
        <v>1.0000066395085372</v>
      </c>
      <c r="AS1649" s="101">
        <f t="shared" si="388"/>
        <v>-6.6395085371873108E-6</v>
      </c>
      <c r="AT1649" s="100">
        <v>9.2798501423243085E-2</v>
      </c>
      <c r="AU1649" s="108">
        <f t="shared" si="389"/>
        <v>1</v>
      </c>
    </row>
    <row r="1650" spans="1:47">
      <c r="A1650" s="21">
        <v>44927</v>
      </c>
      <c r="B1650" s="22" t="s">
        <v>13</v>
      </c>
      <c r="C1650" s="22" t="s">
        <v>1532</v>
      </c>
      <c r="D1650" s="22" t="s">
        <v>1690</v>
      </c>
      <c r="E1650" s="22">
        <v>1002050614</v>
      </c>
      <c r="F1650" s="23" t="s">
        <v>15</v>
      </c>
      <c r="G1650" s="22">
        <v>1070363</v>
      </c>
      <c r="H1650" s="36" t="s">
        <v>20</v>
      </c>
      <c r="I1650" s="4" t="s">
        <v>3512</v>
      </c>
      <c r="J1650" s="4" t="s">
        <v>3512</v>
      </c>
      <c r="K1650" s="24">
        <v>448.80000000000291</v>
      </c>
      <c r="L1650" s="25">
        <v>448.80000000000291</v>
      </c>
      <c r="M1650" s="26">
        <v>1</v>
      </c>
      <c r="N1650" s="26">
        <v>1</v>
      </c>
      <c r="O1650" s="26">
        <v>0</v>
      </c>
      <c r="P1650" s="26">
        <v>449</v>
      </c>
      <c r="Q1650" s="26">
        <v>0</v>
      </c>
      <c r="R1650" s="27">
        <v>28746.720000000001</v>
      </c>
      <c r="S1650" s="27">
        <v>0</v>
      </c>
      <c r="T1650" s="28">
        <v>30000</v>
      </c>
      <c r="U1650" s="27">
        <v>0</v>
      </c>
      <c r="V1650" s="29">
        <v>1</v>
      </c>
      <c r="W1650" s="26">
        <v>0</v>
      </c>
      <c r="X1650" s="30">
        <f t="shared" si="375"/>
        <v>1</v>
      </c>
      <c r="Y1650" s="31">
        <f t="shared" si="376"/>
        <v>449</v>
      </c>
      <c r="Z1650" s="31">
        <f t="shared" si="377"/>
        <v>28746.720000000001</v>
      </c>
      <c r="AA1650" s="31">
        <f t="shared" si="378"/>
        <v>30000</v>
      </c>
      <c r="AB1650" s="5">
        <v>1</v>
      </c>
      <c r="AC1650" s="6">
        <v>46451.03</v>
      </c>
      <c r="AD1650" s="30">
        <v>0</v>
      </c>
      <c r="AE1650" s="67">
        <f t="shared" si="379"/>
        <v>1</v>
      </c>
      <c r="AF1650" s="70">
        <f>IF(C1650=Sheet6!$E$3,Sheet6!$E$4,IF('January 2023'!C1650=Sheet6!$F$3,Sheet6!$F$4,IF('January 2023'!C1650=Sheet6!$G$3,Sheet6!$G$4,IF('January 2023'!C1650=Sheet6!$H$3,Sheet6!$H$4,IF('January 2023'!C1650=Sheet6!$I$3,Sheet6!$I$4,IF('January 2023'!C1650=Sheet6!$J$3,Sheet6!$J$4,IF('January 2023'!C1650=Sheet6!$K$3,Sheet6!$K$4,IF('January 2023'!C1650=Sheet6!$L$3,Sheet6!$L$4))))))))</f>
        <v>9.2798501423243085E-2</v>
      </c>
      <c r="AG1650" s="74">
        <f t="shared" si="380"/>
        <v>1.0004456327985676</v>
      </c>
      <c r="AH1650" s="71">
        <v>0.8536999999999999</v>
      </c>
      <c r="AI1650" s="72">
        <f t="shared" si="381"/>
        <v>1</v>
      </c>
      <c r="AJ1650" s="73">
        <f t="shared" si="382"/>
        <v>1</v>
      </c>
      <c r="AK1650" s="73">
        <v>0.77137015336104409</v>
      </c>
      <c r="AL1650" s="95">
        <f t="shared" si="383"/>
        <v>1</v>
      </c>
      <c r="AM1650" s="107">
        <v>0</v>
      </c>
      <c r="AN1650" s="98">
        <f t="shared" si="384"/>
        <v>0</v>
      </c>
      <c r="AO1650" s="99" t="e">
        <f>SUMIF([1]Sheet1!$AB:$AB,E1650,[1]Sheet1!$AA:$AA)</f>
        <v>#VALUE!</v>
      </c>
      <c r="AP1650" s="100">
        <f t="shared" si="385"/>
        <v>1</v>
      </c>
      <c r="AQ1650" s="97">
        <f t="shared" si="386"/>
        <v>0</v>
      </c>
      <c r="AR1650" s="100">
        <f t="shared" si="387"/>
        <v>1.0435973217118335</v>
      </c>
      <c r="AS1650" s="101">
        <f t="shared" si="388"/>
        <v>-4.4062382906885578E-2</v>
      </c>
      <c r="AT1650" s="100">
        <v>9.2798501423243085E-2</v>
      </c>
      <c r="AU1650" s="108">
        <f t="shared" si="389"/>
        <v>1</v>
      </c>
    </row>
    <row r="1651" spans="1:47">
      <c r="A1651" s="21">
        <v>44927</v>
      </c>
      <c r="B1651" s="23" t="s">
        <v>13</v>
      </c>
      <c r="C1651" s="23" t="s">
        <v>1532</v>
      </c>
      <c r="D1651" s="23" t="s">
        <v>1688</v>
      </c>
      <c r="E1651" s="23">
        <v>1002050676</v>
      </c>
      <c r="F1651" s="23" t="s">
        <v>15</v>
      </c>
      <c r="G1651" s="23">
        <v>1070351</v>
      </c>
      <c r="H1651" s="37" t="s">
        <v>20</v>
      </c>
      <c r="I1651" s="4" t="s">
        <v>3512</v>
      </c>
      <c r="J1651" s="4" t="s">
        <v>3512</v>
      </c>
      <c r="K1651" s="24">
        <v>419</v>
      </c>
      <c r="L1651" s="24">
        <v>419</v>
      </c>
      <c r="M1651" s="29">
        <v>1</v>
      </c>
      <c r="N1651" s="29">
        <v>1</v>
      </c>
      <c r="O1651" s="29">
        <v>0</v>
      </c>
      <c r="P1651" s="29">
        <v>419</v>
      </c>
      <c r="Q1651" s="29">
        <v>0</v>
      </c>
      <c r="R1651" s="28">
        <v>26826.01</v>
      </c>
      <c r="S1651" s="28">
        <v>0</v>
      </c>
      <c r="T1651" s="28">
        <v>26500</v>
      </c>
      <c r="U1651" s="28">
        <v>0</v>
      </c>
      <c r="V1651" s="29">
        <v>1</v>
      </c>
      <c r="W1651" s="29">
        <v>0</v>
      </c>
      <c r="X1651" s="32">
        <f t="shared" si="375"/>
        <v>1</v>
      </c>
      <c r="Y1651" s="33">
        <f t="shared" si="376"/>
        <v>419</v>
      </c>
      <c r="Z1651" s="33">
        <f t="shared" si="377"/>
        <v>26826.01</v>
      </c>
      <c r="AA1651" s="33">
        <f t="shared" si="378"/>
        <v>26500</v>
      </c>
      <c r="AB1651" s="5">
        <v>1</v>
      </c>
      <c r="AC1651" s="6">
        <v>32655.63</v>
      </c>
      <c r="AD1651" s="32">
        <v>0</v>
      </c>
      <c r="AE1651" s="67">
        <f t="shared" si="379"/>
        <v>1</v>
      </c>
      <c r="AF1651" s="70">
        <f>IF(C1651=Sheet6!$E$3,Sheet6!$E$4,IF('January 2023'!C1651=Sheet6!$F$3,Sheet6!$F$4,IF('January 2023'!C1651=Sheet6!$G$3,Sheet6!$G$4,IF('January 2023'!C1651=Sheet6!$H$3,Sheet6!$H$4,IF('January 2023'!C1651=Sheet6!$I$3,Sheet6!$I$4,IF('January 2023'!C1651=Sheet6!$J$3,Sheet6!$J$4,IF('January 2023'!C1651=Sheet6!$K$3,Sheet6!$K$4,IF('January 2023'!C1651=Sheet6!$L$3,Sheet6!$L$4))))))))</f>
        <v>9.2798501423243085E-2</v>
      </c>
      <c r="AG1651" s="74">
        <f t="shared" si="380"/>
        <v>1</v>
      </c>
      <c r="AH1651" s="71">
        <v>0.8536999999999999</v>
      </c>
      <c r="AI1651" s="72">
        <f t="shared" si="381"/>
        <v>1</v>
      </c>
      <c r="AJ1651" s="73">
        <f t="shared" si="382"/>
        <v>1</v>
      </c>
      <c r="AK1651" s="73">
        <v>0.77137015336104409</v>
      </c>
      <c r="AL1651" s="95">
        <f t="shared" si="383"/>
        <v>1</v>
      </c>
      <c r="AM1651" s="107">
        <v>0</v>
      </c>
      <c r="AN1651" s="98">
        <f t="shared" si="384"/>
        <v>0</v>
      </c>
      <c r="AO1651" s="99" t="e">
        <f>SUMIF([1]Sheet1!$AB:$AB,E1651,[1]Sheet1!$AA:$AA)</f>
        <v>#VALUE!</v>
      </c>
      <c r="AP1651" s="100">
        <f t="shared" si="385"/>
        <v>1</v>
      </c>
      <c r="AQ1651" s="97">
        <f t="shared" si="386"/>
        <v>0</v>
      </c>
      <c r="AR1651" s="100">
        <f t="shared" si="387"/>
        <v>0.9878472422846335</v>
      </c>
      <c r="AS1651" s="101">
        <f t="shared" si="388"/>
        <v>1.2152757715366502E-2</v>
      </c>
      <c r="AT1651" s="100">
        <v>9.2798501423243085E-2</v>
      </c>
      <c r="AU1651" s="108">
        <f t="shared" si="389"/>
        <v>1</v>
      </c>
    </row>
    <row r="1652" spans="1:47">
      <c r="A1652" s="21">
        <v>44927</v>
      </c>
      <c r="B1652" s="22" t="s">
        <v>13</v>
      </c>
      <c r="C1652" s="22" t="s">
        <v>1532</v>
      </c>
      <c r="D1652" s="22" t="s">
        <v>1687</v>
      </c>
      <c r="E1652" s="22">
        <v>1005180974</v>
      </c>
      <c r="F1652" s="23" t="s">
        <v>15</v>
      </c>
      <c r="G1652" s="22">
        <v>1070351</v>
      </c>
      <c r="H1652" s="36" t="s">
        <v>20</v>
      </c>
      <c r="I1652" s="4" t="s">
        <v>3512</v>
      </c>
      <c r="J1652" s="4" t="s">
        <v>3512</v>
      </c>
      <c r="K1652" s="24">
        <v>377</v>
      </c>
      <c r="L1652" s="25">
        <v>377</v>
      </c>
      <c r="M1652" s="26">
        <v>1</v>
      </c>
      <c r="N1652" s="26">
        <v>1</v>
      </c>
      <c r="O1652" s="26">
        <v>0</v>
      </c>
      <c r="P1652" s="26">
        <v>377</v>
      </c>
      <c r="Q1652" s="26">
        <v>0</v>
      </c>
      <c r="R1652" s="27">
        <v>26803.71</v>
      </c>
      <c r="S1652" s="27">
        <v>0</v>
      </c>
      <c r="T1652" s="28">
        <v>26803.71</v>
      </c>
      <c r="U1652" s="27">
        <v>0</v>
      </c>
      <c r="V1652" s="29">
        <v>1</v>
      </c>
      <c r="W1652" s="26">
        <v>0</v>
      </c>
      <c r="X1652" s="30">
        <f t="shared" si="375"/>
        <v>1</v>
      </c>
      <c r="Y1652" s="31">
        <f t="shared" si="376"/>
        <v>377</v>
      </c>
      <c r="Z1652" s="31">
        <f t="shared" si="377"/>
        <v>26803.71</v>
      </c>
      <c r="AA1652" s="31">
        <f t="shared" si="378"/>
        <v>26803.71</v>
      </c>
      <c r="AB1652" s="5">
        <v>1</v>
      </c>
      <c r="AC1652" s="6">
        <v>18820.29</v>
      </c>
      <c r="AD1652" s="30">
        <v>0</v>
      </c>
      <c r="AE1652" s="67">
        <f t="shared" si="379"/>
        <v>1</v>
      </c>
      <c r="AF1652" s="70">
        <f>IF(C1652=Sheet6!$E$3,Sheet6!$E$4,IF('January 2023'!C1652=Sheet6!$F$3,Sheet6!$F$4,IF('January 2023'!C1652=Sheet6!$G$3,Sheet6!$G$4,IF('January 2023'!C1652=Sheet6!$H$3,Sheet6!$H$4,IF('January 2023'!C1652=Sheet6!$I$3,Sheet6!$I$4,IF('January 2023'!C1652=Sheet6!$J$3,Sheet6!$J$4,IF('January 2023'!C1652=Sheet6!$K$3,Sheet6!$K$4,IF('January 2023'!C1652=Sheet6!$L$3,Sheet6!$L$4))))))))</f>
        <v>9.2798501423243085E-2</v>
      </c>
      <c r="AG1652" s="74">
        <f t="shared" si="380"/>
        <v>1</v>
      </c>
      <c r="AH1652" s="71">
        <v>0.8536999999999999</v>
      </c>
      <c r="AI1652" s="72">
        <f t="shared" si="381"/>
        <v>1</v>
      </c>
      <c r="AJ1652" s="73">
        <f t="shared" si="382"/>
        <v>1</v>
      </c>
      <c r="AK1652" s="73">
        <v>0.77137015336104409</v>
      </c>
      <c r="AL1652" s="95">
        <f t="shared" si="383"/>
        <v>1</v>
      </c>
      <c r="AM1652" s="107">
        <v>0</v>
      </c>
      <c r="AN1652" s="98">
        <f t="shared" si="384"/>
        <v>0</v>
      </c>
      <c r="AO1652" s="99" t="e">
        <f>SUMIF([1]Sheet1!$AB:$AB,E1652,[1]Sheet1!$AA:$AA)</f>
        <v>#VALUE!</v>
      </c>
      <c r="AP1652" s="100">
        <f t="shared" si="385"/>
        <v>1</v>
      </c>
      <c r="AQ1652" s="97">
        <f t="shared" si="386"/>
        <v>0</v>
      </c>
      <c r="AR1652" s="100">
        <f t="shared" si="387"/>
        <v>1</v>
      </c>
      <c r="AS1652" s="101">
        <f t="shared" si="388"/>
        <v>0</v>
      </c>
      <c r="AT1652" s="100">
        <v>9.2798501423243085E-2</v>
      </c>
      <c r="AU1652" s="108">
        <f t="shared" si="389"/>
        <v>1</v>
      </c>
    </row>
    <row r="1653" spans="1:47">
      <c r="A1653" s="21">
        <v>44927</v>
      </c>
      <c r="B1653" s="22" t="s">
        <v>13</v>
      </c>
      <c r="C1653" s="22" t="s">
        <v>1532</v>
      </c>
      <c r="D1653" s="22" t="s">
        <v>1689</v>
      </c>
      <c r="E1653" s="22">
        <v>1003738046</v>
      </c>
      <c r="F1653" s="23" t="s">
        <v>15</v>
      </c>
      <c r="G1653" s="22">
        <v>1070351</v>
      </c>
      <c r="H1653" s="36" t="s">
        <v>20</v>
      </c>
      <c r="I1653" s="4" t="s">
        <v>3512</v>
      </c>
      <c r="J1653" s="4" t="s">
        <v>3512</v>
      </c>
      <c r="K1653" s="24">
        <v>366</v>
      </c>
      <c r="L1653" s="25">
        <v>366</v>
      </c>
      <c r="M1653" s="26">
        <v>1</v>
      </c>
      <c r="N1653" s="26">
        <v>1</v>
      </c>
      <c r="O1653" s="26">
        <v>0</v>
      </c>
      <c r="P1653" s="26">
        <v>366</v>
      </c>
      <c r="Q1653" s="26">
        <v>0</v>
      </c>
      <c r="R1653" s="27">
        <v>23432.74</v>
      </c>
      <c r="S1653" s="27">
        <v>0</v>
      </c>
      <c r="T1653" s="28">
        <v>24854.240000000002</v>
      </c>
      <c r="U1653" s="27">
        <v>0</v>
      </c>
      <c r="V1653" s="29">
        <v>1</v>
      </c>
      <c r="W1653" s="26">
        <v>0</v>
      </c>
      <c r="X1653" s="30">
        <f t="shared" si="375"/>
        <v>1</v>
      </c>
      <c r="Y1653" s="31">
        <f t="shared" si="376"/>
        <v>366</v>
      </c>
      <c r="Z1653" s="31">
        <f t="shared" si="377"/>
        <v>23432.74</v>
      </c>
      <c r="AA1653" s="31">
        <f t="shared" si="378"/>
        <v>24854.240000000002</v>
      </c>
      <c r="AB1653" s="5">
        <v>1</v>
      </c>
      <c r="AC1653" s="6">
        <v>30663.97</v>
      </c>
      <c r="AD1653" s="30">
        <v>0</v>
      </c>
      <c r="AE1653" s="67">
        <f t="shared" si="379"/>
        <v>1</v>
      </c>
      <c r="AF1653" s="70">
        <f>IF(C1653=Sheet6!$E$3,Sheet6!$E$4,IF('January 2023'!C1653=Sheet6!$F$3,Sheet6!$F$4,IF('January 2023'!C1653=Sheet6!$G$3,Sheet6!$G$4,IF('January 2023'!C1653=Sheet6!$H$3,Sheet6!$H$4,IF('January 2023'!C1653=Sheet6!$I$3,Sheet6!$I$4,IF('January 2023'!C1653=Sheet6!$J$3,Sheet6!$J$4,IF('January 2023'!C1653=Sheet6!$K$3,Sheet6!$K$4,IF('January 2023'!C1653=Sheet6!$L$3,Sheet6!$L$4))))))))</f>
        <v>9.2798501423243085E-2</v>
      </c>
      <c r="AG1653" s="74">
        <f t="shared" si="380"/>
        <v>1</v>
      </c>
      <c r="AH1653" s="71">
        <v>0.8536999999999999</v>
      </c>
      <c r="AI1653" s="72">
        <f t="shared" si="381"/>
        <v>1</v>
      </c>
      <c r="AJ1653" s="73">
        <f t="shared" si="382"/>
        <v>1</v>
      </c>
      <c r="AK1653" s="73">
        <v>0.77137015336104409</v>
      </c>
      <c r="AL1653" s="95">
        <f t="shared" si="383"/>
        <v>1</v>
      </c>
      <c r="AM1653" s="107">
        <v>0</v>
      </c>
      <c r="AN1653" s="98">
        <f t="shared" si="384"/>
        <v>0</v>
      </c>
      <c r="AO1653" s="99" t="e">
        <f>SUMIF([1]Sheet1!$AB:$AB,E1653,[1]Sheet1!$AA:$AA)</f>
        <v>#VALUE!</v>
      </c>
      <c r="AP1653" s="100">
        <f t="shared" si="385"/>
        <v>1</v>
      </c>
      <c r="AQ1653" s="97">
        <f t="shared" si="386"/>
        <v>0</v>
      </c>
      <c r="AR1653" s="100">
        <f t="shared" si="387"/>
        <v>1.0606629869148891</v>
      </c>
      <c r="AS1653" s="101">
        <f t="shared" si="388"/>
        <v>-6.0662986914889139E-2</v>
      </c>
      <c r="AT1653" s="100">
        <v>9.2798501423243085E-2</v>
      </c>
      <c r="AU1653" s="108">
        <f t="shared" si="389"/>
        <v>1</v>
      </c>
    </row>
    <row r="1654" spans="1:47">
      <c r="A1654" s="21">
        <v>44927</v>
      </c>
      <c r="B1654" s="22" t="s">
        <v>13</v>
      </c>
      <c r="C1654" s="22" t="s">
        <v>1532</v>
      </c>
      <c r="D1654" s="22" t="s">
        <v>1694</v>
      </c>
      <c r="E1654" s="22">
        <v>1002050583</v>
      </c>
      <c r="F1654" s="23" t="s">
        <v>15</v>
      </c>
      <c r="G1654" s="22">
        <v>1070351</v>
      </c>
      <c r="H1654" s="36" t="s">
        <v>20</v>
      </c>
      <c r="I1654" s="4" t="s">
        <v>3512</v>
      </c>
      <c r="J1654" s="4" t="s">
        <v>3512</v>
      </c>
      <c r="K1654" s="24">
        <v>358</v>
      </c>
      <c r="L1654" s="25">
        <v>358</v>
      </c>
      <c r="M1654" s="26">
        <v>1</v>
      </c>
      <c r="N1654" s="26">
        <v>1</v>
      </c>
      <c r="O1654" s="26">
        <v>0</v>
      </c>
      <c r="P1654" s="26">
        <v>358</v>
      </c>
      <c r="Q1654" s="26">
        <v>0</v>
      </c>
      <c r="R1654" s="27">
        <v>22920.54</v>
      </c>
      <c r="S1654" s="27">
        <v>0</v>
      </c>
      <c r="T1654" s="28">
        <v>24500</v>
      </c>
      <c r="U1654" s="27">
        <v>0</v>
      </c>
      <c r="V1654" s="29">
        <v>1</v>
      </c>
      <c r="W1654" s="26">
        <v>0</v>
      </c>
      <c r="X1654" s="30">
        <f t="shared" si="375"/>
        <v>1</v>
      </c>
      <c r="Y1654" s="31">
        <f t="shared" si="376"/>
        <v>358</v>
      </c>
      <c r="Z1654" s="31">
        <f t="shared" si="377"/>
        <v>22920.54</v>
      </c>
      <c r="AA1654" s="31">
        <f t="shared" si="378"/>
        <v>24500</v>
      </c>
      <c r="AB1654" s="5">
        <v>1</v>
      </c>
      <c r="AC1654" s="6">
        <v>139752.87</v>
      </c>
      <c r="AD1654" s="30">
        <v>0</v>
      </c>
      <c r="AE1654" s="67">
        <f t="shared" si="379"/>
        <v>1</v>
      </c>
      <c r="AF1654" s="70">
        <f>IF(C1654=Sheet6!$E$3,Sheet6!$E$4,IF('January 2023'!C1654=Sheet6!$F$3,Sheet6!$F$4,IF('January 2023'!C1654=Sheet6!$G$3,Sheet6!$G$4,IF('January 2023'!C1654=Sheet6!$H$3,Sheet6!$H$4,IF('January 2023'!C1654=Sheet6!$I$3,Sheet6!$I$4,IF('January 2023'!C1654=Sheet6!$J$3,Sheet6!$J$4,IF('January 2023'!C1654=Sheet6!$K$3,Sheet6!$K$4,IF('January 2023'!C1654=Sheet6!$L$3,Sheet6!$L$4))))))))</f>
        <v>9.2798501423243085E-2</v>
      </c>
      <c r="AG1654" s="74">
        <f t="shared" si="380"/>
        <v>1</v>
      </c>
      <c r="AH1654" s="71">
        <v>0.8536999999999999</v>
      </c>
      <c r="AI1654" s="72">
        <f t="shared" si="381"/>
        <v>1</v>
      </c>
      <c r="AJ1654" s="73">
        <f t="shared" si="382"/>
        <v>1</v>
      </c>
      <c r="AK1654" s="73">
        <v>0.77137015336104409</v>
      </c>
      <c r="AL1654" s="95">
        <f t="shared" si="383"/>
        <v>1</v>
      </c>
      <c r="AM1654" s="107">
        <v>0</v>
      </c>
      <c r="AN1654" s="98">
        <f t="shared" si="384"/>
        <v>0</v>
      </c>
      <c r="AO1654" s="99" t="e">
        <f>SUMIF([1]Sheet1!$AB:$AB,E1654,[1]Sheet1!$AA:$AA)</f>
        <v>#VALUE!</v>
      </c>
      <c r="AP1654" s="100">
        <f t="shared" si="385"/>
        <v>1</v>
      </c>
      <c r="AQ1654" s="97">
        <f t="shared" si="386"/>
        <v>0</v>
      </c>
      <c r="AR1654" s="100">
        <f t="shared" si="387"/>
        <v>1.0689102438249709</v>
      </c>
      <c r="AS1654" s="101">
        <f t="shared" si="388"/>
        <v>-6.8910243824970907E-2</v>
      </c>
      <c r="AT1654" s="100">
        <v>9.2798501423243085E-2</v>
      </c>
      <c r="AU1654" s="108">
        <f t="shared" si="389"/>
        <v>1</v>
      </c>
    </row>
    <row r="1655" spans="1:47">
      <c r="A1655" s="21">
        <v>44927</v>
      </c>
      <c r="B1655" s="22" t="s">
        <v>13</v>
      </c>
      <c r="C1655" s="22" t="s">
        <v>1532</v>
      </c>
      <c r="D1655" s="22" t="s">
        <v>1691</v>
      </c>
      <c r="E1655" s="22">
        <v>1002050672</v>
      </c>
      <c r="F1655" s="23" t="s">
        <v>15</v>
      </c>
      <c r="G1655" s="22">
        <v>1070351</v>
      </c>
      <c r="H1655" s="36" t="s">
        <v>20</v>
      </c>
      <c r="I1655" s="4" t="s">
        <v>3512</v>
      </c>
      <c r="J1655" s="4" t="s">
        <v>3512</v>
      </c>
      <c r="K1655" s="24">
        <v>343</v>
      </c>
      <c r="L1655" s="25">
        <v>343</v>
      </c>
      <c r="M1655" s="26">
        <v>1</v>
      </c>
      <c r="N1655" s="26">
        <v>1</v>
      </c>
      <c r="O1655" s="26">
        <v>0</v>
      </c>
      <c r="P1655" s="26">
        <v>343</v>
      </c>
      <c r="Q1655" s="26">
        <v>0</v>
      </c>
      <c r="R1655" s="27">
        <v>21960.190000000002</v>
      </c>
      <c r="S1655" s="27">
        <v>0</v>
      </c>
      <c r="T1655" s="28">
        <v>21900</v>
      </c>
      <c r="U1655" s="27">
        <v>0</v>
      </c>
      <c r="V1655" s="29">
        <v>1</v>
      </c>
      <c r="W1655" s="26">
        <v>0</v>
      </c>
      <c r="X1655" s="30">
        <f t="shared" si="375"/>
        <v>1</v>
      </c>
      <c r="Y1655" s="31">
        <f t="shared" si="376"/>
        <v>343</v>
      </c>
      <c r="Z1655" s="31">
        <f t="shared" si="377"/>
        <v>21960.190000000002</v>
      </c>
      <c r="AA1655" s="31">
        <f t="shared" si="378"/>
        <v>21900</v>
      </c>
      <c r="AB1655" s="5">
        <v>1</v>
      </c>
      <c r="AC1655" s="6">
        <v>23228.68</v>
      </c>
      <c r="AD1655" s="30">
        <v>0</v>
      </c>
      <c r="AE1655" s="67">
        <f t="shared" si="379"/>
        <v>1</v>
      </c>
      <c r="AF1655" s="70">
        <f>IF(C1655=Sheet6!$E$3,Sheet6!$E$4,IF('January 2023'!C1655=Sheet6!$F$3,Sheet6!$F$4,IF('January 2023'!C1655=Sheet6!$G$3,Sheet6!$G$4,IF('January 2023'!C1655=Sheet6!$H$3,Sheet6!$H$4,IF('January 2023'!C1655=Sheet6!$I$3,Sheet6!$I$4,IF('January 2023'!C1655=Sheet6!$J$3,Sheet6!$J$4,IF('January 2023'!C1655=Sheet6!$K$3,Sheet6!$K$4,IF('January 2023'!C1655=Sheet6!$L$3,Sheet6!$L$4))))))))</f>
        <v>9.2798501423243085E-2</v>
      </c>
      <c r="AG1655" s="74">
        <f t="shared" si="380"/>
        <v>1</v>
      </c>
      <c r="AH1655" s="71">
        <v>0.8536999999999999</v>
      </c>
      <c r="AI1655" s="72">
        <f t="shared" si="381"/>
        <v>1</v>
      </c>
      <c r="AJ1655" s="73">
        <f t="shared" si="382"/>
        <v>1</v>
      </c>
      <c r="AK1655" s="73">
        <v>0.77137015336104409</v>
      </c>
      <c r="AL1655" s="95">
        <f t="shared" si="383"/>
        <v>1</v>
      </c>
      <c r="AM1655" s="107">
        <v>0</v>
      </c>
      <c r="AN1655" s="98">
        <f t="shared" si="384"/>
        <v>0</v>
      </c>
      <c r="AO1655" s="99" t="e">
        <f>SUMIF([1]Sheet1!$AB:$AB,E1655,[1]Sheet1!$AA:$AA)</f>
        <v>#VALUE!</v>
      </c>
      <c r="AP1655" s="100">
        <f t="shared" si="385"/>
        <v>1</v>
      </c>
      <c r="AQ1655" s="97">
        <f t="shared" si="386"/>
        <v>0</v>
      </c>
      <c r="AR1655" s="100">
        <f t="shared" si="387"/>
        <v>0.99725913118238041</v>
      </c>
      <c r="AS1655" s="101">
        <f t="shared" si="388"/>
        <v>2.7408688176195906E-3</v>
      </c>
      <c r="AT1655" s="100">
        <v>9.2798501423243085E-2</v>
      </c>
      <c r="AU1655" s="108">
        <f t="shared" si="389"/>
        <v>1</v>
      </c>
    </row>
    <row r="1656" spans="1:47">
      <c r="A1656" s="21">
        <v>44927</v>
      </c>
      <c r="B1656" s="23" t="s">
        <v>13</v>
      </c>
      <c r="C1656" s="23" t="s">
        <v>1532</v>
      </c>
      <c r="D1656" s="23" t="s">
        <v>1693</v>
      </c>
      <c r="E1656" s="23">
        <v>1004616496</v>
      </c>
      <c r="F1656" s="23" t="s">
        <v>15</v>
      </c>
      <c r="G1656" s="23">
        <v>1070351</v>
      </c>
      <c r="H1656" s="37" t="s">
        <v>20</v>
      </c>
      <c r="I1656" s="4" t="s">
        <v>3512</v>
      </c>
      <c r="J1656" s="4" t="s">
        <v>3512</v>
      </c>
      <c r="K1656" s="24">
        <v>313</v>
      </c>
      <c r="L1656" s="24">
        <v>313</v>
      </c>
      <c r="M1656" s="29">
        <v>1</v>
      </c>
      <c r="N1656" s="29">
        <v>1</v>
      </c>
      <c r="O1656" s="29">
        <v>0</v>
      </c>
      <c r="P1656" s="29">
        <v>313</v>
      </c>
      <c r="Q1656" s="29">
        <v>0</v>
      </c>
      <c r="R1656" s="28">
        <v>20039.48</v>
      </c>
      <c r="S1656" s="28">
        <v>0</v>
      </c>
      <c r="T1656" s="28">
        <v>20000</v>
      </c>
      <c r="U1656" s="28">
        <v>0</v>
      </c>
      <c r="V1656" s="29">
        <v>1</v>
      </c>
      <c r="W1656" s="29">
        <v>0</v>
      </c>
      <c r="X1656" s="32">
        <f t="shared" si="375"/>
        <v>1</v>
      </c>
      <c r="Y1656" s="33">
        <f t="shared" si="376"/>
        <v>313</v>
      </c>
      <c r="Z1656" s="33">
        <f t="shared" si="377"/>
        <v>20039.48</v>
      </c>
      <c r="AA1656" s="33">
        <f t="shared" si="378"/>
        <v>20000</v>
      </c>
      <c r="AB1656" s="5">
        <v>1</v>
      </c>
      <c r="AC1656" s="6">
        <v>19894.48</v>
      </c>
      <c r="AD1656" s="32">
        <v>0</v>
      </c>
      <c r="AE1656" s="67">
        <f t="shared" si="379"/>
        <v>1</v>
      </c>
      <c r="AF1656" s="70">
        <f>IF(C1656=Sheet6!$E$3,Sheet6!$E$4,IF('January 2023'!C1656=Sheet6!$F$3,Sheet6!$F$4,IF('January 2023'!C1656=Sheet6!$G$3,Sheet6!$G$4,IF('January 2023'!C1656=Sheet6!$H$3,Sheet6!$H$4,IF('January 2023'!C1656=Sheet6!$I$3,Sheet6!$I$4,IF('January 2023'!C1656=Sheet6!$J$3,Sheet6!$J$4,IF('January 2023'!C1656=Sheet6!$K$3,Sheet6!$K$4,IF('January 2023'!C1656=Sheet6!$L$3,Sheet6!$L$4))))))))</f>
        <v>9.2798501423243085E-2</v>
      </c>
      <c r="AG1656" s="74">
        <f t="shared" si="380"/>
        <v>1</v>
      </c>
      <c r="AH1656" s="71">
        <v>0.8536999999999999</v>
      </c>
      <c r="AI1656" s="72">
        <f t="shared" si="381"/>
        <v>1</v>
      </c>
      <c r="AJ1656" s="73">
        <f t="shared" si="382"/>
        <v>1</v>
      </c>
      <c r="AK1656" s="73">
        <v>0.77137015336104409</v>
      </c>
      <c r="AL1656" s="95">
        <f t="shared" si="383"/>
        <v>1</v>
      </c>
      <c r="AM1656" s="107">
        <v>0</v>
      </c>
      <c r="AN1656" s="98">
        <f t="shared" si="384"/>
        <v>0</v>
      </c>
      <c r="AO1656" s="99" t="e">
        <f>SUMIF([1]Sheet1!$AB:$AB,E1656,[1]Sheet1!$AA:$AA)</f>
        <v>#VALUE!</v>
      </c>
      <c r="AP1656" s="100">
        <f t="shared" si="385"/>
        <v>1</v>
      </c>
      <c r="AQ1656" s="97">
        <f t="shared" si="386"/>
        <v>0</v>
      </c>
      <c r="AR1656" s="100">
        <f t="shared" si="387"/>
        <v>0.99802988899911582</v>
      </c>
      <c r="AS1656" s="101">
        <f t="shared" si="388"/>
        <v>1.9701110008841782E-3</v>
      </c>
      <c r="AT1656" s="100">
        <v>9.2798501423243085E-2</v>
      </c>
      <c r="AU1656" s="108">
        <f t="shared" si="389"/>
        <v>1</v>
      </c>
    </row>
    <row r="1657" spans="1:47">
      <c r="A1657" s="21">
        <v>44927</v>
      </c>
      <c r="B1657" s="22" t="s">
        <v>13</v>
      </c>
      <c r="C1657" s="22" t="s">
        <v>1532</v>
      </c>
      <c r="D1657" s="22" t="s">
        <v>3428</v>
      </c>
      <c r="E1657" s="22">
        <v>1003693068</v>
      </c>
      <c r="F1657" s="23" t="s">
        <v>15</v>
      </c>
      <c r="G1657" s="22">
        <v>1070351</v>
      </c>
      <c r="H1657" s="36" t="s">
        <v>20</v>
      </c>
      <c r="I1657" s="4" t="s">
        <v>3512</v>
      </c>
      <c r="J1657" s="4" t="s">
        <v>3512</v>
      </c>
      <c r="K1657" s="24" t="s">
        <v>45</v>
      </c>
      <c r="L1657" s="25">
        <v>0</v>
      </c>
      <c r="M1657" s="26">
        <v>0</v>
      </c>
      <c r="N1657" s="26">
        <v>0</v>
      </c>
      <c r="O1657" s="26">
        <v>1</v>
      </c>
      <c r="P1657" s="26">
        <v>0</v>
      </c>
      <c r="Q1657" s="26">
        <v>0</v>
      </c>
      <c r="R1657" s="27">
        <v>0</v>
      </c>
      <c r="S1657" s="27">
        <v>0</v>
      </c>
      <c r="T1657" s="28">
        <v>0</v>
      </c>
      <c r="U1657" s="27">
        <v>0</v>
      </c>
      <c r="V1657" s="29">
        <v>0</v>
      </c>
      <c r="W1657" s="26">
        <v>0</v>
      </c>
      <c r="X1657" s="30">
        <f t="shared" si="375"/>
        <v>1</v>
      </c>
      <c r="Y1657" s="31">
        <f t="shared" si="376"/>
        <v>0</v>
      </c>
      <c r="Z1657" s="31">
        <f t="shared" si="377"/>
        <v>0</v>
      </c>
      <c r="AA1657" s="31">
        <f t="shared" si="378"/>
        <v>0</v>
      </c>
      <c r="AB1657" s="5">
        <v>0</v>
      </c>
      <c r="AC1657" s="6">
        <v>0</v>
      </c>
      <c r="AD1657" s="30">
        <v>0</v>
      </c>
      <c r="AE1657" s="67">
        <f t="shared" si="379"/>
        <v>0</v>
      </c>
      <c r="AF1657" s="70">
        <f>IF(C1657=Sheet6!$E$3,Sheet6!$E$4,IF('January 2023'!C1657=Sheet6!$F$3,Sheet6!$F$4,IF('January 2023'!C1657=Sheet6!$G$3,Sheet6!$G$4,IF('January 2023'!C1657=Sheet6!$H$3,Sheet6!$H$4,IF('January 2023'!C1657=Sheet6!$I$3,Sheet6!$I$4,IF('January 2023'!C1657=Sheet6!$J$3,Sheet6!$J$4,IF('January 2023'!C1657=Sheet6!$K$3,Sheet6!$K$4,IF('January 2023'!C1657=Sheet6!$L$3,Sheet6!$L$4))))))))</f>
        <v>9.2798501423243085E-2</v>
      </c>
      <c r="AG1657" s="74">
        <f t="shared" si="380"/>
        <v>0</v>
      </c>
      <c r="AH1657" s="71">
        <v>0.8536999999999999</v>
      </c>
      <c r="AI1657" s="72">
        <f t="shared" si="381"/>
        <v>0</v>
      </c>
      <c r="AJ1657" s="73">
        <f t="shared" si="382"/>
        <v>0</v>
      </c>
      <c r="AK1657" s="73">
        <v>0.77137015336104409</v>
      </c>
      <c r="AL1657" s="95">
        <f t="shared" si="383"/>
        <v>0</v>
      </c>
      <c r="AM1657" s="107">
        <v>0</v>
      </c>
      <c r="AN1657" s="98">
        <f t="shared" si="384"/>
        <v>0</v>
      </c>
      <c r="AO1657" s="99" t="e">
        <f>SUMIF([1]Sheet1!$AB:$AB,E1657,[1]Sheet1!$AA:$AA)</f>
        <v>#VALUE!</v>
      </c>
      <c r="AP1657" s="100">
        <f t="shared" si="385"/>
        <v>1</v>
      </c>
      <c r="AQ1657" s="97">
        <f t="shared" si="386"/>
        <v>0</v>
      </c>
      <c r="AR1657" s="100">
        <f t="shared" si="387"/>
        <v>0</v>
      </c>
      <c r="AS1657" s="101">
        <f t="shared" si="388"/>
        <v>1</v>
      </c>
      <c r="AT1657" s="100">
        <v>9.2798501423243085E-2</v>
      </c>
      <c r="AU1657" s="108">
        <f t="shared" si="389"/>
        <v>0</v>
      </c>
    </row>
    <row r="1658" spans="1:47">
      <c r="A1658" s="21">
        <v>44927</v>
      </c>
      <c r="B1658" s="22" t="s">
        <v>13</v>
      </c>
      <c r="C1658" s="22" t="s">
        <v>1532</v>
      </c>
      <c r="D1658" s="22" t="s">
        <v>1668</v>
      </c>
      <c r="E1658" s="22">
        <v>1003747138</v>
      </c>
      <c r="F1658" s="23" t="s">
        <v>15</v>
      </c>
      <c r="G1658" s="22">
        <v>1070363</v>
      </c>
      <c r="H1658" s="36" t="s">
        <v>20</v>
      </c>
      <c r="I1658" s="4" t="s">
        <v>3512</v>
      </c>
      <c r="J1658" s="4" t="s">
        <v>3512</v>
      </c>
      <c r="K1658" s="24">
        <v>11067.864287500001</v>
      </c>
      <c r="L1658" s="25">
        <v>11067.864287500001</v>
      </c>
      <c r="M1658" s="26">
        <v>0</v>
      </c>
      <c r="N1658" s="26">
        <v>0</v>
      </c>
      <c r="O1658" s="26">
        <v>1</v>
      </c>
      <c r="P1658" s="26">
        <v>0</v>
      </c>
      <c r="Q1658" s="26">
        <v>0</v>
      </c>
      <c r="R1658" s="27">
        <v>0</v>
      </c>
      <c r="S1658" s="27">
        <v>0</v>
      </c>
      <c r="T1658" s="28">
        <v>0</v>
      </c>
      <c r="U1658" s="27">
        <v>0</v>
      </c>
      <c r="V1658" s="29">
        <v>0</v>
      </c>
      <c r="W1658" s="26">
        <v>0</v>
      </c>
      <c r="X1658" s="30">
        <f t="shared" si="375"/>
        <v>1</v>
      </c>
      <c r="Y1658" s="31">
        <f t="shared" si="376"/>
        <v>0</v>
      </c>
      <c r="Z1658" s="31">
        <f t="shared" si="377"/>
        <v>0</v>
      </c>
      <c r="AA1658" s="31">
        <f t="shared" si="378"/>
        <v>0</v>
      </c>
      <c r="AB1658" s="5">
        <v>0</v>
      </c>
      <c r="AC1658" s="6">
        <v>0</v>
      </c>
      <c r="AD1658" s="30">
        <v>0</v>
      </c>
      <c r="AE1658" s="67">
        <f t="shared" si="379"/>
        <v>0</v>
      </c>
      <c r="AF1658" s="70">
        <f>IF(C1658=Sheet6!$E$3,Sheet6!$E$4,IF('January 2023'!C1658=Sheet6!$F$3,Sheet6!$F$4,IF('January 2023'!C1658=Sheet6!$G$3,Sheet6!$G$4,IF('January 2023'!C1658=Sheet6!$H$3,Sheet6!$H$4,IF('January 2023'!C1658=Sheet6!$I$3,Sheet6!$I$4,IF('January 2023'!C1658=Sheet6!$J$3,Sheet6!$J$4,IF('January 2023'!C1658=Sheet6!$K$3,Sheet6!$K$4,IF('January 2023'!C1658=Sheet6!$L$3,Sheet6!$L$4))))))))</f>
        <v>9.2798501423243085E-2</v>
      </c>
      <c r="AG1658" s="74">
        <f t="shared" si="380"/>
        <v>0</v>
      </c>
      <c r="AH1658" s="71">
        <v>0.8536999999999999</v>
      </c>
      <c r="AI1658" s="72">
        <f t="shared" si="381"/>
        <v>0</v>
      </c>
      <c r="AJ1658" s="73">
        <f t="shared" si="382"/>
        <v>0</v>
      </c>
      <c r="AK1658" s="73">
        <v>0.77137015336104409</v>
      </c>
      <c r="AL1658" s="95">
        <f t="shared" si="383"/>
        <v>0</v>
      </c>
      <c r="AM1658" s="107">
        <v>0</v>
      </c>
      <c r="AN1658" s="98">
        <f t="shared" si="384"/>
        <v>9448.63574223875</v>
      </c>
      <c r="AO1658" s="99" t="e">
        <f>SUMIF([1]Sheet1!$AB:$AB,E1658,[1]Sheet1!$AA:$AA)</f>
        <v>#VALUE!</v>
      </c>
      <c r="AP1658" s="100" t="str">
        <f t="shared" si="385"/>
        <v/>
      </c>
      <c r="AQ1658" s="97">
        <f t="shared" si="386"/>
        <v>1</v>
      </c>
      <c r="AR1658" s="100">
        <f t="shared" si="387"/>
        <v>0</v>
      </c>
      <c r="AS1658" s="101">
        <f t="shared" si="388"/>
        <v>1</v>
      </c>
      <c r="AT1658" s="100">
        <v>9.2798501423243085E-2</v>
      </c>
      <c r="AU1658" s="108">
        <f t="shared" si="389"/>
        <v>0</v>
      </c>
    </row>
    <row r="1659" spans="1:47">
      <c r="A1659" s="21">
        <v>44927</v>
      </c>
      <c r="B1659" s="23" t="s">
        <v>13</v>
      </c>
      <c r="C1659" s="23" t="s">
        <v>1532</v>
      </c>
      <c r="D1659" s="23" t="s">
        <v>3429</v>
      </c>
      <c r="E1659" s="23">
        <v>1004042416</v>
      </c>
      <c r="F1659" s="23" t="s">
        <v>15</v>
      </c>
      <c r="G1659" s="22">
        <v>1070363</v>
      </c>
      <c r="H1659" s="36" t="s">
        <v>20</v>
      </c>
      <c r="I1659" s="4" t="s">
        <v>3512</v>
      </c>
      <c r="J1659" s="4" t="s">
        <v>3512</v>
      </c>
      <c r="K1659" s="24">
        <v>10147.017978779999</v>
      </c>
      <c r="L1659" s="24">
        <v>10147.017978779999</v>
      </c>
      <c r="M1659" s="29">
        <v>0</v>
      </c>
      <c r="N1659" s="29">
        <v>0</v>
      </c>
      <c r="O1659" s="29">
        <v>1</v>
      </c>
      <c r="P1659" s="29">
        <v>0</v>
      </c>
      <c r="Q1659" s="29">
        <v>0</v>
      </c>
      <c r="R1659" s="28">
        <v>0</v>
      </c>
      <c r="S1659" s="28">
        <v>0</v>
      </c>
      <c r="T1659" s="28">
        <v>0</v>
      </c>
      <c r="U1659" s="28">
        <v>0</v>
      </c>
      <c r="V1659" s="29">
        <v>0</v>
      </c>
      <c r="W1659" s="29">
        <v>0</v>
      </c>
      <c r="X1659" s="32">
        <f t="shared" si="375"/>
        <v>1</v>
      </c>
      <c r="Y1659" s="33">
        <f t="shared" si="376"/>
        <v>0</v>
      </c>
      <c r="Z1659" s="33">
        <f t="shared" si="377"/>
        <v>0</v>
      </c>
      <c r="AA1659" s="33">
        <f t="shared" si="378"/>
        <v>0</v>
      </c>
      <c r="AB1659" s="5">
        <v>0</v>
      </c>
      <c r="AC1659" s="6">
        <v>0</v>
      </c>
      <c r="AD1659" s="32">
        <v>0</v>
      </c>
      <c r="AE1659" s="67">
        <f t="shared" si="379"/>
        <v>0</v>
      </c>
      <c r="AF1659" s="70">
        <f>IF(C1659=Sheet6!$E$3,Sheet6!$E$4,IF('January 2023'!C1659=Sheet6!$F$3,Sheet6!$F$4,IF('January 2023'!C1659=Sheet6!$G$3,Sheet6!$G$4,IF('January 2023'!C1659=Sheet6!$H$3,Sheet6!$H$4,IF('January 2023'!C1659=Sheet6!$I$3,Sheet6!$I$4,IF('January 2023'!C1659=Sheet6!$J$3,Sheet6!$J$4,IF('January 2023'!C1659=Sheet6!$K$3,Sheet6!$K$4,IF('January 2023'!C1659=Sheet6!$L$3,Sheet6!$L$4))))))))</f>
        <v>9.2798501423243085E-2</v>
      </c>
      <c r="AG1659" s="74">
        <f t="shared" si="380"/>
        <v>0</v>
      </c>
      <c r="AH1659" s="71">
        <v>0.8536999999999999</v>
      </c>
      <c r="AI1659" s="72">
        <f t="shared" si="381"/>
        <v>0</v>
      </c>
      <c r="AJ1659" s="73">
        <f t="shared" si="382"/>
        <v>0</v>
      </c>
      <c r="AK1659" s="73">
        <v>0.77137015336104409</v>
      </c>
      <c r="AL1659" s="95">
        <f t="shared" si="383"/>
        <v>0</v>
      </c>
      <c r="AM1659" s="107">
        <v>0</v>
      </c>
      <c r="AN1659" s="98">
        <f t="shared" si="384"/>
        <v>8662.5092484844845</v>
      </c>
      <c r="AO1659" s="99" t="e">
        <f>SUMIF([1]Sheet1!$AB:$AB,E1659,[1]Sheet1!$AA:$AA)</f>
        <v>#VALUE!</v>
      </c>
      <c r="AP1659" s="100" t="str">
        <f t="shared" si="385"/>
        <v/>
      </c>
      <c r="AQ1659" s="97">
        <f t="shared" si="386"/>
        <v>1</v>
      </c>
      <c r="AR1659" s="100">
        <f t="shared" si="387"/>
        <v>0</v>
      </c>
      <c r="AS1659" s="101">
        <f t="shared" si="388"/>
        <v>1</v>
      </c>
      <c r="AT1659" s="100">
        <v>9.2798501423243085E-2</v>
      </c>
      <c r="AU1659" s="108">
        <f t="shared" si="389"/>
        <v>0</v>
      </c>
    </row>
    <row r="1660" spans="1:47">
      <c r="A1660" s="21">
        <v>44927</v>
      </c>
      <c r="B1660" s="23" t="s">
        <v>13</v>
      </c>
      <c r="C1660" s="23" t="s">
        <v>1532</v>
      </c>
      <c r="D1660" s="23" t="s">
        <v>1656</v>
      </c>
      <c r="E1660" s="23">
        <v>1004042414</v>
      </c>
      <c r="F1660" s="23" t="s">
        <v>15</v>
      </c>
      <c r="G1660" s="22">
        <v>1070351</v>
      </c>
      <c r="H1660" s="36" t="s">
        <v>20</v>
      </c>
      <c r="I1660" s="4" t="s">
        <v>3512</v>
      </c>
      <c r="J1660" s="4" t="s">
        <v>3512</v>
      </c>
      <c r="K1660" s="24">
        <v>4283.6632107899995</v>
      </c>
      <c r="L1660" s="24">
        <v>4283.6632107899995</v>
      </c>
      <c r="M1660" s="29">
        <v>0</v>
      </c>
      <c r="N1660" s="29">
        <v>0</v>
      </c>
      <c r="O1660" s="29">
        <v>1</v>
      </c>
      <c r="P1660" s="29">
        <v>0</v>
      </c>
      <c r="Q1660" s="29">
        <v>0</v>
      </c>
      <c r="R1660" s="28">
        <v>0</v>
      </c>
      <c r="S1660" s="28">
        <v>0</v>
      </c>
      <c r="T1660" s="28">
        <v>0</v>
      </c>
      <c r="U1660" s="28">
        <v>0</v>
      </c>
      <c r="V1660" s="29">
        <v>0</v>
      </c>
      <c r="W1660" s="29">
        <v>0</v>
      </c>
      <c r="X1660" s="32">
        <f t="shared" si="375"/>
        <v>1</v>
      </c>
      <c r="Y1660" s="33">
        <f t="shared" si="376"/>
        <v>0</v>
      </c>
      <c r="Z1660" s="33">
        <f t="shared" si="377"/>
        <v>0</v>
      </c>
      <c r="AA1660" s="33">
        <f t="shared" si="378"/>
        <v>0</v>
      </c>
      <c r="AB1660" s="5">
        <v>0</v>
      </c>
      <c r="AC1660" s="6">
        <v>0</v>
      </c>
      <c r="AD1660" s="32">
        <v>0</v>
      </c>
      <c r="AE1660" s="67">
        <f t="shared" si="379"/>
        <v>0</v>
      </c>
      <c r="AF1660" s="70">
        <f>IF(C1660=Sheet6!$E$3,Sheet6!$E$4,IF('January 2023'!C1660=Sheet6!$F$3,Sheet6!$F$4,IF('January 2023'!C1660=Sheet6!$G$3,Sheet6!$G$4,IF('January 2023'!C1660=Sheet6!$H$3,Sheet6!$H$4,IF('January 2023'!C1660=Sheet6!$I$3,Sheet6!$I$4,IF('January 2023'!C1660=Sheet6!$J$3,Sheet6!$J$4,IF('January 2023'!C1660=Sheet6!$K$3,Sheet6!$K$4,IF('January 2023'!C1660=Sheet6!$L$3,Sheet6!$L$4))))))))</f>
        <v>9.2798501423243085E-2</v>
      </c>
      <c r="AG1660" s="74">
        <f t="shared" si="380"/>
        <v>0</v>
      </c>
      <c r="AH1660" s="71">
        <v>0.8536999999999999</v>
      </c>
      <c r="AI1660" s="72">
        <f t="shared" si="381"/>
        <v>0</v>
      </c>
      <c r="AJ1660" s="73">
        <f t="shared" si="382"/>
        <v>0</v>
      </c>
      <c r="AK1660" s="73">
        <v>0.77137015336104409</v>
      </c>
      <c r="AL1660" s="95">
        <f t="shared" si="383"/>
        <v>0</v>
      </c>
      <c r="AM1660" s="107">
        <v>0</v>
      </c>
      <c r="AN1660" s="98">
        <f t="shared" si="384"/>
        <v>3656.963283051422</v>
      </c>
      <c r="AO1660" s="99" t="e">
        <f>SUMIF([1]Sheet1!$AB:$AB,E1660,[1]Sheet1!$AA:$AA)</f>
        <v>#VALUE!</v>
      </c>
      <c r="AP1660" s="100" t="str">
        <f t="shared" si="385"/>
        <v/>
      </c>
      <c r="AQ1660" s="97">
        <f t="shared" si="386"/>
        <v>1</v>
      </c>
      <c r="AR1660" s="100">
        <f t="shared" si="387"/>
        <v>0</v>
      </c>
      <c r="AS1660" s="101">
        <f t="shared" si="388"/>
        <v>1</v>
      </c>
      <c r="AT1660" s="100">
        <v>9.2798501423243085E-2</v>
      </c>
      <c r="AU1660" s="108">
        <f t="shared" si="389"/>
        <v>0</v>
      </c>
    </row>
    <row r="1661" spans="1:47">
      <c r="A1661" s="21">
        <v>44927</v>
      </c>
      <c r="B1661" s="23" t="s">
        <v>13</v>
      </c>
      <c r="C1661" s="23" t="s">
        <v>1532</v>
      </c>
      <c r="D1661" s="23" t="s">
        <v>1650</v>
      </c>
      <c r="E1661" s="23">
        <v>1004042412</v>
      </c>
      <c r="F1661" s="23" t="s">
        <v>15</v>
      </c>
      <c r="G1661" s="22">
        <v>1070351</v>
      </c>
      <c r="H1661" s="36" t="s">
        <v>20</v>
      </c>
      <c r="I1661" s="4" t="s">
        <v>3512</v>
      </c>
      <c r="J1661" s="4" t="s">
        <v>3512</v>
      </c>
      <c r="K1661" s="24">
        <v>4092.5058261300001</v>
      </c>
      <c r="L1661" s="24">
        <v>4092.5058261300001</v>
      </c>
      <c r="M1661" s="29">
        <v>0</v>
      </c>
      <c r="N1661" s="29">
        <v>0</v>
      </c>
      <c r="O1661" s="29">
        <v>1</v>
      </c>
      <c r="P1661" s="29">
        <v>0</v>
      </c>
      <c r="Q1661" s="29">
        <v>0</v>
      </c>
      <c r="R1661" s="28">
        <v>0</v>
      </c>
      <c r="S1661" s="28">
        <v>0</v>
      </c>
      <c r="T1661" s="28">
        <v>0</v>
      </c>
      <c r="U1661" s="28">
        <v>0</v>
      </c>
      <c r="V1661" s="29">
        <v>0</v>
      </c>
      <c r="W1661" s="29">
        <v>0</v>
      </c>
      <c r="X1661" s="32">
        <f t="shared" si="375"/>
        <v>1</v>
      </c>
      <c r="Y1661" s="33">
        <f t="shared" si="376"/>
        <v>0</v>
      </c>
      <c r="Z1661" s="33">
        <f t="shared" si="377"/>
        <v>0</v>
      </c>
      <c r="AA1661" s="33">
        <f t="shared" si="378"/>
        <v>0</v>
      </c>
      <c r="AB1661" s="5">
        <v>0</v>
      </c>
      <c r="AC1661" s="6">
        <v>0</v>
      </c>
      <c r="AD1661" s="32">
        <v>0</v>
      </c>
      <c r="AE1661" s="67">
        <f t="shared" si="379"/>
        <v>0</v>
      </c>
      <c r="AF1661" s="70">
        <f>IF(C1661=Sheet6!$E$3,Sheet6!$E$4,IF('January 2023'!C1661=Sheet6!$F$3,Sheet6!$F$4,IF('January 2023'!C1661=Sheet6!$G$3,Sheet6!$G$4,IF('January 2023'!C1661=Sheet6!$H$3,Sheet6!$H$4,IF('January 2023'!C1661=Sheet6!$I$3,Sheet6!$I$4,IF('January 2023'!C1661=Sheet6!$J$3,Sheet6!$J$4,IF('January 2023'!C1661=Sheet6!$K$3,Sheet6!$K$4,IF('January 2023'!C1661=Sheet6!$L$3,Sheet6!$L$4))))))))</f>
        <v>9.2798501423243085E-2</v>
      </c>
      <c r="AG1661" s="74">
        <f t="shared" si="380"/>
        <v>0</v>
      </c>
      <c r="AH1661" s="71">
        <v>0.8536999999999999</v>
      </c>
      <c r="AI1661" s="72">
        <f t="shared" si="381"/>
        <v>0</v>
      </c>
      <c r="AJ1661" s="73">
        <f t="shared" si="382"/>
        <v>0</v>
      </c>
      <c r="AK1661" s="73">
        <v>0.77137015336104409</v>
      </c>
      <c r="AL1661" s="95">
        <f t="shared" si="383"/>
        <v>0</v>
      </c>
      <c r="AM1661" s="107">
        <v>0</v>
      </c>
      <c r="AN1661" s="98">
        <f t="shared" si="384"/>
        <v>3493.7722237671805</v>
      </c>
      <c r="AO1661" s="99" t="e">
        <f>SUMIF([1]Sheet1!$AB:$AB,E1661,[1]Sheet1!$AA:$AA)</f>
        <v>#VALUE!</v>
      </c>
      <c r="AP1661" s="100" t="str">
        <f t="shared" si="385"/>
        <v/>
      </c>
      <c r="AQ1661" s="97">
        <f t="shared" si="386"/>
        <v>1</v>
      </c>
      <c r="AR1661" s="100">
        <f t="shared" si="387"/>
        <v>0</v>
      </c>
      <c r="AS1661" s="101">
        <f t="shared" si="388"/>
        <v>1</v>
      </c>
      <c r="AT1661" s="100">
        <v>9.2798501423243085E-2</v>
      </c>
      <c r="AU1661" s="108">
        <f t="shared" si="389"/>
        <v>0</v>
      </c>
    </row>
    <row r="1662" spans="1:47">
      <c r="A1662" s="21">
        <v>44927</v>
      </c>
      <c r="B1662" s="23" t="s">
        <v>13</v>
      </c>
      <c r="C1662" s="23" t="s">
        <v>1532</v>
      </c>
      <c r="D1662" s="23" t="s">
        <v>3430</v>
      </c>
      <c r="E1662" s="23">
        <v>1003150022</v>
      </c>
      <c r="F1662" s="23" t="s">
        <v>15</v>
      </c>
      <c r="G1662" s="22">
        <v>1079201</v>
      </c>
      <c r="H1662" s="36" t="s">
        <v>20</v>
      </c>
      <c r="I1662" s="4" t="s">
        <v>3512</v>
      </c>
      <c r="J1662" s="4" t="s">
        <v>3512</v>
      </c>
      <c r="K1662" s="24">
        <v>2864.7700000000041</v>
      </c>
      <c r="L1662" s="24">
        <v>2864.7700000000041</v>
      </c>
      <c r="M1662" s="29">
        <v>0</v>
      </c>
      <c r="N1662" s="29">
        <v>0</v>
      </c>
      <c r="O1662" s="29">
        <v>1</v>
      </c>
      <c r="P1662" s="29">
        <v>0</v>
      </c>
      <c r="Q1662" s="29">
        <v>6332.1</v>
      </c>
      <c r="R1662" s="28">
        <v>0</v>
      </c>
      <c r="S1662" s="28">
        <v>430000</v>
      </c>
      <c r="T1662" s="28">
        <v>0</v>
      </c>
      <c r="U1662" s="28">
        <v>430000</v>
      </c>
      <c r="V1662" s="29">
        <v>0</v>
      </c>
      <c r="W1662" s="29">
        <v>1</v>
      </c>
      <c r="X1662" s="32">
        <f t="shared" si="375"/>
        <v>1</v>
      </c>
      <c r="Y1662" s="33">
        <f t="shared" si="376"/>
        <v>6332.1</v>
      </c>
      <c r="Z1662" s="33">
        <f t="shared" si="377"/>
        <v>430000</v>
      </c>
      <c r="AA1662" s="33">
        <f t="shared" si="378"/>
        <v>430000</v>
      </c>
      <c r="AB1662" s="5">
        <v>1</v>
      </c>
      <c r="AC1662" s="6">
        <v>0</v>
      </c>
      <c r="AD1662" s="32">
        <v>0</v>
      </c>
      <c r="AE1662" s="67">
        <f t="shared" si="379"/>
        <v>1</v>
      </c>
      <c r="AF1662" s="70">
        <f>IF(C1662=Sheet6!$E$3,Sheet6!$E$4,IF('January 2023'!C1662=Sheet6!$F$3,Sheet6!$F$4,IF('January 2023'!C1662=Sheet6!$G$3,Sheet6!$G$4,IF('January 2023'!C1662=Sheet6!$H$3,Sheet6!$H$4,IF('January 2023'!C1662=Sheet6!$I$3,Sheet6!$I$4,IF('January 2023'!C1662=Sheet6!$J$3,Sheet6!$J$4,IF('January 2023'!C1662=Sheet6!$K$3,Sheet6!$K$4,IF('January 2023'!C1662=Sheet6!$L$3,Sheet6!$L$4))))))))</f>
        <v>9.2798501423243085E-2</v>
      </c>
      <c r="AG1662" s="74">
        <f t="shared" si="380"/>
        <v>2.2103345120201592</v>
      </c>
      <c r="AH1662" s="71">
        <v>0.8536999999999999</v>
      </c>
      <c r="AI1662" s="72">
        <f t="shared" si="381"/>
        <v>1</v>
      </c>
      <c r="AJ1662" s="73">
        <f t="shared" si="382"/>
        <v>1</v>
      </c>
      <c r="AK1662" s="73">
        <v>0.77137015336104409</v>
      </c>
      <c r="AL1662" s="95">
        <f t="shared" si="383"/>
        <v>1</v>
      </c>
      <c r="AM1662" s="107">
        <v>0</v>
      </c>
      <c r="AN1662" s="98">
        <f t="shared" si="384"/>
        <v>0</v>
      </c>
      <c r="AO1662" s="99" t="e">
        <f>SUMIF([1]Sheet1!$AB:$AB,E1662,[1]Sheet1!$AA:$AA)</f>
        <v>#VALUE!</v>
      </c>
      <c r="AP1662" s="100">
        <f t="shared" si="385"/>
        <v>1</v>
      </c>
      <c r="AQ1662" s="97">
        <f t="shared" si="386"/>
        <v>0</v>
      </c>
      <c r="AR1662" s="100">
        <f t="shared" si="387"/>
        <v>1</v>
      </c>
      <c r="AS1662" s="101">
        <f t="shared" si="388"/>
        <v>-1.2103345120201592</v>
      </c>
      <c r="AT1662" s="100">
        <v>9.2798501423243085E-2</v>
      </c>
      <c r="AU1662" s="108">
        <f t="shared" si="389"/>
        <v>1</v>
      </c>
    </row>
    <row r="1663" spans="1:47">
      <c r="A1663" s="21">
        <v>44927</v>
      </c>
      <c r="B1663" s="22" t="s">
        <v>13</v>
      </c>
      <c r="C1663" s="22" t="s">
        <v>1532</v>
      </c>
      <c r="D1663" s="22" t="s">
        <v>1643</v>
      </c>
      <c r="E1663" s="22">
        <v>1002050209</v>
      </c>
      <c r="F1663" s="23" t="s">
        <v>15</v>
      </c>
      <c r="G1663" s="22">
        <v>1070359</v>
      </c>
      <c r="H1663" s="36" t="s">
        <v>278</v>
      </c>
      <c r="I1663" s="4" t="s">
        <v>3512</v>
      </c>
      <c r="J1663" s="4" t="s">
        <v>3512</v>
      </c>
      <c r="K1663" s="24">
        <v>7361</v>
      </c>
      <c r="L1663" s="25">
        <v>7361</v>
      </c>
      <c r="M1663" s="26">
        <v>1</v>
      </c>
      <c r="N1663" s="26">
        <v>1</v>
      </c>
      <c r="O1663" s="26">
        <v>0</v>
      </c>
      <c r="P1663" s="26">
        <v>7361</v>
      </c>
      <c r="Q1663" s="26">
        <v>0</v>
      </c>
      <c r="R1663" s="27">
        <v>395891.14</v>
      </c>
      <c r="S1663" s="27">
        <v>0</v>
      </c>
      <c r="T1663" s="28">
        <v>396000</v>
      </c>
      <c r="U1663" s="27">
        <v>0</v>
      </c>
      <c r="V1663" s="29">
        <v>1</v>
      </c>
      <c r="W1663" s="26">
        <v>0</v>
      </c>
      <c r="X1663" s="30">
        <f t="shared" si="375"/>
        <v>1</v>
      </c>
      <c r="Y1663" s="31">
        <f t="shared" si="376"/>
        <v>7361</v>
      </c>
      <c r="Z1663" s="31">
        <f t="shared" si="377"/>
        <v>395891.14</v>
      </c>
      <c r="AA1663" s="31">
        <f t="shared" si="378"/>
        <v>396000</v>
      </c>
      <c r="AB1663" s="5">
        <v>1</v>
      </c>
      <c r="AC1663" s="6">
        <v>370364.87</v>
      </c>
      <c r="AD1663" s="30">
        <v>0</v>
      </c>
      <c r="AE1663" s="67">
        <f t="shared" si="379"/>
        <v>1</v>
      </c>
      <c r="AF1663" s="70">
        <f>IF(C1663=Sheet6!$E$3,Sheet6!$E$4,IF('January 2023'!C1663=Sheet6!$F$3,Sheet6!$F$4,IF('January 2023'!C1663=Sheet6!$G$3,Sheet6!$G$4,IF('January 2023'!C1663=Sheet6!$H$3,Sheet6!$H$4,IF('January 2023'!C1663=Sheet6!$I$3,Sheet6!$I$4,IF('January 2023'!C1663=Sheet6!$J$3,Sheet6!$J$4,IF('January 2023'!C1663=Sheet6!$K$3,Sheet6!$K$4,IF('January 2023'!C1663=Sheet6!$L$3,Sheet6!$L$4))))))))</f>
        <v>9.2798501423243085E-2</v>
      </c>
      <c r="AG1663" s="74">
        <f t="shared" si="380"/>
        <v>1</v>
      </c>
      <c r="AH1663" s="71">
        <v>0.8536999999999999</v>
      </c>
      <c r="AI1663" s="72">
        <f t="shared" si="381"/>
        <v>1</v>
      </c>
      <c r="AJ1663" s="73">
        <f t="shared" si="382"/>
        <v>1</v>
      </c>
      <c r="AK1663" s="73">
        <v>0.77137015336104409</v>
      </c>
      <c r="AL1663" s="95">
        <f t="shared" si="383"/>
        <v>1</v>
      </c>
      <c r="AM1663" s="107">
        <v>0</v>
      </c>
      <c r="AN1663" s="98">
        <f t="shared" si="384"/>
        <v>0</v>
      </c>
      <c r="AO1663" s="99" t="e">
        <f>SUMIF([1]Sheet1!$AB:$AB,E1663,[1]Sheet1!$AA:$AA)</f>
        <v>#VALUE!</v>
      </c>
      <c r="AP1663" s="100">
        <f t="shared" si="385"/>
        <v>1</v>
      </c>
      <c r="AQ1663" s="97">
        <f t="shared" si="386"/>
        <v>0</v>
      </c>
      <c r="AR1663" s="100">
        <f t="shared" si="387"/>
        <v>1.0002749745801334</v>
      </c>
      <c r="AS1663" s="101">
        <f t="shared" si="388"/>
        <v>-2.7497458013336917E-4</v>
      </c>
      <c r="AT1663" s="100">
        <v>9.2798501423243085E-2</v>
      </c>
      <c r="AU1663" s="108">
        <f t="shared" si="389"/>
        <v>1</v>
      </c>
    </row>
    <row r="1664" spans="1:47">
      <c r="A1664" s="21">
        <v>44927</v>
      </c>
      <c r="B1664" s="22" t="s">
        <v>13</v>
      </c>
      <c r="C1664" s="22" t="s">
        <v>1532</v>
      </c>
      <c r="D1664" s="22" t="s">
        <v>1673</v>
      </c>
      <c r="E1664" s="22">
        <v>1002050532</v>
      </c>
      <c r="F1664" s="23" t="s">
        <v>15</v>
      </c>
      <c r="G1664" s="22">
        <v>1070359</v>
      </c>
      <c r="H1664" s="36" t="s">
        <v>278</v>
      </c>
      <c r="I1664" s="4" t="s">
        <v>3512</v>
      </c>
      <c r="J1664" s="4" t="s">
        <v>3512</v>
      </c>
      <c r="K1664" s="24">
        <v>1463</v>
      </c>
      <c r="L1664" s="25">
        <v>1463</v>
      </c>
      <c r="M1664" s="26">
        <v>1</v>
      </c>
      <c r="N1664" s="26">
        <v>1</v>
      </c>
      <c r="O1664" s="26">
        <v>0</v>
      </c>
      <c r="P1664" s="26">
        <v>1463</v>
      </c>
      <c r="Q1664" s="26">
        <v>0</v>
      </c>
      <c r="R1664" s="27">
        <v>78683.429999999993</v>
      </c>
      <c r="S1664" s="27">
        <v>0</v>
      </c>
      <c r="T1664" s="28">
        <v>78683.429999999993</v>
      </c>
      <c r="U1664" s="27">
        <v>0</v>
      </c>
      <c r="V1664" s="29">
        <v>1</v>
      </c>
      <c r="W1664" s="26">
        <v>0</v>
      </c>
      <c r="X1664" s="30">
        <f t="shared" si="375"/>
        <v>1</v>
      </c>
      <c r="Y1664" s="31">
        <f t="shared" si="376"/>
        <v>1463</v>
      </c>
      <c r="Z1664" s="31">
        <f t="shared" si="377"/>
        <v>78683.429999999993</v>
      </c>
      <c r="AA1664" s="31">
        <f t="shared" si="378"/>
        <v>78683.429999999993</v>
      </c>
      <c r="AB1664" s="5">
        <v>1</v>
      </c>
      <c r="AC1664" s="6">
        <v>64420.47</v>
      </c>
      <c r="AD1664" s="30">
        <v>0</v>
      </c>
      <c r="AE1664" s="67">
        <f t="shared" si="379"/>
        <v>1</v>
      </c>
      <c r="AF1664" s="70">
        <f>IF(C1664=Sheet6!$E$3,Sheet6!$E$4,IF('January 2023'!C1664=Sheet6!$F$3,Sheet6!$F$4,IF('January 2023'!C1664=Sheet6!$G$3,Sheet6!$G$4,IF('January 2023'!C1664=Sheet6!$H$3,Sheet6!$H$4,IF('January 2023'!C1664=Sheet6!$I$3,Sheet6!$I$4,IF('January 2023'!C1664=Sheet6!$J$3,Sheet6!$J$4,IF('January 2023'!C1664=Sheet6!$K$3,Sheet6!$K$4,IF('January 2023'!C1664=Sheet6!$L$3,Sheet6!$L$4))))))))</f>
        <v>9.2798501423243085E-2</v>
      </c>
      <c r="AG1664" s="74">
        <f t="shared" si="380"/>
        <v>1</v>
      </c>
      <c r="AH1664" s="71">
        <v>0.8536999999999999</v>
      </c>
      <c r="AI1664" s="72">
        <f t="shared" si="381"/>
        <v>1</v>
      </c>
      <c r="AJ1664" s="73">
        <f t="shared" si="382"/>
        <v>1</v>
      </c>
      <c r="AK1664" s="73">
        <v>0.77137015336104409</v>
      </c>
      <c r="AL1664" s="95">
        <f t="shared" si="383"/>
        <v>1</v>
      </c>
      <c r="AM1664" s="107">
        <v>0</v>
      </c>
      <c r="AN1664" s="98">
        <f t="shared" si="384"/>
        <v>0</v>
      </c>
      <c r="AO1664" s="99" t="e">
        <f>SUMIF([1]Sheet1!$AB:$AB,E1664,[1]Sheet1!$AA:$AA)</f>
        <v>#VALUE!</v>
      </c>
      <c r="AP1664" s="100">
        <f t="shared" si="385"/>
        <v>1</v>
      </c>
      <c r="AQ1664" s="97">
        <f t="shared" si="386"/>
        <v>0</v>
      </c>
      <c r="AR1664" s="100">
        <f t="shared" si="387"/>
        <v>1</v>
      </c>
      <c r="AS1664" s="101">
        <f t="shared" si="388"/>
        <v>0</v>
      </c>
      <c r="AT1664" s="100">
        <v>9.2798501423243085E-2</v>
      </c>
      <c r="AU1664" s="108">
        <f t="shared" si="389"/>
        <v>1</v>
      </c>
    </row>
    <row r="1665" spans="1:47">
      <c r="A1665" s="21">
        <v>44927</v>
      </c>
      <c r="B1665" s="23" t="s">
        <v>13</v>
      </c>
      <c r="C1665" s="23" t="s">
        <v>1532</v>
      </c>
      <c r="D1665" s="23" t="s">
        <v>3431</v>
      </c>
      <c r="E1665" s="23">
        <v>1004702460</v>
      </c>
      <c r="F1665" s="23" t="s">
        <v>15</v>
      </c>
      <c r="G1665" s="22">
        <v>1070359</v>
      </c>
      <c r="H1665" s="36" t="s">
        <v>278</v>
      </c>
      <c r="I1665" s="4" t="s">
        <v>3512</v>
      </c>
      <c r="J1665" s="4" t="s">
        <v>3512</v>
      </c>
      <c r="K1665" s="24">
        <v>32352.6</v>
      </c>
      <c r="L1665" s="24">
        <v>32352.6</v>
      </c>
      <c r="M1665" s="29">
        <v>0</v>
      </c>
      <c r="N1665" s="29">
        <v>0</v>
      </c>
      <c r="O1665" s="29">
        <v>1</v>
      </c>
      <c r="P1665" s="29">
        <v>0</v>
      </c>
      <c r="Q1665" s="29">
        <v>32352.6</v>
      </c>
      <c r="R1665" s="28">
        <v>0</v>
      </c>
      <c r="S1665" s="28">
        <v>1740000</v>
      </c>
      <c r="T1665" s="28">
        <v>0</v>
      </c>
      <c r="U1665" s="28">
        <v>1740000</v>
      </c>
      <c r="V1665" s="29">
        <v>0</v>
      </c>
      <c r="W1665" s="29">
        <v>1</v>
      </c>
      <c r="X1665" s="32">
        <f t="shared" si="375"/>
        <v>1</v>
      </c>
      <c r="Y1665" s="33">
        <f t="shared" si="376"/>
        <v>32352.6</v>
      </c>
      <c r="Z1665" s="33">
        <f t="shared" si="377"/>
        <v>1740000</v>
      </c>
      <c r="AA1665" s="33">
        <f t="shared" si="378"/>
        <v>1740000</v>
      </c>
      <c r="AB1665" s="5">
        <v>1</v>
      </c>
      <c r="AC1665" s="6">
        <v>0</v>
      </c>
      <c r="AD1665" s="32">
        <v>0</v>
      </c>
      <c r="AE1665" s="67">
        <f t="shared" si="379"/>
        <v>1</v>
      </c>
      <c r="AF1665" s="70">
        <f>IF(C1665=Sheet6!$E$3,Sheet6!$E$4,IF('January 2023'!C1665=Sheet6!$F$3,Sheet6!$F$4,IF('January 2023'!C1665=Sheet6!$G$3,Sheet6!$G$4,IF('January 2023'!C1665=Sheet6!$H$3,Sheet6!$H$4,IF('January 2023'!C1665=Sheet6!$I$3,Sheet6!$I$4,IF('January 2023'!C1665=Sheet6!$J$3,Sheet6!$J$4,IF('January 2023'!C1665=Sheet6!$K$3,Sheet6!$K$4,IF('January 2023'!C1665=Sheet6!$L$3,Sheet6!$L$4))))))))</f>
        <v>9.2798501423243085E-2</v>
      </c>
      <c r="AG1665" s="74">
        <f t="shared" si="380"/>
        <v>1</v>
      </c>
      <c r="AH1665" s="71">
        <v>0.8536999999999999</v>
      </c>
      <c r="AI1665" s="72">
        <f t="shared" si="381"/>
        <v>1</v>
      </c>
      <c r="AJ1665" s="73">
        <f t="shared" si="382"/>
        <v>1</v>
      </c>
      <c r="AK1665" s="73">
        <v>0.77137015336104409</v>
      </c>
      <c r="AL1665" s="95">
        <f t="shared" si="383"/>
        <v>1</v>
      </c>
      <c r="AM1665" s="107">
        <v>0</v>
      </c>
      <c r="AN1665" s="98">
        <f t="shared" si="384"/>
        <v>0</v>
      </c>
      <c r="AO1665" s="99" t="e">
        <f>SUMIF([1]Sheet1!$AB:$AB,E1665,[1]Sheet1!$AA:$AA)</f>
        <v>#VALUE!</v>
      </c>
      <c r="AP1665" s="100">
        <f t="shared" si="385"/>
        <v>1</v>
      </c>
      <c r="AQ1665" s="97">
        <f t="shared" si="386"/>
        <v>0</v>
      </c>
      <c r="AR1665" s="100">
        <f t="shared" si="387"/>
        <v>1</v>
      </c>
      <c r="AS1665" s="101">
        <f t="shared" si="388"/>
        <v>0</v>
      </c>
      <c r="AT1665" s="100">
        <v>9.2798501423243085E-2</v>
      </c>
      <c r="AU1665" s="108">
        <f t="shared" si="389"/>
        <v>1</v>
      </c>
    </row>
    <row r="1666" spans="1:47">
      <c r="A1666" s="21">
        <v>44927</v>
      </c>
      <c r="B1666" s="22" t="s">
        <v>13</v>
      </c>
      <c r="C1666" s="22" t="s">
        <v>1532</v>
      </c>
      <c r="D1666" s="22" t="s">
        <v>3432</v>
      </c>
      <c r="E1666" s="22">
        <v>1002050756</v>
      </c>
      <c r="F1666" s="23" t="s">
        <v>15</v>
      </c>
      <c r="G1666" s="22">
        <v>1070355</v>
      </c>
      <c r="H1666" s="36" t="s">
        <v>278</v>
      </c>
      <c r="I1666" s="4" t="s">
        <v>3512</v>
      </c>
      <c r="J1666" s="4" t="s">
        <v>3512</v>
      </c>
      <c r="K1666" s="24">
        <v>4442</v>
      </c>
      <c r="L1666" s="25">
        <v>4442</v>
      </c>
      <c r="M1666" s="26">
        <v>0</v>
      </c>
      <c r="N1666" s="26">
        <v>0</v>
      </c>
      <c r="O1666" s="26">
        <v>1</v>
      </c>
      <c r="P1666" s="26">
        <v>0</v>
      </c>
      <c r="Q1666" s="26">
        <v>4442</v>
      </c>
      <c r="R1666" s="27">
        <v>0</v>
      </c>
      <c r="S1666" s="27">
        <v>238903.98</v>
      </c>
      <c r="T1666" s="28">
        <v>0</v>
      </c>
      <c r="U1666" s="27">
        <v>300000</v>
      </c>
      <c r="V1666" s="29">
        <v>0</v>
      </c>
      <c r="W1666" s="26">
        <v>1</v>
      </c>
      <c r="X1666" s="30">
        <f t="shared" si="375"/>
        <v>1</v>
      </c>
      <c r="Y1666" s="31">
        <f t="shared" si="376"/>
        <v>4442</v>
      </c>
      <c r="Z1666" s="31">
        <f t="shared" si="377"/>
        <v>238903.98</v>
      </c>
      <c r="AA1666" s="31">
        <f t="shared" si="378"/>
        <v>300000</v>
      </c>
      <c r="AB1666" s="5">
        <v>1</v>
      </c>
      <c r="AC1666" s="6">
        <v>0</v>
      </c>
      <c r="AD1666" s="30">
        <v>0</v>
      </c>
      <c r="AE1666" s="67">
        <f t="shared" si="379"/>
        <v>1</v>
      </c>
      <c r="AF1666" s="70">
        <f>IF(C1666=Sheet6!$E$3,Sheet6!$E$4,IF('January 2023'!C1666=Sheet6!$F$3,Sheet6!$F$4,IF('January 2023'!C1666=Sheet6!$G$3,Sheet6!$G$4,IF('January 2023'!C1666=Sheet6!$H$3,Sheet6!$H$4,IF('January 2023'!C1666=Sheet6!$I$3,Sheet6!$I$4,IF('January 2023'!C1666=Sheet6!$J$3,Sheet6!$J$4,IF('January 2023'!C1666=Sheet6!$K$3,Sheet6!$K$4,IF('January 2023'!C1666=Sheet6!$L$3,Sheet6!$L$4))))))))</f>
        <v>9.2798501423243085E-2</v>
      </c>
      <c r="AG1666" s="74">
        <f t="shared" si="380"/>
        <v>1</v>
      </c>
      <c r="AH1666" s="71">
        <v>0.8536999999999999</v>
      </c>
      <c r="AI1666" s="72">
        <f t="shared" si="381"/>
        <v>1</v>
      </c>
      <c r="AJ1666" s="73">
        <f t="shared" si="382"/>
        <v>1</v>
      </c>
      <c r="AK1666" s="73">
        <v>0.77137015336104409</v>
      </c>
      <c r="AL1666" s="95">
        <f t="shared" si="383"/>
        <v>1</v>
      </c>
      <c r="AM1666" s="107">
        <v>0</v>
      </c>
      <c r="AN1666" s="98">
        <f t="shared" si="384"/>
        <v>0</v>
      </c>
      <c r="AO1666" s="99" t="e">
        <f>SUMIF([1]Sheet1!$AB:$AB,E1666,[1]Sheet1!$AA:$AA)</f>
        <v>#VALUE!</v>
      </c>
      <c r="AP1666" s="100">
        <f t="shared" si="385"/>
        <v>1</v>
      </c>
      <c r="AQ1666" s="97">
        <f t="shared" si="386"/>
        <v>0</v>
      </c>
      <c r="AR1666" s="100">
        <f t="shared" si="387"/>
        <v>1.2557346261037592</v>
      </c>
      <c r="AS1666" s="101">
        <f t="shared" si="388"/>
        <v>-0.25573462610375919</v>
      </c>
      <c r="AT1666" s="100">
        <v>9.2798501423243085E-2</v>
      </c>
      <c r="AU1666" s="108">
        <f t="shared" si="389"/>
        <v>1</v>
      </c>
    </row>
    <row r="1667" spans="1:47">
      <c r="A1667" s="21">
        <v>44927</v>
      </c>
      <c r="B1667" s="22" t="s">
        <v>13</v>
      </c>
      <c r="C1667" s="22" t="s">
        <v>1532</v>
      </c>
      <c r="D1667" s="22" t="s">
        <v>1537</v>
      </c>
      <c r="E1667" s="22">
        <v>1002050692</v>
      </c>
      <c r="F1667" s="23" t="s">
        <v>15</v>
      </c>
      <c r="G1667" s="22">
        <v>1079082</v>
      </c>
      <c r="H1667" s="36" t="s">
        <v>278</v>
      </c>
      <c r="I1667" s="4" t="s">
        <v>3512</v>
      </c>
      <c r="J1667" s="4" t="s">
        <v>3512</v>
      </c>
      <c r="K1667" s="24" t="s">
        <v>18</v>
      </c>
      <c r="L1667" s="25">
        <v>0</v>
      </c>
      <c r="M1667" s="26">
        <v>0</v>
      </c>
      <c r="N1667" s="26">
        <v>0</v>
      </c>
      <c r="O1667" s="26">
        <v>0</v>
      </c>
      <c r="P1667" s="26">
        <v>0</v>
      </c>
      <c r="Q1667" s="26">
        <v>0</v>
      </c>
      <c r="R1667" s="27">
        <v>0</v>
      </c>
      <c r="S1667" s="27">
        <v>0</v>
      </c>
      <c r="T1667" s="28">
        <v>0</v>
      </c>
      <c r="U1667" s="27">
        <v>0</v>
      </c>
      <c r="V1667" s="29">
        <v>0</v>
      </c>
      <c r="W1667" s="26">
        <v>0</v>
      </c>
      <c r="X1667" s="30">
        <f t="shared" si="375"/>
        <v>0</v>
      </c>
      <c r="Y1667" s="31">
        <f t="shared" si="376"/>
        <v>0</v>
      </c>
      <c r="Z1667" s="31">
        <f t="shared" si="377"/>
        <v>0</v>
      </c>
      <c r="AA1667" s="31">
        <f t="shared" si="378"/>
        <v>0</v>
      </c>
      <c r="AB1667" s="5">
        <v>0</v>
      </c>
      <c r="AC1667" s="6">
        <v>1036915.62</v>
      </c>
      <c r="AD1667" s="30">
        <v>1</v>
      </c>
      <c r="AE1667" s="67" t="str">
        <f t="shared" si="379"/>
        <v/>
      </c>
      <c r="AF1667" s="70">
        <f>IF(C1667=Sheet6!$E$3,Sheet6!$E$4,IF('January 2023'!C1667=Sheet6!$F$3,Sheet6!$F$4,IF('January 2023'!C1667=Sheet6!$G$3,Sheet6!$G$4,IF('January 2023'!C1667=Sheet6!$H$3,Sheet6!$H$4,IF('January 2023'!C1667=Sheet6!$I$3,Sheet6!$I$4,IF('January 2023'!C1667=Sheet6!$J$3,Sheet6!$J$4,IF('January 2023'!C1667=Sheet6!$K$3,Sheet6!$K$4,IF('January 2023'!C1667=Sheet6!$L$3,Sheet6!$L$4))))))))</f>
        <v>9.2798501423243085E-2</v>
      </c>
      <c r="AG1667" s="74">
        <f t="shared" si="380"/>
        <v>0</v>
      </c>
      <c r="AH1667" s="71">
        <v>0.8536999999999999</v>
      </c>
      <c r="AI1667" s="72">
        <f t="shared" si="381"/>
        <v>0</v>
      </c>
      <c r="AJ1667" s="73">
        <f t="shared" si="382"/>
        <v>0</v>
      </c>
      <c r="AK1667" s="73">
        <v>0.77137015336104409</v>
      </c>
      <c r="AL1667" s="95">
        <f t="shared" si="383"/>
        <v>0</v>
      </c>
      <c r="AM1667" s="107">
        <v>0</v>
      </c>
      <c r="AN1667" s="98">
        <f t="shared" si="384"/>
        <v>0</v>
      </c>
      <c r="AO1667" s="99" t="e">
        <f>SUMIF([1]Sheet1!$AB:$AB,E1667,[1]Sheet1!$AA:$AA)</f>
        <v>#VALUE!</v>
      </c>
      <c r="AP1667" s="100">
        <f t="shared" si="385"/>
        <v>1</v>
      </c>
      <c r="AQ1667" s="97">
        <f t="shared" si="386"/>
        <v>0</v>
      </c>
      <c r="AR1667" s="100">
        <f t="shared" si="387"/>
        <v>0</v>
      </c>
      <c r="AS1667" s="101">
        <f t="shared" si="388"/>
        <v>1</v>
      </c>
      <c r="AT1667" s="100">
        <v>9.2798501423243085E-2</v>
      </c>
      <c r="AU1667" s="108">
        <f t="shared" si="389"/>
        <v>0</v>
      </c>
    </row>
    <row r="1668" spans="1:47">
      <c r="A1668" s="21">
        <v>44927</v>
      </c>
      <c r="B1668" s="22" t="s">
        <v>13</v>
      </c>
      <c r="C1668" s="22" t="s">
        <v>1532</v>
      </c>
      <c r="D1668" s="22" t="s">
        <v>1538</v>
      </c>
      <c r="E1668" s="22">
        <v>1002050698</v>
      </c>
      <c r="F1668" s="23" t="s">
        <v>15</v>
      </c>
      <c r="G1668" s="22">
        <v>1079082</v>
      </c>
      <c r="H1668" s="36" t="s">
        <v>278</v>
      </c>
      <c r="I1668" s="4" t="s">
        <v>3512</v>
      </c>
      <c r="J1668" s="4" t="s">
        <v>3512</v>
      </c>
      <c r="K1668" s="24" t="s">
        <v>18</v>
      </c>
      <c r="L1668" s="25">
        <v>0</v>
      </c>
      <c r="M1668" s="26">
        <v>0</v>
      </c>
      <c r="N1668" s="26">
        <v>0</v>
      </c>
      <c r="O1668" s="26">
        <v>0</v>
      </c>
      <c r="P1668" s="26">
        <v>0</v>
      </c>
      <c r="Q1668" s="26">
        <v>0</v>
      </c>
      <c r="R1668" s="27">
        <v>0</v>
      </c>
      <c r="S1668" s="27">
        <v>0</v>
      </c>
      <c r="T1668" s="28">
        <v>0</v>
      </c>
      <c r="U1668" s="27">
        <v>0</v>
      </c>
      <c r="V1668" s="29">
        <v>0</v>
      </c>
      <c r="W1668" s="26">
        <v>0</v>
      </c>
      <c r="X1668" s="30">
        <f t="shared" ref="X1668:X1731" si="390">IFERROR(SUM(M1668,O1668),"")</f>
        <v>0</v>
      </c>
      <c r="Y1668" s="31">
        <f t="shared" ref="Y1668:Y1731" si="391">IFERROR(SUM(P1668:Q1668),"")</f>
        <v>0</v>
      </c>
      <c r="Z1668" s="31">
        <f t="shared" ref="Z1668:Z1731" si="392">IFERROR(SUM(R1668:S1668),"")</f>
        <v>0</v>
      </c>
      <c r="AA1668" s="31">
        <f t="shared" ref="AA1668:AA1731" si="393">IFERROR(SUM(T1668:U1668),"")</f>
        <v>0</v>
      </c>
      <c r="AB1668" s="5">
        <v>0</v>
      </c>
      <c r="AC1668" s="6">
        <v>3598625.81</v>
      </c>
      <c r="AD1668" s="30">
        <v>1</v>
      </c>
      <c r="AE1668" s="67" t="str">
        <f t="shared" si="379"/>
        <v/>
      </c>
      <c r="AF1668" s="70">
        <f>IF(C1668=Sheet6!$E$3,Sheet6!$E$4,IF('January 2023'!C1668=Sheet6!$F$3,Sheet6!$F$4,IF('January 2023'!C1668=Sheet6!$G$3,Sheet6!$G$4,IF('January 2023'!C1668=Sheet6!$H$3,Sheet6!$H$4,IF('January 2023'!C1668=Sheet6!$I$3,Sheet6!$I$4,IF('January 2023'!C1668=Sheet6!$J$3,Sheet6!$J$4,IF('January 2023'!C1668=Sheet6!$K$3,Sheet6!$K$4,IF('January 2023'!C1668=Sheet6!$L$3,Sheet6!$L$4))))))))</f>
        <v>9.2798501423243085E-2</v>
      </c>
      <c r="AG1668" s="74">
        <f t="shared" si="380"/>
        <v>0</v>
      </c>
      <c r="AH1668" s="71">
        <v>0.8536999999999999</v>
      </c>
      <c r="AI1668" s="72">
        <f t="shared" si="381"/>
        <v>0</v>
      </c>
      <c r="AJ1668" s="73">
        <f t="shared" si="382"/>
        <v>0</v>
      </c>
      <c r="AK1668" s="73">
        <v>0.77137015336104409</v>
      </c>
      <c r="AL1668" s="95">
        <f t="shared" si="383"/>
        <v>0</v>
      </c>
      <c r="AM1668" s="107">
        <v>0</v>
      </c>
      <c r="AN1668" s="98">
        <f t="shared" si="384"/>
        <v>0</v>
      </c>
      <c r="AO1668" s="99" t="e">
        <f>SUMIF([1]Sheet1!$AB:$AB,E1668,[1]Sheet1!$AA:$AA)</f>
        <v>#VALUE!</v>
      </c>
      <c r="AP1668" s="100">
        <f t="shared" si="385"/>
        <v>1</v>
      </c>
      <c r="AQ1668" s="97">
        <f t="shared" si="386"/>
        <v>0</v>
      </c>
      <c r="AR1668" s="100">
        <f t="shared" si="387"/>
        <v>0</v>
      </c>
      <c r="AS1668" s="101">
        <f t="shared" si="388"/>
        <v>1</v>
      </c>
      <c r="AT1668" s="100">
        <v>9.2798501423243085E-2</v>
      </c>
      <c r="AU1668" s="108">
        <f t="shared" si="389"/>
        <v>0</v>
      </c>
    </row>
    <row r="1669" spans="1:47">
      <c r="A1669" s="21">
        <v>44927</v>
      </c>
      <c r="B1669" s="22" t="s">
        <v>13</v>
      </c>
      <c r="C1669" s="22" t="s">
        <v>1532</v>
      </c>
      <c r="D1669" s="22" t="s">
        <v>1601</v>
      </c>
      <c r="E1669" s="22">
        <v>1003201906</v>
      </c>
      <c r="F1669" s="23" t="s">
        <v>15</v>
      </c>
      <c r="G1669" s="22">
        <v>1079082</v>
      </c>
      <c r="H1669" s="36" t="s">
        <v>278</v>
      </c>
      <c r="I1669" s="4" t="s">
        <v>3512</v>
      </c>
      <c r="J1669" s="4" t="s">
        <v>3512</v>
      </c>
      <c r="K1669" s="24">
        <v>49725</v>
      </c>
      <c r="L1669" s="25">
        <v>49725</v>
      </c>
      <c r="M1669" s="26">
        <v>1</v>
      </c>
      <c r="N1669" s="26">
        <v>1</v>
      </c>
      <c r="O1669" s="26">
        <v>0</v>
      </c>
      <c r="P1669" s="26">
        <v>49725</v>
      </c>
      <c r="Q1669" s="26">
        <v>0</v>
      </c>
      <c r="R1669" s="27">
        <v>2854998.17</v>
      </c>
      <c r="S1669" s="27">
        <v>0</v>
      </c>
      <c r="T1669" s="28">
        <v>2854998.17</v>
      </c>
      <c r="U1669" s="27">
        <v>0</v>
      </c>
      <c r="V1669" s="29">
        <v>1</v>
      </c>
      <c r="W1669" s="26">
        <v>0</v>
      </c>
      <c r="X1669" s="30">
        <f t="shared" si="390"/>
        <v>1</v>
      </c>
      <c r="Y1669" s="31">
        <f t="shared" si="391"/>
        <v>49725</v>
      </c>
      <c r="Z1669" s="31">
        <f t="shared" si="392"/>
        <v>2854998.17</v>
      </c>
      <c r="AA1669" s="31">
        <f t="shared" si="393"/>
        <v>2854998.17</v>
      </c>
      <c r="AB1669" s="5">
        <v>1</v>
      </c>
      <c r="AC1669" s="6">
        <v>1886107.38</v>
      </c>
      <c r="AD1669" s="30">
        <v>0</v>
      </c>
      <c r="AE1669" s="67">
        <f t="shared" ref="AE1669:AE1732" si="394">IFERROR((AB1669/X1669),"")</f>
        <v>1</v>
      </c>
      <c r="AF1669" s="70">
        <f>IF(C1669=Sheet6!$E$3,Sheet6!$E$4,IF('January 2023'!C1669=Sheet6!$F$3,Sheet6!$F$4,IF('January 2023'!C1669=Sheet6!$G$3,Sheet6!$G$4,IF('January 2023'!C1669=Sheet6!$H$3,Sheet6!$H$4,IF('January 2023'!C1669=Sheet6!$I$3,Sheet6!$I$4,IF('January 2023'!C1669=Sheet6!$J$3,Sheet6!$J$4,IF('January 2023'!C1669=Sheet6!$K$3,Sheet6!$K$4,IF('January 2023'!C1669=Sheet6!$L$3,Sheet6!$L$4))))))))</f>
        <v>9.2798501423243085E-2</v>
      </c>
      <c r="AG1669" s="74">
        <f t="shared" ref="AG1669:AG1732" si="395">IFERROR(Y1669/L1669,0)</f>
        <v>1</v>
      </c>
      <c r="AH1669" s="71">
        <v>0.8536999999999999</v>
      </c>
      <c r="AI1669" s="72">
        <f t="shared" ref="AI1669:AI1732" si="396">IF(AG1669&gt;AH1669,1,0)</f>
        <v>1</v>
      </c>
      <c r="AJ1669" s="73">
        <f t="shared" ref="AJ1669:AJ1732" si="397">IFERROR(AB1669/X1669,0)</f>
        <v>1</v>
      </c>
      <c r="AK1669" s="73">
        <v>0.77137015336104409</v>
      </c>
      <c r="AL1669" s="95">
        <f t="shared" ref="AL1669:AL1732" si="398">IF(AJ1669&gt;=AK1669,1,0)</f>
        <v>1</v>
      </c>
      <c r="AM1669" s="107">
        <v>0</v>
      </c>
      <c r="AN1669" s="98">
        <f t="shared" ref="AN1669:AN1732" si="399">IF(((AH1669*L1669)-(AG1669*L1669))&lt;0,0,((AH1669*L1669)-(AG1669*L1669)))</f>
        <v>0</v>
      </c>
      <c r="AO1669" s="99" t="e">
        <f>SUMIF([1]Sheet1!$AB:$AB,E1669,[1]Sheet1!$AA:$AA)</f>
        <v>#VALUE!</v>
      </c>
      <c r="AP1669" s="100">
        <f t="shared" ref="AP1669:AP1732" si="400">IF(AN1669=0,100%,IFERROR((AO1669/AN1669),""))</f>
        <v>1</v>
      </c>
      <c r="AQ1669" s="97">
        <f t="shared" ref="AQ1669:AQ1732" si="401">IF(AND(AN1669&gt;0,AP1669&gt;=100%),1,0)</f>
        <v>0</v>
      </c>
      <c r="AR1669" s="100">
        <f t="shared" ref="AR1669:AR1732" si="402">IFERROR(AA1669/Z1669,0)</f>
        <v>1</v>
      </c>
      <c r="AS1669" s="101">
        <f t="shared" ref="AS1669:AS1732" si="403">1-(AR1669*AG1669)</f>
        <v>0</v>
      </c>
      <c r="AT1669" s="100">
        <v>9.2798501423243085E-2</v>
      </c>
      <c r="AU1669" s="108">
        <f t="shared" ref="AU1669:AU1732" si="404">IF(AS1669&lt;=AT1669,1,0)</f>
        <v>1</v>
      </c>
    </row>
    <row r="1670" spans="1:47">
      <c r="A1670" s="21">
        <v>44927</v>
      </c>
      <c r="B1670" s="22" t="s">
        <v>13</v>
      </c>
      <c r="C1670" s="22" t="s">
        <v>1532</v>
      </c>
      <c r="D1670" s="22" t="s">
        <v>1606</v>
      </c>
      <c r="E1670" s="22">
        <v>1003808756</v>
      </c>
      <c r="F1670" s="23" t="s">
        <v>15</v>
      </c>
      <c r="G1670" s="22">
        <v>1079082</v>
      </c>
      <c r="H1670" s="36" t="s">
        <v>278</v>
      </c>
      <c r="I1670" s="4" t="s">
        <v>3512</v>
      </c>
      <c r="J1670" s="4" t="s">
        <v>3512</v>
      </c>
      <c r="K1670" s="24">
        <v>38286</v>
      </c>
      <c r="L1670" s="25">
        <v>38286</v>
      </c>
      <c r="M1670" s="26">
        <v>1</v>
      </c>
      <c r="N1670" s="26">
        <v>1</v>
      </c>
      <c r="O1670" s="26">
        <v>0</v>
      </c>
      <c r="P1670" s="26">
        <v>38286</v>
      </c>
      <c r="Q1670" s="26">
        <v>0</v>
      </c>
      <c r="R1670" s="27">
        <v>2198219.4</v>
      </c>
      <c r="S1670" s="27">
        <v>0</v>
      </c>
      <c r="T1670" s="28">
        <v>2198219.4</v>
      </c>
      <c r="U1670" s="27">
        <v>0</v>
      </c>
      <c r="V1670" s="29">
        <v>1</v>
      </c>
      <c r="W1670" s="26">
        <v>0</v>
      </c>
      <c r="X1670" s="30">
        <f t="shared" si="390"/>
        <v>1</v>
      </c>
      <c r="Y1670" s="31">
        <f t="shared" si="391"/>
        <v>38286</v>
      </c>
      <c r="Z1670" s="31">
        <f t="shared" si="392"/>
        <v>2198219.4</v>
      </c>
      <c r="AA1670" s="31">
        <f t="shared" si="393"/>
        <v>2198219.4</v>
      </c>
      <c r="AB1670" s="5">
        <v>1</v>
      </c>
      <c r="AC1670" s="6">
        <v>2016154.06</v>
      </c>
      <c r="AD1670" s="30">
        <v>0</v>
      </c>
      <c r="AE1670" s="67">
        <f t="shared" si="394"/>
        <v>1</v>
      </c>
      <c r="AF1670" s="70">
        <f>IF(C1670=Sheet6!$E$3,Sheet6!$E$4,IF('January 2023'!C1670=Sheet6!$F$3,Sheet6!$F$4,IF('January 2023'!C1670=Sheet6!$G$3,Sheet6!$G$4,IF('January 2023'!C1670=Sheet6!$H$3,Sheet6!$H$4,IF('January 2023'!C1670=Sheet6!$I$3,Sheet6!$I$4,IF('January 2023'!C1670=Sheet6!$J$3,Sheet6!$J$4,IF('January 2023'!C1670=Sheet6!$K$3,Sheet6!$K$4,IF('January 2023'!C1670=Sheet6!$L$3,Sheet6!$L$4))))))))</f>
        <v>9.2798501423243085E-2</v>
      </c>
      <c r="AG1670" s="74">
        <f t="shared" si="395"/>
        <v>1</v>
      </c>
      <c r="AH1670" s="71">
        <v>0.8536999999999999</v>
      </c>
      <c r="AI1670" s="72">
        <f t="shared" si="396"/>
        <v>1</v>
      </c>
      <c r="AJ1670" s="73">
        <f t="shared" si="397"/>
        <v>1</v>
      </c>
      <c r="AK1670" s="73">
        <v>0.77137015336104409</v>
      </c>
      <c r="AL1670" s="95">
        <f t="shared" si="398"/>
        <v>1</v>
      </c>
      <c r="AM1670" s="107">
        <v>0</v>
      </c>
      <c r="AN1670" s="98">
        <f t="shared" si="399"/>
        <v>0</v>
      </c>
      <c r="AO1670" s="99" t="e">
        <f>SUMIF([1]Sheet1!$AB:$AB,E1670,[1]Sheet1!$AA:$AA)</f>
        <v>#VALUE!</v>
      </c>
      <c r="AP1670" s="100">
        <f t="shared" si="400"/>
        <v>1</v>
      </c>
      <c r="AQ1670" s="97">
        <f t="shared" si="401"/>
        <v>0</v>
      </c>
      <c r="AR1670" s="100">
        <f t="shared" si="402"/>
        <v>1</v>
      </c>
      <c r="AS1670" s="101">
        <f t="shared" si="403"/>
        <v>0</v>
      </c>
      <c r="AT1670" s="100">
        <v>9.2798501423243085E-2</v>
      </c>
      <c r="AU1670" s="108">
        <f t="shared" si="404"/>
        <v>1</v>
      </c>
    </row>
    <row r="1671" spans="1:47">
      <c r="A1671" s="21">
        <v>44927</v>
      </c>
      <c r="B1671" s="22" t="s">
        <v>13</v>
      </c>
      <c r="C1671" s="22" t="s">
        <v>1532</v>
      </c>
      <c r="D1671" s="22" t="s">
        <v>1641</v>
      </c>
      <c r="E1671" s="22">
        <v>1002049952</v>
      </c>
      <c r="F1671" s="23" t="s">
        <v>15</v>
      </c>
      <c r="G1671" s="22">
        <v>1079082</v>
      </c>
      <c r="H1671" s="36" t="s">
        <v>278</v>
      </c>
      <c r="I1671" s="4" t="s">
        <v>3512</v>
      </c>
      <c r="J1671" s="4" t="s">
        <v>3512</v>
      </c>
      <c r="K1671" s="24">
        <v>9035</v>
      </c>
      <c r="L1671" s="25">
        <v>9035</v>
      </c>
      <c r="M1671" s="26">
        <v>1</v>
      </c>
      <c r="N1671" s="26">
        <v>1</v>
      </c>
      <c r="O1671" s="26">
        <v>0</v>
      </c>
      <c r="P1671" s="26">
        <v>9035</v>
      </c>
      <c r="Q1671" s="26">
        <v>0</v>
      </c>
      <c r="R1671" s="27">
        <v>485922.63</v>
      </c>
      <c r="S1671" s="27">
        <v>0</v>
      </c>
      <c r="T1671" s="28">
        <v>485922.63</v>
      </c>
      <c r="U1671" s="27">
        <v>0</v>
      </c>
      <c r="V1671" s="29">
        <v>1</v>
      </c>
      <c r="W1671" s="26">
        <v>0</v>
      </c>
      <c r="X1671" s="30">
        <f t="shared" si="390"/>
        <v>1</v>
      </c>
      <c r="Y1671" s="31">
        <f t="shared" si="391"/>
        <v>9035</v>
      </c>
      <c r="Z1671" s="31">
        <f t="shared" si="392"/>
        <v>485922.63</v>
      </c>
      <c r="AA1671" s="31">
        <f t="shared" si="393"/>
        <v>485922.63</v>
      </c>
      <c r="AB1671" s="5">
        <v>1</v>
      </c>
      <c r="AC1671" s="6">
        <v>2338679.92</v>
      </c>
      <c r="AD1671" s="30">
        <v>0</v>
      </c>
      <c r="AE1671" s="67">
        <f t="shared" si="394"/>
        <v>1</v>
      </c>
      <c r="AF1671" s="70">
        <f>IF(C1671=Sheet6!$E$3,Sheet6!$E$4,IF('January 2023'!C1671=Sheet6!$F$3,Sheet6!$F$4,IF('January 2023'!C1671=Sheet6!$G$3,Sheet6!$G$4,IF('January 2023'!C1671=Sheet6!$H$3,Sheet6!$H$4,IF('January 2023'!C1671=Sheet6!$I$3,Sheet6!$I$4,IF('January 2023'!C1671=Sheet6!$J$3,Sheet6!$J$4,IF('January 2023'!C1671=Sheet6!$K$3,Sheet6!$K$4,IF('January 2023'!C1671=Sheet6!$L$3,Sheet6!$L$4))))))))</f>
        <v>9.2798501423243085E-2</v>
      </c>
      <c r="AG1671" s="74">
        <f t="shared" si="395"/>
        <v>1</v>
      </c>
      <c r="AH1671" s="71">
        <v>0.8536999999999999</v>
      </c>
      <c r="AI1671" s="72">
        <f t="shared" si="396"/>
        <v>1</v>
      </c>
      <c r="AJ1671" s="73">
        <f t="shared" si="397"/>
        <v>1</v>
      </c>
      <c r="AK1671" s="73">
        <v>0.77137015336104409</v>
      </c>
      <c r="AL1671" s="95">
        <f t="shared" si="398"/>
        <v>1</v>
      </c>
      <c r="AM1671" s="107">
        <v>0</v>
      </c>
      <c r="AN1671" s="98">
        <f t="shared" si="399"/>
        <v>0</v>
      </c>
      <c r="AO1671" s="99" t="e">
        <f>SUMIF([1]Sheet1!$AB:$AB,E1671,[1]Sheet1!$AA:$AA)</f>
        <v>#VALUE!</v>
      </c>
      <c r="AP1671" s="100">
        <f t="shared" si="400"/>
        <v>1</v>
      </c>
      <c r="AQ1671" s="97">
        <f t="shared" si="401"/>
        <v>0</v>
      </c>
      <c r="AR1671" s="100">
        <f t="shared" si="402"/>
        <v>1</v>
      </c>
      <c r="AS1671" s="101">
        <f t="shared" si="403"/>
        <v>0</v>
      </c>
      <c r="AT1671" s="100">
        <v>9.2798501423243085E-2</v>
      </c>
      <c r="AU1671" s="108">
        <f t="shared" si="404"/>
        <v>1</v>
      </c>
    </row>
    <row r="1672" spans="1:47">
      <c r="A1672" s="21">
        <v>44927</v>
      </c>
      <c r="B1672" s="22" t="s">
        <v>13</v>
      </c>
      <c r="C1672" s="22" t="s">
        <v>1532</v>
      </c>
      <c r="D1672" s="22" t="s">
        <v>1621</v>
      </c>
      <c r="E1672" s="22">
        <v>1002049687</v>
      </c>
      <c r="F1672" s="23" t="s">
        <v>15</v>
      </c>
      <c r="G1672" s="22">
        <v>1079082</v>
      </c>
      <c r="H1672" s="36" t="s">
        <v>278</v>
      </c>
      <c r="I1672" s="4" t="s">
        <v>3512</v>
      </c>
      <c r="J1672" s="4" t="s">
        <v>3512</v>
      </c>
      <c r="K1672" s="24">
        <v>8850</v>
      </c>
      <c r="L1672" s="25">
        <v>8850</v>
      </c>
      <c r="M1672" s="26">
        <v>1</v>
      </c>
      <c r="N1672" s="26">
        <v>1</v>
      </c>
      <c r="O1672" s="26">
        <v>0</v>
      </c>
      <c r="P1672" s="26">
        <v>8850</v>
      </c>
      <c r="Q1672" s="26">
        <v>0</v>
      </c>
      <c r="R1672" s="27">
        <v>508129.39</v>
      </c>
      <c r="S1672" s="27">
        <v>0</v>
      </c>
      <c r="T1672" s="28">
        <v>508129.39</v>
      </c>
      <c r="U1672" s="27">
        <v>0</v>
      </c>
      <c r="V1672" s="29">
        <v>1</v>
      </c>
      <c r="W1672" s="26">
        <v>0</v>
      </c>
      <c r="X1672" s="30">
        <f t="shared" si="390"/>
        <v>1</v>
      </c>
      <c r="Y1672" s="31">
        <f t="shared" si="391"/>
        <v>8850</v>
      </c>
      <c r="Z1672" s="31">
        <f t="shared" si="392"/>
        <v>508129.39</v>
      </c>
      <c r="AA1672" s="31">
        <f t="shared" si="393"/>
        <v>508129.39</v>
      </c>
      <c r="AB1672" s="5">
        <v>1</v>
      </c>
      <c r="AC1672" s="6">
        <v>1558837.61</v>
      </c>
      <c r="AD1672" s="30">
        <v>0</v>
      </c>
      <c r="AE1672" s="67">
        <f t="shared" si="394"/>
        <v>1</v>
      </c>
      <c r="AF1672" s="70">
        <f>IF(C1672=Sheet6!$E$3,Sheet6!$E$4,IF('January 2023'!C1672=Sheet6!$F$3,Sheet6!$F$4,IF('January 2023'!C1672=Sheet6!$G$3,Sheet6!$G$4,IF('January 2023'!C1672=Sheet6!$H$3,Sheet6!$H$4,IF('January 2023'!C1672=Sheet6!$I$3,Sheet6!$I$4,IF('January 2023'!C1672=Sheet6!$J$3,Sheet6!$J$4,IF('January 2023'!C1672=Sheet6!$K$3,Sheet6!$K$4,IF('January 2023'!C1672=Sheet6!$L$3,Sheet6!$L$4))))))))</f>
        <v>9.2798501423243085E-2</v>
      </c>
      <c r="AG1672" s="74">
        <f t="shared" si="395"/>
        <v>1</v>
      </c>
      <c r="AH1672" s="71">
        <v>0.8536999999999999</v>
      </c>
      <c r="AI1672" s="72">
        <f t="shared" si="396"/>
        <v>1</v>
      </c>
      <c r="AJ1672" s="73">
        <f t="shared" si="397"/>
        <v>1</v>
      </c>
      <c r="AK1672" s="73">
        <v>0.77137015336104409</v>
      </c>
      <c r="AL1672" s="95">
        <f t="shared" si="398"/>
        <v>1</v>
      </c>
      <c r="AM1672" s="107">
        <v>0</v>
      </c>
      <c r="AN1672" s="98">
        <f t="shared" si="399"/>
        <v>0</v>
      </c>
      <c r="AO1672" s="99" t="e">
        <f>SUMIF([1]Sheet1!$AB:$AB,E1672,[1]Sheet1!$AA:$AA)</f>
        <v>#VALUE!</v>
      </c>
      <c r="AP1672" s="100">
        <f t="shared" si="400"/>
        <v>1</v>
      </c>
      <c r="AQ1672" s="97">
        <f t="shared" si="401"/>
        <v>0</v>
      </c>
      <c r="AR1672" s="100">
        <f t="shared" si="402"/>
        <v>1</v>
      </c>
      <c r="AS1672" s="101">
        <f t="shared" si="403"/>
        <v>0</v>
      </c>
      <c r="AT1672" s="100">
        <v>9.2798501423243085E-2</v>
      </c>
      <c r="AU1672" s="108">
        <f t="shared" si="404"/>
        <v>1</v>
      </c>
    </row>
    <row r="1673" spans="1:47">
      <c r="A1673" s="21">
        <v>44927</v>
      </c>
      <c r="B1673" s="22" t="s">
        <v>13</v>
      </c>
      <c r="C1673" s="22" t="s">
        <v>1532</v>
      </c>
      <c r="D1673" s="22" t="s">
        <v>1667</v>
      </c>
      <c r="E1673" s="22">
        <v>1006003820</v>
      </c>
      <c r="F1673" s="23" t="s">
        <v>15</v>
      </c>
      <c r="G1673" s="22">
        <v>1079082</v>
      </c>
      <c r="H1673" s="36" t="s">
        <v>278</v>
      </c>
      <c r="I1673" s="4" t="s">
        <v>3512</v>
      </c>
      <c r="J1673" s="4" t="s">
        <v>3512</v>
      </c>
      <c r="K1673" s="24">
        <v>7570</v>
      </c>
      <c r="L1673" s="25">
        <v>7570</v>
      </c>
      <c r="M1673" s="26">
        <v>1</v>
      </c>
      <c r="N1673" s="26">
        <v>1</v>
      </c>
      <c r="O1673" s="26">
        <v>0</v>
      </c>
      <c r="P1673" s="26">
        <v>7570</v>
      </c>
      <c r="Q1673" s="26">
        <v>0</v>
      </c>
      <c r="R1673" s="27">
        <v>407131.63</v>
      </c>
      <c r="S1673" s="27">
        <v>0</v>
      </c>
      <c r="T1673" s="28">
        <v>407131.63</v>
      </c>
      <c r="U1673" s="27">
        <v>0</v>
      </c>
      <c r="V1673" s="29">
        <v>1</v>
      </c>
      <c r="W1673" s="26">
        <v>0</v>
      </c>
      <c r="X1673" s="30">
        <f t="shared" si="390"/>
        <v>1</v>
      </c>
      <c r="Y1673" s="31">
        <f t="shared" si="391"/>
        <v>7570</v>
      </c>
      <c r="Z1673" s="31">
        <f t="shared" si="392"/>
        <v>407131.63</v>
      </c>
      <c r="AA1673" s="31">
        <f t="shared" si="393"/>
        <v>407131.63</v>
      </c>
      <c r="AB1673" s="5">
        <v>1</v>
      </c>
      <c r="AC1673" s="6">
        <v>330197.98</v>
      </c>
      <c r="AD1673" s="30">
        <v>0</v>
      </c>
      <c r="AE1673" s="67">
        <f t="shared" si="394"/>
        <v>1</v>
      </c>
      <c r="AF1673" s="70">
        <f>IF(C1673=Sheet6!$E$3,Sheet6!$E$4,IF('January 2023'!C1673=Sheet6!$F$3,Sheet6!$F$4,IF('January 2023'!C1673=Sheet6!$G$3,Sheet6!$G$4,IF('January 2023'!C1673=Sheet6!$H$3,Sheet6!$H$4,IF('January 2023'!C1673=Sheet6!$I$3,Sheet6!$I$4,IF('January 2023'!C1673=Sheet6!$J$3,Sheet6!$J$4,IF('January 2023'!C1673=Sheet6!$K$3,Sheet6!$K$4,IF('January 2023'!C1673=Sheet6!$L$3,Sheet6!$L$4))))))))</f>
        <v>9.2798501423243085E-2</v>
      </c>
      <c r="AG1673" s="74">
        <f t="shared" si="395"/>
        <v>1</v>
      </c>
      <c r="AH1673" s="71">
        <v>0.8536999999999999</v>
      </c>
      <c r="AI1673" s="72">
        <f t="shared" si="396"/>
        <v>1</v>
      </c>
      <c r="AJ1673" s="73">
        <f t="shared" si="397"/>
        <v>1</v>
      </c>
      <c r="AK1673" s="73">
        <v>0.77137015336104409</v>
      </c>
      <c r="AL1673" s="95">
        <f t="shared" si="398"/>
        <v>1</v>
      </c>
      <c r="AM1673" s="107">
        <v>0</v>
      </c>
      <c r="AN1673" s="98">
        <f t="shared" si="399"/>
        <v>0</v>
      </c>
      <c r="AO1673" s="99" t="e">
        <f>SUMIF([1]Sheet1!$AB:$AB,E1673,[1]Sheet1!$AA:$AA)</f>
        <v>#VALUE!</v>
      </c>
      <c r="AP1673" s="100">
        <f t="shared" si="400"/>
        <v>1</v>
      </c>
      <c r="AQ1673" s="97">
        <f t="shared" si="401"/>
        <v>0</v>
      </c>
      <c r="AR1673" s="100">
        <f t="shared" si="402"/>
        <v>1</v>
      </c>
      <c r="AS1673" s="101">
        <f t="shared" si="403"/>
        <v>0</v>
      </c>
      <c r="AT1673" s="100">
        <v>9.2798501423243085E-2</v>
      </c>
      <c r="AU1673" s="108">
        <f t="shared" si="404"/>
        <v>1</v>
      </c>
    </row>
    <row r="1674" spans="1:47">
      <c r="A1674" s="21">
        <v>44927</v>
      </c>
      <c r="B1674" s="23" t="s">
        <v>13</v>
      </c>
      <c r="C1674" s="23" t="s">
        <v>1532</v>
      </c>
      <c r="D1674" s="23" t="s">
        <v>1657</v>
      </c>
      <c r="E1674" s="23">
        <v>1004490946</v>
      </c>
      <c r="F1674" s="23" t="s">
        <v>15</v>
      </c>
      <c r="G1674" s="23">
        <v>1079082</v>
      </c>
      <c r="H1674" s="37" t="s">
        <v>278</v>
      </c>
      <c r="I1674" s="4" t="s">
        <v>3512</v>
      </c>
      <c r="J1674" s="4" t="s">
        <v>3512</v>
      </c>
      <c r="K1674" s="24">
        <v>6522</v>
      </c>
      <c r="L1674" s="24">
        <v>6522</v>
      </c>
      <c r="M1674" s="29">
        <v>1</v>
      </c>
      <c r="N1674" s="29">
        <v>1</v>
      </c>
      <c r="O1674" s="29">
        <v>0</v>
      </c>
      <c r="P1674" s="29">
        <v>6522</v>
      </c>
      <c r="Q1674" s="29">
        <v>0</v>
      </c>
      <c r="R1674" s="28">
        <v>350767.83</v>
      </c>
      <c r="S1674" s="28">
        <v>0</v>
      </c>
      <c r="T1674" s="28">
        <v>350000</v>
      </c>
      <c r="U1674" s="28">
        <v>0</v>
      </c>
      <c r="V1674" s="29">
        <v>1</v>
      </c>
      <c r="W1674" s="29">
        <v>0</v>
      </c>
      <c r="X1674" s="32">
        <f t="shared" si="390"/>
        <v>1</v>
      </c>
      <c r="Y1674" s="33">
        <f t="shared" si="391"/>
        <v>6522</v>
      </c>
      <c r="Z1674" s="33">
        <f t="shared" si="392"/>
        <v>350767.83</v>
      </c>
      <c r="AA1674" s="33">
        <f t="shared" si="393"/>
        <v>350000</v>
      </c>
      <c r="AB1674" s="5">
        <v>1</v>
      </c>
      <c r="AC1674" s="6">
        <v>287421.19</v>
      </c>
      <c r="AD1674" s="32">
        <v>0</v>
      </c>
      <c r="AE1674" s="67">
        <f t="shared" si="394"/>
        <v>1</v>
      </c>
      <c r="AF1674" s="70">
        <f>IF(C1674=Sheet6!$E$3,Sheet6!$E$4,IF('January 2023'!C1674=Sheet6!$F$3,Sheet6!$F$4,IF('January 2023'!C1674=Sheet6!$G$3,Sheet6!$G$4,IF('January 2023'!C1674=Sheet6!$H$3,Sheet6!$H$4,IF('January 2023'!C1674=Sheet6!$I$3,Sheet6!$I$4,IF('January 2023'!C1674=Sheet6!$J$3,Sheet6!$J$4,IF('January 2023'!C1674=Sheet6!$K$3,Sheet6!$K$4,IF('January 2023'!C1674=Sheet6!$L$3,Sheet6!$L$4))))))))</f>
        <v>9.2798501423243085E-2</v>
      </c>
      <c r="AG1674" s="74">
        <f t="shared" si="395"/>
        <v>1</v>
      </c>
      <c r="AH1674" s="71">
        <v>0.8536999999999999</v>
      </c>
      <c r="AI1674" s="72">
        <f t="shared" si="396"/>
        <v>1</v>
      </c>
      <c r="AJ1674" s="73">
        <f t="shared" si="397"/>
        <v>1</v>
      </c>
      <c r="AK1674" s="73">
        <v>0.77137015336104409</v>
      </c>
      <c r="AL1674" s="95">
        <f t="shared" si="398"/>
        <v>1</v>
      </c>
      <c r="AM1674" s="107">
        <v>0</v>
      </c>
      <c r="AN1674" s="98">
        <f t="shared" si="399"/>
        <v>0</v>
      </c>
      <c r="AO1674" s="99" t="e">
        <f>SUMIF([1]Sheet1!$AB:$AB,E1674,[1]Sheet1!$AA:$AA)</f>
        <v>#VALUE!</v>
      </c>
      <c r="AP1674" s="100">
        <f t="shared" si="400"/>
        <v>1</v>
      </c>
      <c r="AQ1674" s="97">
        <f t="shared" si="401"/>
        <v>0</v>
      </c>
      <c r="AR1674" s="100">
        <f t="shared" si="402"/>
        <v>0.99781100222332242</v>
      </c>
      <c r="AS1674" s="101">
        <f t="shared" si="403"/>
        <v>2.1889977766775814E-3</v>
      </c>
      <c r="AT1674" s="100">
        <v>9.2798501423243085E-2</v>
      </c>
      <c r="AU1674" s="108">
        <f t="shared" si="404"/>
        <v>1</v>
      </c>
    </row>
    <row r="1675" spans="1:47">
      <c r="A1675" s="21">
        <v>44927</v>
      </c>
      <c r="B1675" s="22" t="s">
        <v>13</v>
      </c>
      <c r="C1675" s="22" t="s">
        <v>1532</v>
      </c>
      <c r="D1675" s="22" t="s">
        <v>1664</v>
      </c>
      <c r="E1675" s="22">
        <v>1002050085</v>
      </c>
      <c r="F1675" s="23" t="s">
        <v>15</v>
      </c>
      <c r="G1675" s="22">
        <v>1079082</v>
      </c>
      <c r="H1675" s="36" t="s">
        <v>278</v>
      </c>
      <c r="I1675" s="4" t="s">
        <v>3512</v>
      </c>
      <c r="J1675" s="4" t="s">
        <v>3512</v>
      </c>
      <c r="K1675" s="24">
        <v>4386</v>
      </c>
      <c r="L1675" s="25">
        <v>4386</v>
      </c>
      <c r="M1675" s="26">
        <v>1</v>
      </c>
      <c r="N1675" s="26">
        <v>1</v>
      </c>
      <c r="O1675" s="26">
        <v>0</v>
      </c>
      <c r="P1675" s="26">
        <v>4386</v>
      </c>
      <c r="Q1675" s="26">
        <v>0</v>
      </c>
      <c r="R1675" s="27">
        <v>235888.95</v>
      </c>
      <c r="S1675" s="27">
        <v>0</v>
      </c>
      <c r="T1675" s="28">
        <v>235889</v>
      </c>
      <c r="U1675" s="27">
        <v>0</v>
      </c>
      <c r="V1675" s="29">
        <v>1</v>
      </c>
      <c r="W1675" s="26">
        <v>0</v>
      </c>
      <c r="X1675" s="30">
        <f t="shared" si="390"/>
        <v>1</v>
      </c>
      <c r="Y1675" s="31">
        <f t="shared" si="391"/>
        <v>4386</v>
      </c>
      <c r="Z1675" s="31">
        <f t="shared" si="392"/>
        <v>235888.95</v>
      </c>
      <c r="AA1675" s="31">
        <f t="shared" si="393"/>
        <v>235889</v>
      </c>
      <c r="AB1675" s="5">
        <v>1</v>
      </c>
      <c r="AC1675" s="6">
        <v>88650.47</v>
      </c>
      <c r="AD1675" s="30">
        <v>0</v>
      </c>
      <c r="AE1675" s="67">
        <f t="shared" si="394"/>
        <v>1</v>
      </c>
      <c r="AF1675" s="70">
        <f>IF(C1675=Sheet6!$E$3,Sheet6!$E$4,IF('January 2023'!C1675=Sheet6!$F$3,Sheet6!$F$4,IF('January 2023'!C1675=Sheet6!$G$3,Sheet6!$G$4,IF('January 2023'!C1675=Sheet6!$H$3,Sheet6!$H$4,IF('January 2023'!C1675=Sheet6!$I$3,Sheet6!$I$4,IF('January 2023'!C1675=Sheet6!$J$3,Sheet6!$J$4,IF('January 2023'!C1675=Sheet6!$K$3,Sheet6!$K$4,IF('January 2023'!C1675=Sheet6!$L$3,Sheet6!$L$4))))))))</f>
        <v>9.2798501423243085E-2</v>
      </c>
      <c r="AG1675" s="74">
        <f t="shared" si="395"/>
        <v>1</v>
      </c>
      <c r="AH1675" s="71">
        <v>0.8536999999999999</v>
      </c>
      <c r="AI1675" s="72">
        <f t="shared" si="396"/>
        <v>1</v>
      </c>
      <c r="AJ1675" s="73">
        <f t="shared" si="397"/>
        <v>1</v>
      </c>
      <c r="AK1675" s="73">
        <v>0.77137015336104409</v>
      </c>
      <c r="AL1675" s="95">
        <f t="shared" si="398"/>
        <v>1</v>
      </c>
      <c r="AM1675" s="107">
        <v>0</v>
      </c>
      <c r="AN1675" s="98">
        <f t="shared" si="399"/>
        <v>0</v>
      </c>
      <c r="AO1675" s="99" t="e">
        <f>SUMIF([1]Sheet1!$AB:$AB,E1675,[1]Sheet1!$AA:$AA)</f>
        <v>#VALUE!</v>
      </c>
      <c r="AP1675" s="100">
        <f t="shared" si="400"/>
        <v>1</v>
      </c>
      <c r="AQ1675" s="97">
        <f t="shared" si="401"/>
        <v>0</v>
      </c>
      <c r="AR1675" s="100">
        <f t="shared" si="402"/>
        <v>1.0000002119641467</v>
      </c>
      <c r="AS1675" s="101">
        <f t="shared" si="403"/>
        <v>-2.1196414667912222E-7</v>
      </c>
      <c r="AT1675" s="100">
        <v>9.2798501423243085E-2</v>
      </c>
      <c r="AU1675" s="108">
        <f t="shared" si="404"/>
        <v>1</v>
      </c>
    </row>
    <row r="1676" spans="1:47">
      <c r="A1676" s="21">
        <v>44927</v>
      </c>
      <c r="B1676" s="22" t="s">
        <v>13</v>
      </c>
      <c r="C1676" s="22" t="s">
        <v>1532</v>
      </c>
      <c r="D1676" s="22" t="s">
        <v>1676</v>
      </c>
      <c r="E1676" s="22">
        <v>1002184431</v>
      </c>
      <c r="F1676" s="23" t="s">
        <v>15</v>
      </c>
      <c r="G1676" s="22">
        <v>1079082</v>
      </c>
      <c r="H1676" s="36" t="s">
        <v>278</v>
      </c>
      <c r="I1676" s="4" t="s">
        <v>3512</v>
      </c>
      <c r="J1676" s="4" t="s">
        <v>3512</v>
      </c>
      <c r="K1676" s="24">
        <v>2730</v>
      </c>
      <c r="L1676" s="25">
        <v>2730</v>
      </c>
      <c r="M1676" s="26">
        <v>1</v>
      </c>
      <c r="N1676" s="26">
        <v>1</v>
      </c>
      <c r="O1676" s="26">
        <v>0</v>
      </c>
      <c r="P1676" s="26">
        <v>2730</v>
      </c>
      <c r="Q1676" s="26">
        <v>0</v>
      </c>
      <c r="R1676" s="27">
        <v>146825.54</v>
      </c>
      <c r="S1676" s="27">
        <v>0</v>
      </c>
      <c r="T1676" s="28">
        <v>149741</v>
      </c>
      <c r="U1676" s="27">
        <v>0</v>
      </c>
      <c r="V1676" s="29">
        <v>1</v>
      </c>
      <c r="W1676" s="26">
        <v>0</v>
      </c>
      <c r="X1676" s="30">
        <f t="shared" si="390"/>
        <v>1</v>
      </c>
      <c r="Y1676" s="31">
        <f t="shared" si="391"/>
        <v>2730</v>
      </c>
      <c r="Z1676" s="31">
        <f t="shared" si="392"/>
        <v>146825.54</v>
      </c>
      <c r="AA1676" s="31">
        <f t="shared" si="393"/>
        <v>149741</v>
      </c>
      <c r="AB1676" s="5">
        <v>1</v>
      </c>
      <c r="AC1676" s="6">
        <v>249372.46</v>
      </c>
      <c r="AD1676" s="30">
        <v>0</v>
      </c>
      <c r="AE1676" s="67">
        <f t="shared" si="394"/>
        <v>1</v>
      </c>
      <c r="AF1676" s="70">
        <f>IF(C1676=Sheet6!$E$3,Sheet6!$E$4,IF('January 2023'!C1676=Sheet6!$F$3,Sheet6!$F$4,IF('January 2023'!C1676=Sheet6!$G$3,Sheet6!$G$4,IF('January 2023'!C1676=Sheet6!$H$3,Sheet6!$H$4,IF('January 2023'!C1676=Sheet6!$I$3,Sheet6!$I$4,IF('January 2023'!C1676=Sheet6!$J$3,Sheet6!$J$4,IF('January 2023'!C1676=Sheet6!$K$3,Sheet6!$K$4,IF('January 2023'!C1676=Sheet6!$L$3,Sheet6!$L$4))))))))</f>
        <v>9.2798501423243085E-2</v>
      </c>
      <c r="AG1676" s="74">
        <f t="shared" si="395"/>
        <v>1</v>
      </c>
      <c r="AH1676" s="71">
        <v>0.8536999999999999</v>
      </c>
      <c r="AI1676" s="72">
        <f t="shared" si="396"/>
        <v>1</v>
      </c>
      <c r="AJ1676" s="73">
        <f t="shared" si="397"/>
        <v>1</v>
      </c>
      <c r="AK1676" s="73">
        <v>0.77137015336104409</v>
      </c>
      <c r="AL1676" s="95">
        <f t="shared" si="398"/>
        <v>1</v>
      </c>
      <c r="AM1676" s="107">
        <v>0</v>
      </c>
      <c r="AN1676" s="98">
        <f t="shared" si="399"/>
        <v>0</v>
      </c>
      <c r="AO1676" s="99" t="e">
        <f>SUMIF([1]Sheet1!$AB:$AB,E1676,[1]Sheet1!$AA:$AA)</f>
        <v>#VALUE!</v>
      </c>
      <c r="AP1676" s="100">
        <f t="shared" si="400"/>
        <v>1</v>
      </c>
      <c r="AQ1676" s="97">
        <f t="shared" si="401"/>
        <v>0</v>
      </c>
      <c r="AR1676" s="100">
        <f t="shared" si="402"/>
        <v>1.0198566271235916</v>
      </c>
      <c r="AS1676" s="101">
        <f t="shared" si="403"/>
        <v>-1.9856627123591597E-2</v>
      </c>
      <c r="AT1676" s="100">
        <v>9.2798501423243085E-2</v>
      </c>
      <c r="AU1676" s="108">
        <f t="shared" si="404"/>
        <v>1</v>
      </c>
    </row>
    <row r="1677" spans="1:47">
      <c r="A1677" s="21">
        <v>44927</v>
      </c>
      <c r="B1677" s="22" t="s">
        <v>13</v>
      </c>
      <c r="C1677" s="22" t="s">
        <v>1532</v>
      </c>
      <c r="D1677" s="22" t="s">
        <v>1654</v>
      </c>
      <c r="E1677" s="22">
        <v>1002050458</v>
      </c>
      <c r="F1677" s="23" t="s">
        <v>15</v>
      </c>
      <c r="G1677" s="22">
        <v>1079082</v>
      </c>
      <c r="H1677" s="36" t="s">
        <v>278</v>
      </c>
      <c r="I1677" s="4" t="s">
        <v>3512</v>
      </c>
      <c r="J1677" s="4" t="s">
        <v>3512</v>
      </c>
      <c r="K1677" s="24">
        <v>2553</v>
      </c>
      <c r="L1677" s="25">
        <v>2553</v>
      </c>
      <c r="M1677" s="26">
        <v>1</v>
      </c>
      <c r="N1677" s="26">
        <v>1</v>
      </c>
      <c r="O1677" s="26">
        <v>0</v>
      </c>
      <c r="P1677" s="26">
        <v>2553</v>
      </c>
      <c r="Q1677" s="26">
        <v>0</v>
      </c>
      <c r="R1677" s="27">
        <v>137306.07999999999</v>
      </c>
      <c r="S1677" s="27">
        <v>0</v>
      </c>
      <c r="T1677" s="28">
        <v>137306.07999999999</v>
      </c>
      <c r="U1677" s="27">
        <v>0</v>
      </c>
      <c r="V1677" s="29">
        <v>1</v>
      </c>
      <c r="W1677" s="26">
        <v>0</v>
      </c>
      <c r="X1677" s="30">
        <f t="shared" si="390"/>
        <v>1</v>
      </c>
      <c r="Y1677" s="31">
        <f t="shared" si="391"/>
        <v>2553</v>
      </c>
      <c r="Z1677" s="31">
        <f t="shared" si="392"/>
        <v>137306.07999999999</v>
      </c>
      <c r="AA1677" s="31">
        <f t="shared" si="393"/>
        <v>137306.07999999999</v>
      </c>
      <c r="AB1677" s="5">
        <v>1</v>
      </c>
      <c r="AC1677" s="6">
        <v>167309.5</v>
      </c>
      <c r="AD1677" s="30">
        <v>0</v>
      </c>
      <c r="AE1677" s="67">
        <f t="shared" si="394"/>
        <v>1</v>
      </c>
      <c r="AF1677" s="70">
        <f>IF(C1677=Sheet6!$E$3,Sheet6!$E$4,IF('January 2023'!C1677=Sheet6!$F$3,Sheet6!$F$4,IF('January 2023'!C1677=Sheet6!$G$3,Sheet6!$G$4,IF('January 2023'!C1677=Sheet6!$H$3,Sheet6!$H$4,IF('January 2023'!C1677=Sheet6!$I$3,Sheet6!$I$4,IF('January 2023'!C1677=Sheet6!$J$3,Sheet6!$J$4,IF('January 2023'!C1677=Sheet6!$K$3,Sheet6!$K$4,IF('January 2023'!C1677=Sheet6!$L$3,Sheet6!$L$4))))))))</f>
        <v>9.2798501423243085E-2</v>
      </c>
      <c r="AG1677" s="74">
        <f t="shared" si="395"/>
        <v>1</v>
      </c>
      <c r="AH1677" s="71">
        <v>0.8536999999999999</v>
      </c>
      <c r="AI1677" s="72">
        <f t="shared" si="396"/>
        <v>1</v>
      </c>
      <c r="AJ1677" s="73">
        <f t="shared" si="397"/>
        <v>1</v>
      </c>
      <c r="AK1677" s="73">
        <v>0.77137015336104409</v>
      </c>
      <c r="AL1677" s="95">
        <f t="shared" si="398"/>
        <v>1</v>
      </c>
      <c r="AM1677" s="107">
        <v>0</v>
      </c>
      <c r="AN1677" s="98">
        <f t="shared" si="399"/>
        <v>0</v>
      </c>
      <c r="AO1677" s="99" t="e">
        <f>SUMIF([1]Sheet1!$AB:$AB,E1677,[1]Sheet1!$AA:$AA)</f>
        <v>#VALUE!</v>
      </c>
      <c r="AP1677" s="100">
        <f t="shared" si="400"/>
        <v>1</v>
      </c>
      <c r="AQ1677" s="97">
        <f t="shared" si="401"/>
        <v>0</v>
      </c>
      <c r="AR1677" s="100">
        <f t="shared" si="402"/>
        <v>1</v>
      </c>
      <c r="AS1677" s="101">
        <f t="shared" si="403"/>
        <v>0</v>
      </c>
      <c r="AT1677" s="100">
        <v>9.2798501423243085E-2</v>
      </c>
      <c r="AU1677" s="108">
        <f t="shared" si="404"/>
        <v>1</v>
      </c>
    </row>
    <row r="1678" spans="1:47">
      <c r="A1678" s="21">
        <v>44927</v>
      </c>
      <c r="B1678" s="22" t="s">
        <v>13</v>
      </c>
      <c r="C1678" s="22" t="s">
        <v>1532</v>
      </c>
      <c r="D1678" s="22" t="s">
        <v>1672</v>
      </c>
      <c r="E1678" s="22">
        <v>1002050494</v>
      </c>
      <c r="F1678" s="23" t="s">
        <v>15</v>
      </c>
      <c r="G1678" s="22">
        <v>1079082</v>
      </c>
      <c r="H1678" s="36" t="s">
        <v>278</v>
      </c>
      <c r="I1678" s="4" t="s">
        <v>3512</v>
      </c>
      <c r="J1678" s="4" t="s">
        <v>3512</v>
      </c>
      <c r="K1678" s="24">
        <v>2156</v>
      </c>
      <c r="L1678" s="25">
        <v>2156</v>
      </c>
      <c r="M1678" s="26">
        <v>1</v>
      </c>
      <c r="N1678" s="26">
        <v>1</v>
      </c>
      <c r="O1678" s="26">
        <v>0</v>
      </c>
      <c r="P1678" s="26">
        <v>2156</v>
      </c>
      <c r="Q1678" s="26">
        <v>0</v>
      </c>
      <c r="R1678" s="27">
        <v>115954.53</v>
      </c>
      <c r="S1678" s="27">
        <v>0</v>
      </c>
      <c r="T1678" s="28">
        <v>115954.53</v>
      </c>
      <c r="U1678" s="27">
        <v>0</v>
      </c>
      <c r="V1678" s="29">
        <v>1</v>
      </c>
      <c r="W1678" s="26">
        <v>0</v>
      </c>
      <c r="X1678" s="30">
        <f t="shared" si="390"/>
        <v>1</v>
      </c>
      <c r="Y1678" s="31">
        <f t="shared" si="391"/>
        <v>2156</v>
      </c>
      <c r="Z1678" s="31">
        <f t="shared" si="392"/>
        <v>115954.53</v>
      </c>
      <c r="AA1678" s="31">
        <f t="shared" si="393"/>
        <v>115954.53</v>
      </c>
      <c r="AB1678" s="5">
        <v>1</v>
      </c>
      <c r="AC1678" s="6">
        <v>93358.01</v>
      </c>
      <c r="AD1678" s="30">
        <v>0</v>
      </c>
      <c r="AE1678" s="67">
        <f t="shared" si="394"/>
        <v>1</v>
      </c>
      <c r="AF1678" s="70">
        <f>IF(C1678=Sheet6!$E$3,Sheet6!$E$4,IF('January 2023'!C1678=Sheet6!$F$3,Sheet6!$F$4,IF('January 2023'!C1678=Sheet6!$G$3,Sheet6!$G$4,IF('January 2023'!C1678=Sheet6!$H$3,Sheet6!$H$4,IF('January 2023'!C1678=Sheet6!$I$3,Sheet6!$I$4,IF('January 2023'!C1678=Sheet6!$J$3,Sheet6!$J$4,IF('January 2023'!C1678=Sheet6!$K$3,Sheet6!$K$4,IF('January 2023'!C1678=Sheet6!$L$3,Sheet6!$L$4))))))))</f>
        <v>9.2798501423243085E-2</v>
      </c>
      <c r="AG1678" s="74">
        <f t="shared" si="395"/>
        <v>1</v>
      </c>
      <c r="AH1678" s="71">
        <v>0.8536999999999999</v>
      </c>
      <c r="AI1678" s="72">
        <f t="shared" si="396"/>
        <v>1</v>
      </c>
      <c r="AJ1678" s="73">
        <f t="shared" si="397"/>
        <v>1</v>
      </c>
      <c r="AK1678" s="73">
        <v>0.77137015336104409</v>
      </c>
      <c r="AL1678" s="95">
        <f t="shared" si="398"/>
        <v>1</v>
      </c>
      <c r="AM1678" s="107">
        <v>0</v>
      </c>
      <c r="AN1678" s="98">
        <f t="shared" si="399"/>
        <v>0</v>
      </c>
      <c r="AO1678" s="99" t="e">
        <f>SUMIF([1]Sheet1!$AB:$AB,E1678,[1]Sheet1!$AA:$AA)</f>
        <v>#VALUE!</v>
      </c>
      <c r="AP1678" s="100">
        <f t="shared" si="400"/>
        <v>1</v>
      </c>
      <c r="AQ1678" s="97">
        <f t="shared" si="401"/>
        <v>0</v>
      </c>
      <c r="AR1678" s="100">
        <f t="shared" si="402"/>
        <v>1</v>
      </c>
      <c r="AS1678" s="101">
        <f t="shared" si="403"/>
        <v>0</v>
      </c>
      <c r="AT1678" s="100">
        <v>9.2798501423243085E-2</v>
      </c>
      <c r="AU1678" s="108">
        <f t="shared" si="404"/>
        <v>1</v>
      </c>
    </row>
    <row r="1679" spans="1:47">
      <c r="A1679" s="21">
        <v>44927</v>
      </c>
      <c r="B1679" s="23" t="s">
        <v>13</v>
      </c>
      <c r="C1679" s="23" t="s">
        <v>1532</v>
      </c>
      <c r="D1679" s="23" t="s">
        <v>1685</v>
      </c>
      <c r="E1679" s="23">
        <v>1002050607</v>
      </c>
      <c r="F1679" s="23" t="s">
        <v>15</v>
      </c>
      <c r="G1679" s="23">
        <v>1079082</v>
      </c>
      <c r="H1679" s="37" t="s">
        <v>278</v>
      </c>
      <c r="I1679" s="4" t="s">
        <v>3512</v>
      </c>
      <c r="J1679" s="4" t="s">
        <v>3512</v>
      </c>
      <c r="K1679" s="24">
        <v>1155</v>
      </c>
      <c r="L1679" s="24">
        <v>1155</v>
      </c>
      <c r="M1679" s="29">
        <v>1</v>
      </c>
      <c r="N1679" s="29">
        <v>1</v>
      </c>
      <c r="O1679" s="29">
        <v>0</v>
      </c>
      <c r="P1679" s="29">
        <v>1155</v>
      </c>
      <c r="Q1679" s="29">
        <v>0</v>
      </c>
      <c r="R1679" s="28">
        <v>62118.5</v>
      </c>
      <c r="S1679" s="28">
        <v>0</v>
      </c>
      <c r="T1679" s="28">
        <v>62000</v>
      </c>
      <c r="U1679" s="28">
        <v>0</v>
      </c>
      <c r="V1679" s="29">
        <v>1</v>
      </c>
      <c r="W1679" s="29">
        <v>0</v>
      </c>
      <c r="X1679" s="32">
        <f t="shared" si="390"/>
        <v>1</v>
      </c>
      <c r="Y1679" s="33">
        <f t="shared" si="391"/>
        <v>1155</v>
      </c>
      <c r="Z1679" s="33">
        <f t="shared" si="392"/>
        <v>62118.5</v>
      </c>
      <c r="AA1679" s="33">
        <f t="shared" si="393"/>
        <v>62000</v>
      </c>
      <c r="AB1679" s="5">
        <v>1</v>
      </c>
      <c r="AC1679" s="6">
        <v>46702.98</v>
      </c>
      <c r="AD1679" s="32">
        <v>0</v>
      </c>
      <c r="AE1679" s="67">
        <f t="shared" si="394"/>
        <v>1</v>
      </c>
      <c r="AF1679" s="70">
        <f>IF(C1679=Sheet6!$E$3,Sheet6!$E$4,IF('January 2023'!C1679=Sheet6!$F$3,Sheet6!$F$4,IF('January 2023'!C1679=Sheet6!$G$3,Sheet6!$G$4,IF('January 2023'!C1679=Sheet6!$H$3,Sheet6!$H$4,IF('January 2023'!C1679=Sheet6!$I$3,Sheet6!$I$4,IF('January 2023'!C1679=Sheet6!$J$3,Sheet6!$J$4,IF('January 2023'!C1679=Sheet6!$K$3,Sheet6!$K$4,IF('January 2023'!C1679=Sheet6!$L$3,Sheet6!$L$4))))))))</f>
        <v>9.2798501423243085E-2</v>
      </c>
      <c r="AG1679" s="74">
        <f t="shared" si="395"/>
        <v>1</v>
      </c>
      <c r="AH1679" s="71">
        <v>0.8536999999999999</v>
      </c>
      <c r="AI1679" s="72">
        <f t="shared" si="396"/>
        <v>1</v>
      </c>
      <c r="AJ1679" s="73">
        <f t="shared" si="397"/>
        <v>1</v>
      </c>
      <c r="AK1679" s="73">
        <v>0.77137015336104409</v>
      </c>
      <c r="AL1679" s="95">
        <f t="shared" si="398"/>
        <v>1</v>
      </c>
      <c r="AM1679" s="107">
        <v>0</v>
      </c>
      <c r="AN1679" s="98">
        <f t="shared" si="399"/>
        <v>0</v>
      </c>
      <c r="AO1679" s="99" t="e">
        <f>SUMIF([1]Sheet1!$AB:$AB,E1679,[1]Sheet1!$AA:$AA)</f>
        <v>#VALUE!</v>
      </c>
      <c r="AP1679" s="100">
        <f t="shared" si="400"/>
        <v>1</v>
      </c>
      <c r="AQ1679" s="97">
        <f t="shared" si="401"/>
        <v>0</v>
      </c>
      <c r="AR1679" s="100">
        <f t="shared" si="402"/>
        <v>0.99809235573943356</v>
      </c>
      <c r="AS1679" s="101">
        <f t="shared" si="403"/>
        <v>1.9076442605664434E-3</v>
      </c>
      <c r="AT1679" s="100">
        <v>9.2798501423243085E-2</v>
      </c>
      <c r="AU1679" s="108">
        <f t="shared" si="404"/>
        <v>1</v>
      </c>
    </row>
    <row r="1680" spans="1:47">
      <c r="A1680" s="21">
        <v>44927</v>
      </c>
      <c r="B1680" s="23" t="s">
        <v>13</v>
      </c>
      <c r="C1680" s="23" t="s">
        <v>1532</v>
      </c>
      <c r="D1680" s="23" t="s">
        <v>1692</v>
      </c>
      <c r="E1680" s="23">
        <v>1002402404</v>
      </c>
      <c r="F1680" s="23" t="s">
        <v>15</v>
      </c>
      <c r="G1680" s="23">
        <v>1079082</v>
      </c>
      <c r="H1680" s="37" t="s">
        <v>278</v>
      </c>
      <c r="I1680" s="4" t="s">
        <v>3512</v>
      </c>
      <c r="J1680" s="4" t="s">
        <v>3512</v>
      </c>
      <c r="K1680" s="24">
        <v>568</v>
      </c>
      <c r="L1680" s="24">
        <v>568</v>
      </c>
      <c r="M1680" s="29">
        <v>1</v>
      </c>
      <c r="N1680" s="29">
        <v>1</v>
      </c>
      <c r="O1680" s="29">
        <v>0</v>
      </c>
      <c r="P1680" s="29">
        <v>568</v>
      </c>
      <c r="Q1680" s="29">
        <v>0</v>
      </c>
      <c r="R1680" s="28">
        <v>30548.32</v>
      </c>
      <c r="S1680" s="28">
        <v>0</v>
      </c>
      <c r="T1680" s="28">
        <v>60000</v>
      </c>
      <c r="U1680" s="28">
        <v>0</v>
      </c>
      <c r="V1680" s="29">
        <v>1</v>
      </c>
      <c r="W1680" s="29">
        <v>0</v>
      </c>
      <c r="X1680" s="32">
        <f t="shared" si="390"/>
        <v>1</v>
      </c>
      <c r="Y1680" s="33">
        <f t="shared" si="391"/>
        <v>568</v>
      </c>
      <c r="Z1680" s="33">
        <f t="shared" si="392"/>
        <v>30548.32</v>
      </c>
      <c r="AA1680" s="33">
        <f t="shared" si="393"/>
        <v>60000</v>
      </c>
      <c r="AB1680" s="5">
        <v>1</v>
      </c>
      <c r="AC1680" s="6">
        <v>11944.86</v>
      </c>
      <c r="AD1680" s="32">
        <v>0</v>
      </c>
      <c r="AE1680" s="67">
        <f t="shared" si="394"/>
        <v>1</v>
      </c>
      <c r="AF1680" s="70">
        <f>IF(C1680=Sheet6!$E$3,Sheet6!$E$4,IF('January 2023'!C1680=Sheet6!$F$3,Sheet6!$F$4,IF('January 2023'!C1680=Sheet6!$G$3,Sheet6!$G$4,IF('January 2023'!C1680=Sheet6!$H$3,Sheet6!$H$4,IF('January 2023'!C1680=Sheet6!$I$3,Sheet6!$I$4,IF('January 2023'!C1680=Sheet6!$J$3,Sheet6!$J$4,IF('January 2023'!C1680=Sheet6!$K$3,Sheet6!$K$4,IF('January 2023'!C1680=Sheet6!$L$3,Sheet6!$L$4))))))))</f>
        <v>9.2798501423243085E-2</v>
      </c>
      <c r="AG1680" s="74">
        <f t="shared" si="395"/>
        <v>1</v>
      </c>
      <c r="AH1680" s="71">
        <v>0.8536999999999999</v>
      </c>
      <c r="AI1680" s="72">
        <f t="shared" si="396"/>
        <v>1</v>
      </c>
      <c r="AJ1680" s="73">
        <f t="shared" si="397"/>
        <v>1</v>
      </c>
      <c r="AK1680" s="73">
        <v>0.77137015336104409</v>
      </c>
      <c r="AL1680" s="95">
        <f t="shared" si="398"/>
        <v>1</v>
      </c>
      <c r="AM1680" s="107">
        <v>0</v>
      </c>
      <c r="AN1680" s="98">
        <f t="shared" si="399"/>
        <v>0</v>
      </c>
      <c r="AO1680" s="99" t="e">
        <f>SUMIF([1]Sheet1!$AB:$AB,E1680,[1]Sheet1!$AA:$AA)</f>
        <v>#VALUE!</v>
      </c>
      <c r="AP1680" s="100">
        <f t="shared" si="400"/>
        <v>1</v>
      </c>
      <c r="AQ1680" s="97">
        <f t="shared" si="401"/>
        <v>0</v>
      </c>
      <c r="AR1680" s="100">
        <f t="shared" si="402"/>
        <v>1.9641014628627695</v>
      </c>
      <c r="AS1680" s="101">
        <f t="shared" si="403"/>
        <v>-0.96410146286276954</v>
      </c>
      <c r="AT1680" s="100">
        <v>9.2798501423243085E-2</v>
      </c>
      <c r="AU1680" s="108">
        <f t="shared" si="404"/>
        <v>1</v>
      </c>
    </row>
    <row r="1681" spans="1:47">
      <c r="A1681" s="21">
        <v>44927</v>
      </c>
      <c r="B1681" s="23" t="s">
        <v>13</v>
      </c>
      <c r="C1681" s="23" t="s">
        <v>1532</v>
      </c>
      <c r="D1681" s="23" t="s">
        <v>1695</v>
      </c>
      <c r="E1681" s="23">
        <v>1002050462</v>
      </c>
      <c r="F1681" s="23" t="s">
        <v>15</v>
      </c>
      <c r="G1681" s="23">
        <v>1079082</v>
      </c>
      <c r="H1681" s="37" t="s">
        <v>278</v>
      </c>
      <c r="I1681" s="4" t="s">
        <v>3512</v>
      </c>
      <c r="J1681" s="4" t="s">
        <v>3512</v>
      </c>
      <c r="K1681" s="24">
        <v>179</v>
      </c>
      <c r="L1681" s="24">
        <v>179</v>
      </c>
      <c r="M1681" s="29">
        <v>1</v>
      </c>
      <c r="N1681" s="29">
        <v>1</v>
      </c>
      <c r="O1681" s="29">
        <v>0</v>
      </c>
      <c r="P1681" s="29">
        <v>179</v>
      </c>
      <c r="Q1681" s="29">
        <v>0</v>
      </c>
      <c r="R1681" s="28">
        <v>9627.02</v>
      </c>
      <c r="S1681" s="28">
        <v>0</v>
      </c>
      <c r="T1681" s="28">
        <v>9200</v>
      </c>
      <c r="U1681" s="28">
        <v>0</v>
      </c>
      <c r="V1681" s="29">
        <v>1</v>
      </c>
      <c r="W1681" s="29">
        <v>0</v>
      </c>
      <c r="X1681" s="32">
        <f t="shared" si="390"/>
        <v>1</v>
      </c>
      <c r="Y1681" s="33">
        <f t="shared" si="391"/>
        <v>179</v>
      </c>
      <c r="Z1681" s="33">
        <f t="shared" si="392"/>
        <v>9627.02</v>
      </c>
      <c r="AA1681" s="33">
        <f t="shared" si="393"/>
        <v>9200</v>
      </c>
      <c r="AB1681" s="5">
        <v>1</v>
      </c>
      <c r="AC1681" s="6">
        <v>12258.84</v>
      </c>
      <c r="AD1681" s="32">
        <v>0</v>
      </c>
      <c r="AE1681" s="67">
        <f t="shared" si="394"/>
        <v>1</v>
      </c>
      <c r="AF1681" s="70">
        <f>IF(C1681=Sheet6!$E$3,Sheet6!$E$4,IF('January 2023'!C1681=Sheet6!$F$3,Sheet6!$F$4,IF('January 2023'!C1681=Sheet6!$G$3,Sheet6!$G$4,IF('January 2023'!C1681=Sheet6!$H$3,Sheet6!$H$4,IF('January 2023'!C1681=Sheet6!$I$3,Sheet6!$I$4,IF('January 2023'!C1681=Sheet6!$J$3,Sheet6!$J$4,IF('January 2023'!C1681=Sheet6!$K$3,Sheet6!$K$4,IF('January 2023'!C1681=Sheet6!$L$3,Sheet6!$L$4))))))))</f>
        <v>9.2798501423243085E-2</v>
      </c>
      <c r="AG1681" s="74">
        <f t="shared" si="395"/>
        <v>1</v>
      </c>
      <c r="AH1681" s="71">
        <v>0.8536999999999999</v>
      </c>
      <c r="AI1681" s="72">
        <f t="shared" si="396"/>
        <v>1</v>
      </c>
      <c r="AJ1681" s="73">
        <f t="shared" si="397"/>
        <v>1</v>
      </c>
      <c r="AK1681" s="73">
        <v>0.77137015336104409</v>
      </c>
      <c r="AL1681" s="95">
        <f t="shared" si="398"/>
        <v>1</v>
      </c>
      <c r="AM1681" s="107">
        <v>0</v>
      </c>
      <c r="AN1681" s="98">
        <f t="shared" si="399"/>
        <v>0</v>
      </c>
      <c r="AO1681" s="99" t="e">
        <f>SUMIF([1]Sheet1!$AB:$AB,E1681,[1]Sheet1!$AA:$AA)</f>
        <v>#VALUE!</v>
      </c>
      <c r="AP1681" s="100">
        <f t="shared" si="400"/>
        <v>1</v>
      </c>
      <c r="AQ1681" s="97">
        <f t="shared" si="401"/>
        <v>0</v>
      </c>
      <c r="AR1681" s="100">
        <f t="shared" si="402"/>
        <v>0.95564359479880578</v>
      </c>
      <c r="AS1681" s="101">
        <f t="shared" si="403"/>
        <v>4.4356405201194216E-2</v>
      </c>
      <c r="AT1681" s="100">
        <v>9.2798501423243085E-2</v>
      </c>
      <c r="AU1681" s="108">
        <f t="shared" si="404"/>
        <v>1</v>
      </c>
    </row>
    <row r="1682" spans="1:47">
      <c r="A1682" s="21">
        <v>44927</v>
      </c>
      <c r="B1682" s="23" t="s">
        <v>13</v>
      </c>
      <c r="C1682" s="23" t="s">
        <v>1532</v>
      </c>
      <c r="D1682" s="23" t="s">
        <v>1540</v>
      </c>
      <c r="E1682" s="23">
        <v>1002052967</v>
      </c>
      <c r="F1682" s="23" t="s">
        <v>15</v>
      </c>
      <c r="G1682" s="23">
        <v>1079082</v>
      </c>
      <c r="H1682" s="37" t="s">
        <v>278</v>
      </c>
      <c r="I1682" s="4" t="s">
        <v>3512</v>
      </c>
      <c r="J1682" s="4" t="s">
        <v>3512</v>
      </c>
      <c r="K1682" s="24">
        <v>16.800000000000182</v>
      </c>
      <c r="L1682" s="24">
        <v>16.800000000000182</v>
      </c>
      <c r="M1682" s="29">
        <v>1</v>
      </c>
      <c r="N1682" s="29">
        <v>1</v>
      </c>
      <c r="O1682" s="29">
        <v>0</v>
      </c>
      <c r="P1682" s="29">
        <v>17</v>
      </c>
      <c r="Q1682" s="29">
        <v>0</v>
      </c>
      <c r="R1682" s="28">
        <v>914.3</v>
      </c>
      <c r="S1682" s="28">
        <v>0</v>
      </c>
      <c r="T1682" s="28">
        <v>0</v>
      </c>
      <c r="U1682" s="28">
        <v>0</v>
      </c>
      <c r="V1682" s="29">
        <v>0</v>
      </c>
      <c r="W1682" s="29">
        <v>0</v>
      </c>
      <c r="X1682" s="32">
        <f t="shared" si="390"/>
        <v>1</v>
      </c>
      <c r="Y1682" s="33">
        <f t="shared" si="391"/>
        <v>17</v>
      </c>
      <c r="Z1682" s="33">
        <f t="shared" si="392"/>
        <v>914.3</v>
      </c>
      <c r="AA1682" s="33">
        <f t="shared" si="393"/>
        <v>0</v>
      </c>
      <c r="AB1682" s="5">
        <v>0</v>
      </c>
      <c r="AC1682" s="6">
        <v>90322.51</v>
      </c>
      <c r="AD1682" s="32">
        <v>0</v>
      </c>
      <c r="AE1682" s="67">
        <f t="shared" si="394"/>
        <v>0</v>
      </c>
      <c r="AF1682" s="70">
        <f>IF(C1682=Sheet6!$E$3,Sheet6!$E$4,IF('January 2023'!C1682=Sheet6!$F$3,Sheet6!$F$4,IF('January 2023'!C1682=Sheet6!$G$3,Sheet6!$G$4,IF('January 2023'!C1682=Sheet6!$H$3,Sheet6!$H$4,IF('January 2023'!C1682=Sheet6!$I$3,Sheet6!$I$4,IF('January 2023'!C1682=Sheet6!$J$3,Sheet6!$J$4,IF('January 2023'!C1682=Sheet6!$K$3,Sheet6!$K$4,IF('January 2023'!C1682=Sheet6!$L$3,Sheet6!$L$4))))))))</f>
        <v>9.2798501423243085E-2</v>
      </c>
      <c r="AG1682" s="74">
        <f t="shared" si="395"/>
        <v>1.011904761904751</v>
      </c>
      <c r="AH1682" s="71">
        <v>0.8536999999999999</v>
      </c>
      <c r="AI1682" s="72">
        <f t="shared" si="396"/>
        <v>1</v>
      </c>
      <c r="AJ1682" s="73">
        <f t="shared" si="397"/>
        <v>0</v>
      </c>
      <c r="AK1682" s="73">
        <v>0.77137015336104409</v>
      </c>
      <c r="AL1682" s="95">
        <f t="shared" si="398"/>
        <v>0</v>
      </c>
      <c r="AM1682" s="107">
        <v>0</v>
      </c>
      <c r="AN1682" s="98">
        <f t="shared" si="399"/>
        <v>0</v>
      </c>
      <c r="AO1682" s="99" t="e">
        <f>SUMIF([1]Sheet1!$AB:$AB,E1682,[1]Sheet1!$AA:$AA)</f>
        <v>#VALUE!</v>
      </c>
      <c r="AP1682" s="100">
        <f t="shared" si="400"/>
        <v>1</v>
      </c>
      <c r="AQ1682" s="97">
        <f t="shared" si="401"/>
        <v>0</v>
      </c>
      <c r="AR1682" s="100">
        <f t="shared" si="402"/>
        <v>0</v>
      </c>
      <c r="AS1682" s="101">
        <f t="shared" si="403"/>
        <v>1</v>
      </c>
      <c r="AT1682" s="100">
        <v>9.2798501423243085E-2</v>
      </c>
      <c r="AU1682" s="108">
        <f t="shared" si="404"/>
        <v>0</v>
      </c>
    </row>
    <row r="1683" spans="1:47">
      <c r="A1683" s="21">
        <v>44927</v>
      </c>
      <c r="B1683" s="22" t="s">
        <v>13</v>
      </c>
      <c r="C1683" s="22" t="s">
        <v>1532</v>
      </c>
      <c r="D1683" s="22" t="s">
        <v>1543</v>
      </c>
      <c r="E1683" s="22">
        <v>1001610486</v>
      </c>
      <c r="F1683" s="22" t="s">
        <v>32</v>
      </c>
      <c r="G1683" s="22">
        <v>1070355</v>
      </c>
      <c r="H1683" s="36" t="s">
        <v>16</v>
      </c>
      <c r="I1683" s="4" t="s">
        <v>3527</v>
      </c>
      <c r="J1683" s="4" t="s">
        <v>3564</v>
      </c>
      <c r="K1683" s="25">
        <v>92817.030000000261</v>
      </c>
      <c r="L1683" s="25">
        <v>92817.030000000261</v>
      </c>
      <c r="M1683" s="26">
        <v>2</v>
      </c>
      <c r="N1683" s="26">
        <v>0</v>
      </c>
      <c r="O1683" s="26">
        <v>353</v>
      </c>
      <c r="P1683" s="26">
        <v>2400</v>
      </c>
      <c r="Q1683" s="26">
        <v>67231.299999999974</v>
      </c>
      <c r="R1683" s="27">
        <v>166952.64000000001</v>
      </c>
      <c r="S1683" s="27">
        <v>3219622.7700000019</v>
      </c>
      <c r="T1683" s="28">
        <v>50000</v>
      </c>
      <c r="U1683" s="27">
        <v>3371009</v>
      </c>
      <c r="V1683" s="29">
        <v>1</v>
      </c>
      <c r="W1683" s="26">
        <v>252</v>
      </c>
      <c r="X1683" s="30">
        <f t="shared" si="390"/>
        <v>355</v>
      </c>
      <c r="Y1683" s="31">
        <f t="shared" si="391"/>
        <v>69631.299999999974</v>
      </c>
      <c r="Z1683" s="31">
        <f t="shared" si="392"/>
        <v>3386575.410000002</v>
      </c>
      <c r="AA1683" s="31">
        <f t="shared" si="393"/>
        <v>3421009</v>
      </c>
      <c r="AB1683" s="5">
        <v>253</v>
      </c>
      <c r="AC1683" s="6">
        <v>4454361.91</v>
      </c>
      <c r="AD1683" s="30">
        <v>10</v>
      </c>
      <c r="AE1683" s="67">
        <f t="shared" si="394"/>
        <v>0.71267605633802822</v>
      </c>
      <c r="AF1683" s="70">
        <f>IF(C1683=Sheet6!$E$3,Sheet6!$E$4,IF('January 2023'!C1683=Sheet6!$F$3,Sheet6!$F$4,IF('January 2023'!C1683=Sheet6!$G$3,Sheet6!$G$4,IF('January 2023'!C1683=Sheet6!$H$3,Sheet6!$H$4,IF('January 2023'!C1683=Sheet6!$I$3,Sheet6!$I$4,IF('January 2023'!C1683=Sheet6!$J$3,Sheet6!$J$4,IF('January 2023'!C1683=Sheet6!$K$3,Sheet6!$K$4,IF('January 2023'!C1683=Sheet6!$L$3,Sheet6!$L$4))))))))</f>
        <v>9.2798501423243085E-2</v>
      </c>
      <c r="AG1683" s="74">
        <f t="shared" si="395"/>
        <v>0.75019961315288564</v>
      </c>
      <c r="AH1683" s="71">
        <v>0.8536999999999999</v>
      </c>
      <c r="AI1683" s="72">
        <f t="shared" si="396"/>
        <v>0</v>
      </c>
      <c r="AJ1683" s="73">
        <f t="shared" si="397"/>
        <v>0.71267605633802822</v>
      </c>
      <c r="AK1683" s="73">
        <v>0.77137015336104409</v>
      </c>
      <c r="AL1683" s="95">
        <f t="shared" si="398"/>
        <v>0</v>
      </c>
      <c r="AM1683" s="107">
        <v>0</v>
      </c>
      <c r="AN1683" s="98">
        <f t="shared" si="399"/>
        <v>9606.5985110002366</v>
      </c>
      <c r="AO1683" s="99" t="e">
        <f>SUMIF([1]Sheet1!$AB:$AB,E1683,[1]Sheet1!$AA:$AA)</f>
        <v>#VALUE!</v>
      </c>
      <c r="AP1683" s="100" t="str">
        <f t="shared" si="400"/>
        <v/>
      </c>
      <c r="AQ1683" s="97">
        <f t="shared" si="401"/>
        <v>1</v>
      </c>
      <c r="AR1683" s="100">
        <f t="shared" si="402"/>
        <v>1.0101676725987914</v>
      </c>
      <c r="AS1683" s="101">
        <f t="shared" si="403"/>
        <v>0.24217260279683583</v>
      </c>
      <c r="AT1683" s="100">
        <v>9.2798501423243085E-2</v>
      </c>
      <c r="AU1683" s="108">
        <f t="shared" si="404"/>
        <v>0</v>
      </c>
    </row>
    <row r="1684" spans="1:47">
      <c r="A1684" s="21">
        <v>44927</v>
      </c>
      <c r="B1684" s="23" t="s">
        <v>13</v>
      </c>
      <c r="C1684" s="23" t="s">
        <v>1532</v>
      </c>
      <c r="D1684" s="23" t="s">
        <v>1556</v>
      </c>
      <c r="E1684" s="23">
        <v>1001610496</v>
      </c>
      <c r="F1684" s="23" t="s">
        <v>32</v>
      </c>
      <c r="G1684" s="23">
        <v>1070355</v>
      </c>
      <c r="H1684" s="37" t="s">
        <v>16</v>
      </c>
      <c r="I1684" s="4" t="s">
        <v>3528</v>
      </c>
      <c r="J1684" s="4" t="s">
        <v>3565</v>
      </c>
      <c r="K1684" s="24">
        <v>82796.600000000559</v>
      </c>
      <c r="L1684" s="24">
        <v>82796.600000000559</v>
      </c>
      <c r="M1684" s="29">
        <v>6</v>
      </c>
      <c r="N1684" s="29">
        <v>1</v>
      </c>
      <c r="O1684" s="29">
        <v>375</v>
      </c>
      <c r="P1684" s="29">
        <v>6220</v>
      </c>
      <c r="Q1684" s="29">
        <v>64030.899999999987</v>
      </c>
      <c r="R1684" s="28">
        <v>433315.98000000004</v>
      </c>
      <c r="S1684" s="28">
        <v>3128564.3499999987</v>
      </c>
      <c r="T1684" s="28">
        <v>267000</v>
      </c>
      <c r="U1684" s="28">
        <v>3863757</v>
      </c>
      <c r="V1684" s="29">
        <v>4</v>
      </c>
      <c r="W1684" s="29">
        <v>284</v>
      </c>
      <c r="X1684" s="32">
        <f t="shared" si="390"/>
        <v>381</v>
      </c>
      <c r="Y1684" s="33">
        <f t="shared" si="391"/>
        <v>70250.899999999994</v>
      </c>
      <c r="Z1684" s="33">
        <f t="shared" si="392"/>
        <v>3561880.3299999987</v>
      </c>
      <c r="AA1684" s="33">
        <f t="shared" si="393"/>
        <v>4130757</v>
      </c>
      <c r="AB1684" s="5">
        <v>288</v>
      </c>
      <c r="AC1684" s="6">
        <v>5423004.7400000002</v>
      </c>
      <c r="AD1684" s="32">
        <v>22</v>
      </c>
      <c r="AE1684" s="67">
        <f t="shared" si="394"/>
        <v>0.75590551181102361</v>
      </c>
      <c r="AF1684" s="70">
        <f>IF(C1684=Sheet6!$E$3,Sheet6!$E$4,IF('January 2023'!C1684=Sheet6!$F$3,Sheet6!$F$4,IF('January 2023'!C1684=Sheet6!$G$3,Sheet6!$G$4,IF('January 2023'!C1684=Sheet6!$H$3,Sheet6!$H$4,IF('January 2023'!C1684=Sheet6!$I$3,Sheet6!$I$4,IF('January 2023'!C1684=Sheet6!$J$3,Sheet6!$J$4,IF('January 2023'!C1684=Sheet6!$K$3,Sheet6!$K$4,IF('January 2023'!C1684=Sheet6!$L$3,Sheet6!$L$4))))))))</f>
        <v>9.2798501423243085E-2</v>
      </c>
      <c r="AG1684" s="74">
        <f t="shared" si="395"/>
        <v>0.84847566204408775</v>
      </c>
      <c r="AH1684" s="71">
        <v>0.8536999999999999</v>
      </c>
      <c r="AI1684" s="72">
        <f t="shared" si="396"/>
        <v>0</v>
      </c>
      <c r="AJ1684" s="73">
        <f t="shared" si="397"/>
        <v>0.75590551181102361</v>
      </c>
      <c r="AK1684" s="73">
        <v>0.77137015336104409</v>
      </c>
      <c r="AL1684" s="95">
        <f t="shared" si="398"/>
        <v>0</v>
      </c>
      <c r="AM1684" s="107">
        <v>0</v>
      </c>
      <c r="AN1684" s="98">
        <f t="shared" si="399"/>
        <v>432.55742000047758</v>
      </c>
      <c r="AO1684" s="99" t="e">
        <f>SUMIF([1]Sheet1!$AB:$AB,E1684,[1]Sheet1!$AA:$AA)</f>
        <v>#VALUE!</v>
      </c>
      <c r="AP1684" s="100" t="str">
        <f t="shared" si="400"/>
        <v/>
      </c>
      <c r="AQ1684" s="97">
        <f t="shared" si="401"/>
        <v>1</v>
      </c>
      <c r="AR1684" s="100">
        <f t="shared" si="402"/>
        <v>1.159712460075828</v>
      </c>
      <c r="AS1684" s="101">
        <f t="shared" si="403"/>
        <v>1.6012202656384145E-2</v>
      </c>
      <c r="AT1684" s="100">
        <v>9.2798501423243085E-2</v>
      </c>
      <c r="AU1684" s="108">
        <f t="shared" si="404"/>
        <v>1</v>
      </c>
    </row>
    <row r="1685" spans="1:47">
      <c r="A1685" s="21">
        <v>44927</v>
      </c>
      <c r="B1685" s="22" t="s">
        <v>13</v>
      </c>
      <c r="C1685" s="22" t="s">
        <v>1532</v>
      </c>
      <c r="D1685" s="22" t="s">
        <v>1550</v>
      </c>
      <c r="E1685" s="22">
        <v>1001610480</v>
      </c>
      <c r="F1685" s="22" t="s">
        <v>32</v>
      </c>
      <c r="G1685" s="22">
        <v>1070355</v>
      </c>
      <c r="H1685" s="36" t="s">
        <v>16</v>
      </c>
      <c r="I1685" s="4" t="s">
        <v>3529</v>
      </c>
      <c r="J1685" s="4" t="s">
        <v>3566</v>
      </c>
      <c r="K1685" s="25">
        <v>76203.720000000205</v>
      </c>
      <c r="L1685" s="25">
        <v>76203.720000000205</v>
      </c>
      <c r="M1685" s="26">
        <v>2</v>
      </c>
      <c r="N1685" s="26">
        <v>0</v>
      </c>
      <c r="O1685" s="26">
        <v>300</v>
      </c>
      <c r="P1685" s="26">
        <v>2500</v>
      </c>
      <c r="Q1685" s="26">
        <v>57744.30000000001</v>
      </c>
      <c r="R1685" s="27">
        <v>177634.01</v>
      </c>
      <c r="S1685" s="27">
        <v>2835070.0600000005</v>
      </c>
      <c r="T1685" s="28">
        <v>193350</v>
      </c>
      <c r="U1685" s="27">
        <v>3124079.9299999997</v>
      </c>
      <c r="V1685" s="29">
        <v>2</v>
      </c>
      <c r="W1685" s="26">
        <v>239</v>
      </c>
      <c r="X1685" s="30">
        <f t="shared" si="390"/>
        <v>302</v>
      </c>
      <c r="Y1685" s="31">
        <f t="shared" si="391"/>
        <v>60244.30000000001</v>
      </c>
      <c r="Z1685" s="31">
        <f t="shared" si="392"/>
        <v>3012704.0700000003</v>
      </c>
      <c r="AA1685" s="31">
        <f t="shared" si="393"/>
        <v>3317429.9299999997</v>
      </c>
      <c r="AB1685" s="5">
        <v>241</v>
      </c>
      <c r="AC1685" s="6">
        <v>7232822.1299999999</v>
      </c>
      <c r="AD1685" s="30">
        <v>14</v>
      </c>
      <c r="AE1685" s="67">
        <f t="shared" si="394"/>
        <v>0.79801324503311255</v>
      </c>
      <c r="AF1685" s="70">
        <f>IF(C1685=Sheet6!$E$3,Sheet6!$E$4,IF('January 2023'!C1685=Sheet6!$F$3,Sheet6!$F$4,IF('January 2023'!C1685=Sheet6!$G$3,Sheet6!$G$4,IF('January 2023'!C1685=Sheet6!$H$3,Sheet6!$H$4,IF('January 2023'!C1685=Sheet6!$I$3,Sheet6!$I$4,IF('January 2023'!C1685=Sheet6!$J$3,Sheet6!$J$4,IF('January 2023'!C1685=Sheet6!$K$3,Sheet6!$K$4,IF('January 2023'!C1685=Sheet6!$L$3,Sheet6!$L$4))))))))</f>
        <v>9.2798501423243085E-2</v>
      </c>
      <c r="AG1685" s="74">
        <f t="shared" si="395"/>
        <v>0.79056901684064573</v>
      </c>
      <c r="AH1685" s="71">
        <v>0.8536999999999999</v>
      </c>
      <c r="AI1685" s="72">
        <f t="shared" si="396"/>
        <v>0</v>
      </c>
      <c r="AJ1685" s="73">
        <f t="shared" si="397"/>
        <v>0.79801324503311255</v>
      </c>
      <c r="AK1685" s="73">
        <v>0.77137015336104409</v>
      </c>
      <c r="AL1685" s="95">
        <f t="shared" si="398"/>
        <v>1</v>
      </c>
      <c r="AM1685" s="107">
        <v>0</v>
      </c>
      <c r="AN1685" s="98">
        <f t="shared" si="399"/>
        <v>4810.8157640001518</v>
      </c>
      <c r="AO1685" s="99" t="e">
        <f>SUMIF([1]Sheet1!$AB:$AB,E1685,[1]Sheet1!$AA:$AA)</f>
        <v>#VALUE!</v>
      </c>
      <c r="AP1685" s="100" t="str">
        <f t="shared" si="400"/>
        <v/>
      </c>
      <c r="AQ1685" s="97">
        <f t="shared" si="401"/>
        <v>1</v>
      </c>
      <c r="AR1685" s="100">
        <f t="shared" si="402"/>
        <v>1.1011469606438973</v>
      </c>
      <c r="AS1685" s="101">
        <f t="shared" si="403"/>
        <v>0.12946732992668886</v>
      </c>
      <c r="AT1685" s="100">
        <v>9.2798501423243085E-2</v>
      </c>
      <c r="AU1685" s="108">
        <f t="shared" si="404"/>
        <v>0</v>
      </c>
    </row>
    <row r="1686" spans="1:47">
      <c r="A1686" s="21">
        <v>44927</v>
      </c>
      <c r="B1686" s="23" t="s">
        <v>13</v>
      </c>
      <c r="C1686" s="23" t="s">
        <v>1532</v>
      </c>
      <c r="D1686" s="23" t="s">
        <v>1549</v>
      </c>
      <c r="E1686" s="23">
        <v>1000274650</v>
      </c>
      <c r="F1686" s="23" t="s">
        <v>32</v>
      </c>
      <c r="G1686" s="23">
        <v>1070355</v>
      </c>
      <c r="H1686" s="37" t="s">
        <v>16</v>
      </c>
      <c r="I1686" s="4" t="s">
        <v>3527</v>
      </c>
      <c r="J1686" s="4" t="s">
        <v>3564</v>
      </c>
      <c r="K1686" s="24">
        <v>69307.790000000037</v>
      </c>
      <c r="L1686" s="24">
        <v>69307.790000000037</v>
      </c>
      <c r="M1686" s="29">
        <v>3</v>
      </c>
      <c r="N1686" s="29">
        <v>0</v>
      </c>
      <c r="O1686" s="29">
        <v>318</v>
      </c>
      <c r="P1686" s="29">
        <v>3600</v>
      </c>
      <c r="Q1686" s="29">
        <v>52863.099999999991</v>
      </c>
      <c r="R1686" s="28">
        <v>250428.96000000002</v>
      </c>
      <c r="S1686" s="28">
        <v>2594494.1100000003</v>
      </c>
      <c r="T1686" s="28">
        <v>180000</v>
      </c>
      <c r="U1686" s="28">
        <v>3088971</v>
      </c>
      <c r="V1686" s="29">
        <v>3</v>
      </c>
      <c r="W1686" s="29">
        <v>227</v>
      </c>
      <c r="X1686" s="32">
        <f t="shared" si="390"/>
        <v>321</v>
      </c>
      <c r="Y1686" s="33">
        <f t="shared" si="391"/>
        <v>56463.099999999991</v>
      </c>
      <c r="Z1686" s="33">
        <f t="shared" si="392"/>
        <v>2844923.0700000003</v>
      </c>
      <c r="AA1686" s="33">
        <f t="shared" si="393"/>
        <v>3268971</v>
      </c>
      <c r="AB1686" s="5">
        <v>230</v>
      </c>
      <c r="AC1686" s="6">
        <v>7724366.5600000005</v>
      </c>
      <c r="AD1686" s="32">
        <v>18</v>
      </c>
      <c r="AE1686" s="67">
        <f t="shared" si="394"/>
        <v>0.71651090342679125</v>
      </c>
      <c r="AF1686" s="70">
        <f>IF(C1686=Sheet6!$E$3,Sheet6!$E$4,IF('January 2023'!C1686=Sheet6!$F$3,Sheet6!$F$4,IF('January 2023'!C1686=Sheet6!$G$3,Sheet6!$G$4,IF('January 2023'!C1686=Sheet6!$H$3,Sheet6!$H$4,IF('January 2023'!C1686=Sheet6!$I$3,Sheet6!$I$4,IF('January 2023'!C1686=Sheet6!$J$3,Sheet6!$J$4,IF('January 2023'!C1686=Sheet6!$K$3,Sheet6!$K$4,IF('January 2023'!C1686=Sheet6!$L$3,Sheet6!$L$4))))))))</f>
        <v>9.2798501423243085E-2</v>
      </c>
      <c r="AG1686" s="74">
        <f t="shared" si="395"/>
        <v>0.81467177066243146</v>
      </c>
      <c r="AH1686" s="71">
        <v>0.8536999999999999</v>
      </c>
      <c r="AI1686" s="72">
        <f t="shared" si="396"/>
        <v>0</v>
      </c>
      <c r="AJ1686" s="73">
        <f t="shared" si="397"/>
        <v>0.71651090342679125</v>
      </c>
      <c r="AK1686" s="73">
        <v>0.77137015336104409</v>
      </c>
      <c r="AL1686" s="95">
        <f t="shared" si="398"/>
        <v>0</v>
      </c>
      <c r="AM1686" s="107">
        <v>0</v>
      </c>
      <c r="AN1686" s="98">
        <f t="shared" si="399"/>
        <v>2704.9603230000357</v>
      </c>
      <c r="AO1686" s="99" t="e">
        <f>SUMIF([1]Sheet1!$AB:$AB,E1686,[1]Sheet1!$AA:$AA)</f>
        <v>#VALUE!</v>
      </c>
      <c r="AP1686" s="100" t="str">
        <f t="shared" si="400"/>
        <v/>
      </c>
      <c r="AQ1686" s="97">
        <f t="shared" si="401"/>
        <v>1</v>
      </c>
      <c r="AR1686" s="100">
        <f t="shared" si="402"/>
        <v>1.1490542695061345</v>
      </c>
      <c r="AS1686" s="101">
        <f t="shared" si="403"/>
        <v>6.3897923674210655E-2</v>
      </c>
      <c r="AT1686" s="100">
        <v>9.2798501423243085E-2</v>
      </c>
      <c r="AU1686" s="108">
        <f t="shared" si="404"/>
        <v>1</v>
      </c>
    </row>
    <row r="1687" spans="1:47">
      <c r="A1687" s="21">
        <v>44927</v>
      </c>
      <c r="B1687" s="23" t="s">
        <v>13</v>
      </c>
      <c r="C1687" s="23" t="s">
        <v>1532</v>
      </c>
      <c r="D1687" s="23" t="s">
        <v>1611</v>
      </c>
      <c r="E1687" s="23">
        <v>1000315219</v>
      </c>
      <c r="F1687" s="23" t="s">
        <v>32</v>
      </c>
      <c r="G1687" s="23">
        <v>1070355</v>
      </c>
      <c r="H1687" s="37" t="s">
        <v>16</v>
      </c>
      <c r="I1687" s="4" t="s">
        <v>3528</v>
      </c>
      <c r="J1687" s="4" t="s">
        <v>3565</v>
      </c>
      <c r="K1687" s="24">
        <v>66760</v>
      </c>
      <c r="L1687" s="24">
        <v>66760</v>
      </c>
      <c r="M1687" s="29">
        <v>7</v>
      </c>
      <c r="N1687" s="29">
        <v>1</v>
      </c>
      <c r="O1687" s="29">
        <v>261</v>
      </c>
      <c r="P1687" s="29">
        <v>7562</v>
      </c>
      <c r="Q1687" s="29">
        <v>49632.099999999984</v>
      </c>
      <c r="R1687" s="28">
        <v>530372.42000000004</v>
      </c>
      <c r="S1687" s="28">
        <v>2426439.9200000004</v>
      </c>
      <c r="T1687" s="28">
        <v>112000</v>
      </c>
      <c r="U1687" s="28">
        <v>3175693.8200000003</v>
      </c>
      <c r="V1687" s="29">
        <v>2</v>
      </c>
      <c r="W1687" s="29">
        <v>182</v>
      </c>
      <c r="X1687" s="32">
        <f t="shared" si="390"/>
        <v>268</v>
      </c>
      <c r="Y1687" s="33">
        <f t="shared" si="391"/>
        <v>57194.099999999984</v>
      </c>
      <c r="Z1687" s="33">
        <f t="shared" si="392"/>
        <v>2956812.3400000003</v>
      </c>
      <c r="AA1687" s="33">
        <f t="shared" si="393"/>
        <v>3287693.8200000003</v>
      </c>
      <c r="AB1687" s="5">
        <v>184</v>
      </c>
      <c r="AC1687" s="6">
        <v>5144914.6999999993</v>
      </c>
      <c r="AD1687" s="32">
        <v>17</v>
      </c>
      <c r="AE1687" s="67">
        <f t="shared" si="394"/>
        <v>0.68656716417910446</v>
      </c>
      <c r="AF1687" s="70">
        <f>IF(C1687=Sheet6!$E$3,Sheet6!$E$4,IF('January 2023'!C1687=Sheet6!$F$3,Sheet6!$F$4,IF('January 2023'!C1687=Sheet6!$G$3,Sheet6!$G$4,IF('January 2023'!C1687=Sheet6!$H$3,Sheet6!$H$4,IF('January 2023'!C1687=Sheet6!$I$3,Sheet6!$I$4,IF('January 2023'!C1687=Sheet6!$J$3,Sheet6!$J$4,IF('January 2023'!C1687=Sheet6!$K$3,Sheet6!$K$4,IF('January 2023'!C1687=Sheet6!$L$3,Sheet6!$L$4))))))))</f>
        <v>9.2798501423243085E-2</v>
      </c>
      <c r="AG1687" s="74">
        <f t="shared" si="395"/>
        <v>0.85671210305572176</v>
      </c>
      <c r="AH1687" s="71">
        <v>0.8536999999999999</v>
      </c>
      <c r="AI1687" s="72">
        <f t="shared" si="396"/>
        <v>1</v>
      </c>
      <c r="AJ1687" s="73">
        <f t="shared" si="397"/>
        <v>0.68656716417910446</v>
      </c>
      <c r="AK1687" s="73">
        <v>0.77137015336104409</v>
      </c>
      <c r="AL1687" s="95">
        <f t="shared" si="398"/>
        <v>0</v>
      </c>
      <c r="AM1687" s="107">
        <v>0</v>
      </c>
      <c r="AN1687" s="98">
        <f t="shared" si="399"/>
        <v>0</v>
      </c>
      <c r="AO1687" s="99" t="e">
        <f>SUMIF([1]Sheet1!$AB:$AB,E1687,[1]Sheet1!$AA:$AA)</f>
        <v>#VALUE!</v>
      </c>
      <c r="AP1687" s="100">
        <f t="shared" si="400"/>
        <v>1</v>
      </c>
      <c r="AQ1687" s="97">
        <f t="shared" si="401"/>
        <v>0</v>
      </c>
      <c r="AR1687" s="100">
        <f t="shared" si="402"/>
        <v>1.1119047954189747</v>
      </c>
      <c r="AS1687" s="101">
        <f t="shared" si="403"/>
        <v>4.7417704318868159E-2</v>
      </c>
      <c r="AT1687" s="100">
        <v>9.2798501423243085E-2</v>
      </c>
      <c r="AU1687" s="108">
        <f t="shared" si="404"/>
        <v>1</v>
      </c>
    </row>
    <row r="1688" spans="1:47">
      <c r="A1688" s="21">
        <v>44927</v>
      </c>
      <c r="B1688" s="22" t="s">
        <v>13</v>
      </c>
      <c r="C1688" s="22" t="s">
        <v>1532</v>
      </c>
      <c r="D1688" s="22" t="s">
        <v>1560</v>
      </c>
      <c r="E1688" s="22">
        <v>1001611446</v>
      </c>
      <c r="F1688" s="22" t="s">
        <v>32</v>
      </c>
      <c r="G1688" s="22">
        <v>1070355</v>
      </c>
      <c r="H1688" s="36" t="s">
        <v>16</v>
      </c>
      <c r="I1688" s="4" t="s">
        <v>3530</v>
      </c>
      <c r="J1688" s="4" t="s">
        <v>3567</v>
      </c>
      <c r="K1688" s="25">
        <v>61858.86999999918</v>
      </c>
      <c r="L1688" s="25">
        <v>61858.86999999918</v>
      </c>
      <c r="M1688" s="26">
        <v>5</v>
      </c>
      <c r="N1688" s="26">
        <v>1</v>
      </c>
      <c r="O1688" s="26">
        <v>240</v>
      </c>
      <c r="P1688" s="26">
        <v>5364</v>
      </c>
      <c r="Q1688" s="26">
        <v>45174.499999999964</v>
      </c>
      <c r="R1688" s="27">
        <v>378193.7</v>
      </c>
      <c r="S1688" s="27">
        <v>2210384.6799999969</v>
      </c>
      <c r="T1688" s="28">
        <v>393130</v>
      </c>
      <c r="U1688" s="27">
        <v>2544784</v>
      </c>
      <c r="V1688" s="29">
        <v>6</v>
      </c>
      <c r="W1688" s="26">
        <v>189</v>
      </c>
      <c r="X1688" s="30">
        <f t="shared" si="390"/>
        <v>245</v>
      </c>
      <c r="Y1688" s="31">
        <f t="shared" si="391"/>
        <v>50538.499999999964</v>
      </c>
      <c r="Z1688" s="31">
        <f t="shared" si="392"/>
        <v>2588578.3799999971</v>
      </c>
      <c r="AA1688" s="31">
        <f t="shared" si="393"/>
        <v>2937914</v>
      </c>
      <c r="AB1688" s="5">
        <v>195</v>
      </c>
      <c r="AC1688" s="6">
        <v>14352750.469999999</v>
      </c>
      <c r="AD1688" s="30">
        <v>11</v>
      </c>
      <c r="AE1688" s="67">
        <f t="shared" si="394"/>
        <v>0.79591836734693877</v>
      </c>
      <c r="AF1688" s="70">
        <f>IF(C1688=Sheet6!$E$3,Sheet6!$E$4,IF('January 2023'!C1688=Sheet6!$F$3,Sheet6!$F$4,IF('January 2023'!C1688=Sheet6!$G$3,Sheet6!$G$4,IF('January 2023'!C1688=Sheet6!$H$3,Sheet6!$H$4,IF('January 2023'!C1688=Sheet6!$I$3,Sheet6!$I$4,IF('January 2023'!C1688=Sheet6!$J$3,Sheet6!$J$4,IF('January 2023'!C1688=Sheet6!$K$3,Sheet6!$K$4,IF('January 2023'!C1688=Sheet6!$L$3,Sheet6!$L$4))))))))</f>
        <v>9.2798501423243085E-2</v>
      </c>
      <c r="AG1688" s="74">
        <f t="shared" si="395"/>
        <v>0.81699681872624952</v>
      </c>
      <c r="AH1688" s="71">
        <v>0.8536999999999999</v>
      </c>
      <c r="AI1688" s="72">
        <f t="shared" si="396"/>
        <v>0</v>
      </c>
      <c r="AJ1688" s="73">
        <f t="shared" si="397"/>
        <v>0.79591836734693877</v>
      </c>
      <c r="AK1688" s="73">
        <v>0.77137015336104409</v>
      </c>
      <c r="AL1688" s="95">
        <f t="shared" si="398"/>
        <v>1</v>
      </c>
      <c r="AM1688" s="107">
        <v>1</v>
      </c>
      <c r="AN1688" s="98">
        <f t="shared" si="399"/>
        <v>2270.4173189993307</v>
      </c>
      <c r="AO1688" s="99" t="e">
        <f>SUMIF([1]Sheet1!$AB:$AB,E1688,[1]Sheet1!$AA:$AA)</f>
        <v>#VALUE!</v>
      </c>
      <c r="AP1688" s="100" t="str">
        <f t="shared" si="400"/>
        <v/>
      </c>
      <c r="AQ1688" s="97">
        <f t="shared" si="401"/>
        <v>1</v>
      </c>
      <c r="AR1688" s="100">
        <f t="shared" si="402"/>
        <v>1.1349526916778172</v>
      </c>
      <c r="AS1688" s="101">
        <f t="shared" si="403"/>
        <v>7.2747261494429449E-2</v>
      </c>
      <c r="AT1688" s="100">
        <v>9.2798501423243085E-2</v>
      </c>
      <c r="AU1688" s="108">
        <f t="shared" si="404"/>
        <v>1</v>
      </c>
    </row>
    <row r="1689" spans="1:47">
      <c r="A1689" s="21">
        <v>44927</v>
      </c>
      <c r="B1689" s="23" t="s">
        <v>13</v>
      </c>
      <c r="C1689" s="23" t="s">
        <v>1532</v>
      </c>
      <c r="D1689" s="23" t="s">
        <v>1562</v>
      </c>
      <c r="E1689" s="23">
        <v>1000321531</v>
      </c>
      <c r="F1689" s="23" t="s">
        <v>32</v>
      </c>
      <c r="G1689" s="23">
        <v>1070355</v>
      </c>
      <c r="H1689" s="37" t="s">
        <v>16</v>
      </c>
      <c r="I1689" s="4" t="s">
        <v>3527</v>
      </c>
      <c r="J1689" s="4" t="s">
        <v>3564</v>
      </c>
      <c r="K1689" s="24">
        <v>58995.199999999255</v>
      </c>
      <c r="L1689" s="24">
        <v>58995.199999999255</v>
      </c>
      <c r="M1689" s="29">
        <v>3</v>
      </c>
      <c r="N1689" s="29">
        <v>0</v>
      </c>
      <c r="O1689" s="29">
        <v>209</v>
      </c>
      <c r="P1689" s="29">
        <v>3600</v>
      </c>
      <c r="Q1689" s="29">
        <v>37436.899999999972</v>
      </c>
      <c r="R1689" s="28">
        <v>250428.96000000002</v>
      </c>
      <c r="S1689" s="28">
        <v>1834597.8799999985</v>
      </c>
      <c r="T1689" s="28">
        <v>167510</v>
      </c>
      <c r="U1689" s="28">
        <v>1887275</v>
      </c>
      <c r="V1689" s="29">
        <v>2</v>
      </c>
      <c r="W1689" s="29">
        <v>136</v>
      </c>
      <c r="X1689" s="32">
        <f t="shared" si="390"/>
        <v>212</v>
      </c>
      <c r="Y1689" s="33">
        <f t="shared" si="391"/>
        <v>41036.899999999972</v>
      </c>
      <c r="Z1689" s="33">
        <f t="shared" si="392"/>
        <v>2085026.8399999985</v>
      </c>
      <c r="AA1689" s="33">
        <f t="shared" si="393"/>
        <v>2054785</v>
      </c>
      <c r="AB1689" s="5">
        <v>138</v>
      </c>
      <c r="AC1689" s="6">
        <v>893151.4</v>
      </c>
      <c r="AD1689" s="32">
        <v>2</v>
      </c>
      <c r="AE1689" s="67">
        <f t="shared" si="394"/>
        <v>0.65094339622641506</v>
      </c>
      <c r="AF1689" s="70">
        <f>IF(C1689=Sheet6!$E$3,Sheet6!$E$4,IF('January 2023'!C1689=Sheet6!$F$3,Sheet6!$F$4,IF('January 2023'!C1689=Sheet6!$G$3,Sheet6!$G$4,IF('January 2023'!C1689=Sheet6!$H$3,Sheet6!$H$4,IF('January 2023'!C1689=Sheet6!$I$3,Sheet6!$I$4,IF('January 2023'!C1689=Sheet6!$J$3,Sheet6!$J$4,IF('January 2023'!C1689=Sheet6!$K$3,Sheet6!$K$4,IF('January 2023'!C1689=Sheet6!$L$3,Sheet6!$L$4))))))))</f>
        <v>9.2798501423243085E-2</v>
      </c>
      <c r="AG1689" s="74">
        <f t="shared" si="395"/>
        <v>0.695597268930362</v>
      </c>
      <c r="AH1689" s="71">
        <v>0.8536999999999999</v>
      </c>
      <c r="AI1689" s="72">
        <f t="shared" si="396"/>
        <v>0</v>
      </c>
      <c r="AJ1689" s="73">
        <f t="shared" si="397"/>
        <v>0.65094339622641506</v>
      </c>
      <c r="AK1689" s="73">
        <v>0.77137015336104409</v>
      </c>
      <c r="AL1689" s="95">
        <f t="shared" si="398"/>
        <v>0</v>
      </c>
      <c r="AM1689" s="107">
        <v>0</v>
      </c>
      <c r="AN1689" s="98">
        <f t="shared" si="399"/>
        <v>9327.3022399993861</v>
      </c>
      <c r="AO1689" s="99" t="e">
        <f>SUMIF([1]Sheet1!$AB:$AB,E1689,[1]Sheet1!$AA:$AA)</f>
        <v>#VALUE!</v>
      </c>
      <c r="AP1689" s="100" t="str">
        <f t="shared" si="400"/>
        <v/>
      </c>
      <c r="AQ1689" s="97">
        <f t="shared" si="401"/>
        <v>1</v>
      </c>
      <c r="AR1689" s="100">
        <f t="shared" si="402"/>
        <v>0.98549570709603029</v>
      </c>
      <c r="AS1689" s="101">
        <f t="shared" si="403"/>
        <v>0.3144918776014054</v>
      </c>
      <c r="AT1689" s="100">
        <v>9.2798501423243085E-2</v>
      </c>
      <c r="AU1689" s="108">
        <f t="shared" si="404"/>
        <v>0</v>
      </c>
    </row>
    <row r="1690" spans="1:47">
      <c r="A1690" s="21">
        <v>44927</v>
      </c>
      <c r="B1690" s="22" t="s">
        <v>13</v>
      </c>
      <c r="C1690" s="22" t="s">
        <v>1532</v>
      </c>
      <c r="D1690" s="22" t="s">
        <v>1563</v>
      </c>
      <c r="E1690" s="22">
        <v>1001610476</v>
      </c>
      <c r="F1690" s="22" t="s">
        <v>32</v>
      </c>
      <c r="G1690" s="22">
        <v>1070355</v>
      </c>
      <c r="H1690" s="36" t="s">
        <v>16</v>
      </c>
      <c r="I1690" s="4" t="s">
        <v>3531</v>
      </c>
      <c r="J1690" s="4" t="s">
        <v>3568</v>
      </c>
      <c r="K1690" s="25">
        <v>58725.490000000224</v>
      </c>
      <c r="L1690" s="25">
        <v>58725.490000000224</v>
      </c>
      <c r="M1690" s="26">
        <v>4</v>
      </c>
      <c r="N1690" s="26">
        <v>1</v>
      </c>
      <c r="O1690" s="26">
        <v>279</v>
      </c>
      <c r="P1690" s="26">
        <v>7227</v>
      </c>
      <c r="Q1690" s="26">
        <v>48241.899999999965</v>
      </c>
      <c r="R1690" s="27">
        <v>513128.91000000003</v>
      </c>
      <c r="S1690" s="27">
        <v>2357876.7099999995</v>
      </c>
      <c r="T1690" s="28">
        <v>415199.95</v>
      </c>
      <c r="U1690" s="27">
        <v>2742320</v>
      </c>
      <c r="V1690" s="29">
        <v>4</v>
      </c>
      <c r="W1690" s="26">
        <v>210</v>
      </c>
      <c r="X1690" s="30">
        <f t="shared" si="390"/>
        <v>283</v>
      </c>
      <c r="Y1690" s="31">
        <f t="shared" si="391"/>
        <v>55468.899999999965</v>
      </c>
      <c r="Z1690" s="31">
        <f t="shared" si="392"/>
        <v>2871005.6199999996</v>
      </c>
      <c r="AA1690" s="31">
        <f t="shared" si="393"/>
        <v>3157519.95</v>
      </c>
      <c r="AB1690" s="5">
        <v>214</v>
      </c>
      <c r="AC1690" s="6">
        <v>6812176.1600000001</v>
      </c>
      <c r="AD1690" s="30">
        <v>11</v>
      </c>
      <c r="AE1690" s="67">
        <f t="shared" si="394"/>
        <v>0.75618374558303891</v>
      </c>
      <c r="AF1690" s="70">
        <f>IF(C1690=Sheet6!$E$3,Sheet6!$E$4,IF('January 2023'!C1690=Sheet6!$F$3,Sheet6!$F$4,IF('January 2023'!C1690=Sheet6!$G$3,Sheet6!$G$4,IF('January 2023'!C1690=Sheet6!$H$3,Sheet6!$H$4,IF('January 2023'!C1690=Sheet6!$I$3,Sheet6!$I$4,IF('January 2023'!C1690=Sheet6!$J$3,Sheet6!$J$4,IF('January 2023'!C1690=Sheet6!$K$3,Sheet6!$K$4,IF('January 2023'!C1690=Sheet6!$L$3,Sheet6!$L$4))))))))</f>
        <v>9.2798501423243085E-2</v>
      </c>
      <c r="AG1690" s="74">
        <f t="shared" si="395"/>
        <v>0.94454554572468874</v>
      </c>
      <c r="AH1690" s="71">
        <v>0.8536999999999999</v>
      </c>
      <c r="AI1690" s="72">
        <f t="shared" si="396"/>
        <v>1</v>
      </c>
      <c r="AJ1690" s="73">
        <f t="shared" si="397"/>
        <v>0.75618374558303891</v>
      </c>
      <c r="AK1690" s="73">
        <v>0.77137015336104409</v>
      </c>
      <c r="AL1690" s="95">
        <f t="shared" si="398"/>
        <v>0</v>
      </c>
      <c r="AM1690" s="107">
        <v>0</v>
      </c>
      <c r="AN1690" s="98">
        <f t="shared" si="399"/>
        <v>0</v>
      </c>
      <c r="AO1690" s="99" t="e">
        <f>SUMIF([1]Sheet1!$AB:$AB,E1690,[1]Sheet1!$AA:$AA)</f>
        <v>#VALUE!</v>
      </c>
      <c r="AP1690" s="100">
        <f t="shared" si="400"/>
        <v>1</v>
      </c>
      <c r="AQ1690" s="97">
        <f t="shared" si="401"/>
        <v>0</v>
      </c>
      <c r="AR1690" s="100">
        <f t="shared" si="402"/>
        <v>1.0997958095254445</v>
      </c>
      <c r="AS1690" s="101">
        <f t="shared" si="403"/>
        <v>-3.8807233093936855E-2</v>
      </c>
      <c r="AT1690" s="100">
        <v>9.2798501423243085E-2</v>
      </c>
      <c r="AU1690" s="108">
        <f t="shared" si="404"/>
        <v>1</v>
      </c>
    </row>
    <row r="1691" spans="1:47">
      <c r="A1691" s="21">
        <v>44927</v>
      </c>
      <c r="B1691" s="22" t="s">
        <v>13</v>
      </c>
      <c r="C1691" s="22" t="s">
        <v>1532</v>
      </c>
      <c r="D1691" s="22" t="s">
        <v>1565</v>
      </c>
      <c r="E1691" s="22">
        <v>1000315227</v>
      </c>
      <c r="F1691" s="22" t="s">
        <v>32</v>
      </c>
      <c r="G1691" s="22">
        <v>1070355</v>
      </c>
      <c r="H1691" s="36" t="s">
        <v>16</v>
      </c>
      <c r="I1691" s="4" t="s">
        <v>3527</v>
      </c>
      <c r="J1691" s="4" t="s">
        <v>3564</v>
      </c>
      <c r="K1691" s="25">
        <v>57547.200000000186</v>
      </c>
      <c r="L1691" s="25">
        <v>57547.200000000186</v>
      </c>
      <c r="M1691" s="26">
        <v>1</v>
      </c>
      <c r="N1691" s="26">
        <v>0</v>
      </c>
      <c r="O1691" s="26">
        <v>328</v>
      </c>
      <c r="P1691" s="26">
        <v>1200</v>
      </c>
      <c r="Q1691" s="26">
        <v>52564.899999999987</v>
      </c>
      <c r="R1691" s="27">
        <v>86914.790000000008</v>
      </c>
      <c r="S1691" s="27">
        <v>2547809.4699999997</v>
      </c>
      <c r="T1691" s="28">
        <v>20000</v>
      </c>
      <c r="U1691" s="27">
        <v>3145720</v>
      </c>
      <c r="V1691" s="29">
        <v>1</v>
      </c>
      <c r="W1691" s="26">
        <v>248</v>
      </c>
      <c r="X1691" s="30">
        <f t="shared" si="390"/>
        <v>329</v>
      </c>
      <c r="Y1691" s="31">
        <f t="shared" si="391"/>
        <v>53764.899999999987</v>
      </c>
      <c r="Z1691" s="31">
        <f t="shared" si="392"/>
        <v>2634724.2599999998</v>
      </c>
      <c r="AA1691" s="31">
        <f t="shared" si="393"/>
        <v>3165720</v>
      </c>
      <c r="AB1691" s="5">
        <v>249</v>
      </c>
      <c r="AC1691" s="6">
        <v>9846942.3599999994</v>
      </c>
      <c r="AD1691" s="30">
        <v>21</v>
      </c>
      <c r="AE1691" s="67">
        <f t="shared" si="394"/>
        <v>0.75683890577507595</v>
      </c>
      <c r="AF1691" s="70">
        <f>IF(C1691=Sheet6!$E$3,Sheet6!$E$4,IF('January 2023'!C1691=Sheet6!$F$3,Sheet6!$F$4,IF('January 2023'!C1691=Sheet6!$G$3,Sheet6!$G$4,IF('January 2023'!C1691=Sheet6!$H$3,Sheet6!$H$4,IF('January 2023'!C1691=Sheet6!$I$3,Sheet6!$I$4,IF('January 2023'!C1691=Sheet6!$J$3,Sheet6!$J$4,IF('January 2023'!C1691=Sheet6!$K$3,Sheet6!$K$4,IF('January 2023'!C1691=Sheet6!$L$3,Sheet6!$L$4))))))))</f>
        <v>9.2798501423243085E-2</v>
      </c>
      <c r="AG1691" s="74">
        <f t="shared" si="395"/>
        <v>0.93427482136402484</v>
      </c>
      <c r="AH1691" s="71">
        <v>0.8536999999999999</v>
      </c>
      <c r="AI1691" s="72">
        <f t="shared" si="396"/>
        <v>1</v>
      </c>
      <c r="AJ1691" s="73">
        <f t="shared" si="397"/>
        <v>0.75683890577507595</v>
      </c>
      <c r="AK1691" s="73">
        <v>0.77137015336104409</v>
      </c>
      <c r="AL1691" s="95">
        <f t="shared" si="398"/>
        <v>0</v>
      </c>
      <c r="AM1691" s="107">
        <v>0</v>
      </c>
      <c r="AN1691" s="98">
        <f t="shared" si="399"/>
        <v>0</v>
      </c>
      <c r="AO1691" s="99" t="e">
        <f>SUMIF([1]Sheet1!$AB:$AB,E1691,[1]Sheet1!$AA:$AA)</f>
        <v>#VALUE!</v>
      </c>
      <c r="AP1691" s="100">
        <f t="shared" si="400"/>
        <v>1</v>
      </c>
      <c r="AQ1691" s="97">
        <f t="shared" si="401"/>
        <v>0</v>
      </c>
      <c r="AR1691" s="100">
        <f t="shared" si="402"/>
        <v>1.2015374997913444</v>
      </c>
      <c r="AS1691" s="101">
        <f t="shared" si="403"/>
        <v>-0.12256623297973523</v>
      </c>
      <c r="AT1691" s="100">
        <v>9.2798501423243085E-2</v>
      </c>
      <c r="AU1691" s="108">
        <f t="shared" si="404"/>
        <v>1</v>
      </c>
    </row>
    <row r="1692" spans="1:47">
      <c r="A1692" s="21">
        <v>44927</v>
      </c>
      <c r="B1692" s="22" t="s">
        <v>13</v>
      </c>
      <c r="C1692" s="22" t="s">
        <v>1532</v>
      </c>
      <c r="D1692" s="22" t="s">
        <v>1604</v>
      </c>
      <c r="E1692" s="22">
        <v>1001611428</v>
      </c>
      <c r="F1692" s="22" t="s">
        <v>32</v>
      </c>
      <c r="G1692" s="22">
        <v>1070355</v>
      </c>
      <c r="H1692" s="36" t="s">
        <v>16</v>
      </c>
      <c r="I1692" s="4" t="s">
        <v>3531</v>
      </c>
      <c r="J1692" s="4" t="s">
        <v>3568</v>
      </c>
      <c r="K1692" s="25">
        <v>53977</v>
      </c>
      <c r="L1692" s="25">
        <v>53977</v>
      </c>
      <c r="M1692" s="26">
        <v>3</v>
      </c>
      <c r="N1692" s="26">
        <v>0</v>
      </c>
      <c r="O1692" s="26">
        <v>175</v>
      </c>
      <c r="P1692" s="26">
        <v>4500</v>
      </c>
      <c r="Q1692" s="26">
        <v>42129.80000000001</v>
      </c>
      <c r="R1692" s="27">
        <v>322492</v>
      </c>
      <c r="S1692" s="27">
        <v>2075205.2299999993</v>
      </c>
      <c r="T1692" s="28">
        <v>136000</v>
      </c>
      <c r="U1692" s="27">
        <v>2395580</v>
      </c>
      <c r="V1692" s="29">
        <v>3</v>
      </c>
      <c r="W1692" s="26">
        <v>137</v>
      </c>
      <c r="X1692" s="30">
        <f t="shared" si="390"/>
        <v>178</v>
      </c>
      <c r="Y1692" s="31">
        <f t="shared" si="391"/>
        <v>46629.80000000001</v>
      </c>
      <c r="Z1692" s="31">
        <f t="shared" si="392"/>
        <v>2397697.2299999995</v>
      </c>
      <c r="AA1692" s="31">
        <f t="shared" si="393"/>
        <v>2531580</v>
      </c>
      <c r="AB1692" s="5">
        <v>140</v>
      </c>
      <c r="AC1692" s="6">
        <v>6716279.5399999991</v>
      </c>
      <c r="AD1692" s="30">
        <v>9</v>
      </c>
      <c r="AE1692" s="67">
        <f t="shared" si="394"/>
        <v>0.7865168539325843</v>
      </c>
      <c r="AF1692" s="70">
        <f>IF(C1692=Sheet6!$E$3,Sheet6!$E$4,IF('January 2023'!C1692=Sheet6!$F$3,Sheet6!$F$4,IF('January 2023'!C1692=Sheet6!$G$3,Sheet6!$G$4,IF('January 2023'!C1692=Sheet6!$H$3,Sheet6!$H$4,IF('January 2023'!C1692=Sheet6!$I$3,Sheet6!$I$4,IF('January 2023'!C1692=Sheet6!$J$3,Sheet6!$J$4,IF('January 2023'!C1692=Sheet6!$K$3,Sheet6!$K$4,IF('January 2023'!C1692=Sheet6!$L$3,Sheet6!$L$4))))))))</f>
        <v>9.2798501423243085E-2</v>
      </c>
      <c r="AG1692" s="74">
        <f t="shared" si="395"/>
        <v>0.86388276488133853</v>
      </c>
      <c r="AH1692" s="71">
        <v>0.8536999999999999</v>
      </c>
      <c r="AI1692" s="72">
        <f t="shared" si="396"/>
        <v>1</v>
      </c>
      <c r="AJ1692" s="73">
        <f t="shared" si="397"/>
        <v>0.7865168539325843</v>
      </c>
      <c r="AK1692" s="73">
        <v>0.77137015336104409</v>
      </c>
      <c r="AL1692" s="95">
        <f t="shared" si="398"/>
        <v>1</v>
      </c>
      <c r="AM1692" s="107">
        <v>0</v>
      </c>
      <c r="AN1692" s="98">
        <f t="shared" si="399"/>
        <v>0</v>
      </c>
      <c r="AO1692" s="99" t="e">
        <f>SUMIF([1]Sheet1!$AB:$AB,E1692,[1]Sheet1!$AA:$AA)</f>
        <v>#VALUE!</v>
      </c>
      <c r="AP1692" s="100">
        <f t="shared" si="400"/>
        <v>1</v>
      </c>
      <c r="AQ1692" s="97">
        <f t="shared" si="401"/>
        <v>0</v>
      </c>
      <c r="AR1692" s="100">
        <f t="shared" si="402"/>
        <v>1.0558380634238795</v>
      </c>
      <c r="AS1692" s="101">
        <f t="shared" si="403"/>
        <v>8.7879694502420835E-2</v>
      </c>
      <c r="AT1692" s="100">
        <v>9.2798501423243085E-2</v>
      </c>
      <c r="AU1692" s="108">
        <f t="shared" si="404"/>
        <v>1</v>
      </c>
    </row>
    <row r="1693" spans="1:47">
      <c r="A1693" s="21">
        <v>44927</v>
      </c>
      <c r="B1693" s="22" t="s">
        <v>13</v>
      </c>
      <c r="C1693" s="22" t="s">
        <v>1532</v>
      </c>
      <c r="D1693" s="22" t="s">
        <v>1581</v>
      </c>
      <c r="E1693" s="22">
        <v>1001194427</v>
      </c>
      <c r="F1693" s="22" t="s">
        <v>32</v>
      </c>
      <c r="G1693" s="22">
        <v>1070355</v>
      </c>
      <c r="H1693" s="36" t="s">
        <v>16</v>
      </c>
      <c r="I1693" s="4" t="s">
        <v>3529</v>
      </c>
      <c r="J1693" s="4" t="s">
        <v>3566</v>
      </c>
      <c r="K1693" s="25">
        <v>44842</v>
      </c>
      <c r="L1693" s="25">
        <v>44842</v>
      </c>
      <c r="M1693" s="26">
        <v>3</v>
      </c>
      <c r="N1693" s="26">
        <v>0</v>
      </c>
      <c r="O1693" s="26">
        <v>140</v>
      </c>
      <c r="P1693" s="26">
        <v>3700</v>
      </c>
      <c r="Q1693" s="26">
        <v>25244.299999999996</v>
      </c>
      <c r="R1693" s="27">
        <v>264548.80000000005</v>
      </c>
      <c r="S1693" s="27">
        <v>1243505.8699999996</v>
      </c>
      <c r="T1693" s="28">
        <v>205000</v>
      </c>
      <c r="U1693" s="27">
        <v>1512350</v>
      </c>
      <c r="V1693" s="29">
        <v>3</v>
      </c>
      <c r="W1693" s="26">
        <v>99</v>
      </c>
      <c r="X1693" s="30">
        <f t="shared" si="390"/>
        <v>143</v>
      </c>
      <c r="Y1693" s="31">
        <f t="shared" si="391"/>
        <v>28944.299999999996</v>
      </c>
      <c r="Z1693" s="31">
        <f t="shared" si="392"/>
        <v>1508054.6699999997</v>
      </c>
      <c r="AA1693" s="31">
        <f t="shared" si="393"/>
        <v>1717350</v>
      </c>
      <c r="AB1693" s="5">
        <v>102</v>
      </c>
      <c r="AC1693" s="6">
        <v>3266632.7300000004</v>
      </c>
      <c r="AD1693" s="30">
        <v>5</v>
      </c>
      <c r="AE1693" s="67">
        <f t="shared" si="394"/>
        <v>0.71328671328671334</v>
      </c>
      <c r="AF1693" s="70">
        <f>IF(C1693=Sheet6!$E$3,Sheet6!$E$4,IF('January 2023'!C1693=Sheet6!$F$3,Sheet6!$F$4,IF('January 2023'!C1693=Sheet6!$G$3,Sheet6!$G$4,IF('January 2023'!C1693=Sheet6!$H$3,Sheet6!$H$4,IF('January 2023'!C1693=Sheet6!$I$3,Sheet6!$I$4,IF('January 2023'!C1693=Sheet6!$J$3,Sheet6!$J$4,IF('January 2023'!C1693=Sheet6!$K$3,Sheet6!$K$4,IF('January 2023'!C1693=Sheet6!$L$3,Sheet6!$L$4))))))))</f>
        <v>9.2798501423243085E-2</v>
      </c>
      <c r="AG1693" s="74">
        <f t="shared" si="395"/>
        <v>0.64547299406806113</v>
      </c>
      <c r="AH1693" s="71">
        <v>0.8536999999999999</v>
      </c>
      <c r="AI1693" s="72">
        <f t="shared" si="396"/>
        <v>0</v>
      </c>
      <c r="AJ1693" s="73">
        <f t="shared" si="397"/>
        <v>0.71328671328671334</v>
      </c>
      <c r="AK1693" s="73">
        <v>0.77137015336104409</v>
      </c>
      <c r="AL1693" s="95">
        <f t="shared" si="398"/>
        <v>0</v>
      </c>
      <c r="AM1693" s="107">
        <v>0</v>
      </c>
      <c r="AN1693" s="98">
        <f t="shared" si="399"/>
        <v>9337.3153999999995</v>
      </c>
      <c r="AO1693" s="99" t="e">
        <f>SUMIF([1]Sheet1!$AB:$AB,E1693,[1]Sheet1!$AA:$AA)</f>
        <v>#VALUE!</v>
      </c>
      <c r="AP1693" s="100" t="str">
        <f t="shared" si="400"/>
        <v/>
      </c>
      <c r="AQ1693" s="97">
        <f t="shared" si="401"/>
        <v>1</v>
      </c>
      <c r="AR1693" s="100">
        <f t="shared" si="402"/>
        <v>1.1387849752157859</v>
      </c>
      <c r="AS1693" s="101">
        <f t="shared" si="403"/>
        <v>0.26494505244774391</v>
      </c>
      <c r="AT1693" s="100">
        <v>9.2798501423243085E-2</v>
      </c>
      <c r="AU1693" s="108">
        <f t="shared" si="404"/>
        <v>0</v>
      </c>
    </row>
    <row r="1694" spans="1:47">
      <c r="A1694" s="21">
        <v>44927</v>
      </c>
      <c r="B1694" s="22" t="s">
        <v>13</v>
      </c>
      <c r="C1694" s="22" t="s">
        <v>1532</v>
      </c>
      <c r="D1694" s="22" t="s">
        <v>1578</v>
      </c>
      <c r="E1694" s="22">
        <v>1001610450</v>
      </c>
      <c r="F1694" s="22" t="s">
        <v>32</v>
      </c>
      <c r="G1694" s="22">
        <v>1070355</v>
      </c>
      <c r="H1694" s="36" t="s">
        <v>16</v>
      </c>
      <c r="I1694" s="4" t="s">
        <v>3530</v>
      </c>
      <c r="J1694" s="4" t="s">
        <v>3567</v>
      </c>
      <c r="K1694" s="25">
        <v>42869.020000000019</v>
      </c>
      <c r="L1694" s="25">
        <v>42869.020000000019</v>
      </c>
      <c r="M1694" s="26">
        <v>13</v>
      </c>
      <c r="N1694" s="26">
        <v>0</v>
      </c>
      <c r="O1694" s="26">
        <v>135</v>
      </c>
      <c r="P1694" s="26">
        <v>23200</v>
      </c>
      <c r="Q1694" s="26">
        <v>16730.600000000002</v>
      </c>
      <c r="R1694" s="27">
        <v>1642529.4500000004</v>
      </c>
      <c r="S1694" s="27">
        <v>814956.40999999968</v>
      </c>
      <c r="T1694" s="28">
        <v>744700</v>
      </c>
      <c r="U1694" s="27">
        <v>1108000</v>
      </c>
      <c r="V1694" s="29">
        <v>11</v>
      </c>
      <c r="W1694" s="26">
        <v>76</v>
      </c>
      <c r="X1694" s="30">
        <f t="shared" si="390"/>
        <v>148</v>
      </c>
      <c r="Y1694" s="31">
        <f t="shared" si="391"/>
        <v>39930.600000000006</v>
      </c>
      <c r="Z1694" s="31">
        <f t="shared" si="392"/>
        <v>2457485.8600000003</v>
      </c>
      <c r="AA1694" s="31">
        <f t="shared" si="393"/>
        <v>1852700</v>
      </c>
      <c r="AB1694" s="5">
        <v>87</v>
      </c>
      <c r="AC1694" s="6">
        <v>9590495.1099999994</v>
      </c>
      <c r="AD1694" s="30">
        <v>16</v>
      </c>
      <c r="AE1694" s="67">
        <f t="shared" si="394"/>
        <v>0.58783783783783783</v>
      </c>
      <c r="AF1694" s="70">
        <f>IF(C1694=Sheet6!$E$3,Sheet6!$E$4,IF('January 2023'!C1694=Sheet6!$F$3,Sheet6!$F$4,IF('January 2023'!C1694=Sheet6!$G$3,Sheet6!$G$4,IF('January 2023'!C1694=Sheet6!$H$3,Sheet6!$H$4,IF('January 2023'!C1694=Sheet6!$I$3,Sheet6!$I$4,IF('January 2023'!C1694=Sheet6!$J$3,Sheet6!$J$4,IF('January 2023'!C1694=Sheet6!$K$3,Sheet6!$K$4,IF('January 2023'!C1694=Sheet6!$L$3,Sheet6!$L$4))))))))</f>
        <v>9.2798501423243085E-2</v>
      </c>
      <c r="AG1694" s="74">
        <f t="shared" si="395"/>
        <v>0.93145586253196333</v>
      </c>
      <c r="AH1694" s="71">
        <v>0.8536999999999999</v>
      </c>
      <c r="AI1694" s="72">
        <f t="shared" si="396"/>
        <v>1</v>
      </c>
      <c r="AJ1694" s="73">
        <f t="shared" si="397"/>
        <v>0.58783783783783783</v>
      </c>
      <c r="AK1694" s="73">
        <v>0.77137015336104409</v>
      </c>
      <c r="AL1694" s="95">
        <f t="shared" si="398"/>
        <v>0</v>
      </c>
      <c r="AM1694" s="107">
        <v>0</v>
      </c>
      <c r="AN1694" s="98">
        <f t="shared" si="399"/>
        <v>0</v>
      </c>
      <c r="AO1694" s="99" t="e">
        <f>SUMIF([1]Sheet1!$AB:$AB,E1694,[1]Sheet1!$AA:$AA)</f>
        <v>#VALUE!</v>
      </c>
      <c r="AP1694" s="100">
        <f t="shared" si="400"/>
        <v>1</v>
      </c>
      <c r="AQ1694" s="97">
        <f t="shared" si="401"/>
        <v>0</v>
      </c>
      <c r="AR1694" s="100">
        <f t="shared" si="402"/>
        <v>0.75390057381652631</v>
      </c>
      <c r="AS1694" s="101">
        <f t="shared" si="403"/>
        <v>0.29777489075238539</v>
      </c>
      <c r="AT1694" s="100">
        <v>9.2798501423243085E-2</v>
      </c>
      <c r="AU1694" s="108">
        <f t="shared" si="404"/>
        <v>0</v>
      </c>
    </row>
    <row r="1695" spans="1:47">
      <c r="A1695" s="21">
        <v>44927</v>
      </c>
      <c r="B1695" s="22" t="s">
        <v>13</v>
      </c>
      <c r="C1695" s="22" t="s">
        <v>1532</v>
      </c>
      <c r="D1695" s="22" t="s">
        <v>1580</v>
      </c>
      <c r="E1695" s="22">
        <v>1001610468</v>
      </c>
      <c r="F1695" s="22" t="s">
        <v>32</v>
      </c>
      <c r="G1695" s="22">
        <v>1070355</v>
      </c>
      <c r="H1695" s="36" t="s">
        <v>16</v>
      </c>
      <c r="I1695" s="4" t="s">
        <v>3527</v>
      </c>
      <c r="J1695" s="4" t="s">
        <v>3564</v>
      </c>
      <c r="K1695" s="25">
        <v>42815.989999999758</v>
      </c>
      <c r="L1695" s="25">
        <v>42815.989999999758</v>
      </c>
      <c r="M1695" s="26">
        <v>1</v>
      </c>
      <c r="N1695" s="26">
        <v>0</v>
      </c>
      <c r="O1695" s="26">
        <v>188</v>
      </c>
      <c r="P1695" s="26">
        <v>1200</v>
      </c>
      <c r="Q1695" s="26">
        <v>30659.899999999991</v>
      </c>
      <c r="R1695" s="27">
        <v>83476.320000000007</v>
      </c>
      <c r="S1695" s="27">
        <v>1510127.07</v>
      </c>
      <c r="T1695" s="28">
        <v>0</v>
      </c>
      <c r="U1695" s="27">
        <v>1717403</v>
      </c>
      <c r="V1695" s="29">
        <v>0</v>
      </c>
      <c r="W1695" s="26">
        <v>127</v>
      </c>
      <c r="X1695" s="30">
        <f t="shared" si="390"/>
        <v>189</v>
      </c>
      <c r="Y1695" s="31">
        <f t="shared" si="391"/>
        <v>31859.899999999991</v>
      </c>
      <c r="Z1695" s="31">
        <f t="shared" si="392"/>
        <v>1593603.3900000001</v>
      </c>
      <c r="AA1695" s="31">
        <f t="shared" si="393"/>
        <v>1717403</v>
      </c>
      <c r="AB1695" s="5">
        <v>127</v>
      </c>
      <c r="AC1695" s="6">
        <v>2880989.54</v>
      </c>
      <c r="AD1695" s="30">
        <v>4</v>
      </c>
      <c r="AE1695" s="67">
        <f t="shared" si="394"/>
        <v>0.67195767195767198</v>
      </c>
      <c r="AF1695" s="70">
        <f>IF(C1695=Sheet6!$E$3,Sheet6!$E$4,IF('January 2023'!C1695=Sheet6!$F$3,Sheet6!$F$4,IF('January 2023'!C1695=Sheet6!$G$3,Sheet6!$G$4,IF('January 2023'!C1695=Sheet6!$H$3,Sheet6!$H$4,IF('January 2023'!C1695=Sheet6!$I$3,Sheet6!$I$4,IF('January 2023'!C1695=Sheet6!$J$3,Sheet6!$J$4,IF('January 2023'!C1695=Sheet6!$K$3,Sheet6!$K$4,IF('January 2023'!C1695=Sheet6!$L$3,Sheet6!$L$4))))))))</f>
        <v>9.2798501423243085E-2</v>
      </c>
      <c r="AG1695" s="74">
        <f t="shared" si="395"/>
        <v>0.74411218799332146</v>
      </c>
      <c r="AH1695" s="71">
        <v>0.8536999999999999</v>
      </c>
      <c r="AI1695" s="72">
        <f t="shared" si="396"/>
        <v>0</v>
      </c>
      <c r="AJ1695" s="73">
        <f t="shared" si="397"/>
        <v>0.67195767195767198</v>
      </c>
      <c r="AK1695" s="73">
        <v>0.77137015336104409</v>
      </c>
      <c r="AL1695" s="95">
        <f t="shared" si="398"/>
        <v>0</v>
      </c>
      <c r="AM1695" s="107">
        <v>0</v>
      </c>
      <c r="AN1695" s="98">
        <f t="shared" si="399"/>
        <v>4692.1106629997994</v>
      </c>
      <c r="AO1695" s="99" t="e">
        <f>SUMIF([1]Sheet1!$AB:$AB,E1695,[1]Sheet1!$AA:$AA)</f>
        <v>#VALUE!</v>
      </c>
      <c r="AP1695" s="100" t="str">
        <f t="shared" si="400"/>
        <v/>
      </c>
      <c r="AQ1695" s="97">
        <f t="shared" si="401"/>
        <v>1</v>
      </c>
      <c r="AR1695" s="100">
        <f t="shared" si="402"/>
        <v>1.0776853329861453</v>
      </c>
      <c r="AS1695" s="101">
        <f t="shared" si="403"/>
        <v>0.19808120890336822</v>
      </c>
      <c r="AT1695" s="100">
        <v>9.2798501423243085E-2</v>
      </c>
      <c r="AU1695" s="108">
        <f t="shared" si="404"/>
        <v>0</v>
      </c>
    </row>
    <row r="1696" spans="1:47">
      <c r="A1696" s="21">
        <v>44927</v>
      </c>
      <c r="B1696" s="23" t="s">
        <v>13</v>
      </c>
      <c r="C1696" s="23" t="s">
        <v>1532</v>
      </c>
      <c r="D1696" s="23" t="s">
        <v>1576</v>
      </c>
      <c r="E1696" s="23">
        <v>1001611440</v>
      </c>
      <c r="F1696" s="23" t="s">
        <v>32</v>
      </c>
      <c r="G1696" s="23">
        <v>1070355</v>
      </c>
      <c r="H1696" s="37" t="s">
        <v>16</v>
      </c>
      <c r="I1696" s="4" t="s">
        <v>3529</v>
      </c>
      <c r="J1696" s="4" t="s">
        <v>3566</v>
      </c>
      <c r="K1696" s="24">
        <v>39686</v>
      </c>
      <c r="L1696" s="24">
        <v>39686</v>
      </c>
      <c r="M1696" s="29">
        <v>2</v>
      </c>
      <c r="N1696" s="29">
        <v>1</v>
      </c>
      <c r="O1696" s="29">
        <v>88</v>
      </c>
      <c r="P1696" s="29">
        <v>14994</v>
      </c>
      <c r="Q1696" s="29">
        <v>16252.000000000002</v>
      </c>
      <c r="R1696" s="28">
        <v>1086000.31</v>
      </c>
      <c r="S1696" s="28">
        <v>800510.58999999985</v>
      </c>
      <c r="T1696" s="28">
        <v>1047357</v>
      </c>
      <c r="U1696" s="28">
        <v>1112558</v>
      </c>
      <c r="V1696" s="29">
        <v>2</v>
      </c>
      <c r="W1696" s="29">
        <v>63</v>
      </c>
      <c r="X1696" s="32">
        <f t="shared" si="390"/>
        <v>90</v>
      </c>
      <c r="Y1696" s="33">
        <f t="shared" si="391"/>
        <v>31246</v>
      </c>
      <c r="Z1696" s="33">
        <f t="shared" si="392"/>
        <v>1886510.9</v>
      </c>
      <c r="AA1696" s="33">
        <f t="shared" si="393"/>
        <v>2159915</v>
      </c>
      <c r="AB1696" s="5">
        <v>65</v>
      </c>
      <c r="AC1696" s="6">
        <v>6856824.8099999996</v>
      </c>
      <c r="AD1696" s="32">
        <v>12</v>
      </c>
      <c r="AE1696" s="67">
        <f t="shared" si="394"/>
        <v>0.72222222222222221</v>
      </c>
      <c r="AF1696" s="70">
        <f>IF(C1696=Sheet6!$E$3,Sheet6!$E$4,IF('January 2023'!C1696=Sheet6!$F$3,Sheet6!$F$4,IF('January 2023'!C1696=Sheet6!$G$3,Sheet6!$G$4,IF('January 2023'!C1696=Sheet6!$H$3,Sheet6!$H$4,IF('January 2023'!C1696=Sheet6!$I$3,Sheet6!$I$4,IF('January 2023'!C1696=Sheet6!$J$3,Sheet6!$J$4,IF('January 2023'!C1696=Sheet6!$K$3,Sheet6!$K$4,IF('January 2023'!C1696=Sheet6!$L$3,Sheet6!$L$4))))))))</f>
        <v>9.2798501423243085E-2</v>
      </c>
      <c r="AG1696" s="74">
        <f t="shared" si="395"/>
        <v>0.78733054477649544</v>
      </c>
      <c r="AH1696" s="71">
        <v>0.8536999999999999</v>
      </c>
      <c r="AI1696" s="72">
        <f t="shared" si="396"/>
        <v>0</v>
      </c>
      <c r="AJ1696" s="73">
        <f t="shared" si="397"/>
        <v>0.72222222222222221</v>
      </c>
      <c r="AK1696" s="73">
        <v>0.77137015336104409</v>
      </c>
      <c r="AL1696" s="95">
        <f t="shared" si="398"/>
        <v>0</v>
      </c>
      <c r="AM1696" s="107">
        <v>0</v>
      </c>
      <c r="AN1696" s="98">
        <f t="shared" si="399"/>
        <v>2633.9381999999969</v>
      </c>
      <c r="AO1696" s="99" t="e">
        <f>SUMIF([1]Sheet1!$AB:$AB,E1696,[1]Sheet1!$AA:$AA)</f>
        <v>#VALUE!</v>
      </c>
      <c r="AP1696" s="100" t="str">
        <f t="shared" si="400"/>
        <v/>
      </c>
      <c r="AQ1696" s="97">
        <f t="shared" si="401"/>
        <v>1</v>
      </c>
      <c r="AR1696" s="100">
        <f t="shared" si="402"/>
        <v>1.1449257992625435</v>
      </c>
      <c r="AS1696" s="101">
        <f t="shared" si="403"/>
        <v>9.8564946737957237E-2</v>
      </c>
      <c r="AT1696" s="100">
        <v>9.2798501423243085E-2</v>
      </c>
      <c r="AU1696" s="108">
        <f t="shared" si="404"/>
        <v>0</v>
      </c>
    </row>
    <row r="1697" spans="1:47">
      <c r="A1697" s="21">
        <v>44927</v>
      </c>
      <c r="B1697" s="22" t="s">
        <v>13</v>
      </c>
      <c r="C1697" s="22" t="s">
        <v>1532</v>
      </c>
      <c r="D1697" s="22" t="s">
        <v>1594</v>
      </c>
      <c r="E1697" s="22">
        <v>1001194928</v>
      </c>
      <c r="F1697" s="22" t="s">
        <v>32</v>
      </c>
      <c r="G1697" s="22">
        <v>1070355</v>
      </c>
      <c r="H1697" s="36" t="s">
        <v>16</v>
      </c>
      <c r="I1697" s="4" t="s">
        <v>3527</v>
      </c>
      <c r="J1697" s="4" t="s">
        <v>3564</v>
      </c>
      <c r="K1697" s="25">
        <v>37433</v>
      </c>
      <c r="L1697" s="25">
        <v>37433</v>
      </c>
      <c r="M1697" s="26">
        <v>1</v>
      </c>
      <c r="N1697" s="26">
        <v>0</v>
      </c>
      <c r="O1697" s="26">
        <v>130</v>
      </c>
      <c r="P1697" s="26">
        <v>1200</v>
      </c>
      <c r="Q1697" s="26">
        <v>31221.899999999994</v>
      </c>
      <c r="R1697" s="27">
        <v>83476.320000000007</v>
      </c>
      <c r="S1697" s="27">
        <v>1491790.4899999993</v>
      </c>
      <c r="T1697" s="28">
        <v>0</v>
      </c>
      <c r="U1697" s="27">
        <v>1731450</v>
      </c>
      <c r="V1697" s="29">
        <v>0</v>
      </c>
      <c r="W1697" s="26">
        <v>94</v>
      </c>
      <c r="X1697" s="30">
        <f t="shared" si="390"/>
        <v>131</v>
      </c>
      <c r="Y1697" s="31">
        <f t="shared" si="391"/>
        <v>32421.899999999994</v>
      </c>
      <c r="Z1697" s="31">
        <f t="shared" si="392"/>
        <v>1575266.8099999994</v>
      </c>
      <c r="AA1697" s="31">
        <f t="shared" si="393"/>
        <v>1731450</v>
      </c>
      <c r="AB1697" s="5">
        <v>94</v>
      </c>
      <c r="AC1697" s="6">
        <v>1843449.9100000001</v>
      </c>
      <c r="AD1697" s="30">
        <v>3</v>
      </c>
      <c r="AE1697" s="67">
        <f t="shared" si="394"/>
        <v>0.71755725190839692</v>
      </c>
      <c r="AF1697" s="70">
        <f>IF(C1697=Sheet6!$E$3,Sheet6!$E$4,IF('January 2023'!C1697=Sheet6!$F$3,Sheet6!$F$4,IF('January 2023'!C1697=Sheet6!$G$3,Sheet6!$G$4,IF('January 2023'!C1697=Sheet6!$H$3,Sheet6!$H$4,IF('January 2023'!C1697=Sheet6!$I$3,Sheet6!$I$4,IF('January 2023'!C1697=Sheet6!$J$3,Sheet6!$J$4,IF('January 2023'!C1697=Sheet6!$K$3,Sheet6!$K$4,IF('January 2023'!C1697=Sheet6!$L$3,Sheet6!$L$4))))))))</f>
        <v>9.2798501423243085E-2</v>
      </c>
      <c r="AG1697" s="74">
        <f t="shared" si="395"/>
        <v>0.86613148825902264</v>
      </c>
      <c r="AH1697" s="71">
        <v>0.8536999999999999</v>
      </c>
      <c r="AI1697" s="72">
        <f t="shared" si="396"/>
        <v>1</v>
      </c>
      <c r="AJ1697" s="73">
        <f t="shared" si="397"/>
        <v>0.71755725190839692</v>
      </c>
      <c r="AK1697" s="73">
        <v>0.77137015336104409</v>
      </c>
      <c r="AL1697" s="95">
        <f t="shared" si="398"/>
        <v>0</v>
      </c>
      <c r="AM1697" s="107">
        <v>0</v>
      </c>
      <c r="AN1697" s="98">
        <f t="shared" si="399"/>
        <v>0</v>
      </c>
      <c r="AO1697" s="99" t="e">
        <f>SUMIF([1]Sheet1!$AB:$AB,E1697,[1]Sheet1!$AA:$AA)</f>
        <v>#VALUE!</v>
      </c>
      <c r="AP1697" s="100">
        <f t="shared" si="400"/>
        <v>1</v>
      </c>
      <c r="AQ1697" s="97">
        <f t="shared" si="401"/>
        <v>0</v>
      </c>
      <c r="AR1697" s="100">
        <f t="shared" si="402"/>
        <v>1.0991471343194241</v>
      </c>
      <c r="AS1697" s="101">
        <f t="shared" si="403"/>
        <v>4.7994056736277324E-2</v>
      </c>
      <c r="AT1697" s="100">
        <v>9.2798501423243085E-2</v>
      </c>
      <c r="AU1697" s="108">
        <f t="shared" si="404"/>
        <v>1</v>
      </c>
    </row>
    <row r="1698" spans="1:47">
      <c r="A1698" s="21">
        <v>44927</v>
      </c>
      <c r="B1698" s="22" t="s">
        <v>13</v>
      </c>
      <c r="C1698" s="22" t="s">
        <v>1532</v>
      </c>
      <c r="D1698" s="22" t="s">
        <v>1616</v>
      </c>
      <c r="E1698" s="22">
        <v>1001611418</v>
      </c>
      <c r="F1698" s="22" t="s">
        <v>32</v>
      </c>
      <c r="G1698" s="22">
        <v>1070355</v>
      </c>
      <c r="H1698" s="36" t="s">
        <v>16</v>
      </c>
      <c r="I1698" s="4" t="s">
        <v>3527</v>
      </c>
      <c r="J1698" s="4" t="s">
        <v>3564</v>
      </c>
      <c r="K1698" s="25">
        <v>19172.239999999991</v>
      </c>
      <c r="L1698" s="25">
        <v>19172.239999999991</v>
      </c>
      <c r="M1698" s="26">
        <v>2</v>
      </c>
      <c r="N1698" s="26">
        <v>0</v>
      </c>
      <c r="O1698" s="26">
        <v>74</v>
      </c>
      <c r="P1698" s="26">
        <v>2400</v>
      </c>
      <c r="Q1698" s="26">
        <v>16540.2</v>
      </c>
      <c r="R1698" s="27">
        <v>166952.64000000001</v>
      </c>
      <c r="S1698" s="27">
        <v>805386.83000000019</v>
      </c>
      <c r="T1698" s="28">
        <v>172000</v>
      </c>
      <c r="U1698" s="27">
        <v>839000</v>
      </c>
      <c r="V1698" s="29">
        <v>2</v>
      </c>
      <c r="W1698" s="26">
        <v>51</v>
      </c>
      <c r="X1698" s="30">
        <f t="shared" si="390"/>
        <v>76</v>
      </c>
      <c r="Y1698" s="31">
        <f t="shared" si="391"/>
        <v>18940.2</v>
      </c>
      <c r="Z1698" s="31">
        <f t="shared" si="392"/>
        <v>972339.4700000002</v>
      </c>
      <c r="AA1698" s="31">
        <f t="shared" si="393"/>
        <v>1011000</v>
      </c>
      <c r="AB1698" s="5">
        <v>53</v>
      </c>
      <c r="AC1698" s="6">
        <v>174905.16999999998</v>
      </c>
      <c r="AD1698" s="30">
        <v>0</v>
      </c>
      <c r="AE1698" s="67">
        <f t="shared" si="394"/>
        <v>0.69736842105263153</v>
      </c>
      <c r="AF1698" s="70">
        <f>IF(C1698=Sheet6!$E$3,Sheet6!$E$4,IF('January 2023'!C1698=Sheet6!$F$3,Sheet6!$F$4,IF('January 2023'!C1698=Sheet6!$G$3,Sheet6!$G$4,IF('January 2023'!C1698=Sheet6!$H$3,Sheet6!$H$4,IF('January 2023'!C1698=Sheet6!$I$3,Sheet6!$I$4,IF('January 2023'!C1698=Sheet6!$J$3,Sheet6!$J$4,IF('January 2023'!C1698=Sheet6!$K$3,Sheet6!$K$4,IF('January 2023'!C1698=Sheet6!$L$3,Sheet6!$L$4))))))))</f>
        <v>9.2798501423243085E-2</v>
      </c>
      <c r="AG1698" s="74">
        <f t="shared" si="395"/>
        <v>0.98789708453472369</v>
      </c>
      <c r="AH1698" s="71">
        <v>0.8536999999999999</v>
      </c>
      <c r="AI1698" s="72">
        <f t="shared" si="396"/>
        <v>1</v>
      </c>
      <c r="AJ1698" s="73">
        <f t="shared" si="397"/>
        <v>0.69736842105263153</v>
      </c>
      <c r="AK1698" s="73">
        <v>0.77137015336104409</v>
      </c>
      <c r="AL1698" s="95">
        <f t="shared" si="398"/>
        <v>0</v>
      </c>
      <c r="AM1698" s="107">
        <v>0</v>
      </c>
      <c r="AN1698" s="98">
        <f t="shared" si="399"/>
        <v>0</v>
      </c>
      <c r="AO1698" s="99" t="e">
        <f>SUMIF([1]Sheet1!$AB:$AB,E1698,[1]Sheet1!$AA:$AA)</f>
        <v>#VALUE!</v>
      </c>
      <c r="AP1698" s="100">
        <f t="shared" si="400"/>
        <v>1</v>
      </c>
      <c r="AQ1698" s="97">
        <f t="shared" si="401"/>
        <v>0</v>
      </c>
      <c r="AR1698" s="100">
        <f t="shared" si="402"/>
        <v>1.039760321567528</v>
      </c>
      <c r="AS1698" s="101">
        <f t="shared" si="403"/>
        <v>-2.7176190291447577E-2</v>
      </c>
      <c r="AT1698" s="100">
        <v>9.2798501423243085E-2</v>
      </c>
      <c r="AU1698" s="108">
        <f t="shared" si="404"/>
        <v>1</v>
      </c>
    </row>
    <row r="1699" spans="1:47">
      <c r="A1699" s="21">
        <v>44927</v>
      </c>
      <c r="B1699" s="23" t="s">
        <v>13</v>
      </c>
      <c r="C1699" s="23" t="s">
        <v>1532</v>
      </c>
      <c r="D1699" s="23" t="s">
        <v>1623</v>
      </c>
      <c r="E1699" s="23">
        <v>1001194926</v>
      </c>
      <c r="F1699" s="23" t="s">
        <v>32</v>
      </c>
      <c r="G1699" s="23">
        <v>1070355</v>
      </c>
      <c r="H1699" s="37" t="s">
        <v>16</v>
      </c>
      <c r="I1699" s="4" t="s">
        <v>3528</v>
      </c>
      <c r="J1699" s="4" t="s">
        <v>3565</v>
      </c>
      <c r="K1699" s="24">
        <v>18048</v>
      </c>
      <c r="L1699" s="24">
        <v>18048</v>
      </c>
      <c r="M1699" s="29">
        <v>0</v>
      </c>
      <c r="N1699" s="29">
        <v>0</v>
      </c>
      <c r="O1699" s="29">
        <v>60</v>
      </c>
      <c r="P1699" s="29">
        <v>0</v>
      </c>
      <c r="Q1699" s="29">
        <v>15681.399999999998</v>
      </c>
      <c r="R1699" s="28">
        <v>0</v>
      </c>
      <c r="S1699" s="28">
        <v>772355.58000000007</v>
      </c>
      <c r="T1699" s="28">
        <v>0</v>
      </c>
      <c r="U1699" s="28">
        <v>992100</v>
      </c>
      <c r="V1699" s="29">
        <v>0</v>
      </c>
      <c r="W1699" s="29">
        <v>50</v>
      </c>
      <c r="X1699" s="32">
        <f t="shared" si="390"/>
        <v>60</v>
      </c>
      <c r="Y1699" s="33">
        <f t="shared" si="391"/>
        <v>15681.399999999998</v>
      </c>
      <c r="Z1699" s="33">
        <f t="shared" si="392"/>
        <v>772355.58000000007</v>
      </c>
      <c r="AA1699" s="33">
        <f t="shared" si="393"/>
        <v>992100</v>
      </c>
      <c r="AB1699" s="5">
        <v>50</v>
      </c>
      <c r="AC1699" s="6">
        <v>637247.57000000007</v>
      </c>
      <c r="AD1699" s="32">
        <v>3</v>
      </c>
      <c r="AE1699" s="67">
        <f t="shared" si="394"/>
        <v>0.83333333333333337</v>
      </c>
      <c r="AF1699" s="70">
        <f>IF(C1699=Sheet6!$E$3,Sheet6!$E$4,IF('January 2023'!C1699=Sheet6!$F$3,Sheet6!$F$4,IF('January 2023'!C1699=Sheet6!$G$3,Sheet6!$G$4,IF('January 2023'!C1699=Sheet6!$H$3,Sheet6!$H$4,IF('January 2023'!C1699=Sheet6!$I$3,Sheet6!$I$4,IF('January 2023'!C1699=Sheet6!$J$3,Sheet6!$J$4,IF('January 2023'!C1699=Sheet6!$K$3,Sheet6!$K$4,IF('January 2023'!C1699=Sheet6!$L$3,Sheet6!$L$4))))))))</f>
        <v>9.2798501423243085E-2</v>
      </c>
      <c r="AG1699" s="74">
        <f t="shared" si="395"/>
        <v>0.86887189716312041</v>
      </c>
      <c r="AH1699" s="71">
        <v>0.8536999999999999</v>
      </c>
      <c r="AI1699" s="72">
        <f t="shared" si="396"/>
        <v>1</v>
      </c>
      <c r="AJ1699" s="73">
        <f t="shared" si="397"/>
        <v>0.83333333333333337</v>
      </c>
      <c r="AK1699" s="73">
        <v>0.77137015336104409</v>
      </c>
      <c r="AL1699" s="95">
        <f t="shared" si="398"/>
        <v>1</v>
      </c>
      <c r="AM1699" s="107">
        <v>0</v>
      </c>
      <c r="AN1699" s="98">
        <f t="shared" si="399"/>
        <v>0</v>
      </c>
      <c r="AO1699" s="99" t="e">
        <f>SUMIF([1]Sheet1!$AB:$AB,E1699,[1]Sheet1!$AA:$AA)</f>
        <v>#VALUE!</v>
      </c>
      <c r="AP1699" s="100">
        <f t="shared" si="400"/>
        <v>1</v>
      </c>
      <c r="AQ1699" s="97">
        <f t="shared" si="401"/>
        <v>0</v>
      </c>
      <c r="AR1699" s="100">
        <f t="shared" si="402"/>
        <v>1.2845119860466341</v>
      </c>
      <c r="AS1699" s="101">
        <f t="shared" si="403"/>
        <v>-0.11607636624510653</v>
      </c>
      <c r="AT1699" s="100">
        <v>9.2798501423243085E-2</v>
      </c>
      <c r="AU1699" s="108">
        <f t="shared" si="404"/>
        <v>1</v>
      </c>
    </row>
    <row r="1700" spans="1:47">
      <c r="A1700" s="21">
        <v>44927</v>
      </c>
      <c r="B1700" s="23" t="s">
        <v>13</v>
      </c>
      <c r="C1700" s="23" t="s">
        <v>1532</v>
      </c>
      <c r="D1700" s="23" t="s">
        <v>1628</v>
      </c>
      <c r="E1700" s="23">
        <v>1002050235</v>
      </c>
      <c r="F1700" s="23" t="s">
        <v>32</v>
      </c>
      <c r="G1700" s="23">
        <v>1070355</v>
      </c>
      <c r="H1700" s="37" t="s">
        <v>16</v>
      </c>
      <c r="I1700" s="4" t="s">
        <v>3527</v>
      </c>
      <c r="J1700" s="4" t="s">
        <v>3564</v>
      </c>
      <c r="K1700" s="24">
        <v>13871.139999999956</v>
      </c>
      <c r="L1700" s="24">
        <v>13871.139999999956</v>
      </c>
      <c r="M1700" s="29">
        <v>2</v>
      </c>
      <c r="N1700" s="29">
        <v>2</v>
      </c>
      <c r="O1700" s="29">
        <v>0</v>
      </c>
      <c r="P1700" s="29">
        <v>14220</v>
      </c>
      <c r="Q1700" s="29">
        <v>0</v>
      </c>
      <c r="R1700" s="28">
        <v>1029940.26</v>
      </c>
      <c r="S1700" s="28">
        <v>0</v>
      </c>
      <c r="T1700" s="28">
        <v>1029926.2000000001</v>
      </c>
      <c r="U1700" s="28">
        <v>0</v>
      </c>
      <c r="V1700" s="29">
        <v>2</v>
      </c>
      <c r="W1700" s="29">
        <v>0</v>
      </c>
      <c r="X1700" s="32">
        <f t="shared" si="390"/>
        <v>2</v>
      </c>
      <c r="Y1700" s="33">
        <f t="shared" si="391"/>
        <v>14220</v>
      </c>
      <c r="Z1700" s="33">
        <f t="shared" si="392"/>
        <v>1029940.26</v>
      </c>
      <c r="AA1700" s="33">
        <f t="shared" si="393"/>
        <v>1029926.2000000001</v>
      </c>
      <c r="AB1700" s="5">
        <v>2</v>
      </c>
      <c r="AC1700" s="6">
        <v>946788.17999999993</v>
      </c>
      <c r="AD1700" s="32">
        <v>0</v>
      </c>
      <c r="AE1700" s="67">
        <f t="shared" si="394"/>
        <v>1</v>
      </c>
      <c r="AF1700" s="70">
        <f>IF(C1700=Sheet6!$E$3,Sheet6!$E$4,IF('January 2023'!C1700=Sheet6!$F$3,Sheet6!$F$4,IF('January 2023'!C1700=Sheet6!$G$3,Sheet6!$G$4,IF('January 2023'!C1700=Sheet6!$H$3,Sheet6!$H$4,IF('January 2023'!C1700=Sheet6!$I$3,Sheet6!$I$4,IF('January 2023'!C1700=Sheet6!$J$3,Sheet6!$J$4,IF('January 2023'!C1700=Sheet6!$K$3,Sheet6!$K$4,IF('January 2023'!C1700=Sheet6!$L$3,Sheet6!$L$4))))))))</f>
        <v>9.2798501423243085E-2</v>
      </c>
      <c r="AG1700" s="74">
        <f t="shared" si="395"/>
        <v>1.0251500597643775</v>
      </c>
      <c r="AH1700" s="71">
        <v>0.8536999999999999</v>
      </c>
      <c r="AI1700" s="72">
        <f t="shared" si="396"/>
        <v>1</v>
      </c>
      <c r="AJ1700" s="73">
        <f t="shared" si="397"/>
        <v>1</v>
      </c>
      <c r="AK1700" s="73">
        <v>0.77137015336104409</v>
      </c>
      <c r="AL1700" s="95">
        <f t="shared" si="398"/>
        <v>1</v>
      </c>
      <c r="AM1700" s="107">
        <v>0</v>
      </c>
      <c r="AN1700" s="98">
        <f t="shared" si="399"/>
        <v>0</v>
      </c>
      <c r="AO1700" s="99" t="e">
        <f>SUMIF([1]Sheet1!$AB:$AB,E1700,[1]Sheet1!$AA:$AA)</f>
        <v>#VALUE!</v>
      </c>
      <c r="AP1700" s="100">
        <f t="shared" si="400"/>
        <v>1</v>
      </c>
      <c r="AQ1700" s="97">
        <f t="shared" si="401"/>
        <v>0</v>
      </c>
      <c r="AR1700" s="100">
        <f t="shared" si="402"/>
        <v>0.99998634872278913</v>
      </c>
      <c r="AS1700" s="101">
        <f t="shared" si="403"/>
        <v>-2.5136065156728948E-2</v>
      </c>
      <c r="AT1700" s="100">
        <v>9.2798501423243085E-2</v>
      </c>
      <c r="AU1700" s="108">
        <f t="shared" si="404"/>
        <v>1</v>
      </c>
    </row>
    <row r="1701" spans="1:47">
      <c r="A1701" s="21">
        <v>44927</v>
      </c>
      <c r="B1701" s="22" t="s">
        <v>13</v>
      </c>
      <c r="C1701" s="22" t="s">
        <v>1532</v>
      </c>
      <c r="D1701" s="22" t="s">
        <v>1644</v>
      </c>
      <c r="E1701" s="22">
        <v>1002050382</v>
      </c>
      <c r="F1701" s="22" t="s">
        <v>32</v>
      </c>
      <c r="G1701" s="22">
        <v>1070355</v>
      </c>
      <c r="H1701" s="36" t="s">
        <v>16</v>
      </c>
      <c r="I1701" s="4" t="s">
        <v>3528</v>
      </c>
      <c r="J1701" s="4" t="s">
        <v>3565</v>
      </c>
      <c r="K1701" s="25">
        <v>6999.5999999999985</v>
      </c>
      <c r="L1701" s="25">
        <v>6999.5999999999985</v>
      </c>
      <c r="M1701" s="26">
        <v>0</v>
      </c>
      <c r="N1701" s="26">
        <v>0</v>
      </c>
      <c r="O1701" s="26">
        <v>37</v>
      </c>
      <c r="P1701" s="26">
        <v>0</v>
      </c>
      <c r="Q1701" s="26">
        <v>1736.9</v>
      </c>
      <c r="R1701" s="27">
        <v>0</v>
      </c>
      <c r="S1701" s="27">
        <v>88609.999999999985</v>
      </c>
      <c r="T1701" s="28">
        <v>0</v>
      </c>
      <c r="U1701" s="27">
        <v>88610</v>
      </c>
      <c r="V1701" s="29">
        <v>0</v>
      </c>
      <c r="W1701" s="26">
        <v>13</v>
      </c>
      <c r="X1701" s="30">
        <f t="shared" si="390"/>
        <v>37</v>
      </c>
      <c r="Y1701" s="31">
        <f t="shared" si="391"/>
        <v>1736.9</v>
      </c>
      <c r="Z1701" s="31">
        <f t="shared" si="392"/>
        <v>88609.999999999985</v>
      </c>
      <c r="AA1701" s="31">
        <f t="shared" si="393"/>
        <v>88610</v>
      </c>
      <c r="AB1701" s="5">
        <v>13</v>
      </c>
      <c r="AC1701" s="6">
        <v>0</v>
      </c>
      <c r="AD1701" s="30">
        <v>1</v>
      </c>
      <c r="AE1701" s="67">
        <f t="shared" si="394"/>
        <v>0.35135135135135137</v>
      </c>
      <c r="AF1701" s="70">
        <f>IF(C1701=Sheet6!$E$3,Sheet6!$E$4,IF('January 2023'!C1701=Sheet6!$F$3,Sheet6!$F$4,IF('January 2023'!C1701=Sheet6!$G$3,Sheet6!$G$4,IF('January 2023'!C1701=Sheet6!$H$3,Sheet6!$H$4,IF('January 2023'!C1701=Sheet6!$I$3,Sheet6!$I$4,IF('January 2023'!C1701=Sheet6!$J$3,Sheet6!$J$4,IF('January 2023'!C1701=Sheet6!$K$3,Sheet6!$K$4,IF('January 2023'!C1701=Sheet6!$L$3,Sheet6!$L$4))))))))</f>
        <v>9.2798501423243085E-2</v>
      </c>
      <c r="AG1701" s="74">
        <f t="shared" si="395"/>
        <v>0.24814275101434374</v>
      </c>
      <c r="AH1701" s="71">
        <v>0.8536999999999999</v>
      </c>
      <c r="AI1701" s="72">
        <f t="shared" si="396"/>
        <v>0</v>
      </c>
      <c r="AJ1701" s="73">
        <f t="shared" si="397"/>
        <v>0.35135135135135137</v>
      </c>
      <c r="AK1701" s="73">
        <v>0.77137015336104409</v>
      </c>
      <c r="AL1701" s="95">
        <f t="shared" si="398"/>
        <v>0</v>
      </c>
      <c r="AM1701" s="107">
        <v>0</v>
      </c>
      <c r="AN1701" s="98">
        <f t="shared" si="399"/>
        <v>4238.6585199999972</v>
      </c>
      <c r="AO1701" s="99" t="e">
        <f>SUMIF([1]Sheet1!$AB:$AB,E1701,[1]Sheet1!$AA:$AA)</f>
        <v>#VALUE!</v>
      </c>
      <c r="AP1701" s="100" t="str">
        <f t="shared" si="400"/>
        <v/>
      </c>
      <c r="AQ1701" s="97">
        <f t="shared" si="401"/>
        <v>1</v>
      </c>
      <c r="AR1701" s="100">
        <f t="shared" si="402"/>
        <v>1.0000000000000002</v>
      </c>
      <c r="AS1701" s="101">
        <f t="shared" si="403"/>
        <v>0.7518572489856562</v>
      </c>
      <c r="AT1701" s="100">
        <v>9.2798501423243085E-2</v>
      </c>
      <c r="AU1701" s="108">
        <f t="shared" si="404"/>
        <v>0</v>
      </c>
    </row>
    <row r="1702" spans="1:47">
      <c r="A1702" s="21">
        <v>44927</v>
      </c>
      <c r="B1702" s="23" t="s">
        <v>13</v>
      </c>
      <c r="C1702" s="23" t="s">
        <v>1532</v>
      </c>
      <c r="D1702" s="23" t="s">
        <v>3433</v>
      </c>
      <c r="E1702" s="23">
        <v>1004048968</v>
      </c>
      <c r="F1702" s="23" t="s">
        <v>32</v>
      </c>
      <c r="G1702" s="22">
        <v>1069093</v>
      </c>
      <c r="H1702" s="36" t="s">
        <v>784</v>
      </c>
      <c r="I1702" s="4" t="s">
        <v>3532</v>
      </c>
      <c r="J1702" s="4" t="s">
        <v>3569</v>
      </c>
      <c r="K1702" s="24" t="s">
        <v>34</v>
      </c>
      <c r="L1702" s="25">
        <v>0</v>
      </c>
      <c r="M1702" s="29">
        <v>0</v>
      </c>
      <c r="N1702" s="29">
        <v>0</v>
      </c>
      <c r="O1702" s="29">
        <v>1</v>
      </c>
      <c r="P1702" s="29">
        <v>0</v>
      </c>
      <c r="Q1702" s="29">
        <v>0</v>
      </c>
      <c r="R1702" s="28">
        <v>0</v>
      </c>
      <c r="S1702" s="28">
        <v>0</v>
      </c>
      <c r="T1702" s="28">
        <v>0</v>
      </c>
      <c r="U1702" s="28">
        <v>0</v>
      </c>
      <c r="V1702" s="29">
        <v>0</v>
      </c>
      <c r="W1702" s="29">
        <v>0</v>
      </c>
      <c r="X1702" s="32">
        <f t="shared" si="390"/>
        <v>1</v>
      </c>
      <c r="Y1702" s="33">
        <f t="shared" si="391"/>
        <v>0</v>
      </c>
      <c r="Z1702" s="33">
        <f t="shared" si="392"/>
        <v>0</v>
      </c>
      <c r="AA1702" s="33">
        <f t="shared" si="393"/>
        <v>0</v>
      </c>
      <c r="AB1702" s="5">
        <v>0</v>
      </c>
      <c r="AC1702" s="6">
        <v>0</v>
      </c>
      <c r="AD1702" s="32">
        <v>0</v>
      </c>
      <c r="AE1702" s="67">
        <f t="shared" si="394"/>
        <v>0</v>
      </c>
      <c r="AF1702" s="70">
        <f>IF(C1702=Sheet6!$E$3,Sheet6!$E$4,IF('January 2023'!C1702=Sheet6!$F$3,Sheet6!$F$4,IF('January 2023'!C1702=Sheet6!$G$3,Sheet6!$G$4,IF('January 2023'!C1702=Sheet6!$H$3,Sheet6!$H$4,IF('January 2023'!C1702=Sheet6!$I$3,Sheet6!$I$4,IF('January 2023'!C1702=Sheet6!$J$3,Sheet6!$J$4,IF('January 2023'!C1702=Sheet6!$K$3,Sheet6!$K$4,IF('January 2023'!C1702=Sheet6!$L$3,Sheet6!$L$4))))))))</f>
        <v>9.2798501423243085E-2</v>
      </c>
      <c r="AG1702" s="74">
        <f t="shared" si="395"/>
        <v>0</v>
      </c>
      <c r="AH1702" s="71">
        <v>0.8536999999999999</v>
      </c>
      <c r="AI1702" s="72">
        <f t="shared" si="396"/>
        <v>0</v>
      </c>
      <c r="AJ1702" s="73">
        <f t="shared" si="397"/>
        <v>0</v>
      </c>
      <c r="AK1702" s="73">
        <v>0.77137015336104409</v>
      </c>
      <c r="AL1702" s="95">
        <f t="shared" si="398"/>
        <v>0</v>
      </c>
      <c r="AM1702" s="107">
        <v>0</v>
      </c>
      <c r="AN1702" s="98">
        <f t="shared" si="399"/>
        <v>0</v>
      </c>
      <c r="AO1702" s="99" t="e">
        <f>SUMIF([1]Sheet1!$AB:$AB,E1702,[1]Sheet1!$AA:$AA)</f>
        <v>#VALUE!</v>
      </c>
      <c r="AP1702" s="100">
        <f t="shared" si="400"/>
        <v>1</v>
      </c>
      <c r="AQ1702" s="97">
        <f t="shared" si="401"/>
        <v>0</v>
      </c>
      <c r="AR1702" s="100">
        <f t="shared" si="402"/>
        <v>0</v>
      </c>
      <c r="AS1702" s="101">
        <f t="shared" si="403"/>
        <v>1</v>
      </c>
      <c r="AT1702" s="100">
        <v>9.2798501423243085E-2</v>
      </c>
      <c r="AU1702" s="108">
        <f t="shared" si="404"/>
        <v>0</v>
      </c>
    </row>
    <row r="1703" spans="1:47">
      <c r="A1703" s="21">
        <v>44927</v>
      </c>
      <c r="B1703" s="22" t="s">
        <v>13</v>
      </c>
      <c r="C1703" s="22" t="s">
        <v>1532</v>
      </c>
      <c r="D1703" s="22" t="s">
        <v>1655</v>
      </c>
      <c r="E1703" s="22">
        <v>1001765410</v>
      </c>
      <c r="F1703" s="22" t="s">
        <v>32</v>
      </c>
      <c r="G1703" s="22">
        <v>1069093</v>
      </c>
      <c r="H1703" s="36" t="s">
        <v>784</v>
      </c>
      <c r="I1703" s="4" t="s">
        <v>3532</v>
      </c>
      <c r="J1703" s="4" t="s">
        <v>3569</v>
      </c>
      <c r="K1703" s="25">
        <v>3893.3800000000047</v>
      </c>
      <c r="L1703" s="25">
        <v>3893.3800000000047</v>
      </c>
      <c r="M1703" s="26">
        <v>0</v>
      </c>
      <c r="N1703" s="26">
        <v>0</v>
      </c>
      <c r="O1703" s="26">
        <v>11</v>
      </c>
      <c r="P1703" s="26">
        <v>0</v>
      </c>
      <c r="Q1703" s="26">
        <v>3154.9999999999995</v>
      </c>
      <c r="R1703" s="27">
        <v>0</v>
      </c>
      <c r="S1703" s="27">
        <v>235000</v>
      </c>
      <c r="T1703" s="28">
        <v>0</v>
      </c>
      <c r="U1703" s="27">
        <v>235000</v>
      </c>
      <c r="V1703" s="29">
        <v>0</v>
      </c>
      <c r="W1703" s="26">
        <v>9</v>
      </c>
      <c r="X1703" s="30">
        <f t="shared" si="390"/>
        <v>11</v>
      </c>
      <c r="Y1703" s="31">
        <f t="shared" si="391"/>
        <v>3154.9999999999995</v>
      </c>
      <c r="Z1703" s="31">
        <f t="shared" si="392"/>
        <v>235000</v>
      </c>
      <c r="AA1703" s="31">
        <f t="shared" si="393"/>
        <v>235000</v>
      </c>
      <c r="AB1703" s="5">
        <v>9</v>
      </c>
      <c r="AC1703" s="6">
        <v>0</v>
      </c>
      <c r="AD1703" s="30">
        <v>0</v>
      </c>
      <c r="AE1703" s="67">
        <f t="shared" si="394"/>
        <v>0.81818181818181823</v>
      </c>
      <c r="AF1703" s="70">
        <f>IF(C1703=Sheet6!$E$3,Sheet6!$E$4,IF('January 2023'!C1703=Sheet6!$F$3,Sheet6!$F$4,IF('January 2023'!C1703=Sheet6!$G$3,Sheet6!$G$4,IF('January 2023'!C1703=Sheet6!$H$3,Sheet6!$H$4,IF('January 2023'!C1703=Sheet6!$I$3,Sheet6!$I$4,IF('January 2023'!C1703=Sheet6!$J$3,Sheet6!$J$4,IF('January 2023'!C1703=Sheet6!$K$3,Sheet6!$K$4,IF('January 2023'!C1703=Sheet6!$L$3,Sheet6!$L$4))))))))</f>
        <v>9.2798501423243085E-2</v>
      </c>
      <c r="AG1703" s="74">
        <f t="shared" si="395"/>
        <v>0.81034987594326668</v>
      </c>
      <c r="AH1703" s="71">
        <v>0.8536999999999999</v>
      </c>
      <c r="AI1703" s="72">
        <f t="shared" si="396"/>
        <v>0</v>
      </c>
      <c r="AJ1703" s="73">
        <f t="shared" si="397"/>
        <v>0.81818181818181823</v>
      </c>
      <c r="AK1703" s="73">
        <v>0.77137015336104409</v>
      </c>
      <c r="AL1703" s="95">
        <f t="shared" si="398"/>
        <v>1</v>
      </c>
      <c r="AM1703" s="107">
        <v>0</v>
      </c>
      <c r="AN1703" s="98">
        <f t="shared" si="399"/>
        <v>168.7785060000042</v>
      </c>
      <c r="AO1703" s="99" t="e">
        <f>SUMIF([1]Sheet1!$AB:$AB,E1703,[1]Sheet1!$AA:$AA)</f>
        <v>#VALUE!</v>
      </c>
      <c r="AP1703" s="100" t="str">
        <f t="shared" si="400"/>
        <v/>
      </c>
      <c r="AQ1703" s="97">
        <f t="shared" si="401"/>
        <v>1</v>
      </c>
      <c r="AR1703" s="100">
        <f t="shared" si="402"/>
        <v>1</v>
      </c>
      <c r="AS1703" s="101">
        <f t="shared" si="403"/>
        <v>0.18965012405673332</v>
      </c>
      <c r="AT1703" s="100">
        <v>9.2798501423243085E-2</v>
      </c>
      <c r="AU1703" s="108">
        <f t="shared" si="404"/>
        <v>0</v>
      </c>
    </row>
    <row r="1704" spans="1:47">
      <c r="A1704" s="21">
        <v>44927</v>
      </c>
      <c r="B1704" s="23" t="s">
        <v>13</v>
      </c>
      <c r="C1704" s="23" t="s">
        <v>1532</v>
      </c>
      <c r="D1704" s="23" t="s">
        <v>1670</v>
      </c>
      <c r="E1704" s="23">
        <v>1002050572</v>
      </c>
      <c r="F1704" s="23" t="s">
        <v>32</v>
      </c>
      <c r="G1704" s="22">
        <v>1069093</v>
      </c>
      <c r="H1704" s="36" t="s">
        <v>784</v>
      </c>
      <c r="I1704" s="4" t="s">
        <v>3532</v>
      </c>
      <c r="J1704" s="4" t="s">
        <v>3569</v>
      </c>
      <c r="K1704" s="24">
        <v>2043.619999999999</v>
      </c>
      <c r="L1704" s="24">
        <v>2043.619999999999</v>
      </c>
      <c r="M1704" s="29">
        <v>0</v>
      </c>
      <c r="N1704" s="29">
        <v>0</v>
      </c>
      <c r="O1704" s="29">
        <v>6</v>
      </c>
      <c r="P1704" s="29">
        <v>0</v>
      </c>
      <c r="Q1704" s="29">
        <v>1113.5</v>
      </c>
      <c r="R1704" s="28">
        <v>0</v>
      </c>
      <c r="S1704" s="28">
        <v>82592.849999999991</v>
      </c>
      <c r="T1704" s="28">
        <v>0</v>
      </c>
      <c r="U1704" s="28">
        <v>92700</v>
      </c>
      <c r="V1704" s="29">
        <v>0</v>
      </c>
      <c r="W1704" s="29">
        <v>5</v>
      </c>
      <c r="X1704" s="32">
        <f t="shared" si="390"/>
        <v>6</v>
      </c>
      <c r="Y1704" s="33">
        <f t="shared" si="391"/>
        <v>1113.5</v>
      </c>
      <c r="Z1704" s="33">
        <f t="shared" si="392"/>
        <v>82592.849999999991</v>
      </c>
      <c r="AA1704" s="33">
        <f t="shared" si="393"/>
        <v>92700</v>
      </c>
      <c r="AB1704" s="5">
        <v>5</v>
      </c>
      <c r="AC1704" s="6">
        <v>0</v>
      </c>
      <c r="AD1704" s="32">
        <v>0</v>
      </c>
      <c r="AE1704" s="67">
        <f t="shared" si="394"/>
        <v>0.83333333333333337</v>
      </c>
      <c r="AF1704" s="70">
        <f>IF(C1704=Sheet6!$E$3,Sheet6!$E$4,IF('January 2023'!C1704=Sheet6!$F$3,Sheet6!$F$4,IF('January 2023'!C1704=Sheet6!$G$3,Sheet6!$G$4,IF('January 2023'!C1704=Sheet6!$H$3,Sheet6!$H$4,IF('January 2023'!C1704=Sheet6!$I$3,Sheet6!$I$4,IF('January 2023'!C1704=Sheet6!$J$3,Sheet6!$J$4,IF('January 2023'!C1704=Sheet6!$K$3,Sheet6!$K$4,IF('January 2023'!C1704=Sheet6!$L$3,Sheet6!$L$4))))))))</f>
        <v>9.2798501423243085E-2</v>
      </c>
      <c r="AG1704" s="74">
        <f t="shared" si="395"/>
        <v>0.54486646245388115</v>
      </c>
      <c r="AH1704" s="71">
        <v>0.8536999999999999</v>
      </c>
      <c r="AI1704" s="72">
        <f t="shared" si="396"/>
        <v>0</v>
      </c>
      <c r="AJ1704" s="73">
        <f t="shared" si="397"/>
        <v>0.83333333333333337</v>
      </c>
      <c r="AK1704" s="73">
        <v>0.77137015336104409</v>
      </c>
      <c r="AL1704" s="95">
        <f t="shared" si="398"/>
        <v>1</v>
      </c>
      <c r="AM1704" s="107">
        <v>0</v>
      </c>
      <c r="AN1704" s="98">
        <f t="shared" si="399"/>
        <v>631.13839399999893</v>
      </c>
      <c r="AO1704" s="99" t="e">
        <f>SUMIF([1]Sheet1!$AB:$AB,E1704,[1]Sheet1!$AA:$AA)</f>
        <v>#VALUE!</v>
      </c>
      <c r="AP1704" s="100" t="str">
        <f t="shared" si="400"/>
        <v/>
      </c>
      <c r="AQ1704" s="97">
        <f t="shared" si="401"/>
        <v>1</v>
      </c>
      <c r="AR1704" s="100">
        <f t="shared" si="402"/>
        <v>1.1223731836351454</v>
      </c>
      <c r="AS1704" s="101">
        <f t="shared" si="403"/>
        <v>0.388456493879618</v>
      </c>
      <c r="AT1704" s="100">
        <v>9.2798501423243085E-2</v>
      </c>
      <c r="AU1704" s="108">
        <f t="shared" si="404"/>
        <v>0</v>
      </c>
    </row>
    <row r="1705" spans="1:47">
      <c r="A1705" s="21">
        <v>44927</v>
      </c>
      <c r="B1705" s="23" t="s">
        <v>13</v>
      </c>
      <c r="C1705" s="23" t="s">
        <v>1532</v>
      </c>
      <c r="D1705" s="23" t="s">
        <v>1545</v>
      </c>
      <c r="E1705" s="23">
        <v>1001611902</v>
      </c>
      <c r="F1705" s="23" t="s">
        <v>32</v>
      </c>
      <c r="G1705" s="23">
        <v>1069093</v>
      </c>
      <c r="H1705" s="36" t="s">
        <v>784</v>
      </c>
      <c r="I1705" s="4" t="s">
        <v>3532</v>
      </c>
      <c r="J1705" s="4" t="s">
        <v>3569</v>
      </c>
      <c r="K1705" s="24">
        <v>115575.02999999933</v>
      </c>
      <c r="L1705" s="24">
        <v>115575.02999999933</v>
      </c>
      <c r="M1705" s="29">
        <v>2</v>
      </c>
      <c r="N1705" s="29">
        <v>0</v>
      </c>
      <c r="O1705" s="29">
        <v>263</v>
      </c>
      <c r="P1705" s="29">
        <v>4200</v>
      </c>
      <c r="Q1705" s="29">
        <v>87239.500000000015</v>
      </c>
      <c r="R1705" s="28">
        <v>305170.31</v>
      </c>
      <c r="S1705" s="28">
        <v>6289920.5500000035</v>
      </c>
      <c r="T1705" s="28">
        <v>217900</v>
      </c>
      <c r="U1705" s="28">
        <v>6390850</v>
      </c>
      <c r="V1705" s="29">
        <v>1</v>
      </c>
      <c r="W1705" s="29">
        <v>212</v>
      </c>
      <c r="X1705" s="32">
        <f t="shared" si="390"/>
        <v>265</v>
      </c>
      <c r="Y1705" s="33">
        <f t="shared" si="391"/>
        <v>91439.500000000015</v>
      </c>
      <c r="Z1705" s="33">
        <f t="shared" si="392"/>
        <v>6595090.8600000031</v>
      </c>
      <c r="AA1705" s="33">
        <f t="shared" si="393"/>
        <v>6608750</v>
      </c>
      <c r="AB1705" s="5">
        <v>213</v>
      </c>
      <c r="AC1705" s="6">
        <v>1449857.8900000001</v>
      </c>
      <c r="AD1705" s="32">
        <v>4</v>
      </c>
      <c r="AE1705" s="67">
        <f t="shared" si="394"/>
        <v>0.80377358490566042</v>
      </c>
      <c r="AF1705" s="70">
        <f>IF(C1705=Sheet6!$E$3,Sheet6!$E$4,IF('January 2023'!C1705=Sheet6!$F$3,Sheet6!$F$4,IF('January 2023'!C1705=Sheet6!$G$3,Sheet6!$G$4,IF('January 2023'!C1705=Sheet6!$H$3,Sheet6!$H$4,IF('January 2023'!C1705=Sheet6!$I$3,Sheet6!$I$4,IF('January 2023'!C1705=Sheet6!$J$3,Sheet6!$J$4,IF('January 2023'!C1705=Sheet6!$K$3,Sheet6!$K$4,IF('January 2023'!C1705=Sheet6!$L$3,Sheet6!$L$4))))))))</f>
        <v>9.2798501423243085E-2</v>
      </c>
      <c r="AG1705" s="74">
        <f t="shared" si="395"/>
        <v>0.79117003041228318</v>
      </c>
      <c r="AH1705" s="71">
        <v>0.8536999999999999</v>
      </c>
      <c r="AI1705" s="72">
        <f t="shared" si="396"/>
        <v>0</v>
      </c>
      <c r="AJ1705" s="73">
        <f t="shared" si="397"/>
        <v>0.80377358490566042</v>
      </c>
      <c r="AK1705" s="73">
        <v>0.77137015336104409</v>
      </c>
      <c r="AL1705" s="95">
        <f t="shared" si="398"/>
        <v>1</v>
      </c>
      <c r="AM1705" s="107">
        <v>0</v>
      </c>
      <c r="AN1705" s="98">
        <f t="shared" si="399"/>
        <v>7226.9031109993957</v>
      </c>
      <c r="AO1705" s="99" t="e">
        <f>SUMIF([1]Sheet1!$AB:$AB,E1705,[1]Sheet1!$AA:$AA)</f>
        <v>#VALUE!</v>
      </c>
      <c r="AP1705" s="100" t="str">
        <f t="shared" si="400"/>
        <v/>
      </c>
      <c r="AQ1705" s="97">
        <f t="shared" si="401"/>
        <v>1</v>
      </c>
      <c r="AR1705" s="100">
        <f t="shared" si="402"/>
        <v>1.0020711071750112</v>
      </c>
      <c r="AS1705" s="101">
        <f t="shared" si="403"/>
        <v>0.20719137166107604</v>
      </c>
      <c r="AT1705" s="100">
        <v>9.2798501423243085E-2</v>
      </c>
      <c r="AU1705" s="108">
        <f t="shared" si="404"/>
        <v>0</v>
      </c>
    </row>
    <row r="1706" spans="1:47">
      <c r="A1706" s="21">
        <v>44927</v>
      </c>
      <c r="B1706" s="22" t="s">
        <v>13</v>
      </c>
      <c r="C1706" s="22" t="s">
        <v>1532</v>
      </c>
      <c r="D1706" s="22" t="s">
        <v>1544</v>
      </c>
      <c r="E1706" s="22">
        <v>1001956920</v>
      </c>
      <c r="F1706" s="22" t="s">
        <v>32</v>
      </c>
      <c r="G1706" s="22">
        <v>1069093</v>
      </c>
      <c r="H1706" s="36" t="s">
        <v>784</v>
      </c>
      <c r="I1706" s="4" t="s">
        <v>3532</v>
      </c>
      <c r="J1706" s="4" t="s">
        <v>3569</v>
      </c>
      <c r="K1706" s="25">
        <v>104424.81000000052</v>
      </c>
      <c r="L1706" s="25">
        <v>104424.81000000052</v>
      </c>
      <c r="M1706" s="26">
        <v>5</v>
      </c>
      <c r="N1706" s="26">
        <v>0</v>
      </c>
      <c r="O1706" s="26">
        <v>312</v>
      </c>
      <c r="P1706" s="26">
        <v>10538</v>
      </c>
      <c r="Q1706" s="26">
        <v>76532.000000000015</v>
      </c>
      <c r="R1706" s="27">
        <v>765686.85</v>
      </c>
      <c r="S1706" s="27">
        <v>5562716.5700000012</v>
      </c>
      <c r="T1706" s="28">
        <v>427229.65</v>
      </c>
      <c r="U1706" s="27">
        <v>5639988</v>
      </c>
      <c r="V1706" s="29">
        <v>3</v>
      </c>
      <c r="W1706" s="26">
        <v>183</v>
      </c>
      <c r="X1706" s="30">
        <f t="shared" si="390"/>
        <v>317</v>
      </c>
      <c r="Y1706" s="31">
        <f t="shared" si="391"/>
        <v>87070.000000000015</v>
      </c>
      <c r="Z1706" s="31">
        <f t="shared" si="392"/>
        <v>6328403.4200000009</v>
      </c>
      <c r="AA1706" s="31">
        <f t="shared" si="393"/>
        <v>6067217.6500000004</v>
      </c>
      <c r="AB1706" s="5">
        <v>186</v>
      </c>
      <c r="AC1706" s="6">
        <v>1151463.4100000001</v>
      </c>
      <c r="AD1706" s="30">
        <v>0</v>
      </c>
      <c r="AE1706" s="67">
        <f t="shared" si="394"/>
        <v>0.58675078864353314</v>
      </c>
      <c r="AF1706" s="70">
        <f>IF(C1706=Sheet6!$E$3,Sheet6!$E$4,IF('January 2023'!C1706=Sheet6!$F$3,Sheet6!$F$4,IF('January 2023'!C1706=Sheet6!$G$3,Sheet6!$G$4,IF('January 2023'!C1706=Sheet6!$H$3,Sheet6!$H$4,IF('January 2023'!C1706=Sheet6!$I$3,Sheet6!$I$4,IF('January 2023'!C1706=Sheet6!$J$3,Sheet6!$J$4,IF('January 2023'!C1706=Sheet6!$K$3,Sheet6!$K$4,IF('January 2023'!C1706=Sheet6!$L$3,Sheet6!$L$4))))))))</f>
        <v>9.2798501423243085E-2</v>
      </c>
      <c r="AG1706" s="74">
        <f t="shared" si="395"/>
        <v>0.83380568276829592</v>
      </c>
      <c r="AH1706" s="71">
        <v>0.8536999999999999</v>
      </c>
      <c r="AI1706" s="72">
        <f t="shared" si="396"/>
        <v>0</v>
      </c>
      <c r="AJ1706" s="73">
        <f t="shared" si="397"/>
        <v>0.58675078864353314</v>
      </c>
      <c r="AK1706" s="73">
        <v>0.77137015336104409</v>
      </c>
      <c r="AL1706" s="95">
        <f t="shared" si="398"/>
        <v>0</v>
      </c>
      <c r="AM1706" s="107">
        <v>0</v>
      </c>
      <c r="AN1706" s="98">
        <f t="shared" si="399"/>
        <v>2077.4602970004198</v>
      </c>
      <c r="AO1706" s="99" t="e">
        <f>SUMIF([1]Sheet1!$AB:$AB,E1706,[1]Sheet1!$AA:$AA)</f>
        <v>#VALUE!</v>
      </c>
      <c r="AP1706" s="100" t="str">
        <f t="shared" si="400"/>
        <v/>
      </c>
      <c r="AQ1706" s="97">
        <f t="shared" si="401"/>
        <v>1</v>
      </c>
      <c r="AR1706" s="100">
        <f t="shared" si="402"/>
        <v>0.95872801516183992</v>
      </c>
      <c r="AS1706" s="101">
        <f t="shared" si="403"/>
        <v>0.20060713272888886</v>
      </c>
      <c r="AT1706" s="100">
        <v>9.2798501423243085E-2</v>
      </c>
      <c r="AU1706" s="108">
        <f t="shared" si="404"/>
        <v>0</v>
      </c>
    </row>
    <row r="1707" spans="1:47">
      <c r="A1707" s="21">
        <v>44927</v>
      </c>
      <c r="B1707" s="22" t="s">
        <v>13</v>
      </c>
      <c r="C1707" s="22" t="s">
        <v>1532</v>
      </c>
      <c r="D1707" s="22" t="s">
        <v>1546</v>
      </c>
      <c r="E1707" s="22">
        <v>1000534924</v>
      </c>
      <c r="F1707" s="22" t="s">
        <v>32</v>
      </c>
      <c r="G1707" s="22">
        <v>1069093</v>
      </c>
      <c r="H1707" s="36" t="s">
        <v>784</v>
      </c>
      <c r="I1707" s="4" t="s">
        <v>3532</v>
      </c>
      <c r="J1707" s="4" t="s">
        <v>3569</v>
      </c>
      <c r="K1707" s="25">
        <v>87017.600000000559</v>
      </c>
      <c r="L1707" s="25">
        <v>87017.600000000559</v>
      </c>
      <c r="M1707" s="26">
        <v>0</v>
      </c>
      <c r="N1707" s="26">
        <v>0</v>
      </c>
      <c r="O1707" s="26">
        <v>277</v>
      </c>
      <c r="P1707" s="26">
        <v>0</v>
      </c>
      <c r="Q1707" s="26">
        <v>77285.499999999956</v>
      </c>
      <c r="R1707" s="27">
        <v>0</v>
      </c>
      <c r="S1707" s="27">
        <v>5621493.2000000048</v>
      </c>
      <c r="T1707" s="28">
        <v>0</v>
      </c>
      <c r="U1707" s="27">
        <v>5646800</v>
      </c>
      <c r="V1707" s="29">
        <v>0</v>
      </c>
      <c r="W1707" s="26">
        <v>194</v>
      </c>
      <c r="X1707" s="30">
        <f t="shared" si="390"/>
        <v>277</v>
      </c>
      <c r="Y1707" s="31">
        <f t="shared" si="391"/>
        <v>77285.499999999956</v>
      </c>
      <c r="Z1707" s="31">
        <f t="shared" si="392"/>
        <v>5621493.2000000048</v>
      </c>
      <c r="AA1707" s="31">
        <f t="shared" si="393"/>
        <v>5646800</v>
      </c>
      <c r="AB1707" s="5">
        <v>194</v>
      </c>
      <c r="AC1707" s="6">
        <v>1456807.93</v>
      </c>
      <c r="AD1707" s="30">
        <v>2</v>
      </c>
      <c r="AE1707" s="67">
        <f t="shared" si="394"/>
        <v>0.70036101083032487</v>
      </c>
      <c r="AF1707" s="70">
        <f>IF(C1707=Sheet6!$E$3,Sheet6!$E$4,IF('January 2023'!C1707=Sheet6!$F$3,Sheet6!$F$4,IF('January 2023'!C1707=Sheet6!$G$3,Sheet6!$G$4,IF('January 2023'!C1707=Sheet6!$H$3,Sheet6!$H$4,IF('January 2023'!C1707=Sheet6!$I$3,Sheet6!$I$4,IF('January 2023'!C1707=Sheet6!$J$3,Sheet6!$J$4,IF('January 2023'!C1707=Sheet6!$K$3,Sheet6!$K$4,IF('January 2023'!C1707=Sheet6!$L$3,Sheet6!$L$4))))))))</f>
        <v>9.2798501423243085E-2</v>
      </c>
      <c r="AG1707" s="74">
        <f t="shared" si="395"/>
        <v>0.8881594068326345</v>
      </c>
      <c r="AH1707" s="71">
        <v>0.8536999999999999</v>
      </c>
      <c r="AI1707" s="72">
        <f t="shared" si="396"/>
        <v>1</v>
      </c>
      <c r="AJ1707" s="73">
        <f t="shared" si="397"/>
        <v>0.70036101083032487</v>
      </c>
      <c r="AK1707" s="73">
        <v>0.77137015336104409</v>
      </c>
      <c r="AL1707" s="95">
        <f t="shared" si="398"/>
        <v>0</v>
      </c>
      <c r="AM1707" s="107">
        <v>0</v>
      </c>
      <c r="AN1707" s="98">
        <f t="shared" si="399"/>
        <v>0</v>
      </c>
      <c r="AO1707" s="99" t="e">
        <f>SUMIF([1]Sheet1!$AB:$AB,E1707,[1]Sheet1!$AA:$AA)</f>
        <v>#VALUE!</v>
      </c>
      <c r="AP1707" s="100">
        <f t="shared" si="400"/>
        <v>1</v>
      </c>
      <c r="AQ1707" s="97">
        <f t="shared" si="401"/>
        <v>0</v>
      </c>
      <c r="AR1707" s="100">
        <f t="shared" si="402"/>
        <v>1.0045017932246179</v>
      </c>
      <c r="AS1707" s="101">
        <f t="shared" si="403"/>
        <v>0.10784228316730571</v>
      </c>
      <c r="AT1707" s="100">
        <v>9.2798501423243085E-2</v>
      </c>
      <c r="AU1707" s="108">
        <f t="shared" si="404"/>
        <v>0</v>
      </c>
    </row>
    <row r="1708" spans="1:47">
      <c r="A1708" s="21">
        <v>44927</v>
      </c>
      <c r="B1708" s="23" t="s">
        <v>13</v>
      </c>
      <c r="C1708" s="23" t="s">
        <v>1532</v>
      </c>
      <c r="D1708" s="23" t="s">
        <v>1547</v>
      </c>
      <c r="E1708" s="23">
        <v>1000534926</v>
      </c>
      <c r="F1708" s="23" t="s">
        <v>32</v>
      </c>
      <c r="G1708" s="23">
        <v>1069093</v>
      </c>
      <c r="H1708" s="36" t="s">
        <v>784</v>
      </c>
      <c r="I1708" s="4" t="s">
        <v>3532</v>
      </c>
      <c r="J1708" s="4" t="s">
        <v>3569</v>
      </c>
      <c r="K1708" s="24">
        <v>84811.82</v>
      </c>
      <c r="L1708" s="24">
        <v>84811.82</v>
      </c>
      <c r="M1708" s="29">
        <v>3</v>
      </c>
      <c r="N1708" s="29">
        <v>0</v>
      </c>
      <c r="O1708" s="29">
        <v>298</v>
      </c>
      <c r="P1708" s="29">
        <v>4600</v>
      </c>
      <c r="Q1708" s="29">
        <v>67405.699999999983</v>
      </c>
      <c r="R1708" s="28">
        <v>334234.15000000002</v>
      </c>
      <c r="S1708" s="28">
        <v>4900433.5700000022</v>
      </c>
      <c r="T1708" s="28">
        <v>168412.08</v>
      </c>
      <c r="U1708" s="28">
        <v>5126685.08</v>
      </c>
      <c r="V1708" s="29">
        <v>2</v>
      </c>
      <c r="W1708" s="29">
        <v>199</v>
      </c>
      <c r="X1708" s="32">
        <f t="shared" si="390"/>
        <v>301</v>
      </c>
      <c r="Y1708" s="33">
        <f t="shared" si="391"/>
        <v>72005.699999999983</v>
      </c>
      <c r="Z1708" s="33">
        <f t="shared" si="392"/>
        <v>5234667.7200000025</v>
      </c>
      <c r="AA1708" s="33">
        <f t="shared" si="393"/>
        <v>5295097.16</v>
      </c>
      <c r="AB1708" s="5">
        <v>201</v>
      </c>
      <c r="AC1708" s="6">
        <v>577688.57999999996</v>
      </c>
      <c r="AD1708" s="32">
        <v>1</v>
      </c>
      <c r="AE1708" s="67">
        <f t="shared" si="394"/>
        <v>0.66777408637873759</v>
      </c>
      <c r="AF1708" s="70">
        <f>IF(C1708=Sheet6!$E$3,Sheet6!$E$4,IF('January 2023'!C1708=Sheet6!$F$3,Sheet6!$F$4,IF('January 2023'!C1708=Sheet6!$G$3,Sheet6!$G$4,IF('January 2023'!C1708=Sheet6!$H$3,Sheet6!$H$4,IF('January 2023'!C1708=Sheet6!$I$3,Sheet6!$I$4,IF('January 2023'!C1708=Sheet6!$J$3,Sheet6!$J$4,IF('January 2023'!C1708=Sheet6!$K$3,Sheet6!$K$4,IF('January 2023'!C1708=Sheet6!$L$3,Sheet6!$L$4))))))))</f>
        <v>9.2798501423243085E-2</v>
      </c>
      <c r="AG1708" s="74">
        <f t="shared" si="395"/>
        <v>0.8490054806040005</v>
      </c>
      <c r="AH1708" s="71">
        <v>0.8536999999999999</v>
      </c>
      <c r="AI1708" s="72">
        <f t="shared" si="396"/>
        <v>0</v>
      </c>
      <c r="AJ1708" s="73">
        <f t="shared" si="397"/>
        <v>0.66777408637873759</v>
      </c>
      <c r="AK1708" s="73">
        <v>0.77137015336104409</v>
      </c>
      <c r="AL1708" s="95">
        <f t="shared" si="398"/>
        <v>0</v>
      </c>
      <c r="AM1708" s="107">
        <v>0</v>
      </c>
      <c r="AN1708" s="98">
        <f t="shared" si="399"/>
        <v>398.15073400000983</v>
      </c>
      <c r="AO1708" s="99" t="e">
        <f>SUMIF([1]Sheet1!$AB:$AB,E1708,[1]Sheet1!$AA:$AA)</f>
        <v>#VALUE!</v>
      </c>
      <c r="AP1708" s="100" t="str">
        <f t="shared" si="400"/>
        <v/>
      </c>
      <c r="AQ1708" s="97">
        <f t="shared" si="401"/>
        <v>1</v>
      </c>
      <c r="AR1708" s="100">
        <f t="shared" si="402"/>
        <v>1.0115440832603597</v>
      </c>
      <c r="AS1708" s="101">
        <f t="shared" si="403"/>
        <v>0.14119352943940522</v>
      </c>
      <c r="AT1708" s="100">
        <v>9.2798501423243085E-2</v>
      </c>
      <c r="AU1708" s="108">
        <f t="shared" si="404"/>
        <v>0</v>
      </c>
    </row>
    <row r="1709" spans="1:47">
      <c r="A1709" s="21">
        <v>44927</v>
      </c>
      <c r="B1709" s="23" t="s">
        <v>13</v>
      </c>
      <c r="C1709" s="23" t="s">
        <v>1532</v>
      </c>
      <c r="D1709" s="23" t="s">
        <v>1566</v>
      </c>
      <c r="E1709" s="23">
        <v>1000535947</v>
      </c>
      <c r="F1709" s="23" t="s">
        <v>32</v>
      </c>
      <c r="G1709" s="23">
        <v>1069093</v>
      </c>
      <c r="H1709" s="36" t="s">
        <v>784</v>
      </c>
      <c r="I1709" s="4" t="s">
        <v>3532</v>
      </c>
      <c r="J1709" s="4" t="s">
        <v>3569</v>
      </c>
      <c r="K1709" s="24">
        <v>62236</v>
      </c>
      <c r="L1709" s="24">
        <v>62236</v>
      </c>
      <c r="M1709" s="29">
        <v>4</v>
      </c>
      <c r="N1709" s="29">
        <v>0</v>
      </c>
      <c r="O1709" s="29">
        <v>87</v>
      </c>
      <c r="P1709" s="29">
        <v>12100</v>
      </c>
      <c r="Q1709" s="29">
        <v>31681.600000000009</v>
      </c>
      <c r="R1709" s="28">
        <v>869513.87</v>
      </c>
      <c r="S1709" s="28">
        <v>2205088.7799999993</v>
      </c>
      <c r="T1709" s="28">
        <v>1000501</v>
      </c>
      <c r="U1709" s="28">
        <v>2499668</v>
      </c>
      <c r="V1709" s="29">
        <v>3</v>
      </c>
      <c r="W1709" s="29">
        <v>56</v>
      </c>
      <c r="X1709" s="32">
        <f t="shared" si="390"/>
        <v>91</v>
      </c>
      <c r="Y1709" s="33">
        <f t="shared" si="391"/>
        <v>43781.600000000006</v>
      </c>
      <c r="Z1709" s="33">
        <f t="shared" si="392"/>
        <v>3074602.6499999994</v>
      </c>
      <c r="AA1709" s="33">
        <f t="shared" si="393"/>
        <v>3500169</v>
      </c>
      <c r="AB1709" s="5">
        <v>59</v>
      </c>
      <c r="AC1709" s="6">
        <v>11206798.389999999</v>
      </c>
      <c r="AD1709" s="32">
        <v>14</v>
      </c>
      <c r="AE1709" s="67">
        <f t="shared" si="394"/>
        <v>0.64835164835164838</v>
      </c>
      <c r="AF1709" s="70">
        <f>IF(C1709=Sheet6!$E$3,Sheet6!$E$4,IF('January 2023'!C1709=Sheet6!$F$3,Sheet6!$F$4,IF('January 2023'!C1709=Sheet6!$G$3,Sheet6!$G$4,IF('January 2023'!C1709=Sheet6!$H$3,Sheet6!$H$4,IF('January 2023'!C1709=Sheet6!$I$3,Sheet6!$I$4,IF('January 2023'!C1709=Sheet6!$J$3,Sheet6!$J$4,IF('January 2023'!C1709=Sheet6!$K$3,Sheet6!$K$4,IF('January 2023'!C1709=Sheet6!$L$3,Sheet6!$L$4))))))))</f>
        <v>9.2798501423243085E-2</v>
      </c>
      <c r="AG1709" s="74">
        <f t="shared" si="395"/>
        <v>0.70347708721640223</v>
      </c>
      <c r="AH1709" s="71">
        <v>0.8536999999999999</v>
      </c>
      <c r="AI1709" s="72">
        <f t="shared" si="396"/>
        <v>0</v>
      </c>
      <c r="AJ1709" s="73">
        <f t="shared" si="397"/>
        <v>0.64835164835164838</v>
      </c>
      <c r="AK1709" s="73">
        <v>0.77137015336104409</v>
      </c>
      <c r="AL1709" s="95">
        <f t="shared" si="398"/>
        <v>0</v>
      </c>
      <c r="AM1709" s="107">
        <v>0</v>
      </c>
      <c r="AN1709" s="98">
        <f t="shared" si="399"/>
        <v>9349.2731999999887</v>
      </c>
      <c r="AO1709" s="99" t="e">
        <f>SUMIF([1]Sheet1!$AB:$AB,E1709,[1]Sheet1!$AA:$AA)</f>
        <v>#VALUE!</v>
      </c>
      <c r="AP1709" s="100" t="str">
        <f t="shared" si="400"/>
        <v/>
      </c>
      <c r="AQ1709" s="97">
        <f t="shared" si="401"/>
        <v>1</v>
      </c>
      <c r="AR1709" s="100">
        <f t="shared" si="402"/>
        <v>1.1384134466936731</v>
      </c>
      <c r="AS1709" s="101">
        <f t="shared" si="403"/>
        <v>0.19915222447194991</v>
      </c>
      <c r="AT1709" s="100">
        <v>9.2798501423243085E-2</v>
      </c>
      <c r="AU1709" s="108">
        <f t="shared" si="404"/>
        <v>0</v>
      </c>
    </row>
    <row r="1710" spans="1:47">
      <c r="A1710" s="21">
        <v>44927</v>
      </c>
      <c r="B1710" s="23" t="s">
        <v>13</v>
      </c>
      <c r="C1710" s="23" t="s">
        <v>1532</v>
      </c>
      <c r="D1710" s="23" t="s">
        <v>1575</v>
      </c>
      <c r="E1710" s="23">
        <v>1000534922</v>
      </c>
      <c r="F1710" s="23" t="s">
        <v>32</v>
      </c>
      <c r="G1710" s="23">
        <v>1069093</v>
      </c>
      <c r="H1710" s="36" t="s">
        <v>784</v>
      </c>
      <c r="I1710" s="4" t="s">
        <v>3532</v>
      </c>
      <c r="J1710" s="4" t="s">
        <v>3569</v>
      </c>
      <c r="K1710" s="24">
        <v>54056</v>
      </c>
      <c r="L1710" s="24">
        <v>54056</v>
      </c>
      <c r="M1710" s="29">
        <v>2</v>
      </c>
      <c r="N1710" s="29">
        <v>0</v>
      </c>
      <c r="O1710" s="29">
        <v>165</v>
      </c>
      <c r="P1710" s="29">
        <v>2400</v>
      </c>
      <c r="Q1710" s="29">
        <v>40854.399999999994</v>
      </c>
      <c r="R1710" s="28">
        <v>174383.04</v>
      </c>
      <c r="S1710" s="28">
        <v>2964877.9300000006</v>
      </c>
      <c r="T1710" s="28">
        <v>35000</v>
      </c>
      <c r="U1710" s="28">
        <v>2981100</v>
      </c>
      <c r="V1710" s="29">
        <v>1</v>
      </c>
      <c r="W1710" s="29">
        <v>99</v>
      </c>
      <c r="X1710" s="32">
        <f t="shared" si="390"/>
        <v>167</v>
      </c>
      <c r="Y1710" s="33">
        <f t="shared" si="391"/>
        <v>43254.399999999994</v>
      </c>
      <c r="Z1710" s="33">
        <f t="shared" si="392"/>
        <v>3139260.9700000007</v>
      </c>
      <c r="AA1710" s="33">
        <f t="shared" si="393"/>
        <v>3016100</v>
      </c>
      <c r="AB1710" s="5">
        <v>100</v>
      </c>
      <c r="AC1710" s="6">
        <v>1011117.61</v>
      </c>
      <c r="AD1710" s="32">
        <v>2</v>
      </c>
      <c r="AE1710" s="67">
        <f t="shared" si="394"/>
        <v>0.59880239520958078</v>
      </c>
      <c r="AF1710" s="70">
        <f>IF(C1710=Sheet6!$E$3,Sheet6!$E$4,IF('January 2023'!C1710=Sheet6!$F$3,Sheet6!$F$4,IF('January 2023'!C1710=Sheet6!$G$3,Sheet6!$G$4,IF('January 2023'!C1710=Sheet6!$H$3,Sheet6!$H$4,IF('January 2023'!C1710=Sheet6!$I$3,Sheet6!$I$4,IF('January 2023'!C1710=Sheet6!$J$3,Sheet6!$J$4,IF('January 2023'!C1710=Sheet6!$K$3,Sheet6!$K$4,IF('January 2023'!C1710=Sheet6!$L$3,Sheet6!$L$4))))))))</f>
        <v>9.2798501423243085E-2</v>
      </c>
      <c r="AG1710" s="74">
        <f t="shared" si="395"/>
        <v>0.8001775936066301</v>
      </c>
      <c r="AH1710" s="71">
        <v>0.8536999999999999</v>
      </c>
      <c r="AI1710" s="72">
        <f t="shared" si="396"/>
        <v>0</v>
      </c>
      <c r="AJ1710" s="73">
        <f t="shared" si="397"/>
        <v>0.59880239520958078</v>
      </c>
      <c r="AK1710" s="73">
        <v>0.77137015336104409</v>
      </c>
      <c r="AL1710" s="95">
        <f t="shared" si="398"/>
        <v>0</v>
      </c>
      <c r="AM1710" s="107">
        <v>0</v>
      </c>
      <c r="AN1710" s="98">
        <f t="shared" si="399"/>
        <v>2893.2071999999971</v>
      </c>
      <c r="AO1710" s="99" t="e">
        <f>SUMIF([1]Sheet1!$AB:$AB,E1710,[1]Sheet1!$AA:$AA)</f>
        <v>#VALUE!</v>
      </c>
      <c r="AP1710" s="100" t="str">
        <f t="shared" si="400"/>
        <v/>
      </c>
      <c r="AQ1710" s="97">
        <f t="shared" si="401"/>
        <v>1</v>
      </c>
      <c r="AR1710" s="100">
        <f t="shared" si="402"/>
        <v>0.96076752739674243</v>
      </c>
      <c r="AS1710" s="101">
        <f t="shared" si="403"/>
        <v>0.2312153519122826</v>
      </c>
      <c r="AT1710" s="100">
        <v>9.2798501423243085E-2</v>
      </c>
      <c r="AU1710" s="108">
        <f t="shared" si="404"/>
        <v>0</v>
      </c>
    </row>
    <row r="1711" spans="1:47">
      <c r="A1711" s="21">
        <v>44927</v>
      </c>
      <c r="B1711" s="22" t="s">
        <v>13</v>
      </c>
      <c r="C1711" s="22" t="s">
        <v>1532</v>
      </c>
      <c r="D1711" s="22" t="s">
        <v>1583</v>
      </c>
      <c r="E1711" s="22">
        <v>1000534928</v>
      </c>
      <c r="F1711" s="22" t="s">
        <v>32</v>
      </c>
      <c r="G1711" s="22">
        <v>1069093</v>
      </c>
      <c r="H1711" s="36" t="s">
        <v>784</v>
      </c>
      <c r="I1711" s="4" t="s">
        <v>3532</v>
      </c>
      <c r="J1711" s="4" t="s">
        <v>3569</v>
      </c>
      <c r="K1711" s="25">
        <v>53436.799999999814</v>
      </c>
      <c r="L1711" s="25">
        <v>53436.799999999814</v>
      </c>
      <c r="M1711" s="26">
        <v>4</v>
      </c>
      <c r="N1711" s="26">
        <v>4</v>
      </c>
      <c r="O1711" s="26">
        <v>73</v>
      </c>
      <c r="P1711" s="26">
        <v>12592</v>
      </c>
      <c r="Q1711" s="26">
        <v>22108.9</v>
      </c>
      <c r="R1711" s="27">
        <v>908587.39999999991</v>
      </c>
      <c r="S1711" s="27">
        <v>1605222.6499999997</v>
      </c>
      <c r="T1711" s="28">
        <v>903521.73</v>
      </c>
      <c r="U1711" s="27">
        <v>2153408</v>
      </c>
      <c r="V1711" s="29">
        <v>3</v>
      </c>
      <c r="W1711" s="26">
        <v>50</v>
      </c>
      <c r="X1711" s="30">
        <f t="shared" si="390"/>
        <v>77</v>
      </c>
      <c r="Y1711" s="31">
        <f t="shared" si="391"/>
        <v>34700.9</v>
      </c>
      <c r="Z1711" s="31">
        <f t="shared" si="392"/>
        <v>2513810.0499999998</v>
      </c>
      <c r="AA1711" s="31">
        <f t="shared" si="393"/>
        <v>3056929.73</v>
      </c>
      <c r="AB1711" s="5">
        <v>53</v>
      </c>
      <c r="AC1711" s="6">
        <v>4653081.5799999991</v>
      </c>
      <c r="AD1711" s="30">
        <v>4</v>
      </c>
      <c r="AE1711" s="67">
        <f t="shared" si="394"/>
        <v>0.68831168831168832</v>
      </c>
      <c r="AF1711" s="70">
        <f>IF(C1711=Sheet6!$E$3,Sheet6!$E$4,IF('January 2023'!C1711=Sheet6!$F$3,Sheet6!$F$4,IF('January 2023'!C1711=Sheet6!$G$3,Sheet6!$G$4,IF('January 2023'!C1711=Sheet6!$H$3,Sheet6!$H$4,IF('January 2023'!C1711=Sheet6!$I$3,Sheet6!$I$4,IF('January 2023'!C1711=Sheet6!$J$3,Sheet6!$J$4,IF('January 2023'!C1711=Sheet6!$K$3,Sheet6!$K$4,IF('January 2023'!C1711=Sheet6!$L$3,Sheet6!$L$4))))))))</f>
        <v>9.2798501423243085E-2</v>
      </c>
      <c r="AG1711" s="74">
        <f t="shared" si="395"/>
        <v>0.64938207377687518</v>
      </c>
      <c r="AH1711" s="71">
        <v>0.8536999999999999</v>
      </c>
      <c r="AI1711" s="72">
        <f t="shared" si="396"/>
        <v>0</v>
      </c>
      <c r="AJ1711" s="73">
        <f t="shared" si="397"/>
        <v>0.68831168831168832</v>
      </c>
      <c r="AK1711" s="73">
        <v>0.77137015336104409</v>
      </c>
      <c r="AL1711" s="95">
        <f t="shared" si="398"/>
        <v>0</v>
      </c>
      <c r="AM1711" s="107">
        <v>0</v>
      </c>
      <c r="AN1711" s="98">
        <f t="shared" si="399"/>
        <v>10918.096159999834</v>
      </c>
      <c r="AO1711" s="99" t="e">
        <f>SUMIF([1]Sheet1!$AB:$AB,E1711,[1]Sheet1!$AA:$AA)</f>
        <v>#VALUE!</v>
      </c>
      <c r="AP1711" s="100" t="str">
        <f t="shared" si="400"/>
        <v/>
      </c>
      <c r="AQ1711" s="97">
        <f t="shared" si="401"/>
        <v>1</v>
      </c>
      <c r="AR1711" s="100">
        <f t="shared" si="402"/>
        <v>1.2160543832657524</v>
      </c>
      <c r="AS1711" s="101">
        <f t="shared" si="403"/>
        <v>0.2103160827694267</v>
      </c>
      <c r="AT1711" s="100">
        <v>9.2798501423243085E-2</v>
      </c>
      <c r="AU1711" s="108">
        <f t="shared" si="404"/>
        <v>0</v>
      </c>
    </row>
    <row r="1712" spans="1:47">
      <c r="A1712" s="21">
        <v>44927</v>
      </c>
      <c r="B1712" s="22" t="s">
        <v>13</v>
      </c>
      <c r="C1712" s="22" t="s">
        <v>1532</v>
      </c>
      <c r="D1712" s="22" t="s">
        <v>1652</v>
      </c>
      <c r="E1712" s="22">
        <v>1001610828</v>
      </c>
      <c r="F1712" s="22" t="s">
        <v>32</v>
      </c>
      <c r="G1712" s="22">
        <v>1069093</v>
      </c>
      <c r="H1712" s="36" t="s">
        <v>784</v>
      </c>
      <c r="I1712" s="4" t="s">
        <v>3532</v>
      </c>
      <c r="J1712" s="4" t="s">
        <v>3569</v>
      </c>
      <c r="K1712" s="25">
        <v>5281</v>
      </c>
      <c r="L1712" s="25">
        <v>5281</v>
      </c>
      <c r="M1712" s="26">
        <v>0</v>
      </c>
      <c r="N1712" s="26">
        <v>0</v>
      </c>
      <c r="O1712" s="26">
        <v>18</v>
      </c>
      <c r="P1712" s="26">
        <v>0</v>
      </c>
      <c r="Q1712" s="26">
        <v>4320.0999999999995</v>
      </c>
      <c r="R1712" s="27">
        <v>0</v>
      </c>
      <c r="S1712" s="27">
        <v>274484.69999999995</v>
      </c>
      <c r="T1712" s="28">
        <v>0</v>
      </c>
      <c r="U1712" s="27">
        <v>347900</v>
      </c>
      <c r="V1712" s="29">
        <v>0</v>
      </c>
      <c r="W1712" s="26">
        <v>11</v>
      </c>
      <c r="X1712" s="30">
        <f t="shared" si="390"/>
        <v>18</v>
      </c>
      <c r="Y1712" s="31">
        <f t="shared" si="391"/>
        <v>4320.0999999999995</v>
      </c>
      <c r="Z1712" s="31">
        <f t="shared" si="392"/>
        <v>274484.69999999995</v>
      </c>
      <c r="AA1712" s="31">
        <f t="shared" si="393"/>
        <v>347900</v>
      </c>
      <c r="AB1712" s="5">
        <v>11</v>
      </c>
      <c r="AC1712" s="6">
        <v>902186.18</v>
      </c>
      <c r="AD1712" s="30">
        <v>1</v>
      </c>
      <c r="AE1712" s="67">
        <f t="shared" si="394"/>
        <v>0.61111111111111116</v>
      </c>
      <c r="AF1712" s="70">
        <f>IF(C1712=Sheet6!$E$3,Sheet6!$E$4,IF('January 2023'!C1712=Sheet6!$F$3,Sheet6!$F$4,IF('January 2023'!C1712=Sheet6!$G$3,Sheet6!$G$4,IF('January 2023'!C1712=Sheet6!$H$3,Sheet6!$H$4,IF('January 2023'!C1712=Sheet6!$I$3,Sheet6!$I$4,IF('January 2023'!C1712=Sheet6!$J$3,Sheet6!$J$4,IF('January 2023'!C1712=Sheet6!$K$3,Sheet6!$K$4,IF('January 2023'!C1712=Sheet6!$L$3,Sheet6!$L$4))))))))</f>
        <v>9.2798501423243085E-2</v>
      </c>
      <c r="AG1712" s="74">
        <f t="shared" si="395"/>
        <v>0.81804582465442144</v>
      </c>
      <c r="AH1712" s="71">
        <v>0.8536999999999999</v>
      </c>
      <c r="AI1712" s="72">
        <f t="shared" si="396"/>
        <v>0</v>
      </c>
      <c r="AJ1712" s="73">
        <f t="shared" si="397"/>
        <v>0.61111111111111116</v>
      </c>
      <c r="AK1712" s="73">
        <v>0.77137015336104409</v>
      </c>
      <c r="AL1712" s="95">
        <f t="shared" si="398"/>
        <v>0</v>
      </c>
      <c r="AM1712" s="107">
        <v>0</v>
      </c>
      <c r="AN1712" s="98">
        <f t="shared" si="399"/>
        <v>188.28970000000027</v>
      </c>
      <c r="AO1712" s="99" t="e">
        <f>SUMIF([1]Sheet1!$AB:$AB,E1712,[1]Sheet1!$AA:$AA)</f>
        <v>#VALUE!</v>
      </c>
      <c r="AP1712" s="100" t="str">
        <f t="shared" si="400"/>
        <v/>
      </c>
      <c r="AQ1712" s="97">
        <f t="shared" si="401"/>
        <v>1</v>
      </c>
      <c r="AR1712" s="100">
        <f t="shared" si="402"/>
        <v>1.2674659097574474</v>
      </c>
      <c r="AS1712" s="101">
        <f t="shared" si="403"/>
        <v>-3.6845195368897521E-2</v>
      </c>
      <c r="AT1712" s="100">
        <v>9.2798501423243085E-2</v>
      </c>
      <c r="AU1712" s="108">
        <f t="shared" si="404"/>
        <v>1</v>
      </c>
    </row>
    <row r="1713" spans="1:47">
      <c r="A1713" s="21">
        <v>44927</v>
      </c>
      <c r="B1713" s="22" t="s">
        <v>13</v>
      </c>
      <c r="C1713" s="22" t="s">
        <v>1532</v>
      </c>
      <c r="D1713" s="22" t="s">
        <v>1541</v>
      </c>
      <c r="E1713" s="22">
        <v>1001606910</v>
      </c>
      <c r="F1713" s="22" t="s">
        <v>32</v>
      </c>
      <c r="G1713" s="22">
        <v>1079201</v>
      </c>
      <c r="H1713" s="36" t="s">
        <v>20</v>
      </c>
      <c r="I1713" s="4" t="s">
        <v>3533</v>
      </c>
      <c r="J1713" s="4" t="s">
        <v>3570</v>
      </c>
      <c r="K1713" s="25">
        <v>131871.56000000052</v>
      </c>
      <c r="L1713" s="25">
        <v>131871.56000000052</v>
      </c>
      <c r="M1713" s="26">
        <v>5</v>
      </c>
      <c r="N1713" s="26">
        <v>0</v>
      </c>
      <c r="O1713" s="26">
        <v>329</v>
      </c>
      <c r="P1713" s="26">
        <v>6300</v>
      </c>
      <c r="Q1713" s="26">
        <v>65945.899999999965</v>
      </c>
      <c r="R1713" s="27">
        <v>399790.01999999996</v>
      </c>
      <c r="S1713" s="27">
        <v>4113630.7299999977</v>
      </c>
      <c r="T1713" s="28">
        <v>366000</v>
      </c>
      <c r="U1713" s="27">
        <v>4777621</v>
      </c>
      <c r="V1713" s="29">
        <v>5</v>
      </c>
      <c r="W1713" s="26">
        <v>242</v>
      </c>
      <c r="X1713" s="30">
        <f t="shared" si="390"/>
        <v>334</v>
      </c>
      <c r="Y1713" s="31">
        <f t="shared" si="391"/>
        <v>72245.899999999965</v>
      </c>
      <c r="Z1713" s="31">
        <f t="shared" si="392"/>
        <v>4513420.7499999972</v>
      </c>
      <c r="AA1713" s="31">
        <f t="shared" si="393"/>
        <v>5143621</v>
      </c>
      <c r="AB1713" s="5">
        <v>247</v>
      </c>
      <c r="AC1713" s="6">
        <v>5544595.9100000001</v>
      </c>
      <c r="AD1713" s="30">
        <v>7</v>
      </c>
      <c r="AE1713" s="67">
        <f t="shared" si="394"/>
        <v>0.73952095808383234</v>
      </c>
      <c r="AF1713" s="70">
        <f>IF(C1713=Sheet6!$E$3,Sheet6!$E$4,IF('January 2023'!C1713=Sheet6!$F$3,Sheet6!$F$4,IF('January 2023'!C1713=Sheet6!$G$3,Sheet6!$G$4,IF('January 2023'!C1713=Sheet6!$H$3,Sheet6!$H$4,IF('January 2023'!C1713=Sheet6!$I$3,Sheet6!$I$4,IF('January 2023'!C1713=Sheet6!$J$3,Sheet6!$J$4,IF('January 2023'!C1713=Sheet6!$K$3,Sheet6!$K$4,IF('January 2023'!C1713=Sheet6!$L$3,Sheet6!$L$4))))))))</f>
        <v>9.2798501423243085E-2</v>
      </c>
      <c r="AG1713" s="74">
        <f t="shared" si="395"/>
        <v>0.54785049937984864</v>
      </c>
      <c r="AH1713" s="71">
        <v>0.8536999999999999</v>
      </c>
      <c r="AI1713" s="72">
        <f t="shared" si="396"/>
        <v>0</v>
      </c>
      <c r="AJ1713" s="73">
        <f t="shared" si="397"/>
        <v>0.73952095808383234</v>
      </c>
      <c r="AK1713" s="73">
        <v>0.77137015336104409</v>
      </c>
      <c r="AL1713" s="95">
        <f t="shared" si="398"/>
        <v>0</v>
      </c>
      <c r="AM1713" s="107">
        <v>0</v>
      </c>
      <c r="AN1713" s="98">
        <f t="shared" si="399"/>
        <v>40332.850772000471</v>
      </c>
      <c r="AO1713" s="99" t="e">
        <f>SUMIF([1]Sheet1!$AB:$AB,E1713,[1]Sheet1!$AA:$AA)</f>
        <v>#VALUE!</v>
      </c>
      <c r="AP1713" s="100" t="str">
        <f t="shared" si="400"/>
        <v/>
      </c>
      <c r="AQ1713" s="97">
        <f t="shared" si="401"/>
        <v>1</v>
      </c>
      <c r="AR1713" s="100">
        <f t="shared" si="402"/>
        <v>1.1396280747811964</v>
      </c>
      <c r="AS1713" s="101">
        <f t="shared" si="403"/>
        <v>0.37565419012382606</v>
      </c>
      <c r="AT1713" s="100">
        <v>9.2798501423243085E-2</v>
      </c>
      <c r="AU1713" s="108">
        <f t="shared" si="404"/>
        <v>0</v>
      </c>
    </row>
    <row r="1714" spans="1:47">
      <c r="A1714" s="21">
        <v>44927</v>
      </c>
      <c r="B1714" s="22" t="s">
        <v>13</v>
      </c>
      <c r="C1714" s="22" t="s">
        <v>1532</v>
      </c>
      <c r="D1714" s="22" t="s">
        <v>1585</v>
      </c>
      <c r="E1714" s="22">
        <v>1001612414</v>
      </c>
      <c r="F1714" s="22" t="s">
        <v>32</v>
      </c>
      <c r="G1714" s="22">
        <v>1070363</v>
      </c>
      <c r="H1714" s="36" t="s">
        <v>20</v>
      </c>
      <c r="I1714" s="4" t="s">
        <v>3531</v>
      </c>
      <c r="J1714" s="4" t="s">
        <v>3568</v>
      </c>
      <c r="K1714" s="25">
        <v>88499.190000000788</v>
      </c>
      <c r="L1714" s="25">
        <v>88499.190000000788</v>
      </c>
      <c r="M1714" s="26">
        <v>2</v>
      </c>
      <c r="N1714" s="26">
        <v>0</v>
      </c>
      <c r="O1714" s="26">
        <v>317</v>
      </c>
      <c r="P1714" s="26">
        <v>2400</v>
      </c>
      <c r="Q1714" s="26">
        <v>59564.700000000077</v>
      </c>
      <c r="R1714" s="27">
        <v>151877.1</v>
      </c>
      <c r="S1714" s="27">
        <v>3812937.9900000021</v>
      </c>
      <c r="T1714" s="28">
        <v>66000</v>
      </c>
      <c r="U1714" s="27">
        <v>3995302</v>
      </c>
      <c r="V1714" s="29">
        <v>1</v>
      </c>
      <c r="W1714" s="26">
        <v>241</v>
      </c>
      <c r="X1714" s="30">
        <f t="shared" si="390"/>
        <v>319</v>
      </c>
      <c r="Y1714" s="31">
        <f t="shared" si="391"/>
        <v>61964.700000000077</v>
      </c>
      <c r="Z1714" s="31">
        <f t="shared" si="392"/>
        <v>3964815.0900000022</v>
      </c>
      <c r="AA1714" s="31">
        <f t="shared" si="393"/>
        <v>4061302</v>
      </c>
      <c r="AB1714" s="5">
        <v>242</v>
      </c>
      <c r="AC1714" s="6">
        <v>5469937.4399999985</v>
      </c>
      <c r="AD1714" s="30">
        <v>12</v>
      </c>
      <c r="AE1714" s="67">
        <f t="shared" si="394"/>
        <v>0.75862068965517238</v>
      </c>
      <c r="AF1714" s="70">
        <f>IF(C1714=Sheet6!$E$3,Sheet6!$E$4,IF('January 2023'!C1714=Sheet6!$F$3,Sheet6!$F$4,IF('January 2023'!C1714=Sheet6!$G$3,Sheet6!$G$4,IF('January 2023'!C1714=Sheet6!$H$3,Sheet6!$H$4,IF('January 2023'!C1714=Sheet6!$I$3,Sheet6!$I$4,IF('January 2023'!C1714=Sheet6!$J$3,Sheet6!$J$4,IF('January 2023'!C1714=Sheet6!$K$3,Sheet6!$K$4,IF('January 2023'!C1714=Sheet6!$L$3,Sheet6!$L$4))))))))</f>
        <v>9.2798501423243085E-2</v>
      </c>
      <c r="AG1714" s="74">
        <f t="shared" si="395"/>
        <v>0.70017251005347647</v>
      </c>
      <c r="AH1714" s="71">
        <v>0.8536999999999999</v>
      </c>
      <c r="AI1714" s="72">
        <f t="shared" si="396"/>
        <v>0</v>
      </c>
      <c r="AJ1714" s="73">
        <f t="shared" si="397"/>
        <v>0.75862068965517238</v>
      </c>
      <c r="AK1714" s="73">
        <v>0.77137015336104409</v>
      </c>
      <c r="AL1714" s="95">
        <f t="shared" si="398"/>
        <v>0</v>
      </c>
      <c r="AM1714" s="107">
        <v>0</v>
      </c>
      <c r="AN1714" s="98">
        <f t="shared" si="399"/>
        <v>13587.058503000582</v>
      </c>
      <c r="AO1714" s="99" t="e">
        <f>SUMIF([1]Sheet1!$AB:$AB,E1714,[1]Sheet1!$AA:$AA)</f>
        <v>#VALUE!</v>
      </c>
      <c r="AP1714" s="100" t="str">
        <f t="shared" si="400"/>
        <v/>
      </c>
      <c r="AQ1714" s="97">
        <f t="shared" si="401"/>
        <v>1</v>
      </c>
      <c r="AR1714" s="100">
        <f t="shared" si="402"/>
        <v>1.0243357906509576</v>
      </c>
      <c r="AS1714" s="101">
        <f t="shared" si="403"/>
        <v>0.2827882383223066</v>
      </c>
      <c r="AT1714" s="100">
        <v>9.2798501423243085E-2</v>
      </c>
      <c r="AU1714" s="108">
        <f t="shared" si="404"/>
        <v>0</v>
      </c>
    </row>
    <row r="1715" spans="1:47">
      <c r="A1715" s="21">
        <v>44927</v>
      </c>
      <c r="B1715" s="22" t="s">
        <v>13</v>
      </c>
      <c r="C1715" s="22" t="s">
        <v>1532</v>
      </c>
      <c r="D1715" s="22" t="s">
        <v>1551</v>
      </c>
      <c r="E1715" s="22">
        <v>1000975524</v>
      </c>
      <c r="F1715" s="22" t="s">
        <v>32</v>
      </c>
      <c r="G1715" s="22">
        <v>1070351</v>
      </c>
      <c r="H1715" s="36" t="s">
        <v>20</v>
      </c>
      <c r="I1715" s="4" t="s">
        <v>3534</v>
      </c>
      <c r="J1715" s="4" t="s">
        <v>3571</v>
      </c>
      <c r="K1715" s="25">
        <v>77137.600000000559</v>
      </c>
      <c r="L1715" s="25">
        <v>77137.600000000559</v>
      </c>
      <c r="M1715" s="26">
        <v>7</v>
      </c>
      <c r="N1715" s="26">
        <v>1</v>
      </c>
      <c r="O1715" s="26">
        <v>285</v>
      </c>
      <c r="P1715" s="26">
        <v>11287</v>
      </c>
      <c r="Q1715" s="26">
        <v>48455.3</v>
      </c>
      <c r="R1715" s="27">
        <v>717777.56</v>
      </c>
      <c r="S1715" s="27">
        <v>3068230.7800000026</v>
      </c>
      <c r="T1715" s="28">
        <v>413000</v>
      </c>
      <c r="U1715" s="27">
        <v>3544138</v>
      </c>
      <c r="V1715" s="29">
        <v>4</v>
      </c>
      <c r="W1715" s="26">
        <v>216</v>
      </c>
      <c r="X1715" s="30">
        <f t="shared" si="390"/>
        <v>292</v>
      </c>
      <c r="Y1715" s="31">
        <f t="shared" si="391"/>
        <v>59742.3</v>
      </c>
      <c r="Z1715" s="31">
        <f t="shared" si="392"/>
        <v>3786008.3400000026</v>
      </c>
      <c r="AA1715" s="31">
        <f t="shared" si="393"/>
        <v>3957138</v>
      </c>
      <c r="AB1715" s="5">
        <v>220</v>
      </c>
      <c r="AC1715" s="6">
        <v>12205477.57</v>
      </c>
      <c r="AD1715" s="30">
        <v>27</v>
      </c>
      <c r="AE1715" s="67">
        <f t="shared" si="394"/>
        <v>0.75342465753424659</v>
      </c>
      <c r="AF1715" s="70">
        <f>IF(C1715=Sheet6!$E$3,Sheet6!$E$4,IF('January 2023'!C1715=Sheet6!$F$3,Sheet6!$F$4,IF('January 2023'!C1715=Sheet6!$G$3,Sheet6!$G$4,IF('January 2023'!C1715=Sheet6!$H$3,Sheet6!$H$4,IF('January 2023'!C1715=Sheet6!$I$3,Sheet6!$I$4,IF('January 2023'!C1715=Sheet6!$J$3,Sheet6!$J$4,IF('January 2023'!C1715=Sheet6!$K$3,Sheet6!$K$4,IF('January 2023'!C1715=Sheet6!$L$3,Sheet6!$L$4))))))))</f>
        <v>9.2798501423243085E-2</v>
      </c>
      <c r="AG1715" s="74">
        <f t="shared" si="395"/>
        <v>0.77449000228163145</v>
      </c>
      <c r="AH1715" s="71">
        <v>0.8536999999999999</v>
      </c>
      <c r="AI1715" s="72">
        <f t="shared" si="396"/>
        <v>0</v>
      </c>
      <c r="AJ1715" s="73">
        <f t="shared" si="397"/>
        <v>0.75342465753424659</v>
      </c>
      <c r="AK1715" s="73">
        <v>0.77137015336104409</v>
      </c>
      <c r="AL1715" s="95">
        <f t="shared" si="398"/>
        <v>0</v>
      </c>
      <c r="AM1715" s="107">
        <v>0</v>
      </c>
      <c r="AN1715" s="98">
        <f t="shared" si="399"/>
        <v>6110.0691200004585</v>
      </c>
      <c r="AO1715" s="99" t="e">
        <f>SUMIF([1]Sheet1!$AB:$AB,E1715,[1]Sheet1!$AA:$AA)</f>
        <v>#VALUE!</v>
      </c>
      <c r="AP1715" s="100" t="str">
        <f t="shared" si="400"/>
        <v/>
      </c>
      <c r="AQ1715" s="97">
        <f t="shared" si="401"/>
        <v>1</v>
      </c>
      <c r="AR1715" s="100">
        <f t="shared" si="402"/>
        <v>1.0452005501921311</v>
      </c>
      <c r="AS1715" s="101">
        <f t="shared" si="403"/>
        <v>0.19050262349693392</v>
      </c>
      <c r="AT1715" s="100">
        <v>9.2798501423243085E-2</v>
      </c>
      <c r="AU1715" s="108">
        <f t="shared" si="404"/>
        <v>0</v>
      </c>
    </row>
    <row r="1716" spans="1:47">
      <c r="A1716" s="21">
        <v>44927</v>
      </c>
      <c r="B1716" s="22" t="s">
        <v>13</v>
      </c>
      <c r="C1716" s="22" t="s">
        <v>1532</v>
      </c>
      <c r="D1716" s="22" t="s">
        <v>1553</v>
      </c>
      <c r="E1716" s="22">
        <v>1001610528</v>
      </c>
      <c r="F1716" s="22" t="s">
        <v>32</v>
      </c>
      <c r="G1716" s="22">
        <v>1070351</v>
      </c>
      <c r="H1716" s="36" t="s">
        <v>20</v>
      </c>
      <c r="I1716" s="4" t="s">
        <v>3533</v>
      </c>
      <c r="J1716" s="4" t="s">
        <v>3570</v>
      </c>
      <c r="K1716" s="25">
        <v>76372.740000000224</v>
      </c>
      <c r="L1716" s="25">
        <v>76372.740000000224</v>
      </c>
      <c r="M1716" s="26">
        <v>13</v>
      </c>
      <c r="N1716" s="26">
        <v>3</v>
      </c>
      <c r="O1716" s="26">
        <v>299</v>
      </c>
      <c r="P1716" s="26">
        <v>26596</v>
      </c>
      <c r="Q1716" s="26">
        <v>38769.499999999993</v>
      </c>
      <c r="R1716" s="27">
        <v>1695910.4300000004</v>
      </c>
      <c r="S1716" s="27">
        <v>2492815.7399999998</v>
      </c>
      <c r="T1716" s="28">
        <v>1066650</v>
      </c>
      <c r="U1716" s="27">
        <v>3162021</v>
      </c>
      <c r="V1716" s="29">
        <v>8</v>
      </c>
      <c r="W1716" s="26">
        <v>174</v>
      </c>
      <c r="X1716" s="30">
        <f t="shared" si="390"/>
        <v>312</v>
      </c>
      <c r="Y1716" s="31">
        <f t="shared" si="391"/>
        <v>65365.499999999993</v>
      </c>
      <c r="Z1716" s="31">
        <f t="shared" si="392"/>
        <v>4188726.17</v>
      </c>
      <c r="AA1716" s="31">
        <f t="shared" si="393"/>
        <v>4228671</v>
      </c>
      <c r="AB1716" s="5">
        <v>182</v>
      </c>
      <c r="AC1716" s="6">
        <v>16090674.189999999</v>
      </c>
      <c r="AD1716" s="30">
        <v>21</v>
      </c>
      <c r="AE1716" s="67">
        <f t="shared" si="394"/>
        <v>0.58333333333333337</v>
      </c>
      <c r="AF1716" s="70">
        <f>IF(C1716=Sheet6!$E$3,Sheet6!$E$4,IF('January 2023'!C1716=Sheet6!$F$3,Sheet6!$F$4,IF('January 2023'!C1716=Sheet6!$G$3,Sheet6!$G$4,IF('January 2023'!C1716=Sheet6!$H$3,Sheet6!$H$4,IF('January 2023'!C1716=Sheet6!$I$3,Sheet6!$I$4,IF('January 2023'!C1716=Sheet6!$J$3,Sheet6!$J$4,IF('January 2023'!C1716=Sheet6!$K$3,Sheet6!$K$4,IF('January 2023'!C1716=Sheet6!$L$3,Sheet6!$L$4))))))))</f>
        <v>9.2798501423243085E-2</v>
      </c>
      <c r="AG1716" s="74">
        <f t="shared" si="395"/>
        <v>0.85587475321691742</v>
      </c>
      <c r="AH1716" s="71">
        <v>0.8536999999999999</v>
      </c>
      <c r="AI1716" s="72">
        <f t="shared" si="396"/>
        <v>1</v>
      </c>
      <c r="AJ1716" s="73">
        <f t="shared" si="397"/>
        <v>0.58333333333333337</v>
      </c>
      <c r="AK1716" s="73">
        <v>0.77137015336104409</v>
      </c>
      <c r="AL1716" s="95">
        <f t="shared" si="398"/>
        <v>0</v>
      </c>
      <c r="AM1716" s="107">
        <v>1</v>
      </c>
      <c r="AN1716" s="98">
        <f t="shared" si="399"/>
        <v>0</v>
      </c>
      <c r="AO1716" s="99" t="e">
        <f>SUMIF([1]Sheet1!$AB:$AB,E1716,[1]Sheet1!$AA:$AA)</f>
        <v>#VALUE!</v>
      </c>
      <c r="AP1716" s="100">
        <f t="shared" si="400"/>
        <v>1</v>
      </c>
      <c r="AQ1716" s="97">
        <f t="shared" si="401"/>
        <v>0</v>
      </c>
      <c r="AR1716" s="100">
        <f t="shared" si="402"/>
        <v>1.0095362715008893</v>
      </c>
      <c r="AS1716" s="101">
        <f t="shared" si="403"/>
        <v>0.13596339276564939</v>
      </c>
      <c r="AT1716" s="100">
        <v>9.2798501423243085E-2</v>
      </c>
      <c r="AU1716" s="108">
        <f t="shared" si="404"/>
        <v>0</v>
      </c>
    </row>
    <row r="1717" spans="1:47">
      <c r="A1717" s="21">
        <v>44927</v>
      </c>
      <c r="B1717" s="22" t="s">
        <v>13</v>
      </c>
      <c r="C1717" s="22" t="s">
        <v>1532</v>
      </c>
      <c r="D1717" s="22" t="s">
        <v>1554</v>
      </c>
      <c r="E1717" s="22">
        <v>1001610556</v>
      </c>
      <c r="F1717" s="22" t="s">
        <v>32</v>
      </c>
      <c r="G1717" s="22">
        <v>1070351</v>
      </c>
      <c r="H1717" s="36" t="s">
        <v>20</v>
      </c>
      <c r="I1717" s="4" t="s">
        <v>3530</v>
      </c>
      <c r="J1717" s="4" t="s">
        <v>3567</v>
      </c>
      <c r="K1717" s="25">
        <v>74183.779999999329</v>
      </c>
      <c r="L1717" s="25">
        <v>74183.779999999329</v>
      </c>
      <c r="M1717" s="26">
        <v>11</v>
      </c>
      <c r="N1717" s="26">
        <v>1</v>
      </c>
      <c r="O1717" s="26">
        <v>231</v>
      </c>
      <c r="P1717" s="26">
        <v>24462</v>
      </c>
      <c r="Q1717" s="26">
        <v>43511.3</v>
      </c>
      <c r="R1717" s="27">
        <v>1559698.87</v>
      </c>
      <c r="S1717" s="27">
        <v>2751547.3200000003</v>
      </c>
      <c r="T1717" s="28">
        <v>443700</v>
      </c>
      <c r="U1717" s="27">
        <v>2897020</v>
      </c>
      <c r="V1717" s="29">
        <v>11</v>
      </c>
      <c r="W1717" s="26">
        <v>148</v>
      </c>
      <c r="X1717" s="30">
        <f t="shared" si="390"/>
        <v>242</v>
      </c>
      <c r="Y1717" s="31">
        <f t="shared" si="391"/>
        <v>67973.3</v>
      </c>
      <c r="Z1717" s="31">
        <f t="shared" si="392"/>
        <v>4311246.1900000004</v>
      </c>
      <c r="AA1717" s="31">
        <f t="shared" si="393"/>
        <v>3340720</v>
      </c>
      <c r="AB1717" s="5">
        <v>159</v>
      </c>
      <c r="AC1717" s="6">
        <v>10991097.549999997</v>
      </c>
      <c r="AD1717" s="30">
        <v>11</v>
      </c>
      <c r="AE1717" s="67">
        <f t="shared" si="394"/>
        <v>0.65702479338842978</v>
      </c>
      <c r="AF1717" s="70">
        <f>IF(C1717=Sheet6!$E$3,Sheet6!$E$4,IF('January 2023'!C1717=Sheet6!$F$3,Sheet6!$F$4,IF('January 2023'!C1717=Sheet6!$G$3,Sheet6!$G$4,IF('January 2023'!C1717=Sheet6!$H$3,Sheet6!$H$4,IF('January 2023'!C1717=Sheet6!$I$3,Sheet6!$I$4,IF('January 2023'!C1717=Sheet6!$J$3,Sheet6!$J$4,IF('January 2023'!C1717=Sheet6!$K$3,Sheet6!$K$4,IF('January 2023'!C1717=Sheet6!$L$3,Sheet6!$L$4))))))))</f>
        <v>9.2798501423243085E-2</v>
      </c>
      <c r="AG1717" s="74">
        <f t="shared" si="395"/>
        <v>0.91628250811701184</v>
      </c>
      <c r="AH1717" s="71">
        <v>0.8536999999999999</v>
      </c>
      <c r="AI1717" s="72">
        <f t="shared" si="396"/>
        <v>1</v>
      </c>
      <c r="AJ1717" s="73">
        <f t="shared" si="397"/>
        <v>0.65702479338842978</v>
      </c>
      <c r="AK1717" s="73">
        <v>0.77137015336104409</v>
      </c>
      <c r="AL1717" s="95">
        <f t="shared" si="398"/>
        <v>0</v>
      </c>
      <c r="AM1717" s="107">
        <v>1</v>
      </c>
      <c r="AN1717" s="98">
        <f t="shared" si="399"/>
        <v>0</v>
      </c>
      <c r="AO1717" s="99" t="e">
        <f>SUMIF([1]Sheet1!$AB:$AB,E1717,[1]Sheet1!$AA:$AA)</f>
        <v>#VALUE!</v>
      </c>
      <c r="AP1717" s="100">
        <f t="shared" si="400"/>
        <v>1</v>
      </c>
      <c r="AQ1717" s="97">
        <f t="shared" si="401"/>
        <v>0</v>
      </c>
      <c r="AR1717" s="100">
        <f t="shared" si="402"/>
        <v>0.77488499908654018</v>
      </c>
      <c r="AS1717" s="101">
        <f t="shared" si="403"/>
        <v>0.28998642953473652</v>
      </c>
      <c r="AT1717" s="100">
        <v>9.2798501423243085E-2</v>
      </c>
      <c r="AU1717" s="108">
        <f t="shared" si="404"/>
        <v>0</v>
      </c>
    </row>
    <row r="1718" spans="1:47">
      <c r="A1718" s="21">
        <v>44927</v>
      </c>
      <c r="B1718" s="23" t="s">
        <v>13</v>
      </c>
      <c r="C1718" s="23" t="s">
        <v>1532</v>
      </c>
      <c r="D1718" s="23" t="s">
        <v>1561</v>
      </c>
      <c r="E1718" s="23">
        <v>1001610606</v>
      </c>
      <c r="F1718" s="23" t="s">
        <v>32</v>
      </c>
      <c r="G1718" s="23">
        <v>1070363</v>
      </c>
      <c r="H1718" s="37" t="s">
        <v>20</v>
      </c>
      <c r="I1718" s="4" t="s">
        <v>3528</v>
      </c>
      <c r="J1718" s="4" t="s">
        <v>3565</v>
      </c>
      <c r="K1718" s="24">
        <v>71610.820000000298</v>
      </c>
      <c r="L1718" s="24">
        <v>71610.820000000298</v>
      </c>
      <c r="M1718" s="29">
        <v>7</v>
      </c>
      <c r="N1718" s="29">
        <v>0</v>
      </c>
      <c r="O1718" s="29">
        <v>302</v>
      </c>
      <c r="P1718" s="29">
        <v>8400</v>
      </c>
      <c r="Q1718" s="29">
        <v>38370.200000000004</v>
      </c>
      <c r="R1718" s="28">
        <v>531569.85</v>
      </c>
      <c r="S1718" s="28">
        <v>2477416.27</v>
      </c>
      <c r="T1718" s="28">
        <v>166500</v>
      </c>
      <c r="U1718" s="28">
        <v>2563500</v>
      </c>
      <c r="V1718" s="29">
        <v>6</v>
      </c>
      <c r="W1718" s="29">
        <v>200</v>
      </c>
      <c r="X1718" s="32">
        <f t="shared" si="390"/>
        <v>309</v>
      </c>
      <c r="Y1718" s="33">
        <f t="shared" si="391"/>
        <v>46770.200000000004</v>
      </c>
      <c r="Z1718" s="33">
        <f t="shared" si="392"/>
        <v>3008986.12</v>
      </c>
      <c r="AA1718" s="33">
        <f t="shared" si="393"/>
        <v>2730000</v>
      </c>
      <c r="AB1718" s="5">
        <v>206</v>
      </c>
      <c r="AC1718" s="6">
        <v>6825884.8199999994</v>
      </c>
      <c r="AD1718" s="32">
        <v>16</v>
      </c>
      <c r="AE1718" s="67">
        <f t="shared" si="394"/>
        <v>0.66666666666666663</v>
      </c>
      <c r="AF1718" s="70">
        <f>IF(C1718=Sheet6!$E$3,Sheet6!$E$4,IF('January 2023'!C1718=Sheet6!$F$3,Sheet6!$F$4,IF('January 2023'!C1718=Sheet6!$G$3,Sheet6!$G$4,IF('January 2023'!C1718=Sheet6!$H$3,Sheet6!$H$4,IF('January 2023'!C1718=Sheet6!$I$3,Sheet6!$I$4,IF('January 2023'!C1718=Sheet6!$J$3,Sheet6!$J$4,IF('January 2023'!C1718=Sheet6!$K$3,Sheet6!$K$4,IF('January 2023'!C1718=Sheet6!$L$3,Sheet6!$L$4))))))))</f>
        <v>9.2798501423243085E-2</v>
      </c>
      <c r="AG1718" s="74">
        <f t="shared" si="395"/>
        <v>0.65311638660191029</v>
      </c>
      <c r="AH1718" s="71">
        <v>0.8536999999999999</v>
      </c>
      <c r="AI1718" s="72">
        <f t="shared" si="396"/>
        <v>0</v>
      </c>
      <c r="AJ1718" s="73">
        <f t="shared" si="397"/>
        <v>0.66666666666666663</v>
      </c>
      <c r="AK1718" s="73">
        <v>0.77137015336104409</v>
      </c>
      <c r="AL1718" s="95">
        <f t="shared" si="398"/>
        <v>0</v>
      </c>
      <c r="AM1718" s="107">
        <v>1</v>
      </c>
      <c r="AN1718" s="98">
        <f t="shared" si="399"/>
        <v>14363.957034000246</v>
      </c>
      <c r="AO1718" s="99" t="e">
        <f>SUMIF([1]Sheet1!$AB:$AB,E1718,[1]Sheet1!$AA:$AA)</f>
        <v>#VALUE!</v>
      </c>
      <c r="AP1718" s="100" t="str">
        <f t="shared" si="400"/>
        <v/>
      </c>
      <c r="AQ1718" s="97">
        <f t="shared" si="401"/>
        <v>1</v>
      </c>
      <c r="AR1718" s="100">
        <f t="shared" si="402"/>
        <v>0.90728235064108564</v>
      </c>
      <c r="AS1718" s="101">
        <f t="shared" si="403"/>
        <v>0.40743902952160682</v>
      </c>
      <c r="AT1718" s="100">
        <v>9.2798501423243085E-2</v>
      </c>
      <c r="AU1718" s="108">
        <f t="shared" si="404"/>
        <v>0</v>
      </c>
    </row>
    <row r="1719" spans="1:47">
      <c r="A1719" s="21">
        <v>44927</v>
      </c>
      <c r="B1719" s="22" t="s">
        <v>13</v>
      </c>
      <c r="C1719" s="22" t="s">
        <v>1532</v>
      </c>
      <c r="D1719" s="22" t="s">
        <v>1568</v>
      </c>
      <c r="E1719" s="22">
        <v>1001612408</v>
      </c>
      <c r="F1719" s="22" t="s">
        <v>32</v>
      </c>
      <c r="G1719" s="22">
        <v>1070363</v>
      </c>
      <c r="H1719" s="36" t="s">
        <v>20</v>
      </c>
      <c r="I1719" s="4" t="s">
        <v>3528</v>
      </c>
      <c r="J1719" s="4" t="s">
        <v>3565</v>
      </c>
      <c r="K1719" s="25">
        <v>68384.550000000745</v>
      </c>
      <c r="L1719" s="25">
        <v>68384.550000000745</v>
      </c>
      <c r="M1719" s="26">
        <v>4</v>
      </c>
      <c r="N1719" s="26">
        <v>1</v>
      </c>
      <c r="O1719" s="26">
        <v>265</v>
      </c>
      <c r="P1719" s="26">
        <v>4594</v>
      </c>
      <c r="Q1719" s="26">
        <v>49504.19999999999</v>
      </c>
      <c r="R1719" s="27">
        <v>291455.38</v>
      </c>
      <c r="S1719" s="27">
        <v>3181145.330000001</v>
      </c>
      <c r="T1719" s="28">
        <v>61000</v>
      </c>
      <c r="U1719" s="27">
        <v>3491100</v>
      </c>
      <c r="V1719" s="29">
        <v>2</v>
      </c>
      <c r="W1719" s="26">
        <v>205</v>
      </c>
      <c r="X1719" s="30">
        <f t="shared" si="390"/>
        <v>269</v>
      </c>
      <c r="Y1719" s="31">
        <f t="shared" si="391"/>
        <v>54098.19999999999</v>
      </c>
      <c r="Z1719" s="31">
        <f t="shared" si="392"/>
        <v>3472600.7100000009</v>
      </c>
      <c r="AA1719" s="31">
        <f t="shared" si="393"/>
        <v>3552100</v>
      </c>
      <c r="AB1719" s="5">
        <v>207</v>
      </c>
      <c r="AC1719" s="6">
        <v>2439020.1300000004</v>
      </c>
      <c r="AD1719" s="30">
        <v>11</v>
      </c>
      <c r="AE1719" s="67">
        <f t="shared" si="394"/>
        <v>0.76951672862453535</v>
      </c>
      <c r="AF1719" s="70">
        <f>IF(C1719=Sheet6!$E$3,Sheet6!$E$4,IF('January 2023'!C1719=Sheet6!$F$3,Sheet6!$F$4,IF('January 2023'!C1719=Sheet6!$G$3,Sheet6!$G$4,IF('January 2023'!C1719=Sheet6!$H$3,Sheet6!$H$4,IF('January 2023'!C1719=Sheet6!$I$3,Sheet6!$I$4,IF('January 2023'!C1719=Sheet6!$J$3,Sheet6!$J$4,IF('January 2023'!C1719=Sheet6!$K$3,Sheet6!$K$4,IF('January 2023'!C1719=Sheet6!$L$3,Sheet6!$L$4))))))))</f>
        <v>9.2798501423243085E-2</v>
      </c>
      <c r="AG1719" s="74">
        <f t="shared" si="395"/>
        <v>0.79108804547225064</v>
      </c>
      <c r="AH1719" s="71">
        <v>0.8536999999999999</v>
      </c>
      <c r="AI1719" s="72">
        <f t="shared" si="396"/>
        <v>0</v>
      </c>
      <c r="AJ1719" s="73">
        <f t="shared" si="397"/>
        <v>0.76951672862453535</v>
      </c>
      <c r="AK1719" s="73">
        <v>0.77137015336104409</v>
      </c>
      <c r="AL1719" s="95">
        <f t="shared" si="398"/>
        <v>0</v>
      </c>
      <c r="AM1719" s="107">
        <v>0</v>
      </c>
      <c r="AN1719" s="98">
        <f t="shared" si="399"/>
        <v>4281.6903350006396</v>
      </c>
      <c r="AO1719" s="99" t="e">
        <f>SUMIF([1]Sheet1!$AB:$AB,E1719,[1]Sheet1!$AA:$AA)</f>
        <v>#VALUE!</v>
      </c>
      <c r="AP1719" s="100" t="str">
        <f t="shared" si="400"/>
        <v/>
      </c>
      <c r="AQ1719" s="97">
        <f t="shared" si="401"/>
        <v>1</v>
      </c>
      <c r="AR1719" s="100">
        <f t="shared" si="402"/>
        <v>1.0228933000477325</v>
      </c>
      <c r="AS1719" s="101">
        <f t="shared" si="403"/>
        <v>0.19080133853857884</v>
      </c>
      <c r="AT1719" s="100">
        <v>9.2798501423243085E-2</v>
      </c>
      <c r="AU1719" s="108">
        <f t="shared" si="404"/>
        <v>0</v>
      </c>
    </row>
    <row r="1720" spans="1:47">
      <c r="A1720" s="21">
        <v>44927</v>
      </c>
      <c r="B1720" s="22" t="s">
        <v>13</v>
      </c>
      <c r="C1720" s="22" t="s">
        <v>1532</v>
      </c>
      <c r="D1720" s="22" t="s">
        <v>1571</v>
      </c>
      <c r="E1720" s="22">
        <v>1000321494</v>
      </c>
      <c r="F1720" s="22" t="s">
        <v>32</v>
      </c>
      <c r="G1720" s="22">
        <v>1070363</v>
      </c>
      <c r="H1720" s="36" t="s">
        <v>20</v>
      </c>
      <c r="I1720" s="4" t="s">
        <v>3528</v>
      </c>
      <c r="J1720" s="4" t="s">
        <v>3565</v>
      </c>
      <c r="K1720" s="25">
        <v>61361.599999999627</v>
      </c>
      <c r="L1720" s="25">
        <v>61361.599999999627</v>
      </c>
      <c r="M1720" s="26">
        <v>9</v>
      </c>
      <c r="N1720" s="26">
        <v>0</v>
      </c>
      <c r="O1720" s="26">
        <v>257</v>
      </c>
      <c r="P1720" s="26">
        <v>11363</v>
      </c>
      <c r="Q1720" s="26">
        <v>36254.699999999997</v>
      </c>
      <c r="R1720" s="27">
        <v>723052.82000000007</v>
      </c>
      <c r="S1720" s="27">
        <v>2325052.3999999994</v>
      </c>
      <c r="T1720" s="28">
        <v>658300</v>
      </c>
      <c r="U1720" s="27">
        <v>2684806</v>
      </c>
      <c r="V1720" s="29">
        <v>9</v>
      </c>
      <c r="W1720" s="26">
        <v>172</v>
      </c>
      <c r="X1720" s="30">
        <f t="shared" si="390"/>
        <v>266</v>
      </c>
      <c r="Y1720" s="31">
        <f t="shared" si="391"/>
        <v>47617.7</v>
      </c>
      <c r="Z1720" s="31">
        <f t="shared" si="392"/>
        <v>3048105.2199999997</v>
      </c>
      <c r="AA1720" s="31">
        <f t="shared" si="393"/>
        <v>3343106</v>
      </c>
      <c r="AB1720" s="5">
        <v>181</v>
      </c>
      <c r="AC1720" s="6">
        <v>8272454.6100000013</v>
      </c>
      <c r="AD1720" s="30">
        <v>21</v>
      </c>
      <c r="AE1720" s="67">
        <f t="shared" si="394"/>
        <v>0.68045112781954886</v>
      </c>
      <c r="AF1720" s="70">
        <f>IF(C1720=Sheet6!$E$3,Sheet6!$E$4,IF('January 2023'!C1720=Sheet6!$F$3,Sheet6!$F$4,IF('January 2023'!C1720=Sheet6!$G$3,Sheet6!$G$4,IF('January 2023'!C1720=Sheet6!$H$3,Sheet6!$H$4,IF('January 2023'!C1720=Sheet6!$I$3,Sheet6!$I$4,IF('January 2023'!C1720=Sheet6!$J$3,Sheet6!$J$4,IF('January 2023'!C1720=Sheet6!$K$3,Sheet6!$K$4,IF('January 2023'!C1720=Sheet6!$L$3,Sheet6!$L$4))))))))</f>
        <v>9.2798501423243085E-2</v>
      </c>
      <c r="AG1720" s="74">
        <f t="shared" si="395"/>
        <v>0.77601790044588614</v>
      </c>
      <c r="AH1720" s="71">
        <v>0.8536999999999999</v>
      </c>
      <c r="AI1720" s="72">
        <f t="shared" si="396"/>
        <v>0</v>
      </c>
      <c r="AJ1720" s="73">
        <f t="shared" si="397"/>
        <v>0.68045112781954886</v>
      </c>
      <c r="AK1720" s="73">
        <v>0.77137015336104409</v>
      </c>
      <c r="AL1720" s="95">
        <f t="shared" si="398"/>
        <v>0</v>
      </c>
      <c r="AM1720" s="107">
        <v>0</v>
      </c>
      <c r="AN1720" s="98">
        <f t="shared" si="399"/>
        <v>4766.6979199996786</v>
      </c>
      <c r="AO1720" s="99" t="e">
        <f>SUMIF([1]Sheet1!$AB:$AB,E1720,[1]Sheet1!$AA:$AA)</f>
        <v>#VALUE!</v>
      </c>
      <c r="AP1720" s="100" t="str">
        <f t="shared" si="400"/>
        <v/>
      </c>
      <c r="AQ1720" s="97">
        <f t="shared" si="401"/>
        <v>1</v>
      </c>
      <c r="AR1720" s="100">
        <f t="shared" si="402"/>
        <v>1.0967816918078701</v>
      </c>
      <c r="AS1720" s="101">
        <f t="shared" si="403"/>
        <v>0.14887777427576965</v>
      </c>
      <c r="AT1720" s="100">
        <v>9.2798501423243085E-2</v>
      </c>
      <c r="AU1720" s="108">
        <f t="shared" si="404"/>
        <v>0</v>
      </c>
    </row>
    <row r="1721" spans="1:47">
      <c r="A1721" s="21">
        <v>44927</v>
      </c>
      <c r="B1721" s="22" t="s">
        <v>13</v>
      </c>
      <c r="C1721" s="22" t="s">
        <v>1532</v>
      </c>
      <c r="D1721" s="22" t="s">
        <v>1558</v>
      </c>
      <c r="E1721" s="22">
        <v>1000315189</v>
      </c>
      <c r="F1721" s="22" t="s">
        <v>32</v>
      </c>
      <c r="G1721" s="22">
        <v>1070363</v>
      </c>
      <c r="H1721" s="36" t="s">
        <v>20</v>
      </c>
      <c r="I1721" s="4" t="s">
        <v>3534</v>
      </c>
      <c r="J1721" s="4" t="s">
        <v>3571</v>
      </c>
      <c r="K1721" s="25">
        <v>60876.799999999814</v>
      </c>
      <c r="L1721" s="25">
        <v>60876.799999999814</v>
      </c>
      <c r="M1721" s="26">
        <v>7</v>
      </c>
      <c r="N1721" s="26">
        <v>0</v>
      </c>
      <c r="O1721" s="26">
        <v>325</v>
      </c>
      <c r="P1721" s="26">
        <v>9200</v>
      </c>
      <c r="Q1721" s="26">
        <v>45736.200000000041</v>
      </c>
      <c r="R1721" s="27">
        <v>583679.06000000006</v>
      </c>
      <c r="S1721" s="27">
        <v>2925002.1999999997</v>
      </c>
      <c r="T1721" s="28">
        <v>445001</v>
      </c>
      <c r="U1721" s="27">
        <v>3447028</v>
      </c>
      <c r="V1721" s="29">
        <v>6</v>
      </c>
      <c r="W1721" s="26">
        <v>218</v>
      </c>
      <c r="X1721" s="30">
        <f t="shared" si="390"/>
        <v>332</v>
      </c>
      <c r="Y1721" s="31">
        <f t="shared" si="391"/>
        <v>54936.200000000041</v>
      </c>
      <c r="Z1721" s="31">
        <f t="shared" si="392"/>
        <v>3508681.26</v>
      </c>
      <c r="AA1721" s="31">
        <f t="shared" si="393"/>
        <v>3892029</v>
      </c>
      <c r="AB1721" s="5">
        <v>224</v>
      </c>
      <c r="AC1721" s="6">
        <v>16655634.99</v>
      </c>
      <c r="AD1721" s="30">
        <v>34</v>
      </c>
      <c r="AE1721" s="67">
        <f t="shared" si="394"/>
        <v>0.67469879518072284</v>
      </c>
      <c r="AF1721" s="70">
        <f>IF(C1721=Sheet6!$E$3,Sheet6!$E$4,IF('January 2023'!C1721=Sheet6!$F$3,Sheet6!$F$4,IF('January 2023'!C1721=Sheet6!$G$3,Sheet6!$G$4,IF('January 2023'!C1721=Sheet6!$H$3,Sheet6!$H$4,IF('January 2023'!C1721=Sheet6!$I$3,Sheet6!$I$4,IF('January 2023'!C1721=Sheet6!$J$3,Sheet6!$J$4,IF('January 2023'!C1721=Sheet6!$K$3,Sheet6!$K$4,IF('January 2023'!C1721=Sheet6!$L$3,Sheet6!$L$4))))))))</f>
        <v>9.2798501423243085E-2</v>
      </c>
      <c r="AG1721" s="74">
        <f t="shared" si="395"/>
        <v>0.90241602712363678</v>
      </c>
      <c r="AH1721" s="71">
        <v>0.8536999999999999</v>
      </c>
      <c r="AI1721" s="72">
        <f t="shared" si="396"/>
        <v>1</v>
      </c>
      <c r="AJ1721" s="73">
        <f t="shared" si="397"/>
        <v>0.67469879518072284</v>
      </c>
      <c r="AK1721" s="73">
        <v>0.77137015336104409</v>
      </c>
      <c r="AL1721" s="95">
        <f t="shared" si="398"/>
        <v>0</v>
      </c>
      <c r="AM1721" s="107">
        <v>0</v>
      </c>
      <c r="AN1721" s="98">
        <f t="shared" si="399"/>
        <v>0</v>
      </c>
      <c r="AO1721" s="99" t="e">
        <f>SUMIF([1]Sheet1!$AB:$AB,E1721,[1]Sheet1!$AA:$AA)</f>
        <v>#VALUE!</v>
      </c>
      <c r="AP1721" s="100">
        <f t="shared" si="400"/>
        <v>1</v>
      </c>
      <c r="AQ1721" s="97">
        <f t="shared" si="401"/>
        <v>0</v>
      </c>
      <c r="AR1721" s="100">
        <f t="shared" si="402"/>
        <v>1.1092569291973817</v>
      </c>
      <c r="AS1721" s="101">
        <f t="shared" si="403"/>
        <v>-1.0112311056664769E-3</v>
      </c>
      <c r="AT1721" s="100">
        <v>9.2798501423243085E-2</v>
      </c>
      <c r="AU1721" s="108">
        <f t="shared" si="404"/>
        <v>1</v>
      </c>
    </row>
    <row r="1722" spans="1:47">
      <c r="A1722" s="21">
        <v>44927</v>
      </c>
      <c r="B1722" s="23" t="s">
        <v>13</v>
      </c>
      <c r="C1722" s="23" t="s">
        <v>1532</v>
      </c>
      <c r="D1722" s="23" t="s">
        <v>1579</v>
      </c>
      <c r="E1722" s="23">
        <v>1000976002</v>
      </c>
      <c r="F1722" s="23" t="s">
        <v>32</v>
      </c>
      <c r="G1722" s="23">
        <v>1070363</v>
      </c>
      <c r="H1722" s="37" t="s">
        <v>20</v>
      </c>
      <c r="I1722" s="4" t="s">
        <v>3534</v>
      </c>
      <c r="J1722" s="4" t="s">
        <v>3571</v>
      </c>
      <c r="K1722" s="24">
        <v>60875.200000000186</v>
      </c>
      <c r="L1722" s="24">
        <v>60875.200000000186</v>
      </c>
      <c r="M1722" s="29">
        <v>2</v>
      </c>
      <c r="N1722" s="29">
        <v>0</v>
      </c>
      <c r="O1722" s="29">
        <v>265</v>
      </c>
      <c r="P1722" s="29">
        <v>2400</v>
      </c>
      <c r="Q1722" s="29">
        <v>44219.099999999984</v>
      </c>
      <c r="R1722" s="28">
        <v>151877.1</v>
      </c>
      <c r="S1722" s="28">
        <v>2764144.3400000008</v>
      </c>
      <c r="T1722" s="28">
        <v>75000</v>
      </c>
      <c r="U1722" s="28">
        <v>3284295</v>
      </c>
      <c r="V1722" s="29">
        <v>1</v>
      </c>
      <c r="W1722" s="29">
        <v>175</v>
      </c>
      <c r="X1722" s="32">
        <f t="shared" si="390"/>
        <v>267</v>
      </c>
      <c r="Y1722" s="33">
        <f t="shared" si="391"/>
        <v>46619.099999999984</v>
      </c>
      <c r="Z1722" s="33">
        <f t="shared" si="392"/>
        <v>2916021.4400000009</v>
      </c>
      <c r="AA1722" s="33">
        <f t="shared" si="393"/>
        <v>3359295</v>
      </c>
      <c r="AB1722" s="5">
        <v>176</v>
      </c>
      <c r="AC1722" s="6">
        <v>3531289.71</v>
      </c>
      <c r="AD1722" s="32">
        <v>7</v>
      </c>
      <c r="AE1722" s="67">
        <f t="shared" si="394"/>
        <v>0.65917602996254676</v>
      </c>
      <c r="AF1722" s="70">
        <f>IF(C1722=Sheet6!$E$3,Sheet6!$E$4,IF('January 2023'!C1722=Sheet6!$F$3,Sheet6!$F$4,IF('January 2023'!C1722=Sheet6!$G$3,Sheet6!$G$4,IF('January 2023'!C1722=Sheet6!$H$3,Sheet6!$H$4,IF('January 2023'!C1722=Sheet6!$I$3,Sheet6!$I$4,IF('January 2023'!C1722=Sheet6!$J$3,Sheet6!$J$4,IF('January 2023'!C1722=Sheet6!$K$3,Sheet6!$K$4,IF('January 2023'!C1722=Sheet6!$L$3,Sheet6!$L$4))))))))</f>
        <v>9.2798501423243085E-2</v>
      </c>
      <c r="AG1722" s="74">
        <f t="shared" si="395"/>
        <v>0.76581432175992592</v>
      </c>
      <c r="AH1722" s="71">
        <v>0.8536999999999999</v>
      </c>
      <c r="AI1722" s="72">
        <f t="shared" si="396"/>
        <v>0</v>
      </c>
      <c r="AJ1722" s="73">
        <f t="shared" si="397"/>
        <v>0.65917602996254676</v>
      </c>
      <c r="AK1722" s="73">
        <v>0.77137015336104409</v>
      </c>
      <c r="AL1722" s="95">
        <f t="shared" si="398"/>
        <v>0</v>
      </c>
      <c r="AM1722" s="107">
        <v>0</v>
      </c>
      <c r="AN1722" s="98">
        <f t="shared" si="399"/>
        <v>5350.0582400001658</v>
      </c>
      <c r="AO1722" s="99" t="e">
        <f>SUMIF([1]Sheet1!$AB:$AB,E1722,[1]Sheet1!$AA:$AA)</f>
        <v>#VALUE!</v>
      </c>
      <c r="AP1722" s="100" t="str">
        <f t="shared" si="400"/>
        <v/>
      </c>
      <c r="AQ1722" s="97">
        <f t="shared" si="401"/>
        <v>1</v>
      </c>
      <c r="AR1722" s="100">
        <f t="shared" si="402"/>
        <v>1.152013134718241</v>
      </c>
      <c r="AS1722" s="101">
        <f t="shared" si="403"/>
        <v>0.11777184257722417</v>
      </c>
      <c r="AT1722" s="100">
        <v>9.2798501423243085E-2</v>
      </c>
      <c r="AU1722" s="108">
        <f t="shared" si="404"/>
        <v>0</v>
      </c>
    </row>
    <row r="1723" spans="1:47">
      <c r="A1723" s="21">
        <v>44927</v>
      </c>
      <c r="B1723" s="22" t="s">
        <v>13</v>
      </c>
      <c r="C1723" s="22" t="s">
        <v>1532</v>
      </c>
      <c r="D1723" s="22" t="s">
        <v>1559</v>
      </c>
      <c r="E1723" s="22">
        <v>1000225398</v>
      </c>
      <c r="F1723" s="22" t="s">
        <v>32</v>
      </c>
      <c r="G1723" s="22">
        <v>1070351</v>
      </c>
      <c r="H1723" s="36" t="s">
        <v>20</v>
      </c>
      <c r="I1723" s="4" t="s">
        <v>3528</v>
      </c>
      <c r="J1723" s="4" t="s">
        <v>3565</v>
      </c>
      <c r="K1723" s="25">
        <v>59875.200000000186</v>
      </c>
      <c r="L1723" s="25">
        <v>59875.200000000186</v>
      </c>
      <c r="M1723" s="26">
        <v>8</v>
      </c>
      <c r="N1723" s="26">
        <v>1</v>
      </c>
      <c r="O1723" s="26">
        <v>218</v>
      </c>
      <c r="P1723" s="26">
        <v>17381</v>
      </c>
      <c r="Q1723" s="26">
        <v>33691.900000000009</v>
      </c>
      <c r="R1723" s="27">
        <v>1108348.5100000002</v>
      </c>
      <c r="S1723" s="27">
        <v>2138142.439999999</v>
      </c>
      <c r="T1723" s="28">
        <v>490101</v>
      </c>
      <c r="U1723" s="27">
        <v>2660097</v>
      </c>
      <c r="V1723" s="29">
        <v>5</v>
      </c>
      <c r="W1723" s="26">
        <v>139</v>
      </c>
      <c r="X1723" s="30">
        <f t="shared" si="390"/>
        <v>226</v>
      </c>
      <c r="Y1723" s="31">
        <f t="shared" si="391"/>
        <v>51072.900000000009</v>
      </c>
      <c r="Z1723" s="31">
        <f t="shared" si="392"/>
        <v>3246490.9499999993</v>
      </c>
      <c r="AA1723" s="31">
        <f t="shared" si="393"/>
        <v>3150198</v>
      </c>
      <c r="AB1723" s="5">
        <v>144</v>
      </c>
      <c r="AC1723" s="6">
        <v>4141441.7200000007</v>
      </c>
      <c r="AD1723" s="30">
        <v>12</v>
      </c>
      <c r="AE1723" s="67">
        <f t="shared" si="394"/>
        <v>0.63716814159292035</v>
      </c>
      <c r="AF1723" s="70">
        <f>IF(C1723=Sheet6!$E$3,Sheet6!$E$4,IF('January 2023'!C1723=Sheet6!$F$3,Sheet6!$F$4,IF('January 2023'!C1723=Sheet6!$G$3,Sheet6!$G$4,IF('January 2023'!C1723=Sheet6!$H$3,Sheet6!$H$4,IF('January 2023'!C1723=Sheet6!$I$3,Sheet6!$I$4,IF('January 2023'!C1723=Sheet6!$J$3,Sheet6!$J$4,IF('January 2023'!C1723=Sheet6!$K$3,Sheet6!$K$4,IF('January 2023'!C1723=Sheet6!$L$3,Sheet6!$L$4))))))))</f>
        <v>9.2798501423243085E-2</v>
      </c>
      <c r="AG1723" s="74">
        <f t="shared" si="395"/>
        <v>0.85298921757254842</v>
      </c>
      <c r="AH1723" s="71">
        <v>0.8536999999999999</v>
      </c>
      <c r="AI1723" s="72">
        <f t="shared" si="396"/>
        <v>0</v>
      </c>
      <c r="AJ1723" s="73">
        <f t="shared" si="397"/>
        <v>0.63716814159292035</v>
      </c>
      <c r="AK1723" s="73">
        <v>0.77137015336104409</v>
      </c>
      <c r="AL1723" s="95">
        <f t="shared" si="398"/>
        <v>0</v>
      </c>
      <c r="AM1723" s="107">
        <v>0</v>
      </c>
      <c r="AN1723" s="98">
        <f t="shared" si="399"/>
        <v>42.558240000143996</v>
      </c>
      <c r="AO1723" s="99" t="e">
        <f>SUMIF([1]Sheet1!$AB:$AB,E1723,[1]Sheet1!$AA:$AA)</f>
        <v>#VALUE!</v>
      </c>
      <c r="AP1723" s="100" t="str">
        <f t="shared" si="400"/>
        <v/>
      </c>
      <c r="AQ1723" s="97">
        <f t="shared" si="401"/>
        <v>1</v>
      </c>
      <c r="AR1723" s="100">
        <f t="shared" si="402"/>
        <v>0.97033937519523983</v>
      </c>
      <c r="AS1723" s="101">
        <f t="shared" si="403"/>
        <v>0.17231097557237685</v>
      </c>
      <c r="AT1723" s="100">
        <v>9.2798501423243085E-2</v>
      </c>
      <c r="AU1723" s="108">
        <f t="shared" si="404"/>
        <v>0</v>
      </c>
    </row>
    <row r="1724" spans="1:47">
      <c r="A1724" s="21">
        <v>44927</v>
      </c>
      <c r="B1724" s="23" t="s">
        <v>13</v>
      </c>
      <c r="C1724" s="23" t="s">
        <v>1532</v>
      </c>
      <c r="D1724" s="23" t="s">
        <v>1574</v>
      </c>
      <c r="E1724" s="23">
        <v>1000295450</v>
      </c>
      <c r="F1724" s="23" t="s">
        <v>32</v>
      </c>
      <c r="G1724" s="23">
        <v>1070363</v>
      </c>
      <c r="H1724" s="37" t="s">
        <v>20</v>
      </c>
      <c r="I1724" s="4" t="s">
        <v>3529</v>
      </c>
      <c r="J1724" s="4" t="s">
        <v>3566</v>
      </c>
      <c r="K1724" s="24">
        <v>58408</v>
      </c>
      <c r="L1724" s="24">
        <v>58408</v>
      </c>
      <c r="M1724" s="29">
        <v>5</v>
      </c>
      <c r="N1724" s="29">
        <v>1</v>
      </c>
      <c r="O1724" s="29">
        <v>309</v>
      </c>
      <c r="P1724" s="29">
        <v>6000</v>
      </c>
      <c r="Q1724" s="29">
        <v>38929.199999999997</v>
      </c>
      <c r="R1724" s="28">
        <v>382363.05</v>
      </c>
      <c r="S1724" s="28">
        <v>2487961.0399999986</v>
      </c>
      <c r="T1724" s="28">
        <v>90000</v>
      </c>
      <c r="U1724" s="28">
        <v>3141700</v>
      </c>
      <c r="V1724" s="29">
        <v>2</v>
      </c>
      <c r="W1724" s="29">
        <v>209</v>
      </c>
      <c r="X1724" s="32">
        <f t="shared" si="390"/>
        <v>314</v>
      </c>
      <c r="Y1724" s="33">
        <f t="shared" si="391"/>
        <v>44929.2</v>
      </c>
      <c r="Z1724" s="33">
        <f t="shared" si="392"/>
        <v>2870324.0899999985</v>
      </c>
      <c r="AA1724" s="33">
        <f t="shared" si="393"/>
        <v>3231700</v>
      </c>
      <c r="AB1724" s="5">
        <v>211</v>
      </c>
      <c r="AC1724" s="6">
        <v>10349702.510000002</v>
      </c>
      <c r="AD1724" s="32">
        <v>21</v>
      </c>
      <c r="AE1724" s="67">
        <f t="shared" si="394"/>
        <v>0.67197452229299359</v>
      </c>
      <c r="AF1724" s="70">
        <f>IF(C1724=Sheet6!$E$3,Sheet6!$E$4,IF('January 2023'!C1724=Sheet6!$F$3,Sheet6!$F$4,IF('January 2023'!C1724=Sheet6!$G$3,Sheet6!$G$4,IF('January 2023'!C1724=Sheet6!$H$3,Sheet6!$H$4,IF('January 2023'!C1724=Sheet6!$I$3,Sheet6!$I$4,IF('January 2023'!C1724=Sheet6!$J$3,Sheet6!$J$4,IF('January 2023'!C1724=Sheet6!$K$3,Sheet6!$K$4,IF('January 2023'!C1724=Sheet6!$L$3,Sheet6!$L$4))))))))</f>
        <v>9.2798501423243085E-2</v>
      </c>
      <c r="AG1724" s="74">
        <f t="shared" si="395"/>
        <v>0.76923024243254345</v>
      </c>
      <c r="AH1724" s="71">
        <v>0.8536999999999999</v>
      </c>
      <c r="AI1724" s="72">
        <f t="shared" si="396"/>
        <v>0</v>
      </c>
      <c r="AJ1724" s="73">
        <f t="shared" si="397"/>
        <v>0.67197452229299359</v>
      </c>
      <c r="AK1724" s="73">
        <v>0.77137015336104409</v>
      </c>
      <c r="AL1724" s="95">
        <f t="shared" si="398"/>
        <v>0</v>
      </c>
      <c r="AM1724" s="107">
        <v>1</v>
      </c>
      <c r="AN1724" s="98">
        <f t="shared" si="399"/>
        <v>4933.7095999999947</v>
      </c>
      <c r="AO1724" s="99" t="e">
        <f>SUMIF([1]Sheet1!$AB:$AB,E1724,[1]Sheet1!$AA:$AA)</f>
        <v>#VALUE!</v>
      </c>
      <c r="AP1724" s="100" t="str">
        <f t="shared" si="400"/>
        <v/>
      </c>
      <c r="AQ1724" s="97">
        <f t="shared" si="401"/>
        <v>1</v>
      </c>
      <c r="AR1724" s="100">
        <f t="shared" si="402"/>
        <v>1.1259007340874883</v>
      </c>
      <c r="AS1724" s="101">
        <f t="shared" si="403"/>
        <v>0.13392310536290275</v>
      </c>
      <c r="AT1724" s="100">
        <v>9.2798501423243085E-2</v>
      </c>
      <c r="AU1724" s="108">
        <f t="shared" si="404"/>
        <v>0</v>
      </c>
    </row>
    <row r="1725" spans="1:47">
      <c r="A1725" s="21">
        <v>44927</v>
      </c>
      <c r="B1725" s="22" t="s">
        <v>13</v>
      </c>
      <c r="C1725" s="22" t="s">
        <v>1532</v>
      </c>
      <c r="D1725" s="22" t="s">
        <v>1567</v>
      </c>
      <c r="E1725" s="22">
        <v>1000975996</v>
      </c>
      <c r="F1725" s="22" t="s">
        <v>32</v>
      </c>
      <c r="G1725" s="22">
        <v>1070351</v>
      </c>
      <c r="H1725" s="36" t="s">
        <v>20</v>
      </c>
      <c r="I1725" s="4" t="s">
        <v>3534</v>
      </c>
      <c r="J1725" s="4" t="s">
        <v>3571</v>
      </c>
      <c r="K1725" s="25">
        <v>57568</v>
      </c>
      <c r="L1725" s="25">
        <v>57568</v>
      </c>
      <c r="M1725" s="26">
        <v>0</v>
      </c>
      <c r="N1725" s="26">
        <v>0</v>
      </c>
      <c r="O1725" s="26">
        <v>154</v>
      </c>
      <c r="P1725" s="26">
        <v>0</v>
      </c>
      <c r="Q1725" s="26">
        <v>40026.69999999999</v>
      </c>
      <c r="R1725" s="27">
        <v>0</v>
      </c>
      <c r="S1725" s="27">
        <v>2492724.8899999983</v>
      </c>
      <c r="T1725" s="28">
        <v>0</v>
      </c>
      <c r="U1725" s="27">
        <v>2770464</v>
      </c>
      <c r="V1725" s="29">
        <v>0</v>
      </c>
      <c r="W1725" s="26">
        <v>107</v>
      </c>
      <c r="X1725" s="30">
        <f t="shared" si="390"/>
        <v>154</v>
      </c>
      <c r="Y1725" s="31">
        <f t="shared" si="391"/>
        <v>40026.69999999999</v>
      </c>
      <c r="Z1725" s="31">
        <f t="shared" si="392"/>
        <v>2492724.8899999983</v>
      </c>
      <c r="AA1725" s="31">
        <f t="shared" si="393"/>
        <v>2770464</v>
      </c>
      <c r="AB1725" s="5">
        <v>107</v>
      </c>
      <c r="AC1725" s="6">
        <v>1672487.4100000001</v>
      </c>
      <c r="AD1725" s="30">
        <v>6</v>
      </c>
      <c r="AE1725" s="67">
        <f t="shared" si="394"/>
        <v>0.69480519480519476</v>
      </c>
      <c r="AF1725" s="70">
        <f>IF(C1725=Sheet6!$E$3,Sheet6!$E$4,IF('January 2023'!C1725=Sheet6!$F$3,Sheet6!$F$4,IF('January 2023'!C1725=Sheet6!$G$3,Sheet6!$G$4,IF('January 2023'!C1725=Sheet6!$H$3,Sheet6!$H$4,IF('January 2023'!C1725=Sheet6!$I$3,Sheet6!$I$4,IF('January 2023'!C1725=Sheet6!$J$3,Sheet6!$J$4,IF('January 2023'!C1725=Sheet6!$K$3,Sheet6!$K$4,IF('January 2023'!C1725=Sheet6!$L$3,Sheet6!$L$4))))))))</f>
        <v>9.2798501423243085E-2</v>
      </c>
      <c r="AG1725" s="74">
        <f t="shared" si="395"/>
        <v>0.69529426070038891</v>
      </c>
      <c r="AH1725" s="71">
        <v>0.8536999999999999</v>
      </c>
      <c r="AI1725" s="72">
        <f t="shared" si="396"/>
        <v>0</v>
      </c>
      <c r="AJ1725" s="73">
        <f t="shared" si="397"/>
        <v>0.69480519480519476</v>
      </c>
      <c r="AK1725" s="73">
        <v>0.77137015336104409</v>
      </c>
      <c r="AL1725" s="95">
        <f t="shared" si="398"/>
        <v>0</v>
      </c>
      <c r="AM1725" s="107">
        <v>1</v>
      </c>
      <c r="AN1725" s="98">
        <f t="shared" si="399"/>
        <v>9119.1016000000018</v>
      </c>
      <c r="AO1725" s="99" t="e">
        <f>SUMIF([1]Sheet1!$AB:$AB,E1725,[1]Sheet1!$AA:$AA)</f>
        <v>#VALUE!</v>
      </c>
      <c r="AP1725" s="100" t="str">
        <f t="shared" si="400"/>
        <v/>
      </c>
      <c r="AQ1725" s="97">
        <f t="shared" si="401"/>
        <v>1</v>
      </c>
      <c r="AR1725" s="100">
        <f t="shared" si="402"/>
        <v>1.111419880755474</v>
      </c>
      <c r="AS1725" s="101">
        <f t="shared" si="403"/>
        <v>0.2272361356824083</v>
      </c>
      <c r="AT1725" s="100">
        <v>9.2798501423243085E-2</v>
      </c>
      <c r="AU1725" s="108">
        <f t="shared" si="404"/>
        <v>0</v>
      </c>
    </row>
    <row r="1726" spans="1:47">
      <c r="A1726" s="21">
        <v>44927</v>
      </c>
      <c r="B1726" s="22" t="s">
        <v>13</v>
      </c>
      <c r="C1726" s="22" t="s">
        <v>1532</v>
      </c>
      <c r="D1726" s="22" t="s">
        <v>1577</v>
      </c>
      <c r="E1726" s="22">
        <v>1001612412</v>
      </c>
      <c r="F1726" s="22" t="s">
        <v>32</v>
      </c>
      <c r="G1726" s="22">
        <v>1070363</v>
      </c>
      <c r="H1726" s="36" t="s">
        <v>20</v>
      </c>
      <c r="I1726" s="4" t="s">
        <v>3530</v>
      </c>
      <c r="J1726" s="4" t="s">
        <v>3567</v>
      </c>
      <c r="K1726" s="25">
        <v>57514.580000000075</v>
      </c>
      <c r="L1726" s="25">
        <v>57514.580000000075</v>
      </c>
      <c r="M1726" s="26">
        <v>12</v>
      </c>
      <c r="N1726" s="26">
        <v>1</v>
      </c>
      <c r="O1726" s="26">
        <v>299</v>
      </c>
      <c r="P1726" s="26">
        <v>13227</v>
      </c>
      <c r="Q1726" s="26">
        <v>40716.100000000013</v>
      </c>
      <c r="R1726" s="27">
        <v>837942.80000000016</v>
      </c>
      <c r="S1726" s="27">
        <v>2590177.4799999991</v>
      </c>
      <c r="T1726" s="28">
        <v>365500</v>
      </c>
      <c r="U1726" s="27">
        <v>3199883</v>
      </c>
      <c r="V1726" s="29">
        <v>8</v>
      </c>
      <c r="W1726" s="26">
        <v>182</v>
      </c>
      <c r="X1726" s="30">
        <f t="shared" si="390"/>
        <v>311</v>
      </c>
      <c r="Y1726" s="31">
        <f t="shared" si="391"/>
        <v>53943.100000000013</v>
      </c>
      <c r="Z1726" s="31">
        <f t="shared" si="392"/>
        <v>3428120.2799999993</v>
      </c>
      <c r="AA1726" s="31">
        <f t="shared" si="393"/>
        <v>3565383</v>
      </c>
      <c r="AB1726" s="5">
        <v>190</v>
      </c>
      <c r="AC1726" s="6">
        <v>4288031.1899999995</v>
      </c>
      <c r="AD1726" s="30">
        <v>9</v>
      </c>
      <c r="AE1726" s="67">
        <f t="shared" si="394"/>
        <v>0.61093247588424437</v>
      </c>
      <c r="AF1726" s="70">
        <f>IF(C1726=Sheet6!$E$3,Sheet6!$E$4,IF('January 2023'!C1726=Sheet6!$F$3,Sheet6!$F$4,IF('January 2023'!C1726=Sheet6!$G$3,Sheet6!$G$4,IF('January 2023'!C1726=Sheet6!$H$3,Sheet6!$H$4,IF('January 2023'!C1726=Sheet6!$I$3,Sheet6!$I$4,IF('January 2023'!C1726=Sheet6!$J$3,Sheet6!$J$4,IF('January 2023'!C1726=Sheet6!$K$3,Sheet6!$K$4,IF('January 2023'!C1726=Sheet6!$L$3,Sheet6!$L$4))))))))</f>
        <v>9.2798501423243085E-2</v>
      </c>
      <c r="AG1726" s="74">
        <f t="shared" si="395"/>
        <v>0.93790304997445761</v>
      </c>
      <c r="AH1726" s="71">
        <v>0.8536999999999999</v>
      </c>
      <c r="AI1726" s="72">
        <f t="shared" si="396"/>
        <v>1</v>
      </c>
      <c r="AJ1726" s="73">
        <f t="shared" si="397"/>
        <v>0.61093247588424437</v>
      </c>
      <c r="AK1726" s="73">
        <v>0.77137015336104409</v>
      </c>
      <c r="AL1726" s="95">
        <f t="shared" si="398"/>
        <v>0</v>
      </c>
      <c r="AM1726" s="107">
        <v>0</v>
      </c>
      <c r="AN1726" s="98">
        <f t="shared" si="399"/>
        <v>0</v>
      </c>
      <c r="AO1726" s="99" t="e">
        <f>SUMIF([1]Sheet1!$AB:$AB,E1726,[1]Sheet1!$AA:$AA)</f>
        <v>#VALUE!</v>
      </c>
      <c r="AP1726" s="100">
        <f t="shared" si="400"/>
        <v>1</v>
      </c>
      <c r="AQ1726" s="97">
        <f t="shared" si="401"/>
        <v>0</v>
      </c>
      <c r="AR1726" s="100">
        <f t="shared" si="402"/>
        <v>1.0400402286934929</v>
      </c>
      <c r="AS1726" s="101">
        <f t="shared" si="403"/>
        <v>2.4543097412240589E-2</v>
      </c>
      <c r="AT1726" s="100">
        <v>9.2798501423243085E-2</v>
      </c>
      <c r="AU1726" s="108">
        <f t="shared" si="404"/>
        <v>1</v>
      </c>
    </row>
    <row r="1727" spans="1:47">
      <c r="A1727" s="21">
        <v>44927</v>
      </c>
      <c r="B1727" s="23" t="s">
        <v>13</v>
      </c>
      <c r="C1727" s="23" t="s">
        <v>1532</v>
      </c>
      <c r="D1727" s="23" t="s">
        <v>1569</v>
      </c>
      <c r="E1727" s="23">
        <v>1001610526</v>
      </c>
      <c r="F1727" s="23" t="s">
        <v>32</v>
      </c>
      <c r="G1727" s="23">
        <v>1070351</v>
      </c>
      <c r="H1727" s="37" t="s">
        <v>20</v>
      </c>
      <c r="I1727" s="4" t="s">
        <v>3531</v>
      </c>
      <c r="J1727" s="4" t="s">
        <v>3568</v>
      </c>
      <c r="K1727" s="24">
        <v>55032.660000000149</v>
      </c>
      <c r="L1727" s="24">
        <v>55032.660000000149</v>
      </c>
      <c r="M1727" s="29">
        <v>6</v>
      </c>
      <c r="N1727" s="29">
        <v>2</v>
      </c>
      <c r="O1727" s="29">
        <v>166</v>
      </c>
      <c r="P1727" s="29">
        <v>6042</v>
      </c>
      <c r="Q1727" s="29">
        <v>26286.9</v>
      </c>
      <c r="R1727" s="28">
        <v>382350.60000000003</v>
      </c>
      <c r="S1727" s="28">
        <v>1634194.7199999995</v>
      </c>
      <c r="T1727" s="28">
        <v>496900</v>
      </c>
      <c r="U1727" s="28">
        <v>1926904</v>
      </c>
      <c r="V1727" s="29">
        <v>6</v>
      </c>
      <c r="W1727" s="29">
        <v>123</v>
      </c>
      <c r="X1727" s="32">
        <f t="shared" si="390"/>
        <v>172</v>
      </c>
      <c r="Y1727" s="33">
        <f t="shared" si="391"/>
        <v>32328.9</v>
      </c>
      <c r="Z1727" s="33">
        <f t="shared" si="392"/>
        <v>2016545.3199999996</v>
      </c>
      <c r="AA1727" s="33">
        <f t="shared" si="393"/>
        <v>2423804</v>
      </c>
      <c r="AB1727" s="5">
        <v>129</v>
      </c>
      <c r="AC1727" s="6">
        <v>3297577.3199999994</v>
      </c>
      <c r="AD1727" s="32">
        <v>6</v>
      </c>
      <c r="AE1727" s="67">
        <f t="shared" si="394"/>
        <v>0.75</v>
      </c>
      <c r="AF1727" s="70">
        <f>IF(C1727=Sheet6!$E$3,Sheet6!$E$4,IF('January 2023'!C1727=Sheet6!$F$3,Sheet6!$F$4,IF('January 2023'!C1727=Sheet6!$G$3,Sheet6!$G$4,IF('January 2023'!C1727=Sheet6!$H$3,Sheet6!$H$4,IF('January 2023'!C1727=Sheet6!$I$3,Sheet6!$I$4,IF('January 2023'!C1727=Sheet6!$J$3,Sheet6!$J$4,IF('January 2023'!C1727=Sheet6!$K$3,Sheet6!$K$4,IF('January 2023'!C1727=Sheet6!$L$3,Sheet6!$L$4))))))))</f>
        <v>9.2798501423243085E-2</v>
      </c>
      <c r="AG1727" s="74">
        <f t="shared" si="395"/>
        <v>0.58744934371698398</v>
      </c>
      <c r="AH1727" s="71">
        <v>0.8536999999999999</v>
      </c>
      <c r="AI1727" s="72">
        <f t="shared" si="396"/>
        <v>0</v>
      </c>
      <c r="AJ1727" s="73">
        <f t="shared" si="397"/>
        <v>0.75</v>
      </c>
      <c r="AK1727" s="73">
        <v>0.77137015336104409</v>
      </c>
      <c r="AL1727" s="95">
        <f t="shared" si="398"/>
        <v>0</v>
      </c>
      <c r="AM1727" s="107">
        <v>0</v>
      </c>
      <c r="AN1727" s="98">
        <f t="shared" si="399"/>
        <v>14652.481842000114</v>
      </c>
      <c r="AO1727" s="99" t="e">
        <f>SUMIF([1]Sheet1!$AB:$AB,E1727,[1]Sheet1!$AA:$AA)</f>
        <v>#VALUE!</v>
      </c>
      <c r="AP1727" s="100" t="str">
        <f t="shared" si="400"/>
        <v/>
      </c>
      <c r="AQ1727" s="97">
        <f t="shared" si="401"/>
        <v>1</v>
      </c>
      <c r="AR1727" s="100">
        <f t="shared" si="402"/>
        <v>1.2019586051257209</v>
      </c>
      <c r="AS1727" s="101">
        <f t="shared" si="403"/>
        <v>0.29391020624391373</v>
      </c>
      <c r="AT1727" s="100">
        <v>9.2798501423243085E-2</v>
      </c>
      <c r="AU1727" s="108">
        <f t="shared" si="404"/>
        <v>0</v>
      </c>
    </row>
    <row r="1728" spans="1:47">
      <c r="A1728" s="21">
        <v>44927</v>
      </c>
      <c r="B1728" s="23" t="s">
        <v>13</v>
      </c>
      <c r="C1728" s="23" t="s">
        <v>1532</v>
      </c>
      <c r="D1728" s="23" t="s">
        <v>1597</v>
      </c>
      <c r="E1728" s="23">
        <v>1003800060</v>
      </c>
      <c r="F1728" s="23" t="s">
        <v>32</v>
      </c>
      <c r="G1728" s="23">
        <v>1070351</v>
      </c>
      <c r="H1728" s="37" t="s">
        <v>20</v>
      </c>
      <c r="I1728" s="4" t="s">
        <v>3529</v>
      </c>
      <c r="J1728" s="4" t="s">
        <v>3566</v>
      </c>
      <c r="K1728" s="24">
        <v>53264.329999999958</v>
      </c>
      <c r="L1728" s="24">
        <v>53264.329999999958</v>
      </c>
      <c r="M1728" s="29">
        <v>3</v>
      </c>
      <c r="N1728" s="29">
        <v>1</v>
      </c>
      <c r="O1728" s="29">
        <v>203</v>
      </c>
      <c r="P1728" s="29">
        <v>2581</v>
      </c>
      <c r="Q1728" s="29">
        <v>31319.099999999991</v>
      </c>
      <c r="R1728" s="28">
        <v>164221.27000000002</v>
      </c>
      <c r="S1728" s="28">
        <v>1973339.5399999993</v>
      </c>
      <c r="T1728" s="28">
        <v>347200</v>
      </c>
      <c r="U1728" s="28">
        <v>2300809</v>
      </c>
      <c r="V1728" s="29">
        <v>3</v>
      </c>
      <c r="W1728" s="29">
        <v>131</v>
      </c>
      <c r="X1728" s="32">
        <f t="shared" si="390"/>
        <v>206</v>
      </c>
      <c r="Y1728" s="33">
        <f t="shared" si="391"/>
        <v>33900.099999999991</v>
      </c>
      <c r="Z1728" s="33">
        <f t="shared" si="392"/>
        <v>2137560.8099999996</v>
      </c>
      <c r="AA1728" s="33">
        <f t="shared" si="393"/>
        <v>2648009</v>
      </c>
      <c r="AB1728" s="5">
        <v>134</v>
      </c>
      <c r="AC1728" s="6">
        <v>5838302.9299999997</v>
      </c>
      <c r="AD1728" s="32">
        <v>16</v>
      </c>
      <c r="AE1728" s="67">
        <f t="shared" si="394"/>
        <v>0.65048543689320393</v>
      </c>
      <c r="AF1728" s="70">
        <f>IF(C1728=Sheet6!$E$3,Sheet6!$E$4,IF('January 2023'!C1728=Sheet6!$F$3,Sheet6!$F$4,IF('January 2023'!C1728=Sheet6!$G$3,Sheet6!$G$4,IF('January 2023'!C1728=Sheet6!$H$3,Sheet6!$H$4,IF('January 2023'!C1728=Sheet6!$I$3,Sheet6!$I$4,IF('January 2023'!C1728=Sheet6!$J$3,Sheet6!$J$4,IF('January 2023'!C1728=Sheet6!$K$3,Sheet6!$K$4,IF('January 2023'!C1728=Sheet6!$L$3,Sheet6!$L$4))))))))</f>
        <v>9.2798501423243085E-2</v>
      </c>
      <c r="AG1728" s="74">
        <f t="shared" si="395"/>
        <v>0.63645032238272814</v>
      </c>
      <c r="AH1728" s="71">
        <v>0.8536999999999999</v>
      </c>
      <c r="AI1728" s="72">
        <f t="shared" si="396"/>
        <v>0</v>
      </c>
      <c r="AJ1728" s="73">
        <f t="shared" si="397"/>
        <v>0.65048543689320393</v>
      </c>
      <c r="AK1728" s="73">
        <v>0.77137015336104409</v>
      </c>
      <c r="AL1728" s="95">
        <f t="shared" si="398"/>
        <v>0</v>
      </c>
      <c r="AM1728" s="107">
        <v>2</v>
      </c>
      <c r="AN1728" s="98">
        <f t="shared" si="399"/>
        <v>11571.658520999968</v>
      </c>
      <c r="AO1728" s="99" t="e">
        <f>SUMIF([1]Sheet1!$AB:$AB,E1728,[1]Sheet1!$AA:$AA)</f>
        <v>#VALUE!</v>
      </c>
      <c r="AP1728" s="100" t="str">
        <f t="shared" si="400"/>
        <v/>
      </c>
      <c r="AQ1728" s="97">
        <f t="shared" si="401"/>
        <v>1</v>
      </c>
      <c r="AR1728" s="100">
        <f t="shared" si="402"/>
        <v>1.2387993771274279</v>
      </c>
      <c r="AS1728" s="101">
        <f t="shared" si="403"/>
        <v>0.2115657370597257</v>
      </c>
      <c r="AT1728" s="100">
        <v>9.2798501423243085E-2</v>
      </c>
      <c r="AU1728" s="108">
        <f t="shared" si="404"/>
        <v>0</v>
      </c>
    </row>
    <row r="1729" spans="1:47">
      <c r="A1729" s="21">
        <v>44927</v>
      </c>
      <c r="B1729" s="22" t="s">
        <v>13</v>
      </c>
      <c r="C1729" s="22" t="s">
        <v>1532</v>
      </c>
      <c r="D1729" s="22" t="s">
        <v>1582</v>
      </c>
      <c r="E1729" s="22">
        <v>1000321497</v>
      </c>
      <c r="F1729" s="22" t="s">
        <v>32</v>
      </c>
      <c r="G1729" s="22">
        <v>1070363</v>
      </c>
      <c r="H1729" s="36" t="s">
        <v>20</v>
      </c>
      <c r="I1729" s="4" t="s">
        <v>3534</v>
      </c>
      <c r="J1729" s="4" t="s">
        <v>3571</v>
      </c>
      <c r="K1729" s="25">
        <v>53235.200000000186</v>
      </c>
      <c r="L1729" s="25">
        <v>53235.200000000186</v>
      </c>
      <c r="M1729" s="26">
        <v>1</v>
      </c>
      <c r="N1729" s="26">
        <v>0</v>
      </c>
      <c r="O1729" s="26">
        <v>257</v>
      </c>
      <c r="P1729" s="26">
        <v>1200</v>
      </c>
      <c r="Q1729" s="26">
        <v>38417.200000000004</v>
      </c>
      <c r="R1729" s="27">
        <v>75938.55</v>
      </c>
      <c r="S1729" s="27">
        <v>2423591.5999999992</v>
      </c>
      <c r="T1729" s="28">
        <v>110000</v>
      </c>
      <c r="U1729" s="27">
        <v>2838423</v>
      </c>
      <c r="V1729" s="29">
        <v>2</v>
      </c>
      <c r="W1729" s="26">
        <v>185</v>
      </c>
      <c r="X1729" s="30">
        <f t="shared" si="390"/>
        <v>258</v>
      </c>
      <c r="Y1729" s="31">
        <f t="shared" si="391"/>
        <v>39617.200000000004</v>
      </c>
      <c r="Z1729" s="31">
        <f t="shared" si="392"/>
        <v>2499530.149999999</v>
      </c>
      <c r="AA1729" s="31">
        <f t="shared" si="393"/>
        <v>2948423</v>
      </c>
      <c r="AB1729" s="5">
        <v>187</v>
      </c>
      <c r="AC1729" s="6">
        <v>9998799.4500000011</v>
      </c>
      <c r="AD1729" s="30">
        <v>25</v>
      </c>
      <c r="AE1729" s="67">
        <f t="shared" si="394"/>
        <v>0.72480620155038755</v>
      </c>
      <c r="AF1729" s="70">
        <f>IF(C1729=Sheet6!$E$3,Sheet6!$E$4,IF('January 2023'!C1729=Sheet6!$F$3,Sheet6!$F$4,IF('January 2023'!C1729=Sheet6!$G$3,Sheet6!$G$4,IF('January 2023'!C1729=Sheet6!$H$3,Sheet6!$H$4,IF('January 2023'!C1729=Sheet6!$I$3,Sheet6!$I$4,IF('January 2023'!C1729=Sheet6!$J$3,Sheet6!$J$4,IF('January 2023'!C1729=Sheet6!$K$3,Sheet6!$K$4,IF('January 2023'!C1729=Sheet6!$L$3,Sheet6!$L$4))))))))</f>
        <v>9.2798501423243085E-2</v>
      </c>
      <c r="AG1729" s="74">
        <f t="shared" si="395"/>
        <v>0.74419181293579939</v>
      </c>
      <c r="AH1729" s="71">
        <v>0.8536999999999999</v>
      </c>
      <c r="AI1729" s="72">
        <f t="shared" si="396"/>
        <v>0</v>
      </c>
      <c r="AJ1729" s="73">
        <f t="shared" si="397"/>
        <v>0.72480620155038755</v>
      </c>
      <c r="AK1729" s="73">
        <v>0.77137015336104409</v>
      </c>
      <c r="AL1729" s="95">
        <f t="shared" si="398"/>
        <v>0</v>
      </c>
      <c r="AM1729" s="107">
        <v>1</v>
      </c>
      <c r="AN1729" s="98">
        <f t="shared" si="399"/>
        <v>5829.6902400001491</v>
      </c>
      <c r="AO1729" s="99" t="e">
        <f>SUMIF([1]Sheet1!$AB:$AB,E1729,[1]Sheet1!$AA:$AA)</f>
        <v>#VALUE!</v>
      </c>
      <c r="AP1729" s="100" t="str">
        <f t="shared" si="400"/>
        <v/>
      </c>
      <c r="AQ1729" s="97">
        <f t="shared" si="401"/>
        <v>1</v>
      </c>
      <c r="AR1729" s="100">
        <f t="shared" si="402"/>
        <v>1.1795908923123017</v>
      </c>
      <c r="AS1729" s="101">
        <f t="shared" si="403"/>
        <v>0.12215811532755083</v>
      </c>
      <c r="AT1729" s="100">
        <v>9.2798501423243085E-2</v>
      </c>
      <c r="AU1729" s="108">
        <f t="shared" si="404"/>
        <v>0</v>
      </c>
    </row>
    <row r="1730" spans="1:47">
      <c r="A1730" s="21">
        <v>44927</v>
      </c>
      <c r="B1730" s="22" t="s">
        <v>13</v>
      </c>
      <c r="C1730" s="22" t="s">
        <v>1532</v>
      </c>
      <c r="D1730" s="22" t="s">
        <v>1595</v>
      </c>
      <c r="E1730" s="22">
        <v>1001611406</v>
      </c>
      <c r="F1730" s="22" t="s">
        <v>32</v>
      </c>
      <c r="G1730" s="22">
        <v>1070363</v>
      </c>
      <c r="H1730" s="36" t="s">
        <v>20</v>
      </c>
      <c r="I1730" s="4" t="s">
        <v>3533</v>
      </c>
      <c r="J1730" s="4" t="s">
        <v>3570</v>
      </c>
      <c r="K1730" s="25">
        <v>50800.410000000149</v>
      </c>
      <c r="L1730" s="25">
        <v>50800.410000000149</v>
      </c>
      <c r="M1730" s="26">
        <v>3</v>
      </c>
      <c r="N1730" s="26">
        <v>0</v>
      </c>
      <c r="O1730" s="26">
        <v>224</v>
      </c>
      <c r="P1730" s="26">
        <v>3600</v>
      </c>
      <c r="Q1730" s="26">
        <v>39723.500000000015</v>
      </c>
      <c r="R1730" s="27">
        <v>227815.65000000002</v>
      </c>
      <c r="S1730" s="27">
        <v>2569797.11</v>
      </c>
      <c r="T1730" s="28">
        <v>70000</v>
      </c>
      <c r="U1730" s="27">
        <v>2809744</v>
      </c>
      <c r="V1730" s="29">
        <v>3</v>
      </c>
      <c r="W1730" s="26">
        <v>193</v>
      </c>
      <c r="X1730" s="30">
        <f t="shared" si="390"/>
        <v>227</v>
      </c>
      <c r="Y1730" s="31">
        <f t="shared" si="391"/>
        <v>43323.500000000015</v>
      </c>
      <c r="Z1730" s="31">
        <f t="shared" si="392"/>
        <v>2797612.76</v>
      </c>
      <c r="AA1730" s="31">
        <f t="shared" si="393"/>
        <v>2879744</v>
      </c>
      <c r="AB1730" s="5">
        <v>196</v>
      </c>
      <c r="AC1730" s="6">
        <v>5799479.8400000008</v>
      </c>
      <c r="AD1730" s="30">
        <v>13</v>
      </c>
      <c r="AE1730" s="67">
        <f t="shared" si="394"/>
        <v>0.86343612334801767</v>
      </c>
      <c r="AF1730" s="70">
        <f>IF(C1730=Sheet6!$E$3,Sheet6!$E$4,IF('January 2023'!C1730=Sheet6!$F$3,Sheet6!$F$4,IF('January 2023'!C1730=Sheet6!$G$3,Sheet6!$G$4,IF('January 2023'!C1730=Sheet6!$H$3,Sheet6!$H$4,IF('January 2023'!C1730=Sheet6!$I$3,Sheet6!$I$4,IF('January 2023'!C1730=Sheet6!$J$3,Sheet6!$J$4,IF('January 2023'!C1730=Sheet6!$K$3,Sheet6!$K$4,IF('January 2023'!C1730=Sheet6!$L$3,Sheet6!$L$4))))))))</f>
        <v>9.2798501423243085E-2</v>
      </c>
      <c r="AG1730" s="74">
        <f t="shared" si="395"/>
        <v>0.85281792017032709</v>
      </c>
      <c r="AH1730" s="71">
        <v>0.8536999999999999</v>
      </c>
      <c r="AI1730" s="72">
        <f t="shared" si="396"/>
        <v>0</v>
      </c>
      <c r="AJ1730" s="73">
        <f t="shared" si="397"/>
        <v>0.86343612334801767</v>
      </c>
      <c r="AK1730" s="73">
        <v>0.77137015336104409</v>
      </c>
      <c r="AL1730" s="95">
        <f t="shared" si="398"/>
        <v>1</v>
      </c>
      <c r="AM1730" s="107">
        <v>0</v>
      </c>
      <c r="AN1730" s="98">
        <f t="shared" si="399"/>
        <v>44.81001700010529</v>
      </c>
      <c r="AO1730" s="99" t="e">
        <f>SUMIF([1]Sheet1!$AB:$AB,E1730,[1]Sheet1!$AA:$AA)</f>
        <v>#VALUE!</v>
      </c>
      <c r="AP1730" s="100" t="str">
        <f t="shared" si="400"/>
        <v/>
      </c>
      <c r="AQ1730" s="97">
        <f t="shared" si="401"/>
        <v>1</v>
      </c>
      <c r="AR1730" s="100">
        <f t="shared" si="402"/>
        <v>1.02935761559795</v>
      </c>
      <c r="AS1730" s="101">
        <f t="shared" si="403"/>
        <v>0.12214537915426926</v>
      </c>
      <c r="AT1730" s="100">
        <v>9.2798501423243085E-2</v>
      </c>
      <c r="AU1730" s="108">
        <f t="shared" si="404"/>
        <v>0</v>
      </c>
    </row>
    <row r="1731" spans="1:47">
      <c r="A1731" s="21">
        <v>44927</v>
      </c>
      <c r="B1731" s="22" t="s">
        <v>13</v>
      </c>
      <c r="C1731" s="22" t="s">
        <v>1532</v>
      </c>
      <c r="D1731" s="22" t="s">
        <v>1596</v>
      </c>
      <c r="E1731" s="22">
        <v>1001610520</v>
      </c>
      <c r="F1731" s="22" t="s">
        <v>32</v>
      </c>
      <c r="G1731" s="22">
        <v>1070351</v>
      </c>
      <c r="H1731" s="36" t="s">
        <v>20</v>
      </c>
      <c r="I1731" s="4" t="s">
        <v>3531</v>
      </c>
      <c r="J1731" s="4" t="s">
        <v>3568</v>
      </c>
      <c r="K1731" s="25">
        <v>49922.169999999925</v>
      </c>
      <c r="L1731" s="25">
        <v>49922.169999999925</v>
      </c>
      <c r="M1731" s="26">
        <v>2</v>
      </c>
      <c r="N1731" s="26">
        <v>0</v>
      </c>
      <c r="O1731" s="26">
        <v>205</v>
      </c>
      <c r="P1731" s="26">
        <v>3335</v>
      </c>
      <c r="Q1731" s="26">
        <v>29066.499999999989</v>
      </c>
      <c r="R1731" s="27">
        <v>212629.53999999998</v>
      </c>
      <c r="S1731" s="27">
        <v>1858990.9599999988</v>
      </c>
      <c r="T1731" s="28">
        <v>136500</v>
      </c>
      <c r="U1731" s="27">
        <v>2205400</v>
      </c>
      <c r="V1731" s="29">
        <v>2</v>
      </c>
      <c r="W1731" s="26">
        <v>131</v>
      </c>
      <c r="X1731" s="30">
        <f t="shared" si="390"/>
        <v>207</v>
      </c>
      <c r="Y1731" s="31">
        <f t="shared" si="391"/>
        <v>32401.499999999989</v>
      </c>
      <c r="Z1731" s="31">
        <f t="shared" si="392"/>
        <v>2071620.4999999988</v>
      </c>
      <c r="AA1731" s="31">
        <f t="shared" si="393"/>
        <v>2341900</v>
      </c>
      <c r="AB1731" s="5">
        <v>133</v>
      </c>
      <c r="AC1731" s="6">
        <v>9022262.6300000008</v>
      </c>
      <c r="AD1731" s="30">
        <v>13</v>
      </c>
      <c r="AE1731" s="67">
        <f t="shared" si="394"/>
        <v>0.64251207729468596</v>
      </c>
      <c r="AF1731" s="70">
        <f>IF(C1731=Sheet6!$E$3,Sheet6!$E$4,IF('January 2023'!C1731=Sheet6!$F$3,Sheet6!$F$4,IF('January 2023'!C1731=Sheet6!$G$3,Sheet6!$G$4,IF('January 2023'!C1731=Sheet6!$H$3,Sheet6!$H$4,IF('January 2023'!C1731=Sheet6!$I$3,Sheet6!$I$4,IF('January 2023'!C1731=Sheet6!$J$3,Sheet6!$J$4,IF('January 2023'!C1731=Sheet6!$K$3,Sheet6!$K$4,IF('January 2023'!C1731=Sheet6!$L$3,Sheet6!$L$4))))))))</f>
        <v>9.2798501423243085E-2</v>
      </c>
      <c r="AG1731" s="74">
        <f t="shared" si="395"/>
        <v>0.64904029612494885</v>
      </c>
      <c r="AH1731" s="71">
        <v>0.8536999999999999</v>
      </c>
      <c r="AI1731" s="72">
        <f t="shared" si="396"/>
        <v>0</v>
      </c>
      <c r="AJ1731" s="73">
        <f t="shared" si="397"/>
        <v>0.64251207729468596</v>
      </c>
      <c r="AK1731" s="73">
        <v>0.77137015336104409</v>
      </c>
      <c r="AL1731" s="95">
        <f t="shared" si="398"/>
        <v>0</v>
      </c>
      <c r="AM1731" s="107">
        <v>0</v>
      </c>
      <c r="AN1731" s="98">
        <f t="shared" si="399"/>
        <v>10217.056528999939</v>
      </c>
      <c r="AO1731" s="99" t="e">
        <f>SUMIF([1]Sheet1!$AB:$AB,E1731,[1]Sheet1!$AA:$AA)</f>
        <v>#VALUE!</v>
      </c>
      <c r="AP1731" s="100" t="str">
        <f t="shared" si="400"/>
        <v/>
      </c>
      <c r="AQ1731" s="97">
        <f t="shared" si="401"/>
        <v>1</v>
      </c>
      <c r="AR1731" s="100">
        <f t="shared" si="402"/>
        <v>1.1304676701162213</v>
      </c>
      <c r="AS1731" s="101">
        <f t="shared" si="403"/>
        <v>0.26628092862808672</v>
      </c>
      <c r="AT1731" s="100">
        <v>9.2798501423243085E-2</v>
      </c>
      <c r="AU1731" s="108">
        <f t="shared" si="404"/>
        <v>0</v>
      </c>
    </row>
    <row r="1732" spans="1:47">
      <c r="A1732" s="21">
        <v>44927</v>
      </c>
      <c r="B1732" s="22" t="s">
        <v>13</v>
      </c>
      <c r="C1732" s="22" t="s">
        <v>1532</v>
      </c>
      <c r="D1732" s="22" t="s">
        <v>1587</v>
      </c>
      <c r="E1732" s="22">
        <v>1001610508</v>
      </c>
      <c r="F1732" s="22" t="s">
        <v>32</v>
      </c>
      <c r="G1732" s="22">
        <v>1070351</v>
      </c>
      <c r="H1732" s="36" t="s">
        <v>20</v>
      </c>
      <c r="I1732" s="4" t="s">
        <v>3530</v>
      </c>
      <c r="J1732" s="4" t="s">
        <v>3567</v>
      </c>
      <c r="K1732" s="25">
        <v>45023.910000000033</v>
      </c>
      <c r="L1732" s="25">
        <v>45023.910000000033</v>
      </c>
      <c r="M1732" s="26">
        <v>5</v>
      </c>
      <c r="N1732" s="26">
        <v>0</v>
      </c>
      <c r="O1732" s="26">
        <v>241</v>
      </c>
      <c r="P1732" s="26">
        <v>5750</v>
      </c>
      <c r="Q1732" s="26">
        <v>40755.999999999993</v>
      </c>
      <c r="R1732" s="27">
        <v>363872.22000000003</v>
      </c>
      <c r="S1732" s="27">
        <v>2590577.9600000004</v>
      </c>
      <c r="T1732" s="28">
        <v>145000</v>
      </c>
      <c r="U1732" s="27">
        <v>2842601</v>
      </c>
      <c r="V1732" s="29">
        <v>4</v>
      </c>
      <c r="W1732" s="26">
        <v>175</v>
      </c>
      <c r="X1732" s="30">
        <f t="shared" ref="X1732:X1795" si="405">IFERROR(SUM(M1732,O1732),"")</f>
        <v>246</v>
      </c>
      <c r="Y1732" s="31">
        <f t="shared" ref="Y1732:Y1795" si="406">IFERROR(SUM(P1732:Q1732),"")</f>
        <v>46505.999999999993</v>
      </c>
      <c r="Z1732" s="31">
        <f t="shared" ref="Z1732:Z1795" si="407">IFERROR(SUM(R1732:S1732),"")</f>
        <v>2954450.1800000006</v>
      </c>
      <c r="AA1732" s="31">
        <f t="shared" ref="AA1732:AA1795" si="408">IFERROR(SUM(T1732:U1732),"")</f>
        <v>2987601</v>
      </c>
      <c r="AB1732" s="5">
        <v>179</v>
      </c>
      <c r="AC1732" s="6">
        <v>7302145.9900000002</v>
      </c>
      <c r="AD1732" s="30">
        <v>16</v>
      </c>
      <c r="AE1732" s="67">
        <f t="shared" si="394"/>
        <v>0.72764227642276424</v>
      </c>
      <c r="AF1732" s="70">
        <f>IF(C1732=Sheet6!$E$3,Sheet6!$E$4,IF('January 2023'!C1732=Sheet6!$F$3,Sheet6!$F$4,IF('January 2023'!C1732=Sheet6!$G$3,Sheet6!$G$4,IF('January 2023'!C1732=Sheet6!$H$3,Sheet6!$H$4,IF('January 2023'!C1732=Sheet6!$I$3,Sheet6!$I$4,IF('January 2023'!C1732=Sheet6!$J$3,Sheet6!$J$4,IF('January 2023'!C1732=Sheet6!$K$3,Sheet6!$K$4,IF('January 2023'!C1732=Sheet6!$L$3,Sheet6!$L$4))))))))</f>
        <v>9.2798501423243085E-2</v>
      </c>
      <c r="AG1732" s="74">
        <f t="shared" si="395"/>
        <v>1.0329178429860926</v>
      </c>
      <c r="AH1732" s="71">
        <v>0.8536999999999999</v>
      </c>
      <c r="AI1732" s="72">
        <f t="shared" si="396"/>
        <v>1</v>
      </c>
      <c r="AJ1732" s="73">
        <f t="shared" si="397"/>
        <v>0.72764227642276424</v>
      </c>
      <c r="AK1732" s="73">
        <v>0.77137015336104409</v>
      </c>
      <c r="AL1732" s="95">
        <f t="shared" si="398"/>
        <v>0</v>
      </c>
      <c r="AM1732" s="107">
        <v>0</v>
      </c>
      <c r="AN1732" s="98">
        <f t="shared" si="399"/>
        <v>0</v>
      </c>
      <c r="AO1732" s="99" t="e">
        <f>SUMIF([1]Sheet1!$AB:$AB,E1732,[1]Sheet1!$AA:$AA)</f>
        <v>#VALUE!</v>
      </c>
      <c r="AP1732" s="100">
        <f t="shared" si="400"/>
        <v>1</v>
      </c>
      <c r="AQ1732" s="97">
        <f t="shared" si="401"/>
        <v>0</v>
      </c>
      <c r="AR1732" s="100">
        <f t="shared" si="402"/>
        <v>1.0112206393678296</v>
      </c>
      <c r="AS1732" s="101">
        <f t="shared" si="403"/>
        <v>-4.4507841598836029E-2</v>
      </c>
      <c r="AT1732" s="100">
        <v>9.2798501423243085E-2</v>
      </c>
      <c r="AU1732" s="108">
        <f t="shared" si="404"/>
        <v>1</v>
      </c>
    </row>
    <row r="1733" spans="1:47">
      <c r="A1733" s="21">
        <v>44927</v>
      </c>
      <c r="B1733" s="23" t="s">
        <v>13</v>
      </c>
      <c r="C1733" s="23" t="s">
        <v>1532</v>
      </c>
      <c r="D1733" s="23" t="s">
        <v>1584</v>
      </c>
      <c r="E1733" s="23">
        <v>1000975518</v>
      </c>
      <c r="F1733" s="23" t="s">
        <v>32</v>
      </c>
      <c r="G1733" s="23">
        <v>1070351</v>
      </c>
      <c r="H1733" s="37" t="s">
        <v>20</v>
      </c>
      <c r="I1733" s="4" t="s">
        <v>3534</v>
      </c>
      <c r="J1733" s="4" t="s">
        <v>3571</v>
      </c>
      <c r="K1733" s="24">
        <v>44510.400000000373</v>
      </c>
      <c r="L1733" s="24">
        <v>44510.400000000373</v>
      </c>
      <c r="M1733" s="29">
        <v>0</v>
      </c>
      <c r="N1733" s="29">
        <v>0</v>
      </c>
      <c r="O1733" s="29">
        <v>130</v>
      </c>
      <c r="P1733" s="29">
        <v>0</v>
      </c>
      <c r="Q1733" s="29">
        <v>38627.1</v>
      </c>
      <c r="R1733" s="28">
        <v>0</v>
      </c>
      <c r="S1733" s="28">
        <v>2456358.14</v>
      </c>
      <c r="T1733" s="28">
        <v>0</v>
      </c>
      <c r="U1733" s="28">
        <v>2607644</v>
      </c>
      <c r="V1733" s="29">
        <v>0</v>
      </c>
      <c r="W1733" s="29">
        <v>88</v>
      </c>
      <c r="X1733" s="32">
        <f t="shared" si="405"/>
        <v>130</v>
      </c>
      <c r="Y1733" s="33">
        <f t="shared" si="406"/>
        <v>38627.1</v>
      </c>
      <c r="Z1733" s="33">
        <f t="shared" si="407"/>
        <v>2456358.14</v>
      </c>
      <c r="AA1733" s="33">
        <f t="shared" si="408"/>
        <v>2607644</v>
      </c>
      <c r="AB1733" s="5">
        <v>88</v>
      </c>
      <c r="AC1733" s="6">
        <v>2260281.6699999995</v>
      </c>
      <c r="AD1733" s="32">
        <v>9</v>
      </c>
      <c r="AE1733" s="67">
        <f t="shared" ref="AE1733:AE1796" si="409">IFERROR((AB1733/X1733),"")</f>
        <v>0.67692307692307696</v>
      </c>
      <c r="AF1733" s="70">
        <f>IF(C1733=Sheet6!$E$3,Sheet6!$E$4,IF('January 2023'!C1733=Sheet6!$F$3,Sheet6!$F$4,IF('January 2023'!C1733=Sheet6!$G$3,Sheet6!$G$4,IF('January 2023'!C1733=Sheet6!$H$3,Sheet6!$H$4,IF('January 2023'!C1733=Sheet6!$I$3,Sheet6!$I$4,IF('January 2023'!C1733=Sheet6!$J$3,Sheet6!$J$4,IF('January 2023'!C1733=Sheet6!$K$3,Sheet6!$K$4,IF('January 2023'!C1733=Sheet6!$L$3,Sheet6!$L$4))))))))</f>
        <v>9.2798501423243085E-2</v>
      </c>
      <c r="AG1733" s="74">
        <f t="shared" ref="AG1733:AG1796" si="410">IFERROR(Y1733/L1733,0)</f>
        <v>0.86782190229698397</v>
      </c>
      <c r="AH1733" s="71">
        <v>0.8536999999999999</v>
      </c>
      <c r="AI1733" s="72">
        <f t="shared" ref="AI1733:AI1796" si="411">IF(AG1733&gt;AH1733,1,0)</f>
        <v>1</v>
      </c>
      <c r="AJ1733" s="73">
        <f t="shared" ref="AJ1733:AJ1796" si="412">IFERROR(AB1733/X1733,0)</f>
        <v>0.67692307692307696</v>
      </c>
      <c r="AK1733" s="73">
        <v>0.77137015336104409</v>
      </c>
      <c r="AL1733" s="95">
        <f t="shared" ref="AL1733:AL1796" si="413">IF(AJ1733&gt;=AK1733,1,0)</f>
        <v>0</v>
      </c>
      <c r="AM1733" s="107">
        <v>1</v>
      </c>
      <c r="AN1733" s="98">
        <f t="shared" ref="AN1733:AN1796" si="414">IF(((AH1733*L1733)-(AG1733*L1733))&lt;0,0,((AH1733*L1733)-(AG1733*L1733)))</f>
        <v>0</v>
      </c>
      <c r="AO1733" s="99" t="e">
        <f>SUMIF([1]Sheet1!$AB:$AB,E1733,[1]Sheet1!$AA:$AA)</f>
        <v>#VALUE!</v>
      </c>
      <c r="AP1733" s="100">
        <f t="shared" ref="AP1733:AP1796" si="415">IF(AN1733=0,100%,IFERROR((AO1733/AN1733),""))</f>
        <v>1</v>
      </c>
      <c r="AQ1733" s="97">
        <f t="shared" ref="AQ1733:AQ1796" si="416">IF(AND(AN1733&gt;0,AP1733&gt;=100%),1,0)</f>
        <v>0</v>
      </c>
      <c r="AR1733" s="100">
        <f t="shared" ref="AR1733:AR1796" si="417">IFERROR(AA1733/Z1733,0)</f>
        <v>1.0615894960659116</v>
      </c>
      <c r="AS1733" s="101">
        <f t="shared" ref="AS1733:AS1796" si="418">1-(AR1733*AG1733)</f>
        <v>7.8729384065584052E-2</v>
      </c>
      <c r="AT1733" s="100">
        <v>9.2798501423243085E-2</v>
      </c>
      <c r="AU1733" s="108">
        <f t="shared" ref="AU1733:AU1796" si="419">IF(AS1733&lt;=AT1733,1,0)</f>
        <v>1</v>
      </c>
    </row>
    <row r="1734" spans="1:47">
      <c r="A1734" s="21">
        <v>44927</v>
      </c>
      <c r="B1734" s="22" t="s">
        <v>13</v>
      </c>
      <c r="C1734" s="22" t="s">
        <v>1532</v>
      </c>
      <c r="D1734" s="22" t="s">
        <v>1592</v>
      </c>
      <c r="E1734" s="22">
        <v>1001611456</v>
      </c>
      <c r="F1734" s="22" t="s">
        <v>32</v>
      </c>
      <c r="G1734" s="22">
        <v>1070351</v>
      </c>
      <c r="H1734" s="36" t="s">
        <v>20</v>
      </c>
      <c r="I1734" s="4" t="s">
        <v>3528</v>
      </c>
      <c r="J1734" s="4" t="s">
        <v>3565</v>
      </c>
      <c r="K1734" s="25">
        <v>42020.850000000093</v>
      </c>
      <c r="L1734" s="25">
        <v>42020.850000000093</v>
      </c>
      <c r="M1734" s="26">
        <v>3</v>
      </c>
      <c r="N1734" s="26">
        <v>0</v>
      </c>
      <c r="O1734" s="26">
        <v>141</v>
      </c>
      <c r="P1734" s="26">
        <v>3600</v>
      </c>
      <c r="Q1734" s="26">
        <v>24875.400000000005</v>
      </c>
      <c r="R1734" s="27">
        <v>227815.65000000002</v>
      </c>
      <c r="S1734" s="27">
        <v>1558979.4799999993</v>
      </c>
      <c r="T1734" s="28">
        <v>49950</v>
      </c>
      <c r="U1734" s="27">
        <v>1916600</v>
      </c>
      <c r="V1734" s="29">
        <v>2</v>
      </c>
      <c r="W1734" s="26">
        <v>100</v>
      </c>
      <c r="X1734" s="30">
        <f t="shared" si="405"/>
        <v>144</v>
      </c>
      <c r="Y1734" s="31">
        <f t="shared" si="406"/>
        <v>28475.400000000005</v>
      </c>
      <c r="Z1734" s="31">
        <f t="shared" si="407"/>
        <v>1786795.1299999994</v>
      </c>
      <c r="AA1734" s="31">
        <f t="shared" si="408"/>
        <v>1966550</v>
      </c>
      <c r="AB1734" s="5">
        <v>102</v>
      </c>
      <c r="AC1734" s="6">
        <v>6124584.1399999997</v>
      </c>
      <c r="AD1734" s="30">
        <v>13</v>
      </c>
      <c r="AE1734" s="67">
        <f t="shared" si="409"/>
        <v>0.70833333333333337</v>
      </c>
      <c r="AF1734" s="70">
        <f>IF(C1734=Sheet6!$E$3,Sheet6!$E$4,IF('January 2023'!C1734=Sheet6!$F$3,Sheet6!$F$4,IF('January 2023'!C1734=Sheet6!$G$3,Sheet6!$G$4,IF('January 2023'!C1734=Sheet6!$H$3,Sheet6!$H$4,IF('January 2023'!C1734=Sheet6!$I$3,Sheet6!$I$4,IF('January 2023'!C1734=Sheet6!$J$3,Sheet6!$J$4,IF('January 2023'!C1734=Sheet6!$K$3,Sheet6!$K$4,IF('January 2023'!C1734=Sheet6!$L$3,Sheet6!$L$4))))))))</f>
        <v>9.2798501423243085E-2</v>
      </c>
      <c r="AG1734" s="74">
        <f t="shared" si="410"/>
        <v>0.67764930980691584</v>
      </c>
      <c r="AH1734" s="71">
        <v>0.8536999999999999</v>
      </c>
      <c r="AI1734" s="72">
        <f t="shared" si="411"/>
        <v>0</v>
      </c>
      <c r="AJ1734" s="73">
        <f t="shared" si="412"/>
        <v>0.70833333333333337</v>
      </c>
      <c r="AK1734" s="73">
        <v>0.77137015336104409</v>
      </c>
      <c r="AL1734" s="95">
        <f t="shared" si="413"/>
        <v>0</v>
      </c>
      <c r="AM1734" s="107">
        <v>0</v>
      </c>
      <c r="AN1734" s="98">
        <f t="shared" si="414"/>
        <v>7397.7996450000719</v>
      </c>
      <c r="AO1734" s="99" t="e">
        <f>SUMIF([1]Sheet1!$AB:$AB,E1734,[1]Sheet1!$AA:$AA)</f>
        <v>#VALUE!</v>
      </c>
      <c r="AP1734" s="100" t="str">
        <f t="shared" si="415"/>
        <v/>
      </c>
      <c r="AQ1734" s="97">
        <f t="shared" si="416"/>
        <v>1</v>
      </c>
      <c r="AR1734" s="100">
        <f t="shared" si="417"/>
        <v>1.1006018356452543</v>
      </c>
      <c r="AS1734" s="101">
        <f t="shared" si="418"/>
        <v>0.25417792570276887</v>
      </c>
      <c r="AT1734" s="100">
        <v>9.2798501423243085E-2</v>
      </c>
      <c r="AU1734" s="108">
        <f t="shared" si="419"/>
        <v>0</v>
      </c>
    </row>
    <row r="1735" spans="1:47">
      <c r="A1735" s="21">
        <v>44927</v>
      </c>
      <c r="B1735" s="23" t="s">
        <v>13</v>
      </c>
      <c r="C1735" s="23" t="s">
        <v>1532</v>
      </c>
      <c r="D1735" s="23" t="s">
        <v>1591</v>
      </c>
      <c r="E1735" s="23">
        <v>1001610518</v>
      </c>
      <c r="F1735" s="23" t="s">
        <v>32</v>
      </c>
      <c r="G1735" s="23">
        <v>1070351</v>
      </c>
      <c r="H1735" s="37" t="s">
        <v>20</v>
      </c>
      <c r="I1735" s="4" t="s">
        <v>3529</v>
      </c>
      <c r="J1735" s="4" t="s">
        <v>3566</v>
      </c>
      <c r="K1735" s="24">
        <v>41613.820000000065</v>
      </c>
      <c r="L1735" s="24">
        <v>41613.820000000065</v>
      </c>
      <c r="M1735" s="29">
        <v>3</v>
      </c>
      <c r="N1735" s="29">
        <v>0</v>
      </c>
      <c r="O1735" s="29">
        <v>175</v>
      </c>
      <c r="P1735" s="29">
        <v>3600</v>
      </c>
      <c r="Q1735" s="29">
        <v>30202.19999999999</v>
      </c>
      <c r="R1735" s="28">
        <v>227815.65000000002</v>
      </c>
      <c r="S1735" s="28">
        <v>1930327.0999999994</v>
      </c>
      <c r="T1735" s="28">
        <v>0</v>
      </c>
      <c r="U1735" s="28">
        <v>2348122</v>
      </c>
      <c r="V1735" s="29">
        <v>0</v>
      </c>
      <c r="W1735" s="29">
        <v>126</v>
      </c>
      <c r="X1735" s="32">
        <f t="shared" si="405"/>
        <v>178</v>
      </c>
      <c r="Y1735" s="33">
        <f t="shared" si="406"/>
        <v>33802.19999999999</v>
      </c>
      <c r="Z1735" s="33">
        <f t="shared" si="407"/>
        <v>2158142.7499999995</v>
      </c>
      <c r="AA1735" s="33">
        <f t="shared" si="408"/>
        <v>2348122</v>
      </c>
      <c r="AB1735" s="5">
        <v>126</v>
      </c>
      <c r="AC1735" s="6">
        <v>3088845.01</v>
      </c>
      <c r="AD1735" s="32">
        <v>5</v>
      </c>
      <c r="AE1735" s="67">
        <f t="shared" si="409"/>
        <v>0.7078651685393258</v>
      </c>
      <c r="AF1735" s="70">
        <f>IF(C1735=Sheet6!$E$3,Sheet6!$E$4,IF('January 2023'!C1735=Sheet6!$F$3,Sheet6!$F$4,IF('January 2023'!C1735=Sheet6!$G$3,Sheet6!$G$4,IF('January 2023'!C1735=Sheet6!$H$3,Sheet6!$H$4,IF('January 2023'!C1735=Sheet6!$I$3,Sheet6!$I$4,IF('January 2023'!C1735=Sheet6!$J$3,Sheet6!$J$4,IF('January 2023'!C1735=Sheet6!$K$3,Sheet6!$K$4,IF('January 2023'!C1735=Sheet6!$L$3,Sheet6!$L$4))))))))</f>
        <v>9.2798501423243085E-2</v>
      </c>
      <c r="AG1735" s="74">
        <f t="shared" si="410"/>
        <v>0.81228303481871977</v>
      </c>
      <c r="AH1735" s="71">
        <v>0.8536999999999999</v>
      </c>
      <c r="AI1735" s="72">
        <f t="shared" si="411"/>
        <v>0</v>
      </c>
      <c r="AJ1735" s="73">
        <f t="shared" si="412"/>
        <v>0.7078651685393258</v>
      </c>
      <c r="AK1735" s="73">
        <v>0.77137015336104409</v>
      </c>
      <c r="AL1735" s="95">
        <f t="shared" si="413"/>
        <v>0</v>
      </c>
      <c r="AM1735" s="107">
        <v>0</v>
      </c>
      <c r="AN1735" s="98">
        <f t="shared" si="414"/>
        <v>1723.5181340000636</v>
      </c>
      <c r="AO1735" s="99" t="e">
        <f>SUMIF([1]Sheet1!$AB:$AB,E1735,[1]Sheet1!$AA:$AA)</f>
        <v>#VALUE!</v>
      </c>
      <c r="AP1735" s="100" t="str">
        <f t="shared" si="415"/>
        <v/>
      </c>
      <c r="AQ1735" s="97">
        <f t="shared" si="416"/>
        <v>1</v>
      </c>
      <c r="AR1735" s="100">
        <f t="shared" si="417"/>
        <v>1.088029047198106</v>
      </c>
      <c r="AS1735" s="101">
        <f t="shared" si="418"/>
        <v>0.11621246357100234</v>
      </c>
      <c r="AT1735" s="100">
        <v>9.2798501423243085E-2</v>
      </c>
      <c r="AU1735" s="108">
        <f t="shared" si="419"/>
        <v>0</v>
      </c>
    </row>
    <row r="1736" spans="1:47">
      <c r="A1736" s="21">
        <v>44927</v>
      </c>
      <c r="B1736" s="23" t="s">
        <v>13</v>
      </c>
      <c r="C1736" s="23" t="s">
        <v>1532</v>
      </c>
      <c r="D1736" s="23" t="s">
        <v>1589</v>
      </c>
      <c r="E1736" s="23">
        <v>1001610538</v>
      </c>
      <c r="F1736" s="23" t="s">
        <v>32</v>
      </c>
      <c r="G1736" s="23">
        <v>1070351</v>
      </c>
      <c r="H1736" s="37" t="s">
        <v>20</v>
      </c>
      <c r="I1736" s="4" t="s">
        <v>3531</v>
      </c>
      <c r="J1736" s="4" t="s">
        <v>3568</v>
      </c>
      <c r="K1736" s="24">
        <v>39737.290000000037</v>
      </c>
      <c r="L1736" s="24">
        <v>39737.290000000037</v>
      </c>
      <c r="M1736" s="29">
        <v>7</v>
      </c>
      <c r="N1736" s="29">
        <v>1</v>
      </c>
      <c r="O1736" s="29">
        <v>146</v>
      </c>
      <c r="P1736" s="29">
        <v>11877</v>
      </c>
      <c r="Q1736" s="29">
        <v>19104.2</v>
      </c>
      <c r="R1736" s="28">
        <v>756805.22</v>
      </c>
      <c r="S1736" s="28">
        <v>1182002.58</v>
      </c>
      <c r="T1736" s="28">
        <v>499445.95</v>
      </c>
      <c r="U1736" s="28">
        <v>1603050</v>
      </c>
      <c r="V1736" s="29">
        <v>4</v>
      </c>
      <c r="W1736" s="29">
        <v>94</v>
      </c>
      <c r="X1736" s="32">
        <f t="shared" si="405"/>
        <v>153</v>
      </c>
      <c r="Y1736" s="33">
        <f t="shared" si="406"/>
        <v>30981.200000000001</v>
      </c>
      <c r="Z1736" s="33">
        <f t="shared" si="407"/>
        <v>1938807.8</v>
      </c>
      <c r="AA1736" s="33">
        <f t="shared" si="408"/>
        <v>2102495.9500000002</v>
      </c>
      <c r="AB1736" s="5">
        <v>98</v>
      </c>
      <c r="AC1736" s="6">
        <v>9815409.3500000015</v>
      </c>
      <c r="AD1736" s="32">
        <v>8</v>
      </c>
      <c r="AE1736" s="67">
        <f t="shared" si="409"/>
        <v>0.64052287581699341</v>
      </c>
      <c r="AF1736" s="70">
        <f>IF(C1736=Sheet6!$E$3,Sheet6!$E$4,IF('January 2023'!C1736=Sheet6!$F$3,Sheet6!$F$4,IF('January 2023'!C1736=Sheet6!$G$3,Sheet6!$G$4,IF('January 2023'!C1736=Sheet6!$H$3,Sheet6!$H$4,IF('January 2023'!C1736=Sheet6!$I$3,Sheet6!$I$4,IF('January 2023'!C1736=Sheet6!$J$3,Sheet6!$J$4,IF('January 2023'!C1736=Sheet6!$K$3,Sheet6!$K$4,IF('January 2023'!C1736=Sheet6!$L$3,Sheet6!$L$4))))))))</f>
        <v>9.2798501423243085E-2</v>
      </c>
      <c r="AG1736" s="74">
        <f t="shared" si="410"/>
        <v>0.7796505498990991</v>
      </c>
      <c r="AH1736" s="71">
        <v>0.8536999999999999</v>
      </c>
      <c r="AI1736" s="72">
        <f t="shared" si="411"/>
        <v>0</v>
      </c>
      <c r="AJ1736" s="73">
        <f t="shared" si="412"/>
        <v>0.64052287581699341</v>
      </c>
      <c r="AK1736" s="73">
        <v>0.77137015336104409</v>
      </c>
      <c r="AL1736" s="95">
        <f t="shared" si="413"/>
        <v>0</v>
      </c>
      <c r="AM1736" s="107">
        <v>0</v>
      </c>
      <c r="AN1736" s="98">
        <f t="shared" si="414"/>
        <v>2942.5244730000304</v>
      </c>
      <c r="AO1736" s="99" t="e">
        <f>SUMIF([1]Sheet1!$AB:$AB,E1736,[1]Sheet1!$AA:$AA)</f>
        <v>#VALUE!</v>
      </c>
      <c r="AP1736" s="100" t="str">
        <f t="shared" si="415"/>
        <v/>
      </c>
      <c r="AQ1736" s="97">
        <f t="shared" si="416"/>
        <v>1</v>
      </c>
      <c r="AR1736" s="100">
        <f t="shared" si="417"/>
        <v>1.0844272186237336</v>
      </c>
      <c r="AS1736" s="101">
        <f t="shared" si="418"/>
        <v>0.15452572267445552</v>
      </c>
      <c r="AT1736" s="100">
        <v>9.2798501423243085E-2</v>
      </c>
      <c r="AU1736" s="108">
        <f t="shared" si="419"/>
        <v>0</v>
      </c>
    </row>
    <row r="1737" spans="1:47">
      <c r="A1737" s="21">
        <v>44927</v>
      </c>
      <c r="B1737" s="22" t="s">
        <v>13</v>
      </c>
      <c r="C1737" s="22" t="s">
        <v>1532</v>
      </c>
      <c r="D1737" s="22" t="s">
        <v>1590</v>
      </c>
      <c r="E1737" s="22">
        <v>1001610542</v>
      </c>
      <c r="F1737" s="22" t="s">
        <v>32</v>
      </c>
      <c r="G1737" s="22">
        <v>1070351</v>
      </c>
      <c r="H1737" s="36" t="s">
        <v>20</v>
      </c>
      <c r="I1737" s="4" t="s">
        <v>3533</v>
      </c>
      <c r="J1737" s="4" t="s">
        <v>3570</v>
      </c>
      <c r="K1737" s="25">
        <v>39250.969999999739</v>
      </c>
      <c r="L1737" s="25">
        <v>39250.969999999739</v>
      </c>
      <c r="M1737" s="26">
        <v>6</v>
      </c>
      <c r="N1737" s="26">
        <v>0</v>
      </c>
      <c r="O1737" s="26">
        <v>308</v>
      </c>
      <c r="P1737" s="26">
        <v>9002</v>
      </c>
      <c r="Q1737" s="26">
        <v>45194.700000000019</v>
      </c>
      <c r="R1737" s="27">
        <v>572626.78</v>
      </c>
      <c r="S1737" s="27">
        <v>2862357.4900000021</v>
      </c>
      <c r="T1737" s="28">
        <v>414300</v>
      </c>
      <c r="U1737" s="27">
        <v>3480133</v>
      </c>
      <c r="V1737" s="29">
        <v>4</v>
      </c>
      <c r="W1737" s="26">
        <v>210</v>
      </c>
      <c r="X1737" s="30">
        <f t="shared" si="405"/>
        <v>314</v>
      </c>
      <c r="Y1737" s="31">
        <f t="shared" si="406"/>
        <v>54196.700000000019</v>
      </c>
      <c r="Z1737" s="31">
        <f t="shared" si="407"/>
        <v>3434984.2700000023</v>
      </c>
      <c r="AA1737" s="31">
        <f t="shared" si="408"/>
        <v>3894433</v>
      </c>
      <c r="AB1737" s="5">
        <v>214</v>
      </c>
      <c r="AC1737" s="6">
        <v>5037521.7399999993</v>
      </c>
      <c r="AD1737" s="30">
        <v>10</v>
      </c>
      <c r="AE1737" s="67">
        <f t="shared" si="409"/>
        <v>0.68152866242038213</v>
      </c>
      <c r="AF1737" s="70">
        <f>IF(C1737=Sheet6!$E$3,Sheet6!$E$4,IF('January 2023'!C1737=Sheet6!$F$3,Sheet6!$F$4,IF('January 2023'!C1737=Sheet6!$G$3,Sheet6!$G$4,IF('January 2023'!C1737=Sheet6!$H$3,Sheet6!$H$4,IF('January 2023'!C1737=Sheet6!$I$3,Sheet6!$I$4,IF('January 2023'!C1737=Sheet6!$J$3,Sheet6!$J$4,IF('January 2023'!C1737=Sheet6!$K$3,Sheet6!$K$4,IF('January 2023'!C1737=Sheet6!$L$3,Sheet6!$L$4))))))))</f>
        <v>9.2798501423243085E-2</v>
      </c>
      <c r="AG1737" s="74">
        <f t="shared" si="410"/>
        <v>1.3807735197372288</v>
      </c>
      <c r="AH1737" s="71">
        <v>0.8536999999999999</v>
      </c>
      <c r="AI1737" s="72">
        <f t="shared" si="411"/>
        <v>1</v>
      </c>
      <c r="AJ1737" s="73">
        <f t="shared" si="412"/>
        <v>0.68152866242038213</v>
      </c>
      <c r="AK1737" s="73">
        <v>0.77137015336104409</v>
      </c>
      <c r="AL1737" s="95">
        <f t="shared" si="413"/>
        <v>0</v>
      </c>
      <c r="AM1737" s="107">
        <v>0</v>
      </c>
      <c r="AN1737" s="98">
        <f t="shared" si="414"/>
        <v>0</v>
      </c>
      <c r="AO1737" s="99" t="e">
        <f>SUMIF([1]Sheet1!$AB:$AB,E1737,[1]Sheet1!$AA:$AA)</f>
        <v>#VALUE!</v>
      </c>
      <c r="AP1737" s="100">
        <f t="shared" si="415"/>
        <v>1</v>
      </c>
      <c r="AQ1737" s="97">
        <f t="shared" si="416"/>
        <v>0</v>
      </c>
      <c r="AR1737" s="100">
        <f t="shared" si="417"/>
        <v>1.1337557013033999</v>
      </c>
      <c r="AS1737" s="101">
        <f t="shared" si="418"/>
        <v>-0.56545985021084566</v>
      </c>
      <c r="AT1737" s="100">
        <v>9.2798501423243085E-2</v>
      </c>
      <c r="AU1737" s="108">
        <f t="shared" si="419"/>
        <v>1</v>
      </c>
    </row>
    <row r="1738" spans="1:47">
      <c r="A1738" s="21">
        <v>44927</v>
      </c>
      <c r="B1738" s="23" t="s">
        <v>13</v>
      </c>
      <c r="C1738" s="23" t="s">
        <v>1532</v>
      </c>
      <c r="D1738" s="23" t="s">
        <v>1598</v>
      </c>
      <c r="E1738" s="23">
        <v>1000976011</v>
      </c>
      <c r="F1738" s="23" t="s">
        <v>32</v>
      </c>
      <c r="G1738" s="23">
        <v>1070351</v>
      </c>
      <c r="H1738" s="37" t="s">
        <v>20</v>
      </c>
      <c r="I1738" s="4" t="s">
        <v>3529</v>
      </c>
      <c r="J1738" s="4" t="s">
        <v>3566</v>
      </c>
      <c r="K1738" s="24">
        <v>39238.399999999907</v>
      </c>
      <c r="L1738" s="24">
        <v>39238.399999999907</v>
      </c>
      <c r="M1738" s="29">
        <v>3</v>
      </c>
      <c r="N1738" s="29">
        <v>1</v>
      </c>
      <c r="O1738" s="29">
        <v>175</v>
      </c>
      <c r="P1738" s="29">
        <v>3596</v>
      </c>
      <c r="Q1738" s="29">
        <v>24954.000000000004</v>
      </c>
      <c r="R1738" s="28">
        <v>228449.65999999997</v>
      </c>
      <c r="S1738" s="28">
        <v>1603643.5699999987</v>
      </c>
      <c r="T1738" s="28">
        <v>176572.56</v>
      </c>
      <c r="U1738" s="28">
        <v>1829096</v>
      </c>
      <c r="V1738" s="29">
        <v>2</v>
      </c>
      <c r="W1738" s="29">
        <v>120</v>
      </c>
      <c r="X1738" s="32">
        <f t="shared" si="405"/>
        <v>178</v>
      </c>
      <c r="Y1738" s="33">
        <f t="shared" si="406"/>
        <v>28550.000000000004</v>
      </c>
      <c r="Z1738" s="33">
        <f t="shared" si="407"/>
        <v>1832093.2299999986</v>
      </c>
      <c r="AA1738" s="33">
        <f t="shared" si="408"/>
        <v>2005668.56</v>
      </c>
      <c r="AB1738" s="5">
        <v>122</v>
      </c>
      <c r="AC1738" s="6">
        <v>1289314.56</v>
      </c>
      <c r="AD1738" s="32">
        <v>4</v>
      </c>
      <c r="AE1738" s="67">
        <f t="shared" si="409"/>
        <v>0.6853932584269663</v>
      </c>
      <c r="AF1738" s="70">
        <f>IF(C1738=Sheet6!$E$3,Sheet6!$E$4,IF('January 2023'!C1738=Sheet6!$F$3,Sheet6!$F$4,IF('January 2023'!C1738=Sheet6!$G$3,Sheet6!$G$4,IF('January 2023'!C1738=Sheet6!$H$3,Sheet6!$H$4,IF('January 2023'!C1738=Sheet6!$I$3,Sheet6!$I$4,IF('January 2023'!C1738=Sheet6!$J$3,Sheet6!$J$4,IF('January 2023'!C1738=Sheet6!$K$3,Sheet6!$K$4,IF('January 2023'!C1738=Sheet6!$L$3,Sheet6!$L$4))))))))</f>
        <v>9.2798501423243085E-2</v>
      </c>
      <c r="AG1738" s="74">
        <f t="shared" si="410"/>
        <v>0.72760357201109305</v>
      </c>
      <c r="AH1738" s="71">
        <v>0.8536999999999999</v>
      </c>
      <c r="AI1738" s="72">
        <f t="shared" si="411"/>
        <v>0</v>
      </c>
      <c r="AJ1738" s="73">
        <f t="shared" si="412"/>
        <v>0.6853932584269663</v>
      </c>
      <c r="AK1738" s="73">
        <v>0.77137015336104409</v>
      </c>
      <c r="AL1738" s="95">
        <f t="shared" si="413"/>
        <v>0</v>
      </c>
      <c r="AM1738" s="107">
        <v>1</v>
      </c>
      <c r="AN1738" s="98">
        <f t="shared" si="414"/>
        <v>4947.8220799999108</v>
      </c>
      <c r="AO1738" s="99" t="e">
        <f>SUMIF([1]Sheet1!$AB:$AB,E1738,[1]Sheet1!$AA:$AA)</f>
        <v>#VALUE!</v>
      </c>
      <c r="AP1738" s="100" t="str">
        <f t="shared" si="415"/>
        <v/>
      </c>
      <c r="AQ1738" s="97">
        <f t="shared" si="416"/>
        <v>1</v>
      </c>
      <c r="AR1738" s="100">
        <f t="shared" si="417"/>
        <v>1.0947415377982712</v>
      </c>
      <c r="AS1738" s="101">
        <f t="shared" si="418"/>
        <v>0.20346214666906082</v>
      </c>
      <c r="AT1738" s="100">
        <v>9.2798501423243085E-2</v>
      </c>
      <c r="AU1738" s="108">
        <f t="shared" si="419"/>
        <v>0</v>
      </c>
    </row>
    <row r="1739" spans="1:47">
      <c r="A1739" s="21">
        <v>44927</v>
      </c>
      <c r="B1739" s="23" t="s">
        <v>13</v>
      </c>
      <c r="C1739" s="23" t="s">
        <v>1532</v>
      </c>
      <c r="D1739" s="23" t="s">
        <v>1593</v>
      </c>
      <c r="E1739" s="23">
        <v>1001876403</v>
      </c>
      <c r="F1739" s="23" t="s">
        <v>32</v>
      </c>
      <c r="G1739" s="23">
        <v>1070351</v>
      </c>
      <c r="H1739" s="37" t="s">
        <v>20</v>
      </c>
      <c r="I1739" s="4" t="s">
        <v>3531</v>
      </c>
      <c r="J1739" s="4" t="s">
        <v>3568</v>
      </c>
      <c r="K1739" s="24">
        <v>38624.370000000112</v>
      </c>
      <c r="L1739" s="24">
        <v>38624.370000000112</v>
      </c>
      <c r="M1739" s="29">
        <v>3</v>
      </c>
      <c r="N1739" s="29">
        <v>2</v>
      </c>
      <c r="O1739" s="29">
        <v>172</v>
      </c>
      <c r="P1739" s="29">
        <v>3600</v>
      </c>
      <c r="Q1739" s="29">
        <v>21527.5</v>
      </c>
      <c r="R1739" s="28">
        <v>227815.65000000002</v>
      </c>
      <c r="S1739" s="28">
        <v>1381265.4899999995</v>
      </c>
      <c r="T1739" s="28">
        <v>170000</v>
      </c>
      <c r="U1739" s="28">
        <v>1590470</v>
      </c>
      <c r="V1739" s="29">
        <v>3</v>
      </c>
      <c r="W1739" s="29">
        <v>112</v>
      </c>
      <c r="X1739" s="32">
        <f t="shared" si="405"/>
        <v>175</v>
      </c>
      <c r="Y1739" s="33">
        <f t="shared" si="406"/>
        <v>25127.5</v>
      </c>
      <c r="Z1739" s="33">
        <f t="shared" si="407"/>
        <v>1609081.1399999997</v>
      </c>
      <c r="AA1739" s="33">
        <f t="shared" si="408"/>
        <v>1760470</v>
      </c>
      <c r="AB1739" s="5">
        <v>115</v>
      </c>
      <c r="AC1739" s="6">
        <v>4688743.55</v>
      </c>
      <c r="AD1739" s="32">
        <v>6</v>
      </c>
      <c r="AE1739" s="67">
        <f t="shared" si="409"/>
        <v>0.65714285714285714</v>
      </c>
      <c r="AF1739" s="70">
        <f>IF(C1739=Sheet6!$E$3,Sheet6!$E$4,IF('January 2023'!C1739=Sheet6!$F$3,Sheet6!$F$4,IF('January 2023'!C1739=Sheet6!$G$3,Sheet6!$G$4,IF('January 2023'!C1739=Sheet6!$H$3,Sheet6!$H$4,IF('January 2023'!C1739=Sheet6!$I$3,Sheet6!$I$4,IF('January 2023'!C1739=Sheet6!$J$3,Sheet6!$J$4,IF('January 2023'!C1739=Sheet6!$K$3,Sheet6!$K$4,IF('January 2023'!C1739=Sheet6!$L$3,Sheet6!$L$4))))))))</f>
        <v>9.2798501423243085E-2</v>
      </c>
      <c r="AG1739" s="74">
        <f t="shared" si="410"/>
        <v>0.65056077290063052</v>
      </c>
      <c r="AH1739" s="71">
        <v>0.8536999999999999</v>
      </c>
      <c r="AI1739" s="72">
        <f t="shared" si="411"/>
        <v>0</v>
      </c>
      <c r="AJ1739" s="73">
        <f t="shared" si="412"/>
        <v>0.65714285714285714</v>
      </c>
      <c r="AK1739" s="73">
        <v>0.77137015336104409</v>
      </c>
      <c r="AL1739" s="95">
        <f t="shared" si="413"/>
        <v>0</v>
      </c>
      <c r="AM1739" s="107">
        <v>0</v>
      </c>
      <c r="AN1739" s="98">
        <f t="shared" si="414"/>
        <v>7846.1246690000917</v>
      </c>
      <c r="AO1739" s="99" t="e">
        <f>SUMIF([1]Sheet1!$AB:$AB,E1739,[1]Sheet1!$AA:$AA)</f>
        <v>#VALUE!</v>
      </c>
      <c r="AP1739" s="100" t="str">
        <f t="shared" si="415"/>
        <v/>
      </c>
      <c r="AQ1739" s="97">
        <f t="shared" si="416"/>
        <v>1</v>
      </c>
      <c r="AR1739" s="100">
        <f t="shared" si="417"/>
        <v>1.0940840435181538</v>
      </c>
      <c r="AS1739" s="101">
        <f t="shared" si="418"/>
        <v>0.2882318390305828</v>
      </c>
      <c r="AT1739" s="100">
        <v>9.2798501423243085E-2</v>
      </c>
      <c r="AU1739" s="108">
        <f t="shared" si="419"/>
        <v>0</v>
      </c>
    </row>
    <row r="1740" spans="1:47">
      <c r="A1740" s="21">
        <v>44927</v>
      </c>
      <c r="B1740" s="23" t="s">
        <v>13</v>
      </c>
      <c r="C1740" s="23" t="s">
        <v>1532</v>
      </c>
      <c r="D1740" s="23" t="s">
        <v>1608</v>
      </c>
      <c r="E1740" s="23">
        <v>1001612404</v>
      </c>
      <c r="F1740" s="23" t="s">
        <v>32</v>
      </c>
      <c r="G1740" s="23">
        <v>1070363</v>
      </c>
      <c r="H1740" s="37" t="s">
        <v>20</v>
      </c>
      <c r="I1740" s="4" t="s">
        <v>3529</v>
      </c>
      <c r="J1740" s="4" t="s">
        <v>3566</v>
      </c>
      <c r="K1740" s="24">
        <v>35654.199999999721</v>
      </c>
      <c r="L1740" s="24">
        <v>35654.199999999721</v>
      </c>
      <c r="M1740" s="29">
        <v>2</v>
      </c>
      <c r="N1740" s="29">
        <v>0</v>
      </c>
      <c r="O1740" s="29">
        <v>124</v>
      </c>
      <c r="P1740" s="29">
        <v>2400</v>
      </c>
      <c r="Q1740" s="29">
        <v>15349.8</v>
      </c>
      <c r="R1740" s="28">
        <v>152767.20000000001</v>
      </c>
      <c r="S1740" s="28">
        <v>999193.61000000022</v>
      </c>
      <c r="T1740" s="28">
        <v>92000</v>
      </c>
      <c r="U1740" s="28">
        <v>1132690</v>
      </c>
      <c r="V1740" s="29">
        <v>2</v>
      </c>
      <c r="W1740" s="29">
        <v>79</v>
      </c>
      <c r="X1740" s="32">
        <f t="shared" si="405"/>
        <v>126</v>
      </c>
      <c r="Y1740" s="33">
        <f t="shared" si="406"/>
        <v>17749.8</v>
      </c>
      <c r="Z1740" s="33">
        <f t="shared" si="407"/>
        <v>1151960.8100000003</v>
      </c>
      <c r="AA1740" s="33">
        <f t="shared" si="408"/>
        <v>1224690</v>
      </c>
      <c r="AB1740" s="5">
        <v>81</v>
      </c>
      <c r="AC1740" s="6">
        <v>3872109.13</v>
      </c>
      <c r="AD1740" s="32">
        <v>6</v>
      </c>
      <c r="AE1740" s="67">
        <f t="shared" si="409"/>
        <v>0.6428571428571429</v>
      </c>
      <c r="AF1740" s="70">
        <f>IF(C1740=Sheet6!$E$3,Sheet6!$E$4,IF('January 2023'!C1740=Sheet6!$F$3,Sheet6!$F$4,IF('January 2023'!C1740=Sheet6!$G$3,Sheet6!$G$4,IF('January 2023'!C1740=Sheet6!$H$3,Sheet6!$H$4,IF('January 2023'!C1740=Sheet6!$I$3,Sheet6!$I$4,IF('January 2023'!C1740=Sheet6!$J$3,Sheet6!$J$4,IF('January 2023'!C1740=Sheet6!$K$3,Sheet6!$K$4,IF('January 2023'!C1740=Sheet6!$L$3,Sheet6!$L$4))))))))</f>
        <v>9.2798501423243085E-2</v>
      </c>
      <c r="AG1740" s="74">
        <f t="shared" si="410"/>
        <v>0.49783195247685091</v>
      </c>
      <c r="AH1740" s="71">
        <v>0.8536999999999999</v>
      </c>
      <c r="AI1740" s="72">
        <f t="shared" si="411"/>
        <v>0</v>
      </c>
      <c r="AJ1740" s="73">
        <f t="shared" si="412"/>
        <v>0.6428571428571429</v>
      </c>
      <c r="AK1740" s="73">
        <v>0.77137015336104409</v>
      </c>
      <c r="AL1740" s="95">
        <f t="shared" si="413"/>
        <v>0</v>
      </c>
      <c r="AM1740" s="107">
        <v>1</v>
      </c>
      <c r="AN1740" s="98">
        <f t="shared" si="414"/>
        <v>12688.190539999759</v>
      </c>
      <c r="AO1740" s="99" t="e">
        <f>SUMIF([1]Sheet1!$AB:$AB,E1740,[1]Sheet1!$AA:$AA)</f>
        <v>#VALUE!</v>
      </c>
      <c r="AP1740" s="100" t="str">
        <f t="shared" si="415"/>
        <v/>
      </c>
      <c r="AQ1740" s="97">
        <f t="shared" si="416"/>
        <v>1</v>
      </c>
      <c r="AR1740" s="100">
        <f t="shared" si="417"/>
        <v>1.0631351252305186</v>
      </c>
      <c r="AS1740" s="101">
        <f t="shared" si="418"/>
        <v>0.47073736485976958</v>
      </c>
      <c r="AT1740" s="100">
        <v>9.2798501423243085E-2</v>
      </c>
      <c r="AU1740" s="108">
        <f t="shared" si="419"/>
        <v>0</v>
      </c>
    </row>
    <row r="1741" spans="1:47">
      <c r="A1741" s="21">
        <v>44927</v>
      </c>
      <c r="B1741" s="22" t="s">
        <v>13</v>
      </c>
      <c r="C1741" s="22" t="s">
        <v>1532</v>
      </c>
      <c r="D1741" s="22" t="s">
        <v>1605</v>
      </c>
      <c r="E1741" s="22">
        <v>1004564006</v>
      </c>
      <c r="F1741" s="22" t="s">
        <v>32</v>
      </c>
      <c r="G1741" s="22">
        <v>1070363</v>
      </c>
      <c r="H1741" s="36" t="s">
        <v>20</v>
      </c>
      <c r="I1741" s="4" t="s">
        <v>3533</v>
      </c>
      <c r="J1741" s="4" t="s">
        <v>3570</v>
      </c>
      <c r="K1741" s="25">
        <v>34001.989999999932</v>
      </c>
      <c r="L1741" s="25">
        <v>34001.989999999932</v>
      </c>
      <c r="M1741" s="26">
        <v>3</v>
      </c>
      <c r="N1741" s="26">
        <v>0</v>
      </c>
      <c r="O1741" s="26">
        <v>159</v>
      </c>
      <c r="P1741" s="26">
        <v>3600</v>
      </c>
      <c r="Q1741" s="26">
        <v>25273.300000000007</v>
      </c>
      <c r="R1741" s="27">
        <v>227815.65000000002</v>
      </c>
      <c r="S1741" s="27">
        <v>1584411.2099999986</v>
      </c>
      <c r="T1741" s="28">
        <v>40000</v>
      </c>
      <c r="U1741" s="27">
        <v>1796407</v>
      </c>
      <c r="V1741" s="29">
        <v>1</v>
      </c>
      <c r="W1741" s="26">
        <v>122</v>
      </c>
      <c r="X1741" s="30">
        <f t="shared" si="405"/>
        <v>162</v>
      </c>
      <c r="Y1741" s="31">
        <f t="shared" si="406"/>
        <v>28873.300000000007</v>
      </c>
      <c r="Z1741" s="31">
        <f t="shared" si="407"/>
        <v>1812226.8599999985</v>
      </c>
      <c r="AA1741" s="31">
        <f t="shared" si="408"/>
        <v>1836407</v>
      </c>
      <c r="AB1741" s="5">
        <v>123</v>
      </c>
      <c r="AC1741" s="6">
        <v>1435655.3699999999</v>
      </c>
      <c r="AD1741" s="30">
        <v>5</v>
      </c>
      <c r="AE1741" s="67">
        <f t="shared" si="409"/>
        <v>0.7592592592592593</v>
      </c>
      <c r="AF1741" s="70">
        <f>IF(C1741=Sheet6!$E$3,Sheet6!$E$4,IF('January 2023'!C1741=Sheet6!$F$3,Sheet6!$F$4,IF('January 2023'!C1741=Sheet6!$G$3,Sheet6!$G$4,IF('January 2023'!C1741=Sheet6!$H$3,Sheet6!$H$4,IF('January 2023'!C1741=Sheet6!$I$3,Sheet6!$I$4,IF('January 2023'!C1741=Sheet6!$J$3,Sheet6!$J$4,IF('January 2023'!C1741=Sheet6!$K$3,Sheet6!$K$4,IF('January 2023'!C1741=Sheet6!$L$3,Sheet6!$L$4))))))))</f>
        <v>9.2798501423243085E-2</v>
      </c>
      <c r="AG1741" s="74">
        <f t="shared" si="410"/>
        <v>0.84916500475413537</v>
      </c>
      <c r="AH1741" s="71">
        <v>0.8536999999999999</v>
      </c>
      <c r="AI1741" s="72">
        <f t="shared" si="411"/>
        <v>0</v>
      </c>
      <c r="AJ1741" s="73">
        <f t="shared" si="412"/>
        <v>0.7592592592592593</v>
      </c>
      <c r="AK1741" s="73">
        <v>0.77137015336104409</v>
      </c>
      <c r="AL1741" s="95">
        <f t="shared" si="413"/>
        <v>0</v>
      </c>
      <c r="AM1741" s="107">
        <v>0</v>
      </c>
      <c r="AN1741" s="98">
        <f t="shared" si="414"/>
        <v>154.19886299993232</v>
      </c>
      <c r="AO1741" s="99" t="e">
        <f>SUMIF([1]Sheet1!$AB:$AB,E1741,[1]Sheet1!$AA:$AA)</f>
        <v>#VALUE!</v>
      </c>
      <c r="AP1741" s="100" t="str">
        <f t="shared" si="415"/>
        <v/>
      </c>
      <c r="AQ1741" s="97">
        <f t="shared" si="416"/>
        <v>1</v>
      </c>
      <c r="AR1741" s="100">
        <f t="shared" si="417"/>
        <v>1.013342777625535</v>
      </c>
      <c r="AS1741" s="101">
        <f t="shared" si="418"/>
        <v>0.1395047754200438</v>
      </c>
      <c r="AT1741" s="100">
        <v>9.2798501423243085E-2</v>
      </c>
      <c r="AU1741" s="108">
        <f t="shared" si="419"/>
        <v>0</v>
      </c>
    </row>
    <row r="1742" spans="1:47">
      <c r="A1742" s="21">
        <v>44927</v>
      </c>
      <c r="B1742" s="22" t="s">
        <v>13</v>
      </c>
      <c r="C1742" s="22" t="s">
        <v>1532</v>
      </c>
      <c r="D1742" s="22" t="s">
        <v>1613</v>
      </c>
      <c r="E1742" s="22">
        <v>1001610566</v>
      </c>
      <c r="F1742" s="22" t="s">
        <v>32</v>
      </c>
      <c r="G1742" s="22">
        <v>1070363</v>
      </c>
      <c r="H1742" s="36" t="s">
        <v>20</v>
      </c>
      <c r="I1742" s="4" t="s">
        <v>3531</v>
      </c>
      <c r="J1742" s="4" t="s">
        <v>3568</v>
      </c>
      <c r="K1742" s="25">
        <v>32645.729999999981</v>
      </c>
      <c r="L1742" s="25">
        <v>32645.729999999981</v>
      </c>
      <c r="M1742" s="26">
        <v>3</v>
      </c>
      <c r="N1742" s="26">
        <v>0</v>
      </c>
      <c r="O1742" s="26">
        <v>108</v>
      </c>
      <c r="P1742" s="26">
        <v>17001</v>
      </c>
      <c r="Q1742" s="26">
        <v>17394.7</v>
      </c>
      <c r="R1742" s="27">
        <v>1086689.76</v>
      </c>
      <c r="S1742" s="27">
        <v>1136070.71</v>
      </c>
      <c r="T1742" s="28">
        <v>928001</v>
      </c>
      <c r="U1742" s="27">
        <v>1287950</v>
      </c>
      <c r="V1742" s="29">
        <v>1</v>
      </c>
      <c r="W1742" s="26">
        <v>78</v>
      </c>
      <c r="X1742" s="30">
        <f t="shared" si="405"/>
        <v>111</v>
      </c>
      <c r="Y1742" s="31">
        <f t="shared" si="406"/>
        <v>34395.699999999997</v>
      </c>
      <c r="Z1742" s="31">
        <f t="shared" si="407"/>
        <v>2222760.4699999997</v>
      </c>
      <c r="AA1742" s="31">
        <f t="shared" si="408"/>
        <v>2215951</v>
      </c>
      <c r="AB1742" s="5">
        <v>79</v>
      </c>
      <c r="AC1742" s="6">
        <v>4032923.4799999991</v>
      </c>
      <c r="AD1742" s="30">
        <v>11</v>
      </c>
      <c r="AE1742" s="67">
        <f t="shared" si="409"/>
        <v>0.71171171171171166</v>
      </c>
      <c r="AF1742" s="70">
        <f>IF(C1742=Sheet6!$E$3,Sheet6!$E$4,IF('January 2023'!C1742=Sheet6!$F$3,Sheet6!$F$4,IF('January 2023'!C1742=Sheet6!$G$3,Sheet6!$G$4,IF('January 2023'!C1742=Sheet6!$H$3,Sheet6!$H$4,IF('January 2023'!C1742=Sheet6!$I$3,Sheet6!$I$4,IF('January 2023'!C1742=Sheet6!$J$3,Sheet6!$J$4,IF('January 2023'!C1742=Sheet6!$K$3,Sheet6!$K$4,IF('January 2023'!C1742=Sheet6!$L$3,Sheet6!$L$4))))))))</f>
        <v>9.2798501423243085E-2</v>
      </c>
      <c r="AG1742" s="74">
        <f t="shared" si="410"/>
        <v>1.0536048665476316</v>
      </c>
      <c r="AH1742" s="71">
        <v>0.8536999999999999</v>
      </c>
      <c r="AI1742" s="72">
        <f t="shared" si="411"/>
        <v>1</v>
      </c>
      <c r="AJ1742" s="73">
        <f t="shared" si="412"/>
        <v>0.71171171171171166</v>
      </c>
      <c r="AK1742" s="73">
        <v>0.77137015336104409</v>
      </c>
      <c r="AL1742" s="95">
        <f t="shared" si="413"/>
        <v>0</v>
      </c>
      <c r="AM1742" s="107">
        <v>0</v>
      </c>
      <c r="AN1742" s="98">
        <f t="shared" si="414"/>
        <v>0</v>
      </c>
      <c r="AO1742" s="99" t="e">
        <f>SUMIF([1]Sheet1!$AB:$AB,E1742,[1]Sheet1!$AA:$AA)</f>
        <v>#VALUE!</v>
      </c>
      <c r="AP1742" s="100">
        <f t="shared" si="415"/>
        <v>1</v>
      </c>
      <c r="AQ1742" s="97">
        <f t="shared" si="416"/>
        <v>0</v>
      </c>
      <c r="AR1742" s="100">
        <f t="shared" si="417"/>
        <v>0.99693648051964878</v>
      </c>
      <c r="AS1742" s="101">
        <f t="shared" si="418"/>
        <v>-5.0377127514370068E-2</v>
      </c>
      <c r="AT1742" s="100">
        <v>9.2798501423243085E-2</v>
      </c>
      <c r="AU1742" s="108">
        <f t="shared" si="419"/>
        <v>1</v>
      </c>
    </row>
    <row r="1743" spans="1:47">
      <c r="A1743" s="21">
        <v>44927</v>
      </c>
      <c r="B1743" s="23" t="s">
        <v>13</v>
      </c>
      <c r="C1743" s="23" t="s">
        <v>1532</v>
      </c>
      <c r="D1743" s="23" t="s">
        <v>1612</v>
      </c>
      <c r="E1743" s="23">
        <v>1000975999</v>
      </c>
      <c r="F1743" s="23" t="s">
        <v>32</v>
      </c>
      <c r="G1743" s="23">
        <v>1070363</v>
      </c>
      <c r="H1743" s="37" t="s">
        <v>20</v>
      </c>
      <c r="I1743" s="4" t="s">
        <v>3534</v>
      </c>
      <c r="J1743" s="4" t="s">
        <v>3571</v>
      </c>
      <c r="K1743" s="24">
        <v>32216.759999999995</v>
      </c>
      <c r="L1743" s="24">
        <v>32216.759999999995</v>
      </c>
      <c r="M1743" s="29">
        <v>1</v>
      </c>
      <c r="N1743" s="29">
        <v>0</v>
      </c>
      <c r="O1743" s="29">
        <v>175</v>
      </c>
      <c r="P1743" s="29">
        <v>1200</v>
      </c>
      <c r="Q1743" s="29">
        <v>25823.200000000001</v>
      </c>
      <c r="R1743" s="28">
        <v>75938.55</v>
      </c>
      <c r="S1743" s="28">
        <v>1671190.0999999987</v>
      </c>
      <c r="T1743" s="28">
        <v>0</v>
      </c>
      <c r="U1743" s="28">
        <v>1843950</v>
      </c>
      <c r="V1743" s="29">
        <v>0</v>
      </c>
      <c r="W1743" s="29">
        <v>129</v>
      </c>
      <c r="X1743" s="32">
        <f t="shared" si="405"/>
        <v>176</v>
      </c>
      <c r="Y1743" s="33">
        <f t="shared" si="406"/>
        <v>27023.200000000001</v>
      </c>
      <c r="Z1743" s="33">
        <f t="shared" si="407"/>
        <v>1747128.6499999987</v>
      </c>
      <c r="AA1743" s="33">
        <f t="shared" si="408"/>
        <v>1843950</v>
      </c>
      <c r="AB1743" s="5">
        <v>129</v>
      </c>
      <c r="AC1743" s="6">
        <v>795184.55999999994</v>
      </c>
      <c r="AD1743" s="32">
        <v>2</v>
      </c>
      <c r="AE1743" s="67">
        <f t="shared" si="409"/>
        <v>0.73295454545454541</v>
      </c>
      <c r="AF1743" s="70">
        <f>IF(C1743=Sheet6!$E$3,Sheet6!$E$4,IF('January 2023'!C1743=Sheet6!$F$3,Sheet6!$F$4,IF('January 2023'!C1743=Sheet6!$G$3,Sheet6!$G$4,IF('January 2023'!C1743=Sheet6!$H$3,Sheet6!$H$4,IF('January 2023'!C1743=Sheet6!$I$3,Sheet6!$I$4,IF('January 2023'!C1743=Sheet6!$J$3,Sheet6!$J$4,IF('January 2023'!C1743=Sheet6!$K$3,Sheet6!$K$4,IF('January 2023'!C1743=Sheet6!$L$3,Sheet6!$L$4))))))))</f>
        <v>9.2798501423243085E-2</v>
      </c>
      <c r="AG1743" s="74">
        <f t="shared" si="410"/>
        <v>0.83879322439624604</v>
      </c>
      <c r="AH1743" s="71">
        <v>0.8536999999999999</v>
      </c>
      <c r="AI1743" s="72">
        <f t="shared" si="411"/>
        <v>0</v>
      </c>
      <c r="AJ1743" s="73">
        <f t="shared" si="412"/>
        <v>0.73295454545454541</v>
      </c>
      <c r="AK1743" s="73">
        <v>0.77137015336104409</v>
      </c>
      <c r="AL1743" s="95">
        <f t="shared" si="413"/>
        <v>0</v>
      </c>
      <c r="AM1743" s="107">
        <v>0</v>
      </c>
      <c r="AN1743" s="98">
        <f t="shared" si="414"/>
        <v>480.24801199999274</v>
      </c>
      <c r="AO1743" s="99" t="e">
        <f>SUMIF([1]Sheet1!$AB:$AB,E1743,[1]Sheet1!$AA:$AA)</f>
        <v>#VALUE!</v>
      </c>
      <c r="AP1743" s="100" t="str">
        <f t="shared" si="415"/>
        <v/>
      </c>
      <c r="AQ1743" s="97">
        <f t="shared" si="416"/>
        <v>1</v>
      </c>
      <c r="AR1743" s="100">
        <f t="shared" si="417"/>
        <v>1.0554174130222187</v>
      </c>
      <c r="AS1743" s="101">
        <f t="shared" si="418"/>
        <v>0.1147230250471486</v>
      </c>
      <c r="AT1743" s="100">
        <v>9.2798501423243085E-2</v>
      </c>
      <c r="AU1743" s="108">
        <f t="shared" si="419"/>
        <v>0</v>
      </c>
    </row>
    <row r="1744" spans="1:47">
      <c r="A1744" s="21">
        <v>44927</v>
      </c>
      <c r="B1744" s="23" t="s">
        <v>13</v>
      </c>
      <c r="C1744" s="23" t="s">
        <v>1532</v>
      </c>
      <c r="D1744" s="23" t="s">
        <v>1609</v>
      </c>
      <c r="E1744" s="23">
        <v>1000315193</v>
      </c>
      <c r="F1744" s="23" t="s">
        <v>32</v>
      </c>
      <c r="G1744" s="23">
        <v>1070363</v>
      </c>
      <c r="H1744" s="37" t="s">
        <v>20</v>
      </c>
      <c r="I1744" s="4" t="s">
        <v>3530</v>
      </c>
      <c r="J1744" s="4" t="s">
        <v>3567</v>
      </c>
      <c r="K1744" s="24">
        <v>31417.600000000093</v>
      </c>
      <c r="L1744" s="24">
        <v>31417.600000000093</v>
      </c>
      <c r="M1744" s="29">
        <v>4</v>
      </c>
      <c r="N1744" s="29">
        <v>0</v>
      </c>
      <c r="O1744" s="29">
        <v>144</v>
      </c>
      <c r="P1744" s="29">
        <v>4800</v>
      </c>
      <c r="Q1744" s="29">
        <v>21695.600000000002</v>
      </c>
      <c r="R1744" s="28">
        <v>304644.3</v>
      </c>
      <c r="S1744" s="28">
        <v>1346560.9099999995</v>
      </c>
      <c r="T1744" s="28">
        <v>230000</v>
      </c>
      <c r="U1744" s="28">
        <v>1433900</v>
      </c>
      <c r="V1744" s="29">
        <v>4</v>
      </c>
      <c r="W1744" s="29">
        <v>93</v>
      </c>
      <c r="X1744" s="32">
        <f t="shared" si="405"/>
        <v>148</v>
      </c>
      <c r="Y1744" s="33">
        <f t="shared" si="406"/>
        <v>26495.600000000002</v>
      </c>
      <c r="Z1744" s="33">
        <f t="shared" si="407"/>
        <v>1651205.2099999995</v>
      </c>
      <c r="AA1744" s="33">
        <f t="shared" si="408"/>
        <v>1663900</v>
      </c>
      <c r="AB1744" s="5">
        <v>97</v>
      </c>
      <c r="AC1744" s="6">
        <v>1591827.26</v>
      </c>
      <c r="AD1744" s="32">
        <v>5</v>
      </c>
      <c r="AE1744" s="67">
        <f t="shared" si="409"/>
        <v>0.65540540540540537</v>
      </c>
      <c r="AF1744" s="70">
        <f>IF(C1744=Sheet6!$E$3,Sheet6!$E$4,IF('January 2023'!C1744=Sheet6!$F$3,Sheet6!$F$4,IF('January 2023'!C1744=Sheet6!$G$3,Sheet6!$G$4,IF('January 2023'!C1744=Sheet6!$H$3,Sheet6!$H$4,IF('January 2023'!C1744=Sheet6!$I$3,Sheet6!$I$4,IF('January 2023'!C1744=Sheet6!$J$3,Sheet6!$J$4,IF('January 2023'!C1744=Sheet6!$K$3,Sheet6!$K$4,IF('January 2023'!C1744=Sheet6!$L$3,Sheet6!$L$4))))))))</f>
        <v>9.2798501423243085E-2</v>
      </c>
      <c r="AG1744" s="74">
        <f t="shared" si="410"/>
        <v>0.84333621918924184</v>
      </c>
      <c r="AH1744" s="71">
        <v>0.8536999999999999</v>
      </c>
      <c r="AI1744" s="72">
        <f t="shared" si="411"/>
        <v>0</v>
      </c>
      <c r="AJ1744" s="73">
        <f t="shared" si="412"/>
        <v>0.65540540540540537</v>
      </c>
      <c r="AK1744" s="73">
        <v>0.77137015336104409</v>
      </c>
      <c r="AL1744" s="95">
        <f t="shared" si="413"/>
        <v>0</v>
      </c>
      <c r="AM1744" s="107">
        <v>0</v>
      </c>
      <c r="AN1744" s="98">
        <f t="shared" si="414"/>
        <v>325.60512000007293</v>
      </c>
      <c r="AO1744" s="99" t="e">
        <f>SUMIF([1]Sheet1!$AB:$AB,E1744,[1]Sheet1!$AA:$AA)</f>
        <v>#VALUE!</v>
      </c>
      <c r="AP1744" s="100" t="str">
        <f t="shared" si="415"/>
        <v/>
      </c>
      <c r="AQ1744" s="97">
        <f t="shared" si="416"/>
        <v>1</v>
      </c>
      <c r="AR1744" s="100">
        <f t="shared" si="417"/>
        <v>1.0076881964295645</v>
      </c>
      <c r="AS1744" s="101">
        <f t="shared" si="418"/>
        <v>0.15018004630146498</v>
      </c>
      <c r="AT1744" s="100">
        <v>9.2798501423243085E-2</v>
      </c>
      <c r="AU1744" s="108">
        <f t="shared" si="419"/>
        <v>0</v>
      </c>
    </row>
    <row r="1745" spans="1:47">
      <c r="A1745" s="21">
        <v>44927</v>
      </c>
      <c r="B1745" s="23" t="s">
        <v>13</v>
      </c>
      <c r="C1745" s="23" t="s">
        <v>1532</v>
      </c>
      <c r="D1745" s="23" t="s">
        <v>1607</v>
      </c>
      <c r="E1745" s="23">
        <v>1001611458</v>
      </c>
      <c r="F1745" s="23" t="s">
        <v>32</v>
      </c>
      <c r="G1745" s="23">
        <v>1070351</v>
      </c>
      <c r="H1745" s="37" t="s">
        <v>20</v>
      </c>
      <c r="I1745" s="4" t="s">
        <v>3528</v>
      </c>
      <c r="J1745" s="4" t="s">
        <v>3565</v>
      </c>
      <c r="K1745" s="24">
        <v>31316.380000000354</v>
      </c>
      <c r="L1745" s="24">
        <v>31316.380000000354</v>
      </c>
      <c r="M1745" s="29">
        <v>0</v>
      </c>
      <c r="N1745" s="29">
        <v>0</v>
      </c>
      <c r="O1745" s="29">
        <v>146</v>
      </c>
      <c r="P1745" s="29">
        <v>0</v>
      </c>
      <c r="Q1745" s="29">
        <v>25267.499999999993</v>
      </c>
      <c r="R1745" s="28">
        <v>0</v>
      </c>
      <c r="S1745" s="28">
        <v>1577559.9900000002</v>
      </c>
      <c r="T1745" s="28">
        <v>0</v>
      </c>
      <c r="U1745" s="28">
        <v>1896210</v>
      </c>
      <c r="V1745" s="29">
        <v>0</v>
      </c>
      <c r="W1745" s="29">
        <v>106</v>
      </c>
      <c r="X1745" s="32">
        <f t="shared" si="405"/>
        <v>146</v>
      </c>
      <c r="Y1745" s="33">
        <f t="shared" si="406"/>
        <v>25267.499999999993</v>
      </c>
      <c r="Z1745" s="33">
        <f t="shared" si="407"/>
        <v>1577559.9900000002</v>
      </c>
      <c r="AA1745" s="33">
        <f t="shared" si="408"/>
        <v>1896210</v>
      </c>
      <c r="AB1745" s="5">
        <v>106</v>
      </c>
      <c r="AC1745" s="6">
        <v>3329497.52</v>
      </c>
      <c r="AD1745" s="32">
        <v>10</v>
      </c>
      <c r="AE1745" s="67">
        <f t="shared" si="409"/>
        <v>0.72602739726027399</v>
      </c>
      <c r="AF1745" s="70">
        <f>IF(C1745=Sheet6!$E$3,Sheet6!$E$4,IF('January 2023'!C1745=Sheet6!$F$3,Sheet6!$F$4,IF('January 2023'!C1745=Sheet6!$G$3,Sheet6!$G$4,IF('January 2023'!C1745=Sheet6!$H$3,Sheet6!$H$4,IF('January 2023'!C1745=Sheet6!$I$3,Sheet6!$I$4,IF('January 2023'!C1745=Sheet6!$J$3,Sheet6!$J$4,IF('January 2023'!C1745=Sheet6!$K$3,Sheet6!$K$4,IF('January 2023'!C1745=Sheet6!$L$3,Sheet6!$L$4))))))))</f>
        <v>9.2798501423243085E-2</v>
      </c>
      <c r="AG1745" s="74">
        <f t="shared" si="410"/>
        <v>0.80684612972507386</v>
      </c>
      <c r="AH1745" s="71">
        <v>0.8536999999999999</v>
      </c>
      <c r="AI1745" s="72">
        <f t="shared" si="411"/>
        <v>0</v>
      </c>
      <c r="AJ1745" s="73">
        <f t="shared" si="412"/>
        <v>0.72602739726027399</v>
      </c>
      <c r="AK1745" s="73">
        <v>0.77137015336104409</v>
      </c>
      <c r="AL1745" s="95">
        <f t="shared" si="413"/>
        <v>0</v>
      </c>
      <c r="AM1745" s="107">
        <v>0</v>
      </c>
      <c r="AN1745" s="98">
        <f t="shared" si="414"/>
        <v>1467.2936060003049</v>
      </c>
      <c r="AO1745" s="99" t="e">
        <f>SUMIF([1]Sheet1!$AB:$AB,E1745,[1]Sheet1!$AA:$AA)</f>
        <v>#VALUE!</v>
      </c>
      <c r="AP1745" s="100" t="str">
        <f t="shared" si="415"/>
        <v/>
      </c>
      <c r="AQ1745" s="97">
        <f t="shared" si="416"/>
        <v>1</v>
      </c>
      <c r="AR1745" s="100">
        <f t="shared" si="417"/>
        <v>1.2019891554171578</v>
      </c>
      <c r="AS1745" s="101">
        <f t="shared" si="418"/>
        <v>3.017970198015596E-2</v>
      </c>
      <c r="AT1745" s="100">
        <v>9.2798501423243085E-2</v>
      </c>
      <c r="AU1745" s="108">
        <f t="shared" si="419"/>
        <v>1</v>
      </c>
    </row>
    <row r="1746" spans="1:47">
      <c r="A1746" s="21">
        <v>44927</v>
      </c>
      <c r="B1746" s="23" t="s">
        <v>13</v>
      </c>
      <c r="C1746" s="23" t="s">
        <v>1532</v>
      </c>
      <c r="D1746" s="23" t="s">
        <v>1617</v>
      </c>
      <c r="E1746" s="23">
        <v>1001610612</v>
      </c>
      <c r="F1746" s="23" t="s">
        <v>32</v>
      </c>
      <c r="G1746" s="23">
        <v>1070363</v>
      </c>
      <c r="H1746" s="37" t="s">
        <v>20</v>
      </c>
      <c r="I1746" s="4" t="s">
        <v>3531</v>
      </c>
      <c r="J1746" s="4" t="s">
        <v>3568</v>
      </c>
      <c r="K1746" s="24">
        <v>30689.251612903136</v>
      </c>
      <c r="L1746" s="24">
        <v>30689.251612903136</v>
      </c>
      <c r="M1746" s="29">
        <v>2</v>
      </c>
      <c r="N1746" s="29">
        <v>1</v>
      </c>
      <c r="O1746" s="29">
        <v>86</v>
      </c>
      <c r="P1746" s="29">
        <v>2400</v>
      </c>
      <c r="Q1746" s="29">
        <v>15148.500000000002</v>
      </c>
      <c r="R1746" s="28">
        <v>151877.1</v>
      </c>
      <c r="S1746" s="28">
        <v>970801.49999999953</v>
      </c>
      <c r="T1746" s="28">
        <v>116938.55</v>
      </c>
      <c r="U1746" s="28">
        <v>1221318.96</v>
      </c>
      <c r="V1746" s="29">
        <v>2</v>
      </c>
      <c r="W1746" s="29">
        <v>65</v>
      </c>
      <c r="X1746" s="32">
        <f t="shared" si="405"/>
        <v>88</v>
      </c>
      <c r="Y1746" s="33">
        <f t="shared" si="406"/>
        <v>17548.5</v>
      </c>
      <c r="Z1746" s="33">
        <f t="shared" si="407"/>
        <v>1122678.5999999996</v>
      </c>
      <c r="AA1746" s="33">
        <f t="shared" si="408"/>
        <v>1338257.51</v>
      </c>
      <c r="AB1746" s="5">
        <v>67</v>
      </c>
      <c r="AC1746" s="6">
        <v>2879662.9</v>
      </c>
      <c r="AD1746" s="32">
        <v>9</v>
      </c>
      <c r="AE1746" s="67">
        <f t="shared" si="409"/>
        <v>0.76136363636363635</v>
      </c>
      <c r="AF1746" s="70">
        <f>IF(C1746=Sheet6!$E$3,Sheet6!$E$4,IF('January 2023'!C1746=Sheet6!$F$3,Sheet6!$F$4,IF('January 2023'!C1746=Sheet6!$G$3,Sheet6!$G$4,IF('January 2023'!C1746=Sheet6!$H$3,Sheet6!$H$4,IF('January 2023'!C1746=Sheet6!$I$3,Sheet6!$I$4,IF('January 2023'!C1746=Sheet6!$J$3,Sheet6!$J$4,IF('January 2023'!C1746=Sheet6!$K$3,Sheet6!$K$4,IF('January 2023'!C1746=Sheet6!$L$3,Sheet6!$L$4))))))))</f>
        <v>9.2798501423243085E-2</v>
      </c>
      <c r="AG1746" s="74">
        <f t="shared" si="410"/>
        <v>0.57181257533897711</v>
      </c>
      <c r="AH1746" s="71">
        <v>0.8536999999999999</v>
      </c>
      <c r="AI1746" s="72">
        <f t="shared" si="411"/>
        <v>0</v>
      </c>
      <c r="AJ1746" s="73">
        <f t="shared" si="412"/>
        <v>0.76136363636363635</v>
      </c>
      <c r="AK1746" s="73">
        <v>0.77137015336104409</v>
      </c>
      <c r="AL1746" s="95">
        <f t="shared" si="413"/>
        <v>0</v>
      </c>
      <c r="AM1746" s="107">
        <v>0</v>
      </c>
      <c r="AN1746" s="98">
        <f t="shared" si="414"/>
        <v>8650.9141019354029</v>
      </c>
      <c r="AO1746" s="99" t="e">
        <f>SUMIF([1]Sheet1!$AB:$AB,E1746,[1]Sheet1!$AA:$AA)</f>
        <v>#VALUE!</v>
      </c>
      <c r="AP1746" s="100" t="str">
        <f t="shared" si="415"/>
        <v/>
      </c>
      <c r="AQ1746" s="97">
        <f t="shared" si="416"/>
        <v>1</v>
      </c>
      <c r="AR1746" s="100">
        <f t="shared" si="417"/>
        <v>1.1920219286267686</v>
      </c>
      <c r="AS1746" s="101">
        <f t="shared" si="418"/>
        <v>0.31838687113139308</v>
      </c>
      <c r="AT1746" s="100">
        <v>9.2798501423243085E-2</v>
      </c>
      <c r="AU1746" s="108">
        <f t="shared" si="419"/>
        <v>0</v>
      </c>
    </row>
    <row r="1747" spans="1:47">
      <c r="A1747" s="21">
        <v>44927</v>
      </c>
      <c r="B1747" s="23" t="s">
        <v>13</v>
      </c>
      <c r="C1747" s="23" t="s">
        <v>1532</v>
      </c>
      <c r="D1747" s="23" t="s">
        <v>1620</v>
      </c>
      <c r="E1747" s="23">
        <v>1000241011</v>
      </c>
      <c r="F1747" s="23" t="s">
        <v>32</v>
      </c>
      <c r="G1747" s="23">
        <v>1070351</v>
      </c>
      <c r="H1747" s="37" t="s">
        <v>20</v>
      </c>
      <c r="I1747" s="4" t="s">
        <v>3529</v>
      </c>
      <c r="J1747" s="4" t="s">
        <v>3566</v>
      </c>
      <c r="K1747" s="24">
        <v>29136</v>
      </c>
      <c r="L1747" s="24">
        <v>29136</v>
      </c>
      <c r="M1747" s="29">
        <v>6</v>
      </c>
      <c r="N1747" s="29">
        <v>4</v>
      </c>
      <c r="O1747" s="29">
        <v>57</v>
      </c>
      <c r="P1747" s="29">
        <v>7076</v>
      </c>
      <c r="Q1747" s="29">
        <v>9477.1999999999989</v>
      </c>
      <c r="R1747" s="28">
        <v>453032.95000000007</v>
      </c>
      <c r="S1747" s="28">
        <v>595897.87</v>
      </c>
      <c r="T1747" s="28">
        <v>332924.59999999998</v>
      </c>
      <c r="U1747" s="28">
        <v>662400</v>
      </c>
      <c r="V1747" s="29">
        <v>6</v>
      </c>
      <c r="W1747" s="29">
        <v>25</v>
      </c>
      <c r="X1747" s="32">
        <f t="shared" si="405"/>
        <v>63</v>
      </c>
      <c r="Y1747" s="33">
        <f t="shared" si="406"/>
        <v>16553.199999999997</v>
      </c>
      <c r="Z1747" s="33">
        <f t="shared" si="407"/>
        <v>1048930.82</v>
      </c>
      <c r="AA1747" s="33">
        <f t="shared" si="408"/>
        <v>995324.6</v>
      </c>
      <c r="AB1747" s="5">
        <v>31</v>
      </c>
      <c r="AC1747" s="6">
        <v>6679725.879999999</v>
      </c>
      <c r="AD1747" s="32">
        <v>2</v>
      </c>
      <c r="AE1747" s="67">
        <f t="shared" si="409"/>
        <v>0.49206349206349204</v>
      </c>
      <c r="AF1747" s="70">
        <f>IF(C1747=Sheet6!$E$3,Sheet6!$E$4,IF('January 2023'!C1747=Sheet6!$F$3,Sheet6!$F$4,IF('January 2023'!C1747=Sheet6!$G$3,Sheet6!$G$4,IF('January 2023'!C1747=Sheet6!$H$3,Sheet6!$H$4,IF('January 2023'!C1747=Sheet6!$I$3,Sheet6!$I$4,IF('January 2023'!C1747=Sheet6!$J$3,Sheet6!$J$4,IF('January 2023'!C1747=Sheet6!$K$3,Sheet6!$K$4,IF('January 2023'!C1747=Sheet6!$L$3,Sheet6!$L$4))))))))</f>
        <v>9.2798501423243085E-2</v>
      </c>
      <c r="AG1747" s="74">
        <f t="shared" si="410"/>
        <v>0.56813563975837444</v>
      </c>
      <c r="AH1747" s="71">
        <v>0.8536999999999999</v>
      </c>
      <c r="AI1747" s="72">
        <f t="shared" si="411"/>
        <v>0</v>
      </c>
      <c r="AJ1747" s="73">
        <f t="shared" si="412"/>
        <v>0.49206349206349204</v>
      </c>
      <c r="AK1747" s="73">
        <v>0.77137015336104409</v>
      </c>
      <c r="AL1747" s="95">
        <f t="shared" si="413"/>
        <v>0</v>
      </c>
      <c r="AM1747" s="107">
        <v>1</v>
      </c>
      <c r="AN1747" s="98">
        <f t="shared" si="414"/>
        <v>8320.2031999999999</v>
      </c>
      <c r="AO1747" s="99" t="e">
        <f>SUMIF([1]Sheet1!$AB:$AB,E1747,[1]Sheet1!$AA:$AA)</f>
        <v>#VALUE!</v>
      </c>
      <c r="AP1747" s="100" t="str">
        <f t="shared" si="415"/>
        <v/>
      </c>
      <c r="AQ1747" s="97">
        <f t="shared" si="416"/>
        <v>1</v>
      </c>
      <c r="AR1747" s="100">
        <f t="shared" si="417"/>
        <v>0.94889441803225871</v>
      </c>
      <c r="AS1747" s="101">
        <f t="shared" si="418"/>
        <v>0.46089926274809234</v>
      </c>
      <c r="AT1747" s="100">
        <v>9.2798501423243085E-2</v>
      </c>
      <c r="AU1747" s="108">
        <f t="shared" si="419"/>
        <v>0</v>
      </c>
    </row>
    <row r="1748" spans="1:47">
      <c r="A1748" s="21">
        <v>44927</v>
      </c>
      <c r="B1748" s="23" t="s">
        <v>13</v>
      </c>
      <c r="C1748" s="23" t="s">
        <v>1532</v>
      </c>
      <c r="D1748" s="23" t="s">
        <v>1615</v>
      </c>
      <c r="E1748" s="23">
        <v>1001610640</v>
      </c>
      <c r="F1748" s="23" t="s">
        <v>32</v>
      </c>
      <c r="G1748" s="23">
        <v>1070363</v>
      </c>
      <c r="H1748" s="37" t="s">
        <v>20</v>
      </c>
      <c r="I1748" s="4" t="s">
        <v>3533</v>
      </c>
      <c r="J1748" s="4" t="s">
        <v>3570</v>
      </c>
      <c r="K1748" s="24">
        <v>28866.209999999963</v>
      </c>
      <c r="L1748" s="24">
        <v>28866.209999999963</v>
      </c>
      <c r="M1748" s="29">
        <v>1</v>
      </c>
      <c r="N1748" s="29">
        <v>0</v>
      </c>
      <c r="O1748" s="29">
        <v>142</v>
      </c>
      <c r="P1748" s="29">
        <v>1200</v>
      </c>
      <c r="Q1748" s="29">
        <v>20795</v>
      </c>
      <c r="R1748" s="28">
        <v>75938.55</v>
      </c>
      <c r="S1748" s="28">
        <v>1330589.3699999994</v>
      </c>
      <c r="T1748" s="28">
        <v>50000</v>
      </c>
      <c r="U1748" s="28">
        <v>1390173.08</v>
      </c>
      <c r="V1748" s="29">
        <v>1</v>
      </c>
      <c r="W1748" s="29">
        <v>90</v>
      </c>
      <c r="X1748" s="32">
        <f t="shared" si="405"/>
        <v>143</v>
      </c>
      <c r="Y1748" s="33">
        <f t="shared" si="406"/>
        <v>21995</v>
      </c>
      <c r="Z1748" s="33">
        <f t="shared" si="407"/>
        <v>1406527.9199999995</v>
      </c>
      <c r="AA1748" s="33">
        <f t="shared" si="408"/>
        <v>1440173.08</v>
      </c>
      <c r="AB1748" s="5">
        <v>91</v>
      </c>
      <c r="AC1748" s="6">
        <v>1391813.6</v>
      </c>
      <c r="AD1748" s="32">
        <v>4</v>
      </c>
      <c r="AE1748" s="67">
        <f t="shared" si="409"/>
        <v>0.63636363636363635</v>
      </c>
      <c r="AF1748" s="70">
        <f>IF(C1748=Sheet6!$E$3,Sheet6!$E$4,IF('January 2023'!C1748=Sheet6!$F$3,Sheet6!$F$4,IF('January 2023'!C1748=Sheet6!$G$3,Sheet6!$G$4,IF('January 2023'!C1748=Sheet6!$H$3,Sheet6!$H$4,IF('January 2023'!C1748=Sheet6!$I$3,Sheet6!$I$4,IF('January 2023'!C1748=Sheet6!$J$3,Sheet6!$J$4,IF('January 2023'!C1748=Sheet6!$K$3,Sheet6!$K$4,IF('January 2023'!C1748=Sheet6!$L$3,Sheet6!$L$4))))))))</f>
        <v>9.2798501423243085E-2</v>
      </c>
      <c r="AG1748" s="74">
        <f t="shared" si="410"/>
        <v>0.76196355531259663</v>
      </c>
      <c r="AH1748" s="71">
        <v>0.8536999999999999</v>
      </c>
      <c r="AI1748" s="72">
        <f t="shared" si="411"/>
        <v>0</v>
      </c>
      <c r="AJ1748" s="73">
        <f t="shared" si="412"/>
        <v>0.63636363636363635</v>
      </c>
      <c r="AK1748" s="73">
        <v>0.77137015336104409</v>
      </c>
      <c r="AL1748" s="95">
        <f t="shared" si="413"/>
        <v>0</v>
      </c>
      <c r="AM1748" s="107">
        <v>1</v>
      </c>
      <c r="AN1748" s="98">
        <f t="shared" si="414"/>
        <v>2648.0834769999638</v>
      </c>
      <c r="AO1748" s="99" t="e">
        <f>SUMIF([1]Sheet1!$AB:$AB,E1748,[1]Sheet1!$AA:$AA)</f>
        <v>#VALUE!</v>
      </c>
      <c r="AP1748" s="100" t="str">
        <f t="shared" si="415"/>
        <v/>
      </c>
      <c r="AQ1748" s="97">
        <f t="shared" si="416"/>
        <v>1</v>
      </c>
      <c r="AR1748" s="100">
        <f t="shared" si="417"/>
        <v>1.0239207196114533</v>
      </c>
      <c r="AS1748" s="101">
        <f t="shared" si="418"/>
        <v>0.21980972812662469</v>
      </c>
      <c r="AT1748" s="100">
        <v>9.2798501423243085E-2</v>
      </c>
      <c r="AU1748" s="108">
        <f t="shared" si="419"/>
        <v>0</v>
      </c>
    </row>
    <row r="1749" spans="1:47">
      <c r="A1749" s="21">
        <v>44927</v>
      </c>
      <c r="B1749" s="23" t="s">
        <v>13</v>
      </c>
      <c r="C1749" s="23" t="s">
        <v>1532</v>
      </c>
      <c r="D1749" s="23" t="s">
        <v>1614</v>
      </c>
      <c r="E1749" s="23">
        <v>1000295452</v>
      </c>
      <c r="F1749" s="23" t="s">
        <v>32</v>
      </c>
      <c r="G1749" s="23">
        <v>1070363</v>
      </c>
      <c r="H1749" s="37" t="s">
        <v>20</v>
      </c>
      <c r="I1749" s="4" t="s">
        <v>3533</v>
      </c>
      <c r="J1749" s="4" t="s">
        <v>3570</v>
      </c>
      <c r="K1749" s="24">
        <v>24144</v>
      </c>
      <c r="L1749" s="24">
        <v>24144</v>
      </c>
      <c r="M1749" s="29">
        <v>2</v>
      </c>
      <c r="N1749" s="29">
        <v>1</v>
      </c>
      <c r="O1749" s="29">
        <v>97</v>
      </c>
      <c r="P1749" s="29">
        <v>3949</v>
      </c>
      <c r="Q1749" s="29">
        <v>17731.200000000004</v>
      </c>
      <c r="R1749" s="28">
        <v>251940.19</v>
      </c>
      <c r="S1749" s="28">
        <v>1132972.1700000002</v>
      </c>
      <c r="T1749" s="28">
        <v>176001.64</v>
      </c>
      <c r="U1749" s="28">
        <v>1262200</v>
      </c>
      <c r="V1749" s="29">
        <v>1</v>
      </c>
      <c r="W1749" s="29">
        <v>78</v>
      </c>
      <c r="X1749" s="32">
        <f t="shared" si="405"/>
        <v>99</v>
      </c>
      <c r="Y1749" s="33">
        <f t="shared" si="406"/>
        <v>21680.200000000004</v>
      </c>
      <c r="Z1749" s="33">
        <f t="shared" si="407"/>
        <v>1384912.36</v>
      </c>
      <c r="AA1749" s="33">
        <f t="shared" si="408"/>
        <v>1438201.6400000001</v>
      </c>
      <c r="AB1749" s="5">
        <v>79</v>
      </c>
      <c r="AC1749" s="6">
        <v>1884809.0400000003</v>
      </c>
      <c r="AD1749" s="32">
        <v>3</v>
      </c>
      <c r="AE1749" s="67">
        <f t="shared" si="409"/>
        <v>0.79797979797979801</v>
      </c>
      <c r="AF1749" s="70">
        <f>IF(C1749=Sheet6!$E$3,Sheet6!$E$4,IF('January 2023'!C1749=Sheet6!$F$3,Sheet6!$F$4,IF('January 2023'!C1749=Sheet6!$G$3,Sheet6!$G$4,IF('January 2023'!C1749=Sheet6!$H$3,Sheet6!$H$4,IF('January 2023'!C1749=Sheet6!$I$3,Sheet6!$I$4,IF('January 2023'!C1749=Sheet6!$J$3,Sheet6!$J$4,IF('January 2023'!C1749=Sheet6!$K$3,Sheet6!$K$4,IF('January 2023'!C1749=Sheet6!$L$3,Sheet6!$L$4))))))))</f>
        <v>9.2798501423243085E-2</v>
      </c>
      <c r="AG1749" s="74">
        <f t="shared" si="410"/>
        <v>0.8979539430086152</v>
      </c>
      <c r="AH1749" s="71">
        <v>0.8536999999999999</v>
      </c>
      <c r="AI1749" s="72">
        <f t="shared" si="411"/>
        <v>1</v>
      </c>
      <c r="AJ1749" s="73">
        <f t="shared" si="412"/>
        <v>0.79797979797979801</v>
      </c>
      <c r="AK1749" s="73">
        <v>0.77137015336104409</v>
      </c>
      <c r="AL1749" s="95">
        <f t="shared" si="413"/>
        <v>1</v>
      </c>
      <c r="AM1749" s="107">
        <v>0</v>
      </c>
      <c r="AN1749" s="98">
        <f t="shared" si="414"/>
        <v>0</v>
      </c>
      <c r="AO1749" s="99" t="e">
        <f>SUMIF([1]Sheet1!$AB:$AB,E1749,[1]Sheet1!$AA:$AA)</f>
        <v>#VALUE!</v>
      </c>
      <c r="AP1749" s="100">
        <f t="shared" si="415"/>
        <v>1</v>
      </c>
      <c r="AQ1749" s="97">
        <f t="shared" si="416"/>
        <v>0</v>
      </c>
      <c r="AR1749" s="100">
        <f t="shared" si="417"/>
        <v>1.0384784492789132</v>
      </c>
      <c r="AS1749" s="101">
        <f t="shared" si="418"/>
        <v>6.7494181740527681E-2</v>
      </c>
      <c r="AT1749" s="100">
        <v>9.2798501423243085E-2</v>
      </c>
      <c r="AU1749" s="108">
        <f t="shared" si="419"/>
        <v>1</v>
      </c>
    </row>
    <row r="1750" spans="1:47">
      <c r="A1750" s="21">
        <v>44927</v>
      </c>
      <c r="B1750" s="22" t="s">
        <v>13</v>
      </c>
      <c r="C1750" s="22" t="s">
        <v>1532</v>
      </c>
      <c r="D1750" s="22" t="s">
        <v>1622</v>
      </c>
      <c r="E1750" s="22">
        <v>1003800062</v>
      </c>
      <c r="F1750" s="22" t="s">
        <v>32</v>
      </c>
      <c r="G1750" s="22">
        <v>1070363</v>
      </c>
      <c r="H1750" s="36" t="s">
        <v>20</v>
      </c>
      <c r="I1750" s="4" t="s">
        <v>3528</v>
      </c>
      <c r="J1750" s="4" t="s">
        <v>3565</v>
      </c>
      <c r="K1750" s="25">
        <v>20351.790000000037</v>
      </c>
      <c r="L1750" s="25">
        <v>20351.790000000037</v>
      </c>
      <c r="M1750" s="26">
        <v>2</v>
      </c>
      <c r="N1750" s="26">
        <v>0</v>
      </c>
      <c r="O1750" s="26">
        <v>80</v>
      </c>
      <c r="P1750" s="26">
        <v>2400</v>
      </c>
      <c r="Q1750" s="26">
        <v>15396.4</v>
      </c>
      <c r="R1750" s="27">
        <v>151877.1</v>
      </c>
      <c r="S1750" s="27">
        <v>1002100.1299999999</v>
      </c>
      <c r="T1750" s="28">
        <v>90000</v>
      </c>
      <c r="U1750" s="27">
        <v>1167890.72</v>
      </c>
      <c r="V1750" s="29">
        <v>2</v>
      </c>
      <c r="W1750" s="26">
        <v>66</v>
      </c>
      <c r="X1750" s="30">
        <f t="shared" si="405"/>
        <v>82</v>
      </c>
      <c r="Y1750" s="31">
        <f t="shared" si="406"/>
        <v>17796.400000000001</v>
      </c>
      <c r="Z1750" s="31">
        <f t="shared" si="407"/>
        <v>1153977.23</v>
      </c>
      <c r="AA1750" s="31">
        <f t="shared" si="408"/>
        <v>1257890.72</v>
      </c>
      <c r="AB1750" s="5">
        <v>68</v>
      </c>
      <c r="AC1750" s="6">
        <v>1708720.13</v>
      </c>
      <c r="AD1750" s="30">
        <v>3</v>
      </c>
      <c r="AE1750" s="67">
        <f t="shared" si="409"/>
        <v>0.82926829268292679</v>
      </c>
      <c r="AF1750" s="70">
        <f>IF(C1750=Sheet6!$E$3,Sheet6!$E$4,IF('January 2023'!C1750=Sheet6!$F$3,Sheet6!$F$4,IF('January 2023'!C1750=Sheet6!$G$3,Sheet6!$G$4,IF('January 2023'!C1750=Sheet6!$H$3,Sheet6!$H$4,IF('January 2023'!C1750=Sheet6!$I$3,Sheet6!$I$4,IF('January 2023'!C1750=Sheet6!$J$3,Sheet6!$J$4,IF('January 2023'!C1750=Sheet6!$K$3,Sheet6!$K$4,IF('January 2023'!C1750=Sheet6!$L$3,Sheet6!$L$4))))))))</f>
        <v>9.2798501423243085E-2</v>
      </c>
      <c r="AG1750" s="74">
        <f t="shared" si="410"/>
        <v>0.87443905425517698</v>
      </c>
      <c r="AH1750" s="71">
        <v>0.8536999999999999</v>
      </c>
      <c r="AI1750" s="72">
        <f t="shared" si="411"/>
        <v>1</v>
      </c>
      <c r="AJ1750" s="73">
        <f t="shared" si="412"/>
        <v>0.82926829268292679</v>
      </c>
      <c r="AK1750" s="73">
        <v>0.77137015336104409</v>
      </c>
      <c r="AL1750" s="95">
        <f t="shared" si="413"/>
        <v>1</v>
      </c>
      <c r="AM1750" s="107">
        <v>0</v>
      </c>
      <c r="AN1750" s="98">
        <f t="shared" si="414"/>
        <v>0</v>
      </c>
      <c r="AO1750" s="99" t="e">
        <f>SUMIF([1]Sheet1!$AB:$AB,E1750,[1]Sheet1!$AA:$AA)</f>
        <v>#VALUE!</v>
      </c>
      <c r="AP1750" s="100">
        <f t="shared" si="415"/>
        <v>1</v>
      </c>
      <c r="AQ1750" s="97">
        <f t="shared" si="416"/>
        <v>0</v>
      </c>
      <c r="AR1750" s="100">
        <f t="shared" si="417"/>
        <v>1.090048128592624</v>
      </c>
      <c r="AS1750" s="101">
        <f t="shared" si="418"/>
        <v>4.6819345340840313E-2</v>
      </c>
      <c r="AT1750" s="100">
        <v>9.2798501423243085E-2</v>
      </c>
      <c r="AU1750" s="108">
        <f t="shared" si="419"/>
        <v>1</v>
      </c>
    </row>
    <row r="1751" spans="1:47">
      <c r="A1751" s="21">
        <v>44927</v>
      </c>
      <c r="B1751" s="22" t="s">
        <v>13</v>
      </c>
      <c r="C1751" s="22" t="s">
        <v>1532</v>
      </c>
      <c r="D1751" s="22" t="s">
        <v>1619</v>
      </c>
      <c r="E1751" s="22">
        <v>1001605067</v>
      </c>
      <c r="F1751" s="22" t="s">
        <v>32</v>
      </c>
      <c r="G1751" s="22">
        <v>1079201</v>
      </c>
      <c r="H1751" s="36" t="s">
        <v>20</v>
      </c>
      <c r="I1751" s="4" t="s">
        <v>3531</v>
      </c>
      <c r="J1751" s="4" t="s">
        <v>3568</v>
      </c>
      <c r="K1751" s="25">
        <v>19425.770000000019</v>
      </c>
      <c r="L1751" s="25">
        <v>19425.770000000019</v>
      </c>
      <c r="M1751" s="26">
        <v>6</v>
      </c>
      <c r="N1751" s="26">
        <v>3</v>
      </c>
      <c r="O1751" s="26">
        <v>84</v>
      </c>
      <c r="P1751" s="26">
        <v>7934</v>
      </c>
      <c r="Q1751" s="26">
        <v>17371.000000000011</v>
      </c>
      <c r="R1751" s="27">
        <v>506185.24000000011</v>
      </c>
      <c r="S1751" s="27">
        <v>1055497.3899999999</v>
      </c>
      <c r="T1751" s="28">
        <v>368482</v>
      </c>
      <c r="U1751" s="27">
        <v>1107800</v>
      </c>
      <c r="V1751" s="29">
        <v>5</v>
      </c>
      <c r="W1751" s="26">
        <v>37</v>
      </c>
      <c r="X1751" s="30">
        <f t="shared" si="405"/>
        <v>90</v>
      </c>
      <c r="Y1751" s="31">
        <f t="shared" si="406"/>
        <v>25305.000000000011</v>
      </c>
      <c r="Z1751" s="31">
        <f t="shared" si="407"/>
        <v>1561682.63</v>
      </c>
      <c r="AA1751" s="31">
        <f t="shared" si="408"/>
        <v>1476282</v>
      </c>
      <c r="AB1751" s="5">
        <v>42</v>
      </c>
      <c r="AC1751" s="6">
        <v>2867179.29</v>
      </c>
      <c r="AD1751" s="30">
        <v>4</v>
      </c>
      <c r="AE1751" s="67">
        <f t="shared" si="409"/>
        <v>0.46666666666666667</v>
      </c>
      <c r="AF1751" s="70">
        <f>IF(C1751=Sheet6!$E$3,Sheet6!$E$4,IF('January 2023'!C1751=Sheet6!$F$3,Sheet6!$F$4,IF('January 2023'!C1751=Sheet6!$G$3,Sheet6!$G$4,IF('January 2023'!C1751=Sheet6!$H$3,Sheet6!$H$4,IF('January 2023'!C1751=Sheet6!$I$3,Sheet6!$I$4,IF('January 2023'!C1751=Sheet6!$J$3,Sheet6!$J$4,IF('January 2023'!C1751=Sheet6!$K$3,Sheet6!$K$4,IF('January 2023'!C1751=Sheet6!$L$3,Sheet6!$L$4))))))))</f>
        <v>9.2798501423243085E-2</v>
      </c>
      <c r="AG1751" s="74">
        <f t="shared" si="410"/>
        <v>1.3026510660838662</v>
      </c>
      <c r="AH1751" s="71">
        <v>0.8536999999999999</v>
      </c>
      <c r="AI1751" s="72">
        <f t="shared" si="411"/>
        <v>1</v>
      </c>
      <c r="AJ1751" s="73">
        <f t="shared" si="412"/>
        <v>0.46666666666666667</v>
      </c>
      <c r="AK1751" s="73">
        <v>0.77137015336104409</v>
      </c>
      <c r="AL1751" s="95">
        <f t="shared" si="413"/>
        <v>0</v>
      </c>
      <c r="AM1751" s="107">
        <v>0</v>
      </c>
      <c r="AN1751" s="98">
        <f t="shared" si="414"/>
        <v>0</v>
      </c>
      <c r="AO1751" s="99" t="e">
        <f>SUMIF([1]Sheet1!$AB:$AB,E1751,[1]Sheet1!$AA:$AA)</f>
        <v>#VALUE!</v>
      </c>
      <c r="AP1751" s="100">
        <f t="shared" si="415"/>
        <v>1</v>
      </c>
      <c r="AQ1751" s="97">
        <f t="shared" si="416"/>
        <v>0</v>
      </c>
      <c r="AR1751" s="100">
        <f t="shared" si="417"/>
        <v>0.94531499015264076</v>
      </c>
      <c r="AS1751" s="101">
        <f t="shared" si="418"/>
        <v>-0.2314155797073969</v>
      </c>
      <c r="AT1751" s="100">
        <v>9.2798501423243085E-2</v>
      </c>
      <c r="AU1751" s="108">
        <f t="shared" si="419"/>
        <v>1</v>
      </c>
    </row>
    <row r="1752" spans="1:47">
      <c r="A1752" s="21">
        <v>44927</v>
      </c>
      <c r="B1752" s="22" t="s">
        <v>13</v>
      </c>
      <c r="C1752" s="22" t="s">
        <v>1532</v>
      </c>
      <c r="D1752" s="22" t="s">
        <v>1624</v>
      </c>
      <c r="E1752" s="22">
        <v>1001610620</v>
      </c>
      <c r="F1752" s="22" t="s">
        <v>32</v>
      </c>
      <c r="G1752" s="22">
        <v>1070363</v>
      </c>
      <c r="H1752" s="36" t="s">
        <v>20</v>
      </c>
      <c r="I1752" s="4" t="s">
        <v>3531</v>
      </c>
      <c r="J1752" s="4" t="s">
        <v>3568</v>
      </c>
      <c r="K1752" s="25">
        <v>17040</v>
      </c>
      <c r="L1752" s="25">
        <v>17040</v>
      </c>
      <c r="M1752" s="26">
        <v>2</v>
      </c>
      <c r="N1752" s="26">
        <v>1</v>
      </c>
      <c r="O1752" s="26">
        <v>92</v>
      </c>
      <c r="P1752" s="26">
        <v>1285</v>
      </c>
      <c r="Q1752" s="26">
        <v>12084.099999999999</v>
      </c>
      <c r="R1752" s="27">
        <v>81317.53</v>
      </c>
      <c r="S1752" s="27">
        <v>781995.18000000028</v>
      </c>
      <c r="T1752" s="28">
        <v>4300</v>
      </c>
      <c r="U1752" s="27">
        <v>897950</v>
      </c>
      <c r="V1752" s="29">
        <v>1</v>
      </c>
      <c r="W1752" s="26">
        <v>55</v>
      </c>
      <c r="X1752" s="30">
        <f t="shared" si="405"/>
        <v>94</v>
      </c>
      <c r="Y1752" s="31">
        <f t="shared" si="406"/>
        <v>13369.099999999999</v>
      </c>
      <c r="Z1752" s="31">
        <f t="shared" si="407"/>
        <v>863312.71000000031</v>
      </c>
      <c r="AA1752" s="31">
        <f t="shared" si="408"/>
        <v>902250</v>
      </c>
      <c r="AB1752" s="5">
        <v>56</v>
      </c>
      <c r="AC1752" s="6">
        <v>668569.87</v>
      </c>
      <c r="AD1752" s="30">
        <v>2</v>
      </c>
      <c r="AE1752" s="67">
        <f t="shared" si="409"/>
        <v>0.5957446808510638</v>
      </c>
      <c r="AF1752" s="70">
        <f>IF(C1752=Sheet6!$E$3,Sheet6!$E$4,IF('January 2023'!C1752=Sheet6!$F$3,Sheet6!$F$4,IF('January 2023'!C1752=Sheet6!$G$3,Sheet6!$G$4,IF('January 2023'!C1752=Sheet6!$H$3,Sheet6!$H$4,IF('January 2023'!C1752=Sheet6!$I$3,Sheet6!$I$4,IF('January 2023'!C1752=Sheet6!$J$3,Sheet6!$J$4,IF('January 2023'!C1752=Sheet6!$K$3,Sheet6!$K$4,IF('January 2023'!C1752=Sheet6!$L$3,Sheet6!$L$4))))))))</f>
        <v>9.2798501423243085E-2</v>
      </c>
      <c r="AG1752" s="74">
        <f t="shared" si="410"/>
        <v>0.78457159624413142</v>
      </c>
      <c r="AH1752" s="71">
        <v>0.8536999999999999</v>
      </c>
      <c r="AI1752" s="72">
        <f t="shared" si="411"/>
        <v>0</v>
      </c>
      <c r="AJ1752" s="73">
        <f t="shared" si="412"/>
        <v>0.5957446808510638</v>
      </c>
      <c r="AK1752" s="73">
        <v>0.77137015336104409</v>
      </c>
      <c r="AL1752" s="95">
        <f t="shared" si="413"/>
        <v>0</v>
      </c>
      <c r="AM1752" s="107">
        <v>0</v>
      </c>
      <c r="AN1752" s="98">
        <f t="shared" si="414"/>
        <v>1177.9480000000003</v>
      </c>
      <c r="AO1752" s="99" t="e">
        <f>SUMIF([1]Sheet1!$AB:$AB,E1752,[1]Sheet1!$AA:$AA)</f>
        <v>#VALUE!</v>
      </c>
      <c r="AP1752" s="100" t="str">
        <f t="shared" si="415"/>
        <v/>
      </c>
      <c r="AQ1752" s="97">
        <f t="shared" si="416"/>
        <v>1</v>
      </c>
      <c r="AR1752" s="100">
        <f t="shared" si="417"/>
        <v>1.0451021855105083</v>
      </c>
      <c r="AS1752" s="101">
        <f t="shared" si="418"/>
        <v>0.1800425100757902</v>
      </c>
      <c r="AT1752" s="100">
        <v>9.2798501423243085E-2</v>
      </c>
      <c r="AU1752" s="108">
        <f t="shared" si="419"/>
        <v>0</v>
      </c>
    </row>
    <row r="1753" spans="1:47">
      <c r="A1753" s="21">
        <v>44927</v>
      </c>
      <c r="B1753" s="22" t="s">
        <v>13</v>
      </c>
      <c r="C1753" s="22" t="s">
        <v>1532</v>
      </c>
      <c r="D1753" s="22" t="s">
        <v>1635</v>
      </c>
      <c r="E1753" s="22">
        <v>1001610504</v>
      </c>
      <c r="F1753" s="22" t="s">
        <v>32</v>
      </c>
      <c r="G1753" s="22">
        <v>1070351</v>
      </c>
      <c r="H1753" s="36" t="s">
        <v>20</v>
      </c>
      <c r="I1753" s="4" t="s">
        <v>3534</v>
      </c>
      <c r="J1753" s="4" t="s">
        <v>3571</v>
      </c>
      <c r="K1753" s="25">
        <v>9558.089999999851</v>
      </c>
      <c r="L1753" s="25">
        <v>9558.089999999851</v>
      </c>
      <c r="M1753" s="26">
        <v>0</v>
      </c>
      <c r="N1753" s="26">
        <v>0</v>
      </c>
      <c r="O1753" s="26">
        <v>52</v>
      </c>
      <c r="P1753" s="26">
        <v>0</v>
      </c>
      <c r="Q1753" s="26">
        <v>8123.1000000000013</v>
      </c>
      <c r="R1753" s="27">
        <v>0</v>
      </c>
      <c r="S1753" s="27">
        <v>528430.07999999996</v>
      </c>
      <c r="T1753" s="28">
        <v>0</v>
      </c>
      <c r="U1753" s="27">
        <v>688050</v>
      </c>
      <c r="V1753" s="29">
        <v>0</v>
      </c>
      <c r="W1753" s="26">
        <v>40</v>
      </c>
      <c r="X1753" s="30">
        <f t="shared" si="405"/>
        <v>52</v>
      </c>
      <c r="Y1753" s="31">
        <f t="shared" si="406"/>
        <v>8123.1000000000013</v>
      </c>
      <c r="Z1753" s="31">
        <f t="shared" si="407"/>
        <v>528430.07999999996</v>
      </c>
      <c r="AA1753" s="31">
        <f t="shared" si="408"/>
        <v>688050</v>
      </c>
      <c r="AB1753" s="5">
        <v>40</v>
      </c>
      <c r="AC1753" s="6">
        <v>649543.56999999995</v>
      </c>
      <c r="AD1753" s="30">
        <v>1</v>
      </c>
      <c r="AE1753" s="67">
        <f t="shared" si="409"/>
        <v>0.76923076923076927</v>
      </c>
      <c r="AF1753" s="70">
        <f>IF(C1753=Sheet6!$E$3,Sheet6!$E$4,IF('January 2023'!C1753=Sheet6!$F$3,Sheet6!$F$4,IF('January 2023'!C1753=Sheet6!$G$3,Sheet6!$G$4,IF('January 2023'!C1753=Sheet6!$H$3,Sheet6!$H$4,IF('January 2023'!C1753=Sheet6!$I$3,Sheet6!$I$4,IF('January 2023'!C1753=Sheet6!$J$3,Sheet6!$J$4,IF('January 2023'!C1753=Sheet6!$K$3,Sheet6!$K$4,IF('January 2023'!C1753=Sheet6!$L$3,Sheet6!$L$4))))))))</f>
        <v>9.2798501423243085E-2</v>
      </c>
      <c r="AG1753" s="74">
        <f t="shared" si="410"/>
        <v>0.84986644821299318</v>
      </c>
      <c r="AH1753" s="71">
        <v>0.8536999999999999</v>
      </c>
      <c r="AI1753" s="72">
        <f t="shared" si="411"/>
        <v>0</v>
      </c>
      <c r="AJ1753" s="73">
        <f t="shared" si="412"/>
        <v>0.76923076923076927</v>
      </c>
      <c r="AK1753" s="73">
        <v>0.77137015336104409</v>
      </c>
      <c r="AL1753" s="95">
        <f t="shared" si="413"/>
        <v>0</v>
      </c>
      <c r="AM1753" s="107">
        <v>1</v>
      </c>
      <c r="AN1753" s="98">
        <f t="shared" si="414"/>
        <v>36.641432999870631</v>
      </c>
      <c r="AO1753" s="99" t="e">
        <f>SUMIF([1]Sheet1!$AB:$AB,E1753,[1]Sheet1!$AA:$AA)</f>
        <v>#VALUE!</v>
      </c>
      <c r="AP1753" s="100" t="str">
        <f t="shared" si="415"/>
        <v/>
      </c>
      <c r="AQ1753" s="97">
        <f t="shared" si="416"/>
        <v>1</v>
      </c>
      <c r="AR1753" s="100">
        <f t="shared" si="417"/>
        <v>1.3020644093538356</v>
      </c>
      <c r="AS1753" s="101">
        <f t="shared" si="418"/>
        <v>-0.10658085492209302</v>
      </c>
      <c r="AT1753" s="100">
        <v>9.2798501423243085E-2</v>
      </c>
      <c r="AU1753" s="108">
        <f t="shared" si="419"/>
        <v>1</v>
      </c>
    </row>
    <row r="1754" spans="1:47">
      <c r="A1754" s="21">
        <v>44927</v>
      </c>
      <c r="B1754" s="22" t="s">
        <v>13</v>
      </c>
      <c r="C1754" s="22" t="s">
        <v>1532</v>
      </c>
      <c r="D1754" s="22" t="s">
        <v>1647</v>
      </c>
      <c r="E1754" s="22">
        <v>1000535949</v>
      </c>
      <c r="F1754" s="22" t="s">
        <v>32</v>
      </c>
      <c r="G1754" s="22">
        <v>1070351</v>
      </c>
      <c r="H1754" s="36" t="s">
        <v>20</v>
      </c>
      <c r="I1754" s="4" t="s">
        <v>3531</v>
      </c>
      <c r="J1754" s="4" t="s">
        <v>3568</v>
      </c>
      <c r="K1754" s="25">
        <v>6129</v>
      </c>
      <c r="L1754" s="25">
        <v>6129</v>
      </c>
      <c r="M1754" s="26">
        <v>0</v>
      </c>
      <c r="N1754" s="26">
        <v>0</v>
      </c>
      <c r="O1754" s="26">
        <v>65</v>
      </c>
      <c r="P1754" s="26">
        <v>0</v>
      </c>
      <c r="Q1754" s="26">
        <v>4049.6000000000008</v>
      </c>
      <c r="R1754" s="27">
        <v>0</v>
      </c>
      <c r="S1754" s="27">
        <v>263008.51</v>
      </c>
      <c r="T1754" s="28">
        <v>0</v>
      </c>
      <c r="U1754" s="27">
        <v>492740</v>
      </c>
      <c r="V1754" s="29">
        <v>0</v>
      </c>
      <c r="W1754" s="26">
        <v>52</v>
      </c>
      <c r="X1754" s="30">
        <f t="shared" si="405"/>
        <v>65</v>
      </c>
      <c r="Y1754" s="31">
        <f t="shared" si="406"/>
        <v>4049.6000000000008</v>
      </c>
      <c r="Z1754" s="31">
        <f t="shared" si="407"/>
        <v>263008.51</v>
      </c>
      <c r="AA1754" s="31">
        <f t="shared" si="408"/>
        <v>492740</v>
      </c>
      <c r="AB1754" s="5">
        <v>52</v>
      </c>
      <c r="AC1754" s="6">
        <v>0</v>
      </c>
      <c r="AD1754" s="30">
        <v>0</v>
      </c>
      <c r="AE1754" s="67">
        <f t="shared" si="409"/>
        <v>0.8</v>
      </c>
      <c r="AF1754" s="70">
        <f>IF(C1754=Sheet6!$E$3,Sheet6!$E$4,IF('January 2023'!C1754=Sheet6!$F$3,Sheet6!$F$4,IF('January 2023'!C1754=Sheet6!$G$3,Sheet6!$G$4,IF('January 2023'!C1754=Sheet6!$H$3,Sheet6!$H$4,IF('January 2023'!C1754=Sheet6!$I$3,Sheet6!$I$4,IF('January 2023'!C1754=Sheet6!$J$3,Sheet6!$J$4,IF('January 2023'!C1754=Sheet6!$K$3,Sheet6!$K$4,IF('January 2023'!C1754=Sheet6!$L$3,Sheet6!$L$4))))))))</f>
        <v>9.2798501423243085E-2</v>
      </c>
      <c r="AG1754" s="74">
        <f t="shared" si="410"/>
        <v>0.66072768804046356</v>
      </c>
      <c r="AH1754" s="71">
        <v>0.8536999999999999</v>
      </c>
      <c r="AI1754" s="72">
        <f t="shared" si="411"/>
        <v>0</v>
      </c>
      <c r="AJ1754" s="73">
        <f t="shared" si="412"/>
        <v>0.8</v>
      </c>
      <c r="AK1754" s="73">
        <v>0.77137015336104409</v>
      </c>
      <c r="AL1754" s="95">
        <f t="shared" si="413"/>
        <v>1</v>
      </c>
      <c r="AM1754" s="107">
        <v>0</v>
      </c>
      <c r="AN1754" s="98">
        <f t="shared" si="414"/>
        <v>1182.7272999999977</v>
      </c>
      <c r="AO1754" s="99" t="e">
        <f>SUMIF([1]Sheet1!$AB:$AB,E1754,[1]Sheet1!$AA:$AA)</f>
        <v>#VALUE!</v>
      </c>
      <c r="AP1754" s="100" t="str">
        <f t="shared" si="415"/>
        <v/>
      </c>
      <c r="AQ1754" s="97">
        <f t="shared" si="416"/>
        <v>1</v>
      </c>
      <c r="AR1754" s="100">
        <f t="shared" si="417"/>
        <v>1.8734755008497632</v>
      </c>
      <c r="AS1754" s="101">
        <f t="shared" si="418"/>
        <v>-0.23785713627691352</v>
      </c>
      <c r="AT1754" s="100">
        <v>9.2798501423243085E-2</v>
      </c>
      <c r="AU1754" s="108">
        <f t="shared" si="419"/>
        <v>1</v>
      </c>
    </row>
    <row r="1755" spans="1:47">
      <c r="A1755" s="21">
        <v>44927</v>
      </c>
      <c r="B1755" s="23" t="s">
        <v>13</v>
      </c>
      <c r="C1755" s="23" t="s">
        <v>1532</v>
      </c>
      <c r="D1755" s="23" t="s">
        <v>1564</v>
      </c>
      <c r="E1755" s="23">
        <v>1001606918</v>
      </c>
      <c r="F1755" s="23" t="s">
        <v>32</v>
      </c>
      <c r="G1755" s="23">
        <v>1079082</v>
      </c>
      <c r="H1755" s="37" t="s">
        <v>278</v>
      </c>
      <c r="I1755" s="4" t="s">
        <v>3532</v>
      </c>
      <c r="J1755" s="4" t="s">
        <v>3569</v>
      </c>
      <c r="K1755" s="24">
        <v>110849</v>
      </c>
      <c r="L1755" s="24">
        <v>110849</v>
      </c>
      <c r="M1755" s="29">
        <v>7</v>
      </c>
      <c r="N1755" s="29">
        <v>0</v>
      </c>
      <c r="O1755" s="29">
        <v>171</v>
      </c>
      <c r="P1755" s="29">
        <v>8400</v>
      </c>
      <c r="Q1755" s="29">
        <v>48081.199999999983</v>
      </c>
      <c r="R1755" s="28">
        <v>413574</v>
      </c>
      <c r="S1755" s="28">
        <v>2367789.4699999993</v>
      </c>
      <c r="T1755" s="28">
        <v>100000</v>
      </c>
      <c r="U1755" s="28">
        <v>2423490</v>
      </c>
      <c r="V1755" s="29">
        <v>5</v>
      </c>
      <c r="W1755" s="29">
        <v>105</v>
      </c>
      <c r="X1755" s="32">
        <f t="shared" si="405"/>
        <v>178</v>
      </c>
      <c r="Y1755" s="33">
        <f t="shared" si="406"/>
        <v>56481.199999999983</v>
      </c>
      <c r="Z1755" s="33">
        <f t="shared" si="407"/>
        <v>2781363.4699999993</v>
      </c>
      <c r="AA1755" s="33">
        <f t="shared" si="408"/>
        <v>2523490</v>
      </c>
      <c r="AB1755" s="5">
        <v>110</v>
      </c>
      <c r="AC1755" s="6">
        <v>2286094.79</v>
      </c>
      <c r="AD1755" s="32">
        <v>7</v>
      </c>
      <c r="AE1755" s="67">
        <f t="shared" si="409"/>
        <v>0.6179775280898876</v>
      </c>
      <c r="AF1755" s="70">
        <f>IF(C1755=Sheet6!$E$3,Sheet6!$E$4,IF('January 2023'!C1755=Sheet6!$F$3,Sheet6!$F$4,IF('January 2023'!C1755=Sheet6!$G$3,Sheet6!$G$4,IF('January 2023'!C1755=Sheet6!$H$3,Sheet6!$H$4,IF('January 2023'!C1755=Sheet6!$I$3,Sheet6!$I$4,IF('January 2023'!C1755=Sheet6!$J$3,Sheet6!$J$4,IF('January 2023'!C1755=Sheet6!$K$3,Sheet6!$K$4,IF('January 2023'!C1755=Sheet6!$L$3,Sheet6!$L$4))))))))</f>
        <v>9.2798501423243085E-2</v>
      </c>
      <c r="AG1755" s="74">
        <f t="shared" si="410"/>
        <v>0.50953278784652978</v>
      </c>
      <c r="AH1755" s="71">
        <v>0.8536999999999999</v>
      </c>
      <c r="AI1755" s="72">
        <f t="shared" si="411"/>
        <v>0</v>
      </c>
      <c r="AJ1755" s="73">
        <f t="shared" si="412"/>
        <v>0.6179775280898876</v>
      </c>
      <c r="AK1755" s="73">
        <v>0.77137015336104409</v>
      </c>
      <c r="AL1755" s="95">
        <f t="shared" si="413"/>
        <v>0</v>
      </c>
      <c r="AM1755" s="107">
        <v>0</v>
      </c>
      <c r="AN1755" s="98">
        <f t="shared" si="414"/>
        <v>38150.5913</v>
      </c>
      <c r="AO1755" s="99" t="e">
        <f>SUMIF([1]Sheet1!$AB:$AB,E1755,[1]Sheet1!$AA:$AA)</f>
        <v>#VALUE!</v>
      </c>
      <c r="AP1755" s="100" t="str">
        <f t="shared" si="415"/>
        <v/>
      </c>
      <c r="AQ1755" s="97">
        <f t="shared" si="416"/>
        <v>1</v>
      </c>
      <c r="AR1755" s="100">
        <f t="shared" si="417"/>
        <v>0.90728523158463736</v>
      </c>
      <c r="AS1755" s="101">
        <f t="shared" si="418"/>
        <v>0.53770842657869533</v>
      </c>
      <c r="AT1755" s="100">
        <v>9.2798501423243085E-2</v>
      </c>
      <c r="AU1755" s="108">
        <f t="shared" si="419"/>
        <v>0</v>
      </c>
    </row>
    <row r="1756" spans="1:47">
      <c r="A1756" s="21">
        <v>44927</v>
      </c>
      <c r="B1756" s="22" t="s">
        <v>13</v>
      </c>
      <c r="C1756" s="22" t="s">
        <v>1532</v>
      </c>
      <c r="D1756" s="22" t="s">
        <v>1572</v>
      </c>
      <c r="E1756" s="22">
        <v>1001606916</v>
      </c>
      <c r="F1756" s="22" t="s">
        <v>32</v>
      </c>
      <c r="G1756" s="22">
        <v>1079082</v>
      </c>
      <c r="H1756" s="36" t="s">
        <v>278</v>
      </c>
      <c r="I1756" s="4" t="s">
        <v>3532</v>
      </c>
      <c r="J1756" s="4" t="s">
        <v>3569</v>
      </c>
      <c r="K1756" s="25">
        <v>107743</v>
      </c>
      <c r="L1756" s="25">
        <v>107743</v>
      </c>
      <c r="M1756" s="26">
        <v>9</v>
      </c>
      <c r="N1756" s="26">
        <v>0</v>
      </c>
      <c r="O1756" s="26">
        <v>221</v>
      </c>
      <c r="P1756" s="26">
        <v>11263</v>
      </c>
      <c r="Q1756" s="26">
        <v>66379.099999999991</v>
      </c>
      <c r="R1756" s="27">
        <v>554533.81000000006</v>
      </c>
      <c r="S1756" s="27">
        <v>3204697.8499999978</v>
      </c>
      <c r="T1756" s="28">
        <v>219082</v>
      </c>
      <c r="U1756" s="27">
        <v>3419295</v>
      </c>
      <c r="V1756" s="29">
        <v>6</v>
      </c>
      <c r="W1756" s="26">
        <v>141</v>
      </c>
      <c r="X1756" s="30">
        <f t="shared" si="405"/>
        <v>230</v>
      </c>
      <c r="Y1756" s="31">
        <f t="shared" si="406"/>
        <v>77642.099999999991</v>
      </c>
      <c r="Z1756" s="31">
        <f t="shared" si="407"/>
        <v>3759231.6599999978</v>
      </c>
      <c r="AA1756" s="31">
        <f t="shared" si="408"/>
        <v>3638377</v>
      </c>
      <c r="AB1756" s="5">
        <v>147</v>
      </c>
      <c r="AC1756" s="6">
        <v>2051642.1600000001</v>
      </c>
      <c r="AD1756" s="30">
        <v>6</v>
      </c>
      <c r="AE1756" s="67">
        <f t="shared" si="409"/>
        <v>0.63913043478260867</v>
      </c>
      <c r="AF1756" s="70">
        <f>IF(C1756=Sheet6!$E$3,Sheet6!$E$4,IF('January 2023'!C1756=Sheet6!$F$3,Sheet6!$F$4,IF('January 2023'!C1756=Sheet6!$G$3,Sheet6!$G$4,IF('January 2023'!C1756=Sheet6!$H$3,Sheet6!$H$4,IF('January 2023'!C1756=Sheet6!$I$3,Sheet6!$I$4,IF('January 2023'!C1756=Sheet6!$J$3,Sheet6!$J$4,IF('January 2023'!C1756=Sheet6!$K$3,Sheet6!$K$4,IF('January 2023'!C1756=Sheet6!$L$3,Sheet6!$L$4))))))))</f>
        <v>9.2798501423243085E-2</v>
      </c>
      <c r="AG1756" s="74">
        <f t="shared" si="410"/>
        <v>0.72062314953175599</v>
      </c>
      <c r="AH1756" s="71">
        <v>0.8536999999999999</v>
      </c>
      <c r="AI1756" s="72">
        <f t="shared" si="411"/>
        <v>0</v>
      </c>
      <c r="AJ1756" s="73">
        <f t="shared" si="412"/>
        <v>0.63913043478260867</v>
      </c>
      <c r="AK1756" s="73">
        <v>0.77137015336104409</v>
      </c>
      <c r="AL1756" s="95">
        <f t="shared" si="413"/>
        <v>0</v>
      </c>
      <c r="AM1756" s="107">
        <v>0</v>
      </c>
      <c r="AN1756" s="98">
        <f t="shared" si="414"/>
        <v>14338.099099999992</v>
      </c>
      <c r="AO1756" s="99" t="e">
        <f>SUMIF([1]Sheet1!$AB:$AB,E1756,[1]Sheet1!$AA:$AA)</f>
        <v>#VALUE!</v>
      </c>
      <c r="AP1756" s="100" t="str">
        <f t="shared" si="415"/>
        <v/>
      </c>
      <c r="AQ1756" s="97">
        <f t="shared" si="416"/>
        <v>1</v>
      </c>
      <c r="AR1756" s="100">
        <f t="shared" si="417"/>
        <v>0.96785123372790549</v>
      </c>
      <c r="AS1756" s="101">
        <f t="shared" si="418"/>
        <v>0.30254399567280099</v>
      </c>
      <c r="AT1756" s="100">
        <v>9.2798501423243085E-2</v>
      </c>
      <c r="AU1756" s="108">
        <f t="shared" si="419"/>
        <v>0</v>
      </c>
    </row>
    <row r="1757" spans="1:47">
      <c r="A1757" s="21">
        <v>44927</v>
      </c>
      <c r="B1757" s="22" t="s">
        <v>13</v>
      </c>
      <c r="C1757" s="22" t="s">
        <v>1532</v>
      </c>
      <c r="D1757" s="22" t="s">
        <v>1548</v>
      </c>
      <c r="E1757" s="22">
        <v>1001609930</v>
      </c>
      <c r="F1757" s="22" t="s">
        <v>32</v>
      </c>
      <c r="G1757" s="22">
        <v>1070359</v>
      </c>
      <c r="H1757" s="36" t="s">
        <v>278</v>
      </c>
      <c r="I1757" s="4" t="s">
        <v>3530</v>
      </c>
      <c r="J1757" s="4" t="s">
        <v>3567</v>
      </c>
      <c r="K1757" s="25">
        <v>103517.21999999974</v>
      </c>
      <c r="L1757" s="25">
        <v>103517.21999999974</v>
      </c>
      <c r="M1757" s="26">
        <v>13</v>
      </c>
      <c r="N1757" s="26">
        <v>1</v>
      </c>
      <c r="O1757" s="26">
        <v>335</v>
      </c>
      <c r="P1757" s="26">
        <v>19074</v>
      </c>
      <c r="Q1757" s="26">
        <v>70175.800000000017</v>
      </c>
      <c r="R1757" s="27">
        <v>965818.94</v>
      </c>
      <c r="S1757" s="27">
        <v>3392796.9700000011</v>
      </c>
      <c r="T1757" s="28">
        <v>444600</v>
      </c>
      <c r="U1757" s="27">
        <v>3983915</v>
      </c>
      <c r="V1757" s="29">
        <v>6</v>
      </c>
      <c r="W1757" s="26">
        <v>253</v>
      </c>
      <c r="X1757" s="30">
        <f t="shared" si="405"/>
        <v>348</v>
      </c>
      <c r="Y1757" s="31">
        <f t="shared" si="406"/>
        <v>89249.800000000017</v>
      </c>
      <c r="Z1757" s="31">
        <f t="shared" si="407"/>
        <v>4358615.9100000011</v>
      </c>
      <c r="AA1757" s="31">
        <f t="shared" si="408"/>
        <v>4428515</v>
      </c>
      <c r="AB1757" s="5">
        <v>259</v>
      </c>
      <c r="AC1757" s="6">
        <v>7858364.5099999998</v>
      </c>
      <c r="AD1757" s="30">
        <v>17</v>
      </c>
      <c r="AE1757" s="67">
        <f t="shared" si="409"/>
        <v>0.74425287356321834</v>
      </c>
      <c r="AF1757" s="70">
        <f>IF(C1757=Sheet6!$E$3,Sheet6!$E$4,IF('January 2023'!C1757=Sheet6!$F$3,Sheet6!$F$4,IF('January 2023'!C1757=Sheet6!$G$3,Sheet6!$G$4,IF('January 2023'!C1757=Sheet6!$H$3,Sheet6!$H$4,IF('January 2023'!C1757=Sheet6!$I$3,Sheet6!$I$4,IF('January 2023'!C1757=Sheet6!$J$3,Sheet6!$J$4,IF('January 2023'!C1757=Sheet6!$K$3,Sheet6!$K$4,IF('January 2023'!C1757=Sheet6!$L$3,Sheet6!$L$4))))))))</f>
        <v>9.2798501423243085E-2</v>
      </c>
      <c r="AG1757" s="74">
        <f t="shared" si="410"/>
        <v>0.86217346254082405</v>
      </c>
      <c r="AH1757" s="71">
        <v>0.8536999999999999</v>
      </c>
      <c r="AI1757" s="72">
        <f t="shared" si="411"/>
        <v>1</v>
      </c>
      <c r="AJ1757" s="73">
        <f t="shared" si="412"/>
        <v>0.74425287356321834</v>
      </c>
      <c r="AK1757" s="73">
        <v>0.77137015336104409</v>
      </c>
      <c r="AL1757" s="95">
        <f t="shared" si="413"/>
        <v>0</v>
      </c>
      <c r="AM1757" s="107">
        <v>0</v>
      </c>
      <c r="AN1757" s="98">
        <f t="shared" si="414"/>
        <v>0</v>
      </c>
      <c r="AO1757" s="99" t="e">
        <f>SUMIF([1]Sheet1!$AB:$AB,E1757,[1]Sheet1!$AA:$AA)</f>
        <v>#VALUE!</v>
      </c>
      <c r="AP1757" s="100">
        <f t="shared" si="415"/>
        <v>1</v>
      </c>
      <c r="AQ1757" s="97">
        <f t="shared" si="416"/>
        <v>0</v>
      </c>
      <c r="AR1757" s="100">
        <f t="shared" si="417"/>
        <v>1.0160369923487933</v>
      </c>
      <c r="AS1757" s="101">
        <f t="shared" si="418"/>
        <v>0.12399986823707609</v>
      </c>
      <c r="AT1757" s="100">
        <v>9.2798501423243085E-2</v>
      </c>
      <c r="AU1757" s="108">
        <f t="shared" si="419"/>
        <v>0</v>
      </c>
    </row>
    <row r="1758" spans="1:47">
      <c r="A1758" s="21">
        <v>44927</v>
      </c>
      <c r="B1758" s="23" t="s">
        <v>13</v>
      </c>
      <c r="C1758" s="23" t="s">
        <v>1532</v>
      </c>
      <c r="D1758" s="23" t="s">
        <v>1552</v>
      </c>
      <c r="E1758" s="23">
        <v>1000315182</v>
      </c>
      <c r="F1758" s="23" t="s">
        <v>32</v>
      </c>
      <c r="G1758" s="23">
        <v>1070359</v>
      </c>
      <c r="H1758" s="37" t="s">
        <v>278</v>
      </c>
      <c r="I1758" s="4" t="s">
        <v>3533</v>
      </c>
      <c r="J1758" s="4" t="s">
        <v>3570</v>
      </c>
      <c r="K1758" s="24">
        <v>96086.399999999441</v>
      </c>
      <c r="L1758" s="24">
        <v>96086.399999999441</v>
      </c>
      <c r="M1758" s="29">
        <v>9</v>
      </c>
      <c r="N1758" s="29">
        <v>0</v>
      </c>
      <c r="O1758" s="29">
        <v>301</v>
      </c>
      <c r="P1758" s="29">
        <v>10620</v>
      </c>
      <c r="Q1758" s="29">
        <v>67824.599999999977</v>
      </c>
      <c r="R1758" s="28">
        <v>527513.9</v>
      </c>
      <c r="S1758" s="28">
        <v>3304092.15</v>
      </c>
      <c r="T1758" s="28">
        <v>334800</v>
      </c>
      <c r="U1758" s="28">
        <v>3697193</v>
      </c>
      <c r="V1758" s="29">
        <v>7</v>
      </c>
      <c r="W1758" s="29">
        <v>225</v>
      </c>
      <c r="X1758" s="32">
        <f t="shared" si="405"/>
        <v>310</v>
      </c>
      <c r="Y1758" s="33">
        <f t="shared" si="406"/>
        <v>78444.599999999977</v>
      </c>
      <c r="Z1758" s="33">
        <f t="shared" si="407"/>
        <v>3831606.05</v>
      </c>
      <c r="AA1758" s="33">
        <f t="shared" si="408"/>
        <v>4031993</v>
      </c>
      <c r="AB1758" s="5">
        <v>232</v>
      </c>
      <c r="AC1758" s="6">
        <v>6980907.5499999998</v>
      </c>
      <c r="AD1758" s="32">
        <v>18</v>
      </c>
      <c r="AE1758" s="67">
        <f t="shared" si="409"/>
        <v>0.74838709677419357</v>
      </c>
      <c r="AF1758" s="70">
        <f>IF(C1758=Sheet6!$E$3,Sheet6!$E$4,IF('January 2023'!C1758=Sheet6!$F$3,Sheet6!$F$4,IF('January 2023'!C1758=Sheet6!$G$3,Sheet6!$G$4,IF('January 2023'!C1758=Sheet6!$H$3,Sheet6!$H$4,IF('January 2023'!C1758=Sheet6!$I$3,Sheet6!$I$4,IF('January 2023'!C1758=Sheet6!$J$3,Sheet6!$J$4,IF('January 2023'!C1758=Sheet6!$K$3,Sheet6!$K$4,IF('January 2023'!C1758=Sheet6!$L$3,Sheet6!$L$4))))))))</f>
        <v>9.2798501423243085E-2</v>
      </c>
      <c r="AG1758" s="74">
        <f t="shared" si="410"/>
        <v>0.81639649315616392</v>
      </c>
      <c r="AH1758" s="71">
        <v>0.8536999999999999</v>
      </c>
      <c r="AI1758" s="72">
        <f t="shared" si="411"/>
        <v>0</v>
      </c>
      <c r="AJ1758" s="73">
        <f t="shared" si="412"/>
        <v>0.74838709677419357</v>
      </c>
      <c r="AK1758" s="73">
        <v>0.77137015336104409</v>
      </c>
      <c r="AL1758" s="95">
        <f t="shared" si="413"/>
        <v>0</v>
      </c>
      <c r="AM1758" s="107">
        <v>0</v>
      </c>
      <c r="AN1758" s="98">
        <f t="shared" si="414"/>
        <v>3584.359679999543</v>
      </c>
      <c r="AO1758" s="99" t="e">
        <f>SUMIF([1]Sheet1!$AB:$AB,E1758,[1]Sheet1!$AA:$AA)</f>
        <v>#VALUE!</v>
      </c>
      <c r="AP1758" s="100" t="str">
        <f t="shared" si="415"/>
        <v/>
      </c>
      <c r="AQ1758" s="97">
        <f t="shared" si="416"/>
        <v>1</v>
      </c>
      <c r="AR1758" s="100">
        <f t="shared" si="417"/>
        <v>1.0522984219632914</v>
      </c>
      <c r="AS1758" s="101">
        <f t="shared" si="418"/>
        <v>0.14090725855540376</v>
      </c>
      <c r="AT1758" s="100">
        <v>9.2798501423243085E-2</v>
      </c>
      <c r="AU1758" s="108">
        <f t="shared" si="419"/>
        <v>0</v>
      </c>
    </row>
    <row r="1759" spans="1:47">
      <c r="A1759" s="21">
        <v>44927</v>
      </c>
      <c r="B1759" s="23" t="s">
        <v>13</v>
      </c>
      <c r="C1759" s="23" t="s">
        <v>1532</v>
      </c>
      <c r="D1759" s="23" t="s">
        <v>1557</v>
      </c>
      <c r="E1759" s="23">
        <v>1000259131</v>
      </c>
      <c r="F1759" s="23" t="s">
        <v>32</v>
      </c>
      <c r="G1759" s="23">
        <v>1079082</v>
      </c>
      <c r="H1759" s="37" t="s">
        <v>278</v>
      </c>
      <c r="I1759" s="4" t="s">
        <v>3532</v>
      </c>
      <c r="J1759" s="4" t="s">
        <v>3569</v>
      </c>
      <c r="K1759" s="24">
        <v>84192</v>
      </c>
      <c r="L1759" s="24">
        <v>84192</v>
      </c>
      <c r="M1759" s="29">
        <v>13</v>
      </c>
      <c r="N1759" s="29">
        <v>0</v>
      </c>
      <c r="O1759" s="29">
        <v>193</v>
      </c>
      <c r="P1759" s="29">
        <v>15600</v>
      </c>
      <c r="Q1759" s="29">
        <v>51229.69999999999</v>
      </c>
      <c r="R1759" s="28">
        <v>768066</v>
      </c>
      <c r="S1759" s="28">
        <v>2522924.2600000002</v>
      </c>
      <c r="T1759" s="28">
        <v>305847.82</v>
      </c>
      <c r="U1759" s="28">
        <v>2610260.86</v>
      </c>
      <c r="V1759" s="29">
        <v>7</v>
      </c>
      <c r="W1759" s="29">
        <v>133</v>
      </c>
      <c r="X1759" s="32">
        <f t="shared" si="405"/>
        <v>206</v>
      </c>
      <c r="Y1759" s="33">
        <f t="shared" si="406"/>
        <v>66829.699999999983</v>
      </c>
      <c r="Z1759" s="33">
        <f t="shared" si="407"/>
        <v>3290990.2600000002</v>
      </c>
      <c r="AA1759" s="33">
        <f t="shared" si="408"/>
        <v>2916108.6799999997</v>
      </c>
      <c r="AB1759" s="5">
        <v>140</v>
      </c>
      <c r="AC1759" s="6">
        <v>4358046.5600000005</v>
      </c>
      <c r="AD1759" s="32">
        <v>6</v>
      </c>
      <c r="AE1759" s="67">
        <f t="shared" si="409"/>
        <v>0.67961165048543692</v>
      </c>
      <c r="AF1759" s="70">
        <f>IF(C1759=Sheet6!$E$3,Sheet6!$E$4,IF('January 2023'!C1759=Sheet6!$F$3,Sheet6!$F$4,IF('January 2023'!C1759=Sheet6!$G$3,Sheet6!$G$4,IF('January 2023'!C1759=Sheet6!$H$3,Sheet6!$H$4,IF('January 2023'!C1759=Sheet6!$I$3,Sheet6!$I$4,IF('January 2023'!C1759=Sheet6!$J$3,Sheet6!$J$4,IF('January 2023'!C1759=Sheet6!$K$3,Sheet6!$K$4,IF('January 2023'!C1759=Sheet6!$L$3,Sheet6!$L$4))))))))</f>
        <v>9.2798501423243085E-2</v>
      </c>
      <c r="AG1759" s="74">
        <f t="shared" si="410"/>
        <v>0.79377731851007205</v>
      </c>
      <c r="AH1759" s="71">
        <v>0.8536999999999999</v>
      </c>
      <c r="AI1759" s="72">
        <f t="shared" si="411"/>
        <v>0</v>
      </c>
      <c r="AJ1759" s="73">
        <f t="shared" si="412"/>
        <v>0.67961165048543692</v>
      </c>
      <c r="AK1759" s="73">
        <v>0.77137015336104409</v>
      </c>
      <c r="AL1759" s="95">
        <f t="shared" si="413"/>
        <v>0</v>
      </c>
      <c r="AM1759" s="107">
        <v>0</v>
      </c>
      <c r="AN1759" s="98">
        <f t="shared" si="414"/>
        <v>5045.0104000000138</v>
      </c>
      <c r="AO1759" s="99" t="e">
        <f>SUMIF([1]Sheet1!$AB:$AB,E1759,[1]Sheet1!$AA:$AA)</f>
        <v>#VALUE!</v>
      </c>
      <c r="AP1759" s="100" t="str">
        <f t="shared" si="415"/>
        <v/>
      </c>
      <c r="AQ1759" s="97">
        <f t="shared" si="416"/>
        <v>1</v>
      </c>
      <c r="AR1759" s="100">
        <f t="shared" si="417"/>
        <v>0.88608851732061933</v>
      </c>
      <c r="AS1759" s="101">
        <f t="shared" si="418"/>
        <v>0.29664303275867321</v>
      </c>
      <c r="AT1759" s="100">
        <v>9.2798501423243085E-2</v>
      </c>
      <c r="AU1759" s="108">
        <f t="shared" si="419"/>
        <v>0</v>
      </c>
    </row>
    <row r="1760" spans="1:47">
      <c r="A1760" s="21">
        <v>44927</v>
      </c>
      <c r="B1760" s="22" t="s">
        <v>13</v>
      </c>
      <c r="C1760" s="22" t="s">
        <v>1532</v>
      </c>
      <c r="D1760" s="22" t="s">
        <v>1555</v>
      </c>
      <c r="E1760" s="22">
        <v>1000290563</v>
      </c>
      <c r="F1760" s="22" t="s">
        <v>32</v>
      </c>
      <c r="G1760" s="22">
        <v>1070359</v>
      </c>
      <c r="H1760" s="36" t="s">
        <v>278</v>
      </c>
      <c r="I1760" s="4" t="s">
        <v>3527</v>
      </c>
      <c r="J1760" s="4" t="s">
        <v>3564</v>
      </c>
      <c r="K1760" s="25">
        <v>75683</v>
      </c>
      <c r="L1760" s="25">
        <v>75683</v>
      </c>
      <c r="M1760" s="26">
        <v>10</v>
      </c>
      <c r="N1760" s="26">
        <v>0</v>
      </c>
      <c r="O1760" s="26">
        <v>263</v>
      </c>
      <c r="P1760" s="26">
        <v>12300</v>
      </c>
      <c r="Q1760" s="26">
        <v>48198.999999999985</v>
      </c>
      <c r="R1760" s="27">
        <v>612411.38</v>
      </c>
      <c r="S1760" s="27">
        <v>2314770.5000000005</v>
      </c>
      <c r="T1760" s="28">
        <v>290000</v>
      </c>
      <c r="U1760" s="27">
        <v>2847224.42</v>
      </c>
      <c r="V1760" s="29">
        <v>5</v>
      </c>
      <c r="W1760" s="26">
        <v>182</v>
      </c>
      <c r="X1760" s="30">
        <f t="shared" si="405"/>
        <v>273</v>
      </c>
      <c r="Y1760" s="31">
        <f t="shared" si="406"/>
        <v>60498.999999999985</v>
      </c>
      <c r="Z1760" s="31">
        <f t="shared" si="407"/>
        <v>2927181.8800000004</v>
      </c>
      <c r="AA1760" s="31">
        <f t="shared" si="408"/>
        <v>3137224.42</v>
      </c>
      <c r="AB1760" s="5">
        <v>187</v>
      </c>
      <c r="AC1760" s="6">
        <v>11800714.090000002</v>
      </c>
      <c r="AD1760" s="30">
        <v>26</v>
      </c>
      <c r="AE1760" s="67">
        <f t="shared" si="409"/>
        <v>0.68498168498168499</v>
      </c>
      <c r="AF1760" s="70">
        <f>IF(C1760=Sheet6!$E$3,Sheet6!$E$4,IF('January 2023'!C1760=Sheet6!$F$3,Sheet6!$F$4,IF('January 2023'!C1760=Sheet6!$G$3,Sheet6!$G$4,IF('January 2023'!C1760=Sheet6!$H$3,Sheet6!$H$4,IF('January 2023'!C1760=Sheet6!$I$3,Sheet6!$I$4,IF('January 2023'!C1760=Sheet6!$J$3,Sheet6!$J$4,IF('January 2023'!C1760=Sheet6!$K$3,Sheet6!$K$4,IF('January 2023'!C1760=Sheet6!$L$3,Sheet6!$L$4))))))))</f>
        <v>9.2798501423243085E-2</v>
      </c>
      <c r="AG1760" s="74">
        <f t="shared" si="410"/>
        <v>0.79937370347369929</v>
      </c>
      <c r="AH1760" s="71">
        <v>0.8536999999999999</v>
      </c>
      <c r="AI1760" s="72">
        <f t="shared" si="411"/>
        <v>0</v>
      </c>
      <c r="AJ1760" s="73">
        <f t="shared" si="412"/>
        <v>0.68498168498168499</v>
      </c>
      <c r="AK1760" s="73">
        <v>0.77137015336104409</v>
      </c>
      <c r="AL1760" s="95">
        <f t="shared" si="413"/>
        <v>0</v>
      </c>
      <c r="AM1760" s="107">
        <v>0</v>
      </c>
      <c r="AN1760" s="98">
        <f t="shared" si="414"/>
        <v>4111.5771000000095</v>
      </c>
      <c r="AO1760" s="99" t="e">
        <f>SUMIF([1]Sheet1!$AB:$AB,E1760,[1]Sheet1!$AA:$AA)</f>
        <v>#VALUE!</v>
      </c>
      <c r="AP1760" s="100" t="str">
        <f t="shared" si="415"/>
        <v/>
      </c>
      <c r="AQ1760" s="97">
        <f t="shared" si="416"/>
        <v>1</v>
      </c>
      <c r="AR1760" s="100">
        <f t="shared" si="417"/>
        <v>1.0717558896613557</v>
      </c>
      <c r="AS1760" s="101">
        <f t="shared" si="418"/>
        <v>0.14326652526165262</v>
      </c>
      <c r="AT1760" s="100">
        <v>9.2798501423243085E-2</v>
      </c>
      <c r="AU1760" s="108">
        <f t="shared" si="419"/>
        <v>0</v>
      </c>
    </row>
    <row r="1761" spans="1:47">
      <c r="A1761" s="21">
        <v>44927</v>
      </c>
      <c r="B1761" s="22" t="s">
        <v>13</v>
      </c>
      <c r="C1761" s="22" t="s">
        <v>1532</v>
      </c>
      <c r="D1761" s="22" t="s">
        <v>1570</v>
      </c>
      <c r="E1761" s="22">
        <v>1000259128</v>
      </c>
      <c r="F1761" s="22" t="s">
        <v>32</v>
      </c>
      <c r="G1761" s="22">
        <v>1079082</v>
      </c>
      <c r="H1761" s="36" t="s">
        <v>278</v>
      </c>
      <c r="I1761" s="4" t="s">
        <v>3532</v>
      </c>
      <c r="J1761" s="4" t="s">
        <v>3569</v>
      </c>
      <c r="K1761" s="25">
        <v>70425.600000000093</v>
      </c>
      <c r="L1761" s="25">
        <v>70425.600000000093</v>
      </c>
      <c r="M1761" s="26">
        <v>4</v>
      </c>
      <c r="N1761" s="26">
        <v>1</v>
      </c>
      <c r="O1761" s="26">
        <v>194</v>
      </c>
      <c r="P1761" s="26">
        <v>7831</v>
      </c>
      <c r="Q1761" s="26">
        <v>42886.3</v>
      </c>
      <c r="R1761" s="27">
        <v>404798.7</v>
      </c>
      <c r="S1761" s="27">
        <v>2084608.04</v>
      </c>
      <c r="T1761" s="28">
        <v>341552.7</v>
      </c>
      <c r="U1761" s="27">
        <v>2319284.19</v>
      </c>
      <c r="V1761" s="29">
        <v>4</v>
      </c>
      <c r="W1761" s="26">
        <v>121</v>
      </c>
      <c r="X1761" s="30">
        <f t="shared" si="405"/>
        <v>198</v>
      </c>
      <c r="Y1761" s="31">
        <f t="shared" si="406"/>
        <v>50717.3</v>
      </c>
      <c r="Z1761" s="31">
        <f t="shared" si="407"/>
        <v>2489406.7400000002</v>
      </c>
      <c r="AA1761" s="31">
        <f t="shared" si="408"/>
        <v>2660836.89</v>
      </c>
      <c r="AB1761" s="5">
        <v>125</v>
      </c>
      <c r="AC1761" s="6">
        <v>1282870.21</v>
      </c>
      <c r="AD1761" s="30">
        <v>4</v>
      </c>
      <c r="AE1761" s="67">
        <f t="shared" si="409"/>
        <v>0.63131313131313127</v>
      </c>
      <c r="AF1761" s="70">
        <f>IF(C1761=Sheet6!$E$3,Sheet6!$E$4,IF('January 2023'!C1761=Sheet6!$F$3,Sheet6!$F$4,IF('January 2023'!C1761=Sheet6!$G$3,Sheet6!$G$4,IF('January 2023'!C1761=Sheet6!$H$3,Sheet6!$H$4,IF('January 2023'!C1761=Sheet6!$I$3,Sheet6!$I$4,IF('January 2023'!C1761=Sheet6!$J$3,Sheet6!$J$4,IF('January 2023'!C1761=Sheet6!$K$3,Sheet6!$K$4,IF('January 2023'!C1761=Sheet6!$L$3,Sheet6!$L$4))))))))</f>
        <v>9.2798501423243085E-2</v>
      </c>
      <c r="AG1761" s="74">
        <f t="shared" si="410"/>
        <v>0.72015431888404124</v>
      </c>
      <c r="AH1761" s="71">
        <v>0.8536999999999999</v>
      </c>
      <c r="AI1761" s="72">
        <f t="shared" si="411"/>
        <v>0</v>
      </c>
      <c r="AJ1761" s="73">
        <f t="shared" si="412"/>
        <v>0.63131313131313127</v>
      </c>
      <c r="AK1761" s="73">
        <v>0.77137015336104409</v>
      </c>
      <c r="AL1761" s="95">
        <f t="shared" si="413"/>
        <v>0</v>
      </c>
      <c r="AM1761" s="107">
        <v>0</v>
      </c>
      <c r="AN1761" s="98">
        <f t="shared" si="414"/>
        <v>9405.0347200000688</v>
      </c>
      <c r="AO1761" s="99" t="e">
        <f>SUMIF([1]Sheet1!$AB:$AB,E1761,[1]Sheet1!$AA:$AA)</f>
        <v>#VALUE!</v>
      </c>
      <c r="AP1761" s="100" t="str">
        <f t="shared" si="415"/>
        <v/>
      </c>
      <c r="AQ1761" s="97">
        <f t="shared" si="416"/>
        <v>1</v>
      </c>
      <c r="AR1761" s="100">
        <f t="shared" si="417"/>
        <v>1.0688638570971332</v>
      </c>
      <c r="AS1761" s="101">
        <f t="shared" si="418"/>
        <v>0.23025307701244491</v>
      </c>
      <c r="AT1761" s="100">
        <v>9.2798501423243085E-2</v>
      </c>
      <c r="AU1761" s="108">
        <f t="shared" si="419"/>
        <v>0</v>
      </c>
    </row>
    <row r="1762" spans="1:47">
      <c r="A1762" s="21">
        <v>44927</v>
      </c>
      <c r="B1762" s="22" t="s">
        <v>13</v>
      </c>
      <c r="C1762" s="22" t="s">
        <v>1532</v>
      </c>
      <c r="D1762" s="22" t="s">
        <v>1573</v>
      </c>
      <c r="E1762" s="22">
        <v>1000256873</v>
      </c>
      <c r="F1762" s="22" t="s">
        <v>32</v>
      </c>
      <c r="G1762" s="22">
        <v>1070359</v>
      </c>
      <c r="H1762" s="36" t="s">
        <v>278</v>
      </c>
      <c r="I1762" s="4" t="s">
        <v>3527</v>
      </c>
      <c r="J1762" s="4" t="s">
        <v>3564</v>
      </c>
      <c r="K1762" s="25">
        <v>68174.399999999441</v>
      </c>
      <c r="L1762" s="25">
        <v>68174.399999999441</v>
      </c>
      <c r="M1762" s="26">
        <v>6</v>
      </c>
      <c r="N1762" s="26">
        <v>1</v>
      </c>
      <c r="O1762" s="26">
        <v>233</v>
      </c>
      <c r="P1762" s="26">
        <v>8435</v>
      </c>
      <c r="Q1762" s="26">
        <v>43426.799999999981</v>
      </c>
      <c r="R1762" s="27">
        <v>431826.48</v>
      </c>
      <c r="S1762" s="27">
        <v>2079508.1499999992</v>
      </c>
      <c r="T1762" s="28">
        <v>124000</v>
      </c>
      <c r="U1762" s="27">
        <v>2509776</v>
      </c>
      <c r="V1762" s="29">
        <v>2</v>
      </c>
      <c r="W1762" s="26">
        <v>156</v>
      </c>
      <c r="X1762" s="30">
        <f t="shared" si="405"/>
        <v>239</v>
      </c>
      <c r="Y1762" s="31">
        <f t="shared" si="406"/>
        <v>51861.799999999981</v>
      </c>
      <c r="Z1762" s="31">
        <f t="shared" si="407"/>
        <v>2511334.629999999</v>
      </c>
      <c r="AA1762" s="31">
        <f t="shared" si="408"/>
        <v>2633776</v>
      </c>
      <c r="AB1762" s="5">
        <v>158</v>
      </c>
      <c r="AC1762" s="6">
        <v>6740002.9099999992</v>
      </c>
      <c r="AD1762" s="30">
        <v>14</v>
      </c>
      <c r="AE1762" s="67">
        <f t="shared" si="409"/>
        <v>0.66108786610878656</v>
      </c>
      <c r="AF1762" s="70">
        <f>IF(C1762=Sheet6!$E$3,Sheet6!$E$4,IF('January 2023'!C1762=Sheet6!$F$3,Sheet6!$F$4,IF('January 2023'!C1762=Sheet6!$G$3,Sheet6!$G$4,IF('January 2023'!C1762=Sheet6!$H$3,Sheet6!$H$4,IF('January 2023'!C1762=Sheet6!$I$3,Sheet6!$I$4,IF('January 2023'!C1762=Sheet6!$J$3,Sheet6!$J$4,IF('January 2023'!C1762=Sheet6!$K$3,Sheet6!$K$4,IF('January 2023'!C1762=Sheet6!$L$3,Sheet6!$L$4))))))))</f>
        <v>9.2798501423243085E-2</v>
      </c>
      <c r="AG1762" s="74">
        <f t="shared" si="410"/>
        <v>0.7607224999413329</v>
      </c>
      <c r="AH1762" s="71">
        <v>0.8536999999999999</v>
      </c>
      <c r="AI1762" s="72">
        <f t="shared" si="411"/>
        <v>0</v>
      </c>
      <c r="AJ1762" s="73">
        <f t="shared" si="412"/>
        <v>0.66108786610878656</v>
      </c>
      <c r="AK1762" s="73">
        <v>0.77137015336104409</v>
      </c>
      <c r="AL1762" s="95">
        <f t="shared" si="413"/>
        <v>0</v>
      </c>
      <c r="AM1762" s="107">
        <v>0</v>
      </c>
      <c r="AN1762" s="98">
        <f t="shared" si="414"/>
        <v>6338.6852799995322</v>
      </c>
      <c r="AO1762" s="99" t="e">
        <f>SUMIF([1]Sheet1!$AB:$AB,E1762,[1]Sheet1!$AA:$AA)</f>
        <v>#VALUE!</v>
      </c>
      <c r="AP1762" s="100" t="str">
        <f t="shared" si="415"/>
        <v/>
      </c>
      <c r="AQ1762" s="97">
        <f t="shared" si="416"/>
        <v>1</v>
      </c>
      <c r="AR1762" s="100">
        <f t="shared" si="417"/>
        <v>1.0487554977888396</v>
      </c>
      <c r="AS1762" s="101">
        <f t="shared" si="418"/>
        <v>0.20218809589485698</v>
      </c>
      <c r="AT1762" s="100">
        <v>9.2798501423243085E-2</v>
      </c>
      <c r="AU1762" s="108">
        <f t="shared" si="419"/>
        <v>0</v>
      </c>
    </row>
    <row r="1763" spans="1:47">
      <c r="A1763" s="21">
        <v>44927</v>
      </c>
      <c r="B1763" s="22" t="s">
        <v>13</v>
      </c>
      <c r="C1763" s="22" t="s">
        <v>1532</v>
      </c>
      <c r="D1763" s="22" t="s">
        <v>1586</v>
      </c>
      <c r="E1763" s="22">
        <v>1001610428</v>
      </c>
      <c r="F1763" s="22" t="s">
        <v>32</v>
      </c>
      <c r="G1763" s="22">
        <v>1070359</v>
      </c>
      <c r="H1763" s="36" t="s">
        <v>278</v>
      </c>
      <c r="I1763" s="4" t="s">
        <v>3530</v>
      </c>
      <c r="J1763" s="4" t="s">
        <v>3567</v>
      </c>
      <c r="K1763" s="25">
        <v>53873.689999999944</v>
      </c>
      <c r="L1763" s="25">
        <v>53873.689999999944</v>
      </c>
      <c r="M1763" s="26">
        <v>2</v>
      </c>
      <c r="N1763" s="26">
        <v>0</v>
      </c>
      <c r="O1763" s="26">
        <v>115</v>
      </c>
      <c r="P1763" s="26">
        <v>5200</v>
      </c>
      <c r="Q1763" s="26">
        <v>30749.200000000008</v>
      </c>
      <c r="R1763" s="27">
        <v>274211</v>
      </c>
      <c r="S1763" s="27">
        <v>1496101.2800000003</v>
      </c>
      <c r="T1763" s="28">
        <v>270000</v>
      </c>
      <c r="U1763" s="27">
        <v>1664290</v>
      </c>
      <c r="V1763" s="29">
        <v>3</v>
      </c>
      <c r="W1763" s="26">
        <v>89</v>
      </c>
      <c r="X1763" s="30">
        <f t="shared" si="405"/>
        <v>117</v>
      </c>
      <c r="Y1763" s="31">
        <f t="shared" si="406"/>
        <v>35949.200000000012</v>
      </c>
      <c r="Z1763" s="31">
        <f t="shared" si="407"/>
        <v>1770312.2800000003</v>
      </c>
      <c r="AA1763" s="31">
        <f t="shared" si="408"/>
        <v>1934290</v>
      </c>
      <c r="AB1763" s="5">
        <v>92</v>
      </c>
      <c r="AC1763" s="6">
        <v>4391033.43</v>
      </c>
      <c r="AD1763" s="30">
        <v>8</v>
      </c>
      <c r="AE1763" s="67">
        <f t="shared" si="409"/>
        <v>0.78632478632478631</v>
      </c>
      <c r="AF1763" s="70">
        <f>IF(C1763=Sheet6!$E$3,Sheet6!$E$4,IF('January 2023'!C1763=Sheet6!$F$3,Sheet6!$F$4,IF('January 2023'!C1763=Sheet6!$G$3,Sheet6!$G$4,IF('January 2023'!C1763=Sheet6!$H$3,Sheet6!$H$4,IF('January 2023'!C1763=Sheet6!$I$3,Sheet6!$I$4,IF('January 2023'!C1763=Sheet6!$J$3,Sheet6!$J$4,IF('January 2023'!C1763=Sheet6!$K$3,Sheet6!$K$4,IF('January 2023'!C1763=Sheet6!$L$3,Sheet6!$L$4))))))))</f>
        <v>9.2798501423243085E-2</v>
      </c>
      <c r="AG1763" s="74">
        <f t="shared" si="410"/>
        <v>0.66728675908407331</v>
      </c>
      <c r="AH1763" s="71">
        <v>0.8536999999999999</v>
      </c>
      <c r="AI1763" s="72">
        <f t="shared" si="411"/>
        <v>0</v>
      </c>
      <c r="AJ1763" s="73">
        <f t="shared" si="412"/>
        <v>0.78632478632478631</v>
      </c>
      <c r="AK1763" s="73">
        <v>0.77137015336104409</v>
      </c>
      <c r="AL1763" s="95">
        <f t="shared" si="413"/>
        <v>1</v>
      </c>
      <c r="AM1763" s="107">
        <v>1</v>
      </c>
      <c r="AN1763" s="98">
        <f t="shared" si="414"/>
        <v>10042.769152999936</v>
      </c>
      <c r="AO1763" s="99" t="e">
        <f>SUMIF([1]Sheet1!$AB:$AB,E1763,[1]Sheet1!$AA:$AA)</f>
        <v>#VALUE!</v>
      </c>
      <c r="AP1763" s="100" t="str">
        <f t="shared" si="415"/>
        <v/>
      </c>
      <c r="AQ1763" s="97">
        <f t="shared" si="416"/>
        <v>1</v>
      </c>
      <c r="AR1763" s="100">
        <f t="shared" si="417"/>
        <v>1.0926264376361892</v>
      </c>
      <c r="AS1763" s="101">
        <f t="shared" si="418"/>
        <v>0.27090484554017102</v>
      </c>
      <c r="AT1763" s="100">
        <v>9.2798501423243085E-2</v>
      </c>
      <c r="AU1763" s="108">
        <f t="shared" si="419"/>
        <v>0</v>
      </c>
    </row>
    <row r="1764" spans="1:47">
      <c r="A1764" s="21">
        <v>44927</v>
      </c>
      <c r="B1764" s="23" t="s">
        <v>13</v>
      </c>
      <c r="C1764" s="23" t="s">
        <v>1532</v>
      </c>
      <c r="D1764" s="23" t="s">
        <v>1599</v>
      </c>
      <c r="E1764" s="23">
        <v>1003953608</v>
      </c>
      <c r="F1764" s="23" t="s">
        <v>32</v>
      </c>
      <c r="G1764" s="23">
        <v>1079082</v>
      </c>
      <c r="H1764" s="37" t="s">
        <v>278</v>
      </c>
      <c r="I1764" s="4" t="s">
        <v>3532</v>
      </c>
      <c r="J1764" s="4" t="s">
        <v>3569</v>
      </c>
      <c r="K1764" s="24">
        <v>49559.399999999907</v>
      </c>
      <c r="L1764" s="24">
        <v>49559.399999999907</v>
      </c>
      <c r="M1764" s="29">
        <v>3</v>
      </c>
      <c r="N1764" s="29">
        <v>0</v>
      </c>
      <c r="O1764" s="29">
        <v>126</v>
      </c>
      <c r="P1764" s="29">
        <v>3600</v>
      </c>
      <c r="Q1764" s="29">
        <v>33100.300000000003</v>
      </c>
      <c r="R1764" s="28">
        <v>182702.7</v>
      </c>
      <c r="S1764" s="28">
        <v>1602550.1700000002</v>
      </c>
      <c r="T1764" s="28">
        <v>193904.33000000002</v>
      </c>
      <c r="U1764" s="28">
        <v>1759050</v>
      </c>
      <c r="V1764" s="29">
        <v>4</v>
      </c>
      <c r="W1764" s="29">
        <v>70</v>
      </c>
      <c r="X1764" s="32">
        <f t="shared" si="405"/>
        <v>129</v>
      </c>
      <c r="Y1764" s="33">
        <f t="shared" si="406"/>
        <v>36700.300000000003</v>
      </c>
      <c r="Z1764" s="33">
        <f t="shared" si="407"/>
        <v>1785252.87</v>
      </c>
      <c r="AA1764" s="33">
        <f t="shared" si="408"/>
        <v>1952954.33</v>
      </c>
      <c r="AB1764" s="5">
        <v>74</v>
      </c>
      <c r="AC1764" s="6">
        <v>1480689.76</v>
      </c>
      <c r="AD1764" s="32">
        <v>3</v>
      </c>
      <c r="AE1764" s="67">
        <f t="shared" si="409"/>
        <v>0.5736434108527132</v>
      </c>
      <c r="AF1764" s="70">
        <f>IF(C1764=Sheet6!$E$3,Sheet6!$E$4,IF('January 2023'!C1764=Sheet6!$F$3,Sheet6!$F$4,IF('January 2023'!C1764=Sheet6!$G$3,Sheet6!$G$4,IF('January 2023'!C1764=Sheet6!$H$3,Sheet6!$H$4,IF('January 2023'!C1764=Sheet6!$I$3,Sheet6!$I$4,IF('January 2023'!C1764=Sheet6!$J$3,Sheet6!$J$4,IF('January 2023'!C1764=Sheet6!$K$3,Sheet6!$K$4,IF('January 2023'!C1764=Sheet6!$L$3,Sheet6!$L$4))))))))</f>
        <v>9.2798501423243085E-2</v>
      </c>
      <c r="AG1764" s="74">
        <f t="shared" si="410"/>
        <v>0.74053156414323162</v>
      </c>
      <c r="AH1764" s="71">
        <v>0.8536999999999999</v>
      </c>
      <c r="AI1764" s="72">
        <f t="shared" si="411"/>
        <v>0</v>
      </c>
      <c r="AJ1764" s="73">
        <f t="shared" si="412"/>
        <v>0.5736434108527132</v>
      </c>
      <c r="AK1764" s="73">
        <v>0.77137015336104409</v>
      </c>
      <c r="AL1764" s="95">
        <f t="shared" si="413"/>
        <v>0</v>
      </c>
      <c r="AM1764" s="107">
        <v>0</v>
      </c>
      <c r="AN1764" s="98">
        <f t="shared" si="414"/>
        <v>5608.5597799999159</v>
      </c>
      <c r="AO1764" s="99" t="e">
        <f>SUMIF([1]Sheet1!$AB:$AB,E1764,[1]Sheet1!$AA:$AA)</f>
        <v>#VALUE!</v>
      </c>
      <c r="AP1764" s="100" t="str">
        <f t="shared" si="415"/>
        <v/>
      </c>
      <c r="AQ1764" s="97">
        <f t="shared" si="416"/>
        <v>1</v>
      </c>
      <c r="AR1764" s="100">
        <f t="shared" si="417"/>
        <v>1.0939370902677781</v>
      </c>
      <c r="AS1764" s="101">
        <f t="shared" si="418"/>
        <v>0.18990505546970671</v>
      </c>
      <c r="AT1764" s="100">
        <v>9.2798501423243085E-2</v>
      </c>
      <c r="AU1764" s="108">
        <f t="shared" si="419"/>
        <v>0</v>
      </c>
    </row>
    <row r="1765" spans="1:47">
      <c r="A1765" s="21">
        <v>44927</v>
      </c>
      <c r="B1765" s="22" t="s">
        <v>13</v>
      </c>
      <c r="C1765" s="22" t="s">
        <v>1532</v>
      </c>
      <c r="D1765" s="22" t="s">
        <v>1600</v>
      </c>
      <c r="E1765" s="22">
        <v>1000295094</v>
      </c>
      <c r="F1765" s="22" t="s">
        <v>32</v>
      </c>
      <c r="G1765" s="22">
        <v>1070359</v>
      </c>
      <c r="H1765" s="36" t="s">
        <v>278</v>
      </c>
      <c r="I1765" s="4" t="s">
        <v>3530</v>
      </c>
      <c r="J1765" s="4" t="s">
        <v>3567</v>
      </c>
      <c r="K1765" s="25">
        <v>46796.800000000279</v>
      </c>
      <c r="L1765" s="25">
        <v>46796.800000000279</v>
      </c>
      <c r="M1765" s="26">
        <v>3</v>
      </c>
      <c r="N1765" s="26">
        <v>0</v>
      </c>
      <c r="O1765" s="26">
        <v>165</v>
      </c>
      <c r="P1765" s="26">
        <v>3677</v>
      </c>
      <c r="Q1765" s="26">
        <v>35956.599999999984</v>
      </c>
      <c r="R1765" s="27">
        <v>186843.93</v>
      </c>
      <c r="S1765" s="27">
        <v>1762003.2499999995</v>
      </c>
      <c r="T1765" s="28">
        <v>105500</v>
      </c>
      <c r="U1765" s="27">
        <v>2031764</v>
      </c>
      <c r="V1765" s="29">
        <v>2</v>
      </c>
      <c r="W1765" s="26">
        <v>132</v>
      </c>
      <c r="X1765" s="30">
        <f t="shared" si="405"/>
        <v>168</v>
      </c>
      <c r="Y1765" s="31">
        <f t="shared" si="406"/>
        <v>39633.599999999984</v>
      </c>
      <c r="Z1765" s="31">
        <f t="shared" si="407"/>
        <v>1948847.1799999995</v>
      </c>
      <c r="AA1765" s="31">
        <f t="shared" si="408"/>
        <v>2137264</v>
      </c>
      <c r="AB1765" s="5">
        <v>134</v>
      </c>
      <c r="AC1765" s="6">
        <v>8196179.8300000001</v>
      </c>
      <c r="AD1765" s="30">
        <v>16</v>
      </c>
      <c r="AE1765" s="67">
        <f t="shared" si="409"/>
        <v>0.79761904761904767</v>
      </c>
      <c r="AF1765" s="70">
        <f>IF(C1765=Sheet6!$E$3,Sheet6!$E$4,IF('January 2023'!C1765=Sheet6!$F$3,Sheet6!$F$4,IF('January 2023'!C1765=Sheet6!$G$3,Sheet6!$G$4,IF('January 2023'!C1765=Sheet6!$H$3,Sheet6!$H$4,IF('January 2023'!C1765=Sheet6!$I$3,Sheet6!$I$4,IF('January 2023'!C1765=Sheet6!$J$3,Sheet6!$J$4,IF('January 2023'!C1765=Sheet6!$K$3,Sheet6!$K$4,IF('January 2023'!C1765=Sheet6!$L$3,Sheet6!$L$4))))))))</f>
        <v>9.2798501423243085E-2</v>
      </c>
      <c r="AG1765" s="74">
        <f t="shared" si="410"/>
        <v>0.84692970459518058</v>
      </c>
      <c r="AH1765" s="71">
        <v>0.8536999999999999</v>
      </c>
      <c r="AI1765" s="72">
        <f t="shared" si="411"/>
        <v>0</v>
      </c>
      <c r="AJ1765" s="73">
        <f t="shared" si="412"/>
        <v>0.79761904761904767</v>
      </c>
      <c r="AK1765" s="73">
        <v>0.77137015336104409</v>
      </c>
      <c r="AL1765" s="95">
        <f t="shared" si="413"/>
        <v>1</v>
      </c>
      <c r="AM1765" s="107">
        <v>0</v>
      </c>
      <c r="AN1765" s="98">
        <f t="shared" si="414"/>
        <v>316.82816000025196</v>
      </c>
      <c r="AO1765" s="99" t="e">
        <f>SUMIF([1]Sheet1!$AB:$AB,E1765,[1]Sheet1!$AA:$AA)</f>
        <v>#VALUE!</v>
      </c>
      <c r="AP1765" s="100" t="str">
        <f t="shared" si="415"/>
        <v/>
      </c>
      <c r="AQ1765" s="97">
        <f t="shared" si="416"/>
        <v>1</v>
      </c>
      <c r="AR1765" s="100">
        <f t="shared" si="417"/>
        <v>1.0966811671708403</v>
      </c>
      <c r="AS1765" s="101">
        <f t="shared" si="418"/>
        <v>7.1188143052902331E-2</v>
      </c>
      <c r="AT1765" s="100">
        <v>9.2798501423243085E-2</v>
      </c>
      <c r="AU1765" s="108">
        <f t="shared" si="419"/>
        <v>1</v>
      </c>
    </row>
    <row r="1766" spans="1:47">
      <c r="A1766" s="21">
        <v>44927</v>
      </c>
      <c r="B1766" s="23" t="s">
        <v>13</v>
      </c>
      <c r="C1766" s="23" t="s">
        <v>1532</v>
      </c>
      <c r="D1766" s="23" t="s">
        <v>1602</v>
      </c>
      <c r="E1766" s="23">
        <v>1002152414</v>
      </c>
      <c r="F1766" s="23" t="s">
        <v>32</v>
      </c>
      <c r="G1766" s="23">
        <v>1079082</v>
      </c>
      <c r="H1766" s="37" t="s">
        <v>278</v>
      </c>
      <c r="I1766" s="4" t="s">
        <v>3532</v>
      </c>
      <c r="J1766" s="4" t="s">
        <v>3569</v>
      </c>
      <c r="K1766" s="24">
        <v>42574.829999999958</v>
      </c>
      <c r="L1766" s="24">
        <v>42574.829999999958</v>
      </c>
      <c r="M1766" s="29">
        <v>56</v>
      </c>
      <c r="N1766" s="29">
        <v>0</v>
      </c>
      <c r="O1766" s="29">
        <v>248</v>
      </c>
      <c r="P1766" s="29">
        <v>16778</v>
      </c>
      <c r="Q1766" s="29">
        <v>42349.499999999971</v>
      </c>
      <c r="R1766" s="28">
        <v>826065.10000000079</v>
      </c>
      <c r="S1766" s="28">
        <v>2086424.0099999988</v>
      </c>
      <c r="T1766" s="28">
        <v>664240</v>
      </c>
      <c r="U1766" s="28">
        <v>2145810</v>
      </c>
      <c r="V1766" s="29">
        <v>49</v>
      </c>
      <c r="W1766" s="29">
        <v>212</v>
      </c>
      <c r="X1766" s="32">
        <f t="shared" si="405"/>
        <v>304</v>
      </c>
      <c r="Y1766" s="33">
        <f t="shared" si="406"/>
        <v>59127.499999999971</v>
      </c>
      <c r="Z1766" s="33">
        <f t="shared" si="407"/>
        <v>2912489.1099999994</v>
      </c>
      <c r="AA1766" s="33">
        <f t="shared" si="408"/>
        <v>2810050</v>
      </c>
      <c r="AB1766" s="5">
        <v>261</v>
      </c>
      <c r="AC1766" s="6">
        <v>1869627.7200000004</v>
      </c>
      <c r="AD1766" s="32">
        <v>8</v>
      </c>
      <c r="AE1766" s="67">
        <f t="shared" si="409"/>
        <v>0.85855263157894735</v>
      </c>
      <c r="AF1766" s="70">
        <f>IF(C1766=Sheet6!$E$3,Sheet6!$E$4,IF('January 2023'!C1766=Sheet6!$F$3,Sheet6!$F$4,IF('January 2023'!C1766=Sheet6!$G$3,Sheet6!$G$4,IF('January 2023'!C1766=Sheet6!$H$3,Sheet6!$H$4,IF('January 2023'!C1766=Sheet6!$I$3,Sheet6!$I$4,IF('January 2023'!C1766=Sheet6!$J$3,Sheet6!$J$4,IF('January 2023'!C1766=Sheet6!$K$3,Sheet6!$K$4,IF('January 2023'!C1766=Sheet6!$L$3,Sheet6!$L$4))))))))</f>
        <v>9.2798501423243085E-2</v>
      </c>
      <c r="AG1766" s="74">
        <f t="shared" si="410"/>
        <v>1.3887900433190228</v>
      </c>
      <c r="AH1766" s="71">
        <v>0.8536999999999999</v>
      </c>
      <c r="AI1766" s="72">
        <f t="shared" si="411"/>
        <v>1</v>
      </c>
      <c r="AJ1766" s="73">
        <f t="shared" si="412"/>
        <v>0.85855263157894735</v>
      </c>
      <c r="AK1766" s="73">
        <v>0.77137015336104409</v>
      </c>
      <c r="AL1766" s="95">
        <f t="shared" si="413"/>
        <v>1</v>
      </c>
      <c r="AM1766" s="107">
        <v>0</v>
      </c>
      <c r="AN1766" s="98">
        <f t="shared" si="414"/>
        <v>0</v>
      </c>
      <c r="AO1766" s="99" t="e">
        <f>SUMIF([1]Sheet1!$AB:$AB,E1766,[1]Sheet1!$AA:$AA)</f>
        <v>#VALUE!</v>
      </c>
      <c r="AP1766" s="100">
        <f t="shared" si="415"/>
        <v>1</v>
      </c>
      <c r="AQ1766" s="97">
        <f t="shared" si="416"/>
        <v>0</v>
      </c>
      <c r="AR1766" s="100">
        <f t="shared" si="417"/>
        <v>0.96482764187914871</v>
      </c>
      <c r="AS1766" s="101">
        <f t="shared" si="418"/>
        <v>-0.33994302256073361</v>
      </c>
      <c r="AT1766" s="100">
        <v>9.2798501423243085E-2</v>
      </c>
      <c r="AU1766" s="108">
        <f t="shared" si="419"/>
        <v>1</v>
      </c>
    </row>
    <row r="1767" spans="1:47">
      <c r="A1767" s="21">
        <v>44927</v>
      </c>
      <c r="B1767" s="23" t="s">
        <v>13</v>
      </c>
      <c r="C1767" s="23" t="s">
        <v>1532</v>
      </c>
      <c r="D1767" s="23" t="s">
        <v>1626</v>
      </c>
      <c r="E1767" s="23">
        <v>1001859406</v>
      </c>
      <c r="F1767" s="23" t="s">
        <v>32</v>
      </c>
      <c r="G1767" s="22">
        <v>1070355</v>
      </c>
      <c r="H1767" s="36" t="s">
        <v>278</v>
      </c>
      <c r="I1767" s="4" t="s">
        <v>3534</v>
      </c>
      <c r="J1767" s="4" t="s">
        <v>3571</v>
      </c>
      <c r="K1767" s="24">
        <v>13367.919999999998</v>
      </c>
      <c r="L1767" s="24">
        <v>13367.919999999998</v>
      </c>
      <c r="M1767" s="29">
        <v>0</v>
      </c>
      <c r="N1767" s="29">
        <v>0</v>
      </c>
      <c r="O1767" s="29">
        <v>38</v>
      </c>
      <c r="P1767" s="29">
        <v>0</v>
      </c>
      <c r="Q1767" s="29">
        <v>7978.1000000000013</v>
      </c>
      <c r="R1767" s="28">
        <v>0</v>
      </c>
      <c r="S1767" s="28">
        <v>392886.62</v>
      </c>
      <c r="T1767" s="28">
        <v>0</v>
      </c>
      <c r="U1767" s="28">
        <v>422915</v>
      </c>
      <c r="V1767" s="29">
        <v>0</v>
      </c>
      <c r="W1767" s="29">
        <v>27</v>
      </c>
      <c r="X1767" s="32">
        <f t="shared" si="405"/>
        <v>38</v>
      </c>
      <c r="Y1767" s="33">
        <f t="shared" si="406"/>
        <v>7978.1000000000013</v>
      </c>
      <c r="Z1767" s="33">
        <f t="shared" si="407"/>
        <v>392886.62</v>
      </c>
      <c r="AA1767" s="33">
        <f t="shared" si="408"/>
        <v>422915</v>
      </c>
      <c r="AB1767" s="5">
        <v>27</v>
      </c>
      <c r="AC1767" s="6">
        <v>0</v>
      </c>
      <c r="AD1767" s="32">
        <v>0</v>
      </c>
      <c r="AE1767" s="67">
        <f t="shared" si="409"/>
        <v>0.71052631578947367</v>
      </c>
      <c r="AF1767" s="70">
        <f>IF(C1767=Sheet6!$E$3,Sheet6!$E$4,IF('January 2023'!C1767=Sheet6!$F$3,Sheet6!$F$4,IF('January 2023'!C1767=Sheet6!$G$3,Sheet6!$G$4,IF('January 2023'!C1767=Sheet6!$H$3,Sheet6!$H$4,IF('January 2023'!C1767=Sheet6!$I$3,Sheet6!$I$4,IF('January 2023'!C1767=Sheet6!$J$3,Sheet6!$J$4,IF('January 2023'!C1767=Sheet6!$K$3,Sheet6!$K$4,IF('January 2023'!C1767=Sheet6!$L$3,Sheet6!$L$4))))))))</f>
        <v>9.2798501423243085E-2</v>
      </c>
      <c r="AG1767" s="74">
        <f t="shared" si="410"/>
        <v>0.59680937647741772</v>
      </c>
      <c r="AH1767" s="71">
        <v>0.8536999999999999</v>
      </c>
      <c r="AI1767" s="72">
        <f t="shared" si="411"/>
        <v>0</v>
      </c>
      <c r="AJ1767" s="73">
        <f t="shared" si="412"/>
        <v>0.71052631578947367</v>
      </c>
      <c r="AK1767" s="73">
        <v>0.77137015336104409</v>
      </c>
      <c r="AL1767" s="95">
        <f t="shared" si="413"/>
        <v>0</v>
      </c>
      <c r="AM1767" s="107">
        <v>0</v>
      </c>
      <c r="AN1767" s="98">
        <f t="shared" si="414"/>
        <v>3434.0933039999954</v>
      </c>
      <c r="AO1767" s="99" t="e">
        <f>SUMIF([1]Sheet1!$AB:$AB,E1767,[1]Sheet1!$AA:$AA)</f>
        <v>#VALUE!</v>
      </c>
      <c r="AP1767" s="100" t="str">
        <f t="shared" si="415"/>
        <v/>
      </c>
      <c r="AQ1767" s="97">
        <f t="shared" si="416"/>
        <v>1</v>
      </c>
      <c r="AR1767" s="100">
        <f t="shared" si="417"/>
        <v>1.0764301416016662</v>
      </c>
      <c r="AS1767" s="101">
        <f t="shared" si="418"/>
        <v>0.35757639836921118</v>
      </c>
      <c r="AT1767" s="100">
        <v>9.2798501423243085E-2</v>
      </c>
      <c r="AU1767" s="108">
        <f t="shared" si="419"/>
        <v>0</v>
      </c>
    </row>
    <row r="1768" spans="1:47">
      <c r="A1768" s="21">
        <v>44927</v>
      </c>
      <c r="B1768" s="23" t="s">
        <v>13</v>
      </c>
      <c r="C1768" s="23" t="s">
        <v>1532</v>
      </c>
      <c r="D1768" s="23" t="s">
        <v>1645</v>
      </c>
      <c r="E1768" s="23">
        <v>1001610460</v>
      </c>
      <c r="F1768" s="23" t="s">
        <v>32</v>
      </c>
      <c r="G1768" s="22">
        <v>1070355</v>
      </c>
      <c r="H1768" s="36" t="s">
        <v>278</v>
      </c>
      <c r="I1768" s="4" t="s">
        <v>3534</v>
      </c>
      <c r="J1768" s="4" t="s">
        <v>3571</v>
      </c>
      <c r="K1768" s="24">
        <v>6819.179999999993</v>
      </c>
      <c r="L1768" s="24">
        <v>6819.179999999993</v>
      </c>
      <c r="M1768" s="29">
        <v>0</v>
      </c>
      <c r="N1768" s="29">
        <v>0</v>
      </c>
      <c r="O1768" s="29">
        <v>23</v>
      </c>
      <c r="P1768" s="29">
        <v>0</v>
      </c>
      <c r="Q1768" s="29">
        <v>5911.4999999999991</v>
      </c>
      <c r="R1768" s="28">
        <v>0</v>
      </c>
      <c r="S1768" s="28">
        <v>291100.00000000006</v>
      </c>
      <c r="T1768" s="28">
        <v>0</v>
      </c>
      <c r="U1768" s="28">
        <v>293500</v>
      </c>
      <c r="V1768" s="29">
        <v>0</v>
      </c>
      <c r="W1768" s="29">
        <v>15</v>
      </c>
      <c r="X1768" s="32">
        <f t="shared" si="405"/>
        <v>23</v>
      </c>
      <c r="Y1768" s="33">
        <f t="shared" si="406"/>
        <v>5911.4999999999991</v>
      </c>
      <c r="Z1768" s="33">
        <f t="shared" si="407"/>
        <v>291100.00000000006</v>
      </c>
      <c r="AA1768" s="33">
        <f t="shared" si="408"/>
        <v>293500</v>
      </c>
      <c r="AB1768" s="5">
        <v>15</v>
      </c>
      <c r="AC1768" s="6">
        <v>0</v>
      </c>
      <c r="AD1768" s="32">
        <v>0</v>
      </c>
      <c r="AE1768" s="67">
        <f t="shared" si="409"/>
        <v>0.65217391304347827</v>
      </c>
      <c r="AF1768" s="70">
        <f>IF(C1768=Sheet6!$E$3,Sheet6!$E$4,IF('January 2023'!C1768=Sheet6!$F$3,Sheet6!$F$4,IF('January 2023'!C1768=Sheet6!$G$3,Sheet6!$G$4,IF('January 2023'!C1768=Sheet6!$H$3,Sheet6!$H$4,IF('January 2023'!C1768=Sheet6!$I$3,Sheet6!$I$4,IF('January 2023'!C1768=Sheet6!$J$3,Sheet6!$J$4,IF('January 2023'!C1768=Sheet6!$K$3,Sheet6!$K$4,IF('January 2023'!C1768=Sheet6!$L$3,Sheet6!$L$4))))))))</f>
        <v>9.2798501423243085E-2</v>
      </c>
      <c r="AG1768" s="74">
        <f t="shared" si="410"/>
        <v>0.86689308685208566</v>
      </c>
      <c r="AH1768" s="71">
        <v>0.8536999999999999</v>
      </c>
      <c r="AI1768" s="72">
        <f t="shared" si="411"/>
        <v>1</v>
      </c>
      <c r="AJ1768" s="73">
        <f t="shared" si="412"/>
        <v>0.65217391304347827</v>
      </c>
      <c r="AK1768" s="73">
        <v>0.77137015336104409</v>
      </c>
      <c r="AL1768" s="95">
        <f t="shared" si="413"/>
        <v>0</v>
      </c>
      <c r="AM1768" s="107">
        <v>0</v>
      </c>
      <c r="AN1768" s="98">
        <f t="shared" si="414"/>
        <v>0</v>
      </c>
      <c r="AO1768" s="99" t="e">
        <f>SUMIF([1]Sheet1!$AB:$AB,E1768,[1]Sheet1!$AA:$AA)</f>
        <v>#VALUE!</v>
      </c>
      <c r="AP1768" s="100">
        <f t="shared" si="415"/>
        <v>1</v>
      </c>
      <c r="AQ1768" s="97">
        <f t="shared" si="416"/>
        <v>0</v>
      </c>
      <c r="AR1768" s="100">
        <f t="shared" si="417"/>
        <v>1.0082445894881482</v>
      </c>
      <c r="AS1768" s="101">
        <f t="shared" si="418"/>
        <v>0.12595973551670525</v>
      </c>
      <c r="AT1768" s="100">
        <v>9.2798501423243085E-2</v>
      </c>
      <c r="AU1768" s="108">
        <f t="shared" si="419"/>
        <v>0</v>
      </c>
    </row>
    <row r="1769" spans="1:47">
      <c r="A1769" s="21">
        <v>44927</v>
      </c>
      <c r="B1769" s="23" t="s">
        <v>13</v>
      </c>
      <c r="C1769" s="23" t="s">
        <v>1532</v>
      </c>
      <c r="D1769" s="23" t="s">
        <v>1658</v>
      </c>
      <c r="E1769" s="23">
        <v>1001765412</v>
      </c>
      <c r="F1769" s="23" t="s">
        <v>32</v>
      </c>
      <c r="G1769" s="22">
        <v>1079082</v>
      </c>
      <c r="H1769" s="36" t="s">
        <v>278</v>
      </c>
      <c r="I1769" s="4" t="s">
        <v>3532</v>
      </c>
      <c r="J1769" s="4" t="s">
        <v>3569</v>
      </c>
      <c r="K1769" s="24">
        <v>2239.3300000000017</v>
      </c>
      <c r="L1769" s="24">
        <v>2239.3300000000017</v>
      </c>
      <c r="M1769" s="29">
        <v>0</v>
      </c>
      <c r="N1769" s="29">
        <v>0</v>
      </c>
      <c r="O1769" s="29">
        <v>5</v>
      </c>
      <c r="P1769" s="29">
        <v>0</v>
      </c>
      <c r="Q1769" s="29">
        <v>365.5</v>
      </c>
      <c r="R1769" s="28">
        <v>0</v>
      </c>
      <c r="S1769" s="28">
        <v>18000</v>
      </c>
      <c r="T1769" s="28">
        <v>0</v>
      </c>
      <c r="U1769" s="28">
        <v>18000</v>
      </c>
      <c r="V1769" s="29">
        <v>0</v>
      </c>
      <c r="W1769" s="29">
        <v>2</v>
      </c>
      <c r="X1769" s="32">
        <f t="shared" si="405"/>
        <v>5</v>
      </c>
      <c r="Y1769" s="33">
        <f t="shared" si="406"/>
        <v>365.5</v>
      </c>
      <c r="Z1769" s="33">
        <f t="shared" si="407"/>
        <v>18000</v>
      </c>
      <c r="AA1769" s="33">
        <f t="shared" si="408"/>
        <v>18000</v>
      </c>
      <c r="AB1769" s="5">
        <v>2</v>
      </c>
      <c r="AC1769" s="6">
        <v>0</v>
      </c>
      <c r="AD1769" s="32">
        <v>0</v>
      </c>
      <c r="AE1769" s="67">
        <f t="shared" si="409"/>
        <v>0.4</v>
      </c>
      <c r="AF1769" s="70">
        <f>IF(C1769=Sheet6!$E$3,Sheet6!$E$4,IF('January 2023'!C1769=Sheet6!$F$3,Sheet6!$F$4,IF('January 2023'!C1769=Sheet6!$G$3,Sheet6!$G$4,IF('January 2023'!C1769=Sheet6!$H$3,Sheet6!$H$4,IF('January 2023'!C1769=Sheet6!$I$3,Sheet6!$I$4,IF('January 2023'!C1769=Sheet6!$J$3,Sheet6!$J$4,IF('January 2023'!C1769=Sheet6!$K$3,Sheet6!$K$4,IF('January 2023'!C1769=Sheet6!$L$3,Sheet6!$L$4))))))))</f>
        <v>9.2798501423243085E-2</v>
      </c>
      <c r="AG1769" s="74">
        <f t="shared" si="410"/>
        <v>0.16321846266517204</v>
      </c>
      <c r="AH1769" s="71">
        <v>0.8536999999999999</v>
      </c>
      <c r="AI1769" s="72">
        <f t="shared" si="411"/>
        <v>0</v>
      </c>
      <c r="AJ1769" s="73">
        <f t="shared" si="412"/>
        <v>0.4</v>
      </c>
      <c r="AK1769" s="73">
        <v>0.77137015336104409</v>
      </c>
      <c r="AL1769" s="95">
        <f t="shared" si="413"/>
        <v>0</v>
      </c>
      <c r="AM1769" s="107">
        <v>0</v>
      </c>
      <c r="AN1769" s="98">
        <f t="shared" si="414"/>
        <v>1546.2160210000013</v>
      </c>
      <c r="AO1769" s="99" t="e">
        <f>SUMIF([1]Sheet1!$AB:$AB,E1769,[1]Sheet1!$AA:$AA)</f>
        <v>#VALUE!</v>
      </c>
      <c r="AP1769" s="100" t="str">
        <f t="shared" si="415"/>
        <v/>
      </c>
      <c r="AQ1769" s="97">
        <f t="shared" si="416"/>
        <v>1</v>
      </c>
      <c r="AR1769" s="100">
        <f t="shared" si="417"/>
        <v>1</v>
      </c>
      <c r="AS1769" s="101">
        <f t="shared" si="418"/>
        <v>0.83678153733482796</v>
      </c>
      <c r="AT1769" s="100">
        <v>9.2798501423243085E-2</v>
      </c>
      <c r="AU1769" s="108">
        <f t="shared" si="419"/>
        <v>0</v>
      </c>
    </row>
    <row r="1770" spans="1:47">
      <c r="A1770" s="21">
        <v>44927</v>
      </c>
      <c r="B1770" s="22" t="s">
        <v>13</v>
      </c>
      <c r="C1770" s="22" t="s">
        <v>1532</v>
      </c>
      <c r="D1770" s="22" t="s">
        <v>1660</v>
      </c>
      <c r="E1770" s="22">
        <v>1001726984</v>
      </c>
      <c r="F1770" s="22" t="s">
        <v>32</v>
      </c>
      <c r="G1770" s="22">
        <v>1070359</v>
      </c>
      <c r="H1770" s="36" t="s">
        <v>278</v>
      </c>
      <c r="I1770" s="4" t="s">
        <v>3527</v>
      </c>
      <c r="J1770" s="4" t="s">
        <v>3564</v>
      </c>
      <c r="K1770" s="25">
        <v>1818.2399999999907</v>
      </c>
      <c r="L1770" s="25">
        <v>1818.2399999999907</v>
      </c>
      <c r="M1770" s="26">
        <v>0</v>
      </c>
      <c r="N1770" s="26">
        <v>0</v>
      </c>
      <c r="O1770" s="26">
        <v>13</v>
      </c>
      <c r="P1770" s="26">
        <v>0</v>
      </c>
      <c r="Q1770" s="26">
        <v>2964.9999999999995</v>
      </c>
      <c r="R1770" s="27">
        <v>0</v>
      </c>
      <c r="S1770" s="27">
        <v>146000</v>
      </c>
      <c r="T1770" s="28">
        <v>0</v>
      </c>
      <c r="U1770" s="27">
        <v>146000</v>
      </c>
      <c r="V1770" s="29">
        <v>0</v>
      </c>
      <c r="W1770" s="26">
        <v>7</v>
      </c>
      <c r="X1770" s="30">
        <f t="shared" si="405"/>
        <v>13</v>
      </c>
      <c r="Y1770" s="31">
        <f t="shared" si="406"/>
        <v>2964.9999999999995</v>
      </c>
      <c r="Z1770" s="31">
        <f t="shared" si="407"/>
        <v>146000</v>
      </c>
      <c r="AA1770" s="31">
        <f t="shared" si="408"/>
        <v>146000</v>
      </c>
      <c r="AB1770" s="5">
        <v>7</v>
      </c>
      <c r="AC1770" s="6">
        <v>0</v>
      </c>
      <c r="AD1770" s="30">
        <v>0</v>
      </c>
      <c r="AE1770" s="67">
        <f t="shared" si="409"/>
        <v>0.53846153846153844</v>
      </c>
      <c r="AF1770" s="70">
        <f>IF(C1770=Sheet6!$E$3,Sheet6!$E$4,IF('January 2023'!C1770=Sheet6!$F$3,Sheet6!$F$4,IF('January 2023'!C1770=Sheet6!$G$3,Sheet6!$G$4,IF('January 2023'!C1770=Sheet6!$H$3,Sheet6!$H$4,IF('January 2023'!C1770=Sheet6!$I$3,Sheet6!$I$4,IF('January 2023'!C1770=Sheet6!$J$3,Sheet6!$J$4,IF('January 2023'!C1770=Sheet6!$K$3,Sheet6!$K$4,IF('January 2023'!C1770=Sheet6!$L$3,Sheet6!$L$4))))))))</f>
        <v>9.2798501423243085E-2</v>
      </c>
      <c r="AG1770" s="74">
        <f t="shared" si="410"/>
        <v>1.6306978176698426</v>
      </c>
      <c r="AH1770" s="71">
        <v>0.8536999999999999</v>
      </c>
      <c r="AI1770" s="72">
        <f t="shared" si="411"/>
        <v>1</v>
      </c>
      <c r="AJ1770" s="73">
        <f t="shared" si="412"/>
        <v>0.53846153846153844</v>
      </c>
      <c r="AK1770" s="73">
        <v>0.77137015336104409</v>
      </c>
      <c r="AL1770" s="95">
        <f t="shared" si="413"/>
        <v>0</v>
      </c>
      <c r="AM1770" s="107">
        <v>0</v>
      </c>
      <c r="AN1770" s="98">
        <f t="shared" si="414"/>
        <v>0</v>
      </c>
      <c r="AO1770" s="99" t="e">
        <f>SUMIF([1]Sheet1!$AB:$AB,E1770,[1]Sheet1!$AA:$AA)</f>
        <v>#VALUE!</v>
      </c>
      <c r="AP1770" s="100">
        <f t="shared" si="415"/>
        <v>1</v>
      </c>
      <c r="AQ1770" s="97">
        <f t="shared" si="416"/>
        <v>0</v>
      </c>
      <c r="AR1770" s="100">
        <f t="shared" si="417"/>
        <v>1</v>
      </c>
      <c r="AS1770" s="101">
        <f t="shared" si="418"/>
        <v>-0.63069781766984256</v>
      </c>
      <c r="AT1770" s="100">
        <v>9.2798501423243085E-2</v>
      </c>
      <c r="AU1770" s="108">
        <f t="shared" si="419"/>
        <v>1</v>
      </c>
    </row>
    <row r="1771" spans="1:47" hidden="1">
      <c r="A1771" s="21">
        <v>44927</v>
      </c>
      <c r="B1771" s="23" t="s">
        <v>13</v>
      </c>
      <c r="C1771" s="23" t="s">
        <v>1697</v>
      </c>
      <c r="D1771" s="23" t="s">
        <v>2049</v>
      </c>
      <c r="E1771" s="23">
        <v>1006002013</v>
      </c>
      <c r="F1771" s="23">
        <v>0</v>
      </c>
      <c r="G1771" s="23">
        <v>1069292</v>
      </c>
      <c r="H1771" s="37" t="s">
        <v>20</v>
      </c>
      <c r="I1771" s="4" t="s">
        <v>3512</v>
      </c>
      <c r="J1771" s="4" t="s">
        <v>3512</v>
      </c>
      <c r="K1771" s="24">
        <v>3420</v>
      </c>
      <c r="L1771" s="24">
        <v>3420</v>
      </c>
      <c r="M1771" s="29">
        <v>1</v>
      </c>
      <c r="N1771" s="29">
        <v>0</v>
      </c>
      <c r="O1771" s="29">
        <v>0</v>
      </c>
      <c r="P1771" s="29">
        <v>3420</v>
      </c>
      <c r="Q1771" s="29">
        <v>0</v>
      </c>
      <c r="R1771" s="28">
        <v>218961.67</v>
      </c>
      <c r="S1771" s="28">
        <v>0</v>
      </c>
      <c r="T1771" s="28">
        <v>218919.38</v>
      </c>
      <c r="U1771" s="28">
        <v>0</v>
      </c>
      <c r="V1771" s="29">
        <v>1</v>
      </c>
      <c r="W1771" s="29">
        <v>0</v>
      </c>
      <c r="X1771" s="32">
        <f t="shared" si="405"/>
        <v>1</v>
      </c>
      <c r="Y1771" s="33">
        <f t="shared" si="406"/>
        <v>3420</v>
      </c>
      <c r="Z1771" s="33">
        <f t="shared" si="407"/>
        <v>218961.67</v>
      </c>
      <c r="AA1771" s="33">
        <f t="shared" si="408"/>
        <v>218919.38</v>
      </c>
      <c r="AB1771" s="5">
        <v>1</v>
      </c>
      <c r="AC1771" s="6">
        <v>112471.88</v>
      </c>
      <c r="AD1771" s="32">
        <v>0</v>
      </c>
      <c r="AE1771" s="67">
        <f t="shared" si="409"/>
        <v>1</v>
      </c>
      <c r="AF1771" s="70">
        <f>IF(C1771=Sheet6!$E$3,Sheet6!$E$4,IF('January 2023'!C1771=Sheet6!$F$3,Sheet6!$F$4,IF('January 2023'!C1771=Sheet6!$G$3,Sheet6!$G$4,IF('January 2023'!C1771=Sheet6!$H$3,Sheet6!$H$4,IF('January 2023'!C1771=Sheet6!$I$3,Sheet6!$I$4,IF('January 2023'!C1771=Sheet6!$J$3,Sheet6!$J$4,IF('January 2023'!C1771=Sheet6!$K$3,Sheet6!$K$4,IF('January 2023'!C1771=Sheet6!$L$3,Sheet6!$L$4))))))))</f>
        <v>0.13382829726409717</v>
      </c>
      <c r="AG1771" s="74">
        <f t="shared" si="410"/>
        <v>1</v>
      </c>
      <c r="AH1771" s="71">
        <v>0.81</v>
      </c>
      <c r="AI1771" s="72">
        <f t="shared" si="411"/>
        <v>1</v>
      </c>
      <c r="AJ1771" s="73">
        <f t="shared" si="412"/>
        <v>1</v>
      </c>
      <c r="AK1771" s="73">
        <v>0.70834941809745677</v>
      </c>
      <c r="AL1771" s="95">
        <f t="shared" si="413"/>
        <v>1</v>
      </c>
      <c r="AM1771" s="107">
        <v>0</v>
      </c>
      <c r="AN1771" s="98">
        <f t="shared" si="414"/>
        <v>0</v>
      </c>
      <c r="AO1771" s="99" t="e">
        <f>SUMIF([1]Sheet1!$AB:$AB,E1771,[1]Sheet1!$AA:$AA)</f>
        <v>#VALUE!</v>
      </c>
      <c r="AP1771" s="100">
        <f t="shared" si="415"/>
        <v>1</v>
      </c>
      <c r="AQ1771" s="97">
        <f t="shared" si="416"/>
        <v>0</v>
      </c>
      <c r="AR1771" s="100">
        <f t="shared" si="417"/>
        <v>0.99980686117346473</v>
      </c>
      <c r="AS1771" s="101">
        <f t="shared" si="418"/>
        <v>1.9313882653526626E-4</v>
      </c>
      <c r="AT1771" s="100">
        <v>0.13382829726409717</v>
      </c>
      <c r="AU1771" s="108">
        <f t="shared" si="419"/>
        <v>1</v>
      </c>
    </row>
    <row r="1772" spans="1:47" hidden="1">
      <c r="A1772" s="21">
        <v>44927</v>
      </c>
      <c r="B1772" s="23" t="s">
        <v>13</v>
      </c>
      <c r="C1772" s="23" t="s">
        <v>1697</v>
      </c>
      <c r="D1772" s="23" t="s">
        <v>2185</v>
      </c>
      <c r="E1772" s="23">
        <v>1000283526</v>
      </c>
      <c r="F1772" s="23">
        <v>0</v>
      </c>
      <c r="G1772" s="23">
        <v>1069246</v>
      </c>
      <c r="H1772" s="37" t="s">
        <v>20</v>
      </c>
      <c r="I1772" s="4" t="s">
        <v>3535</v>
      </c>
      <c r="J1772" s="4" t="s">
        <v>3572</v>
      </c>
      <c r="K1772" s="24">
        <v>0</v>
      </c>
      <c r="L1772" s="24">
        <v>0</v>
      </c>
      <c r="M1772" s="29">
        <v>0</v>
      </c>
      <c r="N1772" s="29">
        <v>0</v>
      </c>
      <c r="O1772" s="29">
        <v>0</v>
      </c>
      <c r="P1772" s="29">
        <v>0</v>
      </c>
      <c r="Q1772" s="29">
        <v>0</v>
      </c>
      <c r="R1772" s="28">
        <v>0</v>
      </c>
      <c r="S1772" s="28">
        <v>0</v>
      </c>
      <c r="T1772" s="28">
        <v>0</v>
      </c>
      <c r="U1772" s="28">
        <v>0</v>
      </c>
      <c r="V1772" s="29">
        <v>0</v>
      </c>
      <c r="W1772" s="29">
        <v>0</v>
      </c>
      <c r="X1772" s="32">
        <f t="shared" si="405"/>
        <v>0</v>
      </c>
      <c r="Y1772" s="33">
        <f t="shared" si="406"/>
        <v>0</v>
      </c>
      <c r="Z1772" s="33">
        <f t="shared" si="407"/>
        <v>0</v>
      </c>
      <c r="AA1772" s="33">
        <f t="shared" si="408"/>
        <v>0</v>
      </c>
      <c r="AB1772" s="5">
        <v>0</v>
      </c>
      <c r="AC1772" s="6">
        <v>584407.17000000004</v>
      </c>
      <c r="AD1772" s="32">
        <v>1</v>
      </c>
      <c r="AE1772" s="67" t="str">
        <f t="shared" si="409"/>
        <v/>
      </c>
      <c r="AF1772" s="70">
        <f>IF(C1772=Sheet6!$E$3,Sheet6!$E$4,IF('January 2023'!C1772=Sheet6!$F$3,Sheet6!$F$4,IF('January 2023'!C1772=Sheet6!$G$3,Sheet6!$G$4,IF('January 2023'!C1772=Sheet6!$H$3,Sheet6!$H$4,IF('January 2023'!C1772=Sheet6!$I$3,Sheet6!$I$4,IF('January 2023'!C1772=Sheet6!$J$3,Sheet6!$J$4,IF('January 2023'!C1772=Sheet6!$K$3,Sheet6!$K$4,IF('January 2023'!C1772=Sheet6!$L$3,Sheet6!$L$4))))))))</f>
        <v>0.13382829726409717</v>
      </c>
      <c r="AG1772" s="74">
        <f t="shared" si="410"/>
        <v>0</v>
      </c>
      <c r="AH1772" s="71">
        <v>0.81</v>
      </c>
      <c r="AI1772" s="72">
        <f t="shared" si="411"/>
        <v>0</v>
      </c>
      <c r="AJ1772" s="73">
        <f t="shared" si="412"/>
        <v>0</v>
      </c>
      <c r="AK1772" s="73">
        <v>0.70834941809745677</v>
      </c>
      <c r="AL1772" s="95">
        <f t="shared" si="413"/>
        <v>0</v>
      </c>
      <c r="AM1772" s="107">
        <v>0</v>
      </c>
      <c r="AN1772" s="98">
        <f t="shared" si="414"/>
        <v>0</v>
      </c>
      <c r="AO1772" s="99" t="e">
        <f>SUMIF([1]Sheet1!$AB:$AB,E1772,[1]Sheet1!$AA:$AA)</f>
        <v>#VALUE!</v>
      </c>
      <c r="AP1772" s="100">
        <f t="shared" si="415"/>
        <v>1</v>
      </c>
      <c r="AQ1772" s="97">
        <f t="shared" si="416"/>
        <v>0</v>
      </c>
      <c r="AR1772" s="100">
        <f t="shared" si="417"/>
        <v>0</v>
      </c>
      <c r="AS1772" s="101">
        <f t="shared" si="418"/>
        <v>1</v>
      </c>
      <c r="AT1772" s="100">
        <v>0.13382829726409717</v>
      </c>
      <c r="AU1772" s="108">
        <f t="shared" si="419"/>
        <v>0</v>
      </c>
    </row>
    <row r="1773" spans="1:47" hidden="1">
      <c r="A1773" s="21">
        <v>44927</v>
      </c>
      <c r="B1773" s="23" t="s">
        <v>13</v>
      </c>
      <c r="C1773" s="23" t="s">
        <v>1697</v>
      </c>
      <c r="D1773" s="23" t="s">
        <v>1699</v>
      </c>
      <c r="E1773" s="23">
        <v>1002050625</v>
      </c>
      <c r="F1773" s="23" t="s">
        <v>15</v>
      </c>
      <c r="G1773" s="23">
        <v>1069292</v>
      </c>
      <c r="H1773" s="37" t="s">
        <v>20</v>
      </c>
      <c r="I1773" s="4" t="s">
        <v>3512</v>
      </c>
      <c r="J1773" s="4" t="s">
        <v>3512</v>
      </c>
      <c r="K1773" s="24" t="s">
        <v>24</v>
      </c>
      <c r="L1773" s="25">
        <v>0</v>
      </c>
      <c r="M1773" s="29">
        <v>0</v>
      </c>
      <c r="N1773" s="29">
        <v>1</v>
      </c>
      <c r="O1773" s="29">
        <v>0</v>
      </c>
      <c r="P1773" s="29">
        <v>0</v>
      </c>
      <c r="Q1773" s="29">
        <v>0</v>
      </c>
      <c r="R1773" s="28">
        <v>0</v>
      </c>
      <c r="S1773" s="28">
        <v>0</v>
      </c>
      <c r="T1773" s="28">
        <v>0</v>
      </c>
      <c r="U1773" s="28">
        <v>0</v>
      </c>
      <c r="V1773" s="29">
        <v>0</v>
      </c>
      <c r="W1773" s="29">
        <v>0</v>
      </c>
      <c r="X1773" s="32">
        <f t="shared" si="405"/>
        <v>0</v>
      </c>
      <c r="Y1773" s="33">
        <f t="shared" si="406"/>
        <v>0</v>
      </c>
      <c r="Z1773" s="33">
        <f t="shared" si="407"/>
        <v>0</v>
      </c>
      <c r="AA1773" s="33">
        <f t="shared" si="408"/>
        <v>0</v>
      </c>
      <c r="AB1773" s="5">
        <v>0</v>
      </c>
      <c r="AC1773" s="6">
        <v>45283.55</v>
      </c>
      <c r="AD1773" s="32">
        <v>1</v>
      </c>
      <c r="AE1773" s="67" t="str">
        <f t="shared" si="409"/>
        <v/>
      </c>
      <c r="AF1773" s="70">
        <f>IF(C1773=Sheet6!$E$3,Sheet6!$E$4,IF('January 2023'!C1773=Sheet6!$F$3,Sheet6!$F$4,IF('January 2023'!C1773=Sheet6!$G$3,Sheet6!$G$4,IF('January 2023'!C1773=Sheet6!$H$3,Sheet6!$H$4,IF('January 2023'!C1773=Sheet6!$I$3,Sheet6!$I$4,IF('January 2023'!C1773=Sheet6!$J$3,Sheet6!$J$4,IF('January 2023'!C1773=Sheet6!$K$3,Sheet6!$K$4,IF('January 2023'!C1773=Sheet6!$L$3,Sheet6!$L$4))))))))</f>
        <v>0.13382829726409717</v>
      </c>
      <c r="AG1773" s="74">
        <f t="shared" si="410"/>
        <v>0</v>
      </c>
      <c r="AH1773" s="71">
        <v>0.81</v>
      </c>
      <c r="AI1773" s="72">
        <f t="shared" si="411"/>
        <v>0</v>
      </c>
      <c r="AJ1773" s="73">
        <f t="shared" si="412"/>
        <v>0</v>
      </c>
      <c r="AK1773" s="73">
        <v>0.70834941809745677</v>
      </c>
      <c r="AL1773" s="95">
        <f t="shared" si="413"/>
        <v>0</v>
      </c>
      <c r="AM1773" s="107">
        <v>0</v>
      </c>
      <c r="AN1773" s="98">
        <f t="shared" si="414"/>
        <v>0</v>
      </c>
      <c r="AO1773" s="99" t="e">
        <f>SUMIF([1]Sheet1!$AB:$AB,E1773,[1]Sheet1!$AA:$AA)</f>
        <v>#VALUE!</v>
      </c>
      <c r="AP1773" s="100">
        <f t="shared" si="415"/>
        <v>1</v>
      </c>
      <c r="AQ1773" s="97">
        <f t="shared" si="416"/>
        <v>0</v>
      </c>
      <c r="AR1773" s="100">
        <f t="shared" si="417"/>
        <v>0</v>
      </c>
      <c r="AS1773" s="101">
        <f t="shared" si="418"/>
        <v>1</v>
      </c>
      <c r="AT1773" s="100">
        <v>0.13382829726409717</v>
      </c>
      <c r="AU1773" s="108">
        <f t="shared" si="419"/>
        <v>0</v>
      </c>
    </row>
    <row r="1774" spans="1:47" hidden="1">
      <c r="A1774" s="21">
        <v>44927</v>
      </c>
      <c r="B1774" s="22" t="s">
        <v>13</v>
      </c>
      <c r="C1774" s="22" t="s">
        <v>1697</v>
      </c>
      <c r="D1774" s="22" t="s">
        <v>1753</v>
      </c>
      <c r="E1774" s="22">
        <v>1002050041</v>
      </c>
      <c r="F1774" s="23" t="s">
        <v>15</v>
      </c>
      <c r="G1774" s="22">
        <v>1069250</v>
      </c>
      <c r="H1774" s="36" t="s">
        <v>20</v>
      </c>
      <c r="I1774" s="4" t="s">
        <v>3512</v>
      </c>
      <c r="J1774" s="4" t="s">
        <v>3512</v>
      </c>
      <c r="K1774" s="24">
        <v>21782.1</v>
      </c>
      <c r="L1774" s="25">
        <v>21782.1</v>
      </c>
      <c r="M1774" s="26">
        <v>1</v>
      </c>
      <c r="N1774" s="26">
        <v>0</v>
      </c>
      <c r="O1774" s="26">
        <v>0</v>
      </c>
      <c r="P1774" s="26">
        <v>21782</v>
      </c>
      <c r="Q1774" s="26">
        <v>0</v>
      </c>
      <c r="R1774" s="27">
        <v>1394568.1300000001</v>
      </c>
      <c r="S1774" s="27">
        <v>0</v>
      </c>
      <c r="T1774" s="28">
        <v>1394568</v>
      </c>
      <c r="U1774" s="27">
        <v>0</v>
      </c>
      <c r="V1774" s="29">
        <v>1</v>
      </c>
      <c r="W1774" s="26">
        <v>0</v>
      </c>
      <c r="X1774" s="30">
        <f t="shared" si="405"/>
        <v>1</v>
      </c>
      <c r="Y1774" s="31">
        <f t="shared" si="406"/>
        <v>21782</v>
      </c>
      <c r="Z1774" s="31">
        <f t="shared" si="407"/>
        <v>1394568.1300000001</v>
      </c>
      <c r="AA1774" s="31">
        <f t="shared" si="408"/>
        <v>1394568</v>
      </c>
      <c r="AB1774" s="5">
        <v>1</v>
      </c>
      <c r="AC1774" s="6">
        <v>828542.94</v>
      </c>
      <c r="AD1774" s="30">
        <v>0</v>
      </c>
      <c r="AE1774" s="67">
        <f t="shared" si="409"/>
        <v>1</v>
      </c>
      <c r="AF1774" s="70">
        <f>IF(C1774=Sheet6!$E$3,Sheet6!$E$4,IF('January 2023'!C1774=Sheet6!$F$3,Sheet6!$F$4,IF('January 2023'!C1774=Sheet6!$G$3,Sheet6!$G$4,IF('January 2023'!C1774=Sheet6!$H$3,Sheet6!$H$4,IF('January 2023'!C1774=Sheet6!$I$3,Sheet6!$I$4,IF('January 2023'!C1774=Sheet6!$J$3,Sheet6!$J$4,IF('January 2023'!C1774=Sheet6!$K$3,Sheet6!$K$4,IF('January 2023'!C1774=Sheet6!$L$3,Sheet6!$L$4))))))))</f>
        <v>0.13382829726409717</v>
      </c>
      <c r="AG1774" s="74">
        <f t="shared" si="410"/>
        <v>0.99999540907442352</v>
      </c>
      <c r="AH1774" s="71">
        <v>0.81</v>
      </c>
      <c r="AI1774" s="72">
        <f t="shared" si="411"/>
        <v>1</v>
      </c>
      <c r="AJ1774" s="73">
        <f t="shared" si="412"/>
        <v>1</v>
      </c>
      <c r="AK1774" s="73">
        <v>0.70834941809745677</v>
      </c>
      <c r="AL1774" s="95">
        <f t="shared" si="413"/>
        <v>1</v>
      </c>
      <c r="AM1774" s="107">
        <v>0</v>
      </c>
      <c r="AN1774" s="98">
        <f t="shared" si="414"/>
        <v>0</v>
      </c>
      <c r="AO1774" s="99" t="e">
        <f>SUMIF([1]Sheet1!$AB:$AB,E1774,[1]Sheet1!$AA:$AA)</f>
        <v>#VALUE!</v>
      </c>
      <c r="AP1774" s="100">
        <f t="shared" si="415"/>
        <v>1</v>
      </c>
      <c r="AQ1774" s="97">
        <f t="shared" si="416"/>
        <v>0</v>
      </c>
      <c r="AR1774" s="100">
        <f t="shared" si="417"/>
        <v>0.99999990678117667</v>
      </c>
      <c r="AS1774" s="101">
        <f t="shared" si="418"/>
        <v>4.6841439718114941E-6</v>
      </c>
      <c r="AT1774" s="100">
        <v>0.13382829726409717</v>
      </c>
      <c r="AU1774" s="108">
        <f t="shared" si="419"/>
        <v>1</v>
      </c>
    </row>
    <row r="1775" spans="1:47" hidden="1">
      <c r="A1775" s="21">
        <v>44927</v>
      </c>
      <c r="B1775" s="22" t="s">
        <v>13</v>
      </c>
      <c r="C1775" s="22" t="s">
        <v>1697</v>
      </c>
      <c r="D1775" s="22" t="s">
        <v>1786</v>
      </c>
      <c r="E1775" s="22">
        <v>1002050856</v>
      </c>
      <c r="F1775" s="23" t="s">
        <v>15</v>
      </c>
      <c r="G1775" s="22">
        <v>1069250</v>
      </c>
      <c r="H1775" s="36" t="s">
        <v>20</v>
      </c>
      <c r="I1775" s="4" t="s">
        <v>3512</v>
      </c>
      <c r="J1775" s="4" t="s">
        <v>3512</v>
      </c>
      <c r="K1775" s="24">
        <v>17427</v>
      </c>
      <c r="L1775" s="25">
        <v>17427</v>
      </c>
      <c r="M1775" s="26">
        <v>1</v>
      </c>
      <c r="N1775" s="26">
        <v>1</v>
      </c>
      <c r="O1775" s="26">
        <v>0</v>
      </c>
      <c r="P1775" s="26">
        <v>17430</v>
      </c>
      <c r="Q1775" s="26">
        <v>0</v>
      </c>
      <c r="R1775" s="27">
        <v>1239227.3199999998</v>
      </c>
      <c r="S1775" s="27">
        <v>0</v>
      </c>
      <c r="T1775" s="28">
        <v>1239227.32</v>
      </c>
      <c r="U1775" s="27">
        <v>0</v>
      </c>
      <c r="V1775" s="29">
        <v>1</v>
      </c>
      <c r="W1775" s="26">
        <v>0</v>
      </c>
      <c r="X1775" s="30">
        <f t="shared" si="405"/>
        <v>1</v>
      </c>
      <c r="Y1775" s="31">
        <f t="shared" si="406"/>
        <v>17430</v>
      </c>
      <c r="Z1775" s="31">
        <f t="shared" si="407"/>
        <v>1239227.3199999998</v>
      </c>
      <c r="AA1775" s="31">
        <f t="shared" si="408"/>
        <v>1239227.32</v>
      </c>
      <c r="AB1775" s="5">
        <v>1</v>
      </c>
      <c r="AC1775" s="6">
        <v>553811.51</v>
      </c>
      <c r="AD1775" s="30">
        <v>0</v>
      </c>
      <c r="AE1775" s="67">
        <f t="shared" si="409"/>
        <v>1</v>
      </c>
      <c r="AF1775" s="70">
        <f>IF(C1775=Sheet6!$E$3,Sheet6!$E$4,IF('January 2023'!C1775=Sheet6!$F$3,Sheet6!$F$4,IF('January 2023'!C1775=Sheet6!$G$3,Sheet6!$G$4,IF('January 2023'!C1775=Sheet6!$H$3,Sheet6!$H$4,IF('January 2023'!C1775=Sheet6!$I$3,Sheet6!$I$4,IF('January 2023'!C1775=Sheet6!$J$3,Sheet6!$J$4,IF('January 2023'!C1775=Sheet6!$K$3,Sheet6!$K$4,IF('January 2023'!C1775=Sheet6!$L$3,Sheet6!$L$4))))))))</f>
        <v>0.13382829726409717</v>
      </c>
      <c r="AG1775" s="74">
        <f t="shared" si="410"/>
        <v>1.0001721466689619</v>
      </c>
      <c r="AH1775" s="71">
        <v>0.81</v>
      </c>
      <c r="AI1775" s="72">
        <f t="shared" si="411"/>
        <v>1</v>
      </c>
      <c r="AJ1775" s="73">
        <f t="shared" si="412"/>
        <v>1</v>
      </c>
      <c r="AK1775" s="73">
        <v>0.70834941809745677</v>
      </c>
      <c r="AL1775" s="95">
        <f t="shared" si="413"/>
        <v>1</v>
      </c>
      <c r="AM1775" s="107">
        <v>0</v>
      </c>
      <c r="AN1775" s="98">
        <f t="shared" si="414"/>
        <v>0</v>
      </c>
      <c r="AO1775" s="99" t="e">
        <f>SUMIF([1]Sheet1!$AB:$AB,E1775,[1]Sheet1!$AA:$AA)</f>
        <v>#VALUE!</v>
      </c>
      <c r="AP1775" s="100">
        <f t="shared" si="415"/>
        <v>1</v>
      </c>
      <c r="AQ1775" s="97">
        <f t="shared" si="416"/>
        <v>0</v>
      </c>
      <c r="AR1775" s="100">
        <f t="shared" si="417"/>
        <v>1.0000000000000002</v>
      </c>
      <c r="AS1775" s="101">
        <f t="shared" si="418"/>
        <v>-1.7214666896214759E-4</v>
      </c>
      <c r="AT1775" s="100">
        <v>0.13382829726409717</v>
      </c>
      <c r="AU1775" s="108">
        <f t="shared" si="419"/>
        <v>1</v>
      </c>
    </row>
    <row r="1776" spans="1:47" hidden="1">
      <c r="A1776" s="21">
        <v>44927</v>
      </c>
      <c r="B1776" s="22" t="s">
        <v>13</v>
      </c>
      <c r="C1776" s="22" t="s">
        <v>1697</v>
      </c>
      <c r="D1776" s="22" t="s">
        <v>1752</v>
      </c>
      <c r="E1776" s="22">
        <v>1003809178</v>
      </c>
      <c r="F1776" s="23" t="s">
        <v>15</v>
      </c>
      <c r="G1776" s="22">
        <v>1069246</v>
      </c>
      <c r="H1776" s="36" t="s">
        <v>20</v>
      </c>
      <c r="I1776" s="4" t="s">
        <v>3512</v>
      </c>
      <c r="J1776" s="4" t="s">
        <v>3512</v>
      </c>
      <c r="K1776" s="24">
        <v>14090</v>
      </c>
      <c r="L1776" s="25">
        <v>14090</v>
      </c>
      <c r="M1776" s="26">
        <v>1</v>
      </c>
      <c r="N1776" s="26">
        <v>1</v>
      </c>
      <c r="O1776" s="26">
        <v>0</v>
      </c>
      <c r="P1776" s="26">
        <v>14090</v>
      </c>
      <c r="Q1776" s="26">
        <v>0</v>
      </c>
      <c r="R1776" s="27">
        <v>902096.46</v>
      </c>
      <c r="S1776" s="27">
        <v>0</v>
      </c>
      <c r="T1776" s="28">
        <v>902096.46</v>
      </c>
      <c r="U1776" s="27">
        <v>0</v>
      </c>
      <c r="V1776" s="29">
        <v>1</v>
      </c>
      <c r="W1776" s="26">
        <v>0</v>
      </c>
      <c r="X1776" s="30">
        <f t="shared" si="405"/>
        <v>1</v>
      </c>
      <c r="Y1776" s="31">
        <f t="shared" si="406"/>
        <v>14090</v>
      </c>
      <c r="Z1776" s="31">
        <f t="shared" si="407"/>
        <v>902096.46</v>
      </c>
      <c r="AA1776" s="31">
        <f t="shared" si="408"/>
        <v>902096.46</v>
      </c>
      <c r="AB1776" s="5">
        <v>1</v>
      </c>
      <c r="AC1776" s="6">
        <v>828392.85</v>
      </c>
      <c r="AD1776" s="30">
        <v>0</v>
      </c>
      <c r="AE1776" s="67">
        <f t="shared" si="409"/>
        <v>1</v>
      </c>
      <c r="AF1776" s="70">
        <f>IF(C1776=Sheet6!$E$3,Sheet6!$E$4,IF('January 2023'!C1776=Sheet6!$F$3,Sheet6!$F$4,IF('January 2023'!C1776=Sheet6!$G$3,Sheet6!$G$4,IF('January 2023'!C1776=Sheet6!$H$3,Sheet6!$H$4,IF('January 2023'!C1776=Sheet6!$I$3,Sheet6!$I$4,IF('January 2023'!C1776=Sheet6!$J$3,Sheet6!$J$4,IF('January 2023'!C1776=Sheet6!$K$3,Sheet6!$K$4,IF('January 2023'!C1776=Sheet6!$L$3,Sheet6!$L$4))))))))</f>
        <v>0.13382829726409717</v>
      </c>
      <c r="AG1776" s="74">
        <f t="shared" si="410"/>
        <v>1</v>
      </c>
      <c r="AH1776" s="71">
        <v>0.81</v>
      </c>
      <c r="AI1776" s="72">
        <f t="shared" si="411"/>
        <v>1</v>
      </c>
      <c r="AJ1776" s="73">
        <f t="shared" si="412"/>
        <v>1</v>
      </c>
      <c r="AK1776" s="73">
        <v>0.70834941809745677</v>
      </c>
      <c r="AL1776" s="95">
        <f t="shared" si="413"/>
        <v>1</v>
      </c>
      <c r="AM1776" s="107">
        <v>0</v>
      </c>
      <c r="AN1776" s="98">
        <f t="shared" si="414"/>
        <v>0</v>
      </c>
      <c r="AO1776" s="99" t="e">
        <f>SUMIF([1]Sheet1!$AB:$AB,E1776,[1]Sheet1!$AA:$AA)</f>
        <v>#VALUE!</v>
      </c>
      <c r="AP1776" s="100">
        <f t="shared" si="415"/>
        <v>1</v>
      </c>
      <c r="AQ1776" s="97">
        <f t="shared" si="416"/>
        <v>0</v>
      </c>
      <c r="AR1776" s="100">
        <f t="shared" si="417"/>
        <v>1</v>
      </c>
      <c r="AS1776" s="101">
        <f t="shared" si="418"/>
        <v>0</v>
      </c>
      <c r="AT1776" s="100">
        <v>0.13382829726409717</v>
      </c>
      <c r="AU1776" s="108">
        <f t="shared" si="419"/>
        <v>1</v>
      </c>
    </row>
    <row r="1777" spans="1:47" hidden="1">
      <c r="A1777" s="21">
        <v>44927</v>
      </c>
      <c r="B1777" s="22" t="s">
        <v>13</v>
      </c>
      <c r="C1777" s="22" t="s">
        <v>1697</v>
      </c>
      <c r="D1777" s="22" t="s">
        <v>1754</v>
      </c>
      <c r="E1777" s="22">
        <v>1002050517</v>
      </c>
      <c r="F1777" s="23" t="s">
        <v>15</v>
      </c>
      <c r="G1777" s="22">
        <v>1069246</v>
      </c>
      <c r="H1777" s="36" t="s">
        <v>20</v>
      </c>
      <c r="I1777" s="4" t="s">
        <v>3512</v>
      </c>
      <c r="J1777" s="4" t="s">
        <v>3512</v>
      </c>
      <c r="K1777" s="24">
        <v>13564</v>
      </c>
      <c r="L1777" s="25">
        <v>13564</v>
      </c>
      <c r="M1777" s="26">
        <v>1</v>
      </c>
      <c r="N1777" s="26">
        <v>1</v>
      </c>
      <c r="O1777" s="26">
        <v>0</v>
      </c>
      <c r="P1777" s="26">
        <v>13564</v>
      </c>
      <c r="Q1777" s="26">
        <v>0</v>
      </c>
      <c r="R1777" s="27">
        <v>964364.85000000009</v>
      </c>
      <c r="S1777" s="27">
        <v>0</v>
      </c>
      <c r="T1777" s="28">
        <v>964364.85</v>
      </c>
      <c r="U1777" s="27">
        <v>0</v>
      </c>
      <c r="V1777" s="29">
        <v>1</v>
      </c>
      <c r="W1777" s="26">
        <v>0</v>
      </c>
      <c r="X1777" s="30">
        <f t="shared" si="405"/>
        <v>1</v>
      </c>
      <c r="Y1777" s="31">
        <f t="shared" si="406"/>
        <v>13564</v>
      </c>
      <c r="Z1777" s="31">
        <f t="shared" si="407"/>
        <v>964364.85000000009</v>
      </c>
      <c r="AA1777" s="31">
        <f t="shared" si="408"/>
        <v>964364.85</v>
      </c>
      <c r="AB1777" s="5">
        <v>1</v>
      </c>
      <c r="AC1777" s="6">
        <v>825543.56</v>
      </c>
      <c r="AD1777" s="30">
        <v>0</v>
      </c>
      <c r="AE1777" s="67">
        <f t="shared" si="409"/>
        <v>1</v>
      </c>
      <c r="AF1777" s="70">
        <f>IF(C1777=Sheet6!$E$3,Sheet6!$E$4,IF('January 2023'!C1777=Sheet6!$F$3,Sheet6!$F$4,IF('January 2023'!C1777=Sheet6!$G$3,Sheet6!$G$4,IF('January 2023'!C1777=Sheet6!$H$3,Sheet6!$H$4,IF('January 2023'!C1777=Sheet6!$I$3,Sheet6!$I$4,IF('January 2023'!C1777=Sheet6!$J$3,Sheet6!$J$4,IF('January 2023'!C1777=Sheet6!$K$3,Sheet6!$K$4,IF('January 2023'!C1777=Sheet6!$L$3,Sheet6!$L$4))))))))</f>
        <v>0.13382829726409717</v>
      </c>
      <c r="AG1777" s="74">
        <f t="shared" si="410"/>
        <v>1</v>
      </c>
      <c r="AH1777" s="71">
        <v>0.81</v>
      </c>
      <c r="AI1777" s="72">
        <f t="shared" si="411"/>
        <v>1</v>
      </c>
      <c r="AJ1777" s="73">
        <f t="shared" si="412"/>
        <v>1</v>
      </c>
      <c r="AK1777" s="73">
        <v>0.70834941809745677</v>
      </c>
      <c r="AL1777" s="95">
        <f t="shared" si="413"/>
        <v>1</v>
      </c>
      <c r="AM1777" s="107">
        <v>0</v>
      </c>
      <c r="AN1777" s="98">
        <f t="shared" si="414"/>
        <v>0</v>
      </c>
      <c r="AO1777" s="99" t="e">
        <f>SUMIF([1]Sheet1!$AB:$AB,E1777,[1]Sheet1!$AA:$AA)</f>
        <v>#VALUE!</v>
      </c>
      <c r="AP1777" s="100">
        <f t="shared" si="415"/>
        <v>1</v>
      </c>
      <c r="AQ1777" s="97">
        <f t="shared" si="416"/>
        <v>0</v>
      </c>
      <c r="AR1777" s="100">
        <f t="shared" si="417"/>
        <v>0.99999999999999989</v>
      </c>
      <c r="AS1777" s="101">
        <f t="shared" si="418"/>
        <v>0</v>
      </c>
      <c r="AT1777" s="100">
        <v>0.13382829726409717</v>
      </c>
      <c r="AU1777" s="108">
        <f t="shared" si="419"/>
        <v>1</v>
      </c>
    </row>
    <row r="1778" spans="1:47" hidden="1">
      <c r="A1778" s="21">
        <v>44927</v>
      </c>
      <c r="B1778" s="22" t="s">
        <v>13</v>
      </c>
      <c r="C1778" s="22" t="s">
        <v>1697</v>
      </c>
      <c r="D1778" s="22" t="s">
        <v>1870</v>
      </c>
      <c r="E1778" s="22">
        <v>1002860072</v>
      </c>
      <c r="F1778" s="23" t="s">
        <v>15</v>
      </c>
      <c r="G1778" s="22">
        <v>1069246</v>
      </c>
      <c r="H1778" s="36" t="s">
        <v>20</v>
      </c>
      <c r="I1778" s="4" t="s">
        <v>3512</v>
      </c>
      <c r="J1778" s="4" t="s">
        <v>3512</v>
      </c>
      <c r="K1778" s="24">
        <v>13446</v>
      </c>
      <c r="L1778" s="25">
        <v>13446</v>
      </c>
      <c r="M1778" s="26">
        <v>1</v>
      </c>
      <c r="N1778" s="26">
        <v>0</v>
      </c>
      <c r="O1778" s="26">
        <v>0</v>
      </c>
      <c r="P1778" s="26">
        <v>13446</v>
      </c>
      <c r="Q1778" s="26">
        <v>0</v>
      </c>
      <c r="R1778" s="27">
        <v>860865.08</v>
      </c>
      <c r="S1778" s="27">
        <v>0</v>
      </c>
      <c r="T1778" s="28">
        <v>0</v>
      </c>
      <c r="U1778" s="27">
        <v>0</v>
      </c>
      <c r="V1778" s="29">
        <v>0</v>
      </c>
      <c r="W1778" s="26">
        <v>0</v>
      </c>
      <c r="X1778" s="30">
        <f t="shared" si="405"/>
        <v>1</v>
      </c>
      <c r="Y1778" s="31">
        <f t="shared" si="406"/>
        <v>13446</v>
      </c>
      <c r="Z1778" s="31">
        <f t="shared" si="407"/>
        <v>860865.08</v>
      </c>
      <c r="AA1778" s="31">
        <f t="shared" si="408"/>
        <v>0</v>
      </c>
      <c r="AB1778" s="5">
        <v>0</v>
      </c>
      <c r="AC1778" s="6">
        <v>973176.37</v>
      </c>
      <c r="AD1778" s="30">
        <v>0</v>
      </c>
      <c r="AE1778" s="67">
        <f t="shared" si="409"/>
        <v>0</v>
      </c>
      <c r="AF1778" s="70">
        <f>IF(C1778=Sheet6!$E$3,Sheet6!$E$4,IF('January 2023'!C1778=Sheet6!$F$3,Sheet6!$F$4,IF('January 2023'!C1778=Sheet6!$G$3,Sheet6!$G$4,IF('January 2023'!C1778=Sheet6!$H$3,Sheet6!$H$4,IF('January 2023'!C1778=Sheet6!$I$3,Sheet6!$I$4,IF('January 2023'!C1778=Sheet6!$J$3,Sheet6!$J$4,IF('January 2023'!C1778=Sheet6!$K$3,Sheet6!$K$4,IF('January 2023'!C1778=Sheet6!$L$3,Sheet6!$L$4))))))))</f>
        <v>0.13382829726409717</v>
      </c>
      <c r="AG1778" s="74">
        <f t="shared" si="410"/>
        <v>1</v>
      </c>
      <c r="AH1778" s="71">
        <v>0.81</v>
      </c>
      <c r="AI1778" s="72">
        <f t="shared" si="411"/>
        <v>1</v>
      </c>
      <c r="AJ1778" s="73">
        <f t="shared" si="412"/>
        <v>0</v>
      </c>
      <c r="AK1778" s="73">
        <v>0.70834941809745677</v>
      </c>
      <c r="AL1778" s="95">
        <f t="shared" si="413"/>
        <v>0</v>
      </c>
      <c r="AM1778" s="107">
        <v>0</v>
      </c>
      <c r="AN1778" s="98">
        <f t="shared" si="414"/>
        <v>0</v>
      </c>
      <c r="AO1778" s="99" t="e">
        <f>SUMIF([1]Sheet1!$AB:$AB,E1778,[1]Sheet1!$AA:$AA)</f>
        <v>#VALUE!</v>
      </c>
      <c r="AP1778" s="100">
        <f t="shared" si="415"/>
        <v>1</v>
      </c>
      <c r="AQ1778" s="97">
        <f t="shared" si="416"/>
        <v>0</v>
      </c>
      <c r="AR1778" s="100">
        <f t="shared" si="417"/>
        <v>0</v>
      </c>
      <c r="AS1778" s="101">
        <f t="shared" si="418"/>
        <v>1</v>
      </c>
      <c r="AT1778" s="100">
        <v>0.13382829726409717</v>
      </c>
      <c r="AU1778" s="108">
        <f t="shared" si="419"/>
        <v>0</v>
      </c>
    </row>
    <row r="1779" spans="1:47" hidden="1">
      <c r="A1779" s="21">
        <v>44927</v>
      </c>
      <c r="B1779" s="22" t="s">
        <v>13</v>
      </c>
      <c r="C1779" s="22" t="s">
        <v>1697</v>
      </c>
      <c r="D1779" s="22" t="s">
        <v>1763</v>
      </c>
      <c r="E1779" s="22">
        <v>1002050498</v>
      </c>
      <c r="F1779" s="23" t="s">
        <v>15</v>
      </c>
      <c r="G1779" s="22">
        <v>1069250</v>
      </c>
      <c r="H1779" s="36" t="s">
        <v>20</v>
      </c>
      <c r="I1779" s="4" t="s">
        <v>3512</v>
      </c>
      <c r="J1779" s="4" t="s">
        <v>3512</v>
      </c>
      <c r="K1779" s="24">
        <v>13154</v>
      </c>
      <c r="L1779" s="25">
        <v>13154</v>
      </c>
      <c r="M1779" s="26">
        <v>1</v>
      </c>
      <c r="N1779" s="26">
        <v>1</v>
      </c>
      <c r="O1779" s="26">
        <v>0</v>
      </c>
      <c r="P1779" s="26">
        <v>13154</v>
      </c>
      <c r="Q1779" s="26">
        <v>0</v>
      </c>
      <c r="R1779" s="27">
        <v>842170.10000000009</v>
      </c>
      <c r="S1779" s="27">
        <v>0</v>
      </c>
      <c r="T1779" s="28">
        <v>842170.1</v>
      </c>
      <c r="U1779" s="27">
        <v>0</v>
      </c>
      <c r="V1779" s="29">
        <v>1</v>
      </c>
      <c r="W1779" s="26">
        <v>0</v>
      </c>
      <c r="X1779" s="30">
        <f t="shared" si="405"/>
        <v>1</v>
      </c>
      <c r="Y1779" s="31">
        <f t="shared" si="406"/>
        <v>13154</v>
      </c>
      <c r="Z1779" s="31">
        <f t="shared" si="407"/>
        <v>842170.10000000009</v>
      </c>
      <c r="AA1779" s="31">
        <f t="shared" si="408"/>
        <v>842170.1</v>
      </c>
      <c r="AB1779" s="5">
        <v>1</v>
      </c>
      <c r="AC1779" s="6">
        <v>592126.97</v>
      </c>
      <c r="AD1779" s="30">
        <v>0</v>
      </c>
      <c r="AE1779" s="67">
        <f t="shared" si="409"/>
        <v>1</v>
      </c>
      <c r="AF1779" s="70">
        <f>IF(C1779=Sheet6!$E$3,Sheet6!$E$4,IF('January 2023'!C1779=Sheet6!$F$3,Sheet6!$F$4,IF('January 2023'!C1779=Sheet6!$G$3,Sheet6!$G$4,IF('January 2023'!C1779=Sheet6!$H$3,Sheet6!$H$4,IF('January 2023'!C1779=Sheet6!$I$3,Sheet6!$I$4,IF('January 2023'!C1779=Sheet6!$J$3,Sheet6!$J$4,IF('January 2023'!C1779=Sheet6!$K$3,Sheet6!$K$4,IF('January 2023'!C1779=Sheet6!$L$3,Sheet6!$L$4))))))))</f>
        <v>0.13382829726409717</v>
      </c>
      <c r="AG1779" s="74">
        <f t="shared" si="410"/>
        <v>1</v>
      </c>
      <c r="AH1779" s="71">
        <v>0.81</v>
      </c>
      <c r="AI1779" s="72">
        <f t="shared" si="411"/>
        <v>1</v>
      </c>
      <c r="AJ1779" s="73">
        <f t="shared" si="412"/>
        <v>1</v>
      </c>
      <c r="AK1779" s="73">
        <v>0.70834941809745677</v>
      </c>
      <c r="AL1779" s="95">
        <f t="shared" si="413"/>
        <v>1</v>
      </c>
      <c r="AM1779" s="107">
        <v>0</v>
      </c>
      <c r="AN1779" s="98">
        <f t="shared" si="414"/>
        <v>0</v>
      </c>
      <c r="AO1779" s="99" t="e">
        <f>SUMIF([1]Sheet1!$AB:$AB,E1779,[1]Sheet1!$AA:$AA)</f>
        <v>#VALUE!</v>
      </c>
      <c r="AP1779" s="100">
        <f t="shared" si="415"/>
        <v>1</v>
      </c>
      <c r="AQ1779" s="97">
        <f t="shared" si="416"/>
        <v>0</v>
      </c>
      <c r="AR1779" s="100">
        <f t="shared" si="417"/>
        <v>0.99999999999999989</v>
      </c>
      <c r="AS1779" s="101">
        <f t="shared" si="418"/>
        <v>0</v>
      </c>
      <c r="AT1779" s="100">
        <v>0.13382829726409717</v>
      </c>
      <c r="AU1779" s="108">
        <f t="shared" si="419"/>
        <v>1</v>
      </c>
    </row>
    <row r="1780" spans="1:47" hidden="1">
      <c r="A1780" s="21">
        <v>44927</v>
      </c>
      <c r="B1780" s="22" t="s">
        <v>13</v>
      </c>
      <c r="C1780" s="22" t="s">
        <v>1697</v>
      </c>
      <c r="D1780" s="22" t="s">
        <v>1756</v>
      </c>
      <c r="E1780" s="22">
        <v>1002050005</v>
      </c>
      <c r="F1780" s="23" t="s">
        <v>15</v>
      </c>
      <c r="G1780" s="22">
        <v>1069250</v>
      </c>
      <c r="H1780" s="36" t="s">
        <v>20</v>
      </c>
      <c r="I1780" s="4" t="s">
        <v>3512</v>
      </c>
      <c r="J1780" s="4" t="s">
        <v>3512</v>
      </c>
      <c r="K1780" s="24">
        <v>12593</v>
      </c>
      <c r="L1780" s="25">
        <v>12593</v>
      </c>
      <c r="M1780" s="26">
        <v>1</v>
      </c>
      <c r="N1780" s="26">
        <v>1</v>
      </c>
      <c r="O1780" s="26">
        <v>0</v>
      </c>
      <c r="P1780" s="26">
        <v>12593</v>
      </c>
      <c r="Q1780" s="26">
        <v>0</v>
      </c>
      <c r="R1780" s="27">
        <v>806252.71000000008</v>
      </c>
      <c r="S1780" s="27">
        <v>0</v>
      </c>
      <c r="T1780" s="28">
        <v>806252.71</v>
      </c>
      <c r="U1780" s="27">
        <v>0</v>
      </c>
      <c r="V1780" s="29">
        <v>1</v>
      </c>
      <c r="W1780" s="26">
        <v>0</v>
      </c>
      <c r="X1780" s="30">
        <f t="shared" si="405"/>
        <v>1</v>
      </c>
      <c r="Y1780" s="31">
        <f t="shared" si="406"/>
        <v>12593</v>
      </c>
      <c r="Z1780" s="31">
        <f t="shared" si="407"/>
        <v>806252.71000000008</v>
      </c>
      <c r="AA1780" s="31">
        <f t="shared" si="408"/>
        <v>806252.71</v>
      </c>
      <c r="AB1780" s="5">
        <v>1</v>
      </c>
      <c r="AC1780" s="6">
        <v>923843.98</v>
      </c>
      <c r="AD1780" s="30">
        <v>0</v>
      </c>
      <c r="AE1780" s="67">
        <f t="shared" si="409"/>
        <v>1</v>
      </c>
      <c r="AF1780" s="70">
        <f>IF(C1780=Sheet6!$E$3,Sheet6!$E$4,IF('January 2023'!C1780=Sheet6!$F$3,Sheet6!$F$4,IF('January 2023'!C1780=Sheet6!$G$3,Sheet6!$G$4,IF('January 2023'!C1780=Sheet6!$H$3,Sheet6!$H$4,IF('January 2023'!C1780=Sheet6!$I$3,Sheet6!$I$4,IF('January 2023'!C1780=Sheet6!$J$3,Sheet6!$J$4,IF('January 2023'!C1780=Sheet6!$K$3,Sheet6!$K$4,IF('January 2023'!C1780=Sheet6!$L$3,Sheet6!$L$4))))))))</f>
        <v>0.13382829726409717</v>
      </c>
      <c r="AG1780" s="74">
        <f t="shared" si="410"/>
        <v>1</v>
      </c>
      <c r="AH1780" s="71">
        <v>0.81</v>
      </c>
      <c r="AI1780" s="72">
        <f t="shared" si="411"/>
        <v>1</v>
      </c>
      <c r="AJ1780" s="73">
        <f t="shared" si="412"/>
        <v>1</v>
      </c>
      <c r="AK1780" s="73">
        <v>0.70834941809745677</v>
      </c>
      <c r="AL1780" s="95">
        <f t="shared" si="413"/>
        <v>1</v>
      </c>
      <c r="AM1780" s="107">
        <v>0</v>
      </c>
      <c r="AN1780" s="98">
        <f t="shared" si="414"/>
        <v>0</v>
      </c>
      <c r="AO1780" s="99" t="e">
        <f>SUMIF([1]Sheet1!$AB:$AB,E1780,[1]Sheet1!$AA:$AA)</f>
        <v>#VALUE!</v>
      </c>
      <c r="AP1780" s="100">
        <f t="shared" si="415"/>
        <v>1</v>
      </c>
      <c r="AQ1780" s="97">
        <f t="shared" si="416"/>
        <v>0</v>
      </c>
      <c r="AR1780" s="100">
        <f t="shared" si="417"/>
        <v>0.99999999999999989</v>
      </c>
      <c r="AS1780" s="101">
        <f t="shared" si="418"/>
        <v>0</v>
      </c>
      <c r="AT1780" s="100">
        <v>0.13382829726409717</v>
      </c>
      <c r="AU1780" s="108">
        <f t="shared" si="419"/>
        <v>1</v>
      </c>
    </row>
    <row r="1781" spans="1:47" hidden="1">
      <c r="A1781" s="21">
        <v>44927</v>
      </c>
      <c r="B1781" s="23" t="s">
        <v>13</v>
      </c>
      <c r="C1781" s="23" t="s">
        <v>1697</v>
      </c>
      <c r="D1781" s="23" t="s">
        <v>1838</v>
      </c>
      <c r="E1781" s="23">
        <v>1002050457</v>
      </c>
      <c r="F1781" s="23" t="s">
        <v>15</v>
      </c>
      <c r="G1781" s="23">
        <v>1069246</v>
      </c>
      <c r="H1781" s="37" t="s">
        <v>20</v>
      </c>
      <c r="I1781" s="4" t="s">
        <v>3512</v>
      </c>
      <c r="J1781" s="4" t="s">
        <v>3512</v>
      </c>
      <c r="K1781" s="24">
        <v>6584</v>
      </c>
      <c r="L1781" s="24">
        <v>6584</v>
      </c>
      <c r="M1781" s="29">
        <v>1</v>
      </c>
      <c r="N1781" s="29">
        <v>1</v>
      </c>
      <c r="O1781" s="29">
        <v>0</v>
      </c>
      <c r="P1781" s="29">
        <v>6584</v>
      </c>
      <c r="Q1781" s="29">
        <v>0</v>
      </c>
      <c r="R1781" s="28">
        <v>421533.22000000003</v>
      </c>
      <c r="S1781" s="28">
        <v>0</v>
      </c>
      <c r="T1781" s="28">
        <v>90000</v>
      </c>
      <c r="U1781" s="28">
        <v>0</v>
      </c>
      <c r="V1781" s="29">
        <v>1</v>
      </c>
      <c r="W1781" s="29">
        <v>0</v>
      </c>
      <c r="X1781" s="32">
        <f t="shared" si="405"/>
        <v>1</v>
      </c>
      <c r="Y1781" s="33">
        <f t="shared" si="406"/>
        <v>6584</v>
      </c>
      <c r="Z1781" s="33">
        <f t="shared" si="407"/>
        <v>421533.22000000003</v>
      </c>
      <c r="AA1781" s="33">
        <f t="shared" si="408"/>
        <v>90000</v>
      </c>
      <c r="AB1781" s="5">
        <v>1</v>
      </c>
      <c r="AC1781" s="6">
        <v>682064.3</v>
      </c>
      <c r="AD1781" s="32">
        <v>0</v>
      </c>
      <c r="AE1781" s="67">
        <f t="shared" si="409"/>
        <v>1</v>
      </c>
      <c r="AF1781" s="70">
        <f>IF(C1781=Sheet6!$E$3,Sheet6!$E$4,IF('January 2023'!C1781=Sheet6!$F$3,Sheet6!$F$4,IF('January 2023'!C1781=Sheet6!$G$3,Sheet6!$G$4,IF('January 2023'!C1781=Sheet6!$H$3,Sheet6!$H$4,IF('January 2023'!C1781=Sheet6!$I$3,Sheet6!$I$4,IF('January 2023'!C1781=Sheet6!$J$3,Sheet6!$J$4,IF('January 2023'!C1781=Sheet6!$K$3,Sheet6!$K$4,IF('January 2023'!C1781=Sheet6!$L$3,Sheet6!$L$4))))))))</f>
        <v>0.13382829726409717</v>
      </c>
      <c r="AG1781" s="74">
        <f t="shared" si="410"/>
        <v>1</v>
      </c>
      <c r="AH1781" s="71">
        <v>0.81</v>
      </c>
      <c r="AI1781" s="72">
        <f t="shared" si="411"/>
        <v>1</v>
      </c>
      <c r="AJ1781" s="73">
        <f t="shared" si="412"/>
        <v>1</v>
      </c>
      <c r="AK1781" s="73">
        <v>0.70834941809745677</v>
      </c>
      <c r="AL1781" s="95">
        <f t="shared" si="413"/>
        <v>1</v>
      </c>
      <c r="AM1781" s="107">
        <v>0</v>
      </c>
      <c r="AN1781" s="98">
        <f t="shared" si="414"/>
        <v>0</v>
      </c>
      <c r="AO1781" s="99" t="e">
        <f>SUMIF([1]Sheet1!$AB:$AB,E1781,[1]Sheet1!$AA:$AA)</f>
        <v>#VALUE!</v>
      </c>
      <c r="AP1781" s="100">
        <f t="shared" si="415"/>
        <v>1</v>
      </c>
      <c r="AQ1781" s="97">
        <f t="shared" si="416"/>
        <v>0</v>
      </c>
      <c r="AR1781" s="100">
        <f t="shared" si="417"/>
        <v>0.21350630443788035</v>
      </c>
      <c r="AS1781" s="101">
        <f t="shared" si="418"/>
        <v>0.78649369556211968</v>
      </c>
      <c r="AT1781" s="100">
        <v>0.13382829726409717</v>
      </c>
      <c r="AU1781" s="108">
        <f t="shared" si="419"/>
        <v>0</v>
      </c>
    </row>
    <row r="1782" spans="1:47" hidden="1">
      <c r="A1782" s="21">
        <v>44927</v>
      </c>
      <c r="B1782" s="23" t="s">
        <v>13</v>
      </c>
      <c r="C1782" s="23" t="s">
        <v>1697</v>
      </c>
      <c r="D1782" s="23" t="s">
        <v>1815</v>
      </c>
      <c r="E1782" s="23">
        <v>1002050282</v>
      </c>
      <c r="F1782" s="23" t="s">
        <v>15</v>
      </c>
      <c r="G1782" s="23">
        <v>1069250</v>
      </c>
      <c r="H1782" s="37" t="s">
        <v>20</v>
      </c>
      <c r="I1782" s="4" t="s">
        <v>3512</v>
      </c>
      <c r="J1782" s="4" t="s">
        <v>3512</v>
      </c>
      <c r="K1782" s="24">
        <v>6162</v>
      </c>
      <c r="L1782" s="24">
        <v>6162</v>
      </c>
      <c r="M1782" s="29">
        <v>1</v>
      </c>
      <c r="N1782" s="29">
        <v>1</v>
      </c>
      <c r="O1782" s="29">
        <v>0</v>
      </c>
      <c r="P1782" s="29">
        <v>6162</v>
      </c>
      <c r="Q1782" s="29">
        <v>0</v>
      </c>
      <c r="R1782" s="28">
        <v>394515.15</v>
      </c>
      <c r="S1782" s="28">
        <v>0</v>
      </c>
      <c r="T1782" s="28">
        <v>395000</v>
      </c>
      <c r="U1782" s="28">
        <v>0</v>
      </c>
      <c r="V1782" s="29">
        <v>1</v>
      </c>
      <c r="W1782" s="29">
        <v>0</v>
      </c>
      <c r="X1782" s="32">
        <f t="shared" si="405"/>
        <v>1</v>
      </c>
      <c r="Y1782" s="33">
        <f t="shared" si="406"/>
        <v>6162</v>
      </c>
      <c r="Z1782" s="33">
        <f t="shared" si="407"/>
        <v>394515.15</v>
      </c>
      <c r="AA1782" s="33">
        <f t="shared" si="408"/>
        <v>395000</v>
      </c>
      <c r="AB1782" s="5">
        <v>1</v>
      </c>
      <c r="AC1782" s="6">
        <v>397339.2</v>
      </c>
      <c r="AD1782" s="32">
        <v>0</v>
      </c>
      <c r="AE1782" s="67">
        <f t="shared" si="409"/>
        <v>1</v>
      </c>
      <c r="AF1782" s="70">
        <f>IF(C1782=Sheet6!$E$3,Sheet6!$E$4,IF('January 2023'!C1782=Sheet6!$F$3,Sheet6!$F$4,IF('January 2023'!C1782=Sheet6!$G$3,Sheet6!$G$4,IF('January 2023'!C1782=Sheet6!$H$3,Sheet6!$H$4,IF('January 2023'!C1782=Sheet6!$I$3,Sheet6!$I$4,IF('January 2023'!C1782=Sheet6!$J$3,Sheet6!$J$4,IF('January 2023'!C1782=Sheet6!$K$3,Sheet6!$K$4,IF('January 2023'!C1782=Sheet6!$L$3,Sheet6!$L$4))))))))</f>
        <v>0.13382829726409717</v>
      </c>
      <c r="AG1782" s="74">
        <f t="shared" si="410"/>
        <v>1</v>
      </c>
      <c r="AH1782" s="71">
        <v>0.81</v>
      </c>
      <c r="AI1782" s="72">
        <f t="shared" si="411"/>
        <v>1</v>
      </c>
      <c r="AJ1782" s="73">
        <f t="shared" si="412"/>
        <v>1</v>
      </c>
      <c r="AK1782" s="73">
        <v>0.70834941809745677</v>
      </c>
      <c r="AL1782" s="95">
        <f t="shared" si="413"/>
        <v>1</v>
      </c>
      <c r="AM1782" s="107">
        <v>0</v>
      </c>
      <c r="AN1782" s="98">
        <f t="shared" si="414"/>
        <v>0</v>
      </c>
      <c r="AO1782" s="99" t="e">
        <f>SUMIF([1]Sheet1!$AB:$AB,E1782,[1]Sheet1!$AA:$AA)</f>
        <v>#VALUE!</v>
      </c>
      <c r="AP1782" s="100">
        <f t="shared" si="415"/>
        <v>1</v>
      </c>
      <c r="AQ1782" s="97">
        <f t="shared" si="416"/>
        <v>0</v>
      </c>
      <c r="AR1782" s="100">
        <f t="shared" si="417"/>
        <v>1.0012289768846645</v>
      </c>
      <c r="AS1782" s="101">
        <f t="shared" si="418"/>
        <v>-1.2289768846645011E-3</v>
      </c>
      <c r="AT1782" s="100">
        <v>0.13382829726409717</v>
      </c>
      <c r="AU1782" s="108">
        <f t="shared" si="419"/>
        <v>1</v>
      </c>
    </row>
    <row r="1783" spans="1:47" hidden="1">
      <c r="A1783" s="21">
        <v>44927</v>
      </c>
      <c r="B1783" s="23" t="s">
        <v>13</v>
      </c>
      <c r="C1783" s="23" t="s">
        <v>1697</v>
      </c>
      <c r="D1783" s="23" t="s">
        <v>1809</v>
      </c>
      <c r="E1783" s="23">
        <v>1002050102</v>
      </c>
      <c r="F1783" s="23" t="s">
        <v>15</v>
      </c>
      <c r="G1783" s="23">
        <v>1069250</v>
      </c>
      <c r="H1783" s="37" t="s">
        <v>20</v>
      </c>
      <c r="I1783" s="4" t="s">
        <v>3512</v>
      </c>
      <c r="J1783" s="4" t="s">
        <v>3512</v>
      </c>
      <c r="K1783" s="24">
        <v>5809</v>
      </c>
      <c r="L1783" s="24">
        <v>5809</v>
      </c>
      <c r="M1783" s="29">
        <v>1</v>
      </c>
      <c r="N1783" s="29">
        <v>1</v>
      </c>
      <c r="O1783" s="29">
        <v>0</v>
      </c>
      <c r="P1783" s="29">
        <v>5809</v>
      </c>
      <c r="Q1783" s="29">
        <v>0</v>
      </c>
      <c r="R1783" s="28">
        <v>371914.71</v>
      </c>
      <c r="S1783" s="28">
        <v>0</v>
      </c>
      <c r="T1783" s="28">
        <v>371914.71</v>
      </c>
      <c r="U1783" s="28">
        <v>0</v>
      </c>
      <c r="V1783" s="29">
        <v>1</v>
      </c>
      <c r="W1783" s="29">
        <v>0</v>
      </c>
      <c r="X1783" s="32">
        <f t="shared" si="405"/>
        <v>1</v>
      </c>
      <c r="Y1783" s="33">
        <f t="shared" si="406"/>
        <v>5809</v>
      </c>
      <c r="Z1783" s="33">
        <f t="shared" si="407"/>
        <v>371914.71</v>
      </c>
      <c r="AA1783" s="33">
        <f t="shared" si="408"/>
        <v>371914.71</v>
      </c>
      <c r="AB1783" s="5">
        <v>1</v>
      </c>
      <c r="AC1783" s="6">
        <v>383454.11</v>
      </c>
      <c r="AD1783" s="32">
        <v>0</v>
      </c>
      <c r="AE1783" s="67">
        <f t="shared" si="409"/>
        <v>1</v>
      </c>
      <c r="AF1783" s="70">
        <f>IF(C1783=Sheet6!$E$3,Sheet6!$E$4,IF('January 2023'!C1783=Sheet6!$F$3,Sheet6!$F$4,IF('January 2023'!C1783=Sheet6!$G$3,Sheet6!$G$4,IF('January 2023'!C1783=Sheet6!$H$3,Sheet6!$H$4,IF('January 2023'!C1783=Sheet6!$I$3,Sheet6!$I$4,IF('January 2023'!C1783=Sheet6!$J$3,Sheet6!$J$4,IF('January 2023'!C1783=Sheet6!$K$3,Sheet6!$K$4,IF('January 2023'!C1783=Sheet6!$L$3,Sheet6!$L$4))))))))</f>
        <v>0.13382829726409717</v>
      </c>
      <c r="AG1783" s="74">
        <f t="shared" si="410"/>
        <v>1</v>
      </c>
      <c r="AH1783" s="71">
        <v>0.81</v>
      </c>
      <c r="AI1783" s="72">
        <f t="shared" si="411"/>
        <v>1</v>
      </c>
      <c r="AJ1783" s="73">
        <f t="shared" si="412"/>
        <v>1</v>
      </c>
      <c r="AK1783" s="73">
        <v>0.70834941809745677</v>
      </c>
      <c r="AL1783" s="95">
        <f t="shared" si="413"/>
        <v>1</v>
      </c>
      <c r="AM1783" s="107">
        <v>0</v>
      </c>
      <c r="AN1783" s="98">
        <f t="shared" si="414"/>
        <v>0</v>
      </c>
      <c r="AO1783" s="99" t="e">
        <f>SUMIF([1]Sheet1!$AB:$AB,E1783,[1]Sheet1!$AA:$AA)</f>
        <v>#VALUE!</v>
      </c>
      <c r="AP1783" s="100">
        <f t="shared" si="415"/>
        <v>1</v>
      </c>
      <c r="AQ1783" s="97">
        <f t="shared" si="416"/>
        <v>0</v>
      </c>
      <c r="AR1783" s="100">
        <f t="shared" si="417"/>
        <v>1</v>
      </c>
      <c r="AS1783" s="101">
        <f t="shared" si="418"/>
        <v>0</v>
      </c>
      <c r="AT1783" s="100">
        <v>0.13382829726409717</v>
      </c>
      <c r="AU1783" s="108">
        <f t="shared" si="419"/>
        <v>1</v>
      </c>
    </row>
    <row r="1784" spans="1:47" hidden="1">
      <c r="A1784" s="21">
        <v>44927</v>
      </c>
      <c r="B1784" s="22" t="s">
        <v>13</v>
      </c>
      <c r="C1784" s="22" t="s">
        <v>1697</v>
      </c>
      <c r="D1784" s="22" t="s">
        <v>1801</v>
      </c>
      <c r="E1784" s="22">
        <v>1002151420</v>
      </c>
      <c r="F1784" s="23" t="s">
        <v>15</v>
      </c>
      <c r="G1784" s="22">
        <v>1069250</v>
      </c>
      <c r="H1784" s="36" t="s">
        <v>20</v>
      </c>
      <c r="I1784" s="4" t="s">
        <v>3512</v>
      </c>
      <c r="J1784" s="4" t="s">
        <v>3512</v>
      </c>
      <c r="K1784" s="24">
        <v>5654</v>
      </c>
      <c r="L1784" s="25">
        <v>5654</v>
      </c>
      <c r="M1784" s="26">
        <v>1</v>
      </c>
      <c r="N1784" s="26">
        <v>1</v>
      </c>
      <c r="O1784" s="26">
        <v>0</v>
      </c>
      <c r="P1784" s="26">
        <v>5654</v>
      </c>
      <c r="Q1784" s="26">
        <v>0</v>
      </c>
      <c r="R1784" s="27">
        <v>361991.01</v>
      </c>
      <c r="S1784" s="27">
        <v>0</v>
      </c>
      <c r="T1784" s="28">
        <v>362440</v>
      </c>
      <c r="U1784" s="27">
        <v>0</v>
      </c>
      <c r="V1784" s="29">
        <v>1</v>
      </c>
      <c r="W1784" s="26">
        <v>0</v>
      </c>
      <c r="X1784" s="30">
        <f t="shared" si="405"/>
        <v>1</v>
      </c>
      <c r="Y1784" s="31">
        <f t="shared" si="406"/>
        <v>5654</v>
      </c>
      <c r="Z1784" s="31">
        <f t="shared" si="407"/>
        <v>361991.01</v>
      </c>
      <c r="AA1784" s="31">
        <f t="shared" si="408"/>
        <v>362440</v>
      </c>
      <c r="AB1784" s="5">
        <v>1</v>
      </c>
      <c r="AC1784" s="6">
        <v>526295.16</v>
      </c>
      <c r="AD1784" s="30">
        <v>0</v>
      </c>
      <c r="AE1784" s="67">
        <f t="shared" si="409"/>
        <v>1</v>
      </c>
      <c r="AF1784" s="70">
        <f>IF(C1784=Sheet6!$E$3,Sheet6!$E$4,IF('January 2023'!C1784=Sheet6!$F$3,Sheet6!$F$4,IF('January 2023'!C1784=Sheet6!$G$3,Sheet6!$G$4,IF('January 2023'!C1784=Sheet6!$H$3,Sheet6!$H$4,IF('January 2023'!C1784=Sheet6!$I$3,Sheet6!$I$4,IF('January 2023'!C1784=Sheet6!$J$3,Sheet6!$J$4,IF('January 2023'!C1784=Sheet6!$K$3,Sheet6!$K$4,IF('January 2023'!C1784=Sheet6!$L$3,Sheet6!$L$4))))))))</f>
        <v>0.13382829726409717</v>
      </c>
      <c r="AG1784" s="74">
        <f t="shared" si="410"/>
        <v>1</v>
      </c>
      <c r="AH1784" s="71">
        <v>0.81</v>
      </c>
      <c r="AI1784" s="72">
        <f t="shared" si="411"/>
        <v>1</v>
      </c>
      <c r="AJ1784" s="73">
        <f t="shared" si="412"/>
        <v>1</v>
      </c>
      <c r="AK1784" s="73">
        <v>0.70834941809745677</v>
      </c>
      <c r="AL1784" s="95">
        <f t="shared" si="413"/>
        <v>1</v>
      </c>
      <c r="AM1784" s="107">
        <v>0</v>
      </c>
      <c r="AN1784" s="98">
        <f t="shared" si="414"/>
        <v>0</v>
      </c>
      <c r="AO1784" s="99" t="e">
        <f>SUMIF([1]Sheet1!$AB:$AB,E1784,[1]Sheet1!$AA:$AA)</f>
        <v>#VALUE!</v>
      </c>
      <c r="AP1784" s="100">
        <f t="shared" si="415"/>
        <v>1</v>
      </c>
      <c r="AQ1784" s="97">
        <f t="shared" si="416"/>
        <v>0</v>
      </c>
      <c r="AR1784" s="100">
        <f t="shared" si="417"/>
        <v>1.0012403346701897</v>
      </c>
      <c r="AS1784" s="101">
        <f t="shared" si="418"/>
        <v>-1.2403346701896911E-3</v>
      </c>
      <c r="AT1784" s="100">
        <v>0.13382829726409717</v>
      </c>
      <c r="AU1784" s="108">
        <f t="shared" si="419"/>
        <v>1</v>
      </c>
    </row>
    <row r="1785" spans="1:47" hidden="1">
      <c r="A1785" s="21">
        <v>44927</v>
      </c>
      <c r="B1785" s="23" t="s">
        <v>13</v>
      </c>
      <c r="C1785" s="23" t="s">
        <v>1697</v>
      </c>
      <c r="D1785" s="23" t="s">
        <v>1814</v>
      </c>
      <c r="E1785" s="23">
        <v>1002699416</v>
      </c>
      <c r="F1785" s="23" t="s">
        <v>15</v>
      </c>
      <c r="G1785" s="23">
        <v>1069246</v>
      </c>
      <c r="H1785" s="37" t="s">
        <v>20</v>
      </c>
      <c r="I1785" s="4" t="s">
        <v>3512</v>
      </c>
      <c r="J1785" s="4" t="s">
        <v>3512</v>
      </c>
      <c r="K1785" s="24">
        <v>5157.8960000000079</v>
      </c>
      <c r="L1785" s="24">
        <v>5157.8960000000079</v>
      </c>
      <c r="M1785" s="29">
        <v>1</v>
      </c>
      <c r="N1785" s="29">
        <v>1</v>
      </c>
      <c r="O1785" s="29">
        <v>0</v>
      </c>
      <c r="P1785" s="29">
        <v>5158</v>
      </c>
      <c r="Q1785" s="29">
        <v>0</v>
      </c>
      <c r="R1785" s="28">
        <v>366720.27999999997</v>
      </c>
      <c r="S1785" s="28">
        <v>0</v>
      </c>
      <c r="T1785" s="28">
        <v>366370.21</v>
      </c>
      <c r="U1785" s="28">
        <v>0</v>
      </c>
      <c r="V1785" s="29">
        <v>1</v>
      </c>
      <c r="W1785" s="29">
        <v>0</v>
      </c>
      <c r="X1785" s="32">
        <f t="shared" si="405"/>
        <v>1</v>
      </c>
      <c r="Y1785" s="33">
        <f t="shared" si="406"/>
        <v>5158</v>
      </c>
      <c r="Z1785" s="33">
        <f t="shared" si="407"/>
        <v>366720.27999999997</v>
      </c>
      <c r="AA1785" s="33">
        <f t="shared" si="408"/>
        <v>366370.21</v>
      </c>
      <c r="AB1785" s="5">
        <v>1</v>
      </c>
      <c r="AC1785" s="6">
        <v>415821.11</v>
      </c>
      <c r="AD1785" s="32">
        <v>0</v>
      </c>
      <c r="AE1785" s="67">
        <f t="shared" si="409"/>
        <v>1</v>
      </c>
      <c r="AF1785" s="70">
        <f>IF(C1785=Sheet6!$E$3,Sheet6!$E$4,IF('January 2023'!C1785=Sheet6!$F$3,Sheet6!$F$4,IF('January 2023'!C1785=Sheet6!$G$3,Sheet6!$G$4,IF('January 2023'!C1785=Sheet6!$H$3,Sheet6!$H$4,IF('January 2023'!C1785=Sheet6!$I$3,Sheet6!$I$4,IF('January 2023'!C1785=Sheet6!$J$3,Sheet6!$J$4,IF('January 2023'!C1785=Sheet6!$K$3,Sheet6!$K$4,IF('January 2023'!C1785=Sheet6!$L$3,Sheet6!$L$4))))))))</f>
        <v>0.13382829726409717</v>
      </c>
      <c r="AG1785" s="74">
        <f t="shared" si="410"/>
        <v>1.0000201632603667</v>
      </c>
      <c r="AH1785" s="71">
        <v>0.81</v>
      </c>
      <c r="AI1785" s="72">
        <f t="shared" si="411"/>
        <v>1</v>
      </c>
      <c r="AJ1785" s="73">
        <f t="shared" si="412"/>
        <v>1</v>
      </c>
      <c r="AK1785" s="73">
        <v>0.70834941809745677</v>
      </c>
      <c r="AL1785" s="95">
        <f t="shared" si="413"/>
        <v>1</v>
      </c>
      <c r="AM1785" s="107">
        <v>0</v>
      </c>
      <c r="AN1785" s="98">
        <f t="shared" si="414"/>
        <v>0</v>
      </c>
      <c r="AO1785" s="99" t="e">
        <f>SUMIF([1]Sheet1!$AB:$AB,E1785,[1]Sheet1!$AA:$AA)</f>
        <v>#VALUE!</v>
      </c>
      <c r="AP1785" s="100">
        <f t="shared" si="415"/>
        <v>1</v>
      </c>
      <c r="AQ1785" s="97">
        <f t="shared" si="416"/>
        <v>0</v>
      </c>
      <c r="AR1785" s="100">
        <f t="shared" si="417"/>
        <v>0.99904540321576996</v>
      </c>
      <c r="AS1785" s="101">
        <f t="shared" si="418"/>
        <v>9.3445277164683205E-4</v>
      </c>
      <c r="AT1785" s="100">
        <v>0.13382829726409717</v>
      </c>
      <c r="AU1785" s="108">
        <f t="shared" si="419"/>
        <v>1</v>
      </c>
    </row>
    <row r="1786" spans="1:47" hidden="1">
      <c r="A1786" s="21">
        <v>44927</v>
      </c>
      <c r="B1786" s="22" t="s">
        <v>13</v>
      </c>
      <c r="C1786" s="22" t="s">
        <v>1697</v>
      </c>
      <c r="D1786" s="22" t="s">
        <v>1796</v>
      </c>
      <c r="E1786" s="22">
        <v>1003871896</v>
      </c>
      <c r="F1786" s="23" t="s">
        <v>15</v>
      </c>
      <c r="G1786" s="22">
        <v>1069246</v>
      </c>
      <c r="H1786" s="36" t="s">
        <v>20</v>
      </c>
      <c r="I1786" s="4" t="s">
        <v>3512</v>
      </c>
      <c r="J1786" s="4" t="s">
        <v>3512</v>
      </c>
      <c r="K1786" s="24">
        <v>5148</v>
      </c>
      <c r="L1786" s="25">
        <v>5148</v>
      </c>
      <c r="M1786" s="26">
        <v>1</v>
      </c>
      <c r="N1786" s="26">
        <v>1</v>
      </c>
      <c r="O1786" s="26">
        <v>0</v>
      </c>
      <c r="P1786" s="26">
        <v>5148</v>
      </c>
      <c r="Q1786" s="26">
        <v>0</v>
      </c>
      <c r="R1786" s="27">
        <v>329594.93</v>
      </c>
      <c r="S1786" s="27">
        <v>0</v>
      </c>
      <c r="T1786" s="28">
        <v>329594.93</v>
      </c>
      <c r="U1786" s="27">
        <v>0</v>
      </c>
      <c r="V1786" s="29">
        <v>1</v>
      </c>
      <c r="W1786" s="26">
        <v>0</v>
      </c>
      <c r="X1786" s="30">
        <f t="shared" si="405"/>
        <v>1</v>
      </c>
      <c r="Y1786" s="31">
        <f t="shared" si="406"/>
        <v>5148</v>
      </c>
      <c r="Z1786" s="31">
        <f t="shared" si="407"/>
        <v>329594.93</v>
      </c>
      <c r="AA1786" s="31">
        <f t="shared" si="408"/>
        <v>329594.93</v>
      </c>
      <c r="AB1786" s="5">
        <v>1</v>
      </c>
      <c r="AC1786" s="6">
        <v>439015.22</v>
      </c>
      <c r="AD1786" s="30">
        <v>0</v>
      </c>
      <c r="AE1786" s="67">
        <f t="shared" si="409"/>
        <v>1</v>
      </c>
      <c r="AF1786" s="70">
        <f>IF(C1786=Sheet6!$E$3,Sheet6!$E$4,IF('January 2023'!C1786=Sheet6!$F$3,Sheet6!$F$4,IF('January 2023'!C1786=Sheet6!$G$3,Sheet6!$G$4,IF('January 2023'!C1786=Sheet6!$H$3,Sheet6!$H$4,IF('January 2023'!C1786=Sheet6!$I$3,Sheet6!$I$4,IF('January 2023'!C1786=Sheet6!$J$3,Sheet6!$J$4,IF('January 2023'!C1786=Sheet6!$K$3,Sheet6!$K$4,IF('January 2023'!C1786=Sheet6!$L$3,Sheet6!$L$4))))))))</f>
        <v>0.13382829726409717</v>
      </c>
      <c r="AG1786" s="74">
        <f t="shared" si="410"/>
        <v>1</v>
      </c>
      <c r="AH1786" s="71">
        <v>0.81</v>
      </c>
      <c r="AI1786" s="72">
        <f t="shared" si="411"/>
        <v>1</v>
      </c>
      <c r="AJ1786" s="73">
        <f t="shared" si="412"/>
        <v>1</v>
      </c>
      <c r="AK1786" s="73">
        <v>0.70834941809745677</v>
      </c>
      <c r="AL1786" s="95">
        <f t="shared" si="413"/>
        <v>1</v>
      </c>
      <c r="AM1786" s="107">
        <v>0</v>
      </c>
      <c r="AN1786" s="98">
        <f t="shared" si="414"/>
        <v>0</v>
      </c>
      <c r="AO1786" s="99" t="e">
        <f>SUMIF([1]Sheet1!$AB:$AB,E1786,[1]Sheet1!$AA:$AA)</f>
        <v>#VALUE!</v>
      </c>
      <c r="AP1786" s="100">
        <f t="shared" si="415"/>
        <v>1</v>
      </c>
      <c r="AQ1786" s="97">
        <f t="shared" si="416"/>
        <v>0</v>
      </c>
      <c r="AR1786" s="100">
        <f t="shared" si="417"/>
        <v>1</v>
      </c>
      <c r="AS1786" s="101">
        <f t="shared" si="418"/>
        <v>0</v>
      </c>
      <c r="AT1786" s="100">
        <v>0.13382829726409717</v>
      </c>
      <c r="AU1786" s="108">
        <f t="shared" si="419"/>
        <v>1</v>
      </c>
    </row>
    <row r="1787" spans="1:47" hidden="1">
      <c r="A1787" s="21">
        <v>44927</v>
      </c>
      <c r="B1787" s="22" t="s">
        <v>13</v>
      </c>
      <c r="C1787" s="22" t="s">
        <v>1697</v>
      </c>
      <c r="D1787" s="22" t="s">
        <v>1834</v>
      </c>
      <c r="E1787" s="22">
        <v>1003257938</v>
      </c>
      <c r="F1787" s="23" t="s">
        <v>15</v>
      </c>
      <c r="G1787" s="22">
        <v>1069246</v>
      </c>
      <c r="H1787" s="36" t="s">
        <v>20</v>
      </c>
      <c r="I1787" s="4" t="s">
        <v>3512</v>
      </c>
      <c r="J1787" s="4" t="s">
        <v>3512</v>
      </c>
      <c r="K1787" s="24">
        <v>5102</v>
      </c>
      <c r="L1787" s="25">
        <v>5102</v>
      </c>
      <c r="M1787" s="26">
        <v>1</v>
      </c>
      <c r="N1787" s="26">
        <v>1</v>
      </c>
      <c r="O1787" s="26">
        <v>0</v>
      </c>
      <c r="P1787" s="26">
        <v>5102</v>
      </c>
      <c r="Q1787" s="26">
        <v>0</v>
      </c>
      <c r="R1787" s="27">
        <v>326649.83</v>
      </c>
      <c r="S1787" s="27">
        <v>0</v>
      </c>
      <c r="T1787" s="28">
        <v>326623</v>
      </c>
      <c r="U1787" s="27">
        <v>0</v>
      </c>
      <c r="V1787" s="29">
        <v>1</v>
      </c>
      <c r="W1787" s="26">
        <v>0</v>
      </c>
      <c r="X1787" s="30">
        <f t="shared" si="405"/>
        <v>1</v>
      </c>
      <c r="Y1787" s="31">
        <f t="shared" si="406"/>
        <v>5102</v>
      </c>
      <c r="Z1787" s="31">
        <f t="shared" si="407"/>
        <v>326649.83</v>
      </c>
      <c r="AA1787" s="31">
        <f t="shared" si="408"/>
        <v>326623</v>
      </c>
      <c r="AB1787" s="5">
        <v>1</v>
      </c>
      <c r="AC1787" s="6">
        <v>271957.28999999998</v>
      </c>
      <c r="AD1787" s="30">
        <v>0</v>
      </c>
      <c r="AE1787" s="67">
        <f t="shared" si="409"/>
        <v>1</v>
      </c>
      <c r="AF1787" s="70">
        <f>IF(C1787=Sheet6!$E$3,Sheet6!$E$4,IF('January 2023'!C1787=Sheet6!$F$3,Sheet6!$F$4,IF('January 2023'!C1787=Sheet6!$G$3,Sheet6!$G$4,IF('January 2023'!C1787=Sheet6!$H$3,Sheet6!$H$4,IF('January 2023'!C1787=Sheet6!$I$3,Sheet6!$I$4,IF('January 2023'!C1787=Sheet6!$J$3,Sheet6!$J$4,IF('January 2023'!C1787=Sheet6!$K$3,Sheet6!$K$4,IF('January 2023'!C1787=Sheet6!$L$3,Sheet6!$L$4))))))))</f>
        <v>0.13382829726409717</v>
      </c>
      <c r="AG1787" s="74">
        <f t="shared" si="410"/>
        <v>1</v>
      </c>
      <c r="AH1787" s="71">
        <v>0.81</v>
      </c>
      <c r="AI1787" s="72">
        <f t="shared" si="411"/>
        <v>1</v>
      </c>
      <c r="AJ1787" s="73">
        <f t="shared" si="412"/>
        <v>1</v>
      </c>
      <c r="AK1787" s="73">
        <v>0.70834941809745677</v>
      </c>
      <c r="AL1787" s="95">
        <f t="shared" si="413"/>
        <v>1</v>
      </c>
      <c r="AM1787" s="107">
        <v>0</v>
      </c>
      <c r="AN1787" s="98">
        <f t="shared" si="414"/>
        <v>0</v>
      </c>
      <c r="AO1787" s="99" t="e">
        <f>SUMIF([1]Sheet1!$AB:$AB,E1787,[1]Sheet1!$AA:$AA)</f>
        <v>#VALUE!</v>
      </c>
      <c r="AP1787" s="100">
        <f t="shared" si="415"/>
        <v>1</v>
      </c>
      <c r="AQ1787" s="97">
        <f t="shared" si="416"/>
        <v>0</v>
      </c>
      <c r="AR1787" s="100">
        <f t="shared" si="417"/>
        <v>0.99991786311353659</v>
      </c>
      <c r="AS1787" s="101">
        <f t="shared" si="418"/>
        <v>8.2136886463413106E-5</v>
      </c>
      <c r="AT1787" s="100">
        <v>0.13382829726409717</v>
      </c>
      <c r="AU1787" s="108">
        <f t="shared" si="419"/>
        <v>1</v>
      </c>
    </row>
    <row r="1788" spans="1:47" hidden="1">
      <c r="A1788" s="21">
        <v>44927</v>
      </c>
      <c r="B1788" s="23" t="s">
        <v>13</v>
      </c>
      <c r="C1788" s="23" t="s">
        <v>1697</v>
      </c>
      <c r="D1788" s="23" t="s">
        <v>1873</v>
      </c>
      <c r="E1788" s="23">
        <v>1002050764</v>
      </c>
      <c r="F1788" s="23" t="s">
        <v>15</v>
      </c>
      <c r="G1788" s="23">
        <v>1069292</v>
      </c>
      <c r="H1788" s="37" t="s">
        <v>20</v>
      </c>
      <c r="I1788" s="4" t="s">
        <v>3512</v>
      </c>
      <c r="J1788" s="4" t="s">
        <v>3512</v>
      </c>
      <c r="K1788" s="24">
        <v>5032</v>
      </c>
      <c r="L1788" s="24">
        <v>5032</v>
      </c>
      <c r="M1788" s="29">
        <v>1</v>
      </c>
      <c r="N1788" s="29">
        <v>1</v>
      </c>
      <c r="O1788" s="29">
        <v>0</v>
      </c>
      <c r="P1788" s="29">
        <v>5032</v>
      </c>
      <c r="Q1788" s="29">
        <v>0</v>
      </c>
      <c r="R1788" s="28">
        <v>322168.15999999997</v>
      </c>
      <c r="S1788" s="28">
        <v>0</v>
      </c>
      <c r="T1788" s="28">
        <v>322200</v>
      </c>
      <c r="U1788" s="28">
        <v>0</v>
      </c>
      <c r="V1788" s="29">
        <v>1</v>
      </c>
      <c r="W1788" s="29">
        <v>0</v>
      </c>
      <c r="X1788" s="32">
        <f t="shared" si="405"/>
        <v>1</v>
      </c>
      <c r="Y1788" s="33">
        <f t="shared" si="406"/>
        <v>5032</v>
      </c>
      <c r="Z1788" s="33">
        <f t="shared" si="407"/>
        <v>322168.15999999997</v>
      </c>
      <c r="AA1788" s="33">
        <f t="shared" si="408"/>
        <v>322200</v>
      </c>
      <c r="AB1788" s="5">
        <v>1</v>
      </c>
      <c r="AC1788" s="6">
        <v>352604.98</v>
      </c>
      <c r="AD1788" s="32">
        <v>0</v>
      </c>
      <c r="AE1788" s="67">
        <f t="shared" si="409"/>
        <v>1</v>
      </c>
      <c r="AF1788" s="70">
        <f>IF(C1788=Sheet6!$E$3,Sheet6!$E$4,IF('January 2023'!C1788=Sheet6!$F$3,Sheet6!$F$4,IF('January 2023'!C1788=Sheet6!$G$3,Sheet6!$G$4,IF('January 2023'!C1788=Sheet6!$H$3,Sheet6!$H$4,IF('January 2023'!C1788=Sheet6!$I$3,Sheet6!$I$4,IF('January 2023'!C1788=Sheet6!$J$3,Sheet6!$J$4,IF('January 2023'!C1788=Sheet6!$K$3,Sheet6!$K$4,IF('January 2023'!C1788=Sheet6!$L$3,Sheet6!$L$4))))))))</f>
        <v>0.13382829726409717</v>
      </c>
      <c r="AG1788" s="74">
        <f t="shared" si="410"/>
        <v>1</v>
      </c>
      <c r="AH1788" s="71">
        <v>0.81</v>
      </c>
      <c r="AI1788" s="72">
        <f t="shared" si="411"/>
        <v>1</v>
      </c>
      <c r="AJ1788" s="73">
        <f t="shared" si="412"/>
        <v>1</v>
      </c>
      <c r="AK1788" s="73">
        <v>0.70834941809745677</v>
      </c>
      <c r="AL1788" s="95">
        <f t="shared" si="413"/>
        <v>1</v>
      </c>
      <c r="AM1788" s="107">
        <v>0</v>
      </c>
      <c r="AN1788" s="98">
        <f t="shared" si="414"/>
        <v>0</v>
      </c>
      <c r="AO1788" s="99" t="e">
        <f>SUMIF([1]Sheet1!$AB:$AB,E1788,[1]Sheet1!$AA:$AA)</f>
        <v>#VALUE!</v>
      </c>
      <c r="AP1788" s="100">
        <f t="shared" si="415"/>
        <v>1</v>
      </c>
      <c r="AQ1788" s="97">
        <f t="shared" si="416"/>
        <v>0</v>
      </c>
      <c r="AR1788" s="100">
        <f t="shared" si="417"/>
        <v>1.0000988303747957</v>
      </c>
      <c r="AS1788" s="101">
        <f t="shared" si="418"/>
        <v>-9.8830374795744191E-5</v>
      </c>
      <c r="AT1788" s="100">
        <v>0.13382829726409717</v>
      </c>
      <c r="AU1788" s="108">
        <f t="shared" si="419"/>
        <v>1</v>
      </c>
    </row>
    <row r="1789" spans="1:47" hidden="1">
      <c r="A1789" s="21">
        <v>44927</v>
      </c>
      <c r="B1789" s="22" t="s">
        <v>13</v>
      </c>
      <c r="C1789" s="22" t="s">
        <v>1697</v>
      </c>
      <c r="D1789" s="22" t="s">
        <v>1887</v>
      </c>
      <c r="E1789" s="22">
        <v>1002050254</v>
      </c>
      <c r="F1789" s="23" t="s">
        <v>15</v>
      </c>
      <c r="G1789" s="22">
        <v>1069250</v>
      </c>
      <c r="H1789" s="36" t="s">
        <v>20</v>
      </c>
      <c r="I1789" s="4" t="s">
        <v>3512</v>
      </c>
      <c r="J1789" s="4" t="s">
        <v>3512</v>
      </c>
      <c r="K1789" s="24">
        <v>4945</v>
      </c>
      <c r="L1789" s="25">
        <v>4945</v>
      </c>
      <c r="M1789" s="26">
        <v>1</v>
      </c>
      <c r="N1789" s="26">
        <v>1</v>
      </c>
      <c r="O1789" s="26">
        <v>0</v>
      </c>
      <c r="P1789" s="26">
        <v>4945</v>
      </c>
      <c r="Q1789" s="26">
        <v>0</v>
      </c>
      <c r="R1789" s="27">
        <v>351576.54000000004</v>
      </c>
      <c r="S1789" s="27">
        <v>0</v>
      </c>
      <c r="T1789" s="28">
        <v>351000</v>
      </c>
      <c r="U1789" s="27">
        <v>0</v>
      </c>
      <c r="V1789" s="29">
        <v>1</v>
      </c>
      <c r="W1789" s="26">
        <v>0</v>
      </c>
      <c r="X1789" s="30">
        <f t="shared" si="405"/>
        <v>1</v>
      </c>
      <c r="Y1789" s="31">
        <f t="shared" si="406"/>
        <v>4945</v>
      </c>
      <c r="Z1789" s="31">
        <f t="shared" si="407"/>
        <v>351576.54000000004</v>
      </c>
      <c r="AA1789" s="31">
        <f t="shared" si="408"/>
        <v>351000</v>
      </c>
      <c r="AB1789" s="5">
        <v>1</v>
      </c>
      <c r="AC1789" s="6">
        <v>273429.59000000003</v>
      </c>
      <c r="AD1789" s="30">
        <v>0</v>
      </c>
      <c r="AE1789" s="67">
        <f t="shared" si="409"/>
        <v>1</v>
      </c>
      <c r="AF1789" s="70">
        <f>IF(C1789=Sheet6!$E$3,Sheet6!$E$4,IF('January 2023'!C1789=Sheet6!$F$3,Sheet6!$F$4,IF('January 2023'!C1789=Sheet6!$G$3,Sheet6!$G$4,IF('January 2023'!C1789=Sheet6!$H$3,Sheet6!$H$4,IF('January 2023'!C1789=Sheet6!$I$3,Sheet6!$I$4,IF('January 2023'!C1789=Sheet6!$J$3,Sheet6!$J$4,IF('January 2023'!C1789=Sheet6!$K$3,Sheet6!$K$4,IF('January 2023'!C1789=Sheet6!$L$3,Sheet6!$L$4))))))))</f>
        <v>0.13382829726409717</v>
      </c>
      <c r="AG1789" s="74">
        <f t="shared" si="410"/>
        <v>1</v>
      </c>
      <c r="AH1789" s="71">
        <v>0.81</v>
      </c>
      <c r="AI1789" s="72">
        <f t="shared" si="411"/>
        <v>1</v>
      </c>
      <c r="AJ1789" s="73">
        <f t="shared" si="412"/>
        <v>1</v>
      </c>
      <c r="AK1789" s="73">
        <v>0.70834941809745677</v>
      </c>
      <c r="AL1789" s="95">
        <f t="shared" si="413"/>
        <v>1</v>
      </c>
      <c r="AM1789" s="107">
        <v>0</v>
      </c>
      <c r="AN1789" s="98">
        <f t="shared" si="414"/>
        <v>0</v>
      </c>
      <c r="AO1789" s="99" t="e">
        <f>SUMIF([1]Sheet1!$AB:$AB,E1789,[1]Sheet1!$AA:$AA)</f>
        <v>#VALUE!</v>
      </c>
      <c r="AP1789" s="100">
        <f t="shared" si="415"/>
        <v>1</v>
      </c>
      <c r="AQ1789" s="97">
        <f t="shared" si="416"/>
        <v>0</v>
      </c>
      <c r="AR1789" s="100">
        <f t="shared" si="417"/>
        <v>0.99836012948986863</v>
      </c>
      <c r="AS1789" s="101">
        <f t="shared" si="418"/>
        <v>1.6398705101313693E-3</v>
      </c>
      <c r="AT1789" s="100">
        <v>0.13382829726409717</v>
      </c>
      <c r="AU1789" s="108">
        <f t="shared" si="419"/>
        <v>1</v>
      </c>
    </row>
    <row r="1790" spans="1:47" hidden="1">
      <c r="A1790" s="21">
        <v>44927</v>
      </c>
      <c r="B1790" s="23" t="s">
        <v>13</v>
      </c>
      <c r="C1790" s="23" t="s">
        <v>1697</v>
      </c>
      <c r="D1790" s="23" t="s">
        <v>1799</v>
      </c>
      <c r="E1790" s="23">
        <v>1000004015</v>
      </c>
      <c r="F1790" s="23" t="s">
        <v>15</v>
      </c>
      <c r="G1790" s="23">
        <v>1069292</v>
      </c>
      <c r="H1790" s="37" t="s">
        <v>20</v>
      </c>
      <c r="I1790" s="4" t="s">
        <v>3512</v>
      </c>
      <c r="J1790" s="4" t="s">
        <v>3512</v>
      </c>
      <c r="K1790" s="24">
        <v>4604</v>
      </c>
      <c r="L1790" s="24">
        <v>4604</v>
      </c>
      <c r="M1790" s="29">
        <v>1</v>
      </c>
      <c r="N1790" s="29">
        <v>1</v>
      </c>
      <c r="O1790" s="29">
        <v>0</v>
      </c>
      <c r="P1790" s="29">
        <v>4604</v>
      </c>
      <c r="Q1790" s="29">
        <v>0</v>
      </c>
      <c r="R1790" s="28">
        <v>294765.94</v>
      </c>
      <c r="S1790" s="28">
        <v>0</v>
      </c>
      <c r="T1790" s="28">
        <v>294813</v>
      </c>
      <c r="U1790" s="28">
        <v>0</v>
      </c>
      <c r="V1790" s="29">
        <v>1</v>
      </c>
      <c r="W1790" s="29">
        <v>0</v>
      </c>
      <c r="X1790" s="32">
        <f t="shared" si="405"/>
        <v>1</v>
      </c>
      <c r="Y1790" s="33">
        <f t="shared" si="406"/>
        <v>4604</v>
      </c>
      <c r="Z1790" s="33">
        <f t="shared" si="407"/>
        <v>294765.94</v>
      </c>
      <c r="AA1790" s="33">
        <f t="shared" si="408"/>
        <v>294813</v>
      </c>
      <c r="AB1790" s="5">
        <v>1</v>
      </c>
      <c r="AC1790" s="6">
        <v>365505.29</v>
      </c>
      <c r="AD1790" s="32">
        <v>0</v>
      </c>
      <c r="AE1790" s="67">
        <f t="shared" si="409"/>
        <v>1</v>
      </c>
      <c r="AF1790" s="70">
        <f>IF(C1790=Sheet6!$E$3,Sheet6!$E$4,IF('January 2023'!C1790=Sheet6!$F$3,Sheet6!$F$4,IF('January 2023'!C1790=Sheet6!$G$3,Sheet6!$G$4,IF('January 2023'!C1790=Sheet6!$H$3,Sheet6!$H$4,IF('January 2023'!C1790=Sheet6!$I$3,Sheet6!$I$4,IF('January 2023'!C1790=Sheet6!$J$3,Sheet6!$J$4,IF('January 2023'!C1790=Sheet6!$K$3,Sheet6!$K$4,IF('January 2023'!C1790=Sheet6!$L$3,Sheet6!$L$4))))))))</f>
        <v>0.13382829726409717</v>
      </c>
      <c r="AG1790" s="74">
        <f t="shared" si="410"/>
        <v>1</v>
      </c>
      <c r="AH1790" s="71">
        <v>0.81</v>
      </c>
      <c r="AI1790" s="72">
        <f t="shared" si="411"/>
        <v>1</v>
      </c>
      <c r="AJ1790" s="73">
        <f t="shared" si="412"/>
        <v>1</v>
      </c>
      <c r="AK1790" s="73">
        <v>0.70834941809745677</v>
      </c>
      <c r="AL1790" s="95">
        <f t="shared" si="413"/>
        <v>1</v>
      </c>
      <c r="AM1790" s="107">
        <v>0</v>
      </c>
      <c r="AN1790" s="98">
        <f t="shared" si="414"/>
        <v>0</v>
      </c>
      <c r="AO1790" s="99" t="e">
        <f>SUMIF([1]Sheet1!$AB:$AB,E1790,[1]Sheet1!$AA:$AA)</f>
        <v>#VALUE!</v>
      </c>
      <c r="AP1790" s="100">
        <f t="shared" si="415"/>
        <v>1</v>
      </c>
      <c r="AQ1790" s="97">
        <f t="shared" si="416"/>
        <v>0</v>
      </c>
      <c r="AR1790" s="100">
        <f t="shared" si="417"/>
        <v>1.0001596520954896</v>
      </c>
      <c r="AS1790" s="101">
        <f t="shared" si="418"/>
        <v>-1.5965209548962633E-4</v>
      </c>
      <c r="AT1790" s="100">
        <v>0.13382829726409717</v>
      </c>
      <c r="AU1790" s="108">
        <f t="shared" si="419"/>
        <v>1</v>
      </c>
    </row>
    <row r="1791" spans="1:47" hidden="1">
      <c r="A1791" s="21">
        <v>44927</v>
      </c>
      <c r="B1791" s="22" t="s">
        <v>13</v>
      </c>
      <c r="C1791" s="22" t="s">
        <v>1697</v>
      </c>
      <c r="D1791" s="22" t="s">
        <v>1957</v>
      </c>
      <c r="E1791" s="22">
        <v>1002049885</v>
      </c>
      <c r="F1791" s="23" t="s">
        <v>15</v>
      </c>
      <c r="G1791" s="22">
        <v>1069292</v>
      </c>
      <c r="H1791" s="36" t="s">
        <v>20</v>
      </c>
      <c r="I1791" s="4" t="s">
        <v>3512</v>
      </c>
      <c r="J1791" s="4" t="s">
        <v>3512</v>
      </c>
      <c r="K1791" s="24">
        <v>4302</v>
      </c>
      <c r="L1791" s="25">
        <v>4302</v>
      </c>
      <c r="M1791" s="26">
        <v>1</v>
      </c>
      <c r="N1791" s="26">
        <v>1</v>
      </c>
      <c r="O1791" s="26">
        <v>0</v>
      </c>
      <c r="P1791" s="26">
        <v>4302</v>
      </c>
      <c r="Q1791" s="26">
        <v>0</v>
      </c>
      <c r="R1791" s="27">
        <v>275430.73000000004</v>
      </c>
      <c r="S1791" s="27">
        <v>0</v>
      </c>
      <c r="T1791" s="28">
        <v>275000</v>
      </c>
      <c r="U1791" s="27">
        <v>0</v>
      </c>
      <c r="V1791" s="29">
        <v>1</v>
      </c>
      <c r="W1791" s="26">
        <v>0</v>
      </c>
      <c r="X1791" s="30">
        <f t="shared" si="405"/>
        <v>1</v>
      </c>
      <c r="Y1791" s="31">
        <f t="shared" si="406"/>
        <v>4302</v>
      </c>
      <c r="Z1791" s="31">
        <f t="shared" si="407"/>
        <v>275430.73000000004</v>
      </c>
      <c r="AA1791" s="31">
        <f t="shared" si="408"/>
        <v>275000</v>
      </c>
      <c r="AB1791" s="5">
        <v>1</v>
      </c>
      <c r="AC1791" s="6">
        <v>87873.27</v>
      </c>
      <c r="AD1791" s="30">
        <v>0</v>
      </c>
      <c r="AE1791" s="67">
        <f t="shared" si="409"/>
        <v>1</v>
      </c>
      <c r="AF1791" s="70">
        <f>IF(C1791=Sheet6!$E$3,Sheet6!$E$4,IF('January 2023'!C1791=Sheet6!$F$3,Sheet6!$F$4,IF('January 2023'!C1791=Sheet6!$G$3,Sheet6!$G$4,IF('January 2023'!C1791=Sheet6!$H$3,Sheet6!$H$4,IF('January 2023'!C1791=Sheet6!$I$3,Sheet6!$I$4,IF('January 2023'!C1791=Sheet6!$J$3,Sheet6!$J$4,IF('January 2023'!C1791=Sheet6!$K$3,Sheet6!$K$4,IF('January 2023'!C1791=Sheet6!$L$3,Sheet6!$L$4))))))))</f>
        <v>0.13382829726409717</v>
      </c>
      <c r="AG1791" s="74">
        <f t="shared" si="410"/>
        <v>1</v>
      </c>
      <c r="AH1791" s="71">
        <v>0.81</v>
      </c>
      <c r="AI1791" s="72">
        <f t="shared" si="411"/>
        <v>1</v>
      </c>
      <c r="AJ1791" s="73">
        <f t="shared" si="412"/>
        <v>1</v>
      </c>
      <c r="AK1791" s="73">
        <v>0.70834941809745677</v>
      </c>
      <c r="AL1791" s="95">
        <f t="shared" si="413"/>
        <v>1</v>
      </c>
      <c r="AM1791" s="107">
        <v>0</v>
      </c>
      <c r="AN1791" s="98">
        <f t="shared" si="414"/>
        <v>0</v>
      </c>
      <c r="AO1791" s="99" t="e">
        <f>SUMIF([1]Sheet1!$AB:$AB,E1791,[1]Sheet1!$AA:$AA)</f>
        <v>#VALUE!</v>
      </c>
      <c r="AP1791" s="100">
        <f t="shared" si="415"/>
        <v>1</v>
      </c>
      <c r="AQ1791" s="97">
        <f t="shared" si="416"/>
        <v>0</v>
      </c>
      <c r="AR1791" s="100">
        <f t="shared" si="417"/>
        <v>0.99843615852159984</v>
      </c>
      <c r="AS1791" s="101">
        <f t="shared" si="418"/>
        <v>1.5638414784001631E-3</v>
      </c>
      <c r="AT1791" s="100">
        <v>0.13382829726409717</v>
      </c>
      <c r="AU1791" s="108">
        <f t="shared" si="419"/>
        <v>1</v>
      </c>
    </row>
    <row r="1792" spans="1:47" hidden="1">
      <c r="A1792" s="21">
        <v>44927</v>
      </c>
      <c r="B1792" s="23" t="s">
        <v>13</v>
      </c>
      <c r="C1792" s="23" t="s">
        <v>1697</v>
      </c>
      <c r="D1792" s="23" t="s">
        <v>2154</v>
      </c>
      <c r="E1792" s="23">
        <v>1002050302</v>
      </c>
      <c r="F1792" s="23" t="s">
        <v>15</v>
      </c>
      <c r="G1792" s="23">
        <v>1069250</v>
      </c>
      <c r="H1792" s="37" t="s">
        <v>20</v>
      </c>
      <c r="I1792" s="4" t="s">
        <v>3512</v>
      </c>
      <c r="J1792" s="4" t="s">
        <v>3512</v>
      </c>
      <c r="K1792" s="24">
        <v>3990</v>
      </c>
      <c r="L1792" s="24">
        <v>3990</v>
      </c>
      <c r="M1792" s="29">
        <v>1</v>
      </c>
      <c r="N1792" s="29">
        <v>1</v>
      </c>
      <c r="O1792" s="29">
        <v>0</v>
      </c>
      <c r="P1792" s="29">
        <v>3990</v>
      </c>
      <c r="Q1792" s="29">
        <v>0</v>
      </c>
      <c r="R1792" s="28">
        <v>283678.53999999998</v>
      </c>
      <c r="S1792" s="28">
        <v>0</v>
      </c>
      <c r="T1792" s="28">
        <v>283678</v>
      </c>
      <c r="U1792" s="28">
        <v>0</v>
      </c>
      <c r="V1792" s="29">
        <v>1</v>
      </c>
      <c r="W1792" s="29">
        <v>0</v>
      </c>
      <c r="X1792" s="32">
        <f t="shared" si="405"/>
        <v>1</v>
      </c>
      <c r="Y1792" s="33">
        <f t="shared" si="406"/>
        <v>3990</v>
      </c>
      <c r="Z1792" s="33">
        <f t="shared" si="407"/>
        <v>283678.53999999998</v>
      </c>
      <c r="AA1792" s="33">
        <f t="shared" si="408"/>
        <v>283678</v>
      </c>
      <c r="AB1792" s="5">
        <v>1</v>
      </c>
      <c r="AC1792" s="6">
        <v>263184.81</v>
      </c>
      <c r="AD1792" s="32">
        <v>0</v>
      </c>
      <c r="AE1792" s="67">
        <f t="shared" si="409"/>
        <v>1</v>
      </c>
      <c r="AF1792" s="70">
        <f>IF(C1792=Sheet6!$E$3,Sheet6!$E$4,IF('January 2023'!C1792=Sheet6!$F$3,Sheet6!$F$4,IF('January 2023'!C1792=Sheet6!$G$3,Sheet6!$G$4,IF('January 2023'!C1792=Sheet6!$H$3,Sheet6!$H$4,IF('January 2023'!C1792=Sheet6!$I$3,Sheet6!$I$4,IF('January 2023'!C1792=Sheet6!$J$3,Sheet6!$J$4,IF('January 2023'!C1792=Sheet6!$K$3,Sheet6!$K$4,IF('January 2023'!C1792=Sheet6!$L$3,Sheet6!$L$4))))))))</f>
        <v>0.13382829726409717</v>
      </c>
      <c r="AG1792" s="74">
        <f t="shared" si="410"/>
        <v>1</v>
      </c>
      <c r="AH1792" s="71">
        <v>0.81</v>
      </c>
      <c r="AI1792" s="72">
        <f t="shared" si="411"/>
        <v>1</v>
      </c>
      <c r="AJ1792" s="73">
        <f t="shared" si="412"/>
        <v>1</v>
      </c>
      <c r="AK1792" s="73">
        <v>0.70834941809745677</v>
      </c>
      <c r="AL1792" s="95">
        <f t="shared" si="413"/>
        <v>1</v>
      </c>
      <c r="AM1792" s="107">
        <v>0</v>
      </c>
      <c r="AN1792" s="98">
        <f t="shared" si="414"/>
        <v>0</v>
      </c>
      <c r="AO1792" s="99" t="e">
        <f>SUMIF([1]Sheet1!$AB:$AB,E1792,[1]Sheet1!$AA:$AA)</f>
        <v>#VALUE!</v>
      </c>
      <c r="AP1792" s="100">
        <f t="shared" si="415"/>
        <v>1</v>
      </c>
      <c r="AQ1792" s="97">
        <f t="shared" si="416"/>
        <v>0</v>
      </c>
      <c r="AR1792" s="100">
        <f t="shared" si="417"/>
        <v>0.99999809643690363</v>
      </c>
      <c r="AS1792" s="101">
        <f t="shared" si="418"/>
        <v>1.9035630963726291E-6</v>
      </c>
      <c r="AT1792" s="100">
        <v>0.13382829726409717</v>
      </c>
      <c r="AU1792" s="108">
        <f t="shared" si="419"/>
        <v>1</v>
      </c>
    </row>
    <row r="1793" spans="1:47" hidden="1">
      <c r="A1793" s="21">
        <v>44927</v>
      </c>
      <c r="B1793" s="22" t="s">
        <v>13</v>
      </c>
      <c r="C1793" s="22" t="s">
        <v>1697</v>
      </c>
      <c r="D1793" s="22" t="s">
        <v>1943</v>
      </c>
      <c r="E1793" s="22">
        <v>1002050464</v>
      </c>
      <c r="F1793" s="23" t="s">
        <v>15</v>
      </c>
      <c r="G1793" s="22">
        <v>1069250</v>
      </c>
      <c r="H1793" s="36" t="s">
        <v>20</v>
      </c>
      <c r="I1793" s="4" t="s">
        <v>3512</v>
      </c>
      <c r="J1793" s="4" t="s">
        <v>3512</v>
      </c>
      <c r="K1793" s="24">
        <v>3736</v>
      </c>
      <c r="L1793" s="25">
        <v>3736</v>
      </c>
      <c r="M1793" s="26">
        <v>1</v>
      </c>
      <c r="N1793" s="26">
        <v>1</v>
      </c>
      <c r="O1793" s="26">
        <v>0</v>
      </c>
      <c r="P1793" s="26">
        <v>3736</v>
      </c>
      <c r="Q1793" s="26">
        <v>0</v>
      </c>
      <c r="R1793" s="27">
        <v>239193.21000000002</v>
      </c>
      <c r="S1793" s="27">
        <v>0</v>
      </c>
      <c r="T1793" s="28">
        <v>239193.21</v>
      </c>
      <c r="U1793" s="27">
        <v>0</v>
      </c>
      <c r="V1793" s="29">
        <v>1</v>
      </c>
      <c r="W1793" s="26">
        <v>0</v>
      </c>
      <c r="X1793" s="30">
        <f t="shared" si="405"/>
        <v>1</v>
      </c>
      <c r="Y1793" s="31">
        <f t="shared" si="406"/>
        <v>3736</v>
      </c>
      <c r="Z1793" s="31">
        <f t="shared" si="407"/>
        <v>239193.21000000002</v>
      </c>
      <c r="AA1793" s="31">
        <f t="shared" si="408"/>
        <v>239193.21</v>
      </c>
      <c r="AB1793" s="5">
        <v>1</v>
      </c>
      <c r="AC1793" s="6">
        <v>311172.19</v>
      </c>
      <c r="AD1793" s="30">
        <v>0</v>
      </c>
      <c r="AE1793" s="67">
        <f t="shared" si="409"/>
        <v>1</v>
      </c>
      <c r="AF1793" s="70">
        <f>IF(C1793=Sheet6!$E$3,Sheet6!$E$4,IF('January 2023'!C1793=Sheet6!$F$3,Sheet6!$F$4,IF('January 2023'!C1793=Sheet6!$G$3,Sheet6!$G$4,IF('January 2023'!C1793=Sheet6!$H$3,Sheet6!$H$4,IF('January 2023'!C1793=Sheet6!$I$3,Sheet6!$I$4,IF('January 2023'!C1793=Sheet6!$J$3,Sheet6!$J$4,IF('January 2023'!C1793=Sheet6!$K$3,Sheet6!$K$4,IF('January 2023'!C1793=Sheet6!$L$3,Sheet6!$L$4))))))))</f>
        <v>0.13382829726409717</v>
      </c>
      <c r="AG1793" s="74">
        <f t="shared" si="410"/>
        <v>1</v>
      </c>
      <c r="AH1793" s="71">
        <v>0.81</v>
      </c>
      <c r="AI1793" s="72">
        <f t="shared" si="411"/>
        <v>1</v>
      </c>
      <c r="AJ1793" s="73">
        <f t="shared" si="412"/>
        <v>1</v>
      </c>
      <c r="AK1793" s="73">
        <v>0.70834941809745677</v>
      </c>
      <c r="AL1793" s="95">
        <f t="shared" si="413"/>
        <v>1</v>
      </c>
      <c r="AM1793" s="107">
        <v>0</v>
      </c>
      <c r="AN1793" s="98">
        <f t="shared" si="414"/>
        <v>0</v>
      </c>
      <c r="AO1793" s="99" t="e">
        <f>SUMIF([1]Sheet1!$AB:$AB,E1793,[1]Sheet1!$AA:$AA)</f>
        <v>#VALUE!</v>
      </c>
      <c r="AP1793" s="100">
        <f t="shared" si="415"/>
        <v>1</v>
      </c>
      <c r="AQ1793" s="97">
        <f t="shared" si="416"/>
        <v>0</v>
      </c>
      <c r="AR1793" s="100">
        <f t="shared" si="417"/>
        <v>0.99999999999999989</v>
      </c>
      <c r="AS1793" s="101">
        <f t="shared" si="418"/>
        <v>0</v>
      </c>
      <c r="AT1793" s="100">
        <v>0.13382829726409717</v>
      </c>
      <c r="AU1793" s="108">
        <f t="shared" si="419"/>
        <v>1</v>
      </c>
    </row>
    <row r="1794" spans="1:47" hidden="1">
      <c r="A1794" s="21">
        <v>44927</v>
      </c>
      <c r="B1794" s="23" t="s">
        <v>13</v>
      </c>
      <c r="C1794" s="23" t="s">
        <v>1697</v>
      </c>
      <c r="D1794" s="23" t="s">
        <v>2016</v>
      </c>
      <c r="E1794" s="23">
        <v>1002050519</v>
      </c>
      <c r="F1794" s="23" t="s">
        <v>15</v>
      </c>
      <c r="G1794" s="23">
        <v>1069250</v>
      </c>
      <c r="H1794" s="37" t="s">
        <v>20</v>
      </c>
      <c r="I1794" s="4" t="s">
        <v>3512</v>
      </c>
      <c r="J1794" s="4" t="s">
        <v>3512</v>
      </c>
      <c r="K1794" s="24">
        <v>3117</v>
      </c>
      <c r="L1794" s="24">
        <v>3117</v>
      </c>
      <c r="M1794" s="29">
        <v>1</v>
      </c>
      <c r="N1794" s="29">
        <v>1</v>
      </c>
      <c r="O1794" s="29">
        <v>0</v>
      </c>
      <c r="P1794" s="29">
        <v>3117</v>
      </c>
      <c r="Q1794" s="29">
        <v>0</v>
      </c>
      <c r="R1794" s="28">
        <v>199562.43</v>
      </c>
      <c r="S1794" s="28">
        <v>0</v>
      </c>
      <c r="T1794" s="28">
        <v>199600</v>
      </c>
      <c r="U1794" s="28">
        <v>0</v>
      </c>
      <c r="V1794" s="29">
        <v>1</v>
      </c>
      <c r="W1794" s="29">
        <v>0</v>
      </c>
      <c r="X1794" s="32">
        <f t="shared" si="405"/>
        <v>1</v>
      </c>
      <c r="Y1794" s="33">
        <f t="shared" si="406"/>
        <v>3117</v>
      </c>
      <c r="Z1794" s="33">
        <f t="shared" si="407"/>
        <v>199562.43</v>
      </c>
      <c r="AA1794" s="33">
        <f t="shared" si="408"/>
        <v>199600</v>
      </c>
      <c r="AB1794" s="5">
        <v>1</v>
      </c>
      <c r="AC1794" s="6">
        <v>172598.44</v>
      </c>
      <c r="AD1794" s="32">
        <v>0</v>
      </c>
      <c r="AE1794" s="67">
        <f t="shared" si="409"/>
        <v>1</v>
      </c>
      <c r="AF1794" s="70">
        <f>IF(C1794=Sheet6!$E$3,Sheet6!$E$4,IF('January 2023'!C1794=Sheet6!$F$3,Sheet6!$F$4,IF('January 2023'!C1794=Sheet6!$G$3,Sheet6!$G$4,IF('January 2023'!C1794=Sheet6!$H$3,Sheet6!$H$4,IF('January 2023'!C1794=Sheet6!$I$3,Sheet6!$I$4,IF('January 2023'!C1794=Sheet6!$J$3,Sheet6!$J$4,IF('January 2023'!C1794=Sheet6!$K$3,Sheet6!$K$4,IF('January 2023'!C1794=Sheet6!$L$3,Sheet6!$L$4))))))))</f>
        <v>0.13382829726409717</v>
      </c>
      <c r="AG1794" s="74">
        <f t="shared" si="410"/>
        <v>1</v>
      </c>
      <c r="AH1794" s="71">
        <v>0.81</v>
      </c>
      <c r="AI1794" s="72">
        <f t="shared" si="411"/>
        <v>1</v>
      </c>
      <c r="AJ1794" s="73">
        <f t="shared" si="412"/>
        <v>1</v>
      </c>
      <c r="AK1794" s="73">
        <v>0.70834941809745677</v>
      </c>
      <c r="AL1794" s="95">
        <f t="shared" si="413"/>
        <v>1</v>
      </c>
      <c r="AM1794" s="107">
        <v>0</v>
      </c>
      <c r="AN1794" s="98">
        <f t="shared" si="414"/>
        <v>0</v>
      </c>
      <c r="AO1794" s="99" t="e">
        <f>SUMIF([1]Sheet1!$AB:$AB,E1794,[1]Sheet1!$AA:$AA)</f>
        <v>#VALUE!</v>
      </c>
      <c r="AP1794" s="100">
        <f t="shared" si="415"/>
        <v>1</v>
      </c>
      <c r="AQ1794" s="97">
        <f t="shared" si="416"/>
        <v>0</v>
      </c>
      <c r="AR1794" s="100">
        <f t="shared" si="417"/>
        <v>1.0001882618887734</v>
      </c>
      <c r="AS1794" s="101">
        <f t="shared" si="418"/>
        <v>-1.882618887734111E-4</v>
      </c>
      <c r="AT1794" s="100">
        <v>0.13382829726409717</v>
      </c>
      <c r="AU1794" s="108">
        <f t="shared" si="419"/>
        <v>1</v>
      </c>
    </row>
    <row r="1795" spans="1:47" hidden="1">
      <c r="A1795" s="21">
        <v>44927</v>
      </c>
      <c r="B1795" s="22" t="s">
        <v>13</v>
      </c>
      <c r="C1795" s="22" t="s">
        <v>1697</v>
      </c>
      <c r="D1795" s="22" t="s">
        <v>1973</v>
      </c>
      <c r="E1795" s="22">
        <v>1003633454</v>
      </c>
      <c r="F1795" s="23" t="s">
        <v>15</v>
      </c>
      <c r="G1795" s="22">
        <v>1069292</v>
      </c>
      <c r="H1795" s="36" t="s">
        <v>20</v>
      </c>
      <c r="I1795" s="4" t="s">
        <v>3512</v>
      </c>
      <c r="J1795" s="4" t="s">
        <v>3512</v>
      </c>
      <c r="K1795" s="24">
        <v>2927</v>
      </c>
      <c r="L1795" s="25">
        <v>2927</v>
      </c>
      <c r="M1795" s="26">
        <v>1</v>
      </c>
      <c r="N1795" s="26">
        <v>1</v>
      </c>
      <c r="O1795" s="26">
        <v>0</v>
      </c>
      <c r="P1795" s="26">
        <v>2927</v>
      </c>
      <c r="Q1795" s="26">
        <v>0</v>
      </c>
      <c r="R1795" s="27">
        <v>187397.89</v>
      </c>
      <c r="S1795" s="27">
        <v>0</v>
      </c>
      <c r="T1795" s="28">
        <v>374795.78</v>
      </c>
      <c r="U1795" s="27">
        <v>0</v>
      </c>
      <c r="V1795" s="29">
        <v>1</v>
      </c>
      <c r="W1795" s="26">
        <v>0</v>
      </c>
      <c r="X1795" s="30">
        <f t="shared" si="405"/>
        <v>1</v>
      </c>
      <c r="Y1795" s="31">
        <f t="shared" si="406"/>
        <v>2927</v>
      </c>
      <c r="Z1795" s="31">
        <f t="shared" si="407"/>
        <v>187397.89</v>
      </c>
      <c r="AA1795" s="31">
        <f t="shared" si="408"/>
        <v>374795.78</v>
      </c>
      <c r="AB1795" s="5">
        <v>1</v>
      </c>
      <c r="AC1795" s="6">
        <v>10627.59</v>
      </c>
      <c r="AD1795" s="30">
        <v>0</v>
      </c>
      <c r="AE1795" s="67">
        <f t="shared" si="409"/>
        <v>1</v>
      </c>
      <c r="AF1795" s="70">
        <f>IF(C1795=Sheet6!$E$3,Sheet6!$E$4,IF('January 2023'!C1795=Sheet6!$F$3,Sheet6!$F$4,IF('January 2023'!C1795=Sheet6!$G$3,Sheet6!$G$4,IF('January 2023'!C1795=Sheet6!$H$3,Sheet6!$H$4,IF('January 2023'!C1795=Sheet6!$I$3,Sheet6!$I$4,IF('January 2023'!C1795=Sheet6!$J$3,Sheet6!$J$4,IF('January 2023'!C1795=Sheet6!$K$3,Sheet6!$K$4,IF('January 2023'!C1795=Sheet6!$L$3,Sheet6!$L$4))))))))</f>
        <v>0.13382829726409717</v>
      </c>
      <c r="AG1795" s="74">
        <f t="shared" si="410"/>
        <v>1</v>
      </c>
      <c r="AH1795" s="71">
        <v>0.81</v>
      </c>
      <c r="AI1795" s="72">
        <f t="shared" si="411"/>
        <v>1</v>
      </c>
      <c r="AJ1795" s="73">
        <f t="shared" si="412"/>
        <v>1</v>
      </c>
      <c r="AK1795" s="73">
        <v>0.70834941809745677</v>
      </c>
      <c r="AL1795" s="95">
        <f t="shared" si="413"/>
        <v>1</v>
      </c>
      <c r="AM1795" s="107">
        <v>0</v>
      </c>
      <c r="AN1795" s="98">
        <f t="shared" si="414"/>
        <v>0</v>
      </c>
      <c r="AO1795" s="99" t="e">
        <f>SUMIF([1]Sheet1!$AB:$AB,E1795,[1]Sheet1!$AA:$AA)</f>
        <v>#VALUE!</v>
      </c>
      <c r="AP1795" s="100">
        <f t="shared" si="415"/>
        <v>1</v>
      </c>
      <c r="AQ1795" s="97">
        <f t="shared" si="416"/>
        <v>0</v>
      </c>
      <c r="AR1795" s="100">
        <f t="shared" si="417"/>
        <v>2</v>
      </c>
      <c r="AS1795" s="101">
        <f t="shared" si="418"/>
        <v>-1</v>
      </c>
      <c r="AT1795" s="100">
        <v>0.13382829726409717</v>
      </c>
      <c r="AU1795" s="108">
        <f t="shared" si="419"/>
        <v>1</v>
      </c>
    </row>
    <row r="1796" spans="1:47" hidden="1">
      <c r="A1796" s="21">
        <v>44927</v>
      </c>
      <c r="B1796" s="23" t="s">
        <v>13</v>
      </c>
      <c r="C1796" s="23" t="s">
        <v>1697</v>
      </c>
      <c r="D1796" s="23" t="s">
        <v>2058</v>
      </c>
      <c r="E1796" s="23">
        <v>1002050229</v>
      </c>
      <c r="F1796" s="23" t="s">
        <v>15</v>
      </c>
      <c r="G1796" s="23">
        <v>1069250</v>
      </c>
      <c r="H1796" s="37" t="s">
        <v>20</v>
      </c>
      <c r="I1796" s="4" t="s">
        <v>3512</v>
      </c>
      <c r="J1796" s="4" t="s">
        <v>3512</v>
      </c>
      <c r="K1796" s="24">
        <v>2534</v>
      </c>
      <c r="L1796" s="24">
        <v>2534</v>
      </c>
      <c r="M1796" s="29">
        <v>1</v>
      </c>
      <c r="N1796" s="29">
        <v>1</v>
      </c>
      <c r="O1796" s="29">
        <v>0</v>
      </c>
      <c r="P1796" s="29">
        <v>2534</v>
      </c>
      <c r="Q1796" s="29">
        <v>0</v>
      </c>
      <c r="R1796" s="28">
        <v>162236.50999999998</v>
      </c>
      <c r="S1796" s="28">
        <v>0</v>
      </c>
      <c r="T1796" s="28">
        <v>163500</v>
      </c>
      <c r="U1796" s="28">
        <v>0</v>
      </c>
      <c r="V1796" s="29">
        <v>1</v>
      </c>
      <c r="W1796" s="29">
        <v>0</v>
      </c>
      <c r="X1796" s="32">
        <f t="shared" ref="X1796:X1859" si="420">IFERROR(SUM(M1796,O1796),"")</f>
        <v>1</v>
      </c>
      <c r="Y1796" s="33">
        <f t="shared" ref="Y1796:Y1859" si="421">IFERROR(SUM(P1796:Q1796),"")</f>
        <v>2534</v>
      </c>
      <c r="Z1796" s="33">
        <f t="shared" ref="Z1796:Z1859" si="422">IFERROR(SUM(R1796:S1796),"")</f>
        <v>162236.50999999998</v>
      </c>
      <c r="AA1796" s="33">
        <f t="shared" ref="AA1796:AA1859" si="423">IFERROR(SUM(T1796:U1796),"")</f>
        <v>163500</v>
      </c>
      <c r="AB1796" s="5">
        <v>1</v>
      </c>
      <c r="AC1796" s="6">
        <v>137227.29999999999</v>
      </c>
      <c r="AD1796" s="32">
        <v>0</v>
      </c>
      <c r="AE1796" s="67">
        <f t="shared" si="409"/>
        <v>1</v>
      </c>
      <c r="AF1796" s="70">
        <f>IF(C1796=Sheet6!$E$3,Sheet6!$E$4,IF('January 2023'!C1796=Sheet6!$F$3,Sheet6!$F$4,IF('January 2023'!C1796=Sheet6!$G$3,Sheet6!$G$4,IF('January 2023'!C1796=Sheet6!$H$3,Sheet6!$H$4,IF('January 2023'!C1796=Sheet6!$I$3,Sheet6!$I$4,IF('January 2023'!C1796=Sheet6!$J$3,Sheet6!$J$4,IF('January 2023'!C1796=Sheet6!$K$3,Sheet6!$K$4,IF('January 2023'!C1796=Sheet6!$L$3,Sheet6!$L$4))))))))</f>
        <v>0.13382829726409717</v>
      </c>
      <c r="AG1796" s="74">
        <f t="shared" si="410"/>
        <v>1</v>
      </c>
      <c r="AH1796" s="71">
        <v>0.81</v>
      </c>
      <c r="AI1796" s="72">
        <f t="shared" si="411"/>
        <v>1</v>
      </c>
      <c r="AJ1796" s="73">
        <f t="shared" si="412"/>
        <v>1</v>
      </c>
      <c r="AK1796" s="73">
        <v>0.70834941809745677</v>
      </c>
      <c r="AL1796" s="95">
        <f t="shared" si="413"/>
        <v>1</v>
      </c>
      <c r="AM1796" s="107">
        <v>0</v>
      </c>
      <c r="AN1796" s="98">
        <f t="shared" si="414"/>
        <v>0</v>
      </c>
      <c r="AO1796" s="99" t="e">
        <f>SUMIF([1]Sheet1!$AB:$AB,E1796,[1]Sheet1!$AA:$AA)</f>
        <v>#VALUE!</v>
      </c>
      <c r="AP1796" s="100">
        <f t="shared" si="415"/>
        <v>1</v>
      </c>
      <c r="AQ1796" s="97">
        <f t="shared" si="416"/>
        <v>0</v>
      </c>
      <c r="AR1796" s="100">
        <f t="shared" si="417"/>
        <v>1.0077879510598449</v>
      </c>
      <c r="AS1796" s="101">
        <f t="shared" si="418"/>
        <v>-7.7879510598448665E-3</v>
      </c>
      <c r="AT1796" s="100">
        <v>0.13382829726409717</v>
      </c>
      <c r="AU1796" s="108">
        <f t="shared" si="419"/>
        <v>1</v>
      </c>
    </row>
    <row r="1797" spans="1:47" hidden="1">
      <c r="A1797" s="21">
        <v>44927</v>
      </c>
      <c r="B1797" s="22" t="s">
        <v>13</v>
      </c>
      <c r="C1797" s="22" t="s">
        <v>1697</v>
      </c>
      <c r="D1797" s="22" t="s">
        <v>2158</v>
      </c>
      <c r="E1797" s="22">
        <v>1002050482</v>
      </c>
      <c r="F1797" s="23" t="s">
        <v>15</v>
      </c>
      <c r="G1797" s="22">
        <v>1069250</v>
      </c>
      <c r="H1797" s="36" t="s">
        <v>20</v>
      </c>
      <c r="I1797" s="4" t="s">
        <v>3512</v>
      </c>
      <c r="J1797" s="4" t="s">
        <v>3512</v>
      </c>
      <c r="K1797" s="24">
        <v>1693</v>
      </c>
      <c r="L1797" s="25">
        <v>1693</v>
      </c>
      <c r="M1797" s="26">
        <v>1</v>
      </c>
      <c r="N1797" s="26">
        <v>1</v>
      </c>
      <c r="O1797" s="26">
        <v>0</v>
      </c>
      <c r="P1797" s="26">
        <v>1693</v>
      </c>
      <c r="Q1797" s="26">
        <v>0</v>
      </c>
      <c r="R1797" s="27">
        <v>108392.43000000001</v>
      </c>
      <c r="S1797" s="27">
        <v>0</v>
      </c>
      <c r="T1797" s="28">
        <v>108392.43</v>
      </c>
      <c r="U1797" s="27">
        <v>0</v>
      </c>
      <c r="V1797" s="29">
        <v>1</v>
      </c>
      <c r="W1797" s="26">
        <v>0</v>
      </c>
      <c r="X1797" s="30">
        <f t="shared" si="420"/>
        <v>1</v>
      </c>
      <c r="Y1797" s="31">
        <f t="shared" si="421"/>
        <v>1693</v>
      </c>
      <c r="Z1797" s="31">
        <f t="shared" si="422"/>
        <v>108392.43000000001</v>
      </c>
      <c r="AA1797" s="31">
        <f t="shared" si="423"/>
        <v>108392.43</v>
      </c>
      <c r="AB1797" s="5">
        <v>1</v>
      </c>
      <c r="AC1797" s="6">
        <v>113521.61</v>
      </c>
      <c r="AD1797" s="30">
        <v>0</v>
      </c>
      <c r="AE1797" s="67">
        <f t="shared" ref="AE1797:AE1860" si="424">IFERROR((AB1797/X1797),"")</f>
        <v>1</v>
      </c>
      <c r="AF1797" s="70">
        <f>IF(C1797=Sheet6!$E$3,Sheet6!$E$4,IF('January 2023'!C1797=Sheet6!$F$3,Sheet6!$F$4,IF('January 2023'!C1797=Sheet6!$G$3,Sheet6!$G$4,IF('January 2023'!C1797=Sheet6!$H$3,Sheet6!$H$4,IF('January 2023'!C1797=Sheet6!$I$3,Sheet6!$I$4,IF('January 2023'!C1797=Sheet6!$J$3,Sheet6!$J$4,IF('January 2023'!C1797=Sheet6!$K$3,Sheet6!$K$4,IF('January 2023'!C1797=Sheet6!$L$3,Sheet6!$L$4))))))))</f>
        <v>0.13382829726409717</v>
      </c>
      <c r="AG1797" s="74">
        <f t="shared" ref="AG1797:AG1860" si="425">IFERROR(Y1797/L1797,0)</f>
        <v>1</v>
      </c>
      <c r="AH1797" s="71">
        <v>0.81</v>
      </c>
      <c r="AI1797" s="72">
        <f t="shared" ref="AI1797:AI1860" si="426">IF(AG1797&gt;AH1797,1,0)</f>
        <v>1</v>
      </c>
      <c r="AJ1797" s="73">
        <f t="shared" ref="AJ1797:AJ1860" si="427">IFERROR(AB1797/X1797,0)</f>
        <v>1</v>
      </c>
      <c r="AK1797" s="73">
        <v>0.70834941809745677</v>
      </c>
      <c r="AL1797" s="95">
        <f t="shared" ref="AL1797:AL1860" si="428">IF(AJ1797&gt;=AK1797,1,0)</f>
        <v>1</v>
      </c>
      <c r="AM1797" s="107">
        <v>0</v>
      </c>
      <c r="AN1797" s="98">
        <f t="shared" ref="AN1797:AN1860" si="429">IF(((AH1797*L1797)-(AG1797*L1797))&lt;0,0,((AH1797*L1797)-(AG1797*L1797)))</f>
        <v>0</v>
      </c>
      <c r="AO1797" s="99" t="e">
        <f>SUMIF([1]Sheet1!$AB:$AB,E1797,[1]Sheet1!$AA:$AA)</f>
        <v>#VALUE!</v>
      </c>
      <c r="AP1797" s="100">
        <f t="shared" ref="AP1797:AP1860" si="430">IF(AN1797=0,100%,IFERROR((AO1797/AN1797),""))</f>
        <v>1</v>
      </c>
      <c r="AQ1797" s="97">
        <f t="shared" ref="AQ1797:AQ1860" si="431">IF(AND(AN1797&gt;0,AP1797&gt;=100%),1,0)</f>
        <v>0</v>
      </c>
      <c r="AR1797" s="100">
        <f t="shared" ref="AR1797:AR1860" si="432">IFERROR(AA1797/Z1797,0)</f>
        <v>0.99999999999999989</v>
      </c>
      <c r="AS1797" s="101">
        <f t="shared" ref="AS1797:AS1860" si="433">1-(AR1797*AG1797)</f>
        <v>0</v>
      </c>
      <c r="AT1797" s="100">
        <v>0.13382829726409717</v>
      </c>
      <c r="AU1797" s="108">
        <f t="shared" ref="AU1797:AU1860" si="434">IF(AS1797&lt;=AT1797,1,0)</f>
        <v>1</v>
      </c>
    </row>
    <row r="1798" spans="1:47" hidden="1">
      <c r="A1798" s="21">
        <v>44927</v>
      </c>
      <c r="B1798" s="23" t="s">
        <v>13</v>
      </c>
      <c r="C1798" s="23" t="s">
        <v>1697</v>
      </c>
      <c r="D1798" s="23" t="s">
        <v>2148</v>
      </c>
      <c r="E1798" s="23">
        <v>1002050329</v>
      </c>
      <c r="F1798" s="23" t="s">
        <v>15</v>
      </c>
      <c r="G1798" s="23">
        <v>1069246</v>
      </c>
      <c r="H1798" s="37" t="s">
        <v>20</v>
      </c>
      <c r="I1798" s="4" t="s">
        <v>3512</v>
      </c>
      <c r="J1798" s="4" t="s">
        <v>3512</v>
      </c>
      <c r="K1798" s="24">
        <v>1318</v>
      </c>
      <c r="L1798" s="24">
        <v>1318</v>
      </c>
      <c r="M1798" s="29">
        <v>1</v>
      </c>
      <c r="N1798" s="29">
        <v>1</v>
      </c>
      <c r="O1798" s="29">
        <v>0</v>
      </c>
      <c r="P1798" s="29">
        <v>1318</v>
      </c>
      <c r="Q1798" s="29">
        <v>0</v>
      </c>
      <c r="R1798" s="28">
        <v>84383.47</v>
      </c>
      <c r="S1798" s="28">
        <v>0</v>
      </c>
      <c r="T1798" s="28">
        <v>90000</v>
      </c>
      <c r="U1798" s="28">
        <v>0</v>
      </c>
      <c r="V1798" s="29">
        <v>1</v>
      </c>
      <c r="W1798" s="29">
        <v>0</v>
      </c>
      <c r="X1798" s="32">
        <f t="shared" si="420"/>
        <v>1</v>
      </c>
      <c r="Y1798" s="33">
        <f t="shared" si="421"/>
        <v>1318</v>
      </c>
      <c r="Z1798" s="33">
        <f t="shared" si="422"/>
        <v>84383.47</v>
      </c>
      <c r="AA1798" s="33">
        <f t="shared" si="423"/>
        <v>90000</v>
      </c>
      <c r="AB1798" s="5">
        <v>1</v>
      </c>
      <c r="AC1798" s="6">
        <v>64699.88</v>
      </c>
      <c r="AD1798" s="32">
        <v>0</v>
      </c>
      <c r="AE1798" s="67">
        <f t="shared" si="424"/>
        <v>1</v>
      </c>
      <c r="AF1798" s="70">
        <f>IF(C1798=Sheet6!$E$3,Sheet6!$E$4,IF('January 2023'!C1798=Sheet6!$F$3,Sheet6!$F$4,IF('January 2023'!C1798=Sheet6!$G$3,Sheet6!$G$4,IF('January 2023'!C1798=Sheet6!$H$3,Sheet6!$H$4,IF('January 2023'!C1798=Sheet6!$I$3,Sheet6!$I$4,IF('January 2023'!C1798=Sheet6!$J$3,Sheet6!$J$4,IF('January 2023'!C1798=Sheet6!$K$3,Sheet6!$K$4,IF('January 2023'!C1798=Sheet6!$L$3,Sheet6!$L$4))))))))</f>
        <v>0.13382829726409717</v>
      </c>
      <c r="AG1798" s="74">
        <f t="shared" si="425"/>
        <v>1</v>
      </c>
      <c r="AH1798" s="71">
        <v>0.81</v>
      </c>
      <c r="AI1798" s="72">
        <f t="shared" si="426"/>
        <v>1</v>
      </c>
      <c r="AJ1798" s="73">
        <f t="shared" si="427"/>
        <v>1</v>
      </c>
      <c r="AK1798" s="73">
        <v>0.70834941809745677</v>
      </c>
      <c r="AL1798" s="95">
        <f t="shared" si="428"/>
        <v>1</v>
      </c>
      <c r="AM1798" s="107">
        <v>0</v>
      </c>
      <c r="AN1798" s="98">
        <f t="shared" si="429"/>
        <v>0</v>
      </c>
      <c r="AO1798" s="99" t="e">
        <f>SUMIF([1]Sheet1!$AB:$AB,E1798,[1]Sheet1!$AA:$AA)</f>
        <v>#VALUE!</v>
      </c>
      <c r="AP1798" s="100">
        <f t="shared" si="430"/>
        <v>1</v>
      </c>
      <c r="AQ1798" s="97">
        <f t="shared" si="431"/>
        <v>0</v>
      </c>
      <c r="AR1798" s="100">
        <f t="shared" si="432"/>
        <v>1.0665595998837212</v>
      </c>
      <c r="AS1798" s="101">
        <f t="shared" si="433"/>
        <v>-6.6559599883721177E-2</v>
      </c>
      <c r="AT1798" s="100">
        <v>0.13382829726409717</v>
      </c>
      <c r="AU1798" s="108">
        <f t="shared" si="434"/>
        <v>1</v>
      </c>
    </row>
    <row r="1799" spans="1:47" hidden="1">
      <c r="A1799" s="21">
        <v>44927</v>
      </c>
      <c r="B1799" s="23" t="s">
        <v>13</v>
      </c>
      <c r="C1799" s="23" t="s">
        <v>1697</v>
      </c>
      <c r="D1799" s="23" t="s">
        <v>2149</v>
      </c>
      <c r="E1799" s="23">
        <v>1002050659</v>
      </c>
      <c r="F1799" s="23" t="s">
        <v>15</v>
      </c>
      <c r="G1799" s="23">
        <v>1069246</v>
      </c>
      <c r="H1799" s="37" t="s">
        <v>20</v>
      </c>
      <c r="I1799" s="4" t="s">
        <v>3512</v>
      </c>
      <c r="J1799" s="4" t="s">
        <v>3512</v>
      </c>
      <c r="K1799" s="24">
        <v>1272</v>
      </c>
      <c r="L1799" s="24">
        <v>1272</v>
      </c>
      <c r="M1799" s="29">
        <v>1</v>
      </c>
      <c r="N1799" s="29">
        <v>1</v>
      </c>
      <c r="O1799" s="29">
        <v>0</v>
      </c>
      <c r="P1799" s="29">
        <v>1272</v>
      </c>
      <c r="Q1799" s="29">
        <v>0</v>
      </c>
      <c r="R1799" s="28">
        <v>81438.38</v>
      </c>
      <c r="S1799" s="28">
        <v>0</v>
      </c>
      <c r="T1799" s="28">
        <v>81000</v>
      </c>
      <c r="U1799" s="28">
        <v>0</v>
      </c>
      <c r="V1799" s="29">
        <v>1</v>
      </c>
      <c r="W1799" s="29">
        <v>0</v>
      </c>
      <c r="X1799" s="32">
        <f t="shared" si="420"/>
        <v>1</v>
      </c>
      <c r="Y1799" s="33">
        <f t="shared" si="421"/>
        <v>1272</v>
      </c>
      <c r="Z1799" s="33">
        <f t="shared" si="422"/>
        <v>81438.38</v>
      </c>
      <c r="AA1799" s="33">
        <f t="shared" si="423"/>
        <v>81000</v>
      </c>
      <c r="AB1799" s="5">
        <v>1</v>
      </c>
      <c r="AC1799" s="6">
        <v>77121.17</v>
      </c>
      <c r="AD1799" s="32">
        <v>0</v>
      </c>
      <c r="AE1799" s="67">
        <f t="shared" si="424"/>
        <v>1</v>
      </c>
      <c r="AF1799" s="70">
        <f>IF(C1799=Sheet6!$E$3,Sheet6!$E$4,IF('January 2023'!C1799=Sheet6!$F$3,Sheet6!$F$4,IF('January 2023'!C1799=Sheet6!$G$3,Sheet6!$G$4,IF('January 2023'!C1799=Sheet6!$H$3,Sheet6!$H$4,IF('January 2023'!C1799=Sheet6!$I$3,Sheet6!$I$4,IF('January 2023'!C1799=Sheet6!$J$3,Sheet6!$J$4,IF('January 2023'!C1799=Sheet6!$K$3,Sheet6!$K$4,IF('January 2023'!C1799=Sheet6!$L$3,Sheet6!$L$4))))))))</f>
        <v>0.13382829726409717</v>
      </c>
      <c r="AG1799" s="74">
        <f t="shared" si="425"/>
        <v>1</v>
      </c>
      <c r="AH1799" s="71">
        <v>0.81</v>
      </c>
      <c r="AI1799" s="72">
        <f t="shared" si="426"/>
        <v>1</v>
      </c>
      <c r="AJ1799" s="73">
        <f t="shared" si="427"/>
        <v>1</v>
      </c>
      <c r="AK1799" s="73">
        <v>0.70834941809745677</v>
      </c>
      <c r="AL1799" s="95">
        <f t="shared" si="428"/>
        <v>1</v>
      </c>
      <c r="AM1799" s="107">
        <v>0</v>
      </c>
      <c r="AN1799" s="98">
        <f t="shared" si="429"/>
        <v>0</v>
      </c>
      <c r="AO1799" s="99" t="e">
        <f>SUMIF([1]Sheet1!$AB:$AB,E1799,[1]Sheet1!$AA:$AA)</f>
        <v>#VALUE!</v>
      </c>
      <c r="AP1799" s="100">
        <f t="shared" si="430"/>
        <v>1</v>
      </c>
      <c r="AQ1799" s="97">
        <f t="shared" si="431"/>
        <v>0</v>
      </c>
      <c r="AR1799" s="100">
        <f t="shared" si="432"/>
        <v>0.99461703437617488</v>
      </c>
      <c r="AS1799" s="101">
        <f t="shared" si="433"/>
        <v>5.38296562382512E-3</v>
      </c>
      <c r="AT1799" s="100">
        <v>0.13382829726409717</v>
      </c>
      <c r="AU1799" s="108">
        <f t="shared" si="434"/>
        <v>1</v>
      </c>
    </row>
    <row r="1800" spans="1:47" hidden="1">
      <c r="A1800" s="21">
        <v>44927</v>
      </c>
      <c r="B1800" s="22" t="s">
        <v>13</v>
      </c>
      <c r="C1800" s="22" t="s">
        <v>1697</v>
      </c>
      <c r="D1800" s="22" t="s">
        <v>2136</v>
      </c>
      <c r="E1800" s="22">
        <v>1002050628</v>
      </c>
      <c r="F1800" s="23" t="s">
        <v>15</v>
      </c>
      <c r="G1800" s="22">
        <v>1069292</v>
      </c>
      <c r="H1800" s="36" t="s">
        <v>20</v>
      </c>
      <c r="I1800" s="4" t="s">
        <v>3512</v>
      </c>
      <c r="J1800" s="4" t="s">
        <v>3512</v>
      </c>
      <c r="K1800" s="24">
        <v>947</v>
      </c>
      <c r="L1800" s="25">
        <v>947</v>
      </c>
      <c r="M1800" s="26">
        <v>1</v>
      </c>
      <c r="N1800" s="26">
        <v>1</v>
      </c>
      <c r="O1800" s="26">
        <v>0</v>
      </c>
      <c r="P1800" s="26">
        <v>947</v>
      </c>
      <c r="Q1800" s="26">
        <v>0</v>
      </c>
      <c r="R1800" s="27">
        <v>60630.61</v>
      </c>
      <c r="S1800" s="27">
        <v>0</v>
      </c>
      <c r="T1800" s="28">
        <v>65000</v>
      </c>
      <c r="U1800" s="27">
        <v>0</v>
      </c>
      <c r="V1800" s="29">
        <v>1</v>
      </c>
      <c r="W1800" s="26">
        <v>0</v>
      </c>
      <c r="X1800" s="30">
        <f t="shared" si="420"/>
        <v>1</v>
      </c>
      <c r="Y1800" s="31">
        <f t="shared" si="421"/>
        <v>947</v>
      </c>
      <c r="Z1800" s="31">
        <f t="shared" si="422"/>
        <v>60630.61</v>
      </c>
      <c r="AA1800" s="31">
        <f t="shared" si="423"/>
        <v>65000</v>
      </c>
      <c r="AB1800" s="5">
        <v>1</v>
      </c>
      <c r="AC1800" s="6">
        <v>1983813.53</v>
      </c>
      <c r="AD1800" s="30">
        <v>0</v>
      </c>
      <c r="AE1800" s="67">
        <f t="shared" si="424"/>
        <v>1</v>
      </c>
      <c r="AF1800" s="70">
        <f>IF(C1800=Sheet6!$E$3,Sheet6!$E$4,IF('January 2023'!C1800=Sheet6!$F$3,Sheet6!$F$4,IF('January 2023'!C1800=Sheet6!$G$3,Sheet6!$G$4,IF('January 2023'!C1800=Sheet6!$H$3,Sheet6!$H$4,IF('January 2023'!C1800=Sheet6!$I$3,Sheet6!$I$4,IF('January 2023'!C1800=Sheet6!$J$3,Sheet6!$J$4,IF('January 2023'!C1800=Sheet6!$K$3,Sheet6!$K$4,IF('January 2023'!C1800=Sheet6!$L$3,Sheet6!$L$4))))))))</f>
        <v>0.13382829726409717</v>
      </c>
      <c r="AG1800" s="74">
        <f t="shared" si="425"/>
        <v>1</v>
      </c>
      <c r="AH1800" s="71">
        <v>0.81</v>
      </c>
      <c r="AI1800" s="72">
        <f t="shared" si="426"/>
        <v>1</v>
      </c>
      <c r="AJ1800" s="73">
        <f t="shared" si="427"/>
        <v>1</v>
      </c>
      <c r="AK1800" s="73">
        <v>0.70834941809745677</v>
      </c>
      <c r="AL1800" s="95">
        <f t="shared" si="428"/>
        <v>1</v>
      </c>
      <c r="AM1800" s="107">
        <v>0</v>
      </c>
      <c r="AN1800" s="98">
        <f t="shared" si="429"/>
        <v>0</v>
      </c>
      <c r="AO1800" s="99" t="e">
        <f>SUMIF([1]Sheet1!$AB:$AB,E1800,[1]Sheet1!$AA:$AA)</f>
        <v>#VALUE!</v>
      </c>
      <c r="AP1800" s="100">
        <f t="shared" si="430"/>
        <v>1</v>
      </c>
      <c r="AQ1800" s="97">
        <f t="shared" si="431"/>
        <v>0</v>
      </c>
      <c r="AR1800" s="100">
        <f t="shared" si="432"/>
        <v>1.0720657436895324</v>
      </c>
      <c r="AS1800" s="101">
        <f t="shared" si="433"/>
        <v>-7.2065743689532447E-2</v>
      </c>
      <c r="AT1800" s="100">
        <v>0.13382829726409717</v>
      </c>
      <c r="AU1800" s="108">
        <f t="shared" si="434"/>
        <v>1</v>
      </c>
    </row>
    <row r="1801" spans="1:47" hidden="1">
      <c r="A1801" s="21">
        <v>44927</v>
      </c>
      <c r="B1801" s="23" t="s">
        <v>13</v>
      </c>
      <c r="C1801" s="23" t="s">
        <v>1697</v>
      </c>
      <c r="D1801" s="23" t="s">
        <v>2174</v>
      </c>
      <c r="E1801" s="23">
        <v>1003632932</v>
      </c>
      <c r="F1801" s="23" t="s">
        <v>15</v>
      </c>
      <c r="G1801" s="23">
        <v>1069246</v>
      </c>
      <c r="H1801" s="37" t="s">
        <v>20</v>
      </c>
      <c r="I1801" s="4" t="s">
        <v>3512</v>
      </c>
      <c r="J1801" s="4" t="s">
        <v>3512</v>
      </c>
      <c r="K1801" s="24">
        <v>613.52000000000044</v>
      </c>
      <c r="L1801" s="24">
        <v>613.52000000000044</v>
      </c>
      <c r="M1801" s="29">
        <v>1</v>
      </c>
      <c r="N1801" s="29">
        <v>1</v>
      </c>
      <c r="O1801" s="29">
        <v>0</v>
      </c>
      <c r="P1801" s="29">
        <v>614</v>
      </c>
      <c r="Q1801" s="29">
        <v>0</v>
      </c>
      <c r="R1801" s="28">
        <v>39310.660000000003</v>
      </c>
      <c r="S1801" s="28">
        <v>0</v>
      </c>
      <c r="T1801" s="28">
        <v>40000</v>
      </c>
      <c r="U1801" s="28">
        <v>0</v>
      </c>
      <c r="V1801" s="29">
        <v>1</v>
      </c>
      <c r="W1801" s="29">
        <v>0</v>
      </c>
      <c r="X1801" s="32">
        <f t="shared" si="420"/>
        <v>1</v>
      </c>
      <c r="Y1801" s="33">
        <f t="shared" si="421"/>
        <v>614</v>
      </c>
      <c r="Z1801" s="33">
        <f t="shared" si="422"/>
        <v>39310.660000000003</v>
      </c>
      <c r="AA1801" s="33">
        <f t="shared" si="423"/>
        <v>40000</v>
      </c>
      <c r="AB1801" s="5">
        <v>1</v>
      </c>
      <c r="AC1801" s="6">
        <v>34015.03</v>
      </c>
      <c r="AD1801" s="32">
        <v>0</v>
      </c>
      <c r="AE1801" s="67">
        <f t="shared" si="424"/>
        <v>1</v>
      </c>
      <c r="AF1801" s="70">
        <f>IF(C1801=Sheet6!$E$3,Sheet6!$E$4,IF('January 2023'!C1801=Sheet6!$F$3,Sheet6!$F$4,IF('January 2023'!C1801=Sheet6!$G$3,Sheet6!$G$4,IF('January 2023'!C1801=Sheet6!$H$3,Sheet6!$H$4,IF('January 2023'!C1801=Sheet6!$I$3,Sheet6!$I$4,IF('January 2023'!C1801=Sheet6!$J$3,Sheet6!$J$4,IF('January 2023'!C1801=Sheet6!$K$3,Sheet6!$K$4,IF('January 2023'!C1801=Sheet6!$L$3,Sheet6!$L$4))))))))</f>
        <v>0.13382829726409717</v>
      </c>
      <c r="AG1801" s="74">
        <f t="shared" si="425"/>
        <v>1.0007823705828653</v>
      </c>
      <c r="AH1801" s="71">
        <v>0.81</v>
      </c>
      <c r="AI1801" s="72">
        <f t="shared" si="426"/>
        <v>1</v>
      </c>
      <c r="AJ1801" s="73">
        <f t="shared" si="427"/>
        <v>1</v>
      </c>
      <c r="AK1801" s="73">
        <v>0.70834941809745677</v>
      </c>
      <c r="AL1801" s="95">
        <f t="shared" si="428"/>
        <v>1</v>
      </c>
      <c r="AM1801" s="107">
        <v>0</v>
      </c>
      <c r="AN1801" s="98">
        <f t="shared" si="429"/>
        <v>0</v>
      </c>
      <c r="AO1801" s="99" t="e">
        <f>SUMIF([1]Sheet1!$AB:$AB,E1801,[1]Sheet1!$AA:$AA)</f>
        <v>#VALUE!</v>
      </c>
      <c r="AP1801" s="100">
        <f t="shared" si="430"/>
        <v>1</v>
      </c>
      <c r="AQ1801" s="97">
        <f t="shared" si="431"/>
        <v>0</v>
      </c>
      <c r="AR1801" s="100">
        <f t="shared" si="432"/>
        <v>1.017535701512007</v>
      </c>
      <c r="AS1801" s="101">
        <f t="shared" si="433"/>
        <v>-1.8331791511885243E-2</v>
      </c>
      <c r="AT1801" s="100">
        <v>0.13382829726409717</v>
      </c>
      <c r="AU1801" s="108">
        <f t="shared" si="434"/>
        <v>1</v>
      </c>
    </row>
    <row r="1802" spans="1:47" hidden="1">
      <c r="A1802" s="21">
        <v>44927</v>
      </c>
      <c r="B1802" s="23" t="s">
        <v>13</v>
      </c>
      <c r="C1802" s="23" t="s">
        <v>1697</v>
      </c>
      <c r="D1802" s="23" t="s">
        <v>2169</v>
      </c>
      <c r="E1802" s="23">
        <v>1002050634</v>
      </c>
      <c r="F1802" s="23" t="s">
        <v>15</v>
      </c>
      <c r="G1802" s="23">
        <v>1069250</v>
      </c>
      <c r="H1802" s="37" t="s">
        <v>20</v>
      </c>
      <c r="I1802" s="4" t="s">
        <v>3512</v>
      </c>
      <c r="J1802" s="4" t="s">
        <v>3512</v>
      </c>
      <c r="K1802" s="24">
        <v>271.92</v>
      </c>
      <c r="L1802" s="24">
        <v>271.92</v>
      </c>
      <c r="M1802" s="29">
        <v>0</v>
      </c>
      <c r="N1802" s="29">
        <v>1</v>
      </c>
      <c r="O1802" s="29">
        <v>1</v>
      </c>
      <c r="P1802" s="29">
        <v>0</v>
      </c>
      <c r="Q1802" s="29">
        <v>0</v>
      </c>
      <c r="R1802" s="28">
        <v>0</v>
      </c>
      <c r="S1802" s="28">
        <v>0</v>
      </c>
      <c r="T1802" s="28">
        <v>0</v>
      </c>
      <c r="U1802" s="28">
        <v>0</v>
      </c>
      <c r="V1802" s="29">
        <v>0</v>
      </c>
      <c r="W1802" s="29">
        <v>0</v>
      </c>
      <c r="X1802" s="32">
        <f t="shared" si="420"/>
        <v>1</v>
      </c>
      <c r="Y1802" s="33">
        <f t="shared" si="421"/>
        <v>0</v>
      </c>
      <c r="Z1802" s="33">
        <f t="shared" si="422"/>
        <v>0</v>
      </c>
      <c r="AA1802" s="33">
        <f t="shared" si="423"/>
        <v>0</v>
      </c>
      <c r="AB1802" s="5">
        <v>0</v>
      </c>
      <c r="AC1802" s="6">
        <v>103081.24</v>
      </c>
      <c r="AD1802" s="32">
        <v>1</v>
      </c>
      <c r="AE1802" s="67">
        <f t="shared" si="424"/>
        <v>0</v>
      </c>
      <c r="AF1802" s="70">
        <f>IF(C1802=Sheet6!$E$3,Sheet6!$E$4,IF('January 2023'!C1802=Sheet6!$F$3,Sheet6!$F$4,IF('January 2023'!C1802=Sheet6!$G$3,Sheet6!$G$4,IF('January 2023'!C1802=Sheet6!$H$3,Sheet6!$H$4,IF('January 2023'!C1802=Sheet6!$I$3,Sheet6!$I$4,IF('January 2023'!C1802=Sheet6!$J$3,Sheet6!$J$4,IF('January 2023'!C1802=Sheet6!$K$3,Sheet6!$K$4,IF('January 2023'!C1802=Sheet6!$L$3,Sheet6!$L$4))))))))</f>
        <v>0.13382829726409717</v>
      </c>
      <c r="AG1802" s="74">
        <f t="shared" si="425"/>
        <v>0</v>
      </c>
      <c r="AH1802" s="71">
        <v>0.81</v>
      </c>
      <c r="AI1802" s="72">
        <f t="shared" si="426"/>
        <v>0</v>
      </c>
      <c r="AJ1802" s="73">
        <f t="shared" si="427"/>
        <v>0</v>
      </c>
      <c r="AK1802" s="73">
        <v>0.70834941809745677</v>
      </c>
      <c r="AL1802" s="95">
        <f t="shared" si="428"/>
        <v>0</v>
      </c>
      <c r="AM1802" s="107">
        <v>0</v>
      </c>
      <c r="AN1802" s="98">
        <f t="shared" si="429"/>
        <v>220.25520000000003</v>
      </c>
      <c r="AO1802" s="99" t="e">
        <f>SUMIF([1]Sheet1!$AB:$AB,E1802,[1]Sheet1!$AA:$AA)</f>
        <v>#VALUE!</v>
      </c>
      <c r="AP1802" s="100" t="str">
        <f t="shared" si="430"/>
        <v/>
      </c>
      <c r="AQ1802" s="97">
        <f t="shared" si="431"/>
        <v>1</v>
      </c>
      <c r="AR1802" s="100">
        <f t="shared" si="432"/>
        <v>0</v>
      </c>
      <c r="AS1802" s="101">
        <f t="shared" si="433"/>
        <v>1</v>
      </c>
      <c r="AT1802" s="100">
        <v>0.13382829726409717</v>
      </c>
      <c r="AU1802" s="108">
        <f t="shared" si="434"/>
        <v>0</v>
      </c>
    </row>
    <row r="1803" spans="1:47" hidden="1">
      <c r="A1803" s="21">
        <v>44927</v>
      </c>
      <c r="B1803" s="23" t="s">
        <v>13</v>
      </c>
      <c r="C1803" s="23" t="s">
        <v>1697</v>
      </c>
      <c r="D1803" s="23" t="s">
        <v>1698</v>
      </c>
      <c r="E1803" s="23">
        <v>1002050576</v>
      </c>
      <c r="F1803" s="23" t="s">
        <v>15</v>
      </c>
      <c r="G1803" s="23">
        <v>1069250</v>
      </c>
      <c r="H1803" s="37" t="s">
        <v>20</v>
      </c>
      <c r="I1803" s="4" t="s">
        <v>3512</v>
      </c>
      <c r="J1803" s="4" t="s">
        <v>3512</v>
      </c>
      <c r="K1803" s="24">
        <v>202</v>
      </c>
      <c r="L1803" s="24">
        <v>202</v>
      </c>
      <c r="M1803" s="29">
        <v>1</v>
      </c>
      <c r="N1803" s="29">
        <v>1</v>
      </c>
      <c r="O1803" s="29">
        <v>0</v>
      </c>
      <c r="P1803" s="29">
        <v>202</v>
      </c>
      <c r="Q1803" s="29">
        <v>0</v>
      </c>
      <c r="R1803" s="28">
        <v>12932.830000000002</v>
      </c>
      <c r="S1803" s="28">
        <v>0</v>
      </c>
      <c r="T1803" s="28">
        <v>13000</v>
      </c>
      <c r="U1803" s="28">
        <v>0</v>
      </c>
      <c r="V1803" s="29">
        <v>1</v>
      </c>
      <c r="W1803" s="29">
        <v>0</v>
      </c>
      <c r="X1803" s="32">
        <f t="shared" si="420"/>
        <v>1</v>
      </c>
      <c r="Y1803" s="33">
        <f t="shared" si="421"/>
        <v>202</v>
      </c>
      <c r="Z1803" s="33">
        <f t="shared" si="422"/>
        <v>12932.830000000002</v>
      </c>
      <c r="AA1803" s="33">
        <f t="shared" si="423"/>
        <v>13000</v>
      </c>
      <c r="AB1803" s="5">
        <v>1</v>
      </c>
      <c r="AC1803" s="6">
        <v>1657.63</v>
      </c>
      <c r="AD1803" s="32">
        <v>0</v>
      </c>
      <c r="AE1803" s="67">
        <f t="shared" si="424"/>
        <v>1</v>
      </c>
      <c r="AF1803" s="70">
        <f>IF(C1803=Sheet6!$E$3,Sheet6!$E$4,IF('January 2023'!C1803=Sheet6!$F$3,Sheet6!$F$4,IF('January 2023'!C1803=Sheet6!$G$3,Sheet6!$G$4,IF('January 2023'!C1803=Sheet6!$H$3,Sheet6!$H$4,IF('January 2023'!C1803=Sheet6!$I$3,Sheet6!$I$4,IF('January 2023'!C1803=Sheet6!$J$3,Sheet6!$J$4,IF('January 2023'!C1803=Sheet6!$K$3,Sheet6!$K$4,IF('January 2023'!C1803=Sheet6!$L$3,Sheet6!$L$4))))))))</f>
        <v>0.13382829726409717</v>
      </c>
      <c r="AG1803" s="74">
        <f t="shared" si="425"/>
        <v>1</v>
      </c>
      <c r="AH1803" s="71">
        <v>0.81</v>
      </c>
      <c r="AI1803" s="72">
        <f t="shared" si="426"/>
        <v>1</v>
      </c>
      <c r="AJ1803" s="73">
        <f t="shared" si="427"/>
        <v>1</v>
      </c>
      <c r="AK1803" s="73">
        <v>0.70834941809745677</v>
      </c>
      <c r="AL1803" s="95">
        <f t="shared" si="428"/>
        <v>1</v>
      </c>
      <c r="AM1803" s="107">
        <v>0</v>
      </c>
      <c r="AN1803" s="98">
        <f t="shared" si="429"/>
        <v>0</v>
      </c>
      <c r="AO1803" s="99" t="e">
        <f>SUMIF([1]Sheet1!$AB:$AB,E1803,[1]Sheet1!$AA:$AA)</f>
        <v>#VALUE!</v>
      </c>
      <c r="AP1803" s="100">
        <f t="shared" si="430"/>
        <v>1</v>
      </c>
      <c r="AQ1803" s="97">
        <f t="shared" si="431"/>
        <v>0</v>
      </c>
      <c r="AR1803" s="100">
        <f t="shared" si="432"/>
        <v>1.0051937588292739</v>
      </c>
      <c r="AS1803" s="101">
        <f t="shared" si="433"/>
        <v>-5.1937588292738646E-3</v>
      </c>
      <c r="AT1803" s="100">
        <v>0.13382829726409717</v>
      </c>
      <c r="AU1803" s="108">
        <f t="shared" si="434"/>
        <v>1</v>
      </c>
    </row>
    <row r="1804" spans="1:47" hidden="1">
      <c r="A1804" s="21">
        <v>44927</v>
      </c>
      <c r="B1804" s="22" t="s">
        <v>13</v>
      </c>
      <c r="C1804" s="22" t="s">
        <v>1697</v>
      </c>
      <c r="D1804" s="22" t="s">
        <v>2184</v>
      </c>
      <c r="E1804" s="22">
        <v>1004364914</v>
      </c>
      <c r="F1804" s="23" t="s">
        <v>15</v>
      </c>
      <c r="G1804" s="22">
        <v>1069246</v>
      </c>
      <c r="H1804" s="36" t="s">
        <v>20</v>
      </c>
      <c r="I1804" s="4" t="s">
        <v>3512</v>
      </c>
      <c r="J1804" s="4" t="s">
        <v>3512</v>
      </c>
      <c r="K1804" s="24">
        <v>105</v>
      </c>
      <c r="L1804" s="25">
        <v>105</v>
      </c>
      <c r="M1804" s="26">
        <v>1</v>
      </c>
      <c r="N1804" s="26">
        <v>1</v>
      </c>
      <c r="O1804" s="26">
        <v>0</v>
      </c>
      <c r="P1804" s="26">
        <v>105</v>
      </c>
      <c r="Q1804" s="26">
        <v>0</v>
      </c>
      <c r="R1804" s="27">
        <v>6722.5</v>
      </c>
      <c r="S1804" s="27">
        <v>0</v>
      </c>
      <c r="T1804" s="28">
        <v>12000</v>
      </c>
      <c r="U1804" s="27">
        <v>0</v>
      </c>
      <c r="V1804" s="29">
        <v>1</v>
      </c>
      <c r="W1804" s="26">
        <v>0</v>
      </c>
      <c r="X1804" s="30">
        <f t="shared" si="420"/>
        <v>1</v>
      </c>
      <c r="Y1804" s="31">
        <f t="shared" si="421"/>
        <v>105</v>
      </c>
      <c r="Z1804" s="31">
        <f t="shared" si="422"/>
        <v>6722.5</v>
      </c>
      <c r="AA1804" s="31">
        <f t="shared" si="423"/>
        <v>12000</v>
      </c>
      <c r="AB1804" s="5">
        <v>1</v>
      </c>
      <c r="AC1804" s="6">
        <v>213112.74</v>
      </c>
      <c r="AD1804" s="30">
        <v>0</v>
      </c>
      <c r="AE1804" s="67">
        <f t="shared" si="424"/>
        <v>1</v>
      </c>
      <c r="AF1804" s="70">
        <f>IF(C1804=Sheet6!$E$3,Sheet6!$E$4,IF('January 2023'!C1804=Sheet6!$F$3,Sheet6!$F$4,IF('January 2023'!C1804=Sheet6!$G$3,Sheet6!$G$4,IF('January 2023'!C1804=Sheet6!$H$3,Sheet6!$H$4,IF('January 2023'!C1804=Sheet6!$I$3,Sheet6!$I$4,IF('January 2023'!C1804=Sheet6!$J$3,Sheet6!$J$4,IF('January 2023'!C1804=Sheet6!$K$3,Sheet6!$K$4,IF('January 2023'!C1804=Sheet6!$L$3,Sheet6!$L$4))))))))</f>
        <v>0.13382829726409717</v>
      </c>
      <c r="AG1804" s="74">
        <f t="shared" si="425"/>
        <v>1</v>
      </c>
      <c r="AH1804" s="71">
        <v>0.81</v>
      </c>
      <c r="AI1804" s="72">
        <f t="shared" si="426"/>
        <v>1</v>
      </c>
      <c r="AJ1804" s="73">
        <f t="shared" si="427"/>
        <v>1</v>
      </c>
      <c r="AK1804" s="73">
        <v>0.70834941809745677</v>
      </c>
      <c r="AL1804" s="95">
        <f t="shared" si="428"/>
        <v>1</v>
      </c>
      <c r="AM1804" s="107">
        <v>0</v>
      </c>
      <c r="AN1804" s="98">
        <f t="shared" si="429"/>
        <v>0</v>
      </c>
      <c r="AO1804" s="99" t="e">
        <f>SUMIF([1]Sheet1!$AB:$AB,E1804,[1]Sheet1!$AA:$AA)</f>
        <v>#VALUE!</v>
      </c>
      <c r="AP1804" s="100">
        <f t="shared" si="430"/>
        <v>1</v>
      </c>
      <c r="AQ1804" s="97">
        <f t="shared" si="431"/>
        <v>0</v>
      </c>
      <c r="AR1804" s="100">
        <f t="shared" si="432"/>
        <v>1.7850502045370027</v>
      </c>
      <c r="AS1804" s="101">
        <f t="shared" si="433"/>
        <v>-0.78505020453700269</v>
      </c>
      <c r="AT1804" s="100">
        <v>0.13382829726409717</v>
      </c>
      <c r="AU1804" s="108">
        <f t="shared" si="434"/>
        <v>1</v>
      </c>
    </row>
    <row r="1805" spans="1:47" hidden="1">
      <c r="A1805" s="21">
        <v>44927</v>
      </c>
      <c r="B1805" s="23" t="s">
        <v>13</v>
      </c>
      <c r="C1805" s="23" t="s">
        <v>1697</v>
      </c>
      <c r="D1805" s="23" t="s">
        <v>2043</v>
      </c>
      <c r="E1805" s="23">
        <v>1004052402</v>
      </c>
      <c r="F1805" s="23" t="s">
        <v>15</v>
      </c>
      <c r="G1805" s="22">
        <v>1069246</v>
      </c>
      <c r="H1805" s="36" t="s">
        <v>20</v>
      </c>
      <c r="I1805" s="4" t="s">
        <v>3512</v>
      </c>
      <c r="J1805" s="4" t="s">
        <v>3512</v>
      </c>
      <c r="K1805" s="24">
        <v>10079.315156166</v>
      </c>
      <c r="L1805" s="24">
        <v>10079.315156166</v>
      </c>
      <c r="M1805" s="29">
        <v>0</v>
      </c>
      <c r="N1805" s="29">
        <v>0</v>
      </c>
      <c r="O1805" s="29">
        <v>1</v>
      </c>
      <c r="P1805" s="29">
        <v>0</v>
      </c>
      <c r="Q1805" s="29">
        <v>0</v>
      </c>
      <c r="R1805" s="28">
        <v>0</v>
      </c>
      <c r="S1805" s="28">
        <v>0</v>
      </c>
      <c r="T1805" s="28">
        <v>0</v>
      </c>
      <c r="U1805" s="28">
        <v>0</v>
      </c>
      <c r="V1805" s="29">
        <v>0</v>
      </c>
      <c r="W1805" s="29">
        <v>0</v>
      </c>
      <c r="X1805" s="32">
        <f t="shared" si="420"/>
        <v>1</v>
      </c>
      <c r="Y1805" s="33">
        <f t="shared" si="421"/>
        <v>0</v>
      </c>
      <c r="Z1805" s="33">
        <f t="shared" si="422"/>
        <v>0</v>
      </c>
      <c r="AA1805" s="33">
        <f t="shared" si="423"/>
        <v>0</v>
      </c>
      <c r="AB1805" s="5">
        <v>0</v>
      </c>
      <c r="AC1805" s="6">
        <v>0</v>
      </c>
      <c r="AD1805" s="32">
        <v>0</v>
      </c>
      <c r="AE1805" s="67">
        <f t="shared" si="424"/>
        <v>0</v>
      </c>
      <c r="AF1805" s="70">
        <f>IF(C1805=Sheet6!$E$3,Sheet6!$E$4,IF('January 2023'!C1805=Sheet6!$F$3,Sheet6!$F$4,IF('January 2023'!C1805=Sheet6!$G$3,Sheet6!$G$4,IF('January 2023'!C1805=Sheet6!$H$3,Sheet6!$H$4,IF('January 2023'!C1805=Sheet6!$I$3,Sheet6!$I$4,IF('January 2023'!C1805=Sheet6!$J$3,Sheet6!$J$4,IF('January 2023'!C1805=Sheet6!$K$3,Sheet6!$K$4,IF('January 2023'!C1805=Sheet6!$L$3,Sheet6!$L$4))))))))</f>
        <v>0.13382829726409717</v>
      </c>
      <c r="AG1805" s="74">
        <f t="shared" si="425"/>
        <v>0</v>
      </c>
      <c r="AH1805" s="71">
        <v>0.81</v>
      </c>
      <c r="AI1805" s="72">
        <f t="shared" si="426"/>
        <v>0</v>
      </c>
      <c r="AJ1805" s="73">
        <f t="shared" si="427"/>
        <v>0</v>
      </c>
      <c r="AK1805" s="73">
        <v>0.70834941809745677</v>
      </c>
      <c r="AL1805" s="95">
        <f t="shared" si="428"/>
        <v>0</v>
      </c>
      <c r="AM1805" s="107">
        <v>0</v>
      </c>
      <c r="AN1805" s="98">
        <f t="shared" si="429"/>
        <v>8164.2452764944601</v>
      </c>
      <c r="AO1805" s="99" t="e">
        <f>SUMIF([1]Sheet1!$AB:$AB,E1805,[1]Sheet1!$AA:$AA)</f>
        <v>#VALUE!</v>
      </c>
      <c r="AP1805" s="100" t="str">
        <f t="shared" si="430"/>
        <v/>
      </c>
      <c r="AQ1805" s="97">
        <f t="shared" si="431"/>
        <v>1</v>
      </c>
      <c r="AR1805" s="100">
        <f t="shared" si="432"/>
        <v>0</v>
      </c>
      <c r="AS1805" s="101">
        <f t="shared" si="433"/>
        <v>1</v>
      </c>
      <c r="AT1805" s="100">
        <v>0.13382829726409717</v>
      </c>
      <c r="AU1805" s="108">
        <f t="shared" si="434"/>
        <v>0</v>
      </c>
    </row>
    <row r="1806" spans="1:47" hidden="1">
      <c r="A1806" s="21">
        <v>44927</v>
      </c>
      <c r="B1806" s="22" t="s">
        <v>13</v>
      </c>
      <c r="C1806" s="22" t="s">
        <v>1697</v>
      </c>
      <c r="D1806" s="22" t="s">
        <v>3434</v>
      </c>
      <c r="E1806" s="22">
        <v>1000277218</v>
      </c>
      <c r="F1806" s="23" t="s">
        <v>15</v>
      </c>
      <c r="G1806" s="22">
        <v>1069246</v>
      </c>
      <c r="H1806" s="36" t="s">
        <v>20</v>
      </c>
      <c r="I1806" s="4" t="s">
        <v>3512</v>
      </c>
      <c r="J1806" s="4" t="s">
        <v>3512</v>
      </c>
      <c r="K1806" s="24">
        <v>9089.9476938019998</v>
      </c>
      <c r="L1806" s="25">
        <v>9089.9476938019998</v>
      </c>
      <c r="M1806" s="26">
        <v>0</v>
      </c>
      <c r="N1806" s="26">
        <v>0</v>
      </c>
      <c r="O1806" s="26">
        <v>1</v>
      </c>
      <c r="P1806" s="26">
        <v>0</v>
      </c>
      <c r="Q1806" s="26">
        <v>5890.3</v>
      </c>
      <c r="R1806" s="27">
        <v>0</v>
      </c>
      <c r="S1806" s="27">
        <v>400000</v>
      </c>
      <c r="T1806" s="28">
        <v>0</v>
      </c>
      <c r="U1806" s="27">
        <v>400000</v>
      </c>
      <c r="V1806" s="29">
        <v>0</v>
      </c>
      <c r="W1806" s="26">
        <v>1</v>
      </c>
      <c r="X1806" s="30">
        <f t="shared" si="420"/>
        <v>1</v>
      </c>
      <c r="Y1806" s="31">
        <f t="shared" si="421"/>
        <v>5890.3</v>
      </c>
      <c r="Z1806" s="31">
        <f t="shared" si="422"/>
        <v>400000</v>
      </c>
      <c r="AA1806" s="31">
        <f t="shared" si="423"/>
        <v>400000</v>
      </c>
      <c r="AB1806" s="5">
        <v>1</v>
      </c>
      <c r="AC1806" s="6">
        <v>0</v>
      </c>
      <c r="AD1806" s="30">
        <v>0</v>
      </c>
      <c r="AE1806" s="67">
        <f t="shared" si="424"/>
        <v>1</v>
      </c>
      <c r="AF1806" s="70">
        <f>IF(C1806=Sheet6!$E$3,Sheet6!$E$4,IF('January 2023'!C1806=Sheet6!$F$3,Sheet6!$F$4,IF('January 2023'!C1806=Sheet6!$G$3,Sheet6!$G$4,IF('January 2023'!C1806=Sheet6!$H$3,Sheet6!$H$4,IF('January 2023'!C1806=Sheet6!$I$3,Sheet6!$I$4,IF('January 2023'!C1806=Sheet6!$J$3,Sheet6!$J$4,IF('January 2023'!C1806=Sheet6!$K$3,Sheet6!$K$4,IF('January 2023'!C1806=Sheet6!$L$3,Sheet6!$L$4))))))))</f>
        <v>0.13382829726409717</v>
      </c>
      <c r="AG1806" s="74">
        <f t="shared" si="425"/>
        <v>0.64800152854744297</v>
      </c>
      <c r="AH1806" s="71">
        <v>0.81</v>
      </c>
      <c r="AI1806" s="72">
        <f t="shared" si="426"/>
        <v>0</v>
      </c>
      <c r="AJ1806" s="73">
        <f t="shared" si="427"/>
        <v>1</v>
      </c>
      <c r="AK1806" s="73">
        <v>0.70834941809745677</v>
      </c>
      <c r="AL1806" s="95">
        <f t="shared" si="428"/>
        <v>1</v>
      </c>
      <c r="AM1806" s="107">
        <v>0</v>
      </c>
      <c r="AN1806" s="98">
        <f t="shared" si="429"/>
        <v>1472.5576319796201</v>
      </c>
      <c r="AO1806" s="99" t="e">
        <f>SUMIF([1]Sheet1!$AB:$AB,E1806,[1]Sheet1!$AA:$AA)</f>
        <v>#VALUE!</v>
      </c>
      <c r="AP1806" s="100" t="str">
        <f t="shared" si="430"/>
        <v/>
      </c>
      <c r="AQ1806" s="97">
        <f t="shared" si="431"/>
        <v>1</v>
      </c>
      <c r="AR1806" s="100">
        <f t="shared" si="432"/>
        <v>1</v>
      </c>
      <c r="AS1806" s="101">
        <f t="shared" si="433"/>
        <v>0.35199847145255703</v>
      </c>
      <c r="AT1806" s="100">
        <v>0.13382829726409717</v>
      </c>
      <c r="AU1806" s="108">
        <f t="shared" si="434"/>
        <v>0</v>
      </c>
    </row>
    <row r="1807" spans="1:47" hidden="1">
      <c r="A1807" s="21">
        <v>44927</v>
      </c>
      <c r="B1807" s="23" t="s">
        <v>13</v>
      </c>
      <c r="C1807" s="23" t="s">
        <v>1697</v>
      </c>
      <c r="D1807" s="23" t="s">
        <v>1700</v>
      </c>
      <c r="E1807" s="23">
        <v>1002050423</v>
      </c>
      <c r="F1807" s="23" t="s">
        <v>15</v>
      </c>
      <c r="G1807" s="23">
        <v>1199849</v>
      </c>
      <c r="H1807" s="37" t="s">
        <v>278</v>
      </c>
      <c r="I1807" s="4" t="s">
        <v>3512</v>
      </c>
      <c r="J1807" s="4" t="s">
        <v>3512</v>
      </c>
      <c r="K1807" s="24" t="s">
        <v>24</v>
      </c>
      <c r="L1807" s="25">
        <v>0</v>
      </c>
      <c r="M1807" s="29">
        <v>0</v>
      </c>
      <c r="N1807" s="29">
        <v>0</v>
      </c>
      <c r="O1807" s="29">
        <v>0</v>
      </c>
      <c r="P1807" s="29">
        <v>0</v>
      </c>
      <c r="Q1807" s="29">
        <v>0</v>
      </c>
      <c r="R1807" s="28">
        <v>0</v>
      </c>
      <c r="S1807" s="28">
        <v>0</v>
      </c>
      <c r="T1807" s="28">
        <v>0</v>
      </c>
      <c r="U1807" s="28">
        <v>0</v>
      </c>
      <c r="V1807" s="29">
        <v>0</v>
      </c>
      <c r="W1807" s="29">
        <v>0</v>
      </c>
      <c r="X1807" s="32">
        <f t="shared" si="420"/>
        <v>0</v>
      </c>
      <c r="Y1807" s="33">
        <f t="shared" si="421"/>
        <v>0</v>
      </c>
      <c r="Z1807" s="33">
        <f t="shared" si="422"/>
        <v>0</v>
      </c>
      <c r="AA1807" s="33">
        <f t="shared" si="423"/>
        <v>0</v>
      </c>
      <c r="AB1807" s="5">
        <v>0</v>
      </c>
      <c r="AC1807" s="6">
        <v>1559531.75</v>
      </c>
      <c r="AD1807" s="32">
        <v>1</v>
      </c>
      <c r="AE1807" s="67" t="str">
        <f t="shared" si="424"/>
        <v/>
      </c>
      <c r="AF1807" s="70">
        <f>IF(C1807=Sheet6!$E$3,Sheet6!$E$4,IF('January 2023'!C1807=Sheet6!$F$3,Sheet6!$F$4,IF('January 2023'!C1807=Sheet6!$G$3,Sheet6!$G$4,IF('January 2023'!C1807=Sheet6!$H$3,Sheet6!$H$4,IF('January 2023'!C1807=Sheet6!$I$3,Sheet6!$I$4,IF('January 2023'!C1807=Sheet6!$J$3,Sheet6!$J$4,IF('January 2023'!C1807=Sheet6!$K$3,Sheet6!$K$4,IF('January 2023'!C1807=Sheet6!$L$3,Sheet6!$L$4))))))))</f>
        <v>0.13382829726409717</v>
      </c>
      <c r="AG1807" s="74">
        <f t="shared" si="425"/>
        <v>0</v>
      </c>
      <c r="AH1807" s="71">
        <v>0.81</v>
      </c>
      <c r="AI1807" s="72">
        <f t="shared" si="426"/>
        <v>0</v>
      </c>
      <c r="AJ1807" s="73">
        <f t="shared" si="427"/>
        <v>0</v>
      </c>
      <c r="AK1807" s="73">
        <v>0.70834941809745677</v>
      </c>
      <c r="AL1807" s="95">
        <f t="shared" si="428"/>
        <v>0</v>
      </c>
      <c r="AM1807" s="107">
        <v>0</v>
      </c>
      <c r="AN1807" s="98">
        <f t="shared" si="429"/>
        <v>0</v>
      </c>
      <c r="AO1807" s="99" t="e">
        <f>SUMIF([1]Sheet1!$AB:$AB,E1807,[1]Sheet1!$AA:$AA)</f>
        <v>#VALUE!</v>
      </c>
      <c r="AP1807" s="100">
        <f t="shared" si="430"/>
        <v>1</v>
      </c>
      <c r="AQ1807" s="97">
        <f t="shared" si="431"/>
        <v>0</v>
      </c>
      <c r="AR1807" s="100">
        <f t="shared" si="432"/>
        <v>0</v>
      </c>
      <c r="AS1807" s="101">
        <f t="shared" si="433"/>
        <v>1</v>
      </c>
      <c r="AT1807" s="100">
        <v>0.13382829726409717</v>
      </c>
      <c r="AU1807" s="108">
        <f t="shared" si="434"/>
        <v>0</v>
      </c>
    </row>
    <row r="1808" spans="1:47" hidden="1">
      <c r="A1808" s="21">
        <v>44927</v>
      </c>
      <c r="B1808" s="22" t="s">
        <v>13</v>
      </c>
      <c r="C1808" s="22" t="s">
        <v>1697</v>
      </c>
      <c r="D1808" s="22" t="s">
        <v>2080</v>
      </c>
      <c r="E1808" s="22">
        <v>1002050500</v>
      </c>
      <c r="F1808" s="23" t="s">
        <v>15</v>
      </c>
      <c r="G1808" s="22">
        <v>1199849</v>
      </c>
      <c r="H1808" s="36" t="s">
        <v>278</v>
      </c>
      <c r="I1808" s="4" t="s">
        <v>3512</v>
      </c>
      <c r="J1808" s="4" t="s">
        <v>3512</v>
      </c>
      <c r="K1808" s="24" t="s">
        <v>24</v>
      </c>
      <c r="L1808" s="25">
        <v>0</v>
      </c>
      <c r="M1808" s="26">
        <v>0</v>
      </c>
      <c r="N1808" s="26">
        <v>1</v>
      </c>
      <c r="O1808" s="26">
        <v>0</v>
      </c>
      <c r="P1808" s="26">
        <v>0</v>
      </c>
      <c r="Q1808" s="26">
        <v>0</v>
      </c>
      <c r="R1808" s="27">
        <v>0</v>
      </c>
      <c r="S1808" s="27">
        <v>0</v>
      </c>
      <c r="T1808" s="28">
        <v>0</v>
      </c>
      <c r="U1808" s="27">
        <v>0</v>
      </c>
      <c r="V1808" s="29">
        <v>0</v>
      </c>
      <c r="W1808" s="26">
        <v>0</v>
      </c>
      <c r="X1808" s="30">
        <f t="shared" si="420"/>
        <v>0</v>
      </c>
      <c r="Y1808" s="31">
        <f t="shared" si="421"/>
        <v>0</v>
      </c>
      <c r="Z1808" s="31">
        <f t="shared" si="422"/>
        <v>0</v>
      </c>
      <c r="AA1808" s="31">
        <f t="shared" si="423"/>
        <v>0</v>
      </c>
      <c r="AB1808" s="5">
        <v>0</v>
      </c>
      <c r="AC1808" s="6">
        <v>2013722.61</v>
      </c>
      <c r="AD1808" s="30">
        <v>1</v>
      </c>
      <c r="AE1808" s="67" t="str">
        <f t="shared" si="424"/>
        <v/>
      </c>
      <c r="AF1808" s="70">
        <f>IF(C1808=Sheet6!$E$3,Sheet6!$E$4,IF('January 2023'!C1808=Sheet6!$F$3,Sheet6!$F$4,IF('January 2023'!C1808=Sheet6!$G$3,Sheet6!$G$4,IF('January 2023'!C1808=Sheet6!$H$3,Sheet6!$H$4,IF('January 2023'!C1808=Sheet6!$I$3,Sheet6!$I$4,IF('January 2023'!C1808=Sheet6!$J$3,Sheet6!$J$4,IF('January 2023'!C1808=Sheet6!$K$3,Sheet6!$K$4,IF('January 2023'!C1808=Sheet6!$L$3,Sheet6!$L$4))))))))</f>
        <v>0.13382829726409717</v>
      </c>
      <c r="AG1808" s="74">
        <f t="shared" si="425"/>
        <v>0</v>
      </c>
      <c r="AH1808" s="71">
        <v>0.81</v>
      </c>
      <c r="AI1808" s="72">
        <f t="shared" si="426"/>
        <v>0</v>
      </c>
      <c r="AJ1808" s="73">
        <f t="shared" si="427"/>
        <v>0</v>
      </c>
      <c r="AK1808" s="73">
        <v>0.70834941809745677</v>
      </c>
      <c r="AL1808" s="95">
        <f t="shared" si="428"/>
        <v>0</v>
      </c>
      <c r="AM1808" s="107">
        <v>0</v>
      </c>
      <c r="AN1808" s="98">
        <f t="shared" si="429"/>
        <v>0</v>
      </c>
      <c r="AO1808" s="99" t="e">
        <f>SUMIF([1]Sheet1!$AB:$AB,E1808,[1]Sheet1!$AA:$AA)</f>
        <v>#VALUE!</v>
      </c>
      <c r="AP1808" s="100">
        <f t="shared" si="430"/>
        <v>1</v>
      </c>
      <c r="AQ1808" s="97">
        <f t="shared" si="431"/>
        <v>0</v>
      </c>
      <c r="AR1808" s="100">
        <f t="shared" si="432"/>
        <v>0</v>
      </c>
      <c r="AS1808" s="101">
        <f t="shared" si="433"/>
        <v>1</v>
      </c>
      <c r="AT1808" s="100">
        <v>0.13382829726409717</v>
      </c>
      <c r="AU1808" s="108">
        <f t="shared" si="434"/>
        <v>0</v>
      </c>
    </row>
    <row r="1809" spans="1:47" hidden="1">
      <c r="A1809" s="21">
        <v>44927</v>
      </c>
      <c r="B1809" s="22" t="s">
        <v>13</v>
      </c>
      <c r="C1809" s="22" t="s">
        <v>1697</v>
      </c>
      <c r="D1809" s="22" t="s">
        <v>1825</v>
      </c>
      <c r="E1809" s="22">
        <v>1002050296</v>
      </c>
      <c r="F1809" s="23" t="s">
        <v>15</v>
      </c>
      <c r="G1809" s="22">
        <v>1199849</v>
      </c>
      <c r="H1809" s="36" t="s">
        <v>278</v>
      </c>
      <c r="I1809" s="4" t="s">
        <v>3512</v>
      </c>
      <c r="J1809" s="4" t="s">
        <v>3512</v>
      </c>
      <c r="K1809" s="24">
        <v>5392</v>
      </c>
      <c r="L1809" s="25">
        <v>5392</v>
      </c>
      <c r="M1809" s="26">
        <v>1</v>
      </c>
      <c r="N1809" s="26">
        <v>1</v>
      </c>
      <c r="O1809" s="26">
        <v>0</v>
      </c>
      <c r="P1809" s="26">
        <v>5392</v>
      </c>
      <c r="Q1809" s="26">
        <v>0</v>
      </c>
      <c r="R1809" s="27">
        <v>289993.89</v>
      </c>
      <c r="S1809" s="27">
        <v>0</v>
      </c>
      <c r="T1809" s="28">
        <v>289993.89</v>
      </c>
      <c r="U1809" s="27">
        <v>0</v>
      </c>
      <c r="V1809" s="29">
        <v>1</v>
      </c>
      <c r="W1809" s="26">
        <v>0</v>
      </c>
      <c r="X1809" s="30">
        <f t="shared" si="420"/>
        <v>1</v>
      </c>
      <c r="Y1809" s="31">
        <f t="shared" si="421"/>
        <v>5392</v>
      </c>
      <c r="Z1809" s="31">
        <f t="shared" si="422"/>
        <v>289993.89</v>
      </c>
      <c r="AA1809" s="31">
        <f t="shared" si="423"/>
        <v>289993.89</v>
      </c>
      <c r="AB1809" s="5">
        <v>1</v>
      </c>
      <c r="AC1809" s="6">
        <v>243672.44</v>
      </c>
      <c r="AD1809" s="30">
        <v>0</v>
      </c>
      <c r="AE1809" s="67">
        <f t="shared" si="424"/>
        <v>1</v>
      </c>
      <c r="AF1809" s="70">
        <f>IF(C1809=Sheet6!$E$3,Sheet6!$E$4,IF('January 2023'!C1809=Sheet6!$F$3,Sheet6!$F$4,IF('January 2023'!C1809=Sheet6!$G$3,Sheet6!$G$4,IF('January 2023'!C1809=Sheet6!$H$3,Sheet6!$H$4,IF('January 2023'!C1809=Sheet6!$I$3,Sheet6!$I$4,IF('January 2023'!C1809=Sheet6!$J$3,Sheet6!$J$4,IF('January 2023'!C1809=Sheet6!$K$3,Sheet6!$K$4,IF('January 2023'!C1809=Sheet6!$L$3,Sheet6!$L$4))))))))</f>
        <v>0.13382829726409717</v>
      </c>
      <c r="AG1809" s="74">
        <f t="shared" si="425"/>
        <v>1</v>
      </c>
      <c r="AH1809" s="71">
        <v>0.81</v>
      </c>
      <c r="AI1809" s="72">
        <f t="shared" si="426"/>
        <v>1</v>
      </c>
      <c r="AJ1809" s="73">
        <f t="shared" si="427"/>
        <v>1</v>
      </c>
      <c r="AK1809" s="73">
        <v>0.70834941809745677</v>
      </c>
      <c r="AL1809" s="95">
        <f t="shared" si="428"/>
        <v>1</v>
      </c>
      <c r="AM1809" s="107">
        <v>0</v>
      </c>
      <c r="AN1809" s="98">
        <f t="shared" si="429"/>
        <v>0</v>
      </c>
      <c r="AO1809" s="99" t="e">
        <f>SUMIF([1]Sheet1!$AB:$AB,E1809,[1]Sheet1!$AA:$AA)</f>
        <v>#VALUE!</v>
      </c>
      <c r="AP1809" s="100">
        <f t="shared" si="430"/>
        <v>1</v>
      </c>
      <c r="AQ1809" s="97">
        <f t="shared" si="431"/>
        <v>0</v>
      </c>
      <c r="AR1809" s="100">
        <f t="shared" si="432"/>
        <v>1</v>
      </c>
      <c r="AS1809" s="101">
        <f t="shared" si="433"/>
        <v>0</v>
      </c>
      <c r="AT1809" s="100">
        <v>0.13382829726409717</v>
      </c>
      <c r="AU1809" s="108">
        <f t="shared" si="434"/>
        <v>1</v>
      </c>
    </row>
    <row r="1810" spans="1:47" hidden="1">
      <c r="A1810" s="21">
        <v>44927</v>
      </c>
      <c r="B1810" s="23" t="s">
        <v>13</v>
      </c>
      <c r="C1810" s="23" t="s">
        <v>1697</v>
      </c>
      <c r="D1810" s="23" t="s">
        <v>1936</v>
      </c>
      <c r="E1810" s="23">
        <v>1002050473</v>
      </c>
      <c r="F1810" s="23" t="s">
        <v>15</v>
      </c>
      <c r="G1810" s="23">
        <v>1199849</v>
      </c>
      <c r="H1810" s="37" t="s">
        <v>278</v>
      </c>
      <c r="I1810" s="4" t="s">
        <v>3512</v>
      </c>
      <c r="J1810" s="4" t="s">
        <v>3512</v>
      </c>
      <c r="K1810" s="24">
        <v>3777</v>
      </c>
      <c r="L1810" s="24">
        <v>3777</v>
      </c>
      <c r="M1810" s="29">
        <v>1</v>
      </c>
      <c r="N1810" s="29">
        <v>1</v>
      </c>
      <c r="O1810" s="29">
        <v>0</v>
      </c>
      <c r="P1810" s="29">
        <v>3777</v>
      </c>
      <c r="Q1810" s="29">
        <v>0</v>
      </c>
      <c r="R1810" s="28">
        <v>203135.56</v>
      </c>
      <c r="S1810" s="28">
        <v>0</v>
      </c>
      <c r="T1810" s="28">
        <v>203150</v>
      </c>
      <c r="U1810" s="28">
        <v>0</v>
      </c>
      <c r="V1810" s="29">
        <v>1</v>
      </c>
      <c r="W1810" s="29">
        <v>0</v>
      </c>
      <c r="X1810" s="32">
        <f t="shared" si="420"/>
        <v>1</v>
      </c>
      <c r="Y1810" s="33">
        <f t="shared" si="421"/>
        <v>3777</v>
      </c>
      <c r="Z1810" s="33">
        <f t="shared" si="422"/>
        <v>203135.56</v>
      </c>
      <c r="AA1810" s="33">
        <f t="shared" si="423"/>
        <v>203150</v>
      </c>
      <c r="AB1810" s="5">
        <v>1</v>
      </c>
      <c r="AC1810" s="6">
        <v>113207.51</v>
      </c>
      <c r="AD1810" s="32">
        <v>0</v>
      </c>
      <c r="AE1810" s="67">
        <f t="shared" si="424"/>
        <v>1</v>
      </c>
      <c r="AF1810" s="70">
        <f>IF(C1810=Sheet6!$E$3,Sheet6!$E$4,IF('January 2023'!C1810=Sheet6!$F$3,Sheet6!$F$4,IF('January 2023'!C1810=Sheet6!$G$3,Sheet6!$G$4,IF('January 2023'!C1810=Sheet6!$H$3,Sheet6!$H$4,IF('January 2023'!C1810=Sheet6!$I$3,Sheet6!$I$4,IF('January 2023'!C1810=Sheet6!$J$3,Sheet6!$J$4,IF('January 2023'!C1810=Sheet6!$K$3,Sheet6!$K$4,IF('January 2023'!C1810=Sheet6!$L$3,Sheet6!$L$4))))))))</f>
        <v>0.13382829726409717</v>
      </c>
      <c r="AG1810" s="74">
        <f t="shared" si="425"/>
        <v>1</v>
      </c>
      <c r="AH1810" s="71">
        <v>0.81</v>
      </c>
      <c r="AI1810" s="72">
        <f t="shared" si="426"/>
        <v>1</v>
      </c>
      <c r="AJ1810" s="73">
        <f t="shared" si="427"/>
        <v>1</v>
      </c>
      <c r="AK1810" s="73">
        <v>0.70834941809745677</v>
      </c>
      <c r="AL1810" s="95">
        <f t="shared" si="428"/>
        <v>1</v>
      </c>
      <c r="AM1810" s="107">
        <v>0</v>
      </c>
      <c r="AN1810" s="98">
        <f t="shared" si="429"/>
        <v>0</v>
      </c>
      <c r="AO1810" s="99" t="e">
        <f>SUMIF([1]Sheet1!$AB:$AB,E1810,[1]Sheet1!$AA:$AA)</f>
        <v>#VALUE!</v>
      </c>
      <c r="AP1810" s="100">
        <f t="shared" si="430"/>
        <v>1</v>
      </c>
      <c r="AQ1810" s="97">
        <f t="shared" si="431"/>
        <v>0</v>
      </c>
      <c r="AR1810" s="100">
        <f t="shared" si="432"/>
        <v>1.0000710855351964</v>
      </c>
      <c r="AS1810" s="101">
        <f t="shared" si="433"/>
        <v>-7.1085535196413474E-5</v>
      </c>
      <c r="AT1810" s="100">
        <v>0.13382829726409717</v>
      </c>
      <c r="AU1810" s="108">
        <f t="shared" si="434"/>
        <v>1</v>
      </c>
    </row>
    <row r="1811" spans="1:47" hidden="1">
      <c r="A1811" s="21">
        <v>44927</v>
      </c>
      <c r="B1811" s="23" t="s">
        <v>13</v>
      </c>
      <c r="C1811" s="23" t="s">
        <v>1697</v>
      </c>
      <c r="D1811" s="23" t="s">
        <v>1911</v>
      </c>
      <c r="E1811" s="23">
        <v>1002050624</v>
      </c>
      <c r="F1811" s="23" t="s">
        <v>15</v>
      </c>
      <c r="G1811" s="23">
        <v>1199849</v>
      </c>
      <c r="H1811" s="37" t="s">
        <v>278</v>
      </c>
      <c r="I1811" s="4" t="s">
        <v>3512</v>
      </c>
      <c r="J1811" s="4" t="s">
        <v>3512</v>
      </c>
      <c r="K1811" s="24">
        <v>3031</v>
      </c>
      <c r="L1811" s="24">
        <v>3031</v>
      </c>
      <c r="M1811" s="29">
        <v>1</v>
      </c>
      <c r="N1811" s="29">
        <v>1</v>
      </c>
      <c r="O1811" s="29">
        <v>0</v>
      </c>
      <c r="P1811" s="29">
        <v>3031</v>
      </c>
      <c r="Q1811" s="29">
        <v>0</v>
      </c>
      <c r="R1811" s="28">
        <v>163014</v>
      </c>
      <c r="S1811" s="28">
        <v>0</v>
      </c>
      <c r="T1811" s="28">
        <v>163014</v>
      </c>
      <c r="U1811" s="28">
        <v>0</v>
      </c>
      <c r="V1811" s="29">
        <v>1</v>
      </c>
      <c r="W1811" s="29">
        <v>0</v>
      </c>
      <c r="X1811" s="32">
        <f t="shared" si="420"/>
        <v>1</v>
      </c>
      <c r="Y1811" s="33">
        <f t="shared" si="421"/>
        <v>3031</v>
      </c>
      <c r="Z1811" s="33">
        <f t="shared" si="422"/>
        <v>163014</v>
      </c>
      <c r="AA1811" s="33">
        <f t="shared" si="423"/>
        <v>163014</v>
      </c>
      <c r="AB1811" s="5">
        <v>1</v>
      </c>
      <c r="AC1811" s="6">
        <v>152323.98000000001</v>
      </c>
      <c r="AD1811" s="32">
        <v>0</v>
      </c>
      <c r="AE1811" s="67">
        <f t="shared" si="424"/>
        <v>1</v>
      </c>
      <c r="AF1811" s="70">
        <f>IF(C1811=Sheet6!$E$3,Sheet6!$E$4,IF('January 2023'!C1811=Sheet6!$F$3,Sheet6!$F$4,IF('January 2023'!C1811=Sheet6!$G$3,Sheet6!$G$4,IF('January 2023'!C1811=Sheet6!$H$3,Sheet6!$H$4,IF('January 2023'!C1811=Sheet6!$I$3,Sheet6!$I$4,IF('January 2023'!C1811=Sheet6!$J$3,Sheet6!$J$4,IF('January 2023'!C1811=Sheet6!$K$3,Sheet6!$K$4,IF('January 2023'!C1811=Sheet6!$L$3,Sheet6!$L$4))))))))</f>
        <v>0.13382829726409717</v>
      </c>
      <c r="AG1811" s="74">
        <f t="shared" si="425"/>
        <v>1</v>
      </c>
      <c r="AH1811" s="71">
        <v>0.81</v>
      </c>
      <c r="AI1811" s="72">
        <f t="shared" si="426"/>
        <v>1</v>
      </c>
      <c r="AJ1811" s="73">
        <f t="shared" si="427"/>
        <v>1</v>
      </c>
      <c r="AK1811" s="73">
        <v>0.70834941809745677</v>
      </c>
      <c r="AL1811" s="95">
        <f t="shared" si="428"/>
        <v>1</v>
      </c>
      <c r="AM1811" s="107">
        <v>0</v>
      </c>
      <c r="AN1811" s="98">
        <f t="shared" si="429"/>
        <v>0</v>
      </c>
      <c r="AO1811" s="99" t="e">
        <f>SUMIF([1]Sheet1!$AB:$AB,E1811,[1]Sheet1!$AA:$AA)</f>
        <v>#VALUE!</v>
      </c>
      <c r="AP1811" s="100">
        <f t="shared" si="430"/>
        <v>1</v>
      </c>
      <c r="AQ1811" s="97">
        <f t="shared" si="431"/>
        <v>0</v>
      </c>
      <c r="AR1811" s="100">
        <f t="shared" si="432"/>
        <v>1</v>
      </c>
      <c r="AS1811" s="101">
        <f t="shared" si="433"/>
        <v>0</v>
      </c>
      <c r="AT1811" s="100">
        <v>0.13382829726409717</v>
      </c>
      <c r="AU1811" s="108">
        <f t="shared" si="434"/>
        <v>1</v>
      </c>
    </row>
    <row r="1812" spans="1:47" hidden="1">
      <c r="A1812" s="21">
        <v>44927</v>
      </c>
      <c r="B1812" s="23" t="s">
        <v>13</v>
      </c>
      <c r="C1812" s="23" t="s">
        <v>1697</v>
      </c>
      <c r="D1812" s="23" t="s">
        <v>1824</v>
      </c>
      <c r="E1812" s="23">
        <v>1004758520</v>
      </c>
      <c r="F1812" s="23" t="s">
        <v>15</v>
      </c>
      <c r="G1812" s="23">
        <v>1199849</v>
      </c>
      <c r="H1812" s="37" t="s">
        <v>278</v>
      </c>
      <c r="I1812" s="4" t="s">
        <v>3512</v>
      </c>
      <c r="J1812" s="4" t="s">
        <v>3512</v>
      </c>
      <c r="K1812" s="24">
        <v>1900</v>
      </c>
      <c r="L1812" s="24">
        <v>1900</v>
      </c>
      <c r="M1812" s="29">
        <v>1</v>
      </c>
      <c r="N1812" s="29">
        <v>0</v>
      </c>
      <c r="O1812" s="29">
        <v>0</v>
      </c>
      <c r="P1812" s="29">
        <v>1900</v>
      </c>
      <c r="Q1812" s="29">
        <v>0</v>
      </c>
      <c r="R1812" s="28">
        <v>102186.28</v>
      </c>
      <c r="S1812" s="28">
        <v>0</v>
      </c>
      <c r="T1812" s="28">
        <v>102186</v>
      </c>
      <c r="U1812" s="28">
        <v>0</v>
      </c>
      <c r="V1812" s="29">
        <v>1</v>
      </c>
      <c r="W1812" s="29">
        <v>0</v>
      </c>
      <c r="X1812" s="32">
        <f t="shared" si="420"/>
        <v>1</v>
      </c>
      <c r="Y1812" s="33">
        <f t="shared" si="421"/>
        <v>1900</v>
      </c>
      <c r="Z1812" s="33">
        <f t="shared" si="422"/>
        <v>102186.28</v>
      </c>
      <c r="AA1812" s="33">
        <f t="shared" si="423"/>
        <v>102186</v>
      </c>
      <c r="AB1812" s="5">
        <v>1</v>
      </c>
      <c r="AC1812" s="6">
        <v>239934.86</v>
      </c>
      <c r="AD1812" s="32">
        <v>0</v>
      </c>
      <c r="AE1812" s="67">
        <f t="shared" si="424"/>
        <v>1</v>
      </c>
      <c r="AF1812" s="70">
        <f>IF(C1812=Sheet6!$E$3,Sheet6!$E$4,IF('January 2023'!C1812=Sheet6!$F$3,Sheet6!$F$4,IF('January 2023'!C1812=Sheet6!$G$3,Sheet6!$G$4,IF('January 2023'!C1812=Sheet6!$H$3,Sheet6!$H$4,IF('January 2023'!C1812=Sheet6!$I$3,Sheet6!$I$4,IF('January 2023'!C1812=Sheet6!$J$3,Sheet6!$J$4,IF('January 2023'!C1812=Sheet6!$K$3,Sheet6!$K$4,IF('January 2023'!C1812=Sheet6!$L$3,Sheet6!$L$4))))))))</f>
        <v>0.13382829726409717</v>
      </c>
      <c r="AG1812" s="74">
        <f t="shared" si="425"/>
        <v>1</v>
      </c>
      <c r="AH1812" s="71">
        <v>0.81</v>
      </c>
      <c r="AI1812" s="72">
        <f t="shared" si="426"/>
        <v>1</v>
      </c>
      <c r="AJ1812" s="73">
        <f t="shared" si="427"/>
        <v>1</v>
      </c>
      <c r="AK1812" s="73">
        <v>0.70834941809745677</v>
      </c>
      <c r="AL1812" s="95">
        <f t="shared" si="428"/>
        <v>1</v>
      </c>
      <c r="AM1812" s="107">
        <v>0</v>
      </c>
      <c r="AN1812" s="98">
        <f t="shared" si="429"/>
        <v>0</v>
      </c>
      <c r="AO1812" s="99" t="e">
        <f>SUMIF([1]Sheet1!$AB:$AB,E1812,[1]Sheet1!$AA:$AA)</f>
        <v>#VALUE!</v>
      </c>
      <c r="AP1812" s="100">
        <f t="shared" si="430"/>
        <v>1</v>
      </c>
      <c r="AQ1812" s="97">
        <f t="shared" si="431"/>
        <v>0</v>
      </c>
      <c r="AR1812" s="100">
        <f t="shared" si="432"/>
        <v>0.99999725990612442</v>
      </c>
      <c r="AS1812" s="101">
        <f t="shared" si="433"/>
        <v>2.7400938755750559E-6</v>
      </c>
      <c r="AT1812" s="100">
        <v>0.13382829726409717</v>
      </c>
      <c r="AU1812" s="108">
        <f t="shared" si="434"/>
        <v>1</v>
      </c>
    </row>
    <row r="1813" spans="1:47" hidden="1">
      <c r="A1813" s="21">
        <v>44927</v>
      </c>
      <c r="B1813" s="23" t="s">
        <v>13</v>
      </c>
      <c r="C1813" s="23" t="s">
        <v>1697</v>
      </c>
      <c r="D1813" s="23" t="s">
        <v>1980</v>
      </c>
      <c r="E1813" s="23">
        <v>1002050526</v>
      </c>
      <c r="F1813" s="23" t="s">
        <v>15</v>
      </c>
      <c r="G1813" s="22">
        <v>1199849</v>
      </c>
      <c r="H1813" s="36" t="s">
        <v>278</v>
      </c>
      <c r="I1813" s="4" t="s">
        <v>3512</v>
      </c>
      <c r="J1813" s="4" t="s">
        <v>3512</v>
      </c>
      <c r="K1813" s="24">
        <v>25277.853781599995</v>
      </c>
      <c r="L1813" s="24">
        <v>25277.853781599995</v>
      </c>
      <c r="M1813" s="29">
        <v>0</v>
      </c>
      <c r="N1813" s="29">
        <v>0</v>
      </c>
      <c r="O1813" s="29">
        <v>1</v>
      </c>
      <c r="P1813" s="29">
        <v>0</v>
      </c>
      <c r="Q1813" s="29">
        <v>3718.6</v>
      </c>
      <c r="R1813" s="28">
        <v>0</v>
      </c>
      <c r="S1813" s="28">
        <v>200000</v>
      </c>
      <c r="T1813" s="28">
        <v>0</v>
      </c>
      <c r="U1813" s="28">
        <v>200000</v>
      </c>
      <c r="V1813" s="29">
        <v>0</v>
      </c>
      <c r="W1813" s="29">
        <v>1</v>
      </c>
      <c r="X1813" s="32">
        <f t="shared" si="420"/>
        <v>1</v>
      </c>
      <c r="Y1813" s="33">
        <f t="shared" si="421"/>
        <v>3718.6</v>
      </c>
      <c r="Z1813" s="33">
        <f t="shared" si="422"/>
        <v>200000</v>
      </c>
      <c r="AA1813" s="33">
        <f t="shared" si="423"/>
        <v>200000</v>
      </c>
      <c r="AB1813" s="5">
        <v>1</v>
      </c>
      <c r="AC1813" s="6">
        <v>0</v>
      </c>
      <c r="AD1813" s="32">
        <v>0</v>
      </c>
      <c r="AE1813" s="67">
        <f t="shared" si="424"/>
        <v>1</v>
      </c>
      <c r="AF1813" s="70">
        <f>IF(C1813=Sheet6!$E$3,Sheet6!$E$4,IF('January 2023'!C1813=Sheet6!$F$3,Sheet6!$F$4,IF('January 2023'!C1813=Sheet6!$G$3,Sheet6!$G$4,IF('January 2023'!C1813=Sheet6!$H$3,Sheet6!$H$4,IF('January 2023'!C1813=Sheet6!$I$3,Sheet6!$I$4,IF('January 2023'!C1813=Sheet6!$J$3,Sheet6!$J$4,IF('January 2023'!C1813=Sheet6!$K$3,Sheet6!$K$4,IF('January 2023'!C1813=Sheet6!$L$3,Sheet6!$L$4))))))))</f>
        <v>0.13382829726409717</v>
      </c>
      <c r="AG1813" s="74">
        <f t="shared" si="425"/>
        <v>0.14710900823023221</v>
      </c>
      <c r="AH1813" s="71">
        <v>0.81</v>
      </c>
      <c r="AI1813" s="72">
        <f t="shared" si="426"/>
        <v>0</v>
      </c>
      <c r="AJ1813" s="73">
        <f t="shared" si="427"/>
        <v>1</v>
      </c>
      <c r="AK1813" s="73">
        <v>0.70834941809745677</v>
      </c>
      <c r="AL1813" s="95">
        <f t="shared" si="428"/>
        <v>1</v>
      </c>
      <c r="AM1813" s="107">
        <v>0</v>
      </c>
      <c r="AN1813" s="98">
        <f t="shared" si="429"/>
        <v>16756.461563096</v>
      </c>
      <c r="AO1813" s="99" t="e">
        <f>SUMIF([1]Sheet1!$AB:$AB,E1813,[1]Sheet1!$AA:$AA)</f>
        <v>#VALUE!</v>
      </c>
      <c r="AP1813" s="100" t="str">
        <f t="shared" si="430"/>
        <v/>
      </c>
      <c r="AQ1813" s="97">
        <f t="shared" si="431"/>
        <v>1</v>
      </c>
      <c r="AR1813" s="100">
        <f t="shared" si="432"/>
        <v>1</v>
      </c>
      <c r="AS1813" s="101">
        <f t="shared" si="433"/>
        <v>0.85289099176976779</v>
      </c>
      <c r="AT1813" s="100">
        <v>0.13382829726409717</v>
      </c>
      <c r="AU1813" s="108">
        <f t="shared" si="434"/>
        <v>0</v>
      </c>
    </row>
    <row r="1814" spans="1:47" hidden="1">
      <c r="A1814" s="21">
        <v>44927</v>
      </c>
      <c r="B1814" s="22" t="s">
        <v>13</v>
      </c>
      <c r="C1814" s="22" t="s">
        <v>1697</v>
      </c>
      <c r="D1814" s="22" t="s">
        <v>1734</v>
      </c>
      <c r="E1814" s="22">
        <v>1000276525</v>
      </c>
      <c r="F1814" s="23" t="s">
        <v>15</v>
      </c>
      <c r="G1814" s="22">
        <v>1199849</v>
      </c>
      <c r="H1814" s="36" t="s">
        <v>278</v>
      </c>
      <c r="I1814" s="4" t="s">
        <v>3512</v>
      </c>
      <c r="J1814" s="4" t="s">
        <v>3512</v>
      </c>
      <c r="K1814" s="24">
        <v>9654.2753848659977</v>
      </c>
      <c r="L1814" s="25">
        <v>9654.2753848659977</v>
      </c>
      <c r="M1814" s="26">
        <v>0</v>
      </c>
      <c r="N1814" s="26">
        <v>0</v>
      </c>
      <c r="O1814" s="26">
        <v>1</v>
      </c>
      <c r="P1814" s="26">
        <v>0</v>
      </c>
      <c r="Q1814" s="26">
        <v>0</v>
      </c>
      <c r="R1814" s="27">
        <v>0</v>
      </c>
      <c r="S1814" s="27">
        <v>0</v>
      </c>
      <c r="T1814" s="28">
        <v>0</v>
      </c>
      <c r="U1814" s="27">
        <v>0</v>
      </c>
      <c r="V1814" s="29">
        <v>0</v>
      </c>
      <c r="W1814" s="26">
        <v>0</v>
      </c>
      <c r="X1814" s="30">
        <f t="shared" si="420"/>
        <v>1</v>
      </c>
      <c r="Y1814" s="31">
        <f t="shared" si="421"/>
        <v>0</v>
      </c>
      <c r="Z1814" s="31">
        <f t="shared" si="422"/>
        <v>0</v>
      </c>
      <c r="AA1814" s="31">
        <f t="shared" si="423"/>
        <v>0</v>
      </c>
      <c r="AB1814" s="5">
        <v>0</v>
      </c>
      <c r="AC1814" s="6">
        <v>0</v>
      </c>
      <c r="AD1814" s="30">
        <v>0</v>
      </c>
      <c r="AE1814" s="67">
        <f t="shared" si="424"/>
        <v>0</v>
      </c>
      <c r="AF1814" s="70">
        <f>IF(C1814=Sheet6!$E$3,Sheet6!$E$4,IF('January 2023'!C1814=Sheet6!$F$3,Sheet6!$F$4,IF('January 2023'!C1814=Sheet6!$G$3,Sheet6!$G$4,IF('January 2023'!C1814=Sheet6!$H$3,Sheet6!$H$4,IF('January 2023'!C1814=Sheet6!$I$3,Sheet6!$I$4,IF('January 2023'!C1814=Sheet6!$J$3,Sheet6!$J$4,IF('January 2023'!C1814=Sheet6!$K$3,Sheet6!$K$4,IF('January 2023'!C1814=Sheet6!$L$3,Sheet6!$L$4))))))))</f>
        <v>0.13382829726409717</v>
      </c>
      <c r="AG1814" s="74">
        <f t="shared" si="425"/>
        <v>0</v>
      </c>
      <c r="AH1814" s="71">
        <v>0.81</v>
      </c>
      <c r="AI1814" s="72">
        <f t="shared" si="426"/>
        <v>0</v>
      </c>
      <c r="AJ1814" s="73">
        <f t="shared" si="427"/>
        <v>0</v>
      </c>
      <c r="AK1814" s="73">
        <v>0.70834941809745677</v>
      </c>
      <c r="AL1814" s="95">
        <f t="shared" si="428"/>
        <v>0</v>
      </c>
      <c r="AM1814" s="107">
        <v>0</v>
      </c>
      <c r="AN1814" s="98">
        <f t="shared" si="429"/>
        <v>7819.9630617414587</v>
      </c>
      <c r="AO1814" s="99" t="e">
        <f>SUMIF([1]Sheet1!$AB:$AB,E1814,[1]Sheet1!$AA:$AA)</f>
        <v>#VALUE!</v>
      </c>
      <c r="AP1814" s="100" t="str">
        <f t="shared" si="430"/>
        <v/>
      </c>
      <c r="AQ1814" s="97">
        <f t="shared" si="431"/>
        <v>1</v>
      </c>
      <c r="AR1814" s="100">
        <f t="shared" si="432"/>
        <v>0</v>
      </c>
      <c r="AS1814" s="101">
        <f t="shared" si="433"/>
        <v>1</v>
      </c>
      <c r="AT1814" s="100">
        <v>0.13382829726409717</v>
      </c>
      <c r="AU1814" s="108">
        <f t="shared" si="434"/>
        <v>0</v>
      </c>
    </row>
    <row r="1815" spans="1:47" hidden="1">
      <c r="A1815" s="21">
        <v>44927</v>
      </c>
      <c r="B1815" s="23" t="s">
        <v>13</v>
      </c>
      <c r="C1815" s="23" t="s">
        <v>1697</v>
      </c>
      <c r="D1815" s="23" t="s">
        <v>3435</v>
      </c>
      <c r="E1815" s="23">
        <v>1003150730</v>
      </c>
      <c r="F1815" s="23" t="s">
        <v>15</v>
      </c>
      <c r="G1815" s="22">
        <v>1199849</v>
      </c>
      <c r="H1815" s="36" t="s">
        <v>278</v>
      </c>
      <c r="I1815" s="4" t="s">
        <v>3512</v>
      </c>
      <c r="J1815" s="4" t="s">
        <v>3512</v>
      </c>
      <c r="K1815" s="24">
        <v>1905.4099999999962</v>
      </c>
      <c r="L1815" s="24">
        <v>1905.4099999999962</v>
      </c>
      <c r="M1815" s="29">
        <v>0</v>
      </c>
      <c r="N1815" s="29">
        <v>0</v>
      </c>
      <c r="O1815" s="29">
        <v>1</v>
      </c>
      <c r="P1815" s="29">
        <v>0</v>
      </c>
      <c r="Q1815" s="29">
        <v>0</v>
      </c>
      <c r="R1815" s="28">
        <v>0</v>
      </c>
      <c r="S1815" s="28">
        <v>0</v>
      </c>
      <c r="T1815" s="28">
        <v>0</v>
      </c>
      <c r="U1815" s="28">
        <v>0</v>
      </c>
      <c r="V1815" s="29">
        <v>0</v>
      </c>
      <c r="W1815" s="29">
        <v>0</v>
      </c>
      <c r="X1815" s="32">
        <f t="shared" si="420"/>
        <v>1</v>
      </c>
      <c r="Y1815" s="33">
        <f t="shared" si="421"/>
        <v>0</v>
      </c>
      <c r="Z1815" s="33">
        <f t="shared" si="422"/>
        <v>0</v>
      </c>
      <c r="AA1815" s="33">
        <f t="shared" si="423"/>
        <v>0</v>
      </c>
      <c r="AB1815" s="5">
        <v>0</v>
      </c>
      <c r="AC1815" s="6">
        <v>0</v>
      </c>
      <c r="AD1815" s="32">
        <v>0</v>
      </c>
      <c r="AE1815" s="67">
        <f t="shared" si="424"/>
        <v>0</v>
      </c>
      <c r="AF1815" s="70">
        <f>IF(C1815=Sheet6!$E$3,Sheet6!$E$4,IF('January 2023'!C1815=Sheet6!$F$3,Sheet6!$F$4,IF('January 2023'!C1815=Sheet6!$G$3,Sheet6!$G$4,IF('January 2023'!C1815=Sheet6!$H$3,Sheet6!$H$4,IF('January 2023'!C1815=Sheet6!$I$3,Sheet6!$I$4,IF('January 2023'!C1815=Sheet6!$J$3,Sheet6!$J$4,IF('January 2023'!C1815=Sheet6!$K$3,Sheet6!$K$4,IF('January 2023'!C1815=Sheet6!$L$3,Sheet6!$L$4))))))))</f>
        <v>0.13382829726409717</v>
      </c>
      <c r="AG1815" s="74">
        <f t="shared" si="425"/>
        <v>0</v>
      </c>
      <c r="AH1815" s="71">
        <v>0.81</v>
      </c>
      <c r="AI1815" s="72">
        <f t="shared" si="426"/>
        <v>0</v>
      </c>
      <c r="AJ1815" s="73">
        <f t="shared" si="427"/>
        <v>0</v>
      </c>
      <c r="AK1815" s="73">
        <v>0.70834941809745677</v>
      </c>
      <c r="AL1815" s="95">
        <f t="shared" si="428"/>
        <v>0</v>
      </c>
      <c r="AM1815" s="107">
        <v>0</v>
      </c>
      <c r="AN1815" s="98">
        <f t="shared" si="429"/>
        <v>1543.3820999999971</v>
      </c>
      <c r="AO1815" s="99" t="e">
        <f>SUMIF([1]Sheet1!$AB:$AB,E1815,[1]Sheet1!$AA:$AA)</f>
        <v>#VALUE!</v>
      </c>
      <c r="AP1815" s="100" t="str">
        <f t="shared" si="430"/>
        <v/>
      </c>
      <c r="AQ1815" s="97">
        <f t="shared" si="431"/>
        <v>1</v>
      </c>
      <c r="AR1815" s="100">
        <f t="shared" si="432"/>
        <v>0</v>
      </c>
      <c r="AS1815" s="101">
        <f t="shared" si="433"/>
        <v>1</v>
      </c>
      <c r="AT1815" s="100">
        <v>0.13382829726409717</v>
      </c>
      <c r="AU1815" s="108">
        <f t="shared" si="434"/>
        <v>0</v>
      </c>
    </row>
    <row r="1816" spans="1:47" hidden="1">
      <c r="A1816" s="21">
        <v>44927</v>
      </c>
      <c r="B1816" s="23" t="s">
        <v>13</v>
      </c>
      <c r="C1816" s="23" t="s">
        <v>1697</v>
      </c>
      <c r="D1816" s="23" t="s">
        <v>1762</v>
      </c>
      <c r="E1816" s="23">
        <v>1002050450</v>
      </c>
      <c r="F1816" s="23" t="s">
        <v>15</v>
      </c>
      <c r="G1816" s="23">
        <v>1079501</v>
      </c>
      <c r="H1816" s="37" t="s">
        <v>16</v>
      </c>
      <c r="I1816" s="4" t="s">
        <v>3512</v>
      </c>
      <c r="J1816" s="4" t="s">
        <v>3512</v>
      </c>
      <c r="K1816" s="24">
        <v>13816.5</v>
      </c>
      <c r="L1816" s="24">
        <v>13816.5</v>
      </c>
      <c r="M1816" s="29">
        <v>1</v>
      </c>
      <c r="N1816" s="29">
        <v>0</v>
      </c>
      <c r="O1816" s="29">
        <v>0</v>
      </c>
      <c r="P1816" s="29">
        <v>13817</v>
      </c>
      <c r="Q1816" s="29">
        <v>0</v>
      </c>
      <c r="R1816" s="28">
        <v>1000751.3799999999</v>
      </c>
      <c r="S1816" s="28">
        <v>0</v>
      </c>
      <c r="T1816" s="28">
        <v>0</v>
      </c>
      <c r="U1816" s="28">
        <v>0</v>
      </c>
      <c r="V1816" s="29">
        <v>0</v>
      </c>
      <c r="W1816" s="29">
        <v>0</v>
      </c>
      <c r="X1816" s="32">
        <f t="shared" si="420"/>
        <v>1</v>
      </c>
      <c r="Y1816" s="33">
        <f t="shared" si="421"/>
        <v>13817</v>
      </c>
      <c r="Z1816" s="33">
        <f t="shared" si="422"/>
        <v>1000751.3799999999</v>
      </c>
      <c r="AA1816" s="33">
        <f t="shared" si="423"/>
        <v>0</v>
      </c>
      <c r="AB1816" s="5">
        <v>0</v>
      </c>
      <c r="AC1816" s="6">
        <v>730206.1</v>
      </c>
      <c r="AD1816" s="32">
        <v>0</v>
      </c>
      <c r="AE1816" s="67">
        <f t="shared" si="424"/>
        <v>0</v>
      </c>
      <c r="AF1816" s="70">
        <f>IF(C1816=Sheet6!$E$3,Sheet6!$E$4,IF('January 2023'!C1816=Sheet6!$F$3,Sheet6!$F$4,IF('January 2023'!C1816=Sheet6!$G$3,Sheet6!$G$4,IF('January 2023'!C1816=Sheet6!$H$3,Sheet6!$H$4,IF('January 2023'!C1816=Sheet6!$I$3,Sheet6!$I$4,IF('January 2023'!C1816=Sheet6!$J$3,Sheet6!$J$4,IF('January 2023'!C1816=Sheet6!$K$3,Sheet6!$K$4,IF('January 2023'!C1816=Sheet6!$L$3,Sheet6!$L$4))))))))</f>
        <v>0.13382829726409717</v>
      </c>
      <c r="AG1816" s="74">
        <f t="shared" si="425"/>
        <v>1.0000361886150617</v>
      </c>
      <c r="AH1816" s="71">
        <v>0.81</v>
      </c>
      <c r="AI1816" s="72">
        <f t="shared" si="426"/>
        <v>1</v>
      </c>
      <c r="AJ1816" s="73">
        <f t="shared" si="427"/>
        <v>0</v>
      </c>
      <c r="AK1816" s="73">
        <v>0.70834941809745677</v>
      </c>
      <c r="AL1816" s="95">
        <f t="shared" si="428"/>
        <v>0</v>
      </c>
      <c r="AM1816" s="107">
        <v>0</v>
      </c>
      <c r="AN1816" s="98">
        <f t="shared" si="429"/>
        <v>0</v>
      </c>
      <c r="AO1816" s="99" t="e">
        <f>SUMIF([1]Sheet1!$AB:$AB,E1816,[1]Sheet1!$AA:$AA)</f>
        <v>#VALUE!</v>
      </c>
      <c r="AP1816" s="100">
        <f t="shared" si="430"/>
        <v>1</v>
      </c>
      <c r="AQ1816" s="97">
        <f t="shared" si="431"/>
        <v>0</v>
      </c>
      <c r="AR1816" s="100">
        <f t="shared" si="432"/>
        <v>0</v>
      </c>
      <c r="AS1816" s="101">
        <f t="shared" si="433"/>
        <v>1</v>
      </c>
      <c r="AT1816" s="100">
        <v>0.13382829726409717</v>
      </c>
      <c r="AU1816" s="108">
        <f t="shared" si="434"/>
        <v>0</v>
      </c>
    </row>
    <row r="1817" spans="1:47" hidden="1">
      <c r="A1817" s="21">
        <v>44927</v>
      </c>
      <c r="B1817" s="23" t="s">
        <v>13</v>
      </c>
      <c r="C1817" s="23" t="s">
        <v>1697</v>
      </c>
      <c r="D1817" s="23" t="s">
        <v>1711</v>
      </c>
      <c r="E1817" s="23">
        <v>1000274452</v>
      </c>
      <c r="F1817" s="23" t="s">
        <v>32</v>
      </c>
      <c r="G1817" s="23">
        <v>1069246</v>
      </c>
      <c r="H1817" s="37" t="s">
        <v>20</v>
      </c>
      <c r="I1817" s="4" t="s">
        <v>3536</v>
      </c>
      <c r="J1817" s="4" t="s">
        <v>3573</v>
      </c>
      <c r="K1817" s="24" t="s">
        <v>43</v>
      </c>
      <c r="L1817" s="25">
        <v>0</v>
      </c>
      <c r="M1817" s="29">
        <v>0</v>
      </c>
      <c r="N1817" s="29">
        <v>0</v>
      </c>
      <c r="O1817" s="29">
        <v>11</v>
      </c>
      <c r="P1817" s="29">
        <v>0</v>
      </c>
      <c r="Q1817" s="29">
        <v>2865.7</v>
      </c>
      <c r="R1817" s="28">
        <v>0</v>
      </c>
      <c r="S1817" s="28">
        <v>182768.98000000007</v>
      </c>
      <c r="T1817" s="28">
        <v>0</v>
      </c>
      <c r="U1817" s="28">
        <v>181500</v>
      </c>
      <c r="V1817" s="29">
        <v>0</v>
      </c>
      <c r="W1817" s="29">
        <v>10</v>
      </c>
      <c r="X1817" s="32">
        <f t="shared" si="420"/>
        <v>11</v>
      </c>
      <c r="Y1817" s="33">
        <f t="shared" si="421"/>
        <v>2865.7</v>
      </c>
      <c r="Z1817" s="33">
        <f t="shared" si="422"/>
        <v>182768.98000000007</v>
      </c>
      <c r="AA1817" s="33">
        <f t="shared" si="423"/>
        <v>181500</v>
      </c>
      <c r="AB1817" s="5">
        <v>10</v>
      </c>
      <c r="AC1817" s="6">
        <v>536047.63</v>
      </c>
      <c r="AD1817" s="32">
        <v>2</v>
      </c>
      <c r="AE1817" s="67">
        <f t="shared" si="424"/>
        <v>0.90909090909090906</v>
      </c>
      <c r="AF1817" s="70">
        <f>IF(C1817=Sheet6!$E$3,Sheet6!$E$4,IF('January 2023'!C1817=Sheet6!$F$3,Sheet6!$F$4,IF('January 2023'!C1817=Sheet6!$G$3,Sheet6!$G$4,IF('January 2023'!C1817=Sheet6!$H$3,Sheet6!$H$4,IF('January 2023'!C1817=Sheet6!$I$3,Sheet6!$I$4,IF('January 2023'!C1817=Sheet6!$J$3,Sheet6!$J$4,IF('January 2023'!C1817=Sheet6!$K$3,Sheet6!$K$4,IF('January 2023'!C1817=Sheet6!$L$3,Sheet6!$L$4))))))))</f>
        <v>0.13382829726409717</v>
      </c>
      <c r="AG1817" s="74">
        <f t="shared" si="425"/>
        <v>0</v>
      </c>
      <c r="AH1817" s="71">
        <v>0.81</v>
      </c>
      <c r="AI1817" s="72">
        <f t="shared" si="426"/>
        <v>0</v>
      </c>
      <c r="AJ1817" s="73">
        <f t="shared" si="427"/>
        <v>0.90909090909090906</v>
      </c>
      <c r="AK1817" s="73">
        <v>0.70834941809745677</v>
      </c>
      <c r="AL1817" s="95">
        <f t="shared" si="428"/>
        <v>1</v>
      </c>
      <c r="AM1817" s="107">
        <v>0</v>
      </c>
      <c r="AN1817" s="98">
        <f t="shared" si="429"/>
        <v>0</v>
      </c>
      <c r="AO1817" s="99" t="e">
        <f>SUMIF([1]Sheet1!$AB:$AB,E1817,[1]Sheet1!$AA:$AA)</f>
        <v>#VALUE!</v>
      </c>
      <c r="AP1817" s="100">
        <f t="shared" si="430"/>
        <v>1</v>
      </c>
      <c r="AQ1817" s="97">
        <f t="shared" si="431"/>
        <v>0</v>
      </c>
      <c r="AR1817" s="100">
        <f t="shared" si="432"/>
        <v>0.99305691808314478</v>
      </c>
      <c r="AS1817" s="101">
        <f t="shared" si="433"/>
        <v>1</v>
      </c>
      <c r="AT1817" s="100">
        <v>0.13382829726409717</v>
      </c>
      <c r="AU1817" s="108">
        <f t="shared" si="434"/>
        <v>0</v>
      </c>
    </row>
    <row r="1818" spans="1:47" hidden="1">
      <c r="A1818" s="21">
        <v>44927</v>
      </c>
      <c r="B1818" s="22" t="s">
        <v>13</v>
      </c>
      <c r="C1818" s="22" t="s">
        <v>1697</v>
      </c>
      <c r="D1818" s="22" t="s">
        <v>1713</v>
      </c>
      <c r="E1818" s="22">
        <v>1000274923</v>
      </c>
      <c r="F1818" s="22" t="s">
        <v>32</v>
      </c>
      <c r="G1818" s="22">
        <v>1069246</v>
      </c>
      <c r="H1818" s="36" t="s">
        <v>20</v>
      </c>
      <c r="I1818" s="4" t="s">
        <v>3537</v>
      </c>
      <c r="J1818" s="4" t="s">
        <v>3574</v>
      </c>
      <c r="K1818" s="25" t="s">
        <v>43</v>
      </c>
      <c r="L1818" s="25">
        <v>0</v>
      </c>
      <c r="M1818" s="26">
        <v>0</v>
      </c>
      <c r="N1818" s="26">
        <v>0</v>
      </c>
      <c r="O1818" s="26">
        <v>1</v>
      </c>
      <c r="P1818" s="26">
        <v>0</v>
      </c>
      <c r="Q1818" s="26">
        <v>269.5</v>
      </c>
      <c r="R1818" s="27">
        <v>0</v>
      </c>
      <c r="S1818" s="27">
        <v>16500</v>
      </c>
      <c r="T1818" s="28">
        <v>0</v>
      </c>
      <c r="U1818" s="27">
        <v>22000</v>
      </c>
      <c r="V1818" s="29">
        <v>0</v>
      </c>
      <c r="W1818" s="26">
        <v>1</v>
      </c>
      <c r="X1818" s="30">
        <f t="shared" si="420"/>
        <v>1</v>
      </c>
      <c r="Y1818" s="31">
        <f t="shared" si="421"/>
        <v>269.5</v>
      </c>
      <c r="Z1818" s="31">
        <f t="shared" si="422"/>
        <v>16500</v>
      </c>
      <c r="AA1818" s="31">
        <f t="shared" si="423"/>
        <v>22000</v>
      </c>
      <c r="AB1818" s="5">
        <v>1</v>
      </c>
      <c r="AC1818" s="6">
        <v>1772093.31</v>
      </c>
      <c r="AD1818" s="30">
        <v>3</v>
      </c>
      <c r="AE1818" s="67">
        <f t="shared" si="424"/>
        <v>1</v>
      </c>
      <c r="AF1818" s="70">
        <f>IF(C1818=Sheet6!$E$3,Sheet6!$E$4,IF('January 2023'!C1818=Sheet6!$F$3,Sheet6!$F$4,IF('January 2023'!C1818=Sheet6!$G$3,Sheet6!$G$4,IF('January 2023'!C1818=Sheet6!$H$3,Sheet6!$H$4,IF('January 2023'!C1818=Sheet6!$I$3,Sheet6!$I$4,IF('January 2023'!C1818=Sheet6!$J$3,Sheet6!$J$4,IF('January 2023'!C1818=Sheet6!$K$3,Sheet6!$K$4,IF('January 2023'!C1818=Sheet6!$L$3,Sheet6!$L$4))))))))</f>
        <v>0.13382829726409717</v>
      </c>
      <c r="AG1818" s="74">
        <f t="shared" si="425"/>
        <v>0</v>
      </c>
      <c r="AH1818" s="71">
        <v>0.81</v>
      </c>
      <c r="AI1818" s="72">
        <f t="shared" si="426"/>
        <v>0</v>
      </c>
      <c r="AJ1818" s="73">
        <f t="shared" si="427"/>
        <v>1</v>
      </c>
      <c r="AK1818" s="73">
        <v>0.70834941809745677</v>
      </c>
      <c r="AL1818" s="95">
        <f t="shared" si="428"/>
        <v>1</v>
      </c>
      <c r="AM1818" s="107">
        <v>0</v>
      </c>
      <c r="AN1818" s="98">
        <f t="shared" si="429"/>
        <v>0</v>
      </c>
      <c r="AO1818" s="99" t="e">
        <f>SUMIF([1]Sheet1!$AB:$AB,E1818,[1]Sheet1!$AA:$AA)</f>
        <v>#VALUE!</v>
      </c>
      <c r="AP1818" s="100">
        <f t="shared" si="430"/>
        <v>1</v>
      </c>
      <c r="AQ1818" s="97">
        <f t="shared" si="431"/>
        <v>0</v>
      </c>
      <c r="AR1818" s="100">
        <f t="shared" si="432"/>
        <v>1.3333333333333333</v>
      </c>
      <c r="AS1818" s="101">
        <f t="shared" si="433"/>
        <v>1</v>
      </c>
      <c r="AT1818" s="100">
        <v>0.13382829726409717</v>
      </c>
      <c r="AU1818" s="108">
        <f t="shared" si="434"/>
        <v>0</v>
      </c>
    </row>
    <row r="1819" spans="1:47" hidden="1">
      <c r="A1819" s="21">
        <v>44927</v>
      </c>
      <c r="B1819" s="23" t="s">
        <v>13</v>
      </c>
      <c r="C1819" s="23" t="s">
        <v>1697</v>
      </c>
      <c r="D1819" s="23" t="s">
        <v>1714</v>
      </c>
      <c r="E1819" s="23">
        <v>1000282092</v>
      </c>
      <c r="F1819" s="23" t="s">
        <v>32</v>
      </c>
      <c r="G1819" s="23">
        <v>1069246</v>
      </c>
      <c r="H1819" s="37" t="s">
        <v>20</v>
      </c>
      <c r="I1819" s="4" t="s">
        <v>3535</v>
      </c>
      <c r="J1819" s="4" t="s">
        <v>3572</v>
      </c>
      <c r="K1819" s="24" t="s">
        <v>3499</v>
      </c>
      <c r="L1819" s="25">
        <v>0</v>
      </c>
      <c r="M1819" s="29">
        <v>0</v>
      </c>
      <c r="N1819" s="29">
        <v>0</v>
      </c>
      <c r="O1819" s="29">
        <v>1</v>
      </c>
      <c r="P1819" s="29">
        <v>0</v>
      </c>
      <c r="Q1819" s="29">
        <v>744.4</v>
      </c>
      <c r="R1819" s="28">
        <v>0</v>
      </c>
      <c r="S1819" s="28">
        <v>50000</v>
      </c>
      <c r="T1819" s="28">
        <v>0</v>
      </c>
      <c r="U1819" s="28">
        <v>50000</v>
      </c>
      <c r="V1819" s="29">
        <v>0</v>
      </c>
      <c r="W1819" s="29">
        <v>1</v>
      </c>
      <c r="X1819" s="32">
        <f t="shared" si="420"/>
        <v>1</v>
      </c>
      <c r="Y1819" s="33">
        <f t="shared" si="421"/>
        <v>744.4</v>
      </c>
      <c r="Z1819" s="33">
        <f t="shared" si="422"/>
        <v>50000</v>
      </c>
      <c r="AA1819" s="33">
        <f t="shared" si="423"/>
        <v>50000</v>
      </c>
      <c r="AB1819" s="5">
        <v>1</v>
      </c>
      <c r="AC1819" s="6">
        <v>644878.76</v>
      </c>
      <c r="AD1819" s="32">
        <v>1</v>
      </c>
      <c r="AE1819" s="67">
        <f t="shared" si="424"/>
        <v>1</v>
      </c>
      <c r="AF1819" s="70">
        <f>IF(C1819=Sheet6!$E$3,Sheet6!$E$4,IF('January 2023'!C1819=Sheet6!$F$3,Sheet6!$F$4,IF('January 2023'!C1819=Sheet6!$G$3,Sheet6!$G$4,IF('January 2023'!C1819=Sheet6!$H$3,Sheet6!$H$4,IF('January 2023'!C1819=Sheet6!$I$3,Sheet6!$I$4,IF('January 2023'!C1819=Sheet6!$J$3,Sheet6!$J$4,IF('January 2023'!C1819=Sheet6!$K$3,Sheet6!$K$4,IF('January 2023'!C1819=Sheet6!$L$3,Sheet6!$L$4))))))))</f>
        <v>0.13382829726409717</v>
      </c>
      <c r="AG1819" s="74">
        <f t="shared" si="425"/>
        <v>0</v>
      </c>
      <c r="AH1819" s="71">
        <v>0.81</v>
      </c>
      <c r="AI1819" s="72">
        <f t="shared" si="426"/>
        <v>0</v>
      </c>
      <c r="AJ1819" s="73">
        <f t="shared" si="427"/>
        <v>1</v>
      </c>
      <c r="AK1819" s="73">
        <v>0.70834941809745677</v>
      </c>
      <c r="AL1819" s="95">
        <f t="shared" si="428"/>
        <v>1</v>
      </c>
      <c r="AM1819" s="107">
        <v>0</v>
      </c>
      <c r="AN1819" s="98">
        <f t="shared" si="429"/>
        <v>0</v>
      </c>
      <c r="AO1819" s="99" t="e">
        <f>SUMIF([1]Sheet1!$AB:$AB,E1819,[1]Sheet1!$AA:$AA)</f>
        <v>#VALUE!</v>
      </c>
      <c r="AP1819" s="100">
        <f t="shared" si="430"/>
        <v>1</v>
      </c>
      <c r="AQ1819" s="97">
        <f t="shared" si="431"/>
        <v>0</v>
      </c>
      <c r="AR1819" s="100">
        <f t="shared" si="432"/>
        <v>1</v>
      </c>
      <c r="AS1819" s="101">
        <f t="shared" si="433"/>
        <v>1</v>
      </c>
      <c r="AT1819" s="100">
        <v>0.13382829726409717</v>
      </c>
      <c r="AU1819" s="108">
        <f t="shared" si="434"/>
        <v>0</v>
      </c>
    </row>
    <row r="1820" spans="1:47" hidden="1">
      <c r="A1820" s="21">
        <v>44927</v>
      </c>
      <c r="B1820" s="23" t="s">
        <v>13</v>
      </c>
      <c r="C1820" s="23" t="s">
        <v>1697</v>
      </c>
      <c r="D1820" s="23" t="s">
        <v>1712</v>
      </c>
      <c r="E1820" s="23">
        <v>1000282624</v>
      </c>
      <c r="F1820" s="23" t="s">
        <v>32</v>
      </c>
      <c r="G1820" s="23">
        <v>1069246</v>
      </c>
      <c r="H1820" s="37" t="s">
        <v>20</v>
      </c>
      <c r="I1820" s="4" t="s">
        <v>3535</v>
      </c>
      <c r="J1820" s="4" t="s">
        <v>3572</v>
      </c>
      <c r="K1820" s="24" t="s">
        <v>3499</v>
      </c>
      <c r="L1820" s="25">
        <v>0</v>
      </c>
      <c r="M1820" s="29">
        <v>0</v>
      </c>
      <c r="N1820" s="29">
        <v>0</v>
      </c>
      <c r="O1820" s="29">
        <v>2</v>
      </c>
      <c r="P1820" s="29">
        <v>0</v>
      </c>
      <c r="Q1820" s="29">
        <v>95.800000000000011</v>
      </c>
      <c r="R1820" s="28">
        <v>0</v>
      </c>
      <c r="S1820" s="28">
        <v>6000</v>
      </c>
      <c r="T1820" s="28">
        <v>0</v>
      </c>
      <c r="U1820" s="28">
        <v>6000</v>
      </c>
      <c r="V1820" s="29">
        <v>0</v>
      </c>
      <c r="W1820" s="29">
        <v>1</v>
      </c>
      <c r="X1820" s="32">
        <f t="shared" si="420"/>
        <v>2</v>
      </c>
      <c r="Y1820" s="33">
        <f t="shared" si="421"/>
        <v>95.800000000000011</v>
      </c>
      <c r="Z1820" s="33">
        <f t="shared" si="422"/>
        <v>6000</v>
      </c>
      <c r="AA1820" s="33">
        <f t="shared" si="423"/>
        <v>6000</v>
      </c>
      <c r="AB1820" s="5">
        <v>1</v>
      </c>
      <c r="AC1820" s="6">
        <v>418263.93</v>
      </c>
      <c r="AD1820" s="32">
        <v>1</v>
      </c>
      <c r="AE1820" s="67">
        <f t="shared" si="424"/>
        <v>0.5</v>
      </c>
      <c r="AF1820" s="70">
        <f>IF(C1820=Sheet6!$E$3,Sheet6!$E$4,IF('January 2023'!C1820=Sheet6!$F$3,Sheet6!$F$4,IF('January 2023'!C1820=Sheet6!$G$3,Sheet6!$G$4,IF('January 2023'!C1820=Sheet6!$H$3,Sheet6!$H$4,IF('January 2023'!C1820=Sheet6!$I$3,Sheet6!$I$4,IF('January 2023'!C1820=Sheet6!$J$3,Sheet6!$J$4,IF('January 2023'!C1820=Sheet6!$K$3,Sheet6!$K$4,IF('January 2023'!C1820=Sheet6!$L$3,Sheet6!$L$4))))))))</f>
        <v>0.13382829726409717</v>
      </c>
      <c r="AG1820" s="74">
        <f t="shared" si="425"/>
        <v>0</v>
      </c>
      <c r="AH1820" s="71">
        <v>0.81</v>
      </c>
      <c r="AI1820" s="72">
        <f t="shared" si="426"/>
        <v>0</v>
      </c>
      <c r="AJ1820" s="73">
        <f t="shared" si="427"/>
        <v>0.5</v>
      </c>
      <c r="AK1820" s="73">
        <v>0.70834941809745677</v>
      </c>
      <c r="AL1820" s="95">
        <f t="shared" si="428"/>
        <v>0</v>
      </c>
      <c r="AM1820" s="107">
        <v>0</v>
      </c>
      <c r="AN1820" s="98">
        <f t="shared" si="429"/>
        <v>0</v>
      </c>
      <c r="AO1820" s="99" t="e">
        <f>SUMIF([1]Sheet1!$AB:$AB,E1820,[1]Sheet1!$AA:$AA)</f>
        <v>#VALUE!</v>
      </c>
      <c r="AP1820" s="100">
        <f t="shared" si="430"/>
        <v>1</v>
      </c>
      <c r="AQ1820" s="97">
        <f t="shared" si="431"/>
        <v>0</v>
      </c>
      <c r="AR1820" s="100">
        <f t="shared" si="432"/>
        <v>1</v>
      </c>
      <c r="AS1820" s="101">
        <f t="shared" si="433"/>
        <v>1</v>
      </c>
      <c r="AT1820" s="100">
        <v>0.13382829726409717</v>
      </c>
      <c r="AU1820" s="108">
        <f t="shared" si="434"/>
        <v>0</v>
      </c>
    </row>
    <row r="1821" spans="1:47" hidden="1">
      <c r="A1821" s="21">
        <v>44927</v>
      </c>
      <c r="B1821" s="23" t="s">
        <v>13</v>
      </c>
      <c r="C1821" s="23" t="s">
        <v>1697</v>
      </c>
      <c r="D1821" s="23" t="s">
        <v>1715</v>
      </c>
      <c r="E1821" s="23">
        <v>1000270976</v>
      </c>
      <c r="F1821" s="23" t="s">
        <v>32</v>
      </c>
      <c r="G1821" s="23">
        <v>1069292</v>
      </c>
      <c r="H1821" s="37" t="s">
        <v>20</v>
      </c>
      <c r="I1821" s="4" t="s">
        <v>3535</v>
      </c>
      <c r="J1821" s="4" t="s">
        <v>3572</v>
      </c>
      <c r="K1821" s="24" t="s">
        <v>3499</v>
      </c>
      <c r="L1821" s="25">
        <v>0</v>
      </c>
      <c r="M1821" s="29">
        <v>0</v>
      </c>
      <c r="N1821" s="29">
        <v>0</v>
      </c>
      <c r="O1821" s="29">
        <v>0</v>
      </c>
      <c r="P1821" s="29">
        <v>0</v>
      </c>
      <c r="Q1821" s="29">
        <v>0</v>
      </c>
      <c r="R1821" s="28">
        <v>0</v>
      </c>
      <c r="S1821" s="28">
        <v>0</v>
      </c>
      <c r="T1821" s="28">
        <v>0</v>
      </c>
      <c r="U1821" s="28">
        <v>0</v>
      </c>
      <c r="V1821" s="29">
        <v>0</v>
      </c>
      <c r="W1821" s="29">
        <v>0</v>
      </c>
      <c r="X1821" s="32">
        <f t="shared" si="420"/>
        <v>0</v>
      </c>
      <c r="Y1821" s="33">
        <f t="shared" si="421"/>
        <v>0</v>
      </c>
      <c r="Z1821" s="33">
        <f t="shared" si="422"/>
        <v>0</v>
      </c>
      <c r="AA1821" s="33">
        <f t="shared" si="423"/>
        <v>0</v>
      </c>
      <c r="AB1821" s="5">
        <v>0</v>
      </c>
      <c r="AC1821" s="6">
        <v>543553.13</v>
      </c>
      <c r="AD1821" s="32">
        <v>1</v>
      </c>
      <c r="AE1821" s="67" t="str">
        <f t="shared" si="424"/>
        <v/>
      </c>
      <c r="AF1821" s="70">
        <f>IF(C1821=Sheet6!$E$3,Sheet6!$E$4,IF('January 2023'!C1821=Sheet6!$F$3,Sheet6!$F$4,IF('January 2023'!C1821=Sheet6!$G$3,Sheet6!$G$4,IF('January 2023'!C1821=Sheet6!$H$3,Sheet6!$H$4,IF('January 2023'!C1821=Sheet6!$I$3,Sheet6!$I$4,IF('January 2023'!C1821=Sheet6!$J$3,Sheet6!$J$4,IF('January 2023'!C1821=Sheet6!$K$3,Sheet6!$K$4,IF('January 2023'!C1821=Sheet6!$L$3,Sheet6!$L$4))))))))</f>
        <v>0.13382829726409717</v>
      </c>
      <c r="AG1821" s="74">
        <f t="shared" si="425"/>
        <v>0</v>
      </c>
      <c r="AH1821" s="71">
        <v>0.81</v>
      </c>
      <c r="AI1821" s="72">
        <f t="shared" si="426"/>
        <v>0</v>
      </c>
      <c r="AJ1821" s="73">
        <f t="shared" si="427"/>
        <v>0</v>
      </c>
      <c r="AK1821" s="73">
        <v>0.70834941809745677</v>
      </c>
      <c r="AL1821" s="95">
        <f t="shared" si="428"/>
        <v>0</v>
      </c>
      <c r="AM1821" s="107">
        <v>0</v>
      </c>
      <c r="AN1821" s="98">
        <f t="shared" si="429"/>
        <v>0</v>
      </c>
      <c r="AO1821" s="99" t="e">
        <f>SUMIF([1]Sheet1!$AB:$AB,E1821,[1]Sheet1!$AA:$AA)</f>
        <v>#VALUE!</v>
      </c>
      <c r="AP1821" s="100">
        <f t="shared" si="430"/>
        <v>1</v>
      </c>
      <c r="AQ1821" s="97">
        <f t="shared" si="431"/>
        <v>0</v>
      </c>
      <c r="AR1821" s="100">
        <f t="shared" si="432"/>
        <v>0</v>
      </c>
      <c r="AS1821" s="101">
        <f t="shared" si="433"/>
        <v>1</v>
      </c>
      <c r="AT1821" s="100">
        <v>0.13382829726409717</v>
      </c>
      <c r="AU1821" s="108">
        <f t="shared" si="434"/>
        <v>0</v>
      </c>
    </row>
    <row r="1822" spans="1:47" hidden="1">
      <c r="A1822" s="21">
        <v>44927</v>
      </c>
      <c r="B1822" s="22" t="s">
        <v>13</v>
      </c>
      <c r="C1822" s="22" t="s">
        <v>1697</v>
      </c>
      <c r="D1822" s="22" t="s">
        <v>1717</v>
      </c>
      <c r="E1822" s="22">
        <v>1001233429</v>
      </c>
      <c r="F1822" s="22" t="s">
        <v>32</v>
      </c>
      <c r="G1822" s="22">
        <v>1069250</v>
      </c>
      <c r="H1822" s="36" t="s">
        <v>20</v>
      </c>
      <c r="I1822" s="4" t="s">
        <v>3536</v>
      </c>
      <c r="J1822" s="4" t="s">
        <v>3573</v>
      </c>
      <c r="K1822" s="25">
        <v>93598</v>
      </c>
      <c r="L1822" s="25">
        <v>93598</v>
      </c>
      <c r="M1822" s="26">
        <v>6</v>
      </c>
      <c r="N1822" s="26">
        <v>1</v>
      </c>
      <c r="O1822" s="26">
        <v>357</v>
      </c>
      <c r="P1822" s="26">
        <v>8681</v>
      </c>
      <c r="Q1822" s="26">
        <v>55674.900000000016</v>
      </c>
      <c r="R1822" s="27">
        <v>551340.77</v>
      </c>
      <c r="S1822" s="27">
        <v>3538067.7700000005</v>
      </c>
      <c r="T1822" s="28">
        <v>416000</v>
      </c>
      <c r="U1822" s="27">
        <v>3877408</v>
      </c>
      <c r="V1822" s="29">
        <v>5</v>
      </c>
      <c r="W1822" s="26">
        <v>236</v>
      </c>
      <c r="X1822" s="30">
        <f t="shared" si="420"/>
        <v>363</v>
      </c>
      <c r="Y1822" s="31">
        <f t="shared" si="421"/>
        <v>64355.900000000016</v>
      </c>
      <c r="Z1822" s="31">
        <f t="shared" si="422"/>
        <v>4089408.5400000005</v>
      </c>
      <c r="AA1822" s="31">
        <f t="shared" si="423"/>
        <v>4293408</v>
      </c>
      <c r="AB1822" s="5">
        <v>241</v>
      </c>
      <c r="AC1822" s="6">
        <v>16357673.140000001</v>
      </c>
      <c r="AD1822" s="30">
        <v>26</v>
      </c>
      <c r="AE1822" s="67">
        <f t="shared" si="424"/>
        <v>0.66391184573002759</v>
      </c>
      <c r="AF1822" s="70">
        <f>IF(C1822=Sheet6!$E$3,Sheet6!$E$4,IF('January 2023'!C1822=Sheet6!$F$3,Sheet6!$F$4,IF('January 2023'!C1822=Sheet6!$G$3,Sheet6!$G$4,IF('January 2023'!C1822=Sheet6!$H$3,Sheet6!$H$4,IF('January 2023'!C1822=Sheet6!$I$3,Sheet6!$I$4,IF('January 2023'!C1822=Sheet6!$J$3,Sheet6!$J$4,IF('January 2023'!C1822=Sheet6!$K$3,Sheet6!$K$4,IF('January 2023'!C1822=Sheet6!$L$3,Sheet6!$L$4))))))))</f>
        <v>0.13382829726409717</v>
      </c>
      <c r="AG1822" s="74">
        <f t="shared" si="425"/>
        <v>0.68757772601978695</v>
      </c>
      <c r="AH1822" s="71">
        <v>0.81</v>
      </c>
      <c r="AI1822" s="72">
        <f t="shared" si="426"/>
        <v>0</v>
      </c>
      <c r="AJ1822" s="73">
        <f t="shared" si="427"/>
        <v>0.66391184573002759</v>
      </c>
      <c r="AK1822" s="73">
        <v>0.70834941809745677</v>
      </c>
      <c r="AL1822" s="95">
        <f t="shared" si="428"/>
        <v>0</v>
      </c>
      <c r="AM1822" s="107">
        <v>0</v>
      </c>
      <c r="AN1822" s="98">
        <f t="shared" si="429"/>
        <v>11458.479999999989</v>
      </c>
      <c r="AO1822" s="99" t="e">
        <f>SUMIF([1]Sheet1!$AB:$AB,E1822,[1]Sheet1!$AA:$AA)</f>
        <v>#VALUE!</v>
      </c>
      <c r="AP1822" s="100" t="str">
        <f t="shared" si="430"/>
        <v/>
      </c>
      <c r="AQ1822" s="97">
        <f t="shared" si="431"/>
        <v>1</v>
      </c>
      <c r="AR1822" s="100">
        <f t="shared" si="432"/>
        <v>1.049884832489737</v>
      </c>
      <c r="AS1822" s="101">
        <f t="shared" si="433"/>
        <v>0.27812257429404175</v>
      </c>
      <c r="AT1822" s="100">
        <v>0.13382829726409717</v>
      </c>
      <c r="AU1822" s="108">
        <f t="shared" si="434"/>
        <v>0</v>
      </c>
    </row>
    <row r="1823" spans="1:47" hidden="1">
      <c r="A1823" s="21">
        <v>44927</v>
      </c>
      <c r="B1823" s="22" t="s">
        <v>13</v>
      </c>
      <c r="C1823" s="22" t="s">
        <v>1697</v>
      </c>
      <c r="D1823" s="22" t="s">
        <v>1716</v>
      </c>
      <c r="E1823" s="22">
        <v>1001232408</v>
      </c>
      <c r="F1823" s="22" t="s">
        <v>32</v>
      </c>
      <c r="G1823" s="22">
        <v>1069292</v>
      </c>
      <c r="H1823" s="36" t="s">
        <v>20</v>
      </c>
      <c r="I1823" s="4" t="s">
        <v>3538</v>
      </c>
      <c r="J1823" s="4" t="s">
        <v>3575</v>
      </c>
      <c r="K1823" s="25">
        <v>82379.200000000186</v>
      </c>
      <c r="L1823" s="25">
        <v>82379.200000000186</v>
      </c>
      <c r="M1823" s="26">
        <v>7</v>
      </c>
      <c r="N1823" s="26">
        <v>0</v>
      </c>
      <c r="O1823" s="26">
        <v>349</v>
      </c>
      <c r="P1823" s="26">
        <v>8400</v>
      </c>
      <c r="Q1823" s="26">
        <v>61313.30000000001</v>
      </c>
      <c r="R1823" s="27">
        <v>532459.95000000007</v>
      </c>
      <c r="S1823" s="27">
        <v>3824803.0199999996</v>
      </c>
      <c r="T1823" s="28">
        <v>177000</v>
      </c>
      <c r="U1823" s="27">
        <v>4369440</v>
      </c>
      <c r="V1823" s="29">
        <v>3</v>
      </c>
      <c r="W1823" s="26">
        <v>263</v>
      </c>
      <c r="X1823" s="30">
        <f t="shared" si="420"/>
        <v>356</v>
      </c>
      <c r="Y1823" s="31">
        <f t="shared" si="421"/>
        <v>69713.300000000017</v>
      </c>
      <c r="Z1823" s="31">
        <f t="shared" si="422"/>
        <v>4357262.97</v>
      </c>
      <c r="AA1823" s="31">
        <f t="shared" si="423"/>
        <v>4546440</v>
      </c>
      <c r="AB1823" s="5">
        <v>266</v>
      </c>
      <c r="AC1823" s="6">
        <v>10802320.909999998</v>
      </c>
      <c r="AD1823" s="30">
        <v>24</v>
      </c>
      <c r="AE1823" s="67">
        <f t="shared" si="424"/>
        <v>0.7471910112359551</v>
      </c>
      <c r="AF1823" s="70">
        <f>IF(C1823=Sheet6!$E$3,Sheet6!$E$4,IF('January 2023'!C1823=Sheet6!$F$3,Sheet6!$F$4,IF('January 2023'!C1823=Sheet6!$G$3,Sheet6!$G$4,IF('January 2023'!C1823=Sheet6!$H$3,Sheet6!$H$4,IF('January 2023'!C1823=Sheet6!$I$3,Sheet6!$I$4,IF('January 2023'!C1823=Sheet6!$J$3,Sheet6!$J$4,IF('January 2023'!C1823=Sheet6!$K$3,Sheet6!$K$4,IF('January 2023'!C1823=Sheet6!$L$3,Sheet6!$L$4))))))))</f>
        <v>0.13382829726409717</v>
      </c>
      <c r="AG1823" s="74">
        <f t="shared" si="425"/>
        <v>0.84624881037931732</v>
      </c>
      <c r="AH1823" s="71">
        <v>0.81</v>
      </c>
      <c r="AI1823" s="72">
        <f t="shared" si="426"/>
        <v>1</v>
      </c>
      <c r="AJ1823" s="73">
        <f t="shared" si="427"/>
        <v>0.7471910112359551</v>
      </c>
      <c r="AK1823" s="73">
        <v>0.70834941809745677</v>
      </c>
      <c r="AL1823" s="95">
        <f t="shared" si="428"/>
        <v>1</v>
      </c>
      <c r="AM1823" s="107">
        <v>0</v>
      </c>
      <c r="AN1823" s="98">
        <f t="shared" si="429"/>
        <v>0</v>
      </c>
      <c r="AO1823" s="99" t="e">
        <f>SUMIF([1]Sheet1!$AB:$AB,E1823,[1]Sheet1!$AA:$AA)</f>
        <v>#VALUE!</v>
      </c>
      <c r="AP1823" s="100">
        <f t="shared" si="430"/>
        <v>1</v>
      </c>
      <c r="AQ1823" s="97">
        <f t="shared" si="431"/>
        <v>0</v>
      </c>
      <c r="AR1823" s="100">
        <f t="shared" si="432"/>
        <v>1.043416482159212</v>
      </c>
      <c r="AS1823" s="101">
        <f t="shared" si="433"/>
        <v>0.11701004324259467</v>
      </c>
      <c r="AT1823" s="100">
        <v>0.13382829726409717</v>
      </c>
      <c r="AU1823" s="108">
        <f t="shared" si="434"/>
        <v>1</v>
      </c>
    </row>
    <row r="1824" spans="1:47" hidden="1">
      <c r="A1824" s="21">
        <v>44927</v>
      </c>
      <c r="B1824" s="22" t="s">
        <v>13</v>
      </c>
      <c r="C1824" s="22" t="s">
        <v>1697</v>
      </c>
      <c r="D1824" s="22" t="s">
        <v>1718</v>
      </c>
      <c r="E1824" s="22">
        <v>1001612524</v>
      </c>
      <c r="F1824" s="22" t="s">
        <v>32</v>
      </c>
      <c r="G1824" s="22">
        <v>1069246</v>
      </c>
      <c r="H1824" s="36" t="s">
        <v>20</v>
      </c>
      <c r="I1824" s="4" t="s">
        <v>3538</v>
      </c>
      <c r="J1824" s="4" t="s">
        <v>3575</v>
      </c>
      <c r="K1824" s="25">
        <v>74189.870000000112</v>
      </c>
      <c r="L1824" s="25">
        <v>74189.870000000112</v>
      </c>
      <c r="M1824" s="26">
        <v>4</v>
      </c>
      <c r="N1824" s="26">
        <v>1</v>
      </c>
      <c r="O1824" s="26">
        <v>294</v>
      </c>
      <c r="P1824" s="26">
        <v>3753</v>
      </c>
      <c r="Q1824" s="26">
        <v>59183.799999999967</v>
      </c>
      <c r="R1824" s="27">
        <v>237497.82</v>
      </c>
      <c r="S1824" s="27">
        <v>3776236.4100000015</v>
      </c>
      <c r="T1824" s="28">
        <v>94000</v>
      </c>
      <c r="U1824" s="27">
        <v>4742337.7300000004</v>
      </c>
      <c r="V1824" s="29">
        <v>1</v>
      </c>
      <c r="W1824" s="26">
        <v>223</v>
      </c>
      <c r="X1824" s="30">
        <f t="shared" si="420"/>
        <v>298</v>
      </c>
      <c r="Y1824" s="31">
        <f t="shared" si="421"/>
        <v>62936.799999999967</v>
      </c>
      <c r="Z1824" s="31">
        <f t="shared" si="422"/>
        <v>4013734.2300000014</v>
      </c>
      <c r="AA1824" s="31">
        <f t="shared" si="423"/>
        <v>4836337.7300000004</v>
      </c>
      <c r="AB1824" s="5">
        <v>224</v>
      </c>
      <c r="AC1824" s="6">
        <v>4588253.8600000003</v>
      </c>
      <c r="AD1824" s="30">
        <v>19</v>
      </c>
      <c r="AE1824" s="67">
        <f t="shared" si="424"/>
        <v>0.75167785234899331</v>
      </c>
      <c r="AF1824" s="70">
        <f>IF(C1824=Sheet6!$E$3,Sheet6!$E$4,IF('January 2023'!C1824=Sheet6!$F$3,Sheet6!$F$4,IF('January 2023'!C1824=Sheet6!$G$3,Sheet6!$G$4,IF('January 2023'!C1824=Sheet6!$H$3,Sheet6!$H$4,IF('January 2023'!C1824=Sheet6!$I$3,Sheet6!$I$4,IF('January 2023'!C1824=Sheet6!$J$3,Sheet6!$J$4,IF('January 2023'!C1824=Sheet6!$K$3,Sheet6!$K$4,IF('January 2023'!C1824=Sheet6!$L$3,Sheet6!$L$4))))))))</f>
        <v>0.13382829726409717</v>
      </c>
      <c r="AG1824" s="74">
        <f t="shared" si="425"/>
        <v>0.84832066695897801</v>
      </c>
      <c r="AH1824" s="71">
        <v>0.81</v>
      </c>
      <c r="AI1824" s="72">
        <f t="shared" si="426"/>
        <v>1</v>
      </c>
      <c r="AJ1824" s="73">
        <f t="shared" si="427"/>
        <v>0.75167785234899331</v>
      </c>
      <c r="AK1824" s="73">
        <v>0.70834941809745677</v>
      </c>
      <c r="AL1824" s="95">
        <f t="shared" si="428"/>
        <v>1</v>
      </c>
      <c r="AM1824" s="107">
        <v>0</v>
      </c>
      <c r="AN1824" s="98">
        <f t="shared" si="429"/>
        <v>0</v>
      </c>
      <c r="AO1824" s="99" t="e">
        <f>SUMIF([1]Sheet1!$AB:$AB,E1824,[1]Sheet1!$AA:$AA)</f>
        <v>#VALUE!</v>
      </c>
      <c r="AP1824" s="100">
        <f t="shared" si="430"/>
        <v>1</v>
      </c>
      <c r="AQ1824" s="97">
        <f t="shared" si="431"/>
        <v>0</v>
      </c>
      <c r="AR1824" s="100">
        <f t="shared" si="432"/>
        <v>1.2049471770830225</v>
      </c>
      <c r="AS1824" s="101">
        <f t="shared" si="433"/>
        <v>-2.2181592913407489E-2</v>
      </c>
      <c r="AT1824" s="100">
        <v>0.13382829726409717</v>
      </c>
      <c r="AU1824" s="108">
        <f t="shared" si="434"/>
        <v>1</v>
      </c>
    </row>
    <row r="1825" spans="1:47" hidden="1">
      <c r="A1825" s="21">
        <v>44927</v>
      </c>
      <c r="B1825" s="22" t="s">
        <v>13</v>
      </c>
      <c r="C1825" s="22" t="s">
        <v>1697</v>
      </c>
      <c r="D1825" s="22" t="s">
        <v>1720</v>
      </c>
      <c r="E1825" s="22">
        <v>1000256345</v>
      </c>
      <c r="F1825" s="22" t="s">
        <v>32</v>
      </c>
      <c r="G1825" s="22">
        <v>1069246</v>
      </c>
      <c r="H1825" s="36" t="s">
        <v>20</v>
      </c>
      <c r="I1825" s="4" t="s">
        <v>3538</v>
      </c>
      <c r="J1825" s="4" t="s">
        <v>3575</v>
      </c>
      <c r="K1825" s="25">
        <v>73659.200000000186</v>
      </c>
      <c r="L1825" s="25">
        <v>73659.200000000186</v>
      </c>
      <c r="M1825" s="26">
        <v>2</v>
      </c>
      <c r="N1825" s="26">
        <v>1</v>
      </c>
      <c r="O1825" s="26">
        <v>314</v>
      </c>
      <c r="P1825" s="26">
        <v>1662</v>
      </c>
      <c r="Q1825" s="26">
        <v>59431.199999999961</v>
      </c>
      <c r="R1825" s="27">
        <v>105174.89</v>
      </c>
      <c r="S1825" s="27">
        <v>3783334.2100000009</v>
      </c>
      <c r="T1825" s="28">
        <v>30000</v>
      </c>
      <c r="U1825" s="27">
        <v>4273901.5</v>
      </c>
      <c r="V1825" s="29">
        <v>1</v>
      </c>
      <c r="W1825" s="26">
        <v>249</v>
      </c>
      <c r="X1825" s="30">
        <f t="shared" si="420"/>
        <v>316</v>
      </c>
      <c r="Y1825" s="31">
        <f t="shared" si="421"/>
        <v>61093.199999999961</v>
      </c>
      <c r="Z1825" s="31">
        <f t="shared" si="422"/>
        <v>3888509.100000001</v>
      </c>
      <c r="AA1825" s="31">
        <f t="shared" si="423"/>
        <v>4303901.5</v>
      </c>
      <c r="AB1825" s="5">
        <v>250</v>
      </c>
      <c r="AC1825" s="6">
        <v>7341814.2900000019</v>
      </c>
      <c r="AD1825" s="30">
        <v>20</v>
      </c>
      <c r="AE1825" s="67">
        <f t="shared" si="424"/>
        <v>0.79113924050632911</v>
      </c>
      <c r="AF1825" s="70">
        <f>IF(C1825=Sheet6!$E$3,Sheet6!$E$4,IF('January 2023'!C1825=Sheet6!$F$3,Sheet6!$F$4,IF('January 2023'!C1825=Sheet6!$G$3,Sheet6!$G$4,IF('January 2023'!C1825=Sheet6!$H$3,Sheet6!$H$4,IF('January 2023'!C1825=Sheet6!$I$3,Sheet6!$I$4,IF('January 2023'!C1825=Sheet6!$J$3,Sheet6!$J$4,IF('January 2023'!C1825=Sheet6!$K$3,Sheet6!$K$4,IF('January 2023'!C1825=Sheet6!$L$3,Sheet6!$L$4))))))))</f>
        <v>0.13382829726409717</v>
      </c>
      <c r="AG1825" s="74">
        <f t="shared" si="425"/>
        <v>0.82940352325303301</v>
      </c>
      <c r="AH1825" s="71">
        <v>0.81</v>
      </c>
      <c r="AI1825" s="72">
        <f t="shared" si="426"/>
        <v>1</v>
      </c>
      <c r="AJ1825" s="73">
        <f t="shared" si="427"/>
        <v>0.79113924050632911</v>
      </c>
      <c r="AK1825" s="73">
        <v>0.70834941809745677</v>
      </c>
      <c r="AL1825" s="95">
        <f t="shared" si="428"/>
        <v>1</v>
      </c>
      <c r="AM1825" s="107">
        <v>1</v>
      </c>
      <c r="AN1825" s="98">
        <f t="shared" si="429"/>
        <v>0</v>
      </c>
      <c r="AO1825" s="99" t="e">
        <f>SUMIF([1]Sheet1!$AB:$AB,E1825,[1]Sheet1!$AA:$AA)</f>
        <v>#VALUE!</v>
      </c>
      <c r="AP1825" s="100">
        <f t="shared" si="430"/>
        <v>1</v>
      </c>
      <c r="AQ1825" s="97">
        <f t="shared" si="431"/>
        <v>0</v>
      </c>
      <c r="AR1825" s="100">
        <f t="shared" si="432"/>
        <v>1.106825621161591</v>
      </c>
      <c r="AS1825" s="101">
        <f t="shared" si="433"/>
        <v>8.1994930181849668E-2</v>
      </c>
      <c r="AT1825" s="100">
        <v>0.13382829726409717</v>
      </c>
      <c r="AU1825" s="108">
        <f t="shared" si="434"/>
        <v>1</v>
      </c>
    </row>
    <row r="1826" spans="1:47" hidden="1">
      <c r="A1826" s="21">
        <v>44927</v>
      </c>
      <c r="B1826" s="22" t="s">
        <v>13</v>
      </c>
      <c r="C1826" s="22" t="s">
        <v>1697</v>
      </c>
      <c r="D1826" s="22" t="s">
        <v>1719</v>
      </c>
      <c r="E1826" s="22">
        <v>1000256988</v>
      </c>
      <c r="F1826" s="22" t="s">
        <v>32</v>
      </c>
      <c r="G1826" s="22">
        <v>1069246</v>
      </c>
      <c r="H1826" s="36" t="s">
        <v>20</v>
      </c>
      <c r="I1826" s="4" t="s">
        <v>3535</v>
      </c>
      <c r="J1826" s="4" t="s">
        <v>3572</v>
      </c>
      <c r="K1826" s="25">
        <v>72062.400000000373</v>
      </c>
      <c r="L1826" s="25">
        <v>72062.400000000373</v>
      </c>
      <c r="M1826" s="26">
        <v>6</v>
      </c>
      <c r="N1826" s="26">
        <v>0</v>
      </c>
      <c r="O1826" s="26">
        <v>301</v>
      </c>
      <c r="P1826" s="26">
        <v>7200</v>
      </c>
      <c r="Q1826" s="26">
        <v>52012.100000000035</v>
      </c>
      <c r="R1826" s="27">
        <v>455631.3</v>
      </c>
      <c r="S1826" s="27">
        <v>3284383.0200000014</v>
      </c>
      <c r="T1826" s="28">
        <v>115000</v>
      </c>
      <c r="U1826" s="27">
        <v>3656953.6</v>
      </c>
      <c r="V1826" s="29">
        <v>3</v>
      </c>
      <c r="W1826" s="26">
        <v>227</v>
      </c>
      <c r="X1826" s="30">
        <f t="shared" si="420"/>
        <v>307</v>
      </c>
      <c r="Y1826" s="31">
        <f t="shared" si="421"/>
        <v>59212.100000000035</v>
      </c>
      <c r="Z1826" s="31">
        <f t="shared" si="422"/>
        <v>3740014.3200000012</v>
      </c>
      <c r="AA1826" s="31">
        <f t="shared" si="423"/>
        <v>3771953.6</v>
      </c>
      <c r="AB1826" s="5">
        <v>230</v>
      </c>
      <c r="AC1826" s="6">
        <v>9433750.5999999996</v>
      </c>
      <c r="AD1826" s="30">
        <v>26</v>
      </c>
      <c r="AE1826" s="67">
        <f t="shared" si="424"/>
        <v>0.749185667752443</v>
      </c>
      <c r="AF1826" s="70">
        <f>IF(C1826=Sheet6!$E$3,Sheet6!$E$4,IF('January 2023'!C1826=Sheet6!$F$3,Sheet6!$F$4,IF('January 2023'!C1826=Sheet6!$G$3,Sheet6!$G$4,IF('January 2023'!C1826=Sheet6!$H$3,Sheet6!$H$4,IF('January 2023'!C1826=Sheet6!$I$3,Sheet6!$I$4,IF('January 2023'!C1826=Sheet6!$J$3,Sheet6!$J$4,IF('January 2023'!C1826=Sheet6!$K$3,Sheet6!$K$4,IF('January 2023'!C1826=Sheet6!$L$3,Sheet6!$L$4))))))))</f>
        <v>0.13382829726409717</v>
      </c>
      <c r="AG1826" s="74">
        <f t="shared" si="425"/>
        <v>0.82167815670862654</v>
      </c>
      <c r="AH1826" s="71">
        <v>0.81</v>
      </c>
      <c r="AI1826" s="72">
        <f t="shared" si="426"/>
        <v>1</v>
      </c>
      <c r="AJ1826" s="73">
        <f t="shared" si="427"/>
        <v>0.749185667752443</v>
      </c>
      <c r="AK1826" s="73">
        <v>0.70834941809745677</v>
      </c>
      <c r="AL1826" s="95">
        <f t="shared" si="428"/>
        <v>1</v>
      </c>
      <c r="AM1826" s="107">
        <v>1</v>
      </c>
      <c r="AN1826" s="98">
        <f t="shared" si="429"/>
        <v>0</v>
      </c>
      <c r="AO1826" s="99" t="e">
        <f>SUMIF([1]Sheet1!$AB:$AB,E1826,[1]Sheet1!$AA:$AA)</f>
        <v>#VALUE!</v>
      </c>
      <c r="AP1826" s="100">
        <f t="shared" si="430"/>
        <v>1</v>
      </c>
      <c r="AQ1826" s="97">
        <f t="shared" si="431"/>
        <v>0</v>
      </c>
      <c r="AR1826" s="100">
        <f t="shared" si="432"/>
        <v>1.0085398817403455</v>
      </c>
      <c r="AS1826" s="101">
        <f t="shared" si="433"/>
        <v>0.17130480900445677</v>
      </c>
      <c r="AT1826" s="100">
        <v>0.13382829726409717</v>
      </c>
      <c r="AU1826" s="108">
        <f t="shared" si="434"/>
        <v>0</v>
      </c>
    </row>
    <row r="1827" spans="1:47" hidden="1">
      <c r="A1827" s="21">
        <v>44927</v>
      </c>
      <c r="B1827" s="22" t="s">
        <v>13</v>
      </c>
      <c r="C1827" s="22" t="s">
        <v>1697</v>
      </c>
      <c r="D1827" s="22" t="s">
        <v>1721</v>
      </c>
      <c r="E1827" s="22">
        <v>1001232412</v>
      </c>
      <c r="F1827" s="22" t="s">
        <v>32</v>
      </c>
      <c r="G1827" s="22">
        <v>1069292</v>
      </c>
      <c r="H1827" s="36" t="s">
        <v>20</v>
      </c>
      <c r="I1827" s="4" t="s">
        <v>3538</v>
      </c>
      <c r="J1827" s="4" t="s">
        <v>3575</v>
      </c>
      <c r="K1827" s="25">
        <v>67140</v>
      </c>
      <c r="L1827" s="25">
        <v>67140</v>
      </c>
      <c r="M1827" s="26">
        <v>1</v>
      </c>
      <c r="N1827" s="26">
        <v>2</v>
      </c>
      <c r="O1827" s="26">
        <v>274</v>
      </c>
      <c r="P1827" s="26">
        <v>5074</v>
      </c>
      <c r="Q1827" s="26">
        <v>40284.600000000006</v>
      </c>
      <c r="R1827" s="27">
        <v>324857.15999999997</v>
      </c>
      <c r="S1827" s="27">
        <v>2516214.2899999991</v>
      </c>
      <c r="T1827" s="28">
        <v>324857</v>
      </c>
      <c r="U1827" s="27">
        <v>3022530</v>
      </c>
      <c r="V1827" s="29">
        <v>1</v>
      </c>
      <c r="W1827" s="26">
        <v>189</v>
      </c>
      <c r="X1827" s="30">
        <f t="shared" si="420"/>
        <v>275</v>
      </c>
      <c r="Y1827" s="31">
        <f t="shared" si="421"/>
        <v>45358.600000000006</v>
      </c>
      <c r="Z1827" s="31">
        <f t="shared" si="422"/>
        <v>2841071.4499999993</v>
      </c>
      <c r="AA1827" s="31">
        <f t="shared" si="423"/>
        <v>3347387</v>
      </c>
      <c r="AB1827" s="5">
        <v>190</v>
      </c>
      <c r="AC1827" s="6">
        <v>4313488.1899999995</v>
      </c>
      <c r="AD1827" s="30">
        <v>10</v>
      </c>
      <c r="AE1827" s="67">
        <f t="shared" si="424"/>
        <v>0.69090909090909092</v>
      </c>
      <c r="AF1827" s="70">
        <f>IF(C1827=Sheet6!$E$3,Sheet6!$E$4,IF('January 2023'!C1827=Sheet6!$F$3,Sheet6!$F$4,IF('January 2023'!C1827=Sheet6!$G$3,Sheet6!$G$4,IF('January 2023'!C1827=Sheet6!$H$3,Sheet6!$H$4,IF('January 2023'!C1827=Sheet6!$I$3,Sheet6!$I$4,IF('January 2023'!C1827=Sheet6!$J$3,Sheet6!$J$4,IF('January 2023'!C1827=Sheet6!$K$3,Sheet6!$K$4,IF('January 2023'!C1827=Sheet6!$L$3,Sheet6!$L$4))))))))</f>
        <v>0.13382829726409717</v>
      </c>
      <c r="AG1827" s="74">
        <f t="shared" si="425"/>
        <v>0.67558236520703019</v>
      </c>
      <c r="AH1827" s="71">
        <v>0.81</v>
      </c>
      <c r="AI1827" s="72">
        <f t="shared" si="426"/>
        <v>0</v>
      </c>
      <c r="AJ1827" s="73">
        <f t="shared" si="427"/>
        <v>0.69090909090909092</v>
      </c>
      <c r="AK1827" s="73">
        <v>0.70834941809745677</v>
      </c>
      <c r="AL1827" s="95">
        <f t="shared" si="428"/>
        <v>0</v>
      </c>
      <c r="AM1827" s="107">
        <v>0</v>
      </c>
      <c r="AN1827" s="98">
        <f t="shared" si="429"/>
        <v>9024.7999999999956</v>
      </c>
      <c r="AO1827" s="99" t="e">
        <f>SUMIF([1]Sheet1!$AB:$AB,E1827,[1]Sheet1!$AA:$AA)</f>
        <v>#VALUE!</v>
      </c>
      <c r="AP1827" s="100" t="str">
        <f t="shared" si="430"/>
        <v/>
      </c>
      <c r="AQ1827" s="97">
        <f t="shared" si="431"/>
        <v>1</v>
      </c>
      <c r="AR1827" s="100">
        <f t="shared" si="432"/>
        <v>1.1782128886621281</v>
      </c>
      <c r="AS1827" s="101">
        <f t="shared" si="433"/>
        <v>0.2040201499602321</v>
      </c>
      <c r="AT1827" s="100">
        <v>0.13382829726409717</v>
      </c>
      <c r="AU1827" s="108">
        <f t="shared" si="434"/>
        <v>0</v>
      </c>
    </row>
    <row r="1828" spans="1:47" hidden="1">
      <c r="A1828" s="21">
        <v>44927</v>
      </c>
      <c r="B1828" s="22" t="s">
        <v>13</v>
      </c>
      <c r="C1828" s="22" t="s">
        <v>1697</v>
      </c>
      <c r="D1828" s="22" t="s">
        <v>1722</v>
      </c>
      <c r="E1828" s="22">
        <v>1000256979</v>
      </c>
      <c r="F1828" s="22" t="s">
        <v>32</v>
      </c>
      <c r="G1828" s="22">
        <v>1069246</v>
      </c>
      <c r="H1828" s="36" t="s">
        <v>20</v>
      </c>
      <c r="I1828" s="4" t="s">
        <v>3537</v>
      </c>
      <c r="J1828" s="4" t="s">
        <v>3574</v>
      </c>
      <c r="K1828" s="25">
        <v>66137.599999999627</v>
      </c>
      <c r="L1828" s="25">
        <v>66137.599999999627</v>
      </c>
      <c r="M1828" s="26">
        <v>5</v>
      </c>
      <c r="N1828" s="26">
        <v>0</v>
      </c>
      <c r="O1828" s="26">
        <v>266</v>
      </c>
      <c r="P1828" s="26">
        <v>6378</v>
      </c>
      <c r="Q1828" s="26">
        <v>43591.39999999998</v>
      </c>
      <c r="R1828" s="27">
        <v>404783.88</v>
      </c>
      <c r="S1828" s="27">
        <v>2760684.5699999994</v>
      </c>
      <c r="T1828" s="28">
        <v>140000</v>
      </c>
      <c r="U1828" s="27">
        <v>3390000</v>
      </c>
      <c r="V1828" s="29">
        <v>3</v>
      </c>
      <c r="W1828" s="26">
        <v>182</v>
      </c>
      <c r="X1828" s="30">
        <f t="shared" si="420"/>
        <v>271</v>
      </c>
      <c r="Y1828" s="31">
        <f t="shared" si="421"/>
        <v>49969.39999999998</v>
      </c>
      <c r="Z1828" s="31">
        <f t="shared" si="422"/>
        <v>3165468.4499999993</v>
      </c>
      <c r="AA1828" s="31">
        <f t="shared" si="423"/>
        <v>3530000</v>
      </c>
      <c r="AB1828" s="5">
        <v>185</v>
      </c>
      <c r="AC1828" s="6">
        <v>11717871.35</v>
      </c>
      <c r="AD1828" s="30">
        <v>32</v>
      </c>
      <c r="AE1828" s="67">
        <f t="shared" si="424"/>
        <v>0.68265682656826565</v>
      </c>
      <c r="AF1828" s="70">
        <f>IF(C1828=Sheet6!$E$3,Sheet6!$E$4,IF('January 2023'!C1828=Sheet6!$F$3,Sheet6!$F$4,IF('January 2023'!C1828=Sheet6!$G$3,Sheet6!$G$4,IF('January 2023'!C1828=Sheet6!$H$3,Sheet6!$H$4,IF('January 2023'!C1828=Sheet6!$I$3,Sheet6!$I$4,IF('January 2023'!C1828=Sheet6!$J$3,Sheet6!$J$4,IF('January 2023'!C1828=Sheet6!$K$3,Sheet6!$K$4,IF('January 2023'!C1828=Sheet6!$L$3,Sheet6!$L$4))))))))</f>
        <v>0.13382829726409717</v>
      </c>
      <c r="AG1828" s="74">
        <f t="shared" si="425"/>
        <v>0.75553694116509007</v>
      </c>
      <c r="AH1828" s="71">
        <v>0.81</v>
      </c>
      <c r="AI1828" s="72">
        <f t="shared" si="426"/>
        <v>0</v>
      </c>
      <c r="AJ1828" s="73">
        <f t="shared" si="427"/>
        <v>0.68265682656826565</v>
      </c>
      <c r="AK1828" s="73">
        <v>0.70834941809745677</v>
      </c>
      <c r="AL1828" s="95">
        <f t="shared" si="428"/>
        <v>0</v>
      </c>
      <c r="AM1828" s="107">
        <v>1</v>
      </c>
      <c r="AN1828" s="98">
        <f t="shared" si="429"/>
        <v>3602.0559999997204</v>
      </c>
      <c r="AO1828" s="99" t="e">
        <f>SUMIF([1]Sheet1!$AB:$AB,E1828,[1]Sheet1!$AA:$AA)</f>
        <v>#VALUE!</v>
      </c>
      <c r="AP1828" s="100" t="str">
        <f t="shared" si="430"/>
        <v/>
      </c>
      <c r="AQ1828" s="97">
        <f t="shared" si="431"/>
        <v>1</v>
      </c>
      <c r="AR1828" s="100">
        <f t="shared" si="432"/>
        <v>1.1151588005876352</v>
      </c>
      <c r="AS1828" s="101">
        <f t="shared" si="433"/>
        <v>0.15745633089068745</v>
      </c>
      <c r="AT1828" s="100">
        <v>0.13382829726409717</v>
      </c>
      <c r="AU1828" s="108">
        <f t="shared" si="434"/>
        <v>0</v>
      </c>
    </row>
    <row r="1829" spans="1:47" hidden="1">
      <c r="A1829" s="21">
        <v>44927</v>
      </c>
      <c r="B1829" s="22" t="s">
        <v>13</v>
      </c>
      <c r="C1829" s="22" t="s">
        <v>1697</v>
      </c>
      <c r="D1829" s="22" t="s">
        <v>1723</v>
      </c>
      <c r="E1829" s="22">
        <v>1001604914</v>
      </c>
      <c r="F1829" s="22" t="s">
        <v>32</v>
      </c>
      <c r="G1829" s="22">
        <v>1069292</v>
      </c>
      <c r="H1829" s="36" t="s">
        <v>20</v>
      </c>
      <c r="I1829" s="4" t="s">
        <v>3538</v>
      </c>
      <c r="J1829" s="4" t="s">
        <v>3575</v>
      </c>
      <c r="K1829" s="25">
        <v>53479.689999999944</v>
      </c>
      <c r="L1829" s="25">
        <v>53479.689999999944</v>
      </c>
      <c r="M1829" s="26">
        <v>4</v>
      </c>
      <c r="N1829" s="26">
        <v>0</v>
      </c>
      <c r="O1829" s="26">
        <v>222</v>
      </c>
      <c r="P1829" s="26">
        <v>4800</v>
      </c>
      <c r="Q1829" s="26">
        <v>42755.400000000016</v>
      </c>
      <c r="R1829" s="27">
        <v>303754.2</v>
      </c>
      <c r="S1829" s="27">
        <v>2677289.7699999996</v>
      </c>
      <c r="T1829" s="28">
        <v>60000</v>
      </c>
      <c r="U1829" s="27">
        <v>2881500</v>
      </c>
      <c r="V1829" s="29">
        <v>1</v>
      </c>
      <c r="W1829" s="26">
        <v>146</v>
      </c>
      <c r="X1829" s="30">
        <f t="shared" si="420"/>
        <v>226</v>
      </c>
      <c r="Y1829" s="31">
        <f t="shared" si="421"/>
        <v>47555.400000000016</v>
      </c>
      <c r="Z1829" s="31">
        <f t="shared" si="422"/>
        <v>2981043.9699999997</v>
      </c>
      <c r="AA1829" s="31">
        <f t="shared" si="423"/>
        <v>2941500</v>
      </c>
      <c r="AB1829" s="5">
        <v>147</v>
      </c>
      <c r="AC1829" s="6">
        <v>10473724.109999999</v>
      </c>
      <c r="AD1829" s="30">
        <v>18</v>
      </c>
      <c r="AE1829" s="67">
        <f t="shared" si="424"/>
        <v>0.65044247787610621</v>
      </c>
      <c r="AF1829" s="70">
        <f>IF(C1829=Sheet6!$E$3,Sheet6!$E$4,IF('January 2023'!C1829=Sheet6!$F$3,Sheet6!$F$4,IF('January 2023'!C1829=Sheet6!$G$3,Sheet6!$G$4,IF('January 2023'!C1829=Sheet6!$H$3,Sheet6!$H$4,IF('January 2023'!C1829=Sheet6!$I$3,Sheet6!$I$4,IF('January 2023'!C1829=Sheet6!$J$3,Sheet6!$J$4,IF('January 2023'!C1829=Sheet6!$K$3,Sheet6!$K$4,IF('January 2023'!C1829=Sheet6!$L$3,Sheet6!$L$4))))))))</f>
        <v>0.13382829726409717</v>
      </c>
      <c r="AG1829" s="74">
        <f t="shared" si="425"/>
        <v>0.8892235538388511</v>
      </c>
      <c r="AH1829" s="71">
        <v>0.81</v>
      </c>
      <c r="AI1829" s="72">
        <f t="shared" si="426"/>
        <v>1</v>
      </c>
      <c r="AJ1829" s="73">
        <f t="shared" si="427"/>
        <v>0.65044247787610621</v>
      </c>
      <c r="AK1829" s="73">
        <v>0.70834941809745677</v>
      </c>
      <c r="AL1829" s="95">
        <f t="shared" si="428"/>
        <v>0</v>
      </c>
      <c r="AM1829" s="107">
        <v>0</v>
      </c>
      <c r="AN1829" s="98">
        <f t="shared" si="429"/>
        <v>0</v>
      </c>
      <c r="AO1829" s="99" t="e">
        <f>SUMIF([1]Sheet1!$AB:$AB,E1829,[1]Sheet1!$AA:$AA)</f>
        <v>#VALUE!</v>
      </c>
      <c r="AP1829" s="100">
        <f t="shared" si="430"/>
        <v>1</v>
      </c>
      <c r="AQ1829" s="97">
        <f t="shared" si="431"/>
        <v>0</v>
      </c>
      <c r="AR1829" s="100">
        <f t="shared" si="432"/>
        <v>0.98673485852675979</v>
      </c>
      <c r="AS1829" s="101">
        <f t="shared" si="433"/>
        <v>0.12257212240415871</v>
      </c>
      <c r="AT1829" s="100">
        <v>0.13382829726409717</v>
      </c>
      <c r="AU1829" s="108">
        <f t="shared" si="434"/>
        <v>1</v>
      </c>
    </row>
    <row r="1830" spans="1:47" hidden="1">
      <c r="A1830" s="21">
        <v>44927</v>
      </c>
      <c r="B1830" s="22" t="s">
        <v>13</v>
      </c>
      <c r="C1830" s="22" t="s">
        <v>1697</v>
      </c>
      <c r="D1830" s="22" t="s">
        <v>1725</v>
      </c>
      <c r="E1830" s="22">
        <v>1001601511</v>
      </c>
      <c r="F1830" s="22" t="s">
        <v>32</v>
      </c>
      <c r="G1830" s="22">
        <v>1069250</v>
      </c>
      <c r="H1830" s="36" t="s">
        <v>20</v>
      </c>
      <c r="I1830" s="4" t="s">
        <v>3536</v>
      </c>
      <c r="J1830" s="4" t="s">
        <v>3573</v>
      </c>
      <c r="K1830" s="25">
        <v>53452.720000000205</v>
      </c>
      <c r="L1830" s="25">
        <v>53452.720000000205</v>
      </c>
      <c r="M1830" s="26">
        <v>12</v>
      </c>
      <c r="N1830" s="26">
        <v>1</v>
      </c>
      <c r="O1830" s="26">
        <v>188</v>
      </c>
      <c r="P1830" s="26">
        <v>24102</v>
      </c>
      <c r="Q1830" s="26">
        <v>38547.199999999997</v>
      </c>
      <c r="R1830" s="27">
        <v>1535628.13</v>
      </c>
      <c r="S1830" s="27">
        <v>2415216.61</v>
      </c>
      <c r="T1830" s="28">
        <v>1262100</v>
      </c>
      <c r="U1830" s="27">
        <v>2656110</v>
      </c>
      <c r="V1830" s="29">
        <v>9</v>
      </c>
      <c r="W1830" s="26">
        <v>137</v>
      </c>
      <c r="X1830" s="30">
        <f t="shared" si="420"/>
        <v>200</v>
      </c>
      <c r="Y1830" s="31">
        <f t="shared" si="421"/>
        <v>62649.2</v>
      </c>
      <c r="Z1830" s="31">
        <f t="shared" si="422"/>
        <v>3950844.7399999998</v>
      </c>
      <c r="AA1830" s="31">
        <f t="shared" si="423"/>
        <v>3918210</v>
      </c>
      <c r="AB1830" s="5">
        <v>146</v>
      </c>
      <c r="AC1830" s="6">
        <v>4578081.05</v>
      </c>
      <c r="AD1830" s="30">
        <v>7</v>
      </c>
      <c r="AE1830" s="67">
        <f t="shared" si="424"/>
        <v>0.73</v>
      </c>
      <c r="AF1830" s="70">
        <f>IF(C1830=Sheet6!$E$3,Sheet6!$E$4,IF('January 2023'!C1830=Sheet6!$F$3,Sheet6!$F$4,IF('January 2023'!C1830=Sheet6!$G$3,Sheet6!$G$4,IF('January 2023'!C1830=Sheet6!$H$3,Sheet6!$H$4,IF('January 2023'!C1830=Sheet6!$I$3,Sheet6!$I$4,IF('January 2023'!C1830=Sheet6!$J$3,Sheet6!$J$4,IF('January 2023'!C1830=Sheet6!$K$3,Sheet6!$K$4,IF('January 2023'!C1830=Sheet6!$L$3,Sheet6!$L$4))))))))</f>
        <v>0.13382829726409717</v>
      </c>
      <c r="AG1830" s="74">
        <f t="shared" si="425"/>
        <v>1.1720488686076174</v>
      </c>
      <c r="AH1830" s="71">
        <v>0.81</v>
      </c>
      <c r="AI1830" s="72">
        <f t="shared" si="426"/>
        <v>1</v>
      </c>
      <c r="AJ1830" s="73">
        <f t="shared" si="427"/>
        <v>0.73</v>
      </c>
      <c r="AK1830" s="73">
        <v>0.70834941809745677</v>
      </c>
      <c r="AL1830" s="95">
        <f t="shared" si="428"/>
        <v>1</v>
      </c>
      <c r="AM1830" s="107">
        <v>0</v>
      </c>
      <c r="AN1830" s="98">
        <f t="shared" si="429"/>
        <v>0</v>
      </c>
      <c r="AO1830" s="99" t="e">
        <f>SUMIF([1]Sheet1!$AB:$AB,E1830,[1]Sheet1!$AA:$AA)</f>
        <v>#VALUE!</v>
      </c>
      <c r="AP1830" s="100">
        <f t="shared" si="430"/>
        <v>1</v>
      </c>
      <c r="AQ1830" s="97">
        <f t="shared" si="431"/>
        <v>0</v>
      </c>
      <c r="AR1830" s="100">
        <f t="shared" si="432"/>
        <v>0.99173980701656228</v>
      </c>
      <c r="AS1830" s="101">
        <f t="shared" si="433"/>
        <v>-0.1623675187668987</v>
      </c>
      <c r="AT1830" s="100">
        <v>0.13382829726409717</v>
      </c>
      <c r="AU1830" s="108">
        <f t="shared" si="434"/>
        <v>1</v>
      </c>
    </row>
    <row r="1831" spans="1:47" hidden="1">
      <c r="A1831" s="21">
        <v>44927</v>
      </c>
      <c r="B1831" s="22" t="s">
        <v>13</v>
      </c>
      <c r="C1831" s="22" t="s">
        <v>1697</v>
      </c>
      <c r="D1831" s="22" t="s">
        <v>1726</v>
      </c>
      <c r="E1831" s="22">
        <v>1001231911</v>
      </c>
      <c r="F1831" s="22" t="s">
        <v>32</v>
      </c>
      <c r="G1831" s="22">
        <v>1069250</v>
      </c>
      <c r="H1831" s="36" t="s">
        <v>20</v>
      </c>
      <c r="I1831" s="4" t="s">
        <v>3536</v>
      </c>
      <c r="J1831" s="4" t="s">
        <v>3573</v>
      </c>
      <c r="K1831" s="25">
        <v>50059.200000000186</v>
      </c>
      <c r="L1831" s="25">
        <v>50059.200000000186</v>
      </c>
      <c r="M1831" s="26">
        <v>2</v>
      </c>
      <c r="N1831" s="26">
        <v>1</v>
      </c>
      <c r="O1831" s="26">
        <v>216</v>
      </c>
      <c r="P1831" s="26">
        <v>4632</v>
      </c>
      <c r="Q1831" s="26">
        <v>35893.700000000004</v>
      </c>
      <c r="R1831" s="27">
        <v>295668.5</v>
      </c>
      <c r="S1831" s="27">
        <v>2278375.2899999991</v>
      </c>
      <c r="T1831" s="28">
        <v>227300</v>
      </c>
      <c r="U1831" s="27">
        <v>2438341</v>
      </c>
      <c r="V1831" s="29">
        <v>2</v>
      </c>
      <c r="W1831" s="26">
        <v>166</v>
      </c>
      <c r="X1831" s="30">
        <f t="shared" si="420"/>
        <v>218</v>
      </c>
      <c r="Y1831" s="31">
        <f t="shared" si="421"/>
        <v>40525.700000000004</v>
      </c>
      <c r="Z1831" s="31">
        <f t="shared" si="422"/>
        <v>2574043.7899999991</v>
      </c>
      <c r="AA1831" s="31">
        <f t="shared" si="423"/>
        <v>2665641</v>
      </c>
      <c r="AB1831" s="5">
        <v>168</v>
      </c>
      <c r="AC1831" s="6">
        <v>3932997.98</v>
      </c>
      <c r="AD1831" s="30">
        <v>8</v>
      </c>
      <c r="AE1831" s="67">
        <f t="shared" si="424"/>
        <v>0.77064220183486243</v>
      </c>
      <c r="AF1831" s="70">
        <f>IF(C1831=Sheet6!$E$3,Sheet6!$E$4,IF('January 2023'!C1831=Sheet6!$F$3,Sheet6!$F$4,IF('January 2023'!C1831=Sheet6!$G$3,Sheet6!$G$4,IF('January 2023'!C1831=Sheet6!$H$3,Sheet6!$H$4,IF('January 2023'!C1831=Sheet6!$I$3,Sheet6!$I$4,IF('January 2023'!C1831=Sheet6!$J$3,Sheet6!$J$4,IF('January 2023'!C1831=Sheet6!$K$3,Sheet6!$K$4,IF('January 2023'!C1831=Sheet6!$L$3,Sheet6!$L$4))))))))</f>
        <v>0.13382829726409717</v>
      </c>
      <c r="AG1831" s="74">
        <f t="shared" si="425"/>
        <v>0.80955548630421292</v>
      </c>
      <c r="AH1831" s="71">
        <v>0.81</v>
      </c>
      <c r="AI1831" s="72">
        <f t="shared" si="426"/>
        <v>0</v>
      </c>
      <c r="AJ1831" s="73">
        <f t="shared" si="427"/>
        <v>0.77064220183486243</v>
      </c>
      <c r="AK1831" s="73">
        <v>0.70834941809745677</v>
      </c>
      <c r="AL1831" s="95">
        <f t="shared" si="428"/>
        <v>1</v>
      </c>
      <c r="AM1831" s="107">
        <v>4</v>
      </c>
      <c r="AN1831" s="98">
        <f t="shared" si="429"/>
        <v>22.252000000145927</v>
      </c>
      <c r="AO1831" s="99" t="e">
        <f>SUMIF([1]Sheet1!$AB:$AB,E1831,[1]Sheet1!$AA:$AA)</f>
        <v>#VALUE!</v>
      </c>
      <c r="AP1831" s="100" t="str">
        <f t="shared" si="430"/>
        <v/>
      </c>
      <c r="AQ1831" s="97">
        <f t="shared" si="431"/>
        <v>1</v>
      </c>
      <c r="AR1831" s="100">
        <f t="shared" si="432"/>
        <v>1.0355849462840727</v>
      </c>
      <c r="AS1831" s="101">
        <f t="shared" si="433"/>
        <v>0.16163652520167526</v>
      </c>
      <c r="AT1831" s="100">
        <v>0.13382829726409717</v>
      </c>
      <c r="AU1831" s="108">
        <f t="shared" si="434"/>
        <v>0</v>
      </c>
    </row>
    <row r="1832" spans="1:47" hidden="1">
      <c r="A1832" s="21">
        <v>44927</v>
      </c>
      <c r="B1832" s="22" t="s">
        <v>13</v>
      </c>
      <c r="C1832" s="22" t="s">
        <v>1697</v>
      </c>
      <c r="D1832" s="22" t="s">
        <v>1731</v>
      </c>
      <c r="E1832" s="22">
        <v>1001602063</v>
      </c>
      <c r="F1832" s="22" t="s">
        <v>32</v>
      </c>
      <c r="G1832" s="22">
        <v>1069250</v>
      </c>
      <c r="H1832" s="36" t="s">
        <v>20</v>
      </c>
      <c r="I1832" s="4" t="s">
        <v>3535</v>
      </c>
      <c r="J1832" s="4" t="s">
        <v>3572</v>
      </c>
      <c r="K1832" s="25">
        <v>44534.220000000205</v>
      </c>
      <c r="L1832" s="25">
        <v>44534.220000000205</v>
      </c>
      <c r="M1832" s="26">
        <v>4</v>
      </c>
      <c r="N1832" s="26">
        <v>0</v>
      </c>
      <c r="O1832" s="26">
        <v>204</v>
      </c>
      <c r="P1832" s="26">
        <v>3810</v>
      </c>
      <c r="Q1832" s="26">
        <v>37863.699999999997</v>
      </c>
      <c r="R1832" s="27">
        <v>241104.90000000002</v>
      </c>
      <c r="S1832" s="27">
        <v>2359554.9399999995</v>
      </c>
      <c r="T1832" s="28">
        <v>41500</v>
      </c>
      <c r="U1832" s="27">
        <v>2542280</v>
      </c>
      <c r="V1832" s="29">
        <v>2</v>
      </c>
      <c r="W1832" s="26">
        <v>148</v>
      </c>
      <c r="X1832" s="30">
        <f t="shared" si="420"/>
        <v>208</v>
      </c>
      <c r="Y1832" s="31">
        <f t="shared" si="421"/>
        <v>41673.699999999997</v>
      </c>
      <c r="Z1832" s="31">
        <f t="shared" si="422"/>
        <v>2600659.8399999994</v>
      </c>
      <c r="AA1832" s="31">
        <f t="shared" si="423"/>
        <v>2583780</v>
      </c>
      <c r="AB1832" s="5">
        <v>150</v>
      </c>
      <c r="AC1832" s="6">
        <v>538197.53</v>
      </c>
      <c r="AD1832" s="30">
        <v>1</v>
      </c>
      <c r="AE1832" s="67">
        <f t="shared" si="424"/>
        <v>0.72115384615384615</v>
      </c>
      <c r="AF1832" s="70">
        <f>IF(C1832=Sheet6!$E$3,Sheet6!$E$4,IF('January 2023'!C1832=Sheet6!$F$3,Sheet6!$F$4,IF('January 2023'!C1832=Sheet6!$G$3,Sheet6!$G$4,IF('January 2023'!C1832=Sheet6!$H$3,Sheet6!$H$4,IF('January 2023'!C1832=Sheet6!$I$3,Sheet6!$I$4,IF('January 2023'!C1832=Sheet6!$J$3,Sheet6!$J$4,IF('January 2023'!C1832=Sheet6!$K$3,Sheet6!$K$4,IF('January 2023'!C1832=Sheet6!$L$3,Sheet6!$L$4))))))))</f>
        <v>0.13382829726409717</v>
      </c>
      <c r="AG1832" s="74">
        <f t="shared" si="425"/>
        <v>0.93576804533681757</v>
      </c>
      <c r="AH1832" s="71">
        <v>0.81</v>
      </c>
      <c r="AI1832" s="72">
        <f t="shared" si="426"/>
        <v>1</v>
      </c>
      <c r="AJ1832" s="73">
        <f t="shared" si="427"/>
        <v>0.72115384615384615</v>
      </c>
      <c r="AK1832" s="73">
        <v>0.70834941809745677</v>
      </c>
      <c r="AL1832" s="95">
        <f t="shared" si="428"/>
        <v>1</v>
      </c>
      <c r="AM1832" s="107">
        <v>0</v>
      </c>
      <c r="AN1832" s="98">
        <f t="shared" si="429"/>
        <v>0</v>
      </c>
      <c r="AO1832" s="99" t="e">
        <f>SUMIF([1]Sheet1!$AB:$AB,E1832,[1]Sheet1!$AA:$AA)</f>
        <v>#VALUE!</v>
      </c>
      <c r="AP1832" s="100">
        <f t="shared" si="430"/>
        <v>1</v>
      </c>
      <c r="AQ1832" s="97">
        <f t="shared" si="431"/>
        <v>0</v>
      </c>
      <c r="AR1832" s="100">
        <f t="shared" si="432"/>
        <v>0.9935094010603096</v>
      </c>
      <c r="AS1832" s="101">
        <f t="shared" si="433"/>
        <v>7.0305649746041698E-2</v>
      </c>
      <c r="AT1832" s="100">
        <v>0.13382829726409717</v>
      </c>
      <c r="AU1832" s="108">
        <f t="shared" si="434"/>
        <v>1</v>
      </c>
    </row>
    <row r="1833" spans="1:47" hidden="1">
      <c r="A1833" s="21">
        <v>44927</v>
      </c>
      <c r="B1833" s="23" t="s">
        <v>13</v>
      </c>
      <c r="C1833" s="23" t="s">
        <v>1697</v>
      </c>
      <c r="D1833" s="23" t="s">
        <v>1728</v>
      </c>
      <c r="E1833" s="23">
        <v>1000256969</v>
      </c>
      <c r="F1833" s="23" t="s">
        <v>32</v>
      </c>
      <c r="G1833" s="23">
        <v>1069246</v>
      </c>
      <c r="H1833" s="37" t="s">
        <v>20</v>
      </c>
      <c r="I1833" s="4" t="s">
        <v>3536</v>
      </c>
      <c r="J1833" s="4" t="s">
        <v>3573</v>
      </c>
      <c r="K1833" s="24">
        <v>44497.600000000093</v>
      </c>
      <c r="L1833" s="24">
        <v>44497.600000000093</v>
      </c>
      <c r="M1833" s="29">
        <v>6</v>
      </c>
      <c r="N1833" s="29">
        <v>1</v>
      </c>
      <c r="O1833" s="29">
        <v>183</v>
      </c>
      <c r="P1833" s="29">
        <v>6004</v>
      </c>
      <c r="Q1833" s="29">
        <v>30443.000000000018</v>
      </c>
      <c r="R1833" s="28">
        <v>379945.87</v>
      </c>
      <c r="S1833" s="28">
        <v>1852499.5699999994</v>
      </c>
      <c r="T1833" s="28">
        <v>25000</v>
      </c>
      <c r="U1833" s="28">
        <v>2181970</v>
      </c>
      <c r="V1833" s="29">
        <v>1</v>
      </c>
      <c r="W1833" s="29">
        <v>135</v>
      </c>
      <c r="X1833" s="32">
        <f t="shared" si="420"/>
        <v>189</v>
      </c>
      <c r="Y1833" s="33">
        <f t="shared" si="421"/>
        <v>36447.000000000015</v>
      </c>
      <c r="Z1833" s="33">
        <f t="shared" si="422"/>
        <v>2232445.4399999995</v>
      </c>
      <c r="AA1833" s="33">
        <f t="shared" si="423"/>
        <v>2206970</v>
      </c>
      <c r="AB1833" s="5">
        <v>136</v>
      </c>
      <c r="AC1833" s="6">
        <v>4688360.2600000007</v>
      </c>
      <c r="AD1833" s="32">
        <v>11</v>
      </c>
      <c r="AE1833" s="67">
        <f t="shared" si="424"/>
        <v>0.71957671957671954</v>
      </c>
      <c r="AF1833" s="70">
        <f>IF(C1833=Sheet6!$E$3,Sheet6!$E$4,IF('January 2023'!C1833=Sheet6!$F$3,Sheet6!$F$4,IF('January 2023'!C1833=Sheet6!$G$3,Sheet6!$G$4,IF('January 2023'!C1833=Sheet6!$H$3,Sheet6!$H$4,IF('January 2023'!C1833=Sheet6!$I$3,Sheet6!$I$4,IF('January 2023'!C1833=Sheet6!$J$3,Sheet6!$J$4,IF('January 2023'!C1833=Sheet6!$K$3,Sheet6!$K$4,IF('January 2023'!C1833=Sheet6!$L$3,Sheet6!$L$4))))))))</f>
        <v>0.13382829726409717</v>
      </c>
      <c r="AG1833" s="74">
        <f t="shared" si="425"/>
        <v>0.81907788285210748</v>
      </c>
      <c r="AH1833" s="71">
        <v>0.81</v>
      </c>
      <c r="AI1833" s="72">
        <f t="shared" si="426"/>
        <v>1</v>
      </c>
      <c r="AJ1833" s="73">
        <f t="shared" si="427"/>
        <v>0.71957671957671954</v>
      </c>
      <c r="AK1833" s="73">
        <v>0.70834941809745677</v>
      </c>
      <c r="AL1833" s="95">
        <f t="shared" si="428"/>
        <v>1</v>
      </c>
      <c r="AM1833" s="107">
        <v>1</v>
      </c>
      <c r="AN1833" s="98">
        <f t="shared" si="429"/>
        <v>0</v>
      </c>
      <c r="AO1833" s="99" t="e">
        <f>SUMIF([1]Sheet1!$AB:$AB,E1833,[1]Sheet1!$AA:$AA)</f>
        <v>#VALUE!</v>
      </c>
      <c r="AP1833" s="100">
        <f t="shared" si="430"/>
        <v>1</v>
      </c>
      <c r="AQ1833" s="97">
        <f t="shared" si="431"/>
        <v>0</v>
      </c>
      <c r="AR1833" s="100">
        <f t="shared" si="432"/>
        <v>0.98858854978332666</v>
      </c>
      <c r="AS1833" s="101">
        <f t="shared" si="433"/>
        <v>0.19026898363163758</v>
      </c>
      <c r="AT1833" s="100">
        <v>0.13382829726409717</v>
      </c>
      <c r="AU1833" s="108">
        <f t="shared" si="434"/>
        <v>0</v>
      </c>
    </row>
    <row r="1834" spans="1:47" hidden="1">
      <c r="A1834" s="21">
        <v>44927</v>
      </c>
      <c r="B1834" s="22" t="s">
        <v>13</v>
      </c>
      <c r="C1834" s="22" t="s">
        <v>1697</v>
      </c>
      <c r="D1834" s="22" t="s">
        <v>1732</v>
      </c>
      <c r="E1834" s="22">
        <v>1001234402</v>
      </c>
      <c r="F1834" s="22" t="s">
        <v>32</v>
      </c>
      <c r="G1834" s="22">
        <v>1069250</v>
      </c>
      <c r="H1834" s="36" t="s">
        <v>20</v>
      </c>
      <c r="I1834" s="4" t="s">
        <v>3536</v>
      </c>
      <c r="J1834" s="4" t="s">
        <v>3573</v>
      </c>
      <c r="K1834" s="25">
        <v>44070.400000000373</v>
      </c>
      <c r="L1834" s="25">
        <v>44070.400000000373</v>
      </c>
      <c r="M1834" s="26">
        <v>1</v>
      </c>
      <c r="N1834" s="26">
        <v>1</v>
      </c>
      <c r="O1834" s="26">
        <v>189</v>
      </c>
      <c r="P1834" s="26">
        <v>1200</v>
      </c>
      <c r="Q1834" s="26">
        <v>38780.200000000004</v>
      </c>
      <c r="R1834" s="27">
        <v>75938.55</v>
      </c>
      <c r="S1834" s="27">
        <v>2479662.7600000007</v>
      </c>
      <c r="T1834" s="28">
        <v>30000</v>
      </c>
      <c r="U1834" s="27">
        <v>2648850</v>
      </c>
      <c r="V1834" s="29">
        <v>1</v>
      </c>
      <c r="W1834" s="26">
        <v>131</v>
      </c>
      <c r="X1834" s="30">
        <f t="shared" si="420"/>
        <v>190</v>
      </c>
      <c r="Y1834" s="31">
        <f t="shared" si="421"/>
        <v>39980.200000000004</v>
      </c>
      <c r="Z1834" s="31">
        <f t="shared" si="422"/>
        <v>2555601.3100000005</v>
      </c>
      <c r="AA1834" s="31">
        <f t="shared" si="423"/>
        <v>2678850</v>
      </c>
      <c r="AB1834" s="5">
        <v>132</v>
      </c>
      <c r="AC1834" s="6">
        <v>1659572.2199999997</v>
      </c>
      <c r="AD1834" s="30">
        <v>6</v>
      </c>
      <c r="AE1834" s="67">
        <f t="shared" si="424"/>
        <v>0.69473684210526321</v>
      </c>
      <c r="AF1834" s="70">
        <f>IF(C1834=Sheet6!$E$3,Sheet6!$E$4,IF('January 2023'!C1834=Sheet6!$F$3,Sheet6!$F$4,IF('January 2023'!C1834=Sheet6!$G$3,Sheet6!$G$4,IF('January 2023'!C1834=Sheet6!$H$3,Sheet6!$H$4,IF('January 2023'!C1834=Sheet6!$I$3,Sheet6!$I$4,IF('January 2023'!C1834=Sheet6!$J$3,Sheet6!$J$4,IF('January 2023'!C1834=Sheet6!$K$3,Sheet6!$K$4,IF('January 2023'!C1834=Sheet6!$L$3,Sheet6!$L$4))))))))</f>
        <v>0.13382829726409717</v>
      </c>
      <c r="AG1834" s="74">
        <f t="shared" si="425"/>
        <v>0.90718940604123555</v>
      </c>
      <c r="AH1834" s="71">
        <v>0.81</v>
      </c>
      <c r="AI1834" s="72">
        <f t="shared" si="426"/>
        <v>1</v>
      </c>
      <c r="AJ1834" s="73">
        <f t="shared" si="427"/>
        <v>0.69473684210526321</v>
      </c>
      <c r="AK1834" s="73">
        <v>0.70834941809745677</v>
      </c>
      <c r="AL1834" s="95">
        <f t="shared" si="428"/>
        <v>0</v>
      </c>
      <c r="AM1834" s="107">
        <v>1</v>
      </c>
      <c r="AN1834" s="98">
        <f t="shared" si="429"/>
        <v>0</v>
      </c>
      <c r="AO1834" s="99" t="e">
        <f>SUMIF([1]Sheet1!$AB:$AB,E1834,[1]Sheet1!$AA:$AA)</f>
        <v>#VALUE!</v>
      </c>
      <c r="AP1834" s="100">
        <f t="shared" si="430"/>
        <v>1</v>
      </c>
      <c r="AQ1834" s="97">
        <f t="shared" si="431"/>
        <v>0</v>
      </c>
      <c r="AR1834" s="100">
        <f t="shared" si="432"/>
        <v>1.0482268848109173</v>
      </c>
      <c r="AS1834" s="101">
        <f t="shared" si="433"/>
        <v>4.9059674971929312E-2</v>
      </c>
      <c r="AT1834" s="100">
        <v>0.13382829726409717</v>
      </c>
      <c r="AU1834" s="108">
        <f t="shared" si="434"/>
        <v>1</v>
      </c>
    </row>
    <row r="1835" spans="1:47" hidden="1">
      <c r="A1835" s="21">
        <v>44927</v>
      </c>
      <c r="B1835" s="22" t="s">
        <v>13</v>
      </c>
      <c r="C1835" s="22" t="s">
        <v>1697</v>
      </c>
      <c r="D1835" s="22" t="s">
        <v>1729</v>
      </c>
      <c r="E1835" s="22">
        <v>1001232410</v>
      </c>
      <c r="F1835" s="22" t="s">
        <v>32</v>
      </c>
      <c r="G1835" s="22">
        <v>1069292</v>
      </c>
      <c r="H1835" s="36" t="s">
        <v>20</v>
      </c>
      <c r="I1835" s="4" t="s">
        <v>3537</v>
      </c>
      <c r="J1835" s="4" t="s">
        <v>3574</v>
      </c>
      <c r="K1835" s="25">
        <v>43057.599999999627</v>
      </c>
      <c r="L1835" s="25">
        <v>43057.599999999627</v>
      </c>
      <c r="M1835" s="26">
        <v>7</v>
      </c>
      <c r="N1835" s="26">
        <v>1</v>
      </c>
      <c r="O1835" s="26">
        <v>276</v>
      </c>
      <c r="P1835" s="26">
        <v>8400</v>
      </c>
      <c r="Q1835" s="26">
        <v>45113.499999999993</v>
      </c>
      <c r="R1835" s="27">
        <v>531569.85</v>
      </c>
      <c r="S1835" s="27">
        <v>2863390.4100000029</v>
      </c>
      <c r="T1835" s="28">
        <v>37450</v>
      </c>
      <c r="U1835" s="27">
        <v>3599630</v>
      </c>
      <c r="V1835" s="29">
        <v>1</v>
      </c>
      <c r="W1835" s="26">
        <v>179</v>
      </c>
      <c r="X1835" s="30">
        <f t="shared" si="420"/>
        <v>283</v>
      </c>
      <c r="Y1835" s="31">
        <f t="shared" si="421"/>
        <v>53513.499999999993</v>
      </c>
      <c r="Z1835" s="31">
        <f t="shared" si="422"/>
        <v>3394960.260000003</v>
      </c>
      <c r="AA1835" s="31">
        <f t="shared" si="423"/>
        <v>3637080</v>
      </c>
      <c r="AB1835" s="5">
        <v>180</v>
      </c>
      <c r="AC1835" s="6">
        <v>12229383.140000001</v>
      </c>
      <c r="AD1835" s="30">
        <v>26</v>
      </c>
      <c r="AE1835" s="67">
        <f t="shared" si="424"/>
        <v>0.63604240282685509</v>
      </c>
      <c r="AF1835" s="70">
        <f>IF(C1835=Sheet6!$E$3,Sheet6!$E$4,IF('January 2023'!C1835=Sheet6!$F$3,Sheet6!$F$4,IF('January 2023'!C1835=Sheet6!$G$3,Sheet6!$G$4,IF('January 2023'!C1835=Sheet6!$H$3,Sheet6!$H$4,IF('January 2023'!C1835=Sheet6!$I$3,Sheet6!$I$4,IF('January 2023'!C1835=Sheet6!$J$3,Sheet6!$J$4,IF('January 2023'!C1835=Sheet6!$K$3,Sheet6!$K$4,IF('January 2023'!C1835=Sheet6!$L$3,Sheet6!$L$4))))))))</f>
        <v>0.13382829726409717</v>
      </c>
      <c r="AG1835" s="74">
        <f t="shared" si="425"/>
        <v>1.2428351789231276</v>
      </c>
      <c r="AH1835" s="71">
        <v>0.81</v>
      </c>
      <c r="AI1835" s="72">
        <f t="shared" si="426"/>
        <v>1</v>
      </c>
      <c r="AJ1835" s="73">
        <f t="shared" si="427"/>
        <v>0.63604240282685509</v>
      </c>
      <c r="AK1835" s="73">
        <v>0.70834941809745677</v>
      </c>
      <c r="AL1835" s="95">
        <f t="shared" si="428"/>
        <v>0</v>
      </c>
      <c r="AM1835" s="107">
        <v>1</v>
      </c>
      <c r="AN1835" s="98">
        <f t="shared" si="429"/>
        <v>0</v>
      </c>
      <c r="AO1835" s="99" t="e">
        <f>SUMIF([1]Sheet1!$AB:$AB,E1835,[1]Sheet1!$AA:$AA)</f>
        <v>#VALUE!</v>
      </c>
      <c r="AP1835" s="100">
        <f t="shared" si="430"/>
        <v>1</v>
      </c>
      <c r="AQ1835" s="97">
        <f t="shared" si="431"/>
        <v>0</v>
      </c>
      <c r="AR1835" s="100">
        <f t="shared" si="432"/>
        <v>1.0713174003397603</v>
      </c>
      <c r="AS1835" s="101">
        <f t="shared" si="433"/>
        <v>-0.33147095293472595</v>
      </c>
      <c r="AT1835" s="100">
        <v>0.13382829726409717</v>
      </c>
      <c r="AU1835" s="108">
        <f t="shared" si="434"/>
        <v>1</v>
      </c>
    </row>
    <row r="1836" spans="1:47" hidden="1">
      <c r="A1836" s="21">
        <v>44927</v>
      </c>
      <c r="B1836" s="23" t="s">
        <v>13</v>
      </c>
      <c r="C1836" s="23" t="s">
        <v>1697</v>
      </c>
      <c r="D1836" s="23" t="s">
        <v>1730</v>
      </c>
      <c r="E1836" s="23">
        <v>1001604926</v>
      </c>
      <c r="F1836" s="23" t="s">
        <v>32</v>
      </c>
      <c r="G1836" s="23">
        <v>1069292</v>
      </c>
      <c r="H1836" s="37" t="s">
        <v>20</v>
      </c>
      <c r="I1836" s="4" t="s">
        <v>3538</v>
      </c>
      <c r="J1836" s="4" t="s">
        <v>3575</v>
      </c>
      <c r="K1836" s="24">
        <v>42943.589999999851</v>
      </c>
      <c r="L1836" s="24">
        <v>42943.589999999851</v>
      </c>
      <c r="M1836" s="29">
        <v>0</v>
      </c>
      <c r="N1836" s="29">
        <v>0</v>
      </c>
      <c r="O1836" s="29">
        <v>201</v>
      </c>
      <c r="P1836" s="29">
        <v>0</v>
      </c>
      <c r="Q1836" s="29">
        <v>42189.200000000004</v>
      </c>
      <c r="R1836" s="28">
        <v>0</v>
      </c>
      <c r="S1836" s="28">
        <v>2602174.7299999986</v>
      </c>
      <c r="T1836" s="28">
        <v>0</v>
      </c>
      <c r="U1836" s="28">
        <v>2859603.8600000003</v>
      </c>
      <c r="V1836" s="29">
        <v>0</v>
      </c>
      <c r="W1836" s="29">
        <v>149</v>
      </c>
      <c r="X1836" s="32">
        <f t="shared" si="420"/>
        <v>201</v>
      </c>
      <c r="Y1836" s="33">
        <f t="shared" si="421"/>
        <v>42189.200000000004</v>
      </c>
      <c r="Z1836" s="33">
        <f t="shared" si="422"/>
        <v>2602174.7299999986</v>
      </c>
      <c r="AA1836" s="33">
        <f t="shared" si="423"/>
        <v>2859603.8600000003</v>
      </c>
      <c r="AB1836" s="5">
        <v>149</v>
      </c>
      <c r="AC1836" s="6">
        <v>5098824.22</v>
      </c>
      <c r="AD1836" s="32">
        <v>12</v>
      </c>
      <c r="AE1836" s="67">
        <f t="shared" si="424"/>
        <v>0.74129353233830841</v>
      </c>
      <c r="AF1836" s="70">
        <f>IF(C1836=Sheet6!$E$3,Sheet6!$E$4,IF('January 2023'!C1836=Sheet6!$F$3,Sheet6!$F$4,IF('January 2023'!C1836=Sheet6!$G$3,Sheet6!$G$4,IF('January 2023'!C1836=Sheet6!$H$3,Sheet6!$H$4,IF('January 2023'!C1836=Sheet6!$I$3,Sheet6!$I$4,IF('January 2023'!C1836=Sheet6!$J$3,Sheet6!$J$4,IF('January 2023'!C1836=Sheet6!$K$3,Sheet6!$K$4,IF('January 2023'!C1836=Sheet6!$L$3,Sheet6!$L$4))))))))</f>
        <v>0.13382829726409717</v>
      </c>
      <c r="AG1836" s="74">
        <f t="shared" si="425"/>
        <v>0.98243300106023157</v>
      </c>
      <c r="AH1836" s="71">
        <v>0.81</v>
      </c>
      <c r="AI1836" s="72">
        <f t="shared" si="426"/>
        <v>1</v>
      </c>
      <c r="AJ1836" s="73">
        <f t="shared" si="427"/>
        <v>0.74129353233830841</v>
      </c>
      <c r="AK1836" s="73">
        <v>0.70834941809745677</v>
      </c>
      <c r="AL1836" s="95">
        <f t="shared" si="428"/>
        <v>1</v>
      </c>
      <c r="AM1836" s="107">
        <v>1</v>
      </c>
      <c r="AN1836" s="98">
        <f t="shared" si="429"/>
        <v>0</v>
      </c>
      <c r="AO1836" s="99" t="e">
        <f>SUMIF([1]Sheet1!$AB:$AB,E1836,[1]Sheet1!$AA:$AA)</f>
        <v>#VALUE!</v>
      </c>
      <c r="AP1836" s="100">
        <f t="shared" si="430"/>
        <v>1</v>
      </c>
      <c r="AQ1836" s="97">
        <f t="shared" si="431"/>
        <v>0</v>
      </c>
      <c r="AR1836" s="100">
        <f t="shared" si="432"/>
        <v>1.0989284566605571</v>
      </c>
      <c r="AS1836" s="101">
        <f t="shared" si="433"/>
        <v>-7.9623581627519702E-2</v>
      </c>
      <c r="AT1836" s="100">
        <v>0.13382829726409717</v>
      </c>
      <c r="AU1836" s="108">
        <f t="shared" si="434"/>
        <v>1</v>
      </c>
    </row>
    <row r="1837" spans="1:47" hidden="1">
      <c r="A1837" s="21">
        <v>44927</v>
      </c>
      <c r="B1837" s="22" t="s">
        <v>13</v>
      </c>
      <c r="C1837" s="22" t="s">
        <v>1697</v>
      </c>
      <c r="D1837" s="22" t="s">
        <v>1727</v>
      </c>
      <c r="E1837" s="22">
        <v>1000256992</v>
      </c>
      <c r="F1837" s="22" t="s">
        <v>32</v>
      </c>
      <c r="G1837" s="22">
        <v>1069246</v>
      </c>
      <c r="H1837" s="36" t="s">
        <v>20</v>
      </c>
      <c r="I1837" s="4" t="s">
        <v>3535</v>
      </c>
      <c r="J1837" s="4" t="s">
        <v>3572</v>
      </c>
      <c r="K1837" s="25">
        <v>42233.600000000093</v>
      </c>
      <c r="L1837" s="25">
        <v>42233.600000000093</v>
      </c>
      <c r="M1837" s="26">
        <v>2</v>
      </c>
      <c r="N1837" s="26">
        <v>1</v>
      </c>
      <c r="O1837" s="26">
        <v>157</v>
      </c>
      <c r="P1837" s="26">
        <v>3721</v>
      </c>
      <c r="Q1837" s="26">
        <v>29786.400000000009</v>
      </c>
      <c r="R1837" s="27">
        <v>237342.75</v>
      </c>
      <c r="S1837" s="27">
        <v>1876674.42</v>
      </c>
      <c r="T1837" s="28">
        <v>208904.2</v>
      </c>
      <c r="U1837" s="27">
        <v>2134974</v>
      </c>
      <c r="V1837" s="29">
        <v>2</v>
      </c>
      <c r="W1837" s="26">
        <v>116</v>
      </c>
      <c r="X1837" s="30">
        <f t="shared" si="420"/>
        <v>159</v>
      </c>
      <c r="Y1837" s="31">
        <f t="shared" si="421"/>
        <v>33507.400000000009</v>
      </c>
      <c r="Z1837" s="31">
        <f t="shared" si="422"/>
        <v>2114017.17</v>
      </c>
      <c r="AA1837" s="31">
        <f t="shared" si="423"/>
        <v>2343878.2000000002</v>
      </c>
      <c r="AB1837" s="5">
        <v>118</v>
      </c>
      <c r="AC1837" s="6">
        <v>3039146.7</v>
      </c>
      <c r="AD1837" s="30">
        <v>10</v>
      </c>
      <c r="AE1837" s="67">
        <f t="shared" si="424"/>
        <v>0.74213836477987416</v>
      </c>
      <c r="AF1837" s="70">
        <f>IF(C1837=Sheet6!$E$3,Sheet6!$E$4,IF('January 2023'!C1837=Sheet6!$F$3,Sheet6!$F$4,IF('January 2023'!C1837=Sheet6!$G$3,Sheet6!$G$4,IF('January 2023'!C1837=Sheet6!$H$3,Sheet6!$H$4,IF('January 2023'!C1837=Sheet6!$I$3,Sheet6!$I$4,IF('January 2023'!C1837=Sheet6!$J$3,Sheet6!$J$4,IF('January 2023'!C1837=Sheet6!$K$3,Sheet6!$K$4,IF('January 2023'!C1837=Sheet6!$L$3,Sheet6!$L$4))))))))</f>
        <v>0.13382829726409717</v>
      </c>
      <c r="AG1837" s="74">
        <f t="shared" si="425"/>
        <v>0.79338252007879828</v>
      </c>
      <c r="AH1837" s="71">
        <v>0.81</v>
      </c>
      <c r="AI1837" s="72">
        <f t="shared" si="426"/>
        <v>0</v>
      </c>
      <c r="AJ1837" s="73">
        <f t="shared" si="427"/>
        <v>0.74213836477987416</v>
      </c>
      <c r="AK1837" s="73">
        <v>0.70834941809745677</v>
      </c>
      <c r="AL1837" s="95">
        <f t="shared" si="428"/>
        <v>1</v>
      </c>
      <c r="AM1837" s="107">
        <v>0</v>
      </c>
      <c r="AN1837" s="98">
        <f t="shared" si="429"/>
        <v>701.81600000007165</v>
      </c>
      <c r="AO1837" s="99" t="e">
        <f>SUMIF([1]Sheet1!$AB:$AB,E1837,[1]Sheet1!$AA:$AA)</f>
        <v>#VALUE!</v>
      </c>
      <c r="AP1837" s="100" t="str">
        <f t="shared" si="430"/>
        <v/>
      </c>
      <c r="AQ1837" s="97">
        <f t="shared" si="431"/>
        <v>1</v>
      </c>
      <c r="AR1837" s="100">
        <f t="shared" si="432"/>
        <v>1.1087318652194298</v>
      </c>
      <c r="AS1837" s="101">
        <f t="shared" si="433"/>
        <v>0.12035151868054228</v>
      </c>
      <c r="AT1837" s="100">
        <v>0.13382829726409717</v>
      </c>
      <c r="AU1837" s="108">
        <f t="shared" si="434"/>
        <v>1</v>
      </c>
    </row>
    <row r="1838" spans="1:47" hidden="1">
      <c r="A1838" s="21">
        <v>44927</v>
      </c>
      <c r="B1838" s="23" t="s">
        <v>13</v>
      </c>
      <c r="C1838" s="23" t="s">
        <v>1697</v>
      </c>
      <c r="D1838" s="23" t="s">
        <v>1733</v>
      </c>
      <c r="E1838" s="23">
        <v>1001604520</v>
      </c>
      <c r="F1838" s="23" t="s">
        <v>32</v>
      </c>
      <c r="G1838" s="23">
        <v>1069292</v>
      </c>
      <c r="H1838" s="37" t="s">
        <v>20</v>
      </c>
      <c r="I1838" s="4" t="s">
        <v>3538</v>
      </c>
      <c r="J1838" s="4" t="s">
        <v>3575</v>
      </c>
      <c r="K1838" s="24">
        <v>42204.939999999944</v>
      </c>
      <c r="L1838" s="24">
        <v>42204.939999999944</v>
      </c>
      <c r="M1838" s="29">
        <v>4</v>
      </c>
      <c r="N1838" s="29">
        <v>0</v>
      </c>
      <c r="O1838" s="29">
        <v>139</v>
      </c>
      <c r="P1838" s="29">
        <v>4800</v>
      </c>
      <c r="Q1838" s="29">
        <v>31241.600000000002</v>
      </c>
      <c r="R1838" s="28">
        <v>303754.2</v>
      </c>
      <c r="S1838" s="28">
        <v>1967390.2299999995</v>
      </c>
      <c r="T1838" s="28">
        <v>80000</v>
      </c>
      <c r="U1838" s="28">
        <v>2038985</v>
      </c>
      <c r="V1838" s="29">
        <v>2</v>
      </c>
      <c r="W1838" s="29">
        <v>100</v>
      </c>
      <c r="X1838" s="32">
        <f t="shared" si="420"/>
        <v>143</v>
      </c>
      <c r="Y1838" s="33">
        <f t="shared" si="421"/>
        <v>36041.600000000006</v>
      </c>
      <c r="Z1838" s="33">
        <f t="shared" si="422"/>
        <v>2271144.4299999997</v>
      </c>
      <c r="AA1838" s="33">
        <f t="shared" si="423"/>
        <v>2118985</v>
      </c>
      <c r="AB1838" s="5">
        <v>102</v>
      </c>
      <c r="AC1838" s="6">
        <v>2295422.77</v>
      </c>
      <c r="AD1838" s="32">
        <v>4</v>
      </c>
      <c r="AE1838" s="67">
        <f t="shared" si="424"/>
        <v>0.71328671328671334</v>
      </c>
      <c r="AF1838" s="70">
        <f>IF(C1838=Sheet6!$E$3,Sheet6!$E$4,IF('January 2023'!C1838=Sheet6!$F$3,Sheet6!$F$4,IF('January 2023'!C1838=Sheet6!$G$3,Sheet6!$G$4,IF('January 2023'!C1838=Sheet6!$H$3,Sheet6!$H$4,IF('January 2023'!C1838=Sheet6!$I$3,Sheet6!$I$4,IF('January 2023'!C1838=Sheet6!$J$3,Sheet6!$J$4,IF('January 2023'!C1838=Sheet6!$K$3,Sheet6!$K$4,IF('January 2023'!C1838=Sheet6!$L$3,Sheet6!$L$4))))))))</f>
        <v>0.13382829726409717</v>
      </c>
      <c r="AG1838" s="74">
        <f t="shared" si="425"/>
        <v>0.85396638402992764</v>
      </c>
      <c r="AH1838" s="71">
        <v>0.81</v>
      </c>
      <c r="AI1838" s="72">
        <f t="shared" si="426"/>
        <v>1</v>
      </c>
      <c r="AJ1838" s="73">
        <f t="shared" si="427"/>
        <v>0.71328671328671334</v>
      </c>
      <c r="AK1838" s="73">
        <v>0.70834941809745677</v>
      </c>
      <c r="AL1838" s="95">
        <f t="shared" si="428"/>
        <v>1</v>
      </c>
      <c r="AM1838" s="107">
        <v>0</v>
      </c>
      <c r="AN1838" s="98">
        <f t="shared" si="429"/>
        <v>0</v>
      </c>
      <c r="AO1838" s="99" t="e">
        <f>SUMIF([1]Sheet1!$AB:$AB,E1838,[1]Sheet1!$AA:$AA)</f>
        <v>#VALUE!</v>
      </c>
      <c r="AP1838" s="100">
        <f t="shared" si="430"/>
        <v>1</v>
      </c>
      <c r="AQ1838" s="97">
        <f t="shared" si="431"/>
        <v>0</v>
      </c>
      <c r="AR1838" s="100">
        <f t="shared" si="432"/>
        <v>0.93300319081864835</v>
      </c>
      <c r="AS1838" s="101">
        <f t="shared" si="433"/>
        <v>0.20324663884821426</v>
      </c>
      <c r="AT1838" s="100">
        <v>0.13382829726409717</v>
      </c>
      <c r="AU1838" s="108">
        <f t="shared" si="434"/>
        <v>0</v>
      </c>
    </row>
    <row r="1839" spans="1:47" hidden="1">
      <c r="A1839" s="21">
        <v>44927</v>
      </c>
      <c r="B1839" s="22" t="s">
        <v>13</v>
      </c>
      <c r="C1839" s="22" t="s">
        <v>1697</v>
      </c>
      <c r="D1839" s="22" t="s">
        <v>1739</v>
      </c>
      <c r="E1839" s="22">
        <v>1001602058</v>
      </c>
      <c r="F1839" s="22" t="s">
        <v>32</v>
      </c>
      <c r="G1839" s="22">
        <v>1069250</v>
      </c>
      <c r="H1839" s="36" t="s">
        <v>20</v>
      </c>
      <c r="I1839" s="4" t="s">
        <v>3536</v>
      </c>
      <c r="J1839" s="4" t="s">
        <v>3573</v>
      </c>
      <c r="K1839" s="25">
        <v>39466.410000000149</v>
      </c>
      <c r="L1839" s="25">
        <v>39466.410000000149</v>
      </c>
      <c r="M1839" s="26">
        <v>9</v>
      </c>
      <c r="N1839" s="26">
        <v>2</v>
      </c>
      <c r="O1839" s="26">
        <v>152</v>
      </c>
      <c r="P1839" s="26">
        <v>16127</v>
      </c>
      <c r="Q1839" s="26">
        <v>22990.999999999985</v>
      </c>
      <c r="R1839" s="27">
        <v>1026282.37</v>
      </c>
      <c r="S1839" s="27">
        <v>1466600.5199999998</v>
      </c>
      <c r="T1839" s="28">
        <v>863243</v>
      </c>
      <c r="U1839" s="27">
        <v>1610750</v>
      </c>
      <c r="V1839" s="29">
        <v>7</v>
      </c>
      <c r="W1839" s="26">
        <v>89</v>
      </c>
      <c r="X1839" s="30">
        <f t="shared" si="420"/>
        <v>161</v>
      </c>
      <c r="Y1839" s="31">
        <f t="shared" si="421"/>
        <v>39117.999999999985</v>
      </c>
      <c r="Z1839" s="31">
        <f t="shared" si="422"/>
        <v>2492882.8899999997</v>
      </c>
      <c r="AA1839" s="31">
        <f t="shared" si="423"/>
        <v>2473993</v>
      </c>
      <c r="AB1839" s="5">
        <v>96</v>
      </c>
      <c r="AC1839" s="6">
        <v>8059002.8200000003</v>
      </c>
      <c r="AD1839" s="30">
        <v>19</v>
      </c>
      <c r="AE1839" s="67">
        <f t="shared" si="424"/>
        <v>0.59627329192546585</v>
      </c>
      <c r="AF1839" s="70">
        <f>IF(C1839=Sheet6!$E$3,Sheet6!$E$4,IF('January 2023'!C1839=Sheet6!$F$3,Sheet6!$F$4,IF('January 2023'!C1839=Sheet6!$G$3,Sheet6!$G$4,IF('January 2023'!C1839=Sheet6!$H$3,Sheet6!$H$4,IF('January 2023'!C1839=Sheet6!$I$3,Sheet6!$I$4,IF('January 2023'!C1839=Sheet6!$J$3,Sheet6!$J$4,IF('January 2023'!C1839=Sheet6!$K$3,Sheet6!$K$4,IF('January 2023'!C1839=Sheet6!$L$3,Sheet6!$L$4))))))))</f>
        <v>0.13382829726409717</v>
      </c>
      <c r="AG1839" s="74">
        <f t="shared" si="425"/>
        <v>0.99117198650700278</v>
      </c>
      <c r="AH1839" s="71">
        <v>0.81</v>
      </c>
      <c r="AI1839" s="72">
        <f t="shared" si="426"/>
        <v>1</v>
      </c>
      <c r="AJ1839" s="73">
        <f t="shared" si="427"/>
        <v>0.59627329192546585</v>
      </c>
      <c r="AK1839" s="73">
        <v>0.70834941809745677</v>
      </c>
      <c r="AL1839" s="95">
        <f t="shared" si="428"/>
        <v>0</v>
      </c>
      <c r="AM1839" s="107">
        <v>0</v>
      </c>
      <c r="AN1839" s="98">
        <f t="shared" si="429"/>
        <v>0</v>
      </c>
      <c r="AO1839" s="99" t="e">
        <f>SUMIF([1]Sheet1!$AB:$AB,E1839,[1]Sheet1!$AA:$AA)</f>
        <v>#VALUE!</v>
      </c>
      <c r="AP1839" s="100">
        <f t="shared" si="430"/>
        <v>1</v>
      </c>
      <c r="AQ1839" s="97">
        <f t="shared" si="431"/>
        <v>0</v>
      </c>
      <c r="AR1839" s="100">
        <f t="shared" si="432"/>
        <v>0.99242247195976396</v>
      </c>
      <c r="AS1839" s="101">
        <f t="shared" si="433"/>
        <v>1.6338647013450447E-2</v>
      </c>
      <c r="AT1839" s="100">
        <v>0.13382829726409717</v>
      </c>
      <c r="AU1839" s="108">
        <f t="shared" si="434"/>
        <v>1</v>
      </c>
    </row>
    <row r="1840" spans="1:47" hidden="1">
      <c r="A1840" s="21">
        <v>44927</v>
      </c>
      <c r="B1840" s="23" t="s">
        <v>13</v>
      </c>
      <c r="C1840" s="23" t="s">
        <v>1697</v>
      </c>
      <c r="D1840" s="23" t="s">
        <v>1738</v>
      </c>
      <c r="E1840" s="23">
        <v>1001601509</v>
      </c>
      <c r="F1840" s="23" t="s">
        <v>32</v>
      </c>
      <c r="G1840" s="23">
        <v>1069250</v>
      </c>
      <c r="H1840" s="37" t="s">
        <v>20</v>
      </c>
      <c r="I1840" s="4" t="s">
        <v>3536</v>
      </c>
      <c r="J1840" s="4" t="s">
        <v>3573</v>
      </c>
      <c r="K1840" s="24">
        <v>38098.939999999944</v>
      </c>
      <c r="L1840" s="24">
        <v>38098.939999999944</v>
      </c>
      <c r="M1840" s="29">
        <v>5</v>
      </c>
      <c r="N1840" s="29">
        <v>1</v>
      </c>
      <c r="O1840" s="29">
        <v>156</v>
      </c>
      <c r="P1840" s="29">
        <v>6010</v>
      </c>
      <c r="Q1840" s="29">
        <v>29020.200000000008</v>
      </c>
      <c r="R1840" s="28">
        <v>382113.2</v>
      </c>
      <c r="S1840" s="28">
        <v>1810658.6099999985</v>
      </c>
      <c r="T1840" s="28">
        <v>214600</v>
      </c>
      <c r="U1840" s="28">
        <v>2012250</v>
      </c>
      <c r="V1840" s="29">
        <v>3</v>
      </c>
      <c r="W1840" s="29">
        <v>118</v>
      </c>
      <c r="X1840" s="32">
        <f t="shared" si="420"/>
        <v>161</v>
      </c>
      <c r="Y1840" s="33">
        <f t="shared" si="421"/>
        <v>35030.200000000012</v>
      </c>
      <c r="Z1840" s="33">
        <f t="shared" si="422"/>
        <v>2192771.8099999987</v>
      </c>
      <c r="AA1840" s="33">
        <f t="shared" si="423"/>
        <v>2226850</v>
      </c>
      <c r="AB1840" s="5">
        <v>121</v>
      </c>
      <c r="AC1840" s="6">
        <v>2416692.5</v>
      </c>
      <c r="AD1840" s="32">
        <v>4</v>
      </c>
      <c r="AE1840" s="67">
        <f t="shared" si="424"/>
        <v>0.75155279503105588</v>
      </c>
      <c r="AF1840" s="70">
        <f>IF(C1840=Sheet6!$E$3,Sheet6!$E$4,IF('January 2023'!C1840=Sheet6!$F$3,Sheet6!$F$4,IF('January 2023'!C1840=Sheet6!$G$3,Sheet6!$G$4,IF('January 2023'!C1840=Sheet6!$H$3,Sheet6!$H$4,IF('January 2023'!C1840=Sheet6!$I$3,Sheet6!$I$4,IF('January 2023'!C1840=Sheet6!$J$3,Sheet6!$J$4,IF('January 2023'!C1840=Sheet6!$K$3,Sheet6!$K$4,IF('January 2023'!C1840=Sheet6!$L$3,Sheet6!$L$4))))))))</f>
        <v>0.13382829726409717</v>
      </c>
      <c r="AG1840" s="74">
        <f t="shared" si="425"/>
        <v>0.91945340211565108</v>
      </c>
      <c r="AH1840" s="71">
        <v>0.81</v>
      </c>
      <c r="AI1840" s="72">
        <f t="shared" si="426"/>
        <v>1</v>
      </c>
      <c r="AJ1840" s="73">
        <f t="shared" si="427"/>
        <v>0.75155279503105588</v>
      </c>
      <c r="AK1840" s="73">
        <v>0.70834941809745677</v>
      </c>
      <c r="AL1840" s="95">
        <f t="shared" si="428"/>
        <v>1</v>
      </c>
      <c r="AM1840" s="107">
        <v>0</v>
      </c>
      <c r="AN1840" s="98">
        <f t="shared" si="429"/>
        <v>0</v>
      </c>
      <c r="AO1840" s="99" t="e">
        <f>SUMIF([1]Sheet1!$AB:$AB,E1840,[1]Sheet1!$AA:$AA)</f>
        <v>#VALUE!</v>
      </c>
      <c r="AP1840" s="100">
        <f t="shared" si="430"/>
        <v>1</v>
      </c>
      <c r="AQ1840" s="97">
        <f t="shared" si="431"/>
        <v>0</v>
      </c>
      <c r="AR1840" s="100">
        <f t="shared" si="432"/>
        <v>1.015541147439323</v>
      </c>
      <c r="AS1840" s="101">
        <f t="shared" si="433"/>
        <v>6.6257236998482405E-2</v>
      </c>
      <c r="AT1840" s="100">
        <v>0.13382829726409717</v>
      </c>
      <c r="AU1840" s="108">
        <f t="shared" si="434"/>
        <v>1</v>
      </c>
    </row>
    <row r="1841" spans="1:47" hidden="1">
      <c r="A1841" s="21">
        <v>44927</v>
      </c>
      <c r="B1841" s="22" t="s">
        <v>13</v>
      </c>
      <c r="C1841" s="22" t="s">
        <v>1697</v>
      </c>
      <c r="D1841" s="22" t="s">
        <v>1735</v>
      </c>
      <c r="E1841" s="22">
        <v>1000256973</v>
      </c>
      <c r="F1841" s="22" t="s">
        <v>32</v>
      </c>
      <c r="G1841" s="22">
        <v>1069246</v>
      </c>
      <c r="H1841" s="36" t="s">
        <v>20</v>
      </c>
      <c r="I1841" s="4" t="s">
        <v>3536</v>
      </c>
      <c r="J1841" s="4" t="s">
        <v>3573</v>
      </c>
      <c r="K1841" s="25">
        <v>38044.799999999814</v>
      </c>
      <c r="L1841" s="25">
        <v>38044.799999999814</v>
      </c>
      <c r="M1841" s="26">
        <v>2</v>
      </c>
      <c r="N1841" s="26">
        <v>1</v>
      </c>
      <c r="O1841" s="26">
        <v>161</v>
      </c>
      <c r="P1841" s="26">
        <v>2400</v>
      </c>
      <c r="Q1841" s="26">
        <v>24016.100000000009</v>
      </c>
      <c r="R1841" s="27">
        <v>151877.1</v>
      </c>
      <c r="S1841" s="27">
        <v>1526597.8899999997</v>
      </c>
      <c r="T1841" s="28">
        <v>225000</v>
      </c>
      <c r="U1841" s="27">
        <v>1830229</v>
      </c>
      <c r="V1841" s="29">
        <v>2</v>
      </c>
      <c r="W1841" s="26">
        <v>121</v>
      </c>
      <c r="X1841" s="30">
        <f t="shared" si="420"/>
        <v>163</v>
      </c>
      <c r="Y1841" s="31">
        <f t="shared" si="421"/>
        <v>26416.100000000009</v>
      </c>
      <c r="Z1841" s="31">
        <f t="shared" si="422"/>
        <v>1678474.9899999998</v>
      </c>
      <c r="AA1841" s="31">
        <f t="shared" si="423"/>
        <v>2055229</v>
      </c>
      <c r="AB1841" s="5">
        <v>123</v>
      </c>
      <c r="AC1841" s="6">
        <v>5243118.8399999989</v>
      </c>
      <c r="AD1841" s="30">
        <v>15</v>
      </c>
      <c r="AE1841" s="67">
        <f t="shared" si="424"/>
        <v>0.754601226993865</v>
      </c>
      <c r="AF1841" s="70">
        <f>IF(C1841=Sheet6!$E$3,Sheet6!$E$4,IF('January 2023'!C1841=Sheet6!$F$3,Sheet6!$F$4,IF('January 2023'!C1841=Sheet6!$G$3,Sheet6!$G$4,IF('January 2023'!C1841=Sheet6!$H$3,Sheet6!$H$4,IF('January 2023'!C1841=Sheet6!$I$3,Sheet6!$I$4,IF('January 2023'!C1841=Sheet6!$J$3,Sheet6!$J$4,IF('January 2023'!C1841=Sheet6!$K$3,Sheet6!$K$4,IF('January 2023'!C1841=Sheet6!$L$3,Sheet6!$L$4))))))))</f>
        <v>0.13382829726409717</v>
      </c>
      <c r="AG1841" s="74">
        <f t="shared" si="425"/>
        <v>0.69434193372024922</v>
      </c>
      <c r="AH1841" s="71">
        <v>0.81</v>
      </c>
      <c r="AI1841" s="72">
        <f t="shared" si="426"/>
        <v>0</v>
      </c>
      <c r="AJ1841" s="73">
        <f t="shared" si="427"/>
        <v>0.754601226993865</v>
      </c>
      <c r="AK1841" s="73">
        <v>0.70834941809745677</v>
      </c>
      <c r="AL1841" s="95">
        <f t="shared" si="428"/>
        <v>1</v>
      </c>
      <c r="AM1841" s="107">
        <v>0</v>
      </c>
      <c r="AN1841" s="98">
        <f t="shared" si="429"/>
        <v>4400.1879999998418</v>
      </c>
      <c r="AO1841" s="99" t="e">
        <f>SUMIF([1]Sheet1!$AB:$AB,E1841,[1]Sheet1!$AA:$AA)</f>
        <v>#VALUE!</v>
      </c>
      <c r="AP1841" s="100" t="str">
        <f t="shared" si="430"/>
        <v/>
      </c>
      <c r="AQ1841" s="97">
        <f t="shared" si="431"/>
        <v>1</v>
      </c>
      <c r="AR1841" s="100">
        <f t="shared" si="432"/>
        <v>1.224462093414928</v>
      </c>
      <c r="AS1841" s="101">
        <f t="shared" si="433"/>
        <v>0.14980462229113445</v>
      </c>
      <c r="AT1841" s="100">
        <v>0.13382829726409717</v>
      </c>
      <c r="AU1841" s="108">
        <f t="shared" si="434"/>
        <v>0</v>
      </c>
    </row>
    <row r="1842" spans="1:47" hidden="1">
      <c r="A1842" s="21">
        <v>44927</v>
      </c>
      <c r="B1842" s="22" t="s">
        <v>13</v>
      </c>
      <c r="C1842" s="22" t="s">
        <v>1697</v>
      </c>
      <c r="D1842" s="22" t="s">
        <v>1741</v>
      </c>
      <c r="E1842" s="22">
        <v>1003020020</v>
      </c>
      <c r="F1842" s="22" t="s">
        <v>32</v>
      </c>
      <c r="G1842" s="22">
        <v>1069292</v>
      </c>
      <c r="H1842" s="36" t="s">
        <v>20</v>
      </c>
      <c r="I1842" s="4" t="s">
        <v>3535</v>
      </c>
      <c r="J1842" s="4" t="s">
        <v>3572</v>
      </c>
      <c r="K1842" s="25">
        <v>37223.359999999986</v>
      </c>
      <c r="L1842" s="25">
        <v>37223.359999999986</v>
      </c>
      <c r="M1842" s="26">
        <v>1</v>
      </c>
      <c r="N1842" s="26">
        <v>0</v>
      </c>
      <c r="O1842" s="26">
        <v>105</v>
      </c>
      <c r="P1842" s="26">
        <v>293</v>
      </c>
      <c r="Q1842" s="26">
        <v>22668.100000000002</v>
      </c>
      <c r="R1842" s="27">
        <v>18541.669999999998</v>
      </c>
      <c r="S1842" s="27">
        <v>1412825.0600000005</v>
      </c>
      <c r="T1842" s="28">
        <v>18300</v>
      </c>
      <c r="U1842" s="27">
        <v>1547900</v>
      </c>
      <c r="V1842" s="29">
        <v>1</v>
      </c>
      <c r="W1842" s="26">
        <v>82</v>
      </c>
      <c r="X1842" s="30">
        <f t="shared" si="420"/>
        <v>106</v>
      </c>
      <c r="Y1842" s="31">
        <f t="shared" si="421"/>
        <v>22961.100000000002</v>
      </c>
      <c r="Z1842" s="31">
        <f t="shared" si="422"/>
        <v>1431366.7300000004</v>
      </c>
      <c r="AA1842" s="31">
        <f t="shared" si="423"/>
        <v>1566200</v>
      </c>
      <c r="AB1842" s="5">
        <v>83</v>
      </c>
      <c r="AC1842" s="6">
        <v>2144146.75</v>
      </c>
      <c r="AD1842" s="30">
        <v>4</v>
      </c>
      <c r="AE1842" s="67">
        <f t="shared" si="424"/>
        <v>0.78301886792452835</v>
      </c>
      <c r="AF1842" s="70">
        <f>IF(C1842=Sheet6!$E$3,Sheet6!$E$4,IF('January 2023'!C1842=Sheet6!$F$3,Sheet6!$F$4,IF('January 2023'!C1842=Sheet6!$G$3,Sheet6!$G$4,IF('January 2023'!C1842=Sheet6!$H$3,Sheet6!$H$4,IF('January 2023'!C1842=Sheet6!$I$3,Sheet6!$I$4,IF('January 2023'!C1842=Sheet6!$J$3,Sheet6!$J$4,IF('January 2023'!C1842=Sheet6!$K$3,Sheet6!$K$4,IF('January 2023'!C1842=Sheet6!$L$3,Sheet6!$L$4))))))))</f>
        <v>0.13382829726409717</v>
      </c>
      <c r="AG1842" s="74">
        <f t="shared" si="425"/>
        <v>0.61684651788554312</v>
      </c>
      <c r="AH1842" s="71">
        <v>0.81</v>
      </c>
      <c r="AI1842" s="72">
        <f t="shared" si="426"/>
        <v>0</v>
      </c>
      <c r="AJ1842" s="73">
        <f t="shared" si="427"/>
        <v>0.78301886792452835</v>
      </c>
      <c r="AK1842" s="73">
        <v>0.70834941809745677</v>
      </c>
      <c r="AL1842" s="95">
        <f t="shared" si="428"/>
        <v>1</v>
      </c>
      <c r="AM1842" s="107">
        <v>0</v>
      </c>
      <c r="AN1842" s="98">
        <f t="shared" si="429"/>
        <v>7189.8215999999884</v>
      </c>
      <c r="AO1842" s="99" t="e">
        <f>SUMIF([1]Sheet1!$AB:$AB,E1842,[1]Sheet1!$AA:$AA)</f>
        <v>#VALUE!</v>
      </c>
      <c r="AP1842" s="100" t="str">
        <f t="shared" si="430"/>
        <v/>
      </c>
      <c r="AQ1842" s="97">
        <f t="shared" si="431"/>
        <v>1</v>
      </c>
      <c r="AR1842" s="100">
        <f t="shared" si="432"/>
        <v>1.0941989688414788</v>
      </c>
      <c r="AS1842" s="101">
        <f t="shared" si="433"/>
        <v>0.32504717619618184</v>
      </c>
      <c r="AT1842" s="100">
        <v>0.13382829726409717</v>
      </c>
      <c r="AU1842" s="108">
        <f t="shared" si="434"/>
        <v>0</v>
      </c>
    </row>
    <row r="1843" spans="1:47" hidden="1">
      <c r="A1843" s="21">
        <v>44927</v>
      </c>
      <c r="B1843" s="23" t="s">
        <v>13</v>
      </c>
      <c r="C1843" s="23" t="s">
        <v>1697</v>
      </c>
      <c r="D1843" s="23" t="s">
        <v>1737</v>
      </c>
      <c r="E1843" s="23">
        <v>1001610830</v>
      </c>
      <c r="F1843" s="23" t="s">
        <v>32</v>
      </c>
      <c r="G1843" s="23">
        <v>1069246</v>
      </c>
      <c r="H1843" s="37" t="s">
        <v>20</v>
      </c>
      <c r="I1843" s="4" t="s">
        <v>3536</v>
      </c>
      <c r="J1843" s="4" t="s">
        <v>3573</v>
      </c>
      <c r="K1843" s="24">
        <v>37190</v>
      </c>
      <c r="L1843" s="24">
        <v>37190</v>
      </c>
      <c r="M1843" s="29">
        <v>1</v>
      </c>
      <c r="N1843" s="29">
        <v>0</v>
      </c>
      <c r="O1843" s="29">
        <v>100</v>
      </c>
      <c r="P1843" s="29">
        <v>1200</v>
      </c>
      <c r="Q1843" s="29">
        <v>27893.600000000017</v>
      </c>
      <c r="R1843" s="28">
        <v>75938.55</v>
      </c>
      <c r="S1843" s="28">
        <v>1746872</v>
      </c>
      <c r="T1843" s="28">
        <v>0</v>
      </c>
      <c r="U1843" s="28">
        <v>1981400</v>
      </c>
      <c r="V1843" s="29">
        <v>0</v>
      </c>
      <c r="W1843" s="29">
        <v>78</v>
      </c>
      <c r="X1843" s="32">
        <f t="shared" si="420"/>
        <v>101</v>
      </c>
      <c r="Y1843" s="33">
        <f t="shared" si="421"/>
        <v>29093.600000000017</v>
      </c>
      <c r="Z1843" s="33">
        <f t="shared" si="422"/>
        <v>1822810.55</v>
      </c>
      <c r="AA1843" s="33">
        <f t="shared" si="423"/>
        <v>1981400</v>
      </c>
      <c r="AB1843" s="5">
        <v>78</v>
      </c>
      <c r="AC1843" s="6">
        <v>3433664.61</v>
      </c>
      <c r="AD1843" s="32">
        <v>4</v>
      </c>
      <c r="AE1843" s="67">
        <f t="shared" si="424"/>
        <v>0.7722772277227723</v>
      </c>
      <c r="AF1843" s="70">
        <f>IF(C1843=Sheet6!$E$3,Sheet6!$E$4,IF('January 2023'!C1843=Sheet6!$F$3,Sheet6!$F$4,IF('January 2023'!C1843=Sheet6!$G$3,Sheet6!$G$4,IF('January 2023'!C1843=Sheet6!$H$3,Sheet6!$H$4,IF('January 2023'!C1843=Sheet6!$I$3,Sheet6!$I$4,IF('January 2023'!C1843=Sheet6!$J$3,Sheet6!$J$4,IF('January 2023'!C1843=Sheet6!$K$3,Sheet6!$K$4,IF('January 2023'!C1843=Sheet6!$L$3,Sheet6!$L$4))))))))</f>
        <v>0.13382829726409717</v>
      </c>
      <c r="AG1843" s="74">
        <f t="shared" si="425"/>
        <v>0.7822963162140365</v>
      </c>
      <c r="AH1843" s="71">
        <v>0.81</v>
      </c>
      <c r="AI1843" s="72">
        <f t="shared" si="426"/>
        <v>0</v>
      </c>
      <c r="AJ1843" s="73">
        <f t="shared" si="427"/>
        <v>0.7722772277227723</v>
      </c>
      <c r="AK1843" s="73">
        <v>0.70834941809745677</v>
      </c>
      <c r="AL1843" s="95">
        <f t="shared" si="428"/>
        <v>1</v>
      </c>
      <c r="AM1843" s="107">
        <v>1</v>
      </c>
      <c r="AN1843" s="98">
        <f t="shared" si="429"/>
        <v>1030.2999999999847</v>
      </c>
      <c r="AO1843" s="99" t="e">
        <f>SUMIF([1]Sheet1!$AB:$AB,E1843,[1]Sheet1!$AA:$AA)</f>
        <v>#VALUE!</v>
      </c>
      <c r="AP1843" s="100" t="str">
        <f t="shared" si="430"/>
        <v/>
      </c>
      <c r="AQ1843" s="97">
        <f t="shared" si="431"/>
        <v>1</v>
      </c>
      <c r="AR1843" s="100">
        <f t="shared" si="432"/>
        <v>1.0870027057940825</v>
      </c>
      <c r="AS1843" s="101">
        <f t="shared" si="433"/>
        <v>0.14964178754259916</v>
      </c>
      <c r="AT1843" s="100">
        <v>0.13382829726409717</v>
      </c>
      <c r="AU1843" s="108">
        <f t="shared" si="434"/>
        <v>0</v>
      </c>
    </row>
    <row r="1844" spans="1:47" hidden="1">
      <c r="A1844" s="21">
        <v>44927</v>
      </c>
      <c r="B1844" s="23" t="s">
        <v>13</v>
      </c>
      <c r="C1844" s="23" t="s">
        <v>1697</v>
      </c>
      <c r="D1844" s="23" t="s">
        <v>1740</v>
      </c>
      <c r="E1844" s="23">
        <v>1000256982</v>
      </c>
      <c r="F1844" s="23" t="s">
        <v>32</v>
      </c>
      <c r="G1844" s="23">
        <v>1069246</v>
      </c>
      <c r="H1844" s="37" t="s">
        <v>20</v>
      </c>
      <c r="I1844" s="4" t="s">
        <v>3538</v>
      </c>
      <c r="J1844" s="4" t="s">
        <v>3575</v>
      </c>
      <c r="K1844" s="24">
        <v>36961.600000000093</v>
      </c>
      <c r="L1844" s="24">
        <v>36961.600000000093</v>
      </c>
      <c r="M1844" s="29">
        <v>4</v>
      </c>
      <c r="N1844" s="29">
        <v>0</v>
      </c>
      <c r="O1844" s="29">
        <v>130</v>
      </c>
      <c r="P1844" s="29">
        <v>3700</v>
      </c>
      <c r="Q1844" s="29">
        <v>23327.599999999995</v>
      </c>
      <c r="R1844" s="28">
        <v>234143.86</v>
      </c>
      <c r="S1844" s="28">
        <v>1491992.96</v>
      </c>
      <c r="T1844" s="28">
        <v>77000</v>
      </c>
      <c r="U1844" s="28">
        <v>1607100</v>
      </c>
      <c r="V1844" s="29">
        <v>2</v>
      </c>
      <c r="W1844" s="29">
        <v>99</v>
      </c>
      <c r="X1844" s="32">
        <f t="shared" si="420"/>
        <v>134</v>
      </c>
      <c r="Y1844" s="33">
        <f t="shared" si="421"/>
        <v>27027.599999999995</v>
      </c>
      <c r="Z1844" s="33">
        <f t="shared" si="422"/>
        <v>1726136.8199999998</v>
      </c>
      <c r="AA1844" s="33">
        <f t="shared" si="423"/>
        <v>1684100</v>
      </c>
      <c r="AB1844" s="5">
        <v>101</v>
      </c>
      <c r="AC1844" s="6">
        <v>2232085.4</v>
      </c>
      <c r="AD1844" s="32">
        <v>11</v>
      </c>
      <c r="AE1844" s="67">
        <f t="shared" si="424"/>
        <v>0.75373134328358204</v>
      </c>
      <c r="AF1844" s="70">
        <f>IF(C1844=Sheet6!$E$3,Sheet6!$E$4,IF('January 2023'!C1844=Sheet6!$F$3,Sheet6!$F$4,IF('January 2023'!C1844=Sheet6!$G$3,Sheet6!$G$4,IF('January 2023'!C1844=Sheet6!$H$3,Sheet6!$H$4,IF('January 2023'!C1844=Sheet6!$I$3,Sheet6!$I$4,IF('January 2023'!C1844=Sheet6!$J$3,Sheet6!$J$4,IF('January 2023'!C1844=Sheet6!$K$3,Sheet6!$K$4,IF('January 2023'!C1844=Sheet6!$L$3,Sheet6!$L$4))))))))</f>
        <v>0.13382829726409717</v>
      </c>
      <c r="AG1844" s="74">
        <f t="shared" si="425"/>
        <v>0.73123457858966945</v>
      </c>
      <c r="AH1844" s="71">
        <v>0.81</v>
      </c>
      <c r="AI1844" s="72">
        <f t="shared" si="426"/>
        <v>0</v>
      </c>
      <c r="AJ1844" s="73">
        <f t="shared" si="427"/>
        <v>0.75373134328358204</v>
      </c>
      <c r="AK1844" s="73">
        <v>0.70834941809745677</v>
      </c>
      <c r="AL1844" s="95">
        <f t="shared" si="428"/>
        <v>1</v>
      </c>
      <c r="AM1844" s="107">
        <v>0</v>
      </c>
      <c r="AN1844" s="98">
        <f t="shared" si="429"/>
        <v>2911.2960000000821</v>
      </c>
      <c r="AO1844" s="99" t="e">
        <f>SUMIF([1]Sheet1!$AB:$AB,E1844,[1]Sheet1!$AA:$AA)</f>
        <v>#VALUE!</v>
      </c>
      <c r="AP1844" s="100" t="str">
        <f t="shared" si="430"/>
        <v/>
      </c>
      <c r="AQ1844" s="97">
        <f t="shared" si="431"/>
        <v>1</v>
      </c>
      <c r="AR1844" s="100">
        <f t="shared" si="432"/>
        <v>0.97564687832798802</v>
      </c>
      <c r="AS1844" s="101">
        <f t="shared" si="433"/>
        <v>0.28657326607350719</v>
      </c>
      <c r="AT1844" s="100">
        <v>0.13382829726409717</v>
      </c>
      <c r="AU1844" s="108">
        <f t="shared" si="434"/>
        <v>0</v>
      </c>
    </row>
    <row r="1845" spans="1:47" hidden="1">
      <c r="A1845" s="21">
        <v>44927</v>
      </c>
      <c r="B1845" s="22" t="s">
        <v>13</v>
      </c>
      <c r="C1845" s="22" t="s">
        <v>1697</v>
      </c>
      <c r="D1845" s="22" t="s">
        <v>1743</v>
      </c>
      <c r="E1845" s="22">
        <v>1001604912</v>
      </c>
      <c r="F1845" s="22" t="s">
        <v>32</v>
      </c>
      <c r="G1845" s="22">
        <v>1069292</v>
      </c>
      <c r="H1845" s="36" t="s">
        <v>20</v>
      </c>
      <c r="I1845" s="4" t="s">
        <v>3538</v>
      </c>
      <c r="J1845" s="4" t="s">
        <v>3575</v>
      </c>
      <c r="K1845" s="25">
        <v>33197.530000000261</v>
      </c>
      <c r="L1845" s="25">
        <v>33197.530000000261</v>
      </c>
      <c r="M1845" s="26">
        <v>0</v>
      </c>
      <c r="N1845" s="26">
        <v>0</v>
      </c>
      <c r="O1845" s="26">
        <v>147</v>
      </c>
      <c r="P1845" s="26">
        <v>0</v>
      </c>
      <c r="Q1845" s="26">
        <v>29959.699999999993</v>
      </c>
      <c r="R1845" s="27">
        <v>0</v>
      </c>
      <c r="S1845" s="27">
        <v>1905256.3800000004</v>
      </c>
      <c r="T1845" s="28">
        <v>0</v>
      </c>
      <c r="U1845" s="27">
        <v>2017520</v>
      </c>
      <c r="V1845" s="29">
        <v>0</v>
      </c>
      <c r="W1845" s="26">
        <v>115</v>
      </c>
      <c r="X1845" s="30">
        <f t="shared" si="420"/>
        <v>147</v>
      </c>
      <c r="Y1845" s="31">
        <f t="shared" si="421"/>
        <v>29959.699999999993</v>
      </c>
      <c r="Z1845" s="31">
        <f t="shared" si="422"/>
        <v>1905256.3800000004</v>
      </c>
      <c r="AA1845" s="31">
        <f t="shared" si="423"/>
        <v>2017520</v>
      </c>
      <c r="AB1845" s="5">
        <v>115</v>
      </c>
      <c r="AC1845" s="6">
        <v>892272.19</v>
      </c>
      <c r="AD1845" s="30">
        <v>4</v>
      </c>
      <c r="AE1845" s="67">
        <f t="shared" si="424"/>
        <v>0.78231292517006801</v>
      </c>
      <c r="AF1845" s="70">
        <f>IF(C1845=Sheet6!$E$3,Sheet6!$E$4,IF('January 2023'!C1845=Sheet6!$F$3,Sheet6!$F$4,IF('January 2023'!C1845=Sheet6!$G$3,Sheet6!$G$4,IF('January 2023'!C1845=Sheet6!$H$3,Sheet6!$H$4,IF('January 2023'!C1845=Sheet6!$I$3,Sheet6!$I$4,IF('January 2023'!C1845=Sheet6!$J$3,Sheet6!$J$4,IF('January 2023'!C1845=Sheet6!$K$3,Sheet6!$K$4,IF('January 2023'!C1845=Sheet6!$L$3,Sheet6!$L$4))))))))</f>
        <v>0.13382829726409717</v>
      </c>
      <c r="AG1845" s="74">
        <f t="shared" si="425"/>
        <v>0.90246774383515149</v>
      </c>
      <c r="AH1845" s="71">
        <v>0.81</v>
      </c>
      <c r="AI1845" s="72">
        <f t="shared" si="426"/>
        <v>1</v>
      </c>
      <c r="AJ1845" s="73">
        <f t="shared" si="427"/>
        <v>0.78231292517006801</v>
      </c>
      <c r="AK1845" s="73">
        <v>0.70834941809745677</v>
      </c>
      <c r="AL1845" s="95">
        <f t="shared" si="428"/>
        <v>1</v>
      </c>
      <c r="AM1845" s="107">
        <v>1</v>
      </c>
      <c r="AN1845" s="98">
        <f t="shared" si="429"/>
        <v>0</v>
      </c>
      <c r="AO1845" s="99" t="e">
        <f>SUMIF([1]Sheet1!$AB:$AB,E1845,[1]Sheet1!$AA:$AA)</f>
        <v>#VALUE!</v>
      </c>
      <c r="AP1845" s="100">
        <f t="shared" si="430"/>
        <v>1</v>
      </c>
      <c r="AQ1845" s="97">
        <f t="shared" si="431"/>
        <v>0</v>
      </c>
      <c r="AR1845" s="100">
        <f t="shared" si="432"/>
        <v>1.0589231040916391</v>
      </c>
      <c r="AS1845" s="101">
        <f t="shared" si="433"/>
        <v>4.4356055355503132E-2</v>
      </c>
      <c r="AT1845" s="100">
        <v>0.13382829726409717</v>
      </c>
      <c r="AU1845" s="108">
        <f t="shared" si="434"/>
        <v>1</v>
      </c>
    </row>
    <row r="1846" spans="1:47" hidden="1">
      <c r="A1846" s="21">
        <v>44927</v>
      </c>
      <c r="B1846" s="22" t="s">
        <v>13</v>
      </c>
      <c r="C1846" s="22" t="s">
        <v>1697</v>
      </c>
      <c r="D1846" s="22" t="s">
        <v>1724</v>
      </c>
      <c r="E1846" s="22">
        <v>1001233935</v>
      </c>
      <c r="F1846" s="22" t="s">
        <v>32</v>
      </c>
      <c r="G1846" s="22">
        <v>1069250</v>
      </c>
      <c r="H1846" s="36" t="s">
        <v>20</v>
      </c>
      <c r="I1846" s="4" t="s">
        <v>3536</v>
      </c>
      <c r="J1846" s="4" t="s">
        <v>3573</v>
      </c>
      <c r="K1846" s="25">
        <v>33197</v>
      </c>
      <c r="L1846" s="25">
        <v>33197</v>
      </c>
      <c r="M1846" s="26">
        <v>5</v>
      </c>
      <c r="N1846" s="26">
        <v>1</v>
      </c>
      <c r="O1846" s="26">
        <v>209</v>
      </c>
      <c r="P1846" s="26">
        <v>7317</v>
      </c>
      <c r="Q1846" s="26">
        <v>33785.999999999985</v>
      </c>
      <c r="R1846" s="27">
        <v>464902.31</v>
      </c>
      <c r="S1846" s="27">
        <v>2142830.1799999992</v>
      </c>
      <c r="T1846" s="28">
        <v>324750</v>
      </c>
      <c r="U1846" s="27">
        <v>2442360</v>
      </c>
      <c r="V1846" s="29">
        <v>4</v>
      </c>
      <c r="W1846" s="26">
        <v>121</v>
      </c>
      <c r="X1846" s="30">
        <f t="shared" si="420"/>
        <v>214</v>
      </c>
      <c r="Y1846" s="31">
        <f t="shared" si="421"/>
        <v>41102.999999999985</v>
      </c>
      <c r="Z1846" s="31">
        <f t="shared" si="422"/>
        <v>2607732.4899999993</v>
      </c>
      <c r="AA1846" s="31">
        <f t="shared" si="423"/>
        <v>2767110</v>
      </c>
      <c r="AB1846" s="5">
        <v>125</v>
      </c>
      <c r="AC1846" s="6">
        <v>10574696.500000002</v>
      </c>
      <c r="AD1846" s="30">
        <v>18</v>
      </c>
      <c r="AE1846" s="67">
        <f t="shared" si="424"/>
        <v>0.58411214953271029</v>
      </c>
      <c r="AF1846" s="70">
        <f>IF(C1846=Sheet6!$E$3,Sheet6!$E$4,IF('January 2023'!C1846=Sheet6!$F$3,Sheet6!$F$4,IF('January 2023'!C1846=Sheet6!$G$3,Sheet6!$G$4,IF('January 2023'!C1846=Sheet6!$H$3,Sheet6!$H$4,IF('January 2023'!C1846=Sheet6!$I$3,Sheet6!$I$4,IF('January 2023'!C1846=Sheet6!$J$3,Sheet6!$J$4,IF('January 2023'!C1846=Sheet6!$K$3,Sheet6!$K$4,IF('January 2023'!C1846=Sheet6!$L$3,Sheet6!$L$4))))))))</f>
        <v>0.13382829726409717</v>
      </c>
      <c r="AG1846" s="74">
        <f t="shared" si="425"/>
        <v>1.2381540500647645</v>
      </c>
      <c r="AH1846" s="71">
        <v>0.81</v>
      </c>
      <c r="AI1846" s="72">
        <f t="shared" si="426"/>
        <v>1</v>
      </c>
      <c r="AJ1846" s="73">
        <f t="shared" si="427"/>
        <v>0.58411214953271029</v>
      </c>
      <c r="AK1846" s="73">
        <v>0.70834941809745677</v>
      </c>
      <c r="AL1846" s="95">
        <f t="shared" si="428"/>
        <v>0</v>
      </c>
      <c r="AM1846" s="107">
        <v>0</v>
      </c>
      <c r="AN1846" s="98">
        <f t="shared" si="429"/>
        <v>0</v>
      </c>
      <c r="AO1846" s="99" t="e">
        <f>SUMIF([1]Sheet1!$AB:$AB,E1846,[1]Sheet1!$AA:$AA)</f>
        <v>#VALUE!</v>
      </c>
      <c r="AP1846" s="100">
        <f t="shared" si="430"/>
        <v>1</v>
      </c>
      <c r="AQ1846" s="97">
        <f t="shared" si="431"/>
        <v>0</v>
      </c>
      <c r="AR1846" s="100">
        <f t="shared" si="432"/>
        <v>1.06111727740908</v>
      </c>
      <c r="AS1846" s="101">
        <f t="shared" si="433"/>
        <v>-0.31382665461774861</v>
      </c>
      <c r="AT1846" s="100">
        <v>0.13382829726409717</v>
      </c>
      <c r="AU1846" s="108">
        <f t="shared" si="434"/>
        <v>1</v>
      </c>
    </row>
    <row r="1847" spans="1:47" hidden="1">
      <c r="A1847" s="21">
        <v>44927</v>
      </c>
      <c r="B1847" s="22" t="s">
        <v>13</v>
      </c>
      <c r="C1847" s="22" t="s">
        <v>1697</v>
      </c>
      <c r="D1847" s="22" t="s">
        <v>1744</v>
      </c>
      <c r="E1847" s="22">
        <v>1001610820</v>
      </c>
      <c r="F1847" s="22" t="s">
        <v>32</v>
      </c>
      <c r="G1847" s="22">
        <v>1069246</v>
      </c>
      <c r="H1847" s="36" t="s">
        <v>20</v>
      </c>
      <c r="I1847" s="4" t="s">
        <v>3536</v>
      </c>
      <c r="J1847" s="4" t="s">
        <v>3573</v>
      </c>
      <c r="K1847" s="25">
        <v>29022</v>
      </c>
      <c r="L1847" s="25">
        <v>29022</v>
      </c>
      <c r="M1847" s="26">
        <v>1</v>
      </c>
      <c r="N1847" s="26">
        <v>1</v>
      </c>
      <c r="O1847" s="26">
        <v>99</v>
      </c>
      <c r="P1847" s="26">
        <v>1200</v>
      </c>
      <c r="Q1847" s="26">
        <v>17386</v>
      </c>
      <c r="R1847" s="27">
        <v>75938.55</v>
      </c>
      <c r="S1847" s="27">
        <v>1104651.8299999994</v>
      </c>
      <c r="T1847" s="28">
        <v>0</v>
      </c>
      <c r="U1847" s="27">
        <v>1239099</v>
      </c>
      <c r="V1847" s="29">
        <v>0</v>
      </c>
      <c r="W1847" s="26">
        <v>75</v>
      </c>
      <c r="X1847" s="30">
        <f t="shared" si="420"/>
        <v>100</v>
      </c>
      <c r="Y1847" s="31">
        <f t="shared" si="421"/>
        <v>18586</v>
      </c>
      <c r="Z1847" s="31">
        <f t="shared" si="422"/>
        <v>1180590.3799999994</v>
      </c>
      <c r="AA1847" s="31">
        <f t="shared" si="423"/>
        <v>1239099</v>
      </c>
      <c r="AB1847" s="5">
        <v>75</v>
      </c>
      <c r="AC1847" s="6">
        <v>1825858.1499999997</v>
      </c>
      <c r="AD1847" s="30">
        <v>7</v>
      </c>
      <c r="AE1847" s="67">
        <f t="shared" si="424"/>
        <v>0.75</v>
      </c>
      <c r="AF1847" s="70">
        <f>IF(C1847=Sheet6!$E$3,Sheet6!$E$4,IF('January 2023'!C1847=Sheet6!$F$3,Sheet6!$F$4,IF('January 2023'!C1847=Sheet6!$G$3,Sheet6!$G$4,IF('January 2023'!C1847=Sheet6!$H$3,Sheet6!$H$4,IF('January 2023'!C1847=Sheet6!$I$3,Sheet6!$I$4,IF('January 2023'!C1847=Sheet6!$J$3,Sheet6!$J$4,IF('January 2023'!C1847=Sheet6!$K$3,Sheet6!$K$4,IF('January 2023'!C1847=Sheet6!$L$3,Sheet6!$L$4))))))))</f>
        <v>0.13382829726409717</v>
      </c>
      <c r="AG1847" s="74">
        <f t="shared" si="425"/>
        <v>0.64041072289986911</v>
      </c>
      <c r="AH1847" s="71">
        <v>0.81</v>
      </c>
      <c r="AI1847" s="72">
        <f t="shared" si="426"/>
        <v>0</v>
      </c>
      <c r="AJ1847" s="73">
        <f t="shared" si="427"/>
        <v>0.75</v>
      </c>
      <c r="AK1847" s="73">
        <v>0.70834941809745677</v>
      </c>
      <c r="AL1847" s="95">
        <f t="shared" si="428"/>
        <v>1</v>
      </c>
      <c r="AM1847" s="107">
        <v>0</v>
      </c>
      <c r="AN1847" s="98">
        <f t="shared" si="429"/>
        <v>4921.8200000000033</v>
      </c>
      <c r="AO1847" s="99" t="e">
        <f>SUMIF([1]Sheet1!$AB:$AB,E1847,[1]Sheet1!$AA:$AA)</f>
        <v>#VALUE!</v>
      </c>
      <c r="AP1847" s="100" t="str">
        <f t="shared" si="430"/>
        <v/>
      </c>
      <c r="AQ1847" s="97">
        <f t="shared" si="431"/>
        <v>1</v>
      </c>
      <c r="AR1847" s="100">
        <f t="shared" si="432"/>
        <v>1.0495587809211189</v>
      </c>
      <c r="AS1847" s="101">
        <f t="shared" si="433"/>
        <v>0.32785130238440086</v>
      </c>
      <c r="AT1847" s="100">
        <v>0.13382829726409717</v>
      </c>
      <c r="AU1847" s="108">
        <f t="shared" si="434"/>
        <v>0</v>
      </c>
    </row>
    <row r="1848" spans="1:47" hidden="1">
      <c r="A1848" s="21">
        <v>44927</v>
      </c>
      <c r="B1848" s="23" t="s">
        <v>13</v>
      </c>
      <c r="C1848" s="23" t="s">
        <v>1697</v>
      </c>
      <c r="D1848" s="23" t="s">
        <v>1745</v>
      </c>
      <c r="E1848" s="23">
        <v>1001602061</v>
      </c>
      <c r="F1848" s="23" t="s">
        <v>32</v>
      </c>
      <c r="G1848" s="23">
        <v>1069250</v>
      </c>
      <c r="H1848" s="37" t="s">
        <v>20</v>
      </c>
      <c r="I1848" s="4" t="s">
        <v>3535</v>
      </c>
      <c r="J1848" s="4" t="s">
        <v>3572</v>
      </c>
      <c r="K1848" s="24">
        <v>28696.090000000084</v>
      </c>
      <c r="L1848" s="24">
        <v>28696.090000000084</v>
      </c>
      <c r="M1848" s="29">
        <v>2</v>
      </c>
      <c r="N1848" s="29">
        <v>0</v>
      </c>
      <c r="O1848" s="29">
        <v>137</v>
      </c>
      <c r="P1848" s="29">
        <v>2400</v>
      </c>
      <c r="Q1848" s="29">
        <v>18952.800000000003</v>
      </c>
      <c r="R1848" s="28">
        <v>151877.1</v>
      </c>
      <c r="S1848" s="28">
        <v>1193285.0900000001</v>
      </c>
      <c r="T1848" s="28">
        <v>0</v>
      </c>
      <c r="U1848" s="28">
        <v>1343671</v>
      </c>
      <c r="V1848" s="29">
        <v>0</v>
      </c>
      <c r="W1848" s="29">
        <v>95</v>
      </c>
      <c r="X1848" s="32">
        <f t="shared" si="420"/>
        <v>139</v>
      </c>
      <c r="Y1848" s="33">
        <f t="shared" si="421"/>
        <v>21352.800000000003</v>
      </c>
      <c r="Z1848" s="33">
        <f t="shared" si="422"/>
        <v>1345162.1900000002</v>
      </c>
      <c r="AA1848" s="33">
        <f t="shared" si="423"/>
        <v>1343671</v>
      </c>
      <c r="AB1848" s="5">
        <v>95</v>
      </c>
      <c r="AC1848" s="6">
        <v>1640288.6500000001</v>
      </c>
      <c r="AD1848" s="32">
        <v>4</v>
      </c>
      <c r="AE1848" s="67">
        <f t="shared" si="424"/>
        <v>0.68345323741007191</v>
      </c>
      <c r="AF1848" s="70">
        <f>IF(C1848=Sheet6!$E$3,Sheet6!$E$4,IF('January 2023'!C1848=Sheet6!$F$3,Sheet6!$F$4,IF('January 2023'!C1848=Sheet6!$G$3,Sheet6!$G$4,IF('January 2023'!C1848=Sheet6!$H$3,Sheet6!$H$4,IF('January 2023'!C1848=Sheet6!$I$3,Sheet6!$I$4,IF('January 2023'!C1848=Sheet6!$J$3,Sheet6!$J$4,IF('January 2023'!C1848=Sheet6!$K$3,Sheet6!$K$4,IF('January 2023'!C1848=Sheet6!$L$3,Sheet6!$L$4))))))))</f>
        <v>0.13382829726409717</v>
      </c>
      <c r="AG1848" s="74">
        <f t="shared" si="425"/>
        <v>0.74410137408963872</v>
      </c>
      <c r="AH1848" s="71">
        <v>0.81</v>
      </c>
      <c r="AI1848" s="72">
        <f t="shared" si="426"/>
        <v>0</v>
      </c>
      <c r="AJ1848" s="73">
        <f t="shared" si="427"/>
        <v>0.68345323741007191</v>
      </c>
      <c r="AK1848" s="73">
        <v>0.70834941809745677</v>
      </c>
      <c r="AL1848" s="95">
        <f t="shared" si="428"/>
        <v>0</v>
      </c>
      <c r="AM1848" s="107">
        <v>1</v>
      </c>
      <c r="AN1848" s="98">
        <f t="shared" si="429"/>
        <v>1891.0329000000675</v>
      </c>
      <c r="AO1848" s="99" t="e">
        <f>SUMIF([1]Sheet1!$AB:$AB,E1848,[1]Sheet1!$AA:$AA)</f>
        <v>#VALUE!</v>
      </c>
      <c r="AP1848" s="100" t="str">
        <f t="shared" si="430"/>
        <v/>
      </c>
      <c r="AQ1848" s="97">
        <f t="shared" si="431"/>
        <v>1</v>
      </c>
      <c r="AR1848" s="100">
        <f t="shared" si="432"/>
        <v>0.99889144222824156</v>
      </c>
      <c r="AS1848" s="101">
        <f t="shared" si="433"/>
        <v>0.2567235052715845</v>
      </c>
      <c r="AT1848" s="100">
        <v>0.13382829726409717</v>
      </c>
      <c r="AU1848" s="108">
        <f t="shared" si="434"/>
        <v>0</v>
      </c>
    </row>
    <row r="1849" spans="1:47" hidden="1">
      <c r="A1849" s="21">
        <v>44927</v>
      </c>
      <c r="B1849" s="23" t="s">
        <v>13</v>
      </c>
      <c r="C1849" s="23" t="s">
        <v>1697</v>
      </c>
      <c r="D1849" s="23" t="s">
        <v>1746</v>
      </c>
      <c r="E1849" s="23">
        <v>1001612416</v>
      </c>
      <c r="F1849" s="23" t="s">
        <v>32</v>
      </c>
      <c r="G1849" s="23">
        <v>1069246</v>
      </c>
      <c r="H1849" s="37" t="s">
        <v>20</v>
      </c>
      <c r="I1849" s="4" t="s">
        <v>3538</v>
      </c>
      <c r="J1849" s="4" t="s">
        <v>3575</v>
      </c>
      <c r="K1849" s="24">
        <v>26652.800000000047</v>
      </c>
      <c r="L1849" s="24">
        <v>26652.800000000047</v>
      </c>
      <c r="M1849" s="29">
        <v>2</v>
      </c>
      <c r="N1849" s="29">
        <v>0</v>
      </c>
      <c r="O1849" s="29">
        <v>59</v>
      </c>
      <c r="P1849" s="29">
        <v>2400</v>
      </c>
      <c r="Q1849" s="29">
        <v>15459.700000000003</v>
      </c>
      <c r="R1849" s="28">
        <v>151877.1</v>
      </c>
      <c r="S1849" s="28">
        <v>988421.15000000014</v>
      </c>
      <c r="T1849" s="28">
        <v>47000</v>
      </c>
      <c r="U1849" s="28">
        <v>1127507</v>
      </c>
      <c r="V1849" s="29">
        <v>1</v>
      </c>
      <c r="W1849" s="29">
        <v>50</v>
      </c>
      <c r="X1849" s="32">
        <f t="shared" si="420"/>
        <v>61</v>
      </c>
      <c r="Y1849" s="33">
        <f t="shared" si="421"/>
        <v>17859.700000000004</v>
      </c>
      <c r="Z1849" s="33">
        <f t="shared" si="422"/>
        <v>1140298.2500000002</v>
      </c>
      <c r="AA1849" s="33">
        <f t="shared" si="423"/>
        <v>1174507</v>
      </c>
      <c r="AB1849" s="5">
        <v>51</v>
      </c>
      <c r="AC1849" s="6">
        <v>2218225.5499999998</v>
      </c>
      <c r="AD1849" s="32">
        <v>2</v>
      </c>
      <c r="AE1849" s="67">
        <f t="shared" si="424"/>
        <v>0.83606557377049184</v>
      </c>
      <c r="AF1849" s="70">
        <f>IF(C1849=Sheet6!$E$3,Sheet6!$E$4,IF('January 2023'!C1849=Sheet6!$F$3,Sheet6!$F$4,IF('January 2023'!C1849=Sheet6!$G$3,Sheet6!$G$4,IF('January 2023'!C1849=Sheet6!$H$3,Sheet6!$H$4,IF('January 2023'!C1849=Sheet6!$I$3,Sheet6!$I$4,IF('January 2023'!C1849=Sheet6!$J$3,Sheet6!$J$4,IF('January 2023'!C1849=Sheet6!$K$3,Sheet6!$K$4,IF('January 2023'!C1849=Sheet6!$L$3,Sheet6!$L$4))))))))</f>
        <v>0.13382829726409717</v>
      </c>
      <c r="AG1849" s="74">
        <f t="shared" si="425"/>
        <v>0.67008719534157657</v>
      </c>
      <c r="AH1849" s="71">
        <v>0.81</v>
      </c>
      <c r="AI1849" s="72">
        <f t="shared" si="426"/>
        <v>0</v>
      </c>
      <c r="AJ1849" s="73">
        <f t="shared" si="427"/>
        <v>0.83606557377049184</v>
      </c>
      <c r="AK1849" s="73">
        <v>0.70834941809745677</v>
      </c>
      <c r="AL1849" s="95">
        <f t="shared" si="428"/>
        <v>1</v>
      </c>
      <c r="AM1849" s="107">
        <v>0</v>
      </c>
      <c r="AN1849" s="98">
        <f t="shared" si="429"/>
        <v>3729.0680000000357</v>
      </c>
      <c r="AO1849" s="99" t="e">
        <f>SUMIF([1]Sheet1!$AB:$AB,E1849,[1]Sheet1!$AA:$AA)</f>
        <v>#VALUE!</v>
      </c>
      <c r="AP1849" s="100" t="str">
        <f t="shared" si="430"/>
        <v/>
      </c>
      <c r="AQ1849" s="97">
        <f t="shared" si="431"/>
        <v>1</v>
      </c>
      <c r="AR1849" s="100">
        <f t="shared" si="432"/>
        <v>1.0299998267996988</v>
      </c>
      <c r="AS1849" s="101">
        <f t="shared" si="433"/>
        <v>0.30981030485748018</v>
      </c>
      <c r="AT1849" s="100">
        <v>0.13382829726409717</v>
      </c>
      <c r="AU1849" s="108">
        <f t="shared" si="434"/>
        <v>0</v>
      </c>
    </row>
    <row r="1850" spans="1:47" hidden="1">
      <c r="A1850" s="21">
        <v>44927</v>
      </c>
      <c r="B1850" s="23" t="s">
        <v>13</v>
      </c>
      <c r="C1850" s="23" t="s">
        <v>1697</v>
      </c>
      <c r="D1850" s="23" t="s">
        <v>1747</v>
      </c>
      <c r="E1850" s="23">
        <v>1001602054</v>
      </c>
      <c r="F1850" s="23" t="s">
        <v>32</v>
      </c>
      <c r="G1850" s="23">
        <v>1069250</v>
      </c>
      <c r="H1850" s="37" t="s">
        <v>20</v>
      </c>
      <c r="I1850" s="4" t="s">
        <v>3536</v>
      </c>
      <c r="J1850" s="4" t="s">
        <v>3573</v>
      </c>
      <c r="K1850" s="24">
        <v>26222.559999999998</v>
      </c>
      <c r="L1850" s="24">
        <v>26222.559999999998</v>
      </c>
      <c r="M1850" s="29">
        <v>9</v>
      </c>
      <c r="N1850" s="29">
        <v>1</v>
      </c>
      <c r="O1850" s="29">
        <v>182</v>
      </c>
      <c r="P1850" s="29">
        <v>11223</v>
      </c>
      <c r="Q1850" s="29">
        <v>24932.799999999996</v>
      </c>
      <c r="R1850" s="28">
        <v>716188.69000000006</v>
      </c>
      <c r="S1850" s="28">
        <v>1542474.3599999992</v>
      </c>
      <c r="T1850" s="28">
        <v>550000</v>
      </c>
      <c r="U1850" s="28">
        <v>1655001</v>
      </c>
      <c r="V1850" s="29">
        <v>1</v>
      </c>
      <c r="W1850" s="29">
        <v>138</v>
      </c>
      <c r="X1850" s="32">
        <f t="shared" si="420"/>
        <v>191</v>
      </c>
      <c r="Y1850" s="33">
        <f t="shared" si="421"/>
        <v>36155.799999999996</v>
      </c>
      <c r="Z1850" s="33">
        <f t="shared" si="422"/>
        <v>2258663.0499999993</v>
      </c>
      <c r="AA1850" s="33">
        <f t="shared" si="423"/>
        <v>2205001</v>
      </c>
      <c r="AB1850" s="5">
        <v>139</v>
      </c>
      <c r="AC1850" s="6">
        <v>5809342.2999999989</v>
      </c>
      <c r="AD1850" s="32">
        <v>9</v>
      </c>
      <c r="AE1850" s="67">
        <f t="shared" si="424"/>
        <v>0.72774869109947649</v>
      </c>
      <c r="AF1850" s="70">
        <f>IF(C1850=Sheet6!$E$3,Sheet6!$E$4,IF('January 2023'!C1850=Sheet6!$F$3,Sheet6!$F$4,IF('January 2023'!C1850=Sheet6!$G$3,Sheet6!$G$4,IF('January 2023'!C1850=Sheet6!$H$3,Sheet6!$H$4,IF('January 2023'!C1850=Sheet6!$I$3,Sheet6!$I$4,IF('January 2023'!C1850=Sheet6!$J$3,Sheet6!$J$4,IF('January 2023'!C1850=Sheet6!$K$3,Sheet6!$K$4,IF('January 2023'!C1850=Sheet6!$L$3,Sheet6!$L$4))))))))</f>
        <v>0.13382829726409717</v>
      </c>
      <c r="AG1850" s="74">
        <f t="shared" si="425"/>
        <v>1.3788051204764142</v>
      </c>
      <c r="AH1850" s="71">
        <v>0.81</v>
      </c>
      <c r="AI1850" s="72">
        <f t="shared" si="426"/>
        <v>1</v>
      </c>
      <c r="AJ1850" s="73">
        <f t="shared" si="427"/>
        <v>0.72774869109947649</v>
      </c>
      <c r="AK1850" s="73">
        <v>0.70834941809745677</v>
      </c>
      <c r="AL1850" s="95">
        <f t="shared" si="428"/>
        <v>1</v>
      </c>
      <c r="AM1850" s="107">
        <v>0</v>
      </c>
      <c r="AN1850" s="98">
        <f t="shared" si="429"/>
        <v>0</v>
      </c>
      <c r="AO1850" s="99" t="e">
        <f>SUMIF([1]Sheet1!$AB:$AB,E1850,[1]Sheet1!$AA:$AA)</f>
        <v>#VALUE!</v>
      </c>
      <c r="AP1850" s="100">
        <f t="shared" si="430"/>
        <v>1</v>
      </c>
      <c r="AQ1850" s="97">
        <f t="shared" si="431"/>
        <v>0</v>
      </c>
      <c r="AR1850" s="100">
        <f t="shared" si="432"/>
        <v>0.97624167535746453</v>
      </c>
      <c r="AS1850" s="101">
        <f t="shared" si="433"/>
        <v>-0.34604702080534544</v>
      </c>
      <c r="AT1850" s="100">
        <v>0.13382829726409717</v>
      </c>
      <c r="AU1850" s="108">
        <f t="shared" si="434"/>
        <v>1</v>
      </c>
    </row>
    <row r="1851" spans="1:47" hidden="1">
      <c r="A1851" s="21">
        <v>44927</v>
      </c>
      <c r="B1851" s="23" t="s">
        <v>13</v>
      </c>
      <c r="C1851" s="23" t="s">
        <v>1697</v>
      </c>
      <c r="D1851" s="23" t="s">
        <v>1749</v>
      </c>
      <c r="E1851" s="23">
        <v>1001612550</v>
      </c>
      <c r="F1851" s="23" t="s">
        <v>32</v>
      </c>
      <c r="G1851" s="23">
        <v>1069246</v>
      </c>
      <c r="H1851" s="37" t="s">
        <v>20</v>
      </c>
      <c r="I1851" s="4" t="s">
        <v>3535</v>
      </c>
      <c r="J1851" s="4" t="s">
        <v>3572</v>
      </c>
      <c r="K1851" s="24">
        <v>25674.765000000014</v>
      </c>
      <c r="L1851" s="24">
        <v>25674.765000000014</v>
      </c>
      <c r="M1851" s="29">
        <v>1</v>
      </c>
      <c r="N1851" s="29">
        <v>0</v>
      </c>
      <c r="O1851" s="29">
        <v>76</v>
      </c>
      <c r="P1851" s="29">
        <v>1200</v>
      </c>
      <c r="Q1851" s="29">
        <v>20735.900000000005</v>
      </c>
      <c r="R1851" s="28">
        <v>75938.55</v>
      </c>
      <c r="S1851" s="28">
        <v>1293201.1599999999</v>
      </c>
      <c r="T1851" s="28">
        <v>48000</v>
      </c>
      <c r="U1851" s="28">
        <v>1371550</v>
      </c>
      <c r="V1851" s="29">
        <v>1</v>
      </c>
      <c r="W1851" s="29">
        <v>49</v>
      </c>
      <c r="X1851" s="32">
        <f t="shared" si="420"/>
        <v>77</v>
      </c>
      <c r="Y1851" s="33">
        <f t="shared" si="421"/>
        <v>21935.900000000005</v>
      </c>
      <c r="Z1851" s="33">
        <f t="shared" si="422"/>
        <v>1369139.71</v>
      </c>
      <c r="AA1851" s="33">
        <f t="shared" si="423"/>
        <v>1419550</v>
      </c>
      <c r="AB1851" s="5">
        <v>50</v>
      </c>
      <c r="AC1851" s="6">
        <v>1518959.8</v>
      </c>
      <c r="AD1851" s="32">
        <v>1</v>
      </c>
      <c r="AE1851" s="67">
        <f t="shared" si="424"/>
        <v>0.64935064935064934</v>
      </c>
      <c r="AF1851" s="70">
        <f>IF(C1851=Sheet6!$E$3,Sheet6!$E$4,IF('January 2023'!C1851=Sheet6!$F$3,Sheet6!$F$4,IF('January 2023'!C1851=Sheet6!$G$3,Sheet6!$G$4,IF('January 2023'!C1851=Sheet6!$H$3,Sheet6!$H$4,IF('January 2023'!C1851=Sheet6!$I$3,Sheet6!$I$4,IF('January 2023'!C1851=Sheet6!$J$3,Sheet6!$J$4,IF('January 2023'!C1851=Sheet6!$K$3,Sheet6!$K$4,IF('January 2023'!C1851=Sheet6!$L$3,Sheet6!$L$4))))))))</f>
        <v>0.13382829726409717</v>
      </c>
      <c r="AG1851" s="74">
        <f t="shared" si="425"/>
        <v>0.85437588231089923</v>
      </c>
      <c r="AH1851" s="71">
        <v>0.81</v>
      </c>
      <c r="AI1851" s="72">
        <f t="shared" si="426"/>
        <v>1</v>
      </c>
      <c r="AJ1851" s="73">
        <f t="shared" si="427"/>
        <v>0.64935064935064934</v>
      </c>
      <c r="AK1851" s="73">
        <v>0.70834941809745677</v>
      </c>
      <c r="AL1851" s="95">
        <f t="shared" si="428"/>
        <v>0</v>
      </c>
      <c r="AM1851" s="107">
        <v>0</v>
      </c>
      <c r="AN1851" s="98">
        <f t="shared" si="429"/>
        <v>0</v>
      </c>
      <c r="AO1851" s="99" t="e">
        <f>SUMIF([1]Sheet1!$AB:$AB,E1851,[1]Sheet1!$AA:$AA)</f>
        <v>#VALUE!</v>
      </c>
      <c r="AP1851" s="100">
        <f t="shared" si="430"/>
        <v>1</v>
      </c>
      <c r="AQ1851" s="97">
        <f t="shared" si="431"/>
        <v>0</v>
      </c>
      <c r="AR1851" s="100">
        <f t="shared" si="432"/>
        <v>1.0368189525377216</v>
      </c>
      <c r="AS1851" s="101">
        <f t="shared" si="433"/>
        <v>0.11416689262892177</v>
      </c>
      <c r="AT1851" s="100">
        <v>0.13382829726409717</v>
      </c>
      <c r="AU1851" s="108">
        <f t="shared" si="434"/>
        <v>1</v>
      </c>
    </row>
    <row r="1852" spans="1:47" hidden="1">
      <c r="A1852" s="21">
        <v>44927</v>
      </c>
      <c r="B1852" s="22" t="s">
        <v>13</v>
      </c>
      <c r="C1852" s="22" t="s">
        <v>1697</v>
      </c>
      <c r="D1852" s="22" t="s">
        <v>1748</v>
      </c>
      <c r="E1852" s="22">
        <v>1001602056</v>
      </c>
      <c r="F1852" s="22" t="s">
        <v>32</v>
      </c>
      <c r="G1852" s="22">
        <v>1069250</v>
      </c>
      <c r="H1852" s="36" t="s">
        <v>20</v>
      </c>
      <c r="I1852" s="4" t="s">
        <v>3535</v>
      </c>
      <c r="J1852" s="4" t="s">
        <v>3572</v>
      </c>
      <c r="K1852" s="25">
        <v>24756.469999999972</v>
      </c>
      <c r="L1852" s="25">
        <v>24756.469999999972</v>
      </c>
      <c r="M1852" s="26">
        <v>0</v>
      </c>
      <c r="N1852" s="26">
        <v>0</v>
      </c>
      <c r="O1852" s="26">
        <v>81</v>
      </c>
      <c r="P1852" s="26">
        <v>0</v>
      </c>
      <c r="Q1852" s="26">
        <v>13253.099999999997</v>
      </c>
      <c r="R1852" s="27">
        <v>0</v>
      </c>
      <c r="S1852" s="27">
        <v>848227.61999999988</v>
      </c>
      <c r="T1852" s="28">
        <v>0</v>
      </c>
      <c r="U1852" s="27">
        <v>979400</v>
      </c>
      <c r="V1852" s="29">
        <v>0</v>
      </c>
      <c r="W1852" s="26">
        <v>46</v>
      </c>
      <c r="X1852" s="30">
        <f t="shared" si="420"/>
        <v>81</v>
      </c>
      <c r="Y1852" s="31">
        <f t="shared" si="421"/>
        <v>13253.099999999997</v>
      </c>
      <c r="Z1852" s="31">
        <f t="shared" si="422"/>
        <v>848227.61999999988</v>
      </c>
      <c r="AA1852" s="31">
        <f t="shared" si="423"/>
        <v>979400</v>
      </c>
      <c r="AB1852" s="5">
        <v>46</v>
      </c>
      <c r="AC1852" s="6">
        <v>3066342.0700000003</v>
      </c>
      <c r="AD1852" s="30">
        <v>3</v>
      </c>
      <c r="AE1852" s="67">
        <f t="shared" si="424"/>
        <v>0.5679012345679012</v>
      </c>
      <c r="AF1852" s="70">
        <f>IF(C1852=Sheet6!$E$3,Sheet6!$E$4,IF('January 2023'!C1852=Sheet6!$F$3,Sheet6!$F$4,IF('January 2023'!C1852=Sheet6!$G$3,Sheet6!$G$4,IF('January 2023'!C1852=Sheet6!$H$3,Sheet6!$H$4,IF('January 2023'!C1852=Sheet6!$I$3,Sheet6!$I$4,IF('January 2023'!C1852=Sheet6!$J$3,Sheet6!$J$4,IF('January 2023'!C1852=Sheet6!$K$3,Sheet6!$K$4,IF('January 2023'!C1852=Sheet6!$L$3,Sheet6!$L$4))))))))</f>
        <v>0.13382829726409717</v>
      </c>
      <c r="AG1852" s="74">
        <f t="shared" si="425"/>
        <v>0.53533884273484922</v>
      </c>
      <c r="AH1852" s="71">
        <v>0.81</v>
      </c>
      <c r="AI1852" s="72">
        <f t="shared" si="426"/>
        <v>0</v>
      </c>
      <c r="AJ1852" s="73">
        <f t="shared" si="427"/>
        <v>0.5679012345679012</v>
      </c>
      <c r="AK1852" s="73">
        <v>0.70834941809745677</v>
      </c>
      <c r="AL1852" s="95">
        <f t="shared" si="428"/>
        <v>0</v>
      </c>
      <c r="AM1852" s="107">
        <v>0</v>
      </c>
      <c r="AN1852" s="98">
        <f t="shared" si="429"/>
        <v>6799.6406999999817</v>
      </c>
      <c r="AO1852" s="99" t="e">
        <f>SUMIF([1]Sheet1!$AB:$AB,E1852,[1]Sheet1!$AA:$AA)</f>
        <v>#VALUE!</v>
      </c>
      <c r="AP1852" s="100" t="str">
        <f t="shared" si="430"/>
        <v/>
      </c>
      <c r="AQ1852" s="97">
        <f t="shared" si="431"/>
        <v>1</v>
      </c>
      <c r="AR1852" s="100">
        <f t="shared" si="432"/>
        <v>1.1546429011590074</v>
      </c>
      <c r="AS1852" s="101">
        <f t="shared" si="433"/>
        <v>0.38187480552152808</v>
      </c>
      <c r="AT1852" s="100">
        <v>0.13382829726409717</v>
      </c>
      <c r="AU1852" s="108">
        <f t="shared" si="434"/>
        <v>0</v>
      </c>
    </row>
    <row r="1853" spans="1:47" hidden="1">
      <c r="A1853" s="21">
        <v>44927</v>
      </c>
      <c r="B1853" s="23" t="s">
        <v>13</v>
      </c>
      <c r="C1853" s="23" t="s">
        <v>1697</v>
      </c>
      <c r="D1853" s="23" t="s">
        <v>1736</v>
      </c>
      <c r="E1853" s="23">
        <v>1001232405</v>
      </c>
      <c r="F1853" s="23" t="s">
        <v>32</v>
      </c>
      <c r="G1853" s="23">
        <v>1069250</v>
      </c>
      <c r="H1853" s="37" t="s">
        <v>20</v>
      </c>
      <c r="I1853" s="4" t="s">
        <v>3535</v>
      </c>
      <c r="J1853" s="4" t="s">
        <v>3572</v>
      </c>
      <c r="K1853" s="24">
        <v>14534</v>
      </c>
      <c r="L1853" s="24">
        <v>14534</v>
      </c>
      <c r="M1853" s="29">
        <v>3</v>
      </c>
      <c r="N1853" s="29">
        <v>1</v>
      </c>
      <c r="O1853" s="29">
        <v>257</v>
      </c>
      <c r="P1853" s="29">
        <v>2697</v>
      </c>
      <c r="Q1853" s="29">
        <v>41699.999999999993</v>
      </c>
      <c r="R1853" s="28">
        <v>172524.03999999998</v>
      </c>
      <c r="S1853" s="28">
        <v>2577678.94</v>
      </c>
      <c r="T1853" s="28">
        <v>166371.4</v>
      </c>
      <c r="U1853" s="28">
        <v>2923367</v>
      </c>
      <c r="V1853" s="29">
        <v>2</v>
      </c>
      <c r="W1853" s="29">
        <v>153</v>
      </c>
      <c r="X1853" s="32">
        <f t="shared" si="420"/>
        <v>260</v>
      </c>
      <c r="Y1853" s="33">
        <f t="shared" si="421"/>
        <v>44396.999999999993</v>
      </c>
      <c r="Z1853" s="33">
        <f t="shared" si="422"/>
        <v>2750202.98</v>
      </c>
      <c r="AA1853" s="33">
        <f t="shared" si="423"/>
        <v>3089738.4</v>
      </c>
      <c r="AB1853" s="5">
        <v>155</v>
      </c>
      <c r="AC1853" s="6">
        <v>18106499.32</v>
      </c>
      <c r="AD1853" s="32">
        <v>50</v>
      </c>
      <c r="AE1853" s="67">
        <f t="shared" si="424"/>
        <v>0.59615384615384615</v>
      </c>
      <c r="AF1853" s="70">
        <f>IF(C1853=Sheet6!$E$3,Sheet6!$E$4,IF('January 2023'!C1853=Sheet6!$F$3,Sheet6!$F$4,IF('January 2023'!C1853=Sheet6!$G$3,Sheet6!$G$4,IF('January 2023'!C1853=Sheet6!$H$3,Sheet6!$H$4,IF('January 2023'!C1853=Sheet6!$I$3,Sheet6!$I$4,IF('January 2023'!C1853=Sheet6!$J$3,Sheet6!$J$4,IF('January 2023'!C1853=Sheet6!$K$3,Sheet6!$K$4,IF('January 2023'!C1853=Sheet6!$L$3,Sheet6!$L$4))))))))</f>
        <v>0.13382829726409717</v>
      </c>
      <c r="AG1853" s="74">
        <f t="shared" si="425"/>
        <v>3.0546993257190032</v>
      </c>
      <c r="AH1853" s="71">
        <v>0.81</v>
      </c>
      <c r="AI1853" s="72">
        <f t="shared" si="426"/>
        <v>1</v>
      </c>
      <c r="AJ1853" s="73">
        <f t="shared" si="427"/>
        <v>0.59615384615384615</v>
      </c>
      <c r="AK1853" s="73">
        <v>0.70834941809745677</v>
      </c>
      <c r="AL1853" s="95">
        <f t="shared" si="428"/>
        <v>0</v>
      </c>
      <c r="AM1853" s="107">
        <v>0</v>
      </c>
      <c r="AN1853" s="98">
        <f t="shared" si="429"/>
        <v>0</v>
      </c>
      <c r="AO1853" s="99" t="e">
        <f>SUMIF([1]Sheet1!$AB:$AB,E1853,[1]Sheet1!$AA:$AA)</f>
        <v>#VALUE!</v>
      </c>
      <c r="AP1853" s="100">
        <f t="shared" si="430"/>
        <v>1</v>
      </c>
      <c r="AQ1853" s="97">
        <f t="shared" si="431"/>
        <v>0</v>
      </c>
      <c r="AR1853" s="100">
        <f t="shared" si="432"/>
        <v>1.1234583128842366</v>
      </c>
      <c r="AS1853" s="101">
        <f t="shared" si="433"/>
        <v>-2.4318273508408863</v>
      </c>
      <c r="AT1853" s="100">
        <v>0.13382829726409717</v>
      </c>
      <c r="AU1853" s="108">
        <f t="shared" si="434"/>
        <v>1</v>
      </c>
    </row>
    <row r="1854" spans="1:47" hidden="1">
      <c r="A1854" s="21">
        <v>44927</v>
      </c>
      <c r="B1854" s="23" t="s">
        <v>13</v>
      </c>
      <c r="C1854" s="23" t="s">
        <v>1697</v>
      </c>
      <c r="D1854" s="23" t="s">
        <v>1750</v>
      </c>
      <c r="E1854" s="23">
        <v>1000264760</v>
      </c>
      <c r="F1854" s="23" t="s">
        <v>32</v>
      </c>
      <c r="G1854" s="23">
        <v>1069250</v>
      </c>
      <c r="H1854" s="37" t="s">
        <v>20</v>
      </c>
      <c r="I1854" s="4" t="s">
        <v>3535</v>
      </c>
      <c r="J1854" s="4" t="s">
        <v>3572</v>
      </c>
      <c r="K1854" s="24">
        <v>13762.600000000093</v>
      </c>
      <c r="L1854" s="24">
        <v>13762.600000000093</v>
      </c>
      <c r="M1854" s="29">
        <v>1</v>
      </c>
      <c r="N1854" s="29">
        <v>0</v>
      </c>
      <c r="O1854" s="29">
        <v>11</v>
      </c>
      <c r="P1854" s="29">
        <v>9224</v>
      </c>
      <c r="Q1854" s="29">
        <v>998.3</v>
      </c>
      <c r="R1854" s="28">
        <v>590556.26</v>
      </c>
      <c r="S1854" s="28">
        <v>61384.82</v>
      </c>
      <c r="T1854" s="28">
        <v>627000</v>
      </c>
      <c r="U1854" s="28">
        <v>60900</v>
      </c>
      <c r="V1854" s="29">
        <v>1</v>
      </c>
      <c r="W1854" s="29">
        <v>4</v>
      </c>
      <c r="X1854" s="32">
        <f t="shared" si="420"/>
        <v>12</v>
      </c>
      <c r="Y1854" s="33">
        <f t="shared" si="421"/>
        <v>10222.299999999999</v>
      </c>
      <c r="Z1854" s="33">
        <f t="shared" si="422"/>
        <v>651941.07999999996</v>
      </c>
      <c r="AA1854" s="33">
        <f t="shared" si="423"/>
        <v>687900</v>
      </c>
      <c r="AB1854" s="5">
        <v>5</v>
      </c>
      <c r="AC1854" s="6">
        <v>1398098.45</v>
      </c>
      <c r="AD1854" s="32">
        <v>1</v>
      </c>
      <c r="AE1854" s="67">
        <f t="shared" si="424"/>
        <v>0.41666666666666669</v>
      </c>
      <c r="AF1854" s="70">
        <f>IF(C1854=Sheet6!$E$3,Sheet6!$E$4,IF('January 2023'!C1854=Sheet6!$F$3,Sheet6!$F$4,IF('January 2023'!C1854=Sheet6!$G$3,Sheet6!$G$4,IF('January 2023'!C1854=Sheet6!$H$3,Sheet6!$H$4,IF('January 2023'!C1854=Sheet6!$I$3,Sheet6!$I$4,IF('January 2023'!C1854=Sheet6!$J$3,Sheet6!$J$4,IF('January 2023'!C1854=Sheet6!$K$3,Sheet6!$K$4,IF('January 2023'!C1854=Sheet6!$L$3,Sheet6!$L$4))))))))</f>
        <v>0.13382829726409717</v>
      </c>
      <c r="AG1854" s="74">
        <f t="shared" si="425"/>
        <v>0.74275936232978723</v>
      </c>
      <c r="AH1854" s="71">
        <v>0.81</v>
      </c>
      <c r="AI1854" s="72">
        <f t="shared" si="426"/>
        <v>0</v>
      </c>
      <c r="AJ1854" s="73">
        <f t="shared" si="427"/>
        <v>0.41666666666666669</v>
      </c>
      <c r="AK1854" s="73">
        <v>0.70834941809745677</v>
      </c>
      <c r="AL1854" s="95">
        <f t="shared" si="428"/>
        <v>0</v>
      </c>
      <c r="AM1854" s="107">
        <v>0</v>
      </c>
      <c r="AN1854" s="98">
        <f t="shared" si="429"/>
        <v>925.40600000007726</v>
      </c>
      <c r="AO1854" s="99" t="e">
        <f>SUMIF([1]Sheet1!$AB:$AB,E1854,[1]Sheet1!$AA:$AA)</f>
        <v>#VALUE!</v>
      </c>
      <c r="AP1854" s="100" t="str">
        <f t="shared" si="430"/>
        <v/>
      </c>
      <c r="AQ1854" s="97">
        <f t="shared" si="431"/>
        <v>1</v>
      </c>
      <c r="AR1854" s="100">
        <f t="shared" si="432"/>
        <v>1.0551567021976895</v>
      </c>
      <c r="AS1854" s="101">
        <f t="shared" si="433"/>
        <v>0.21627248071764293</v>
      </c>
      <c r="AT1854" s="100">
        <v>0.13382829726409717</v>
      </c>
      <c r="AU1854" s="108">
        <f t="shared" si="434"/>
        <v>0</v>
      </c>
    </row>
    <row r="1855" spans="1:47" hidden="1">
      <c r="A1855" s="21">
        <v>44927</v>
      </c>
      <c r="B1855" s="23" t="s">
        <v>13</v>
      </c>
      <c r="C1855" s="23" t="s">
        <v>1697</v>
      </c>
      <c r="D1855" s="23" t="s">
        <v>1755</v>
      </c>
      <c r="E1855" s="23">
        <v>1000265299</v>
      </c>
      <c r="F1855" s="23" t="s">
        <v>32</v>
      </c>
      <c r="G1855" s="23">
        <v>1069250</v>
      </c>
      <c r="H1855" s="37" t="s">
        <v>20</v>
      </c>
      <c r="I1855" s="4" t="s">
        <v>3535</v>
      </c>
      <c r="J1855" s="4" t="s">
        <v>3572</v>
      </c>
      <c r="K1855" s="24">
        <v>11552.010000000009</v>
      </c>
      <c r="L1855" s="24">
        <v>11552.010000000009</v>
      </c>
      <c r="M1855" s="29">
        <v>0</v>
      </c>
      <c r="N1855" s="29">
        <v>0</v>
      </c>
      <c r="O1855" s="29">
        <v>41</v>
      </c>
      <c r="P1855" s="29">
        <v>0</v>
      </c>
      <c r="Q1855" s="29">
        <v>4285.5000000000009</v>
      </c>
      <c r="R1855" s="28">
        <v>0</v>
      </c>
      <c r="S1855" s="28">
        <v>261996.98</v>
      </c>
      <c r="T1855" s="28">
        <v>0</v>
      </c>
      <c r="U1855" s="28">
        <v>366800</v>
      </c>
      <c r="V1855" s="29">
        <v>0</v>
      </c>
      <c r="W1855" s="29">
        <v>27</v>
      </c>
      <c r="X1855" s="32">
        <f t="shared" si="420"/>
        <v>41</v>
      </c>
      <c r="Y1855" s="33">
        <f t="shared" si="421"/>
        <v>4285.5000000000009</v>
      </c>
      <c r="Z1855" s="33">
        <f t="shared" si="422"/>
        <v>261996.98</v>
      </c>
      <c r="AA1855" s="33">
        <f t="shared" si="423"/>
        <v>366800</v>
      </c>
      <c r="AB1855" s="5">
        <v>27</v>
      </c>
      <c r="AC1855" s="6">
        <v>1912102.3</v>
      </c>
      <c r="AD1855" s="32">
        <v>4</v>
      </c>
      <c r="AE1855" s="67">
        <f t="shared" si="424"/>
        <v>0.65853658536585369</v>
      </c>
      <c r="AF1855" s="70">
        <f>IF(C1855=Sheet6!$E$3,Sheet6!$E$4,IF('January 2023'!C1855=Sheet6!$F$3,Sheet6!$F$4,IF('January 2023'!C1855=Sheet6!$G$3,Sheet6!$G$4,IF('January 2023'!C1855=Sheet6!$H$3,Sheet6!$H$4,IF('January 2023'!C1855=Sheet6!$I$3,Sheet6!$I$4,IF('January 2023'!C1855=Sheet6!$J$3,Sheet6!$J$4,IF('January 2023'!C1855=Sheet6!$K$3,Sheet6!$K$4,IF('January 2023'!C1855=Sheet6!$L$3,Sheet6!$L$4))))))))</f>
        <v>0.13382829726409717</v>
      </c>
      <c r="AG1855" s="74">
        <f t="shared" si="425"/>
        <v>0.37097440185733888</v>
      </c>
      <c r="AH1855" s="71">
        <v>0.81</v>
      </c>
      <c r="AI1855" s="72">
        <f t="shared" si="426"/>
        <v>0</v>
      </c>
      <c r="AJ1855" s="73">
        <f t="shared" si="427"/>
        <v>0.65853658536585369</v>
      </c>
      <c r="AK1855" s="73">
        <v>0.70834941809745677</v>
      </c>
      <c r="AL1855" s="95">
        <f t="shared" si="428"/>
        <v>0</v>
      </c>
      <c r="AM1855" s="107">
        <v>0</v>
      </c>
      <c r="AN1855" s="98">
        <f t="shared" si="429"/>
        <v>5071.6281000000081</v>
      </c>
      <c r="AO1855" s="99" t="e">
        <f>SUMIF([1]Sheet1!$AB:$AB,E1855,[1]Sheet1!$AA:$AA)</f>
        <v>#VALUE!</v>
      </c>
      <c r="AP1855" s="100" t="str">
        <f t="shared" si="430"/>
        <v/>
      </c>
      <c r="AQ1855" s="97">
        <f t="shared" si="431"/>
        <v>1</v>
      </c>
      <c r="AR1855" s="100">
        <f t="shared" si="432"/>
        <v>1.4000161375905935</v>
      </c>
      <c r="AS1855" s="101">
        <f t="shared" si="433"/>
        <v>0.48062985076670772</v>
      </c>
      <c r="AT1855" s="100">
        <v>0.13382829726409717</v>
      </c>
      <c r="AU1855" s="108">
        <f t="shared" si="434"/>
        <v>0</v>
      </c>
    </row>
    <row r="1856" spans="1:47" hidden="1">
      <c r="A1856" s="21">
        <v>44927</v>
      </c>
      <c r="B1856" s="23" t="s">
        <v>13</v>
      </c>
      <c r="C1856" s="23" t="s">
        <v>1697</v>
      </c>
      <c r="D1856" s="23" t="s">
        <v>1751</v>
      </c>
      <c r="E1856" s="23">
        <v>1002316910</v>
      </c>
      <c r="F1856" s="23" t="s">
        <v>32</v>
      </c>
      <c r="G1856" s="23">
        <v>1069292</v>
      </c>
      <c r="H1856" s="37" t="s">
        <v>20</v>
      </c>
      <c r="I1856" s="4" t="s">
        <v>3538</v>
      </c>
      <c r="J1856" s="4" t="s">
        <v>3575</v>
      </c>
      <c r="K1856" s="24">
        <v>10672.765153344</v>
      </c>
      <c r="L1856" s="24">
        <v>10672.765153344</v>
      </c>
      <c r="M1856" s="29">
        <v>1</v>
      </c>
      <c r="N1856" s="29">
        <v>0</v>
      </c>
      <c r="O1856" s="29">
        <v>0</v>
      </c>
      <c r="P1856" s="29">
        <v>8264</v>
      </c>
      <c r="Q1856" s="29">
        <v>0</v>
      </c>
      <c r="R1856" s="28">
        <v>529093.34</v>
      </c>
      <c r="S1856" s="28">
        <v>0</v>
      </c>
      <c r="T1856" s="28">
        <v>0</v>
      </c>
      <c r="U1856" s="28">
        <v>0</v>
      </c>
      <c r="V1856" s="29">
        <v>0</v>
      </c>
      <c r="W1856" s="29">
        <v>0</v>
      </c>
      <c r="X1856" s="32">
        <f t="shared" si="420"/>
        <v>1</v>
      </c>
      <c r="Y1856" s="33">
        <f t="shared" si="421"/>
        <v>8264</v>
      </c>
      <c r="Z1856" s="33">
        <f t="shared" si="422"/>
        <v>529093.34</v>
      </c>
      <c r="AA1856" s="33">
        <f t="shared" si="423"/>
        <v>0</v>
      </c>
      <c r="AB1856" s="5">
        <v>0</v>
      </c>
      <c r="AC1856" s="6">
        <v>10805327.939999999</v>
      </c>
      <c r="AD1856" s="32">
        <v>0</v>
      </c>
      <c r="AE1856" s="67">
        <f t="shared" si="424"/>
        <v>0</v>
      </c>
      <c r="AF1856" s="70">
        <f>IF(C1856=Sheet6!$E$3,Sheet6!$E$4,IF('January 2023'!C1856=Sheet6!$F$3,Sheet6!$F$4,IF('January 2023'!C1856=Sheet6!$G$3,Sheet6!$G$4,IF('January 2023'!C1856=Sheet6!$H$3,Sheet6!$H$4,IF('January 2023'!C1856=Sheet6!$I$3,Sheet6!$I$4,IF('January 2023'!C1856=Sheet6!$J$3,Sheet6!$J$4,IF('January 2023'!C1856=Sheet6!$K$3,Sheet6!$K$4,IF('January 2023'!C1856=Sheet6!$L$3,Sheet6!$L$4))))))))</f>
        <v>0.13382829726409717</v>
      </c>
      <c r="AG1856" s="74">
        <f t="shared" si="425"/>
        <v>0.77430730286524818</v>
      </c>
      <c r="AH1856" s="71">
        <v>0.81</v>
      </c>
      <c r="AI1856" s="72">
        <f t="shared" si="426"/>
        <v>0</v>
      </c>
      <c r="AJ1856" s="73">
        <f t="shared" si="427"/>
        <v>0</v>
      </c>
      <c r="AK1856" s="73">
        <v>0.70834941809745677</v>
      </c>
      <c r="AL1856" s="95">
        <f t="shared" si="428"/>
        <v>0</v>
      </c>
      <c r="AM1856" s="107">
        <v>0</v>
      </c>
      <c r="AN1856" s="98">
        <f t="shared" si="429"/>
        <v>380.9397742086403</v>
      </c>
      <c r="AO1856" s="99" t="e">
        <f>SUMIF([1]Sheet1!$AB:$AB,E1856,[1]Sheet1!$AA:$AA)</f>
        <v>#VALUE!</v>
      </c>
      <c r="AP1856" s="100" t="str">
        <f t="shared" si="430"/>
        <v/>
      </c>
      <c r="AQ1856" s="97">
        <f t="shared" si="431"/>
        <v>1</v>
      </c>
      <c r="AR1856" s="100">
        <f t="shared" si="432"/>
        <v>0</v>
      </c>
      <c r="AS1856" s="101">
        <f t="shared" si="433"/>
        <v>1</v>
      </c>
      <c r="AT1856" s="100">
        <v>0.13382829726409717</v>
      </c>
      <c r="AU1856" s="108">
        <f t="shared" si="434"/>
        <v>0</v>
      </c>
    </row>
    <row r="1857" spans="1:47" hidden="1">
      <c r="A1857" s="21">
        <v>44927</v>
      </c>
      <c r="B1857" s="23" t="s">
        <v>13</v>
      </c>
      <c r="C1857" s="23" t="s">
        <v>1697</v>
      </c>
      <c r="D1857" s="23" t="s">
        <v>1765</v>
      </c>
      <c r="E1857" s="23">
        <v>1000265296</v>
      </c>
      <c r="F1857" s="23" t="s">
        <v>32</v>
      </c>
      <c r="G1857" s="23">
        <v>1069250</v>
      </c>
      <c r="H1857" s="37" t="s">
        <v>20</v>
      </c>
      <c r="I1857" s="4" t="s">
        <v>3535</v>
      </c>
      <c r="J1857" s="4" t="s">
        <v>3572</v>
      </c>
      <c r="K1857" s="24">
        <v>10550.599999999977</v>
      </c>
      <c r="L1857" s="24">
        <v>10550.599999999977</v>
      </c>
      <c r="M1857" s="29">
        <v>0</v>
      </c>
      <c r="N1857" s="29">
        <v>0</v>
      </c>
      <c r="O1857" s="29">
        <v>13</v>
      </c>
      <c r="P1857" s="29">
        <v>0</v>
      </c>
      <c r="Q1857" s="29">
        <v>2332.4</v>
      </c>
      <c r="R1857" s="28">
        <v>0</v>
      </c>
      <c r="S1857" s="28">
        <v>153234.59</v>
      </c>
      <c r="T1857" s="28">
        <v>0</v>
      </c>
      <c r="U1857" s="28">
        <v>162000</v>
      </c>
      <c r="V1857" s="29">
        <v>0</v>
      </c>
      <c r="W1857" s="29">
        <v>7</v>
      </c>
      <c r="X1857" s="32">
        <f t="shared" si="420"/>
        <v>13</v>
      </c>
      <c r="Y1857" s="33">
        <f t="shared" si="421"/>
        <v>2332.4</v>
      </c>
      <c r="Z1857" s="33">
        <f t="shared" si="422"/>
        <v>153234.59</v>
      </c>
      <c r="AA1857" s="33">
        <f t="shared" si="423"/>
        <v>162000</v>
      </c>
      <c r="AB1857" s="5">
        <v>7</v>
      </c>
      <c r="AC1857" s="6">
        <v>1224549.96</v>
      </c>
      <c r="AD1857" s="32">
        <v>3</v>
      </c>
      <c r="AE1857" s="67">
        <f t="shared" si="424"/>
        <v>0.53846153846153844</v>
      </c>
      <c r="AF1857" s="70">
        <f>IF(C1857=Sheet6!$E$3,Sheet6!$E$4,IF('January 2023'!C1857=Sheet6!$F$3,Sheet6!$F$4,IF('January 2023'!C1857=Sheet6!$G$3,Sheet6!$G$4,IF('January 2023'!C1857=Sheet6!$H$3,Sheet6!$H$4,IF('January 2023'!C1857=Sheet6!$I$3,Sheet6!$I$4,IF('January 2023'!C1857=Sheet6!$J$3,Sheet6!$J$4,IF('January 2023'!C1857=Sheet6!$K$3,Sheet6!$K$4,IF('January 2023'!C1857=Sheet6!$L$3,Sheet6!$L$4))))))))</f>
        <v>0.13382829726409717</v>
      </c>
      <c r="AG1857" s="74">
        <f t="shared" si="425"/>
        <v>0.22106799613292186</v>
      </c>
      <c r="AH1857" s="71">
        <v>0.81</v>
      </c>
      <c r="AI1857" s="72">
        <f t="shared" si="426"/>
        <v>0</v>
      </c>
      <c r="AJ1857" s="73">
        <f t="shared" si="427"/>
        <v>0.53846153846153844</v>
      </c>
      <c r="AK1857" s="73">
        <v>0.70834941809745677</v>
      </c>
      <c r="AL1857" s="95">
        <f t="shared" si="428"/>
        <v>0</v>
      </c>
      <c r="AM1857" s="107">
        <v>0</v>
      </c>
      <c r="AN1857" s="98">
        <f t="shared" si="429"/>
        <v>6213.585999999983</v>
      </c>
      <c r="AO1857" s="99" t="e">
        <f>SUMIF([1]Sheet1!$AB:$AB,E1857,[1]Sheet1!$AA:$AA)</f>
        <v>#VALUE!</v>
      </c>
      <c r="AP1857" s="100" t="str">
        <f t="shared" si="430"/>
        <v/>
      </c>
      <c r="AQ1857" s="97">
        <f t="shared" si="431"/>
        <v>1</v>
      </c>
      <c r="AR1857" s="100">
        <f t="shared" si="432"/>
        <v>1.0572025545929284</v>
      </c>
      <c r="AS1857" s="101">
        <f t="shared" si="433"/>
        <v>0.76628634974953536</v>
      </c>
      <c r="AT1857" s="100">
        <v>0.13382829726409717</v>
      </c>
      <c r="AU1857" s="108">
        <f t="shared" si="434"/>
        <v>0</v>
      </c>
    </row>
    <row r="1858" spans="1:47" hidden="1">
      <c r="A1858" s="21">
        <v>44927</v>
      </c>
      <c r="B1858" s="22" t="s">
        <v>13</v>
      </c>
      <c r="C1858" s="22" t="s">
        <v>1697</v>
      </c>
      <c r="D1858" s="22" t="s">
        <v>1757</v>
      </c>
      <c r="E1858" s="22">
        <v>1000273512</v>
      </c>
      <c r="F1858" s="22" t="s">
        <v>32</v>
      </c>
      <c r="G1858" s="22">
        <v>1069246</v>
      </c>
      <c r="H1858" s="36" t="s">
        <v>20</v>
      </c>
      <c r="I1858" s="4" t="s">
        <v>3536</v>
      </c>
      <c r="J1858" s="4" t="s">
        <v>3573</v>
      </c>
      <c r="K1858" s="25">
        <v>10422.049999999988</v>
      </c>
      <c r="L1858" s="25">
        <v>10422.049999999988</v>
      </c>
      <c r="M1858" s="26">
        <v>0</v>
      </c>
      <c r="N1858" s="26">
        <v>0</v>
      </c>
      <c r="O1858" s="26">
        <v>36</v>
      </c>
      <c r="P1858" s="26">
        <v>0</v>
      </c>
      <c r="Q1858" s="26">
        <v>8341.8999999999978</v>
      </c>
      <c r="R1858" s="27">
        <v>0</v>
      </c>
      <c r="S1858" s="27">
        <v>527085.94999999995</v>
      </c>
      <c r="T1858" s="28">
        <v>0</v>
      </c>
      <c r="U1858" s="27">
        <v>547000</v>
      </c>
      <c r="V1858" s="29">
        <v>0</v>
      </c>
      <c r="W1858" s="26">
        <v>30</v>
      </c>
      <c r="X1858" s="30">
        <f t="shared" si="420"/>
        <v>36</v>
      </c>
      <c r="Y1858" s="31">
        <f t="shared" si="421"/>
        <v>8341.8999999999978</v>
      </c>
      <c r="Z1858" s="31">
        <f t="shared" si="422"/>
        <v>527085.94999999995</v>
      </c>
      <c r="AA1858" s="31">
        <f t="shared" si="423"/>
        <v>547000</v>
      </c>
      <c r="AB1858" s="5">
        <v>30</v>
      </c>
      <c r="AC1858" s="6">
        <v>273479.42</v>
      </c>
      <c r="AD1858" s="30">
        <v>2</v>
      </c>
      <c r="AE1858" s="67">
        <f t="shared" si="424"/>
        <v>0.83333333333333337</v>
      </c>
      <c r="AF1858" s="70">
        <f>IF(C1858=Sheet6!$E$3,Sheet6!$E$4,IF('January 2023'!C1858=Sheet6!$F$3,Sheet6!$F$4,IF('January 2023'!C1858=Sheet6!$G$3,Sheet6!$G$4,IF('January 2023'!C1858=Sheet6!$H$3,Sheet6!$H$4,IF('January 2023'!C1858=Sheet6!$I$3,Sheet6!$I$4,IF('January 2023'!C1858=Sheet6!$J$3,Sheet6!$J$4,IF('January 2023'!C1858=Sheet6!$K$3,Sheet6!$K$4,IF('January 2023'!C1858=Sheet6!$L$3,Sheet6!$L$4))))))))</f>
        <v>0.13382829726409717</v>
      </c>
      <c r="AG1858" s="74">
        <f t="shared" si="425"/>
        <v>0.80040874875864221</v>
      </c>
      <c r="AH1858" s="71">
        <v>0.81</v>
      </c>
      <c r="AI1858" s="72">
        <f t="shared" si="426"/>
        <v>0</v>
      </c>
      <c r="AJ1858" s="73">
        <f t="shared" si="427"/>
        <v>0.83333333333333337</v>
      </c>
      <c r="AK1858" s="73">
        <v>0.70834941809745677</v>
      </c>
      <c r="AL1858" s="95">
        <f t="shared" si="428"/>
        <v>1</v>
      </c>
      <c r="AM1858" s="107">
        <v>0</v>
      </c>
      <c r="AN1858" s="98">
        <f t="shared" si="429"/>
        <v>99.960499999993772</v>
      </c>
      <c r="AO1858" s="99" t="e">
        <f>SUMIF([1]Sheet1!$AB:$AB,E1858,[1]Sheet1!$AA:$AA)</f>
        <v>#VALUE!</v>
      </c>
      <c r="AP1858" s="100" t="str">
        <f t="shared" si="430"/>
        <v/>
      </c>
      <c r="AQ1858" s="97">
        <f t="shared" si="431"/>
        <v>1</v>
      </c>
      <c r="AR1858" s="100">
        <f t="shared" si="432"/>
        <v>1.0377814092749011</v>
      </c>
      <c r="AS1858" s="101">
        <f t="shared" si="433"/>
        <v>0.16935068071729598</v>
      </c>
      <c r="AT1858" s="100">
        <v>0.13382829726409717</v>
      </c>
      <c r="AU1858" s="108">
        <f t="shared" si="434"/>
        <v>0</v>
      </c>
    </row>
    <row r="1859" spans="1:47" hidden="1">
      <c r="A1859" s="21">
        <v>44927</v>
      </c>
      <c r="B1859" s="23" t="s">
        <v>13</v>
      </c>
      <c r="C1859" s="23" t="s">
        <v>1697</v>
      </c>
      <c r="D1859" s="23" t="s">
        <v>1783</v>
      </c>
      <c r="E1859" s="23">
        <v>1000273505</v>
      </c>
      <c r="F1859" s="23" t="s">
        <v>32</v>
      </c>
      <c r="G1859" s="23">
        <v>1069246</v>
      </c>
      <c r="H1859" s="37" t="s">
        <v>20</v>
      </c>
      <c r="I1859" s="4" t="s">
        <v>3536</v>
      </c>
      <c r="J1859" s="4" t="s">
        <v>3573</v>
      </c>
      <c r="K1859" s="24">
        <v>8839.7419354838567</v>
      </c>
      <c r="L1859" s="24">
        <v>8839.7419354838567</v>
      </c>
      <c r="M1859" s="29">
        <v>0</v>
      </c>
      <c r="N1859" s="29">
        <v>0</v>
      </c>
      <c r="O1859" s="29">
        <v>23</v>
      </c>
      <c r="P1859" s="29">
        <v>0</v>
      </c>
      <c r="Q1859" s="29">
        <v>4983.5999999999995</v>
      </c>
      <c r="R1859" s="28">
        <v>0</v>
      </c>
      <c r="S1859" s="28">
        <v>321461.60000000003</v>
      </c>
      <c r="T1859" s="28">
        <v>0</v>
      </c>
      <c r="U1859" s="28">
        <v>331400</v>
      </c>
      <c r="V1859" s="29">
        <v>0</v>
      </c>
      <c r="W1859" s="29">
        <v>19</v>
      </c>
      <c r="X1859" s="32">
        <f t="shared" si="420"/>
        <v>23</v>
      </c>
      <c r="Y1859" s="33">
        <f t="shared" si="421"/>
        <v>4983.5999999999995</v>
      </c>
      <c r="Z1859" s="33">
        <f t="shared" si="422"/>
        <v>321461.60000000003</v>
      </c>
      <c r="AA1859" s="33">
        <f t="shared" si="423"/>
        <v>331400</v>
      </c>
      <c r="AB1859" s="5">
        <v>19</v>
      </c>
      <c r="AC1859" s="6">
        <v>2047510.41</v>
      </c>
      <c r="AD1859" s="32">
        <v>3</v>
      </c>
      <c r="AE1859" s="67">
        <f t="shared" si="424"/>
        <v>0.82608695652173914</v>
      </c>
      <c r="AF1859" s="70">
        <f>IF(C1859=Sheet6!$E$3,Sheet6!$E$4,IF('January 2023'!C1859=Sheet6!$F$3,Sheet6!$F$4,IF('January 2023'!C1859=Sheet6!$G$3,Sheet6!$G$4,IF('January 2023'!C1859=Sheet6!$H$3,Sheet6!$H$4,IF('January 2023'!C1859=Sheet6!$I$3,Sheet6!$I$4,IF('January 2023'!C1859=Sheet6!$J$3,Sheet6!$J$4,IF('January 2023'!C1859=Sheet6!$K$3,Sheet6!$K$4,IF('January 2023'!C1859=Sheet6!$L$3,Sheet6!$L$4))))))))</f>
        <v>0.13382829726409717</v>
      </c>
      <c r="AG1859" s="74">
        <f t="shared" si="425"/>
        <v>0.56377211420564111</v>
      </c>
      <c r="AH1859" s="71">
        <v>0.81</v>
      </c>
      <c r="AI1859" s="72">
        <f t="shared" si="426"/>
        <v>0</v>
      </c>
      <c r="AJ1859" s="73">
        <f t="shared" si="427"/>
        <v>0.82608695652173914</v>
      </c>
      <c r="AK1859" s="73">
        <v>0.70834941809745677</v>
      </c>
      <c r="AL1859" s="95">
        <f t="shared" si="428"/>
        <v>1</v>
      </c>
      <c r="AM1859" s="107">
        <v>0</v>
      </c>
      <c r="AN1859" s="98">
        <f t="shared" si="429"/>
        <v>2176.5909677419249</v>
      </c>
      <c r="AO1859" s="99" t="e">
        <f>SUMIF([1]Sheet1!$AB:$AB,E1859,[1]Sheet1!$AA:$AA)</f>
        <v>#VALUE!</v>
      </c>
      <c r="AP1859" s="100" t="str">
        <f t="shared" si="430"/>
        <v/>
      </c>
      <c r="AQ1859" s="97">
        <f t="shared" si="431"/>
        <v>1</v>
      </c>
      <c r="AR1859" s="100">
        <f t="shared" si="432"/>
        <v>1.0309162898461277</v>
      </c>
      <c r="AS1859" s="101">
        <f t="shared" si="433"/>
        <v>0.41879814370441304</v>
      </c>
      <c r="AT1859" s="100">
        <v>0.13382829726409717</v>
      </c>
      <c r="AU1859" s="108">
        <f t="shared" si="434"/>
        <v>0</v>
      </c>
    </row>
    <row r="1860" spans="1:47" hidden="1">
      <c r="A1860" s="21">
        <v>44927</v>
      </c>
      <c r="B1860" s="22" t="s">
        <v>13</v>
      </c>
      <c r="C1860" s="22" t="s">
        <v>1697</v>
      </c>
      <c r="D1860" s="22" t="s">
        <v>1808</v>
      </c>
      <c r="E1860" s="22">
        <v>1000282261</v>
      </c>
      <c r="F1860" s="22" t="s">
        <v>32</v>
      </c>
      <c r="G1860" s="22">
        <v>1069246</v>
      </c>
      <c r="H1860" s="36" t="s">
        <v>20</v>
      </c>
      <c r="I1860" s="4" t="s">
        <v>3535</v>
      </c>
      <c r="J1860" s="4" t="s">
        <v>3572</v>
      </c>
      <c r="K1860" s="25">
        <v>8083.6645161290626</v>
      </c>
      <c r="L1860" s="25">
        <v>8083.6645161290626</v>
      </c>
      <c r="M1860" s="26">
        <v>0</v>
      </c>
      <c r="N1860" s="26">
        <v>0</v>
      </c>
      <c r="O1860" s="26">
        <v>6</v>
      </c>
      <c r="P1860" s="26">
        <v>0</v>
      </c>
      <c r="Q1860" s="26">
        <v>1144.9000000000001</v>
      </c>
      <c r="R1860" s="27">
        <v>0</v>
      </c>
      <c r="S1860" s="27">
        <v>75099.22</v>
      </c>
      <c r="T1860" s="28">
        <v>0</v>
      </c>
      <c r="U1860" s="27">
        <v>106500</v>
      </c>
      <c r="V1860" s="29">
        <v>0</v>
      </c>
      <c r="W1860" s="26">
        <v>4</v>
      </c>
      <c r="X1860" s="30">
        <f t="shared" ref="X1860:X1923" si="435">IFERROR(SUM(M1860,O1860),"")</f>
        <v>6</v>
      </c>
      <c r="Y1860" s="31">
        <f t="shared" ref="Y1860:Y1923" si="436">IFERROR(SUM(P1860:Q1860),"")</f>
        <v>1144.9000000000001</v>
      </c>
      <c r="Z1860" s="31">
        <f t="shared" ref="Z1860:Z1923" si="437">IFERROR(SUM(R1860:S1860),"")</f>
        <v>75099.22</v>
      </c>
      <c r="AA1860" s="31">
        <f t="shared" ref="AA1860:AA1923" si="438">IFERROR(SUM(T1860:U1860),"")</f>
        <v>106500</v>
      </c>
      <c r="AB1860" s="5">
        <v>4</v>
      </c>
      <c r="AC1860" s="6">
        <v>205465.69</v>
      </c>
      <c r="AD1860" s="30">
        <v>1</v>
      </c>
      <c r="AE1860" s="67">
        <f t="shared" si="424"/>
        <v>0.66666666666666663</v>
      </c>
      <c r="AF1860" s="70">
        <f>IF(C1860=Sheet6!$E$3,Sheet6!$E$4,IF('January 2023'!C1860=Sheet6!$F$3,Sheet6!$F$4,IF('January 2023'!C1860=Sheet6!$G$3,Sheet6!$G$4,IF('January 2023'!C1860=Sheet6!$H$3,Sheet6!$H$4,IF('January 2023'!C1860=Sheet6!$I$3,Sheet6!$I$4,IF('January 2023'!C1860=Sheet6!$J$3,Sheet6!$J$4,IF('January 2023'!C1860=Sheet6!$K$3,Sheet6!$K$4,IF('January 2023'!C1860=Sheet6!$L$3,Sheet6!$L$4))))))))</f>
        <v>0.13382829726409717</v>
      </c>
      <c r="AG1860" s="74">
        <f t="shared" si="425"/>
        <v>0.14163131061607268</v>
      </c>
      <c r="AH1860" s="71">
        <v>0.81</v>
      </c>
      <c r="AI1860" s="72">
        <f t="shared" si="426"/>
        <v>0</v>
      </c>
      <c r="AJ1860" s="73">
        <f t="shared" si="427"/>
        <v>0.66666666666666663</v>
      </c>
      <c r="AK1860" s="73">
        <v>0.70834941809745677</v>
      </c>
      <c r="AL1860" s="95">
        <f t="shared" si="428"/>
        <v>0</v>
      </c>
      <c r="AM1860" s="107">
        <v>0</v>
      </c>
      <c r="AN1860" s="98">
        <f t="shared" si="429"/>
        <v>5402.8682580645418</v>
      </c>
      <c r="AO1860" s="99" t="e">
        <f>SUMIF([1]Sheet1!$AB:$AB,E1860,[1]Sheet1!$AA:$AA)</f>
        <v>#VALUE!</v>
      </c>
      <c r="AP1860" s="100" t="str">
        <f t="shared" si="430"/>
        <v/>
      </c>
      <c r="AQ1860" s="97">
        <f t="shared" si="431"/>
        <v>1</v>
      </c>
      <c r="AR1860" s="100">
        <f t="shared" si="432"/>
        <v>1.4181239165999326</v>
      </c>
      <c r="AS1860" s="101">
        <f t="shared" si="433"/>
        <v>0.79914925107595336</v>
      </c>
      <c r="AT1860" s="100">
        <v>0.13382829726409717</v>
      </c>
      <c r="AU1860" s="108">
        <f t="shared" si="434"/>
        <v>0</v>
      </c>
    </row>
    <row r="1861" spans="1:47" hidden="1">
      <c r="A1861" s="21">
        <v>44927</v>
      </c>
      <c r="B1861" s="23" t="s">
        <v>13</v>
      </c>
      <c r="C1861" s="23" t="s">
        <v>1697</v>
      </c>
      <c r="D1861" s="23" t="s">
        <v>1780</v>
      </c>
      <c r="E1861" s="23">
        <v>1000282280</v>
      </c>
      <c r="F1861" s="23" t="s">
        <v>32</v>
      </c>
      <c r="G1861" s="23">
        <v>1069246</v>
      </c>
      <c r="H1861" s="37" t="s">
        <v>20</v>
      </c>
      <c r="I1861" s="4" t="s">
        <v>3535</v>
      </c>
      <c r="J1861" s="4" t="s">
        <v>3572</v>
      </c>
      <c r="K1861" s="24">
        <v>7225</v>
      </c>
      <c r="L1861" s="24">
        <v>7225</v>
      </c>
      <c r="M1861" s="29">
        <v>0</v>
      </c>
      <c r="N1861" s="29">
        <v>0</v>
      </c>
      <c r="O1861" s="29">
        <v>31</v>
      </c>
      <c r="P1861" s="29">
        <v>0</v>
      </c>
      <c r="Q1861" s="29">
        <v>6027.9999999999991</v>
      </c>
      <c r="R1861" s="28">
        <v>0</v>
      </c>
      <c r="S1861" s="28">
        <v>386500.18</v>
      </c>
      <c r="T1861" s="28">
        <v>0</v>
      </c>
      <c r="U1861" s="28">
        <v>408950</v>
      </c>
      <c r="V1861" s="29">
        <v>0</v>
      </c>
      <c r="W1861" s="29">
        <v>25</v>
      </c>
      <c r="X1861" s="32">
        <f t="shared" si="435"/>
        <v>31</v>
      </c>
      <c r="Y1861" s="33">
        <f t="shared" si="436"/>
        <v>6027.9999999999991</v>
      </c>
      <c r="Z1861" s="33">
        <f t="shared" si="437"/>
        <v>386500.18</v>
      </c>
      <c r="AA1861" s="33">
        <f t="shared" si="438"/>
        <v>408950</v>
      </c>
      <c r="AB1861" s="5">
        <v>25</v>
      </c>
      <c r="AC1861" s="6">
        <v>1333662.3500000001</v>
      </c>
      <c r="AD1861" s="32">
        <v>2</v>
      </c>
      <c r="AE1861" s="67">
        <f t="shared" ref="AE1861:AE1924" si="439">IFERROR((AB1861/X1861),"")</f>
        <v>0.80645161290322576</v>
      </c>
      <c r="AF1861" s="70">
        <f>IF(C1861=Sheet6!$E$3,Sheet6!$E$4,IF('January 2023'!C1861=Sheet6!$F$3,Sheet6!$F$4,IF('January 2023'!C1861=Sheet6!$G$3,Sheet6!$G$4,IF('January 2023'!C1861=Sheet6!$H$3,Sheet6!$H$4,IF('January 2023'!C1861=Sheet6!$I$3,Sheet6!$I$4,IF('January 2023'!C1861=Sheet6!$J$3,Sheet6!$J$4,IF('January 2023'!C1861=Sheet6!$K$3,Sheet6!$K$4,IF('January 2023'!C1861=Sheet6!$L$3,Sheet6!$L$4))))))))</f>
        <v>0.13382829726409717</v>
      </c>
      <c r="AG1861" s="74">
        <f t="shared" ref="AG1861:AG1924" si="440">IFERROR(Y1861/L1861,0)</f>
        <v>0.83432525951557079</v>
      </c>
      <c r="AH1861" s="71">
        <v>0.81</v>
      </c>
      <c r="AI1861" s="72">
        <f t="shared" ref="AI1861:AI1924" si="441">IF(AG1861&gt;AH1861,1,0)</f>
        <v>1</v>
      </c>
      <c r="AJ1861" s="73">
        <f t="shared" ref="AJ1861:AJ1924" si="442">IFERROR(AB1861/X1861,0)</f>
        <v>0.80645161290322576</v>
      </c>
      <c r="AK1861" s="73">
        <v>0.70834941809745677</v>
      </c>
      <c r="AL1861" s="95">
        <f t="shared" ref="AL1861:AL1924" si="443">IF(AJ1861&gt;=AK1861,1,0)</f>
        <v>1</v>
      </c>
      <c r="AM1861" s="107">
        <v>0</v>
      </c>
      <c r="AN1861" s="98">
        <f t="shared" ref="AN1861:AN1924" si="444">IF(((AH1861*L1861)-(AG1861*L1861))&lt;0,0,((AH1861*L1861)-(AG1861*L1861)))</f>
        <v>0</v>
      </c>
      <c r="AO1861" s="99" t="e">
        <f>SUMIF([1]Sheet1!$AB:$AB,E1861,[1]Sheet1!$AA:$AA)</f>
        <v>#VALUE!</v>
      </c>
      <c r="AP1861" s="100">
        <f t="shared" ref="AP1861:AP1924" si="445">IF(AN1861=0,100%,IFERROR((AO1861/AN1861),""))</f>
        <v>1</v>
      </c>
      <c r="AQ1861" s="97">
        <f t="shared" ref="AQ1861:AQ1924" si="446">IF(AND(AN1861&gt;0,AP1861&gt;=100%),1,0)</f>
        <v>0</v>
      </c>
      <c r="AR1861" s="100">
        <f t="shared" ref="AR1861:AR1924" si="447">IFERROR(AA1861/Z1861,0)</f>
        <v>1.0580848888608538</v>
      </c>
      <c r="AS1861" s="101">
        <f t="shared" ref="AS1861:AS1924" si="448">1-(AR1861*AG1861)</f>
        <v>0.1172130505116642</v>
      </c>
      <c r="AT1861" s="100">
        <v>0.13382829726409717</v>
      </c>
      <c r="AU1861" s="108">
        <f t="shared" ref="AU1861:AU1924" si="449">IF(AS1861&lt;=AT1861,1,0)</f>
        <v>1</v>
      </c>
    </row>
    <row r="1862" spans="1:47" hidden="1">
      <c r="A1862" s="21">
        <v>44927</v>
      </c>
      <c r="B1862" s="23" t="s">
        <v>13</v>
      </c>
      <c r="C1862" s="23" t="s">
        <v>1697</v>
      </c>
      <c r="D1862" s="23" t="s">
        <v>1779</v>
      </c>
      <c r="E1862" s="23">
        <v>1000274859</v>
      </c>
      <c r="F1862" s="23" t="s">
        <v>32</v>
      </c>
      <c r="G1862" s="23">
        <v>1069246</v>
      </c>
      <c r="H1862" s="37" t="s">
        <v>20</v>
      </c>
      <c r="I1862" s="4" t="s">
        <v>3537</v>
      </c>
      <c r="J1862" s="4" t="s">
        <v>3574</v>
      </c>
      <c r="K1862" s="24">
        <v>6698.5200000000041</v>
      </c>
      <c r="L1862" s="24">
        <v>6698.5200000000041</v>
      </c>
      <c r="M1862" s="29">
        <v>1</v>
      </c>
      <c r="N1862" s="29">
        <v>0</v>
      </c>
      <c r="O1862" s="29">
        <v>27</v>
      </c>
      <c r="P1862" s="29">
        <v>1200</v>
      </c>
      <c r="Q1862" s="29">
        <v>5722.5999999999995</v>
      </c>
      <c r="R1862" s="28">
        <v>75938.55</v>
      </c>
      <c r="S1862" s="28">
        <v>365364.09</v>
      </c>
      <c r="T1862" s="28">
        <v>60000</v>
      </c>
      <c r="U1862" s="28">
        <v>533800</v>
      </c>
      <c r="V1862" s="29">
        <v>1</v>
      </c>
      <c r="W1862" s="29">
        <v>22</v>
      </c>
      <c r="X1862" s="32">
        <f t="shared" si="435"/>
        <v>28</v>
      </c>
      <c r="Y1862" s="33">
        <f t="shared" si="436"/>
        <v>6922.5999999999995</v>
      </c>
      <c r="Z1862" s="33">
        <f t="shared" si="437"/>
        <v>441302.64</v>
      </c>
      <c r="AA1862" s="33">
        <f t="shared" si="438"/>
        <v>593800</v>
      </c>
      <c r="AB1862" s="5">
        <v>23</v>
      </c>
      <c r="AC1862" s="6">
        <v>139630.20000000001</v>
      </c>
      <c r="AD1862" s="32">
        <v>0</v>
      </c>
      <c r="AE1862" s="67">
        <f t="shared" si="439"/>
        <v>0.8214285714285714</v>
      </c>
      <c r="AF1862" s="70">
        <f>IF(C1862=Sheet6!$E$3,Sheet6!$E$4,IF('January 2023'!C1862=Sheet6!$F$3,Sheet6!$F$4,IF('January 2023'!C1862=Sheet6!$G$3,Sheet6!$G$4,IF('January 2023'!C1862=Sheet6!$H$3,Sheet6!$H$4,IF('January 2023'!C1862=Sheet6!$I$3,Sheet6!$I$4,IF('January 2023'!C1862=Sheet6!$J$3,Sheet6!$J$4,IF('January 2023'!C1862=Sheet6!$K$3,Sheet6!$K$4,IF('January 2023'!C1862=Sheet6!$L$3,Sheet6!$L$4))))))))</f>
        <v>0.13382829726409717</v>
      </c>
      <c r="AG1862" s="74">
        <f t="shared" si="440"/>
        <v>1.0334521655529871</v>
      </c>
      <c r="AH1862" s="71">
        <v>0.81</v>
      </c>
      <c r="AI1862" s="72">
        <f t="shared" si="441"/>
        <v>1</v>
      </c>
      <c r="AJ1862" s="73">
        <f t="shared" si="442"/>
        <v>0.8214285714285714</v>
      </c>
      <c r="AK1862" s="73">
        <v>0.70834941809745677</v>
      </c>
      <c r="AL1862" s="95">
        <f t="shared" si="443"/>
        <v>1</v>
      </c>
      <c r="AM1862" s="107">
        <v>0</v>
      </c>
      <c r="AN1862" s="98">
        <f t="shared" si="444"/>
        <v>0</v>
      </c>
      <c r="AO1862" s="99" t="e">
        <f>SUMIF([1]Sheet1!$AB:$AB,E1862,[1]Sheet1!$AA:$AA)</f>
        <v>#VALUE!</v>
      </c>
      <c r="AP1862" s="100">
        <f t="shared" si="445"/>
        <v>1</v>
      </c>
      <c r="AQ1862" s="97">
        <f t="shared" si="446"/>
        <v>0</v>
      </c>
      <c r="AR1862" s="100">
        <f t="shared" si="447"/>
        <v>1.3455618575044102</v>
      </c>
      <c r="AS1862" s="101">
        <f t="shared" si="448"/>
        <v>-0.39057381552343262</v>
      </c>
      <c r="AT1862" s="100">
        <v>0.13382829726409717</v>
      </c>
      <c r="AU1862" s="108">
        <f t="shared" si="449"/>
        <v>1</v>
      </c>
    </row>
    <row r="1863" spans="1:47" hidden="1">
      <c r="A1863" s="21">
        <v>44927</v>
      </c>
      <c r="B1863" s="22" t="s">
        <v>13</v>
      </c>
      <c r="C1863" s="22" t="s">
        <v>1697</v>
      </c>
      <c r="D1863" s="22" t="s">
        <v>1807</v>
      </c>
      <c r="E1863" s="22">
        <v>1000274931</v>
      </c>
      <c r="F1863" s="22" t="s">
        <v>32</v>
      </c>
      <c r="G1863" s="22">
        <v>1069246</v>
      </c>
      <c r="H1863" s="36" t="s">
        <v>20</v>
      </c>
      <c r="I1863" s="4" t="s">
        <v>3536</v>
      </c>
      <c r="J1863" s="4" t="s">
        <v>3573</v>
      </c>
      <c r="K1863" s="25">
        <v>6632</v>
      </c>
      <c r="L1863" s="25">
        <v>6632</v>
      </c>
      <c r="M1863" s="26">
        <v>1</v>
      </c>
      <c r="N1863" s="26">
        <v>0</v>
      </c>
      <c r="O1863" s="26">
        <v>23</v>
      </c>
      <c r="P1863" s="26">
        <v>1200</v>
      </c>
      <c r="Q1863" s="26">
        <v>3950.2999999999993</v>
      </c>
      <c r="R1863" s="27">
        <v>75938.55</v>
      </c>
      <c r="S1863" s="27">
        <v>250228.96000000002</v>
      </c>
      <c r="T1863" s="28">
        <v>80000</v>
      </c>
      <c r="U1863" s="27">
        <v>249400</v>
      </c>
      <c r="V1863" s="29">
        <v>1</v>
      </c>
      <c r="W1863" s="26">
        <v>18</v>
      </c>
      <c r="X1863" s="30">
        <f t="shared" si="435"/>
        <v>24</v>
      </c>
      <c r="Y1863" s="31">
        <f t="shared" si="436"/>
        <v>5150.2999999999993</v>
      </c>
      <c r="Z1863" s="31">
        <f t="shared" si="437"/>
        <v>326167.51</v>
      </c>
      <c r="AA1863" s="31">
        <f t="shared" si="438"/>
        <v>329400</v>
      </c>
      <c r="AB1863" s="5">
        <v>19</v>
      </c>
      <c r="AC1863" s="6">
        <v>18269.82</v>
      </c>
      <c r="AD1863" s="30">
        <v>0</v>
      </c>
      <c r="AE1863" s="67">
        <f t="shared" si="439"/>
        <v>0.79166666666666663</v>
      </c>
      <c r="AF1863" s="70">
        <f>IF(C1863=Sheet6!$E$3,Sheet6!$E$4,IF('January 2023'!C1863=Sheet6!$F$3,Sheet6!$F$4,IF('January 2023'!C1863=Sheet6!$G$3,Sheet6!$G$4,IF('January 2023'!C1863=Sheet6!$H$3,Sheet6!$H$4,IF('January 2023'!C1863=Sheet6!$I$3,Sheet6!$I$4,IF('January 2023'!C1863=Sheet6!$J$3,Sheet6!$J$4,IF('January 2023'!C1863=Sheet6!$K$3,Sheet6!$K$4,IF('January 2023'!C1863=Sheet6!$L$3,Sheet6!$L$4))))))))</f>
        <v>0.13382829726409717</v>
      </c>
      <c r="AG1863" s="74">
        <f t="shared" si="440"/>
        <v>0.77658323281061514</v>
      </c>
      <c r="AH1863" s="71">
        <v>0.81</v>
      </c>
      <c r="AI1863" s="72">
        <f t="shared" si="441"/>
        <v>0</v>
      </c>
      <c r="AJ1863" s="73">
        <f t="shared" si="442"/>
        <v>0.79166666666666663</v>
      </c>
      <c r="AK1863" s="73">
        <v>0.70834941809745677</v>
      </c>
      <c r="AL1863" s="95">
        <f t="shared" si="443"/>
        <v>1</v>
      </c>
      <c r="AM1863" s="107">
        <v>0</v>
      </c>
      <c r="AN1863" s="98">
        <f t="shared" si="444"/>
        <v>221.6200000000008</v>
      </c>
      <c r="AO1863" s="99" t="e">
        <f>SUMIF([1]Sheet1!$AB:$AB,E1863,[1]Sheet1!$AA:$AA)</f>
        <v>#VALUE!</v>
      </c>
      <c r="AP1863" s="100" t="str">
        <f t="shared" si="445"/>
        <v/>
      </c>
      <c r="AQ1863" s="97">
        <f t="shared" si="446"/>
        <v>1</v>
      </c>
      <c r="AR1863" s="100">
        <f t="shared" si="447"/>
        <v>1.0099105211306914</v>
      </c>
      <c r="AS1863" s="101">
        <f t="shared" si="448"/>
        <v>0.21572042265087465</v>
      </c>
      <c r="AT1863" s="100">
        <v>0.13382829726409717</v>
      </c>
      <c r="AU1863" s="108">
        <f t="shared" si="449"/>
        <v>0</v>
      </c>
    </row>
    <row r="1864" spans="1:47" hidden="1">
      <c r="A1864" s="21">
        <v>44927</v>
      </c>
      <c r="B1864" s="23" t="s">
        <v>13</v>
      </c>
      <c r="C1864" s="23" t="s">
        <v>1697</v>
      </c>
      <c r="D1864" s="23" t="s">
        <v>1787</v>
      </c>
      <c r="E1864" s="23">
        <v>1001612938</v>
      </c>
      <c r="F1864" s="23" t="s">
        <v>32</v>
      </c>
      <c r="G1864" s="23">
        <v>1069250</v>
      </c>
      <c r="H1864" s="37" t="s">
        <v>20</v>
      </c>
      <c r="I1864" s="4" t="s">
        <v>3535</v>
      </c>
      <c r="J1864" s="4" t="s">
        <v>3572</v>
      </c>
      <c r="K1864" s="24">
        <v>6521.0599999999977</v>
      </c>
      <c r="L1864" s="24">
        <v>6521.0599999999977</v>
      </c>
      <c r="M1864" s="29">
        <v>0</v>
      </c>
      <c r="N1864" s="29">
        <v>0</v>
      </c>
      <c r="O1864" s="29">
        <v>14</v>
      </c>
      <c r="P1864" s="29">
        <v>0</v>
      </c>
      <c r="Q1864" s="29">
        <v>2069.1999999999998</v>
      </c>
      <c r="R1864" s="28">
        <v>0</v>
      </c>
      <c r="S1864" s="28">
        <v>133213.62</v>
      </c>
      <c r="T1864" s="28">
        <v>0</v>
      </c>
      <c r="U1864" s="28">
        <v>157500</v>
      </c>
      <c r="V1864" s="29">
        <v>0</v>
      </c>
      <c r="W1864" s="29">
        <v>10</v>
      </c>
      <c r="X1864" s="32">
        <f t="shared" si="435"/>
        <v>14</v>
      </c>
      <c r="Y1864" s="33">
        <f t="shared" si="436"/>
        <v>2069.1999999999998</v>
      </c>
      <c r="Z1864" s="33">
        <f t="shared" si="437"/>
        <v>133213.62</v>
      </c>
      <c r="AA1864" s="33">
        <f t="shared" si="438"/>
        <v>157500</v>
      </c>
      <c r="AB1864" s="5">
        <v>10</v>
      </c>
      <c r="AC1864" s="6">
        <v>666314.55000000005</v>
      </c>
      <c r="AD1864" s="32">
        <v>1</v>
      </c>
      <c r="AE1864" s="67">
        <f t="shared" si="439"/>
        <v>0.7142857142857143</v>
      </c>
      <c r="AF1864" s="70">
        <f>IF(C1864=Sheet6!$E$3,Sheet6!$E$4,IF('January 2023'!C1864=Sheet6!$F$3,Sheet6!$F$4,IF('January 2023'!C1864=Sheet6!$G$3,Sheet6!$G$4,IF('January 2023'!C1864=Sheet6!$H$3,Sheet6!$H$4,IF('January 2023'!C1864=Sheet6!$I$3,Sheet6!$I$4,IF('January 2023'!C1864=Sheet6!$J$3,Sheet6!$J$4,IF('January 2023'!C1864=Sheet6!$K$3,Sheet6!$K$4,IF('January 2023'!C1864=Sheet6!$L$3,Sheet6!$L$4))))))))</f>
        <v>0.13382829726409717</v>
      </c>
      <c r="AG1864" s="74">
        <f t="shared" si="440"/>
        <v>0.31731037592047928</v>
      </c>
      <c r="AH1864" s="71">
        <v>0.81</v>
      </c>
      <c r="AI1864" s="72">
        <f t="shared" si="441"/>
        <v>0</v>
      </c>
      <c r="AJ1864" s="73">
        <f t="shared" si="442"/>
        <v>0.7142857142857143</v>
      </c>
      <c r="AK1864" s="73">
        <v>0.70834941809745677</v>
      </c>
      <c r="AL1864" s="95">
        <f t="shared" si="443"/>
        <v>1</v>
      </c>
      <c r="AM1864" s="107">
        <v>0</v>
      </c>
      <c r="AN1864" s="98">
        <f t="shared" si="444"/>
        <v>3212.8585999999987</v>
      </c>
      <c r="AO1864" s="99" t="e">
        <f>SUMIF([1]Sheet1!$AB:$AB,E1864,[1]Sheet1!$AA:$AA)</f>
        <v>#VALUE!</v>
      </c>
      <c r="AP1864" s="100" t="str">
        <f t="shared" si="445"/>
        <v/>
      </c>
      <c r="AQ1864" s="97">
        <f t="shared" si="446"/>
        <v>1</v>
      </c>
      <c r="AR1864" s="100">
        <f t="shared" si="447"/>
        <v>1.1823115384147658</v>
      </c>
      <c r="AS1864" s="101">
        <f t="shared" si="448"/>
        <v>0.62484028129049052</v>
      </c>
      <c r="AT1864" s="100">
        <v>0.13382829726409717</v>
      </c>
      <c r="AU1864" s="108">
        <f t="shared" si="449"/>
        <v>0</v>
      </c>
    </row>
    <row r="1865" spans="1:47" hidden="1">
      <c r="A1865" s="21">
        <v>44927</v>
      </c>
      <c r="B1865" s="23" t="s">
        <v>13</v>
      </c>
      <c r="C1865" s="23" t="s">
        <v>1697</v>
      </c>
      <c r="D1865" s="23" t="s">
        <v>1811</v>
      </c>
      <c r="E1865" s="23">
        <v>1001612924</v>
      </c>
      <c r="F1865" s="23" t="s">
        <v>32</v>
      </c>
      <c r="G1865" s="23">
        <v>1069250</v>
      </c>
      <c r="H1865" s="37" t="s">
        <v>20</v>
      </c>
      <c r="I1865" s="4" t="s">
        <v>3535</v>
      </c>
      <c r="J1865" s="4" t="s">
        <v>3572</v>
      </c>
      <c r="K1865" s="24">
        <v>6300.2299999999814</v>
      </c>
      <c r="L1865" s="24">
        <v>6300.2299999999814</v>
      </c>
      <c r="M1865" s="29">
        <v>0</v>
      </c>
      <c r="N1865" s="29">
        <v>0</v>
      </c>
      <c r="O1865" s="29">
        <v>20</v>
      </c>
      <c r="P1865" s="29">
        <v>0</v>
      </c>
      <c r="Q1865" s="29">
        <v>3833.3</v>
      </c>
      <c r="R1865" s="28">
        <v>0</v>
      </c>
      <c r="S1865" s="28">
        <v>245704.74</v>
      </c>
      <c r="T1865" s="28">
        <v>0</v>
      </c>
      <c r="U1865" s="28">
        <v>268900</v>
      </c>
      <c r="V1865" s="29">
        <v>0</v>
      </c>
      <c r="W1865" s="29">
        <v>15</v>
      </c>
      <c r="X1865" s="32">
        <f t="shared" si="435"/>
        <v>20</v>
      </c>
      <c r="Y1865" s="33">
        <f t="shared" si="436"/>
        <v>3833.3</v>
      </c>
      <c r="Z1865" s="33">
        <f t="shared" si="437"/>
        <v>245704.74</v>
      </c>
      <c r="AA1865" s="33">
        <f t="shared" si="438"/>
        <v>268900</v>
      </c>
      <c r="AB1865" s="5">
        <v>15</v>
      </c>
      <c r="AC1865" s="6">
        <v>153759.41</v>
      </c>
      <c r="AD1865" s="32">
        <v>1</v>
      </c>
      <c r="AE1865" s="67">
        <f t="shared" si="439"/>
        <v>0.75</v>
      </c>
      <c r="AF1865" s="70">
        <f>IF(C1865=Sheet6!$E$3,Sheet6!$E$4,IF('January 2023'!C1865=Sheet6!$F$3,Sheet6!$F$4,IF('January 2023'!C1865=Sheet6!$G$3,Sheet6!$G$4,IF('January 2023'!C1865=Sheet6!$H$3,Sheet6!$H$4,IF('January 2023'!C1865=Sheet6!$I$3,Sheet6!$I$4,IF('January 2023'!C1865=Sheet6!$J$3,Sheet6!$J$4,IF('January 2023'!C1865=Sheet6!$K$3,Sheet6!$K$4,IF('January 2023'!C1865=Sheet6!$L$3,Sheet6!$L$4))))))))</f>
        <v>0.13382829726409717</v>
      </c>
      <c r="AG1865" s="74">
        <f t="shared" si="440"/>
        <v>0.60843810464062609</v>
      </c>
      <c r="AH1865" s="71">
        <v>0.81</v>
      </c>
      <c r="AI1865" s="72">
        <f t="shared" si="441"/>
        <v>0</v>
      </c>
      <c r="AJ1865" s="73">
        <f t="shared" si="442"/>
        <v>0.75</v>
      </c>
      <c r="AK1865" s="73">
        <v>0.70834941809745677</v>
      </c>
      <c r="AL1865" s="95">
        <f t="shared" si="443"/>
        <v>1</v>
      </c>
      <c r="AM1865" s="107">
        <v>0</v>
      </c>
      <c r="AN1865" s="98">
        <f t="shared" si="444"/>
        <v>1269.8862999999847</v>
      </c>
      <c r="AO1865" s="99" t="e">
        <f>SUMIF([1]Sheet1!$AB:$AB,E1865,[1]Sheet1!$AA:$AA)</f>
        <v>#VALUE!</v>
      </c>
      <c r="AP1865" s="100" t="str">
        <f t="shared" si="445"/>
        <v/>
      </c>
      <c r="AQ1865" s="97">
        <f t="shared" si="446"/>
        <v>1</v>
      </c>
      <c r="AR1865" s="100">
        <f t="shared" si="447"/>
        <v>1.0944029813995448</v>
      </c>
      <c r="AS1865" s="101">
        <f t="shared" si="448"/>
        <v>0.33412352428421055</v>
      </c>
      <c r="AT1865" s="100">
        <v>0.13382829726409717</v>
      </c>
      <c r="AU1865" s="108">
        <f t="shared" si="449"/>
        <v>0</v>
      </c>
    </row>
    <row r="1866" spans="1:47" hidden="1">
      <c r="A1866" s="21">
        <v>44927</v>
      </c>
      <c r="B1866" s="22" t="s">
        <v>13</v>
      </c>
      <c r="C1866" s="22" t="s">
        <v>1697</v>
      </c>
      <c r="D1866" s="22" t="s">
        <v>1850</v>
      </c>
      <c r="E1866" s="22">
        <v>1000274446</v>
      </c>
      <c r="F1866" s="22" t="s">
        <v>32</v>
      </c>
      <c r="G1866" s="22">
        <v>1069246</v>
      </c>
      <c r="H1866" s="36" t="s">
        <v>20</v>
      </c>
      <c r="I1866" s="4" t="s">
        <v>3537</v>
      </c>
      <c r="J1866" s="4" t="s">
        <v>3574</v>
      </c>
      <c r="K1866" s="25">
        <v>6277.2387096774346</v>
      </c>
      <c r="L1866" s="25">
        <v>6277.2387096774346</v>
      </c>
      <c r="M1866" s="26">
        <v>3</v>
      </c>
      <c r="N1866" s="26">
        <v>0</v>
      </c>
      <c r="O1866" s="26">
        <v>17</v>
      </c>
      <c r="P1866" s="26">
        <v>3600</v>
      </c>
      <c r="Q1866" s="26">
        <v>4184.0000000000009</v>
      </c>
      <c r="R1866" s="27">
        <v>227815.65000000002</v>
      </c>
      <c r="S1866" s="27">
        <v>255941.15999999997</v>
      </c>
      <c r="T1866" s="28">
        <v>0</v>
      </c>
      <c r="U1866" s="27">
        <v>333500</v>
      </c>
      <c r="V1866" s="29">
        <v>0</v>
      </c>
      <c r="W1866" s="26">
        <v>13</v>
      </c>
      <c r="X1866" s="30">
        <f t="shared" si="435"/>
        <v>20</v>
      </c>
      <c r="Y1866" s="31">
        <f t="shared" si="436"/>
        <v>7784.0000000000009</v>
      </c>
      <c r="Z1866" s="31">
        <f t="shared" si="437"/>
        <v>483756.81</v>
      </c>
      <c r="AA1866" s="31">
        <f t="shared" si="438"/>
        <v>333500</v>
      </c>
      <c r="AB1866" s="5">
        <v>13</v>
      </c>
      <c r="AC1866" s="6">
        <v>687774.42999999993</v>
      </c>
      <c r="AD1866" s="30">
        <v>0</v>
      </c>
      <c r="AE1866" s="67">
        <f t="shared" si="439"/>
        <v>0.65</v>
      </c>
      <c r="AF1866" s="70">
        <f>IF(C1866=Sheet6!$E$3,Sheet6!$E$4,IF('January 2023'!C1866=Sheet6!$F$3,Sheet6!$F$4,IF('January 2023'!C1866=Sheet6!$G$3,Sheet6!$G$4,IF('January 2023'!C1866=Sheet6!$H$3,Sheet6!$H$4,IF('January 2023'!C1866=Sheet6!$I$3,Sheet6!$I$4,IF('January 2023'!C1866=Sheet6!$J$3,Sheet6!$J$4,IF('January 2023'!C1866=Sheet6!$K$3,Sheet6!$K$4,IF('January 2023'!C1866=Sheet6!$L$3,Sheet6!$L$4))))))))</f>
        <v>0.13382829726409717</v>
      </c>
      <c r="AG1866" s="74">
        <f t="shared" si="440"/>
        <v>1.2400356844801261</v>
      </c>
      <c r="AH1866" s="71">
        <v>0.81</v>
      </c>
      <c r="AI1866" s="72">
        <f t="shared" si="441"/>
        <v>1</v>
      </c>
      <c r="AJ1866" s="73">
        <f t="shared" si="442"/>
        <v>0.65</v>
      </c>
      <c r="AK1866" s="73">
        <v>0.70834941809745677</v>
      </c>
      <c r="AL1866" s="95">
        <f t="shared" si="443"/>
        <v>0</v>
      </c>
      <c r="AM1866" s="107">
        <v>0</v>
      </c>
      <c r="AN1866" s="98">
        <f t="shared" si="444"/>
        <v>0</v>
      </c>
      <c r="AO1866" s="99" t="e">
        <f>SUMIF([1]Sheet1!$AB:$AB,E1866,[1]Sheet1!$AA:$AA)</f>
        <v>#VALUE!</v>
      </c>
      <c r="AP1866" s="100">
        <f t="shared" si="445"/>
        <v>1</v>
      </c>
      <c r="AQ1866" s="97">
        <f t="shared" si="446"/>
        <v>0</v>
      </c>
      <c r="AR1866" s="100">
        <f t="shared" si="447"/>
        <v>0.68939597976925637</v>
      </c>
      <c r="AS1866" s="101">
        <f t="shared" si="448"/>
        <v>0.145124384348983</v>
      </c>
      <c r="AT1866" s="100">
        <v>0.13382829726409717</v>
      </c>
      <c r="AU1866" s="108">
        <f t="shared" si="449"/>
        <v>0</v>
      </c>
    </row>
    <row r="1867" spans="1:47" hidden="1">
      <c r="A1867" s="21">
        <v>44927</v>
      </c>
      <c r="B1867" s="22" t="s">
        <v>13</v>
      </c>
      <c r="C1867" s="22" t="s">
        <v>1697</v>
      </c>
      <c r="D1867" s="22" t="s">
        <v>1857</v>
      </c>
      <c r="E1867" s="22">
        <v>1001610704</v>
      </c>
      <c r="F1867" s="22" t="s">
        <v>32</v>
      </c>
      <c r="G1867" s="22">
        <v>1069246</v>
      </c>
      <c r="H1867" s="36" t="s">
        <v>20</v>
      </c>
      <c r="I1867" s="4" t="s">
        <v>3537</v>
      </c>
      <c r="J1867" s="4" t="s">
        <v>3574</v>
      </c>
      <c r="K1867" s="25">
        <v>6056.7600000000093</v>
      </c>
      <c r="L1867" s="25">
        <v>6056.7600000000093</v>
      </c>
      <c r="M1867" s="26">
        <v>1</v>
      </c>
      <c r="N1867" s="26">
        <v>0</v>
      </c>
      <c r="O1867" s="26">
        <v>23</v>
      </c>
      <c r="P1867" s="26">
        <v>1200</v>
      </c>
      <c r="Q1867" s="26">
        <v>4474.3</v>
      </c>
      <c r="R1867" s="27">
        <v>75938.55</v>
      </c>
      <c r="S1867" s="27">
        <v>285152.35000000003</v>
      </c>
      <c r="T1867" s="28">
        <v>30000</v>
      </c>
      <c r="U1867" s="27">
        <v>313700</v>
      </c>
      <c r="V1867" s="29">
        <v>1</v>
      </c>
      <c r="W1867" s="26">
        <v>12</v>
      </c>
      <c r="X1867" s="30">
        <f t="shared" si="435"/>
        <v>24</v>
      </c>
      <c r="Y1867" s="31">
        <f t="shared" si="436"/>
        <v>5674.3</v>
      </c>
      <c r="Z1867" s="31">
        <f t="shared" si="437"/>
        <v>361090.9</v>
      </c>
      <c r="AA1867" s="31">
        <f t="shared" si="438"/>
        <v>343700</v>
      </c>
      <c r="AB1867" s="5">
        <v>13</v>
      </c>
      <c r="AC1867" s="6">
        <v>125537.75</v>
      </c>
      <c r="AD1867" s="30">
        <v>0</v>
      </c>
      <c r="AE1867" s="67">
        <f t="shared" si="439"/>
        <v>0.54166666666666663</v>
      </c>
      <c r="AF1867" s="70">
        <f>IF(C1867=Sheet6!$E$3,Sheet6!$E$4,IF('January 2023'!C1867=Sheet6!$F$3,Sheet6!$F$4,IF('January 2023'!C1867=Sheet6!$G$3,Sheet6!$G$4,IF('January 2023'!C1867=Sheet6!$H$3,Sheet6!$H$4,IF('January 2023'!C1867=Sheet6!$I$3,Sheet6!$I$4,IF('January 2023'!C1867=Sheet6!$J$3,Sheet6!$J$4,IF('January 2023'!C1867=Sheet6!$K$3,Sheet6!$K$4,IF('January 2023'!C1867=Sheet6!$L$3,Sheet6!$L$4))))))))</f>
        <v>0.13382829726409717</v>
      </c>
      <c r="AG1867" s="74">
        <f t="shared" si="440"/>
        <v>0.93685402756589187</v>
      </c>
      <c r="AH1867" s="71">
        <v>0.81</v>
      </c>
      <c r="AI1867" s="72">
        <f t="shared" si="441"/>
        <v>1</v>
      </c>
      <c r="AJ1867" s="73">
        <f t="shared" si="442"/>
        <v>0.54166666666666663</v>
      </c>
      <c r="AK1867" s="73">
        <v>0.70834941809745677</v>
      </c>
      <c r="AL1867" s="95">
        <f t="shared" si="443"/>
        <v>0</v>
      </c>
      <c r="AM1867" s="107">
        <v>0</v>
      </c>
      <c r="AN1867" s="98">
        <f t="shared" si="444"/>
        <v>0</v>
      </c>
      <c r="AO1867" s="99" t="e">
        <f>SUMIF([1]Sheet1!$AB:$AB,E1867,[1]Sheet1!$AA:$AA)</f>
        <v>#VALUE!</v>
      </c>
      <c r="AP1867" s="100">
        <f t="shared" si="445"/>
        <v>1</v>
      </c>
      <c r="AQ1867" s="97">
        <f t="shared" si="446"/>
        <v>0</v>
      </c>
      <c r="AR1867" s="100">
        <f t="shared" si="447"/>
        <v>0.95183788901908073</v>
      </c>
      <c r="AS1867" s="101">
        <f t="shared" si="448"/>
        <v>0.10826684008265786</v>
      </c>
      <c r="AT1867" s="100">
        <v>0.13382829726409717</v>
      </c>
      <c r="AU1867" s="108">
        <f t="shared" si="449"/>
        <v>1</v>
      </c>
    </row>
    <row r="1868" spans="1:47" hidden="1">
      <c r="A1868" s="21">
        <v>44927</v>
      </c>
      <c r="B1868" s="23" t="s">
        <v>13</v>
      </c>
      <c r="C1868" s="23" t="s">
        <v>1697</v>
      </c>
      <c r="D1868" s="23" t="s">
        <v>1891</v>
      </c>
      <c r="E1868" s="23">
        <v>1000270101</v>
      </c>
      <c r="F1868" s="23" t="s">
        <v>32</v>
      </c>
      <c r="G1868" s="23">
        <v>1069292</v>
      </c>
      <c r="H1868" s="37" t="s">
        <v>20</v>
      </c>
      <c r="I1868" s="4" t="s">
        <v>3538</v>
      </c>
      <c r="J1868" s="4" t="s">
        <v>3575</v>
      </c>
      <c r="K1868" s="24">
        <v>5952.5999999999767</v>
      </c>
      <c r="L1868" s="24">
        <v>5952.5999999999767</v>
      </c>
      <c r="M1868" s="29">
        <v>0</v>
      </c>
      <c r="N1868" s="29">
        <v>0</v>
      </c>
      <c r="O1868" s="29">
        <v>16</v>
      </c>
      <c r="P1868" s="29">
        <v>0</v>
      </c>
      <c r="Q1868" s="29">
        <v>1886.8999999999999</v>
      </c>
      <c r="R1868" s="28">
        <v>0</v>
      </c>
      <c r="S1868" s="28">
        <v>117800</v>
      </c>
      <c r="T1868" s="28">
        <v>0</v>
      </c>
      <c r="U1868" s="28">
        <v>117800</v>
      </c>
      <c r="V1868" s="29">
        <v>0</v>
      </c>
      <c r="W1868" s="29">
        <v>12</v>
      </c>
      <c r="X1868" s="32">
        <f t="shared" si="435"/>
        <v>16</v>
      </c>
      <c r="Y1868" s="33">
        <f t="shared" si="436"/>
        <v>1886.8999999999999</v>
      </c>
      <c r="Z1868" s="33">
        <f t="shared" si="437"/>
        <v>117800</v>
      </c>
      <c r="AA1868" s="33">
        <f t="shared" si="438"/>
        <v>117800</v>
      </c>
      <c r="AB1868" s="5">
        <v>12</v>
      </c>
      <c r="AC1868" s="6">
        <v>575504.14</v>
      </c>
      <c r="AD1868" s="32">
        <v>1</v>
      </c>
      <c r="AE1868" s="67">
        <f t="shared" si="439"/>
        <v>0.75</v>
      </c>
      <c r="AF1868" s="70">
        <f>IF(C1868=Sheet6!$E$3,Sheet6!$E$4,IF('January 2023'!C1868=Sheet6!$F$3,Sheet6!$F$4,IF('January 2023'!C1868=Sheet6!$G$3,Sheet6!$G$4,IF('January 2023'!C1868=Sheet6!$H$3,Sheet6!$H$4,IF('January 2023'!C1868=Sheet6!$I$3,Sheet6!$I$4,IF('January 2023'!C1868=Sheet6!$J$3,Sheet6!$J$4,IF('January 2023'!C1868=Sheet6!$K$3,Sheet6!$K$4,IF('January 2023'!C1868=Sheet6!$L$3,Sheet6!$L$4))))))))</f>
        <v>0.13382829726409717</v>
      </c>
      <c r="AG1868" s="74">
        <f t="shared" si="440"/>
        <v>0.31698753485871839</v>
      </c>
      <c r="AH1868" s="71">
        <v>0.81</v>
      </c>
      <c r="AI1868" s="72">
        <f t="shared" si="441"/>
        <v>0</v>
      </c>
      <c r="AJ1868" s="73">
        <f t="shared" si="442"/>
        <v>0.75</v>
      </c>
      <c r="AK1868" s="73">
        <v>0.70834941809745677</v>
      </c>
      <c r="AL1868" s="95">
        <f t="shared" si="443"/>
        <v>1</v>
      </c>
      <c r="AM1868" s="107">
        <v>0</v>
      </c>
      <c r="AN1868" s="98">
        <f t="shared" si="444"/>
        <v>2934.7059999999819</v>
      </c>
      <c r="AO1868" s="99" t="e">
        <f>SUMIF([1]Sheet1!$AB:$AB,E1868,[1]Sheet1!$AA:$AA)</f>
        <v>#VALUE!</v>
      </c>
      <c r="AP1868" s="100" t="str">
        <f t="shared" si="445"/>
        <v/>
      </c>
      <c r="AQ1868" s="97">
        <f t="shared" si="446"/>
        <v>1</v>
      </c>
      <c r="AR1868" s="100">
        <f t="shared" si="447"/>
        <v>1</v>
      </c>
      <c r="AS1868" s="101">
        <f t="shared" si="448"/>
        <v>0.68301246514128167</v>
      </c>
      <c r="AT1868" s="100">
        <v>0.13382829726409717</v>
      </c>
      <c r="AU1868" s="108">
        <f t="shared" si="449"/>
        <v>0</v>
      </c>
    </row>
    <row r="1869" spans="1:47" hidden="1">
      <c r="A1869" s="21">
        <v>44927</v>
      </c>
      <c r="B1869" s="23" t="s">
        <v>13</v>
      </c>
      <c r="C1869" s="23" t="s">
        <v>1697</v>
      </c>
      <c r="D1869" s="23" t="s">
        <v>1819</v>
      </c>
      <c r="E1869" s="23">
        <v>1001956912</v>
      </c>
      <c r="F1869" s="23" t="s">
        <v>32</v>
      </c>
      <c r="G1869" s="23">
        <v>1069250</v>
      </c>
      <c r="H1869" s="37" t="s">
        <v>20</v>
      </c>
      <c r="I1869" s="4" t="s">
        <v>3535</v>
      </c>
      <c r="J1869" s="4" t="s">
        <v>3572</v>
      </c>
      <c r="K1869" s="24">
        <v>5803</v>
      </c>
      <c r="L1869" s="24">
        <v>5803</v>
      </c>
      <c r="M1869" s="29">
        <v>0</v>
      </c>
      <c r="N1869" s="29">
        <v>0</v>
      </c>
      <c r="O1869" s="29">
        <v>23</v>
      </c>
      <c r="P1869" s="29">
        <v>0</v>
      </c>
      <c r="Q1869" s="29">
        <v>3709.7000000000007</v>
      </c>
      <c r="R1869" s="28">
        <v>0</v>
      </c>
      <c r="S1869" s="28">
        <v>235003.74999999997</v>
      </c>
      <c r="T1869" s="28">
        <v>0</v>
      </c>
      <c r="U1869" s="28">
        <v>280600</v>
      </c>
      <c r="V1869" s="29">
        <v>0</v>
      </c>
      <c r="W1869" s="29">
        <v>20</v>
      </c>
      <c r="X1869" s="32">
        <f t="shared" si="435"/>
        <v>23</v>
      </c>
      <c r="Y1869" s="33">
        <f t="shared" si="436"/>
        <v>3709.7000000000007</v>
      </c>
      <c r="Z1869" s="33">
        <f t="shared" si="437"/>
        <v>235003.74999999997</v>
      </c>
      <c r="AA1869" s="33">
        <f t="shared" si="438"/>
        <v>280600</v>
      </c>
      <c r="AB1869" s="5">
        <v>20</v>
      </c>
      <c r="AC1869" s="6">
        <v>3655158.46</v>
      </c>
      <c r="AD1869" s="32">
        <v>8</v>
      </c>
      <c r="AE1869" s="67">
        <f t="shared" si="439"/>
        <v>0.86956521739130432</v>
      </c>
      <c r="AF1869" s="70">
        <f>IF(C1869=Sheet6!$E$3,Sheet6!$E$4,IF('January 2023'!C1869=Sheet6!$F$3,Sheet6!$F$4,IF('January 2023'!C1869=Sheet6!$G$3,Sheet6!$G$4,IF('January 2023'!C1869=Sheet6!$H$3,Sheet6!$H$4,IF('January 2023'!C1869=Sheet6!$I$3,Sheet6!$I$4,IF('January 2023'!C1869=Sheet6!$J$3,Sheet6!$J$4,IF('January 2023'!C1869=Sheet6!$K$3,Sheet6!$K$4,IF('January 2023'!C1869=Sheet6!$L$3,Sheet6!$L$4))))))))</f>
        <v>0.13382829726409717</v>
      </c>
      <c r="AG1869" s="74">
        <f t="shared" si="440"/>
        <v>0.63927278993624004</v>
      </c>
      <c r="AH1869" s="71">
        <v>0.81</v>
      </c>
      <c r="AI1869" s="72">
        <f t="shared" si="441"/>
        <v>0</v>
      </c>
      <c r="AJ1869" s="73">
        <f t="shared" si="442"/>
        <v>0.86956521739130432</v>
      </c>
      <c r="AK1869" s="73">
        <v>0.70834941809745677</v>
      </c>
      <c r="AL1869" s="95">
        <f t="shared" si="443"/>
        <v>1</v>
      </c>
      <c r="AM1869" s="107">
        <v>0</v>
      </c>
      <c r="AN1869" s="98">
        <f t="shared" si="444"/>
        <v>990.72999999999956</v>
      </c>
      <c r="AO1869" s="99" t="e">
        <f>SUMIF([1]Sheet1!$AB:$AB,E1869,[1]Sheet1!$AA:$AA)</f>
        <v>#VALUE!</v>
      </c>
      <c r="AP1869" s="100" t="str">
        <f t="shared" si="445"/>
        <v/>
      </c>
      <c r="AQ1869" s="97">
        <f t="shared" si="446"/>
        <v>1</v>
      </c>
      <c r="AR1869" s="100">
        <f t="shared" si="447"/>
        <v>1.1940234996250061</v>
      </c>
      <c r="AS1869" s="101">
        <f t="shared" si="448"/>
        <v>0.23669326614528929</v>
      </c>
      <c r="AT1869" s="100">
        <v>0.13382829726409717</v>
      </c>
      <c r="AU1869" s="108">
        <f t="shared" si="449"/>
        <v>0</v>
      </c>
    </row>
    <row r="1870" spans="1:47" hidden="1">
      <c r="A1870" s="21">
        <v>44927</v>
      </c>
      <c r="B1870" s="22" t="s">
        <v>13</v>
      </c>
      <c r="C1870" s="22" t="s">
        <v>1697</v>
      </c>
      <c r="D1870" s="22" t="s">
        <v>1849</v>
      </c>
      <c r="E1870" s="22">
        <v>1001956408</v>
      </c>
      <c r="F1870" s="22" t="s">
        <v>32</v>
      </c>
      <c r="G1870" s="22">
        <v>1069250</v>
      </c>
      <c r="H1870" s="36" t="s">
        <v>20</v>
      </c>
      <c r="I1870" s="4" t="s">
        <v>3535</v>
      </c>
      <c r="J1870" s="4" t="s">
        <v>3572</v>
      </c>
      <c r="K1870" s="25">
        <v>5487.210000000021</v>
      </c>
      <c r="L1870" s="25">
        <v>5487.210000000021</v>
      </c>
      <c r="M1870" s="26">
        <v>1</v>
      </c>
      <c r="N1870" s="26">
        <v>0</v>
      </c>
      <c r="O1870" s="26">
        <v>16</v>
      </c>
      <c r="P1870" s="26">
        <v>1200</v>
      </c>
      <c r="Q1870" s="26">
        <v>1804.8999999999996</v>
      </c>
      <c r="R1870" s="27">
        <v>75938.55</v>
      </c>
      <c r="S1870" s="27">
        <v>115324.82999999999</v>
      </c>
      <c r="T1870" s="28">
        <v>0</v>
      </c>
      <c r="U1870" s="27">
        <v>114400</v>
      </c>
      <c r="V1870" s="29">
        <v>0</v>
      </c>
      <c r="W1870" s="26">
        <v>12</v>
      </c>
      <c r="X1870" s="30">
        <f t="shared" si="435"/>
        <v>17</v>
      </c>
      <c r="Y1870" s="31">
        <f t="shared" si="436"/>
        <v>3004.8999999999996</v>
      </c>
      <c r="Z1870" s="31">
        <f t="shared" si="437"/>
        <v>191263.38</v>
      </c>
      <c r="AA1870" s="31">
        <f t="shared" si="438"/>
        <v>114400</v>
      </c>
      <c r="AB1870" s="5">
        <v>12</v>
      </c>
      <c r="AC1870" s="6">
        <v>0</v>
      </c>
      <c r="AD1870" s="30">
        <v>0</v>
      </c>
      <c r="AE1870" s="67">
        <f t="shared" si="439"/>
        <v>0.70588235294117652</v>
      </c>
      <c r="AF1870" s="70">
        <f>IF(C1870=Sheet6!$E$3,Sheet6!$E$4,IF('January 2023'!C1870=Sheet6!$F$3,Sheet6!$F$4,IF('January 2023'!C1870=Sheet6!$G$3,Sheet6!$G$4,IF('January 2023'!C1870=Sheet6!$H$3,Sheet6!$H$4,IF('January 2023'!C1870=Sheet6!$I$3,Sheet6!$I$4,IF('January 2023'!C1870=Sheet6!$J$3,Sheet6!$J$4,IF('January 2023'!C1870=Sheet6!$K$3,Sheet6!$K$4,IF('January 2023'!C1870=Sheet6!$L$3,Sheet6!$L$4))))))))</f>
        <v>0.13382829726409717</v>
      </c>
      <c r="AG1870" s="74">
        <f t="shared" si="440"/>
        <v>0.54761891744620461</v>
      </c>
      <c r="AH1870" s="71">
        <v>0.81</v>
      </c>
      <c r="AI1870" s="72">
        <f t="shared" si="441"/>
        <v>0</v>
      </c>
      <c r="AJ1870" s="73">
        <f t="shared" si="442"/>
        <v>0.70588235294117652</v>
      </c>
      <c r="AK1870" s="73">
        <v>0.70834941809745677</v>
      </c>
      <c r="AL1870" s="95">
        <f t="shared" si="443"/>
        <v>0</v>
      </c>
      <c r="AM1870" s="107">
        <v>0</v>
      </c>
      <c r="AN1870" s="98">
        <f t="shared" si="444"/>
        <v>1439.7401000000168</v>
      </c>
      <c r="AO1870" s="99" t="e">
        <f>SUMIF([1]Sheet1!$AB:$AB,E1870,[1]Sheet1!$AA:$AA)</f>
        <v>#VALUE!</v>
      </c>
      <c r="AP1870" s="100" t="str">
        <f t="shared" si="445"/>
        <v/>
      </c>
      <c r="AQ1870" s="97">
        <f t="shared" si="446"/>
        <v>1</v>
      </c>
      <c r="AR1870" s="100">
        <f t="shared" si="447"/>
        <v>0.59812808913028725</v>
      </c>
      <c r="AS1870" s="101">
        <f t="shared" si="448"/>
        <v>0.67245374333630514</v>
      </c>
      <c r="AT1870" s="100">
        <v>0.13382829726409717</v>
      </c>
      <c r="AU1870" s="108">
        <f t="shared" si="449"/>
        <v>0</v>
      </c>
    </row>
    <row r="1871" spans="1:47" hidden="1">
      <c r="A1871" s="21">
        <v>44927</v>
      </c>
      <c r="B1871" s="23" t="s">
        <v>13</v>
      </c>
      <c r="C1871" s="23" t="s">
        <v>1697</v>
      </c>
      <c r="D1871" s="23" t="s">
        <v>1882</v>
      </c>
      <c r="E1871" s="23">
        <v>1000270502</v>
      </c>
      <c r="F1871" s="23" t="s">
        <v>32</v>
      </c>
      <c r="G1871" s="23">
        <v>1069292</v>
      </c>
      <c r="H1871" s="37" t="s">
        <v>20</v>
      </c>
      <c r="I1871" s="4" t="s">
        <v>3538</v>
      </c>
      <c r="J1871" s="4" t="s">
        <v>3575</v>
      </c>
      <c r="K1871" s="24">
        <v>5373.4407890100001</v>
      </c>
      <c r="L1871" s="24">
        <v>5373.4407890100001</v>
      </c>
      <c r="M1871" s="29">
        <v>1</v>
      </c>
      <c r="N1871" s="29">
        <v>0</v>
      </c>
      <c r="O1871" s="29">
        <v>16</v>
      </c>
      <c r="P1871" s="29">
        <v>1200</v>
      </c>
      <c r="Q1871" s="29">
        <v>3690.2000000000003</v>
      </c>
      <c r="R1871" s="28">
        <v>75938.55</v>
      </c>
      <c r="S1871" s="28">
        <v>238080.07999999996</v>
      </c>
      <c r="T1871" s="28">
        <v>41000</v>
      </c>
      <c r="U1871" s="28">
        <v>356800</v>
      </c>
      <c r="V1871" s="29">
        <v>1</v>
      </c>
      <c r="W1871" s="29">
        <v>8</v>
      </c>
      <c r="X1871" s="32">
        <f t="shared" si="435"/>
        <v>17</v>
      </c>
      <c r="Y1871" s="33">
        <f t="shared" si="436"/>
        <v>4890.2000000000007</v>
      </c>
      <c r="Z1871" s="33">
        <f t="shared" si="437"/>
        <v>314018.62999999995</v>
      </c>
      <c r="AA1871" s="33">
        <f t="shared" si="438"/>
        <v>397800</v>
      </c>
      <c r="AB1871" s="5">
        <v>9</v>
      </c>
      <c r="AC1871" s="6">
        <v>1588877.77</v>
      </c>
      <c r="AD1871" s="32">
        <v>3</v>
      </c>
      <c r="AE1871" s="67">
        <f t="shared" si="439"/>
        <v>0.52941176470588236</v>
      </c>
      <c r="AF1871" s="70">
        <f>IF(C1871=Sheet6!$E$3,Sheet6!$E$4,IF('January 2023'!C1871=Sheet6!$F$3,Sheet6!$F$4,IF('January 2023'!C1871=Sheet6!$G$3,Sheet6!$G$4,IF('January 2023'!C1871=Sheet6!$H$3,Sheet6!$H$4,IF('January 2023'!C1871=Sheet6!$I$3,Sheet6!$I$4,IF('January 2023'!C1871=Sheet6!$J$3,Sheet6!$J$4,IF('January 2023'!C1871=Sheet6!$K$3,Sheet6!$K$4,IF('January 2023'!C1871=Sheet6!$L$3,Sheet6!$L$4))))))))</f>
        <v>0.13382829726409717</v>
      </c>
      <c r="AG1871" s="74">
        <f t="shared" si="440"/>
        <v>0.91006864912360341</v>
      </c>
      <c r="AH1871" s="71">
        <v>0.81</v>
      </c>
      <c r="AI1871" s="72">
        <f t="shared" si="441"/>
        <v>1</v>
      </c>
      <c r="AJ1871" s="73">
        <f t="shared" si="442"/>
        <v>0.52941176470588236</v>
      </c>
      <c r="AK1871" s="73">
        <v>0.70834941809745677</v>
      </c>
      <c r="AL1871" s="95">
        <f t="shared" si="443"/>
        <v>0</v>
      </c>
      <c r="AM1871" s="107">
        <v>0</v>
      </c>
      <c r="AN1871" s="98">
        <f t="shared" si="444"/>
        <v>0</v>
      </c>
      <c r="AO1871" s="99" t="e">
        <f>SUMIF([1]Sheet1!$AB:$AB,E1871,[1]Sheet1!$AA:$AA)</f>
        <v>#VALUE!</v>
      </c>
      <c r="AP1871" s="100">
        <f t="shared" si="445"/>
        <v>1</v>
      </c>
      <c r="AQ1871" s="97">
        <f t="shared" si="446"/>
        <v>0</v>
      </c>
      <c r="AR1871" s="100">
        <f t="shared" si="447"/>
        <v>1.2668038198880114</v>
      </c>
      <c r="AS1871" s="101">
        <f t="shared" si="448"/>
        <v>-0.15287844107010318</v>
      </c>
      <c r="AT1871" s="100">
        <v>0.13382829726409717</v>
      </c>
      <c r="AU1871" s="108">
        <f t="shared" si="449"/>
        <v>1</v>
      </c>
    </row>
    <row r="1872" spans="1:47" hidden="1">
      <c r="A1872" s="21">
        <v>44927</v>
      </c>
      <c r="B1872" s="22" t="s">
        <v>13</v>
      </c>
      <c r="C1872" s="22" t="s">
        <v>1697</v>
      </c>
      <c r="D1872" s="22" t="s">
        <v>1962</v>
      </c>
      <c r="E1872" s="22">
        <v>1001612930</v>
      </c>
      <c r="F1872" s="22" t="s">
        <v>32</v>
      </c>
      <c r="G1872" s="22">
        <v>1069250</v>
      </c>
      <c r="H1872" s="36" t="s">
        <v>20</v>
      </c>
      <c r="I1872" s="4" t="s">
        <v>3535</v>
      </c>
      <c r="J1872" s="4" t="s">
        <v>3572</v>
      </c>
      <c r="K1872" s="25">
        <v>5222.1499999999651</v>
      </c>
      <c r="L1872" s="25">
        <v>5222.1499999999651</v>
      </c>
      <c r="M1872" s="26">
        <v>1</v>
      </c>
      <c r="N1872" s="26">
        <v>0</v>
      </c>
      <c r="O1872" s="26">
        <v>18</v>
      </c>
      <c r="P1872" s="26">
        <v>1200</v>
      </c>
      <c r="Q1872" s="26">
        <v>829.40000000000009</v>
      </c>
      <c r="R1872" s="27">
        <v>75938.55</v>
      </c>
      <c r="S1872" s="27">
        <v>52735.44</v>
      </c>
      <c r="T1872" s="28">
        <v>40000</v>
      </c>
      <c r="U1872" s="27">
        <v>63300</v>
      </c>
      <c r="V1872" s="29">
        <v>1</v>
      </c>
      <c r="W1872" s="26">
        <v>5</v>
      </c>
      <c r="X1872" s="30">
        <f t="shared" si="435"/>
        <v>19</v>
      </c>
      <c r="Y1872" s="31">
        <f t="shared" si="436"/>
        <v>2029.4</v>
      </c>
      <c r="Z1872" s="31">
        <f t="shared" si="437"/>
        <v>128673.99</v>
      </c>
      <c r="AA1872" s="31">
        <f t="shared" si="438"/>
        <v>103300</v>
      </c>
      <c r="AB1872" s="5">
        <v>6</v>
      </c>
      <c r="AC1872" s="6">
        <v>8763908.7400000002</v>
      </c>
      <c r="AD1872" s="30">
        <v>13</v>
      </c>
      <c r="AE1872" s="67">
        <f t="shared" si="439"/>
        <v>0.31578947368421051</v>
      </c>
      <c r="AF1872" s="70">
        <f>IF(C1872=Sheet6!$E$3,Sheet6!$E$4,IF('January 2023'!C1872=Sheet6!$F$3,Sheet6!$F$4,IF('January 2023'!C1872=Sheet6!$G$3,Sheet6!$G$4,IF('January 2023'!C1872=Sheet6!$H$3,Sheet6!$H$4,IF('January 2023'!C1872=Sheet6!$I$3,Sheet6!$I$4,IF('January 2023'!C1872=Sheet6!$J$3,Sheet6!$J$4,IF('January 2023'!C1872=Sheet6!$K$3,Sheet6!$K$4,IF('January 2023'!C1872=Sheet6!$L$3,Sheet6!$L$4))))))))</f>
        <v>0.13382829726409717</v>
      </c>
      <c r="AG1872" s="74">
        <f t="shared" si="440"/>
        <v>0.38861388508564743</v>
      </c>
      <c r="AH1872" s="71">
        <v>0.81</v>
      </c>
      <c r="AI1872" s="72">
        <f t="shared" si="441"/>
        <v>0</v>
      </c>
      <c r="AJ1872" s="73">
        <f t="shared" si="442"/>
        <v>0.31578947368421051</v>
      </c>
      <c r="AK1872" s="73">
        <v>0.70834941809745677</v>
      </c>
      <c r="AL1872" s="95">
        <f t="shared" si="443"/>
        <v>0</v>
      </c>
      <c r="AM1872" s="107">
        <v>0</v>
      </c>
      <c r="AN1872" s="98">
        <f t="shared" si="444"/>
        <v>2200.5414999999716</v>
      </c>
      <c r="AO1872" s="99" t="e">
        <f>SUMIF([1]Sheet1!$AB:$AB,E1872,[1]Sheet1!$AA:$AA)</f>
        <v>#VALUE!</v>
      </c>
      <c r="AP1872" s="100" t="str">
        <f t="shared" si="445"/>
        <v/>
      </c>
      <c r="AQ1872" s="97">
        <f t="shared" si="446"/>
        <v>1</v>
      </c>
      <c r="AR1872" s="100">
        <f t="shared" si="447"/>
        <v>0.80280404765562952</v>
      </c>
      <c r="AS1872" s="101">
        <f t="shared" si="448"/>
        <v>0.6880192000780625</v>
      </c>
      <c r="AT1872" s="100">
        <v>0.13382829726409717</v>
      </c>
      <c r="AU1872" s="108">
        <f t="shared" si="449"/>
        <v>0</v>
      </c>
    </row>
    <row r="1873" spans="1:47" hidden="1">
      <c r="A1873" s="21">
        <v>44927</v>
      </c>
      <c r="B1873" s="23" t="s">
        <v>13</v>
      </c>
      <c r="C1873" s="23" t="s">
        <v>1697</v>
      </c>
      <c r="D1873" s="23" t="s">
        <v>1833</v>
      </c>
      <c r="E1873" s="23">
        <v>1000264909</v>
      </c>
      <c r="F1873" s="23" t="s">
        <v>32</v>
      </c>
      <c r="G1873" s="23">
        <v>1069250</v>
      </c>
      <c r="H1873" s="37" t="s">
        <v>20</v>
      </c>
      <c r="I1873" s="4" t="s">
        <v>3535</v>
      </c>
      <c r="J1873" s="4" t="s">
        <v>3572</v>
      </c>
      <c r="K1873" s="24">
        <v>5217.7000000000116</v>
      </c>
      <c r="L1873" s="24">
        <v>5217.7000000000116</v>
      </c>
      <c r="M1873" s="29">
        <v>0</v>
      </c>
      <c r="N1873" s="29">
        <v>0</v>
      </c>
      <c r="O1873" s="29">
        <v>8</v>
      </c>
      <c r="P1873" s="29">
        <v>0</v>
      </c>
      <c r="Q1873" s="29">
        <v>1202.3000000000002</v>
      </c>
      <c r="R1873" s="28">
        <v>0</v>
      </c>
      <c r="S1873" s="28">
        <v>74668.09</v>
      </c>
      <c r="T1873" s="28">
        <v>0</v>
      </c>
      <c r="U1873" s="28">
        <v>95800</v>
      </c>
      <c r="V1873" s="29">
        <v>0</v>
      </c>
      <c r="W1873" s="29">
        <v>6</v>
      </c>
      <c r="X1873" s="32">
        <f t="shared" si="435"/>
        <v>8</v>
      </c>
      <c r="Y1873" s="33">
        <f t="shared" si="436"/>
        <v>1202.3000000000002</v>
      </c>
      <c r="Z1873" s="33">
        <f t="shared" si="437"/>
        <v>74668.09</v>
      </c>
      <c r="AA1873" s="33">
        <f t="shared" si="438"/>
        <v>95800</v>
      </c>
      <c r="AB1873" s="5">
        <v>6</v>
      </c>
      <c r="AC1873" s="6">
        <v>1143243.44</v>
      </c>
      <c r="AD1873" s="32">
        <v>1</v>
      </c>
      <c r="AE1873" s="67">
        <f t="shared" si="439"/>
        <v>0.75</v>
      </c>
      <c r="AF1873" s="70">
        <f>IF(C1873=Sheet6!$E$3,Sheet6!$E$4,IF('January 2023'!C1873=Sheet6!$F$3,Sheet6!$F$4,IF('January 2023'!C1873=Sheet6!$G$3,Sheet6!$G$4,IF('January 2023'!C1873=Sheet6!$H$3,Sheet6!$H$4,IF('January 2023'!C1873=Sheet6!$I$3,Sheet6!$I$4,IF('January 2023'!C1873=Sheet6!$J$3,Sheet6!$J$4,IF('January 2023'!C1873=Sheet6!$K$3,Sheet6!$K$4,IF('January 2023'!C1873=Sheet6!$L$3,Sheet6!$L$4))))))))</f>
        <v>0.13382829726409717</v>
      </c>
      <c r="AG1873" s="74">
        <f t="shared" si="440"/>
        <v>0.23042719972401585</v>
      </c>
      <c r="AH1873" s="71">
        <v>0.81</v>
      </c>
      <c r="AI1873" s="72">
        <f t="shared" si="441"/>
        <v>0</v>
      </c>
      <c r="AJ1873" s="73">
        <f t="shared" si="442"/>
        <v>0.75</v>
      </c>
      <c r="AK1873" s="73">
        <v>0.70834941809745677</v>
      </c>
      <c r="AL1873" s="95">
        <f t="shared" si="443"/>
        <v>1</v>
      </c>
      <c r="AM1873" s="107">
        <v>0</v>
      </c>
      <c r="AN1873" s="98">
        <f t="shared" si="444"/>
        <v>3024.0370000000094</v>
      </c>
      <c r="AO1873" s="99" t="e">
        <f>SUMIF([1]Sheet1!$AB:$AB,E1873,[1]Sheet1!$AA:$AA)</f>
        <v>#VALUE!</v>
      </c>
      <c r="AP1873" s="100" t="str">
        <f t="shared" si="445"/>
        <v/>
      </c>
      <c r="AQ1873" s="97">
        <f t="shared" si="446"/>
        <v>1</v>
      </c>
      <c r="AR1873" s="100">
        <f t="shared" si="447"/>
        <v>1.28301125688363</v>
      </c>
      <c r="AS1873" s="101">
        <f t="shared" si="448"/>
        <v>0.70435930886191511</v>
      </c>
      <c r="AT1873" s="100">
        <v>0.13382829726409717</v>
      </c>
      <c r="AU1873" s="108">
        <f t="shared" si="449"/>
        <v>0</v>
      </c>
    </row>
    <row r="1874" spans="1:47" hidden="1">
      <c r="A1874" s="21">
        <v>44927</v>
      </c>
      <c r="B1874" s="23" t="s">
        <v>13</v>
      </c>
      <c r="C1874" s="23" t="s">
        <v>1697</v>
      </c>
      <c r="D1874" s="23" t="s">
        <v>1827</v>
      </c>
      <c r="E1874" s="23">
        <v>1001957404</v>
      </c>
      <c r="F1874" s="23" t="s">
        <v>32</v>
      </c>
      <c r="G1874" s="23">
        <v>1069250</v>
      </c>
      <c r="H1874" s="37" t="s">
        <v>20</v>
      </c>
      <c r="I1874" s="4" t="s">
        <v>3535</v>
      </c>
      <c r="J1874" s="4" t="s">
        <v>3572</v>
      </c>
      <c r="K1874" s="24">
        <v>5147.0599999999977</v>
      </c>
      <c r="L1874" s="24">
        <v>5147.0599999999977</v>
      </c>
      <c r="M1874" s="29">
        <v>0</v>
      </c>
      <c r="N1874" s="29">
        <v>0</v>
      </c>
      <c r="O1874" s="29">
        <v>22</v>
      </c>
      <c r="P1874" s="29">
        <v>0</v>
      </c>
      <c r="Q1874" s="29">
        <v>4772.2999999999993</v>
      </c>
      <c r="R1874" s="28">
        <v>0</v>
      </c>
      <c r="S1874" s="28">
        <v>289212.21999999997</v>
      </c>
      <c r="T1874" s="28">
        <v>0</v>
      </c>
      <c r="U1874" s="28">
        <v>441750</v>
      </c>
      <c r="V1874" s="29">
        <v>0</v>
      </c>
      <c r="W1874" s="29">
        <v>18</v>
      </c>
      <c r="X1874" s="32">
        <f t="shared" si="435"/>
        <v>22</v>
      </c>
      <c r="Y1874" s="33">
        <f t="shared" si="436"/>
        <v>4772.2999999999993</v>
      </c>
      <c r="Z1874" s="33">
        <f t="shared" si="437"/>
        <v>289212.21999999997</v>
      </c>
      <c r="AA1874" s="33">
        <f t="shared" si="438"/>
        <v>441750</v>
      </c>
      <c r="AB1874" s="5">
        <v>18</v>
      </c>
      <c r="AC1874" s="6">
        <v>-42917.27</v>
      </c>
      <c r="AD1874" s="32">
        <v>1</v>
      </c>
      <c r="AE1874" s="67">
        <f t="shared" si="439"/>
        <v>0.81818181818181823</v>
      </c>
      <c r="AF1874" s="70">
        <f>IF(C1874=Sheet6!$E$3,Sheet6!$E$4,IF('January 2023'!C1874=Sheet6!$F$3,Sheet6!$F$4,IF('January 2023'!C1874=Sheet6!$G$3,Sheet6!$G$4,IF('January 2023'!C1874=Sheet6!$H$3,Sheet6!$H$4,IF('January 2023'!C1874=Sheet6!$I$3,Sheet6!$I$4,IF('January 2023'!C1874=Sheet6!$J$3,Sheet6!$J$4,IF('January 2023'!C1874=Sheet6!$K$3,Sheet6!$K$4,IF('January 2023'!C1874=Sheet6!$L$3,Sheet6!$L$4))))))))</f>
        <v>0.13382829726409717</v>
      </c>
      <c r="AG1874" s="74">
        <f t="shared" si="440"/>
        <v>0.9271895023566854</v>
      </c>
      <c r="AH1874" s="71">
        <v>0.81</v>
      </c>
      <c r="AI1874" s="72">
        <f t="shared" si="441"/>
        <v>1</v>
      </c>
      <c r="AJ1874" s="73">
        <f t="shared" si="442"/>
        <v>0.81818181818181823</v>
      </c>
      <c r="AK1874" s="73">
        <v>0.70834941809745677</v>
      </c>
      <c r="AL1874" s="95">
        <f t="shared" si="443"/>
        <v>1</v>
      </c>
      <c r="AM1874" s="107">
        <v>0</v>
      </c>
      <c r="AN1874" s="98">
        <f t="shared" si="444"/>
        <v>0</v>
      </c>
      <c r="AO1874" s="99" t="e">
        <f>SUMIF([1]Sheet1!$AB:$AB,E1874,[1]Sheet1!$AA:$AA)</f>
        <v>#VALUE!</v>
      </c>
      <c r="AP1874" s="100">
        <f t="shared" si="445"/>
        <v>1</v>
      </c>
      <c r="AQ1874" s="97">
        <f t="shared" si="446"/>
        <v>0</v>
      </c>
      <c r="AR1874" s="100">
        <f t="shared" si="447"/>
        <v>1.5274250859801153</v>
      </c>
      <c r="AS1874" s="101">
        <f t="shared" si="448"/>
        <v>-0.41621250535702048</v>
      </c>
      <c r="AT1874" s="100">
        <v>0.13382829726409717</v>
      </c>
      <c r="AU1874" s="108">
        <f t="shared" si="449"/>
        <v>1</v>
      </c>
    </row>
    <row r="1875" spans="1:47" hidden="1">
      <c r="A1875" s="21">
        <v>44927</v>
      </c>
      <c r="B1875" s="23" t="s">
        <v>13</v>
      </c>
      <c r="C1875" s="23" t="s">
        <v>1697</v>
      </c>
      <c r="D1875" s="23" t="s">
        <v>1810</v>
      </c>
      <c r="E1875" s="23">
        <v>1000270173</v>
      </c>
      <c r="F1875" s="23" t="s">
        <v>32</v>
      </c>
      <c r="G1875" s="23">
        <v>1069292</v>
      </c>
      <c r="H1875" s="37" t="s">
        <v>20</v>
      </c>
      <c r="I1875" s="4" t="s">
        <v>3538</v>
      </c>
      <c r="J1875" s="4" t="s">
        <v>3575</v>
      </c>
      <c r="K1875" s="24">
        <v>5089.7300000000032</v>
      </c>
      <c r="L1875" s="24">
        <v>5089.7300000000032</v>
      </c>
      <c r="M1875" s="29">
        <v>0</v>
      </c>
      <c r="N1875" s="29">
        <v>0</v>
      </c>
      <c r="O1875" s="29">
        <v>22</v>
      </c>
      <c r="P1875" s="29">
        <v>0</v>
      </c>
      <c r="Q1875" s="29">
        <v>4312.7000000000007</v>
      </c>
      <c r="R1875" s="28">
        <v>0</v>
      </c>
      <c r="S1875" s="28">
        <v>275436.94000000006</v>
      </c>
      <c r="T1875" s="28">
        <v>0</v>
      </c>
      <c r="U1875" s="28">
        <v>284800</v>
      </c>
      <c r="V1875" s="29">
        <v>0</v>
      </c>
      <c r="W1875" s="29">
        <v>14</v>
      </c>
      <c r="X1875" s="32">
        <f t="shared" si="435"/>
        <v>22</v>
      </c>
      <c r="Y1875" s="33">
        <f t="shared" si="436"/>
        <v>4312.7000000000007</v>
      </c>
      <c r="Z1875" s="33">
        <f t="shared" si="437"/>
        <v>275436.94000000006</v>
      </c>
      <c r="AA1875" s="33">
        <f t="shared" si="438"/>
        <v>284800</v>
      </c>
      <c r="AB1875" s="5">
        <v>14</v>
      </c>
      <c r="AC1875" s="6">
        <v>1015891.12</v>
      </c>
      <c r="AD1875" s="32">
        <v>1</v>
      </c>
      <c r="AE1875" s="67">
        <f t="shared" si="439"/>
        <v>0.63636363636363635</v>
      </c>
      <c r="AF1875" s="70">
        <f>IF(C1875=Sheet6!$E$3,Sheet6!$E$4,IF('January 2023'!C1875=Sheet6!$F$3,Sheet6!$F$4,IF('January 2023'!C1875=Sheet6!$G$3,Sheet6!$G$4,IF('January 2023'!C1875=Sheet6!$H$3,Sheet6!$H$4,IF('January 2023'!C1875=Sheet6!$I$3,Sheet6!$I$4,IF('January 2023'!C1875=Sheet6!$J$3,Sheet6!$J$4,IF('January 2023'!C1875=Sheet6!$K$3,Sheet6!$K$4,IF('January 2023'!C1875=Sheet6!$L$3,Sheet6!$L$4))))))))</f>
        <v>0.13382829726409717</v>
      </c>
      <c r="AG1875" s="74">
        <f t="shared" si="440"/>
        <v>0.84733374854854737</v>
      </c>
      <c r="AH1875" s="71">
        <v>0.81</v>
      </c>
      <c r="AI1875" s="72">
        <f t="shared" si="441"/>
        <v>1</v>
      </c>
      <c r="AJ1875" s="73">
        <f t="shared" si="442"/>
        <v>0.63636363636363635</v>
      </c>
      <c r="AK1875" s="73">
        <v>0.70834941809745677</v>
      </c>
      <c r="AL1875" s="95">
        <f t="shared" si="443"/>
        <v>0</v>
      </c>
      <c r="AM1875" s="107">
        <v>0</v>
      </c>
      <c r="AN1875" s="98">
        <f t="shared" si="444"/>
        <v>0</v>
      </c>
      <c r="AO1875" s="99" t="e">
        <f>SUMIF([1]Sheet1!$AB:$AB,E1875,[1]Sheet1!$AA:$AA)</f>
        <v>#VALUE!</v>
      </c>
      <c r="AP1875" s="100">
        <f t="shared" si="445"/>
        <v>1</v>
      </c>
      <c r="AQ1875" s="97">
        <f t="shared" si="446"/>
        <v>0</v>
      </c>
      <c r="AR1875" s="100">
        <f t="shared" si="447"/>
        <v>1.0339934795964547</v>
      </c>
      <c r="AS1875" s="101">
        <f t="shared" si="448"/>
        <v>0.12386242895878008</v>
      </c>
      <c r="AT1875" s="100">
        <v>0.13382829726409717</v>
      </c>
      <c r="AU1875" s="108">
        <f t="shared" si="449"/>
        <v>1</v>
      </c>
    </row>
    <row r="1876" spans="1:47" hidden="1">
      <c r="A1876" s="21">
        <v>44927</v>
      </c>
      <c r="B1876" s="22" t="s">
        <v>13</v>
      </c>
      <c r="C1876" s="22" t="s">
        <v>1697</v>
      </c>
      <c r="D1876" s="22" t="s">
        <v>1845</v>
      </c>
      <c r="E1876" s="22">
        <v>1000270494</v>
      </c>
      <c r="F1876" s="22" t="s">
        <v>32</v>
      </c>
      <c r="G1876" s="22">
        <v>1069292</v>
      </c>
      <c r="H1876" s="36" t="s">
        <v>20</v>
      </c>
      <c r="I1876" s="4" t="s">
        <v>3538</v>
      </c>
      <c r="J1876" s="4" t="s">
        <v>3575</v>
      </c>
      <c r="K1876" s="25">
        <v>5003.3700000000026</v>
      </c>
      <c r="L1876" s="25">
        <v>5003.3700000000026</v>
      </c>
      <c r="M1876" s="26">
        <v>0</v>
      </c>
      <c r="N1876" s="26">
        <v>0</v>
      </c>
      <c r="O1876" s="26">
        <v>12</v>
      </c>
      <c r="P1876" s="26">
        <v>0</v>
      </c>
      <c r="Q1876" s="26">
        <v>3570.4</v>
      </c>
      <c r="R1876" s="27">
        <v>0</v>
      </c>
      <c r="S1876" s="27">
        <v>222762.12</v>
      </c>
      <c r="T1876" s="28">
        <v>0</v>
      </c>
      <c r="U1876" s="27">
        <v>235700</v>
      </c>
      <c r="V1876" s="29">
        <v>0</v>
      </c>
      <c r="W1876" s="26">
        <v>10</v>
      </c>
      <c r="X1876" s="30">
        <f t="shared" si="435"/>
        <v>12</v>
      </c>
      <c r="Y1876" s="31">
        <f t="shared" si="436"/>
        <v>3570.4</v>
      </c>
      <c r="Z1876" s="31">
        <f t="shared" si="437"/>
        <v>222762.12</v>
      </c>
      <c r="AA1876" s="31">
        <f t="shared" si="438"/>
        <v>235700</v>
      </c>
      <c r="AB1876" s="5">
        <v>10</v>
      </c>
      <c r="AC1876" s="6">
        <v>0</v>
      </c>
      <c r="AD1876" s="30">
        <v>1</v>
      </c>
      <c r="AE1876" s="67">
        <f t="shared" si="439"/>
        <v>0.83333333333333337</v>
      </c>
      <c r="AF1876" s="70">
        <f>IF(C1876=Sheet6!$E$3,Sheet6!$E$4,IF('January 2023'!C1876=Sheet6!$F$3,Sheet6!$F$4,IF('January 2023'!C1876=Sheet6!$G$3,Sheet6!$G$4,IF('January 2023'!C1876=Sheet6!$H$3,Sheet6!$H$4,IF('January 2023'!C1876=Sheet6!$I$3,Sheet6!$I$4,IF('January 2023'!C1876=Sheet6!$J$3,Sheet6!$J$4,IF('January 2023'!C1876=Sheet6!$K$3,Sheet6!$K$4,IF('January 2023'!C1876=Sheet6!$L$3,Sheet6!$L$4))))))))</f>
        <v>0.13382829726409717</v>
      </c>
      <c r="AG1876" s="74">
        <f t="shared" si="440"/>
        <v>0.71359903425091453</v>
      </c>
      <c r="AH1876" s="71">
        <v>0.81</v>
      </c>
      <c r="AI1876" s="72">
        <f t="shared" si="441"/>
        <v>0</v>
      </c>
      <c r="AJ1876" s="73">
        <f t="shared" si="442"/>
        <v>0.83333333333333337</v>
      </c>
      <c r="AK1876" s="73">
        <v>0.70834941809745677</v>
      </c>
      <c r="AL1876" s="95">
        <f t="shared" si="443"/>
        <v>1</v>
      </c>
      <c r="AM1876" s="107">
        <v>0</v>
      </c>
      <c r="AN1876" s="98">
        <f t="shared" si="444"/>
        <v>482.3297000000025</v>
      </c>
      <c r="AO1876" s="99" t="e">
        <f>SUMIF([1]Sheet1!$AB:$AB,E1876,[1]Sheet1!$AA:$AA)</f>
        <v>#VALUE!</v>
      </c>
      <c r="AP1876" s="100" t="str">
        <f t="shared" si="445"/>
        <v/>
      </c>
      <c r="AQ1876" s="97">
        <f t="shared" si="446"/>
        <v>1</v>
      </c>
      <c r="AR1876" s="100">
        <f t="shared" si="447"/>
        <v>1.0580793538865585</v>
      </c>
      <c r="AS1876" s="101">
        <f t="shared" si="448"/>
        <v>0.24495559490572028</v>
      </c>
      <c r="AT1876" s="100">
        <v>0.13382829726409717</v>
      </c>
      <c r="AU1876" s="108">
        <f t="shared" si="449"/>
        <v>0</v>
      </c>
    </row>
    <row r="1877" spans="1:47" hidden="1">
      <c r="A1877" s="21">
        <v>44927</v>
      </c>
      <c r="B1877" s="23" t="s">
        <v>13</v>
      </c>
      <c r="C1877" s="23" t="s">
        <v>1697</v>
      </c>
      <c r="D1877" s="23" t="s">
        <v>1804</v>
      </c>
      <c r="E1877" s="23">
        <v>1000273502</v>
      </c>
      <c r="F1877" s="23" t="s">
        <v>32</v>
      </c>
      <c r="G1877" s="23">
        <v>1069246</v>
      </c>
      <c r="H1877" s="37" t="s">
        <v>20</v>
      </c>
      <c r="I1877" s="4" t="s">
        <v>3536</v>
      </c>
      <c r="J1877" s="4" t="s">
        <v>3573</v>
      </c>
      <c r="K1877" s="24">
        <v>4953.8000000000175</v>
      </c>
      <c r="L1877" s="24">
        <v>4953.8000000000175</v>
      </c>
      <c r="M1877" s="29">
        <v>0</v>
      </c>
      <c r="N1877" s="29">
        <v>0</v>
      </c>
      <c r="O1877" s="29">
        <v>31</v>
      </c>
      <c r="P1877" s="29">
        <v>0</v>
      </c>
      <c r="Q1877" s="29">
        <v>5088.3999999999987</v>
      </c>
      <c r="R1877" s="28">
        <v>0</v>
      </c>
      <c r="S1877" s="28">
        <v>321227.09999999992</v>
      </c>
      <c r="T1877" s="28">
        <v>30000</v>
      </c>
      <c r="U1877" s="28">
        <v>354800</v>
      </c>
      <c r="V1877" s="29">
        <v>1</v>
      </c>
      <c r="W1877" s="29">
        <v>20</v>
      </c>
      <c r="X1877" s="32">
        <f t="shared" si="435"/>
        <v>31</v>
      </c>
      <c r="Y1877" s="33">
        <f t="shared" si="436"/>
        <v>5088.3999999999987</v>
      </c>
      <c r="Z1877" s="33">
        <f t="shared" si="437"/>
        <v>321227.09999999992</v>
      </c>
      <c r="AA1877" s="33">
        <f t="shared" si="438"/>
        <v>384800</v>
      </c>
      <c r="AB1877" s="5">
        <v>21</v>
      </c>
      <c r="AC1877" s="6">
        <v>1464965.6400000001</v>
      </c>
      <c r="AD1877" s="32">
        <v>4</v>
      </c>
      <c r="AE1877" s="67">
        <f t="shared" si="439"/>
        <v>0.67741935483870963</v>
      </c>
      <c r="AF1877" s="70">
        <f>IF(C1877=Sheet6!$E$3,Sheet6!$E$4,IF('January 2023'!C1877=Sheet6!$F$3,Sheet6!$F$4,IF('January 2023'!C1877=Sheet6!$G$3,Sheet6!$G$4,IF('January 2023'!C1877=Sheet6!$H$3,Sheet6!$H$4,IF('January 2023'!C1877=Sheet6!$I$3,Sheet6!$I$4,IF('January 2023'!C1877=Sheet6!$J$3,Sheet6!$J$4,IF('January 2023'!C1877=Sheet6!$K$3,Sheet6!$K$4,IF('January 2023'!C1877=Sheet6!$L$3,Sheet6!$L$4))))))))</f>
        <v>0.13382829726409717</v>
      </c>
      <c r="AG1877" s="74">
        <f t="shared" si="440"/>
        <v>1.0271710605999396</v>
      </c>
      <c r="AH1877" s="71">
        <v>0.81</v>
      </c>
      <c r="AI1877" s="72">
        <f t="shared" si="441"/>
        <v>1</v>
      </c>
      <c r="AJ1877" s="73">
        <f t="shared" si="442"/>
        <v>0.67741935483870963</v>
      </c>
      <c r="AK1877" s="73">
        <v>0.70834941809745677</v>
      </c>
      <c r="AL1877" s="95">
        <f t="shared" si="443"/>
        <v>0</v>
      </c>
      <c r="AM1877" s="107">
        <v>0</v>
      </c>
      <c r="AN1877" s="98">
        <f t="shared" si="444"/>
        <v>0</v>
      </c>
      <c r="AO1877" s="99" t="e">
        <f>SUMIF([1]Sheet1!$AB:$AB,E1877,[1]Sheet1!$AA:$AA)</f>
        <v>#VALUE!</v>
      </c>
      <c r="AP1877" s="100">
        <f t="shared" si="445"/>
        <v>1</v>
      </c>
      <c r="AQ1877" s="97">
        <f t="shared" si="446"/>
        <v>0</v>
      </c>
      <c r="AR1877" s="100">
        <f t="shared" si="447"/>
        <v>1.1979064032891376</v>
      </c>
      <c r="AS1877" s="101">
        <f t="shared" si="448"/>
        <v>-0.23045479076596243</v>
      </c>
      <c r="AT1877" s="100">
        <v>0.13382829726409717</v>
      </c>
      <c r="AU1877" s="108">
        <f t="shared" si="449"/>
        <v>1</v>
      </c>
    </row>
    <row r="1878" spans="1:47" hidden="1">
      <c r="A1878" s="21">
        <v>44927</v>
      </c>
      <c r="B1878" s="22" t="s">
        <v>13</v>
      </c>
      <c r="C1878" s="22" t="s">
        <v>1697</v>
      </c>
      <c r="D1878" s="22" t="s">
        <v>1863</v>
      </c>
      <c r="E1878" s="22">
        <v>1001612968</v>
      </c>
      <c r="F1878" s="22" t="s">
        <v>32</v>
      </c>
      <c r="G1878" s="22">
        <v>1069250</v>
      </c>
      <c r="H1878" s="36" t="s">
        <v>20</v>
      </c>
      <c r="I1878" s="4" t="s">
        <v>3535</v>
      </c>
      <c r="J1878" s="4" t="s">
        <v>3572</v>
      </c>
      <c r="K1878" s="25">
        <v>4801.4300000000512</v>
      </c>
      <c r="L1878" s="25">
        <v>4801.4300000000512</v>
      </c>
      <c r="M1878" s="26">
        <v>1</v>
      </c>
      <c r="N1878" s="26">
        <v>0</v>
      </c>
      <c r="O1878" s="26">
        <v>30</v>
      </c>
      <c r="P1878" s="26">
        <v>1200</v>
      </c>
      <c r="Q1878" s="26">
        <v>3222.2</v>
      </c>
      <c r="R1878" s="27">
        <v>75938.55</v>
      </c>
      <c r="S1878" s="27">
        <v>209073.59999999998</v>
      </c>
      <c r="T1878" s="28">
        <v>0</v>
      </c>
      <c r="U1878" s="27">
        <v>225900</v>
      </c>
      <c r="V1878" s="29">
        <v>0</v>
      </c>
      <c r="W1878" s="26">
        <v>18</v>
      </c>
      <c r="X1878" s="30">
        <f t="shared" si="435"/>
        <v>31</v>
      </c>
      <c r="Y1878" s="31">
        <f t="shared" si="436"/>
        <v>4422.2</v>
      </c>
      <c r="Z1878" s="31">
        <f t="shared" si="437"/>
        <v>285012.14999999997</v>
      </c>
      <c r="AA1878" s="31">
        <f t="shared" si="438"/>
        <v>225900</v>
      </c>
      <c r="AB1878" s="5">
        <v>18</v>
      </c>
      <c r="AC1878" s="6">
        <v>3769548.87</v>
      </c>
      <c r="AD1878" s="30">
        <v>6</v>
      </c>
      <c r="AE1878" s="67">
        <f t="shared" si="439"/>
        <v>0.58064516129032262</v>
      </c>
      <c r="AF1878" s="70">
        <f>IF(C1878=Sheet6!$E$3,Sheet6!$E$4,IF('January 2023'!C1878=Sheet6!$F$3,Sheet6!$F$4,IF('January 2023'!C1878=Sheet6!$G$3,Sheet6!$G$4,IF('January 2023'!C1878=Sheet6!$H$3,Sheet6!$H$4,IF('January 2023'!C1878=Sheet6!$I$3,Sheet6!$I$4,IF('January 2023'!C1878=Sheet6!$J$3,Sheet6!$J$4,IF('January 2023'!C1878=Sheet6!$K$3,Sheet6!$K$4,IF('January 2023'!C1878=Sheet6!$L$3,Sheet6!$L$4))))))))</f>
        <v>0.13382829726409717</v>
      </c>
      <c r="AG1878" s="74">
        <f t="shared" si="440"/>
        <v>0.92101728026857677</v>
      </c>
      <c r="AH1878" s="71">
        <v>0.81</v>
      </c>
      <c r="AI1878" s="72">
        <f t="shared" si="441"/>
        <v>1</v>
      </c>
      <c r="AJ1878" s="73">
        <f t="shared" si="442"/>
        <v>0.58064516129032262</v>
      </c>
      <c r="AK1878" s="73">
        <v>0.70834941809745677</v>
      </c>
      <c r="AL1878" s="95">
        <f t="shared" si="443"/>
        <v>0</v>
      </c>
      <c r="AM1878" s="107">
        <v>0</v>
      </c>
      <c r="AN1878" s="98">
        <f t="shared" si="444"/>
        <v>0</v>
      </c>
      <c r="AO1878" s="99" t="e">
        <f>SUMIF([1]Sheet1!$AB:$AB,E1878,[1]Sheet1!$AA:$AA)</f>
        <v>#VALUE!</v>
      </c>
      <c r="AP1878" s="100">
        <f t="shared" si="445"/>
        <v>1</v>
      </c>
      <c r="AQ1878" s="97">
        <f t="shared" si="446"/>
        <v>0</v>
      </c>
      <c r="AR1878" s="100">
        <f t="shared" si="447"/>
        <v>0.79259778925214253</v>
      </c>
      <c r="AS1878" s="101">
        <f t="shared" si="448"/>
        <v>0.27000373979610515</v>
      </c>
      <c r="AT1878" s="100">
        <v>0.13382829726409717</v>
      </c>
      <c r="AU1878" s="108">
        <f t="shared" si="449"/>
        <v>0</v>
      </c>
    </row>
    <row r="1879" spans="1:47" hidden="1">
      <c r="A1879" s="21">
        <v>44927</v>
      </c>
      <c r="B1879" s="22" t="s">
        <v>13</v>
      </c>
      <c r="C1879" s="22" t="s">
        <v>1697</v>
      </c>
      <c r="D1879" s="22" t="s">
        <v>1903</v>
      </c>
      <c r="E1879" s="22">
        <v>1001610874</v>
      </c>
      <c r="F1879" s="22" t="s">
        <v>32</v>
      </c>
      <c r="G1879" s="22">
        <v>1069250</v>
      </c>
      <c r="H1879" s="36" t="s">
        <v>20</v>
      </c>
      <c r="I1879" s="4" t="s">
        <v>3535</v>
      </c>
      <c r="J1879" s="4" t="s">
        <v>3572</v>
      </c>
      <c r="K1879" s="25">
        <v>4719.2774193548421</v>
      </c>
      <c r="L1879" s="25">
        <v>4719.2774193548421</v>
      </c>
      <c r="M1879" s="26">
        <v>0</v>
      </c>
      <c r="N1879" s="26">
        <v>0</v>
      </c>
      <c r="O1879" s="26">
        <v>29</v>
      </c>
      <c r="P1879" s="26">
        <v>0</v>
      </c>
      <c r="Q1879" s="26">
        <v>2989.8999999999996</v>
      </c>
      <c r="R1879" s="27">
        <v>0</v>
      </c>
      <c r="S1879" s="27">
        <v>178745.73</v>
      </c>
      <c r="T1879" s="28">
        <v>0</v>
      </c>
      <c r="U1879" s="27">
        <v>190700</v>
      </c>
      <c r="V1879" s="29">
        <v>0</v>
      </c>
      <c r="W1879" s="26">
        <v>15</v>
      </c>
      <c r="X1879" s="30">
        <f t="shared" si="435"/>
        <v>29</v>
      </c>
      <c r="Y1879" s="31">
        <f t="shared" si="436"/>
        <v>2989.8999999999996</v>
      </c>
      <c r="Z1879" s="31">
        <f t="shared" si="437"/>
        <v>178745.73</v>
      </c>
      <c r="AA1879" s="31">
        <f t="shared" si="438"/>
        <v>190700</v>
      </c>
      <c r="AB1879" s="5">
        <v>15</v>
      </c>
      <c r="AC1879" s="6">
        <v>934687.03999999992</v>
      </c>
      <c r="AD1879" s="30">
        <v>2</v>
      </c>
      <c r="AE1879" s="67">
        <f t="shared" si="439"/>
        <v>0.51724137931034486</v>
      </c>
      <c r="AF1879" s="70">
        <f>IF(C1879=Sheet6!$E$3,Sheet6!$E$4,IF('January 2023'!C1879=Sheet6!$F$3,Sheet6!$F$4,IF('January 2023'!C1879=Sheet6!$G$3,Sheet6!$G$4,IF('January 2023'!C1879=Sheet6!$H$3,Sheet6!$H$4,IF('January 2023'!C1879=Sheet6!$I$3,Sheet6!$I$4,IF('January 2023'!C1879=Sheet6!$J$3,Sheet6!$J$4,IF('January 2023'!C1879=Sheet6!$K$3,Sheet6!$K$4,IF('January 2023'!C1879=Sheet6!$L$3,Sheet6!$L$4))))))))</f>
        <v>0.13382829726409717</v>
      </c>
      <c r="AG1879" s="74">
        <f t="shared" si="440"/>
        <v>0.63355037950041504</v>
      </c>
      <c r="AH1879" s="71">
        <v>0.81</v>
      </c>
      <c r="AI1879" s="72">
        <f t="shared" si="441"/>
        <v>0</v>
      </c>
      <c r="AJ1879" s="73">
        <f t="shared" si="442"/>
        <v>0.51724137931034486</v>
      </c>
      <c r="AK1879" s="73">
        <v>0.70834941809745677</v>
      </c>
      <c r="AL1879" s="95">
        <f t="shared" si="443"/>
        <v>0</v>
      </c>
      <c r="AM1879" s="107">
        <v>0</v>
      </c>
      <c r="AN1879" s="98">
        <f t="shared" si="444"/>
        <v>832.71470967742289</v>
      </c>
      <c r="AO1879" s="99" t="e">
        <f>SUMIF([1]Sheet1!$AB:$AB,E1879,[1]Sheet1!$AA:$AA)</f>
        <v>#VALUE!</v>
      </c>
      <c r="AP1879" s="100" t="str">
        <f t="shared" si="445"/>
        <v/>
      </c>
      <c r="AQ1879" s="97">
        <f t="shared" si="446"/>
        <v>1</v>
      </c>
      <c r="AR1879" s="100">
        <f t="shared" si="447"/>
        <v>1.0668786325692927</v>
      </c>
      <c r="AS1879" s="101">
        <f t="shared" si="448"/>
        <v>0.32407863745484078</v>
      </c>
      <c r="AT1879" s="100">
        <v>0.13382829726409717</v>
      </c>
      <c r="AU1879" s="108">
        <f t="shared" si="449"/>
        <v>0</v>
      </c>
    </row>
    <row r="1880" spans="1:47" hidden="1">
      <c r="A1880" s="21">
        <v>44927</v>
      </c>
      <c r="B1880" s="23" t="s">
        <v>13</v>
      </c>
      <c r="C1880" s="23" t="s">
        <v>1697</v>
      </c>
      <c r="D1880" s="23" t="s">
        <v>1828</v>
      </c>
      <c r="E1880" s="23">
        <v>1000266155</v>
      </c>
      <c r="F1880" s="23" t="s">
        <v>32</v>
      </c>
      <c r="G1880" s="23">
        <v>1069250</v>
      </c>
      <c r="H1880" s="37" t="s">
        <v>20</v>
      </c>
      <c r="I1880" s="4" t="s">
        <v>3535</v>
      </c>
      <c r="J1880" s="4" t="s">
        <v>3572</v>
      </c>
      <c r="K1880" s="24">
        <v>4654.6000000000349</v>
      </c>
      <c r="L1880" s="24">
        <v>4654.6000000000349</v>
      </c>
      <c r="M1880" s="29">
        <v>0</v>
      </c>
      <c r="N1880" s="29">
        <v>0</v>
      </c>
      <c r="O1880" s="29">
        <v>16</v>
      </c>
      <c r="P1880" s="29">
        <v>0</v>
      </c>
      <c r="Q1880" s="29">
        <v>3871.7</v>
      </c>
      <c r="R1880" s="28">
        <v>0</v>
      </c>
      <c r="S1880" s="28">
        <v>247749.02</v>
      </c>
      <c r="T1880" s="28">
        <v>0</v>
      </c>
      <c r="U1880" s="28">
        <v>253200</v>
      </c>
      <c r="V1880" s="29">
        <v>0</v>
      </c>
      <c r="W1880" s="29">
        <v>11</v>
      </c>
      <c r="X1880" s="32">
        <f t="shared" si="435"/>
        <v>16</v>
      </c>
      <c r="Y1880" s="33">
        <f t="shared" si="436"/>
        <v>3871.7</v>
      </c>
      <c r="Z1880" s="33">
        <f t="shared" si="437"/>
        <v>247749.02</v>
      </c>
      <c r="AA1880" s="33">
        <f t="shared" si="438"/>
        <v>253200</v>
      </c>
      <c r="AB1880" s="5">
        <v>11</v>
      </c>
      <c r="AC1880" s="6">
        <v>254972.83</v>
      </c>
      <c r="AD1880" s="32">
        <v>1</v>
      </c>
      <c r="AE1880" s="67">
        <f t="shared" si="439"/>
        <v>0.6875</v>
      </c>
      <c r="AF1880" s="70">
        <f>IF(C1880=Sheet6!$E$3,Sheet6!$E$4,IF('January 2023'!C1880=Sheet6!$F$3,Sheet6!$F$4,IF('January 2023'!C1880=Sheet6!$G$3,Sheet6!$G$4,IF('January 2023'!C1880=Sheet6!$H$3,Sheet6!$H$4,IF('January 2023'!C1880=Sheet6!$I$3,Sheet6!$I$4,IF('January 2023'!C1880=Sheet6!$J$3,Sheet6!$J$4,IF('January 2023'!C1880=Sheet6!$K$3,Sheet6!$K$4,IF('January 2023'!C1880=Sheet6!$L$3,Sheet6!$L$4))))))))</f>
        <v>0.13382829726409717</v>
      </c>
      <c r="AG1880" s="74">
        <f t="shared" si="440"/>
        <v>0.83180079920937799</v>
      </c>
      <c r="AH1880" s="71">
        <v>0.81</v>
      </c>
      <c r="AI1880" s="72">
        <f t="shared" si="441"/>
        <v>1</v>
      </c>
      <c r="AJ1880" s="73">
        <f t="shared" si="442"/>
        <v>0.6875</v>
      </c>
      <c r="AK1880" s="73">
        <v>0.70834941809745677</v>
      </c>
      <c r="AL1880" s="95">
        <f t="shared" si="443"/>
        <v>0</v>
      </c>
      <c r="AM1880" s="107">
        <v>0</v>
      </c>
      <c r="AN1880" s="98">
        <f t="shared" si="444"/>
        <v>0</v>
      </c>
      <c r="AO1880" s="99" t="e">
        <f>SUMIF([1]Sheet1!$AB:$AB,E1880,[1]Sheet1!$AA:$AA)</f>
        <v>#VALUE!</v>
      </c>
      <c r="AP1880" s="100">
        <f t="shared" si="445"/>
        <v>1</v>
      </c>
      <c r="AQ1880" s="97">
        <f t="shared" si="446"/>
        <v>0</v>
      </c>
      <c r="AR1880" s="100">
        <f t="shared" si="447"/>
        <v>1.0220020244681494</v>
      </c>
      <c r="AS1880" s="101">
        <f t="shared" si="448"/>
        <v>0.14989789925379104</v>
      </c>
      <c r="AT1880" s="100">
        <v>0.13382829726409717</v>
      </c>
      <c r="AU1880" s="108">
        <f t="shared" si="449"/>
        <v>0</v>
      </c>
    </row>
    <row r="1881" spans="1:47" hidden="1">
      <c r="A1881" s="21">
        <v>44927</v>
      </c>
      <c r="B1881" s="22" t="s">
        <v>13</v>
      </c>
      <c r="C1881" s="22" t="s">
        <v>1697</v>
      </c>
      <c r="D1881" s="22" t="s">
        <v>1817</v>
      </c>
      <c r="E1881" s="22">
        <v>1000283452</v>
      </c>
      <c r="F1881" s="22" t="s">
        <v>32</v>
      </c>
      <c r="G1881" s="22">
        <v>1069246</v>
      </c>
      <c r="H1881" s="36" t="s">
        <v>20</v>
      </c>
      <c r="I1881" s="4" t="s">
        <v>3535</v>
      </c>
      <c r="J1881" s="4" t="s">
        <v>3572</v>
      </c>
      <c r="K1881" s="25">
        <v>4623.3999999999651</v>
      </c>
      <c r="L1881" s="25">
        <v>4623.3999999999651</v>
      </c>
      <c r="M1881" s="26">
        <v>0</v>
      </c>
      <c r="N1881" s="26">
        <v>0</v>
      </c>
      <c r="O1881" s="26">
        <v>9</v>
      </c>
      <c r="P1881" s="26">
        <v>0</v>
      </c>
      <c r="Q1881" s="26">
        <v>3986.0999999999995</v>
      </c>
      <c r="R1881" s="27">
        <v>0</v>
      </c>
      <c r="S1881" s="27">
        <v>254410.19999999998</v>
      </c>
      <c r="T1881" s="28">
        <v>0</v>
      </c>
      <c r="U1881" s="27">
        <v>527540</v>
      </c>
      <c r="V1881" s="29">
        <v>0</v>
      </c>
      <c r="W1881" s="26">
        <v>8</v>
      </c>
      <c r="X1881" s="30">
        <f t="shared" si="435"/>
        <v>9</v>
      </c>
      <c r="Y1881" s="31">
        <f t="shared" si="436"/>
        <v>3986.0999999999995</v>
      </c>
      <c r="Z1881" s="31">
        <f t="shared" si="437"/>
        <v>254410.19999999998</v>
      </c>
      <c r="AA1881" s="31">
        <f t="shared" si="438"/>
        <v>527540</v>
      </c>
      <c r="AB1881" s="5">
        <v>8</v>
      </c>
      <c r="AC1881" s="6">
        <v>-396946.52</v>
      </c>
      <c r="AD1881" s="30">
        <v>1</v>
      </c>
      <c r="AE1881" s="67">
        <f t="shared" si="439"/>
        <v>0.88888888888888884</v>
      </c>
      <c r="AF1881" s="70">
        <f>IF(C1881=Sheet6!$E$3,Sheet6!$E$4,IF('January 2023'!C1881=Sheet6!$F$3,Sheet6!$F$4,IF('January 2023'!C1881=Sheet6!$G$3,Sheet6!$G$4,IF('January 2023'!C1881=Sheet6!$H$3,Sheet6!$H$4,IF('January 2023'!C1881=Sheet6!$I$3,Sheet6!$I$4,IF('January 2023'!C1881=Sheet6!$J$3,Sheet6!$J$4,IF('January 2023'!C1881=Sheet6!$K$3,Sheet6!$K$4,IF('January 2023'!C1881=Sheet6!$L$3,Sheet6!$L$4))))))))</f>
        <v>0.13382829726409717</v>
      </c>
      <c r="AG1881" s="74">
        <f t="shared" si="440"/>
        <v>0.86215771942726771</v>
      </c>
      <c r="AH1881" s="71">
        <v>0.81</v>
      </c>
      <c r="AI1881" s="72">
        <f t="shared" si="441"/>
        <v>1</v>
      </c>
      <c r="AJ1881" s="73">
        <f t="shared" si="442"/>
        <v>0.88888888888888884</v>
      </c>
      <c r="AK1881" s="73">
        <v>0.70834941809745677</v>
      </c>
      <c r="AL1881" s="95">
        <f t="shared" si="443"/>
        <v>1</v>
      </c>
      <c r="AM1881" s="107">
        <v>0</v>
      </c>
      <c r="AN1881" s="98">
        <f t="shared" si="444"/>
        <v>0</v>
      </c>
      <c r="AO1881" s="99" t="e">
        <f>SUMIF([1]Sheet1!$AB:$AB,E1881,[1]Sheet1!$AA:$AA)</f>
        <v>#VALUE!</v>
      </c>
      <c r="AP1881" s="100">
        <f t="shared" si="445"/>
        <v>1</v>
      </c>
      <c r="AQ1881" s="97">
        <f t="shared" si="446"/>
        <v>0</v>
      </c>
      <c r="AR1881" s="100">
        <f t="shared" si="447"/>
        <v>2.073580383176461</v>
      </c>
      <c r="AS1881" s="101">
        <f t="shared" si="448"/>
        <v>-0.78775333420853744</v>
      </c>
      <c r="AT1881" s="100">
        <v>0.13382829726409717</v>
      </c>
      <c r="AU1881" s="108">
        <f t="shared" si="449"/>
        <v>1</v>
      </c>
    </row>
    <row r="1882" spans="1:47" hidden="1">
      <c r="A1882" s="21">
        <v>44927</v>
      </c>
      <c r="B1882" s="22" t="s">
        <v>13</v>
      </c>
      <c r="C1882" s="22" t="s">
        <v>1697</v>
      </c>
      <c r="D1882" s="22" t="s">
        <v>1795</v>
      </c>
      <c r="E1882" s="22">
        <v>1000282066</v>
      </c>
      <c r="F1882" s="22" t="s">
        <v>32</v>
      </c>
      <c r="G1882" s="22">
        <v>1069246</v>
      </c>
      <c r="H1882" s="36" t="s">
        <v>20</v>
      </c>
      <c r="I1882" s="4" t="s">
        <v>3536</v>
      </c>
      <c r="J1882" s="4" t="s">
        <v>3573</v>
      </c>
      <c r="K1882" s="25">
        <v>4436</v>
      </c>
      <c r="L1882" s="25">
        <v>4436</v>
      </c>
      <c r="M1882" s="26">
        <v>0</v>
      </c>
      <c r="N1882" s="26">
        <v>0</v>
      </c>
      <c r="O1882" s="26">
        <v>20</v>
      </c>
      <c r="P1882" s="26">
        <v>0</v>
      </c>
      <c r="Q1882" s="26">
        <v>2956.9999999999995</v>
      </c>
      <c r="R1882" s="27">
        <v>0</v>
      </c>
      <c r="S1882" s="27">
        <v>187971.23</v>
      </c>
      <c r="T1882" s="28">
        <v>0</v>
      </c>
      <c r="U1882" s="27">
        <v>218900</v>
      </c>
      <c r="V1882" s="29">
        <v>0</v>
      </c>
      <c r="W1882" s="26">
        <v>14</v>
      </c>
      <c r="X1882" s="30">
        <f t="shared" si="435"/>
        <v>20</v>
      </c>
      <c r="Y1882" s="31">
        <f t="shared" si="436"/>
        <v>2956.9999999999995</v>
      </c>
      <c r="Z1882" s="31">
        <f t="shared" si="437"/>
        <v>187971.23</v>
      </c>
      <c r="AA1882" s="31">
        <f t="shared" si="438"/>
        <v>218900</v>
      </c>
      <c r="AB1882" s="5">
        <v>14</v>
      </c>
      <c r="AC1882" s="6">
        <v>596878.84</v>
      </c>
      <c r="AD1882" s="30">
        <v>1</v>
      </c>
      <c r="AE1882" s="67">
        <f t="shared" si="439"/>
        <v>0.7</v>
      </c>
      <c r="AF1882" s="70">
        <f>IF(C1882=Sheet6!$E$3,Sheet6!$E$4,IF('January 2023'!C1882=Sheet6!$F$3,Sheet6!$F$4,IF('January 2023'!C1882=Sheet6!$G$3,Sheet6!$G$4,IF('January 2023'!C1882=Sheet6!$H$3,Sheet6!$H$4,IF('January 2023'!C1882=Sheet6!$I$3,Sheet6!$I$4,IF('January 2023'!C1882=Sheet6!$J$3,Sheet6!$J$4,IF('January 2023'!C1882=Sheet6!$K$3,Sheet6!$K$4,IF('January 2023'!C1882=Sheet6!$L$3,Sheet6!$L$4))))))))</f>
        <v>0.13382829726409717</v>
      </c>
      <c r="AG1882" s="74">
        <f t="shared" si="440"/>
        <v>0.66659152389540111</v>
      </c>
      <c r="AH1882" s="71">
        <v>0.81</v>
      </c>
      <c r="AI1882" s="72">
        <f t="shared" si="441"/>
        <v>0</v>
      </c>
      <c r="AJ1882" s="73">
        <f t="shared" si="442"/>
        <v>0.7</v>
      </c>
      <c r="AK1882" s="73">
        <v>0.70834941809745677</v>
      </c>
      <c r="AL1882" s="95">
        <f t="shared" si="443"/>
        <v>0</v>
      </c>
      <c r="AM1882" s="107">
        <v>0</v>
      </c>
      <c r="AN1882" s="98">
        <f t="shared" si="444"/>
        <v>636.16000000000122</v>
      </c>
      <c r="AO1882" s="99" t="e">
        <f>SUMIF([1]Sheet1!$AB:$AB,E1882,[1]Sheet1!$AA:$AA)</f>
        <v>#VALUE!</v>
      </c>
      <c r="AP1882" s="100" t="str">
        <f t="shared" si="445"/>
        <v/>
      </c>
      <c r="AQ1882" s="97">
        <f t="shared" si="446"/>
        <v>1</v>
      </c>
      <c r="AR1882" s="100">
        <f t="shared" si="447"/>
        <v>1.1645399139006538</v>
      </c>
      <c r="AS1882" s="101">
        <f t="shared" si="448"/>
        <v>0.22372756415594397</v>
      </c>
      <c r="AT1882" s="100">
        <v>0.13382829726409717</v>
      </c>
      <c r="AU1882" s="108">
        <f t="shared" si="449"/>
        <v>0</v>
      </c>
    </row>
    <row r="1883" spans="1:47" hidden="1">
      <c r="A1883" s="21">
        <v>44927</v>
      </c>
      <c r="B1883" s="22" t="s">
        <v>13</v>
      </c>
      <c r="C1883" s="22" t="s">
        <v>1697</v>
      </c>
      <c r="D1883" s="22" t="s">
        <v>1958</v>
      </c>
      <c r="E1883" s="22">
        <v>1000280911</v>
      </c>
      <c r="F1883" s="22" t="s">
        <v>32</v>
      </c>
      <c r="G1883" s="22">
        <v>1069292</v>
      </c>
      <c r="H1883" s="36" t="s">
        <v>20</v>
      </c>
      <c r="I1883" s="4" t="s">
        <v>3538</v>
      </c>
      <c r="J1883" s="4" t="s">
        <v>3575</v>
      </c>
      <c r="K1883" s="25">
        <v>4408.5200000000041</v>
      </c>
      <c r="L1883" s="25">
        <v>4408.5200000000041</v>
      </c>
      <c r="M1883" s="26">
        <v>0</v>
      </c>
      <c r="N1883" s="26">
        <v>0</v>
      </c>
      <c r="O1883" s="26">
        <v>20</v>
      </c>
      <c r="P1883" s="26">
        <v>0</v>
      </c>
      <c r="Q1883" s="26">
        <v>2562.2999999999997</v>
      </c>
      <c r="R1883" s="27">
        <v>0</v>
      </c>
      <c r="S1883" s="27">
        <v>163556.52000000002</v>
      </c>
      <c r="T1883" s="28">
        <v>0</v>
      </c>
      <c r="U1883" s="27">
        <v>175200</v>
      </c>
      <c r="V1883" s="29">
        <v>0</v>
      </c>
      <c r="W1883" s="26">
        <v>16</v>
      </c>
      <c r="X1883" s="30">
        <f t="shared" si="435"/>
        <v>20</v>
      </c>
      <c r="Y1883" s="31">
        <f t="shared" si="436"/>
        <v>2562.2999999999997</v>
      </c>
      <c r="Z1883" s="31">
        <f t="shared" si="437"/>
        <v>163556.52000000002</v>
      </c>
      <c r="AA1883" s="31">
        <f t="shared" si="438"/>
        <v>175200</v>
      </c>
      <c r="AB1883" s="5">
        <v>16</v>
      </c>
      <c r="AC1883" s="6">
        <v>0</v>
      </c>
      <c r="AD1883" s="30">
        <v>8</v>
      </c>
      <c r="AE1883" s="67">
        <f t="shared" si="439"/>
        <v>0.8</v>
      </c>
      <c r="AF1883" s="70">
        <f>IF(C1883=Sheet6!$E$3,Sheet6!$E$4,IF('January 2023'!C1883=Sheet6!$F$3,Sheet6!$F$4,IF('January 2023'!C1883=Sheet6!$G$3,Sheet6!$G$4,IF('January 2023'!C1883=Sheet6!$H$3,Sheet6!$H$4,IF('January 2023'!C1883=Sheet6!$I$3,Sheet6!$I$4,IF('January 2023'!C1883=Sheet6!$J$3,Sheet6!$J$4,IF('January 2023'!C1883=Sheet6!$K$3,Sheet6!$K$4,IF('January 2023'!C1883=Sheet6!$L$3,Sheet6!$L$4))))))))</f>
        <v>0.13382829726409717</v>
      </c>
      <c r="AG1883" s="74">
        <f t="shared" si="440"/>
        <v>0.58121546460036411</v>
      </c>
      <c r="AH1883" s="71">
        <v>0.81</v>
      </c>
      <c r="AI1883" s="72">
        <f t="shared" si="441"/>
        <v>0</v>
      </c>
      <c r="AJ1883" s="73">
        <f t="shared" si="442"/>
        <v>0.8</v>
      </c>
      <c r="AK1883" s="73">
        <v>0.70834941809745677</v>
      </c>
      <c r="AL1883" s="95">
        <f t="shared" si="443"/>
        <v>1</v>
      </c>
      <c r="AM1883" s="107">
        <v>0</v>
      </c>
      <c r="AN1883" s="98">
        <f t="shared" si="444"/>
        <v>1008.6012000000037</v>
      </c>
      <c r="AO1883" s="99" t="e">
        <f>SUMIF([1]Sheet1!$AB:$AB,E1883,[1]Sheet1!$AA:$AA)</f>
        <v>#VALUE!</v>
      </c>
      <c r="AP1883" s="100" t="str">
        <f t="shared" si="445"/>
        <v/>
      </c>
      <c r="AQ1883" s="97">
        <f t="shared" si="446"/>
        <v>1</v>
      </c>
      <c r="AR1883" s="100">
        <f t="shared" si="447"/>
        <v>1.0711893356498412</v>
      </c>
      <c r="AS1883" s="101">
        <f t="shared" si="448"/>
        <v>0.37740819260532221</v>
      </c>
      <c r="AT1883" s="100">
        <v>0.13382829726409717</v>
      </c>
      <c r="AU1883" s="108">
        <f t="shared" si="449"/>
        <v>0</v>
      </c>
    </row>
    <row r="1884" spans="1:47" hidden="1">
      <c r="A1884" s="21">
        <v>44927</v>
      </c>
      <c r="B1884" s="22" t="s">
        <v>13</v>
      </c>
      <c r="C1884" s="22" t="s">
        <v>1697</v>
      </c>
      <c r="D1884" s="22" t="s">
        <v>1858</v>
      </c>
      <c r="E1884" s="22">
        <v>1000265290</v>
      </c>
      <c r="F1884" s="22" t="s">
        <v>32</v>
      </c>
      <c r="G1884" s="22">
        <v>1069250</v>
      </c>
      <c r="H1884" s="36" t="s">
        <v>20</v>
      </c>
      <c r="I1884" s="4" t="s">
        <v>3535</v>
      </c>
      <c r="J1884" s="4" t="s">
        <v>3572</v>
      </c>
      <c r="K1884" s="25">
        <v>4391.4000000000233</v>
      </c>
      <c r="L1884" s="25">
        <v>4391.4000000000233</v>
      </c>
      <c r="M1884" s="26">
        <v>0</v>
      </c>
      <c r="N1884" s="26">
        <v>0</v>
      </c>
      <c r="O1884" s="26">
        <v>24</v>
      </c>
      <c r="P1884" s="26">
        <v>0</v>
      </c>
      <c r="Q1884" s="26">
        <v>3158.9999999999995</v>
      </c>
      <c r="R1884" s="27">
        <v>0</v>
      </c>
      <c r="S1884" s="27">
        <v>189368.19</v>
      </c>
      <c r="T1884" s="28">
        <v>0</v>
      </c>
      <c r="U1884" s="27">
        <v>224100</v>
      </c>
      <c r="V1884" s="29">
        <v>0</v>
      </c>
      <c r="W1884" s="26">
        <v>19</v>
      </c>
      <c r="X1884" s="30">
        <f t="shared" si="435"/>
        <v>24</v>
      </c>
      <c r="Y1884" s="31">
        <f t="shared" si="436"/>
        <v>3158.9999999999995</v>
      </c>
      <c r="Z1884" s="31">
        <f t="shared" si="437"/>
        <v>189368.19</v>
      </c>
      <c r="AA1884" s="31">
        <f t="shared" si="438"/>
        <v>224100</v>
      </c>
      <c r="AB1884" s="5">
        <v>19</v>
      </c>
      <c r="AC1884" s="6">
        <v>175853.97</v>
      </c>
      <c r="AD1884" s="30">
        <v>1</v>
      </c>
      <c r="AE1884" s="67">
        <f t="shared" si="439"/>
        <v>0.79166666666666663</v>
      </c>
      <c r="AF1884" s="70">
        <f>IF(C1884=Sheet6!$E$3,Sheet6!$E$4,IF('January 2023'!C1884=Sheet6!$F$3,Sheet6!$F$4,IF('January 2023'!C1884=Sheet6!$G$3,Sheet6!$G$4,IF('January 2023'!C1884=Sheet6!$H$3,Sheet6!$H$4,IF('January 2023'!C1884=Sheet6!$I$3,Sheet6!$I$4,IF('January 2023'!C1884=Sheet6!$J$3,Sheet6!$J$4,IF('January 2023'!C1884=Sheet6!$K$3,Sheet6!$K$4,IF('January 2023'!C1884=Sheet6!$L$3,Sheet6!$L$4))))))))</f>
        <v>0.13382829726409717</v>
      </c>
      <c r="AG1884" s="74">
        <f t="shared" si="440"/>
        <v>0.71936056838365503</v>
      </c>
      <c r="AH1884" s="71">
        <v>0.81</v>
      </c>
      <c r="AI1884" s="72">
        <f t="shared" si="441"/>
        <v>0</v>
      </c>
      <c r="AJ1884" s="73">
        <f t="shared" si="442"/>
        <v>0.79166666666666663</v>
      </c>
      <c r="AK1884" s="73">
        <v>0.70834941809745677</v>
      </c>
      <c r="AL1884" s="95">
        <f t="shared" si="443"/>
        <v>1</v>
      </c>
      <c r="AM1884" s="107">
        <v>0</v>
      </c>
      <c r="AN1884" s="98">
        <f t="shared" si="444"/>
        <v>398.03400000001966</v>
      </c>
      <c r="AO1884" s="99" t="e">
        <f>SUMIF([1]Sheet1!$AB:$AB,E1884,[1]Sheet1!$AA:$AA)</f>
        <v>#VALUE!</v>
      </c>
      <c r="AP1884" s="100" t="str">
        <f t="shared" si="445"/>
        <v/>
      </c>
      <c r="AQ1884" s="97">
        <f t="shared" si="446"/>
        <v>1</v>
      </c>
      <c r="AR1884" s="100">
        <f t="shared" si="447"/>
        <v>1.1834088924861139</v>
      </c>
      <c r="AS1884" s="101">
        <f t="shared" si="448"/>
        <v>0.14870230647091742</v>
      </c>
      <c r="AT1884" s="100">
        <v>0.13382829726409717</v>
      </c>
      <c r="AU1884" s="108">
        <f t="shared" si="449"/>
        <v>0</v>
      </c>
    </row>
    <row r="1885" spans="1:47" hidden="1">
      <c r="A1885" s="21">
        <v>44927</v>
      </c>
      <c r="B1885" s="22" t="s">
        <v>13</v>
      </c>
      <c r="C1885" s="22" t="s">
        <v>1697</v>
      </c>
      <c r="D1885" s="22" t="s">
        <v>1970</v>
      </c>
      <c r="E1885" s="22">
        <v>1000284135</v>
      </c>
      <c r="F1885" s="22" t="s">
        <v>32</v>
      </c>
      <c r="G1885" s="22">
        <v>1069246</v>
      </c>
      <c r="H1885" s="36" t="s">
        <v>20</v>
      </c>
      <c r="I1885" s="4" t="s">
        <v>3535</v>
      </c>
      <c r="J1885" s="4" t="s">
        <v>3572</v>
      </c>
      <c r="K1885" s="25">
        <v>4307.6999999999825</v>
      </c>
      <c r="L1885" s="25">
        <v>4307.6999999999825</v>
      </c>
      <c r="M1885" s="26">
        <v>0</v>
      </c>
      <c r="N1885" s="26">
        <v>0</v>
      </c>
      <c r="O1885" s="26">
        <v>5</v>
      </c>
      <c r="P1885" s="26">
        <v>0</v>
      </c>
      <c r="Q1885" s="26">
        <v>1672.6999999999998</v>
      </c>
      <c r="R1885" s="27">
        <v>0</v>
      </c>
      <c r="S1885" s="27">
        <v>107855.06000000001</v>
      </c>
      <c r="T1885" s="28">
        <v>0</v>
      </c>
      <c r="U1885" s="27">
        <v>123000</v>
      </c>
      <c r="V1885" s="29">
        <v>0</v>
      </c>
      <c r="W1885" s="26">
        <v>4</v>
      </c>
      <c r="X1885" s="30">
        <f t="shared" si="435"/>
        <v>5</v>
      </c>
      <c r="Y1885" s="31">
        <f t="shared" si="436"/>
        <v>1672.6999999999998</v>
      </c>
      <c r="Z1885" s="31">
        <f t="shared" si="437"/>
        <v>107855.06000000001</v>
      </c>
      <c r="AA1885" s="31">
        <f t="shared" si="438"/>
        <v>123000</v>
      </c>
      <c r="AB1885" s="5">
        <v>4</v>
      </c>
      <c r="AC1885" s="6">
        <v>539498.62</v>
      </c>
      <c r="AD1885" s="30">
        <v>1</v>
      </c>
      <c r="AE1885" s="67">
        <f t="shared" si="439"/>
        <v>0.8</v>
      </c>
      <c r="AF1885" s="70">
        <f>IF(C1885=Sheet6!$E$3,Sheet6!$E$4,IF('January 2023'!C1885=Sheet6!$F$3,Sheet6!$F$4,IF('January 2023'!C1885=Sheet6!$G$3,Sheet6!$G$4,IF('January 2023'!C1885=Sheet6!$H$3,Sheet6!$H$4,IF('January 2023'!C1885=Sheet6!$I$3,Sheet6!$I$4,IF('January 2023'!C1885=Sheet6!$J$3,Sheet6!$J$4,IF('January 2023'!C1885=Sheet6!$K$3,Sheet6!$K$4,IF('January 2023'!C1885=Sheet6!$L$3,Sheet6!$L$4))))))))</f>
        <v>0.13382829726409717</v>
      </c>
      <c r="AG1885" s="74">
        <f t="shared" si="440"/>
        <v>0.38830466374167344</v>
      </c>
      <c r="AH1885" s="71">
        <v>0.81</v>
      </c>
      <c r="AI1885" s="72">
        <f t="shared" si="441"/>
        <v>0</v>
      </c>
      <c r="AJ1885" s="73">
        <f t="shared" si="442"/>
        <v>0.8</v>
      </c>
      <c r="AK1885" s="73">
        <v>0.70834941809745677</v>
      </c>
      <c r="AL1885" s="95">
        <f t="shared" si="443"/>
        <v>1</v>
      </c>
      <c r="AM1885" s="107">
        <v>0</v>
      </c>
      <c r="AN1885" s="98">
        <f t="shared" si="444"/>
        <v>1816.5369999999862</v>
      </c>
      <c r="AO1885" s="99" t="e">
        <f>SUMIF([1]Sheet1!$AB:$AB,E1885,[1]Sheet1!$AA:$AA)</f>
        <v>#VALUE!</v>
      </c>
      <c r="AP1885" s="100" t="str">
        <f t="shared" si="445"/>
        <v/>
      </c>
      <c r="AQ1885" s="97">
        <f t="shared" si="446"/>
        <v>1</v>
      </c>
      <c r="AR1885" s="100">
        <f t="shared" si="447"/>
        <v>1.1404193739264525</v>
      </c>
      <c r="AS1885" s="101">
        <f t="shared" si="448"/>
        <v>0.55716983848299906</v>
      </c>
      <c r="AT1885" s="100">
        <v>0.13382829726409717</v>
      </c>
      <c r="AU1885" s="108">
        <f t="shared" si="449"/>
        <v>0</v>
      </c>
    </row>
    <row r="1886" spans="1:47" hidden="1">
      <c r="A1886" s="21">
        <v>44927</v>
      </c>
      <c r="B1886" s="23" t="s">
        <v>13</v>
      </c>
      <c r="C1886" s="23" t="s">
        <v>1697</v>
      </c>
      <c r="D1886" s="23" t="s">
        <v>1941</v>
      </c>
      <c r="E1886" s="23">
        <v>1000274929</v>
      </c>
      <c r="F1886" s="23" t="s">
        <v>32</v>
      </c>
      <c r="G1886" s="23">
        <v>1069246</v>
      </c>
      <c r="H1886" s="37" t="s">
        <v>20</v>
      </c>
      <c r="I1886" s="4" t="s">
        <v>3536</v>
      </c>
      <c r="J1886" s="4" t="s">
        <v>3573</v>
      </c>
      <c r="K1886" s="24">
        <v>4283.3479538820002</v>
      </c>
      <c r="L1886" s="24">
        <v>4283.3479538820002</v>
      </c>
      <c r="M1886" s="29">
        <v>0</v>
      </c>
      <c r="N1886" s="29">
        <v>0</v>
      </c>
      <c r="O1886" s="29">
        <v>8</v>
      </c>
      <c r="P1886" s="29">
        <v>0</v>
      </c>
      <c r="Q1886" s="29">
        <v>2674.6000000000004</v>
      </c>
      <c r="R1886" s="28">
        <v>0</v>
      </c>
      <c r="S1886" s="28">
        <v>169902.55000000002</v>
      </c>
      <c r="T1886" s="28">
        <v>0</v>
      </c>
      <c r="U1886" s="28">
        <v>212450</v>
      </c>
      <c r="V1886" s="29">
        <v>0</v>
      </c>
      <c r="W1886" s="29">
        <v>8</v>
      </c>
      <c r="X1886" s="32">
        <f t="shared" si="435"/>
        <v>8</v>
      </c>
      <c r="Y1886" s="33">
        <f t="shared" si="436"/>
        <v>2674.6000000000004</v>
      </c>
      <c r="Z1886" s="33">
        <f t="shared" si="437"/>
        <v>169902.55000000002</v>
      </c>
      <c r="AA1886" s="33">
        <f t="shared" si="438"/>
        <v>212450</v>
      </c>
      <c r="AB1886" s="5">
        <v>8</v>
      </c>
      <c r="AC1886" s="6">
        <v>255350.86</v>
      </c>
      <c r="AD1886" s="32">
        <v>1</v>
      </c>
      <c r="AE1886" s="67">
        <f t="shared" si="439"/>
        <v>1</v>
      </c>
      <c r="AF1886" s="70">
        <f>IF(C1886=Sheet6!$E$3,Sheet6!$E$4,IF('January 2023'!C1886=Sheet6!$F$3,Sheet6!$F$4,IF('January 2023'!C1886=Sheet6!$G$3,Sheet6!$G$4,IF('January 2023'!C1886=Sheet6!$H$3,Sheet6!$H$4,IF('January 2023'!C1886=Sheet6!$I$3,Sheet6!$I$4,IF('January 2023'!C1886=Sheet6!$J$3,Sheet6!$J$4,IF('January 2023'!C1886=Sheet6!$K$3,Sheet6!$K$4,IF('January 2023'!C1886=Sheet6!$L$3,Sheet6!$L$4))))))))</f>
        <v>0.13382829726409717</v>
      </c>
      <c r="AG1886" s="74">
        <f t="shared" si="440"/>
        <v>0.62441810210071991</v>
      </c>
      <c r="AH1886" s="71">
        <v>0.81</v>
      </c>
      <c r="AI1886" s="72">
        <f t="shared" si="441"/>
        <v>0</v>
      </c>
      <c r="AJ1886" s="73">
        <f t="shared" si="442"/>
        <v>1</v>
      </c>
      <c r="AK1886" s="73">
        <v>0.70834941809745677</v>
      </c>
      <c r="AL1886" s="95">
        <f t="shared" si="443"/>
        <v>1</v>
      </c>
      <c r="AM1886" s="107">
        <v>0</v>
      </c>
      <c r="AN1886" s="98">
        <f t="shared" si="444"/>
        <v>794.91184264442018</v>
      </c>
      <c r="AO1886" s="99" t="e">
        <f>SUMIF([1]Sheet1!$AB:$AB,E1886,[1]Sheet1!$AA:$AA)</f>
        <v>#VALUE!</v>
      </c>
      <c r="AP1886" s="100" t="str">
        <f t="shared" si="445"/>
        <v/>
      </c>
      <c r="AQ1886" s="97">
        <f t="shared" si="446"/>
        <v>1</v>
      </c>
      <c r="AR1886" s="100">
        <f t="shared" si="447"/>
        <v>1.2504226687592386</v>
      </c>
      <c r="AS1886" s="101">
        <f t="shared" si="448"/>
        <v>0.21921345034963913</v>
      </c>
      <c r="AT1886" s="100">
        <v>0.13382829726409717</v>
      </c>
      <c r="AU1886" s="108">
        <f t="shared" si="449"/>
        <v>0</v>
      </c>
    </row>
    <row r="1887" spans="1:47" hidden="1">
      <c r="A1887" s="21">
        <v>44927</v>
      </c>
      <c r="B1887" s="22" t="s">
        <v>13</v>
      </c>
      <c r="C1887" s="22" t="s">
        <v>1697</v>
      </c>
      <c r="D1887" s="22" t="s">
        <v>1939</v>
      </c>
      <c r="E1887" s="22">
        <v>1000282621</v>
      </c>
      <c r="F1887" s="22" t="s">
        <v>32</v>
      </c>
      <c r="G1887" s="22">
        <v>1069246</v>
      </c>
      <c r="H1887" s="36" t="s">
        <v>20</v>
      </c>
      <c r="I1887" s="4" t="s">
        <v>3536</v>
      </c>
      <c r="J1887" s="4" t="s">
        <v>3573</v>
      </c>
      <c r="K1887" s="25">
        <v>4190.4000000000524</v>
      </c>
      <c r="L1887" s="25">
        <v>4190.4000000000524</v>
      </c>
      <c r="M1887" s="26">
        <v>1</v>
      </c>
      <c r="N1887" s="26">
        <v>0</v>
      </c>
      <c r="O1887" s="26">
        <v>35</v>
      </c>
      <c r="P1887" s="26">
        <v>1345</v>
      </c>
      <c r="Q1887" s="26">
        <v>3807.1000000000004</v>
      </c>
      <c r="R1887" s="27">
        <v>86112.11</v>
      </c>
      <c r="S1887" s="27">
        <v>244600.58000000002</v>
      </c>
      <c r="T1887" s="28">
        <v>81000</v>
      </c>
      <c r="U1887" s="27">
        <v>261300</v>
      </c>
      <c r="V1887" s="29">
        <v>1</v>
      </c>
      <c r="W1887" s="26">
        <v>23</v>
      </c>
      <c r="X1887" s="30">
        <f t="shared" si="435"/>
        <v>36</v>
      </c>
      <c r="Y1887" s="31">
        <f t="shared" si="436"/>
        <v>5152.1000000000004</v>
      </c>
      <c r="Z1887" s="31">
        <f t="shared" si="437"/>
        <v>330712.69</v>
      </c>
      <c r="AA1887" s="31">
        <f t="shared" si="438"/>
        <v>342300</v>
      </c>
      <c r="AB1887" s="5">
        <v>24</v>
      </c>
      <c r="AC1887" s="6">
        <v>89463.21</v>
      </c>
      <c r="AD1887" s="30">
        <v>1</v>
      </c>
      <c r="AE1887" s="67">
        <f t="shared" si="439"/>
        <v>0.66666666666666663</v>
      </c>
      <c r="AF1887" s="70">
        <f>IF(C1887=Sheet6!$E$3,Sheet6!$E$4,IF('January 2023'!C1887=Sheet6!$F$3,Sheet6!$F$4,IF('January 2023'!C1887=Sheet6!$G$3,Sheet6!$G$4,IF('January 2023'!C1887=Sheet6!$H$3,Sheet6!$H$4,IF('January 2023'!C1887=Sheet6!$I$3,Sheet6!$I$4,IF('January 2023'!C1887=Sheet6!$J$3,Sheet6!$J$4,IF('January 2023'!C1887=Sheet6!$K$3,Sheet6!$K$4,IF('January 2023'!C1887=Sheet6!$L$3,Sheet6!$L$4))))))))</f>
        <v>0.13382829726409717</v>
      </c>
      <c r="AG1887" s="74">
        <f t="shared" si="440"/>
        <v>1.2295007636502329</v>
      </c>
      <c r="AH1887" s="71">
        <v>0.81</v>
      </c>
      <c r="AI1887" s="72">
        <f t="shared" si="441"/>
        <v>1</v>
      </c>
      <c r="AJ1887" s="73">
        <f t="shared" si="442"/>
        <v>0.66666666666666663</v>
      </c>
      <c r="AK1887" s="73">
        <v>0.70834941809745677</v>
      </c>
      <c r="AL1887" s="95">
        <f t="shared" si="443"/>
        <v>0</v>
      </c>
      <c r="AM1887" s="107">
        <v>0</v>
      </c>
      <c r="AN1887" s="98">
        <f t="shared" si="444"/>
        <v>0</v>
      </c>
      <c r="AO1887" s="99" t="e">
        <f>SUMIF([1]Sheet1!$AB:$AB,E1887,[1]Sheet1!$AA:$AA)</f>
        <v>#VALUE!</v>
      </c>
      <c r="AP1887" s="100">
        <f t="shared" si="445"/>
        <v>1</v>
      </c>
      <c r="AQ1887" s="97">
        <f t="shared" si="446"/>
        <v>0</v>
      </c>
      <c r="AR1887" s="100">
        <f t="shared" si="447"/>
        <v>1.035037391519509</v>
      </c>
      <c r="AS1887" s="101">
        <f t="shared" si="448"/>
        <v>-0.27257926327978144</v>
      </c>
      <c r="AT1887" s="100">
        <v>0.13382829726409717</v>
      </c>
      <c r="AU1887" s="108">
        <f t="shared" si="449"/>
        <v>1</v>
      </c>
    </row>
    <row r="1888" spans="1:47" hidden="1">
      <c r="A1888" s="21">
        <v>44927</v>
      </c>
      <c r="B1888" s="23" t="s">
        <v>13</v>
      </c>
      <c r="C1888" s="23" t="s">
        <v>1697</v>
      </c>
      <c r="D1888" s="23" t="s">
        <v>1915</v>
      </c>
      <c r="E1888" s="23">
        <v>1000282132</v>
      </c>
      <c r="F1888" s="23" t="s">
        <v>32</v>
      </c>
      <c r="G1888" s="23">
        <v>1069246</v>
      </c>
      <c r="H1888" s="37" t="s">
        <v>20</v>
      </c>
      <c r="I1888" s="4" t="s">
        <v>3536</v>
      </c>
      <c r="J1888" s="4" t="s">
        <v>3573</v>
      </c>
      <c r="K1888" s="24">
        <v>4176.7999999999884</v>
      </c>
      <c r="L1888" s="24">
        <v>4176.7999999999884</v>
      </c>
      <c r="M1888" s="29">
        <v>0</v>
      </c>
      <c r="N1888" s="29">
        <v>0</v>
      </c>
      <c r="O1888" s="29">
        <v>14</v>
      </c>
      <c r="P1888" s="29">
        <v>0</v>
      </c>
      <c r="Q1888" s="29">
        <v>2371.7000000000003</v>
      </c>
      <c r="R1888" s="28">
        <v>0</v>
      </c>
      <c r="S1888" s="28">
        <v>154585.22</v>
      </c>
      <c r="T1888" s="28">
        <v>0</v>
      </c>
      <c r="U1888" s="28">
        <v>166300</v>
      </c>
      <c r="V1888" s="29">
        <v>0</v>
      </c>
      <c r="W1888" s="29">
        <v>12</v>
      </c>
      <c r="X1888" s="32">
        <f t="shared" si="435"/>
        <v>14</v>
      </c>
      <c r="Y1888" s="33">
        <f t="shared" si="436"/>
        <v>2371.7000000000003</v>
      </c>
      <c r="Z1888" s="33">
        <f t="shared" si="437"/>
        <v>154585.22</v>
      </c>
      <c r="AA1888" s="33">
        <f t="shared" si="438"/>
        <v>166300</v>
      </c>
      <c r="AB1888" s="5">
        <v>12</v>
      </c>
      <c r="AC1888" s="6">
        <v>118707.1</v>
      </c>
      <c r="AD1888" s="32">
        <v>1</v>
      </c>
      <c r="AE1888" s="67">
        <f t="shared" si="439"/>
        <v>0.8571428571428571</v>
      </c>
      <c r="AF1888" s="70">
        <f>IF(C1888=Sheet6!$E$3,Sheet6!$E$4,IF('January 2023'!C1888=Sheet6!$F$3,Sheet6!$F$4,IF('January 2023'!C1888=Sheet6!$G$3,Sheet6!$G$4,IF('January 2023'!C1888=Sheet6!$H$3,Sheet6!$H$4,IF('January 2023'!C1888=Sheet6!$I$3,Sheet6!$I$4,IF('January 2023'!C1888=Sheet6!$J$3,Sheet6!$J$4,IF('January 2023'!C1888=Sheet6!$K$3,Sheet6!$K$4,IF('January 2023'!C1888=Sheet6!$L$3,Sheet6!$L$4))))))))</f>
        <v>0.13382829726409717</v>
      </c>
      <c r="AG1888" s="74">
        <f t="shared" si="440"/>
        <v>0.56782704462746769</v>
      </c>
      <c r="AH1888" s="71">
        <v>0.81</v>
      </c>
      <c r="AI1888" s="72">
        <f t="shared" si="441"/>
        <v>0</v>
      </c>
      <c r="AJ1888" s="73">
        <f t="shared" si="442"/>
        <v>0.8571428571428571</v>
      </c>
      <c r="AK1888" s="73">
        <v>0.70834941809745677</v>
      </c>
      <c r="AL1888" s="95">
        <f t="shared" si="443"/>
        <v>1</v>
      </c>
      <c r="AM1888" s="107">
        <v>0</v>
      </c>
      <c r="AN1888" s="98">
        <f t="shared" si="444"/>
        <v>1011.5079999999907</v>
      </c>
      <c r="AO1888" s="99" t="e">
        <f>SUMIF([1]Sheet1!$AB:$AB,E1888,[1]Sheet1!$AA:$AA)</f>
        <v>#VALUE!</v>
      </c>
      <c r="AP1888" s="100" t="str">
        <f t="shared" si="445"/>
        <v/>
      </c>
      <c r="AQ1888" s="97">
        <f t="shared" si="446"/>
        <v>1</v>
      </c>
      <c r="AR1888" s="100">
        <f t="shared" si="447"/>
        <v>1.0757820184879252</v>
      </c>
      <c r="AS1888" s="101">
        <f t="shared" si="448"/>
        <v>0.38914187577862958</v>
      </c>
      <c r="AT1888" s="100">
        <v>0.13382829726409717</v>
      </c>
      <c r="AU1888" s="108">
        <f t="shared" si="449"/>
        <v>0</v>
      </c>
    </row>
    <row r="1889" spans="1:47" hidden="1">
      <c r="A1889" s="21">
        <v>44927</v>
      </c>
      <c r="B1889" s="22" t="s">
        <v>13</v>
      </c>
      <c r="C1889" s="22" t="s">
        <v>1697</v>
      </c>
      <c r="D1889" s="22" t="s">
        <v>1826</v>
      </c>
      <c r="E1889" s="22">
        <v>1000282101</v>
      </c>
      <c r="F1889" s="22" t="s">
        <v>32</v>
      </c>
      <c r="G1889" s="22">
        <v>1069246</v>
      </c>
      <c r="H1889" s="36" t="s">
        <v>20</v>
      </c>
      <c r="I1889" s="4" t="s">
        <v>3536</v>
      </c>
      <c r="J1889" s="4" t="s">
        <v>3573</v>
      </c>
      <c r="K1889" s="25">
        <v>4086.1605800459993</v>
      </c>
      <c r="L1889" s="25">
        <v>4086.1605800459993</v>
      </c>
      <c r="M1889" s="26">
        <v>1</v>
      </c>
      <c r="N1889" s="26">
        <v>0</v>
      </c>
      <c r="O1889" s="26">
        <v>29</v>
      </c>
      <c r="P1889" s="26">
        <v>1200</v>
      </c>
      <c r="Q1889" s="26">
        <v>4185.2999999999993</v>
      </c>
      <c r="R1889" s="27">
        <v>75938.55</v>
      </c>
      <c r="S1889" s="27">
        <v>232974.03999999998</v>
      </c>
      <c r="T1889" s="28">
        <v>0</v>
      </c>
      <c r="U1889" s="27">
        <v>284100</v>
      </c>
      <c r="V1889" s="29">
        <v>0</v>
      </c>
      <c r="W1889" s="26">
        <v>23</v>
      </c>
      <c r="X1889" s="30">
        <f t="shared" si="435"/>
        <v>30</v>
      </c>
      <c r="Y1889" s="31">
        <f t="shared" si="436"/>
        <v>5385.2999999999993</v>
      </c>
      <c r="Z1889" s="31">
        <f t="shared" si="437"/>
        <v>308912.58999999997</v>
      </c>
      <c r="AA1889" s="31">
        <f t="shared" si="438"/>
        <v>284100</v>
      </c>
      <c r="AB1889" s="5">
        <v>23</v>
      </c>
      <c r="AC1889" s="6">
        <v>142495.51999999999</v>
      </c>
      <c r="AD1889" s="30">
        <v>0</v>
      </c>
      <c r="AE1889" s="67">
        <f t="shared" si="439"/>
        <v>0.76666666666666672</v>
      </c>
      <c r="AF1889" s="70">
        <f>IF(C1889=Sheet6!$E$3,Sheet6!$E$4,IF('January 2023'!C1889=Sheet6!$F$3,Sheet6!$F$4,IF('January 2023'!C1889=Sheet6!$G$3,Sheet6!$G$4,IF('January 2023'!C1889=Sheet6!$H$3,Sheet6!$H$4,IF('January 2023'!C1889=Sheet6!$I$3,Sheet6!$I$4,IF('January 2023'!C1889=Sheet6!$J$3,Sheet6!$J$4,IF('January 2023'!C1889=Sheet6!$K$3,Sheet6!$K$4,IF('January 2023'!C1889=Sheet6!$L$3,Sheet6!$L$4))))))))</f>
        <v>0.13382829726409717</v>
      </c>
      <c r="AG1889" s="74">
        <f t="shared" si="440"/>
        <v>1.31793645758762</v>
      </c>
      <c r="AH1889" s="71">
        <v>0.81</v>
      </c>
      <c r="AI1889" s="72">
        <f t="shared" si="441"/>
        <v>1</v>
      </c>
      <c r="AJ1889" s="73">
        <f t="shared" si="442"/>
        <v>0.76666666666666672</v>
      </c>
      <c r="AK1889" s="73">
        <v>0.70834941809745677</v>
      </c>
      <c r="AL1889" s="95">
        <f t="shared" si="443"/>
        <v>1</v>
      </c>
      <c r="AM1889" s="107">
        <v>0</v>
      </c>
      <c r="AN1889" s="98">
        <f t="shared" si="444"/>
        <v>0</v>
      </c>
      <c r="AO1889" s="99" t="e">
        <f>SUMIF([1]Sheet1!$AB:$AB,E1889,[1]Sheet1!$AA:$AA)</f>
        <v>#VALUE!</v>
      </c>
      <c r="AP1889" s="100">
        <f t="shared" si="445"/>
        <v>1</v>
      </c>
      <c r="AQ1889" s="97">
        <f t="shared" si="446"/>
        <v>0</v>
      </c>
      <c r="AR1889" s="100">
        <f t="shared" si="447"/>
        <v>0.91967763437547179</v>
      </c>
      <c r="AS1889" s="101">
        <f t="shared" si="448"/>
        <v>-0.21207668357137166</v>
      </c>
      <c r="AT1889" s="100">
        <v>0.13382829726409717</v>
      </c>
      <c r="AU1889" s="108">
        <f t="shared" si="449"/>
        <v>1</v>
      </c>
    </row>
    <row r="1890" spans="1:47" hidden="1">
      <c r="A1890" s="21">
        <v>44927</v>
      </c>
      <c r="B1890" s="22" t="s">
        <v>13</v>
      </c>
      <c r="C1890" s="22" t="s">
        <v>1697</v>
      </c>
      <c r="D1890" s="22" t="s">
        <v>1944</v>
      </c>
      <c r="E1890" s="22">
        <v>1000265324</v>
      </c>
      <c r="F1890" s="22" t="s">
        <v>32</v>
      </c>
      <c r="G1890" s="22">
        <v>1069250</v>
      </c>
      <c r="H1890" s="36" t="s">
        <v>20</v>
      </c>
      <c r="I1890" s="4" t="s">
        <v>3535</v>
      </c>
      <c r="J1890" s="4" t="s">
        <v>3572</v>
      </c>
      <c r="K1890" s="25">
        <v>3925.5999999999767</v>
      </c>
      <c r="L1890" s="25">
        <v>3925.5999999999767</v>
      </c>
      <c r="M1890" s="26">
        <v>0</v>
      </c>
      <c r="N1890" s="26">
        <v>0</v>
      </c>
      <c r="O1890" s="26">
        <v>21</v>
      </c>
      <c r="P1890" s="26">
        <v>0</v>
      </c>
      <c r="Q1890" s="26">
        <v>3335.1</v>
      </c>
      <c r="R1890" s="27">
        <v>0</v>
      </c>
      <c r="S1890" s="27">
        <v>211100.00000000003</v>
      </c>
      <c r="T1890" s="28">
        <v>0</v>
      </c>
      <c r="U1890" s="27">
        <v>211100</v>
      </c>
      <c r="V1890" s="29">
        <v>0</v>
      </c>
      <c r="W1890" s="26">
        <v>10</v>
      </c>
      <c r="X1890" s="30">
        <f t="shared" si="435"/>
        <v>21</v>
      </c>
      <c r="Y1890" s="31">
        <f t="shared" si="436"/>
        <v>3335.1</v>
      </c>
      <c r="Z1890" s="31">
        <f t="shared" si="437"/>
        <v>211100.00000000003</v>
      </c>
      <c r="AA1890" s="31">
        <f t="shared" si="438"/>
        <v>211100</v>
      </c>
      <c r="AB1890" s="5">
        <v>10</v>
      </c>
      <c r="AC1890" s="6">
        <v>27131.61</v>
      </c>
      <c r="AD1890" s="30">
        <v>1</v>
      </c>
      <c r="AE1890" s="67">
        <f t="shared" si="439"/>
        <v>0.47619047619047616</v>
      </c>
      <c r="AF1890" s="70">
        <f>IF(C1890=Sheet6!$E$3,Sheet6!$E$4,IF('January 2023'!C1890=Sheet6!$F$3,Sheet6!$F$4,IF('January 2023'!C1890=Sheet6!$G$3,Sheet6!$G$4,IF('January 2023'!C1890=Sheet6!$H$3,Sheet6!$H$4,IF('January 2023'!C1890=Sheet6!$I$3,Sheet6!$I$4,IF('January 2023'!C1890=Sheet6!$J$3,Sheet6!$J$4,IF('January 2023'!C1890=Sheet6!$K$3,Sheet6!$K$4,IF('January 2023'!C1890=Sheet6!$L$3,Sheet6!$L$4))))))))</f>
        <v>0.13382829726409717</v>
      </c>
      <c r="AG1890" s="74">
        <f t="shared" si="440"/>
        <v>0.84957713470552776</v>
      </c>
      <c r="AH1890" s="71">
        <v>0.81</v>
      </c>
      <c r="AI1890" s="72">
        <f t="shared" si="441"/>
        <v>1</v>
      </c>
      <c r="AJ1890" s="73">
        <f t="shared" si="442"/>
        <v>0.47619047619047616</v>
      </c>
      <c r="AK1890" s="73">
        <v>0.70834941809745677</v>
      </c>
      <c r="AL1890" s="95">
        <f t="shared" si="443"/>
        <v>0</v>
      </c>
      <c r="AM1890" s="107">
        <v>0</v>
      </c>
      <c r="AN1890" s="98">
        <f t="shared" si="444"/>
        <v>0</v>
      </c>
      <c r="AO1890" s="99" t="e">
        <f>SUMIF([1]Sheet1!$AB:$AB,E1890,[1]Sheet1!$AA:$AA)</f>
        <v>#VALUE!</v>
      </c>
      <c r="AP1890" s="100">
        <f t="shared" si="445"/>
        <v>1</v>
      </c>
      <c r="AQ1890" s="97">
        <f t="shared" si="446"/>
        <v>0</v>
      </c>
      <c r="AR1890" s="100">
        <f t="shared" si="447"/>
        <v>0.99999999999999989</v>
      </c>
      <c r="AS1890" s="101">
        <f t="shared" si="448"/>
        <v>0.15042286529447235</v>
      </c>
      <c r="AT1890" s="100">
        <v>0.13382829726409717</v>
      </c>
      <c r="AU1890" s="108">
        <f t="shared" si="449"/>
        <v>0</v>
      </c>
    </row>
    <row r="1891" spans="1:47" hidden="1">
      <c r="A1891" s="21">
        <v>44927</v>
      </c>
      <c r="B1891" s="22" t="s">
        <v>13</v>
      </c>
      <c r="C1891" s="22" t="s">
        <v>1697</v>
      </c>
      <c r="D1891" s="22" t="s">
        <v>1854</v>
      </c>
      <c r="E1891" s="22">
        <v>1000264757</v>
      </c>
      <c r="F1891" s="22" t="s">
        <v>32</v>
      </c>
      <c r="G1891" s="22">
        <v>1069250</v>
      </c>
      <c r="H1891" s="36" t="s">
        <v>20</v>
      </c>
      <c r="I1891" s="4" t="s">
        <v>3535</v>
      </c>
      <c r="J1891" s="4" t="s">
        <v>3572</v>
      </c>
      <c r="K1891" s="25">
        <v>3909.4914282119998</v>
      </c>
      <c r="L1891" s="25">
        <v>3909.4914282119998</v>
      </c>
      <c r="M1891" s="26">
        <v>1</v>
      </c>
      <c r="N1891" s="26">
        <v>0</v>
      </c>
      <c r="O1891" s="26">
        <v>14</v>
      </c>
      <c r="P1891" s="26">
        <v>1200</v>
      </c>
      <c r="Q1891" s="26">
        <v>1746.1</v>
      </c>
      <c r="R1891" s="27">
        <v>75938.55</v>
      </c>
      <c r="S1891" s="27">
        <v>106400</v>
      </c>
      <c r="T1891" s="28">
        <v>0</v>
      </c>
      <c r="U1891" s="27">
        <v>116000</v>
      </c>
      <c r="V1891" s="29">
        <v>0</v>
      </c>
      <c r="W1891" s="26">
        <v>9</v>
      </c>
      <c r="X1891" s="30">
        <f t="shared" si="435"/>
        <v>15</v>
      </c>
      <c r="Y1891" s="31">
        <f t="shared" si="436"/>
        <v>2946.1</v>
      </c>
      <c r="Z1891" s="31">
        <f t="shared" si="437"/>
        <v>182338.55</v>
      </c>
      <c r="AA1891" s="31">
        <f t="shared" si="438"/>
        <v>116000</v>
      </c>
      <c r="AB1891" s="5">
        <v>9</v>
      </c>
      <c r="AC1891" s="6">
        <v>895367.81</v>
      </c>
      <c r="AD1891" s="30">
        <v>1</v>
      </c>
      <c r="AE1891" s="67">
        <f t="shared" si="439"/>
        <v>0.6</v>
      </c>
      <c r="AF1891" s="70">
        <f>IF(C1891=Sheet6!$E$3,Sheet6!$E$4,IF('January 2023'!C1891=Sheet6!$F$3,Sheet6!$F$4,IF('January 2023'!C1891=Sheet6!$G$3,Sheet6!$G$4,IF('January 2023'!C1891=Sheet6!$H$3,Sheet6!$H$4,IF('January 2023'!C1891=Sheet6!$I$3,Sheet6!$I$4,IF('January 2023'!C1891=Sheet6!$J$3,Sheet6!$J$4,IF('January 2023'!C1891=Sheet6!$K$3,Sheet6!$K$4,IF('January 2023'!C1891=Sheet6!$L$3,Sheet6!$L$4))))))))</f>
        <v>0.13382829726409717</v>
      </c>
      <c r="AG1891" s="74">
        <f t="shared" si="440"/>
        <v>0.75357627816756578</v>
      </c>
      <c r="AH1891" s="71">
        <v>0.81</v>
      </c>
      <c r="AI1891" s="72">
        <f t="shared" si="441"/>
        <v>0</v>
      </c>
      <c r="AJ1891" s="73">
        <f t="shared" si="442"/>
        <v>0.6</v>
      </c>
      <c r="AK1891" s="73">
        <v>0.70834941809745677</v>
      </c>
      <c r="AL1891" s="95">
        <f t="shared" si="443"/>
        <v>0</v>
      </c>
      <c r="AM1891" s="107">
        <v>0</v>
      </c>
      <c r="AN1891" s="98">
        <f t="shared" si="444"/>
        <v>220.58805685172001</v>
      </c>
      <c r="AO1891" s="99" t="e">
        <f>SUMIF([1]Sheet1!$AB:$AB,E1891,[1]Sheet1!$AA:$AA)</f>
        <v>#VALUE!</v>
      </c>
      <c r="AP1891" s="100" t="str">
        <f t="shared" si="445"/>
        <v/>
      </c>
      <c r="AQ1891" s="97">
        <f t="shared" si="446"/>
        <v>1</v>
      </c>
      <c r="AR1891" s="100">
        <f t="shared" si="447"/>
        <v>0.6361792391131772</v>
      </c>
      <c r="AS1891" s="101">
        <f t="shared" si="448"/>
        <v>0.52059041674161799</v>
      </c>
      <c r="AT1891" s="100">
        <v>0.13382829726409717</v>
      </c>
      <c r="AU1891" s="108">
        <f t="shared" si="449"/>
        <v>0</v>
      </c>
    </row>
    <row r="1892" spans="1:47" hidden="1">
      <c r="A1892" s="21">
        <v>44927</v>
      </c>
      <c r="B1892" s="22" t="s">
        <v>13</v>
      </c>
      <c r="C1892" s="22" t="s">
        <v>1697</v>
      </c>
      <c r="D1892" s="22" t="s">
        <v>1910</v>
      </c>
      <c r="E1892" s="22">
        <v>1000270491</v>
      </c>
      <c r="F1892" s="22" t="s">
        <v>32</v>
      </c>
      <c r="G1892" s="22">
        <v>1069292</v>
      </c>
      <c r="H1892" s="36" t="s">
        <v>20</v>
      </c>
      <c r="I1892" s="4" t="s">
        <v>3538</v>
      </c>
      <c r="J1892" s="4" t="s">
        <v>3575</v>
      </c>
      <c r="K1892" s="25">
        <v>3907.4699999999939</v>
      </c>
      <c r="L1892" s="25">
        <v>3907.4699999999939</v>
      </c>
      <c r="M1892" s="26">
        <v>1</v>
      </c>
      <c r="N1892" s="26">
        <v>0</v>
      </c>
      <c r="O1892" s="26">
        <v>21</v>
      </c>
      <c r="P1892" s="26">
        <v>1017</v>
      </c>
      <c r="Q1892" s="26">
        <v>4817.8</v>
      </c>
      <c r="R1892" s="27">
        <v>64357.920000000006</v>
      </c>
      <c r="S1892" s="27">
        <v>308657.88</v>
      </c>
      <c r="T1892" s="28">
        <v>0</v>
      </c>
      <c r="U1892" s="27">
        <v>348470</v>
      </c>
      <c r="V1892" s="29">
        <v>0</v>
      </c>
      <c r="W1892" s="26">
        <v>16</v>
      </c>
      <c r="X1892" s="30">
        <f t="shared" si="435"/>
        <v>22</v>
      </c>
      <c r="Y1892" s="31">
        <f t="shared" si="436"/>
        <v>5834.8</v>
      </c>
      <c r="Z1892" s="31">
        <f t="shared" si="437"/>
        <v>373015.8</v>
      </c>
      <c r="AA1892" s="31">
        <f t="shared" si="438"/>
        <v>348470</v>
      </c>
      <c r="AB1892" s="5">
        <v>16</v>
      </c>
      <c r="AC1892" s="6">
        <v>957839.83000000007</v>
      </c>
      <c r="AD1892" s="30">
        <v>2</v>
      </c>
      <c r="AE1892" s="67">
        <f t="shared" si="439"/>
        <v>0.72727272727272729</v>
      </c>
      <c r="AF1892" s="70">
        <f>IF(C1892=Sheet6!$E$3,Sheet6!$E$4,IF('January 2023'!C1892=Sheet6!$F$3,Sheet6!$F$4,IF('January 2023'!C1892=Sheet6!$G$3,Sheet6!$G$4,IF('January 2023'!C1892=Sheet6!$H$3,Sheet6!$H$4,IF('January 2023'!C1892=Sheet6!$I$3,Sheet6!$I$4,IF('January 2023'!C1892=Sheet6!$J$3,Sheet6!$J$4,IF('January 2023'!C1892=Sheet6!$K$3,Sheet6!$K$4,IF('January 2023'!C1892=Sheet6!$L$3,Sheet6!$L$4))))))))</f>
        <v>0.13382829726409717</v>
      </c>
      <c r="AG1892" s="74">
        <f t="shared" si="440"/>
        <v>1.493242430524101</v>
      </c>
      <c r="AH1892" s="71">
        <v>0.81</v>
      </c>
      <c r="AI1892" s="72">
        <f t="shared" si="441"/>
        <v>1</v>
      </c>
      <c r="AJ1892" s="73">
        <f t="shared" si="442"/>
        <v>0.72727272727272729</v>
      </c>
      <c r="AK1892" s="73">
        <v>0.70834941809745677</v>
      </c>
      <c r="AL1892" s="95">
        <f t="shared" si="443"/>
        <v>1</v>
      </c>
      <c r="AM1892" s="107">
        <v>0</v>
      </c>
      <c r="AN1892" s="98">
        <f t="shared" si="444"/>
        <v>0</v>
      </c>
      <c r="AO1892" s="99" t="e">
        <f>SUMIF([1]Sheet1!$AB:$AB,E1892,[1]Sheet1!$AA:$AA)</f>
        <v>#VALUE!</v>
      </c>
      <c r="AP1892" s="100">
        <f t="shared" si="445"/>
        <v>1</v>
      </c>
      <c r="AQ1892" s="97">
        <f t="shared" si="446"/>
        <v>0</v>
      </c>
      <c r="AR1892" s="100">
        <f t="shared" si="447"/>
        <v>0.93419635307673299</v>
      </c>
      <c r="AS1892" s="101">
        <f t="shared" si="448"/>
        <v>-0.39498163285505195</v>
      </c>
      <c r="AT1892" s="100">
        <v>0.13382829726409717</v>
      </c>
      <c r="AU1892" s="108">
        <f t="shared" si="449"/>
        <v>1</v>
      </c>
    </row>
    <row r="1893" spans="1:47" hidden="1">
      <c r="A1893" s="21">
        <v>44927</v>
      </c>
      <c r="B1893" s="22" t="s">
        <v>13</v>
      </c>
      <c r="C1893" s="22" t="s">
        <v>1697</v>
      </c>
      <c r="D1893" s="22" t="s">
        <v>1902</v>
      </c>
      <c r="E1893" s="22">
        <v>1000264922</v>
      </c>
      <c r="F1893" s="22" t="s">
        <v>32</v>
      </c>
      <c r="G1893" s="22">
        <v>1069250</v>
      </c>
      <c r="H1893" s="36" t="s">
        <v>20</v>
      </c>
      <c r="I1893" s="4" t="s">
        <v>3535</v>
      </c>
      <c r="J1893" s="4" t="s">
        <v>3572</v>
      </c>
      <c r="K1893" s="25">
        <v>3854.8709677419351</v>
      </c>
      <c r="L1893" s="25">
        <v>3854.8709677419351</v>
      </c>
      <c r="M1893" s="26">
        <v>0</v>
      </c>
      <c r="N1893" s="26">
        <v>0</v>
      </c>
      <c r="O1893" s="26">
        <v>18</v>
      </c>
      <c r="P1893" s="26">
        <v>0</v>
      </c>
      <c r="Q1893" s="26">
        <v>2884.2999999999997</v>
      </c>
      <c r="R1893" s="27">
        <v>0</v>
      </c>
      <c r="S1893" s="27">
        <v>170144.99000000002</v>
      </c>
      <c r="T1893" s="28">
        <v>0</v>
      </c>
      <c r="U1893" s="27">
        <v>249100</v>
      </c>
      <c r="V1893" s="29">
        <v>0</v>
      </c>
      <c r="W1893" s="26">
        <v>11</v>
      </c>
      <c r="X1893" s="30">
        <f t="shared" si="435"/>
        <v>18</v>
      </c>
      <c r="Y1893" s="31">
        <f t="shared" si="436"/>
        <v>2884.2999999999997</v>
      </c>
      <c r="Z1893" s="31">
        <f t="shared" si="437"/>
        <v>170144.99000000002</v>
      </c>
      <c r="AA1893" s="31">
        <f t="shared" si="438"/>
        <v>249100</v>
      </c>
      <c r="AB1893" s="5">
        <v>11</v>
      </c>
      <c r="AC1893" s="6">
        <v>183463</v>
      </c>
      <c r="AD1893" s="30">
        <v>2</v>
      </c>
      <c r="AE1893" s="67">
        <f t="shared" si="439"/>
        <v>0.61111111111111116</v>
      </c>
      <c r="AF1893" s="70">
        <f>IF(C1893=Sheet6!$E$3,Sheet6!$E$4,IF('January 2023'!C1893=Sheet6!$F$3,Sheet6!$F$4,IF('January 2023'!C1893=Sheet6!$G$3,Sheet6!$G$4,IF('January 2023'!C1893=Sheet6!$H$3,Sheet6!$H$4,IF('January 2023'!C1893=Sheet6!$I$3,Sheet6!$I$4,IF('January 2023'!C1893=Sheet6!$J$3,Sheet6!$J$4,IF('January 2023'!C1893=Sheet6!$K$3,Sheet6!$K$4,IF('January 2023'!C1893=Sheet6!$L$3,Sheet6!$L$4))))))))</f>
        <v>0.13382829726409717</v>
      </c>
      <c r="AG1893" s="74">
        <f t="shared" si="440"/>
        <v>0.74822219060928363</v>
      </c>
      <c r="AH1893" s="71">
        <v>0.81</v>
      </c>
      <c r="AI1893" s="72">
        <f t="shared" si="441"/>
        <v>0</v>
      </c>
      <c r="AJ1893" s="73">
        <f t="shared" si="442"/>
        <v>0.61111111111111116</v>
      </c>
      <c r="AK1893" s="73">
        <v>0.70834941809745677</v>
      </c>
      <c r="AL1893" s="95">
        <f t="shared" si="443"/>
        <v>0</v>
      </c>
      <c r="AM1893" s="107">
        <v>0</v>
      </c>
      <c r="AN1893" s="98">
        <f t="shared" si="444"/>
        <v>238.14548387096784</v>
      </c>
      <c r="AO1893" s="99" t="e">
        <f>SUMIF([1]Sheet1!$AB:$AB,E1893,[1]Sheet1!$AA:$AA)</f>
        <v>#VALUE!</v>
      </c>
      <c r="AP1893" s="100" t="str">
        <f t="shared" si="445"/>
        <v/>
      </c>
      <c r="AQ1893" s="97">
        <f t="shared" si="446"/>
        <v>1</v>
      </c>
      <c r="AR1893" s="100">
        <f t="shared" si="447"/>
        <v>1.4640454591110792</v>
      </c>
      <c r="AS1893" s="101">
        <f t="shared" si="448"/>
        <v>-9.5431300567666133E-2</v>
      </c>
      <c r="AT1893" s="100">
        <v>0.13382829726409717</v>
      </c>
      <c r="AU1893" s="108">
        <f t="shared" si="449"/>
        <v>1</v>
      </c>
    </row>
    <row r="1894" spans="1:47" hidden="1">
      <c r="A1894" s="21">
        <v>44927</v>
      </c>
      <c r="B1894" s="22" t="s">
        <v>13</v>
      </c>
      <c r="C1894" s="22" t="s">
        <v>1697</v>
      </c>
      <c r="D1894" s="22" t="s">
        <v>1994</v>
      </c>
      <c r="E1894" s="22">
        <v>1000267604</v>
      </c>
      <c r="F1894" s="22" t="s">
        <v>32</v>
      </c>
      <c r="G1894" s="22">
        <v>1069250</v>
      </c>
      <c r="H1894" s="36" t="s">
        <v>20</v>
      </c>
      <c r="I1894" s="4" t="s">
        <v>3535</v>
      </c>
      <c r="J1894" s="4" t="s">
        <v>3572</v>
      </c>
      <c r="K1894" s="25">
        <v>3821</v>
      </c>
      <c r="L1894" s="25">
        <v>3821</v>
      </c>
      <c r="M1894" s="26">
        <v>1</v>
      </c>
      <c r="N1894" s="26">
        <v>0</v>
      </c>
      <c r="O1894" s="26">
        <v>5</v>
      </c>
      <c r="P1894" s="26">
        <v>1200</v>
      </c>
      <c r="Q1894" s="26">
        <v>721.2</v>
      </c>
      <c r="R1894" s="27">
        <v>75938.55</v>
      </c>
      <c r="S1894" s="27">
        <v>44799.999999999993</v>
      </c>
      <c r="T1894" s="28">
        <v>0</v>
      </c>
      <c r="U1894" s="27">
        <v>44800</v>
      </c>
      <c r="V1894" s="29">
        <v>0</v>
      </c>
      <c r="W1894" s="26">
        <v>3</v>
      </c>
      <c r="X1894" s="30">
        <f t="shared" si="435"/>
        <v>6</v>
      </c>
      <c r="Y1894" s="31">
        <f t="shared" si="436"/>
        <v>1921.2</v>
      </c>
      <c r="Z1894" s="31">
        <f t="shared" si="437"/>
        <v>120738.54999999999</v>
      </c>
      <c r="AA1894" s="31">
        <f t="shared" si="438"/>
        <v>44800</v>
      </c>
      <c r="AB1894" s="5">
        <v>3</v>
      </c>
      <c r="AC1894" s="6">
        <v>670116.51</v>
      </c>
      <c r="AD1894" s="30">
        <v>1</v>
      </c>
      <c r="AE1894" s="67">
        <f t="shared" si="439"/>
        <v>0.5</v>
      </c>
      <c r="AF1894" s="70">
        <f>IF(C1894=Sheet6!$E$3,Sheet6!$E$4,IF('January 2023'!C1894=Sheet6!$F$3,Sheet6!$F$4,IF('January 2023'!C1894=Sheet6!$G$3,Sheet6!$G$4,IF('January 2023'!C1894=Sheet6!$H$3,Sheet6!$H$4,IF('January 2023'!C1894=Sheet6!$I$3,Sheet6!$I$4,IF('January 2023'!C1894=Sheet6!$J$3,Sheet6!$J$4,IF('January 2023'!C1894=Sheet6!$K$3,Sheet6!$K$4,IF('January 2023'!C1894=Sheet6!$L$3,Sheet6!$L$4))))))))</f>
        <v>0.13382829726409717</v>
      </c>
      <c r="AG1894" s="74">
        <f t="shared" si="440"/>
        <v>0.50280031405391257</v>
      </c>
      <c r="AH1894" s="71">
        <v>0.81</v>
      </c>
      <c r="AI1894" s="72">
        <f t="shared" si="441"/>
        <v>0</v>
      </c>
      <c r="AJ1894" s="73">
        <f t="shared" si="442"/>
        <v>0.5</v>
      </c>
      <c r="AK1894" s="73">
        <v>0.70834941809745677</v>
      </c>
      <c r="AL1894" s="95">
        <f t="shared" si="443"/>
        <v>0</v>
      </c>
      <c r="AM1894" s="107">
        <v>0</v>
      </c>
      <c r="AN1894" s="98">
        <f t="shared" si="444"/>
        <v>1173.8100000000004</v>
      </c>
      <c r="AO1894" s="99" t="e">
        <f>SUMIF([1]Sheet1!$AB:$AB,E1894,[1]Sheet1!$AA:$AA)</f>
        <v>#VALUE!</v>
      </c>
      <c r="AP1894" s="100" t="str">
        <f t="shared" si="445"/>
        <v/>
      </c>
      <c r="AQ1894" s="97">
        <f t="shared" si="446"/>
        <v>1</v>
      </c>
      <c r="AR1894" s="100">
        <f t="shared" si="447"/>
        <v>0.37104967717435733</v>
      </c>
      <c r="AS1894" s="101">
        <f t="shared" si="448"/>
        <v>0.81343610578713021</v>
      </c>
      <c r="AT1894" s="100">
        <v>0.13382829726409717</v>
      </c>
      <c r="AU1894" s="108">
        <f t="shared" si="449"/>
        <v>0</v>
      </c>
    </row>
    <row r="1895" spans="1:47" hidden="1">
      <c r="A1895" s="21">
        <v>44927</v>
      </c>
      <c r="B1895" s="22" t="s">
        <v>13</v>
      </c>
      <c r="C1895" s="22" t="s">
        <v>1697</v>
      </c>
      <c r="D1895" s="22" t="s">
        <v>1900</v>
      </c>
      <c r="E1895" s="22">
        <v>1000270161</v>
      </c>
      <c r="F1895" s="22" t="s">
        <v>32</v>
      </c>
      <c r="G1895" s="22">
        <v>1069292</v>
      </c>
      <c r="H1895" s="36" t="s">
        <v>20</v>
      </c>
      <c r="I1895" s="4" t="s">
        <v>3538</v>
      </c>
      <c r="J1895" s="4" t="s">
        <v>3575</v>
      </c>
      <c r="K1895" s="25">
        <v>3712.2799999999988</v>
      </c>
      <c r="L1895" s="25">
        <v>3712.2799999999988</v>
      </c>
      <c r="M1895" s="26">
        <v>1</v>
      </c>
      <c r="N1895" s="26">
        <v>0</v>
      </c>
      <c r="O1895" s="26">
        <v>10</v>
      </c>
      <c r="P1895" s="26">
        <v>1200</v>
      </c>
      <c r="Q1895" s="26">
        <v>1417.1000000000001</v>
      </c>
      <c r="R1895" s="27">
        <v>75938.55</v>
      </c>
      <c r="S1895" s="27">
        <v>89500.000000000015</v>
      </c>
      <c r="T1895" s="28">
        <v>0</v>
      </c>
      <c r="U1895" s="27">
        <v>93000</v>
      </c>
      <c r="V1895" s="29">
        <v>0</v>
      </c>
      <c r="W1895" s="26">
        <v>6</v>
      </c>
      <c r="X1895" s="30">
        <f t="shared" si="435"/>
        <v>11</v>
      </c>
      <c r="Y1895" s="31">
        <f t="shared" si="436"/>
        <v>2617.1000000000004</v>
      </c>
      <c r="Z1895" s="31">
        <f t="shared" si="437"/>
        <v>165438.55000000002</v>
      </c>
      <c r="AA1895" s="31">
        <f t="shared" si="438"/>
        <v>93000</v>
      </c>
      <c r="AB1895" s="5">
        <v>6</v>
      </c>
      <c r="AC1895" s="6">
        <v>0</v>
      </c>
      <c r="AD1895" s="30">
        <v>0</v>
      </c>
      <c r="AE1895" s="67">
        <f t="shared" si="439"/>
        <v>0.54545454545454541</v>
      </c>
      <c r="AF1895" s="70">
        <f>IF(C1895=Sheet6!$E$3,Sheet6!$E$4,IF('January 2023'!C1895=Sheet6!$F$3,Sheet6!$F$4,IF('January 2023'!C1895=Sheet6!$G$3,Sheet6!$G$4,IF('January 2023'!C1895=Sheet6!$H$3,Sheet6!$H$4,IF('January 2023'!C1895=Sheet6!$I$3,Sheet6!$I$4,IF('January 2023'!C1895=Sheet6!$J$3,Sheet6!$J$4,IF('January 2023'!C1895=Sheet6!$K$3,Sheet6!$K$4,IF('January 2023'!C1895=Sheet6!$L$3,Sheet6!$L$4))))))))</f>
        <v>0.13382829726409717</v>
      </c>
      <c r="AG1895" s="74">
        <f t="shared" si="440"/>
        <v>0.70498453780426074</v>
      </c>
      <c r="AH1895" s="71">
        <v>0.81</v>
      </c>
      <c r="AI1895" s="72">
        <f t="shared" si="441"/>
        <v>0</v>
      </c>
      <c r="AJ1895" s="73">
        <f t="shared" si="442"/>
        <v>0.54545454545454541</v>
      </c>
      <c r="AK1895" s="73">
        <v>0.70834941809745677</v>
      </c>
      <c r="AL1895" s="95">
        <f t="shared" si="443"/>
        <v>0</v>
      </c>
      <c r="AM1895" s="107">
        <v>0</v>
      </c>
      <c r="AN1895" s="98">
        <f t="shared" si="444"/>
        <v>389.84679999999889</v>
      </c>
      <c r="AO1895" s="99" t="e">
        <f>SUMIF([1]Sheet1!$AB:$AB,E1895,[1]Sheet1!$AA:$AA)</f>
        <v>#VALUE!</v>
      </c>
      <c r="AP1895" s="100" t="str">
        <f t="shared" si="445"/>
        <v/>
      </c>
      <c r="AQ1895" s="97">
        <f t="shared" si="446"/>
        <v>1</v>
      </c>
      <c r="AR1895" s="100">
        <f t="shared" si="447"/>
        <v>0.56214225765397474</v>
      </c>
      <c r="AS1895" s="101">
        <f t="shared" si="448"/>
        <v>0.60369840030756894</v>
      </c>
      <c r="AT1895" s="100">
        <v>0.13382829726409717</v>
      </c>
      <c r="AU1895" s="108">
        <f t="shared" si="449"/>
        <v>0</v>
      </c>
    </row>
    <row r="1896" spans="1:47" hidden="1">
      <c r="A1896" s="21">
        <v>44927</v>
      </c>
      <c r="B1896" s="23" t="s">
        <v>13</v>
      </c>
      <c r="C1896" s="23" t="s">
        <v>1697</v>
      </c>
      <c r="D1896" s="23" t="s">
        <v>1823</v>
      </c>
      <c r="E1896" s="23">
        <v>1000267092</v>
      </c>
      <c r="F1896" s="23" t="s">
        <v>32</v>
      </c>
      <c r="G1896" s="23">
        <v>1069250</v>
      </c>
      <c r="H1896" s="37" t="s">
        <v>20</v>
      </c>
      <c r="I1896" s="4" t="s">
        <v>3535</v>
      </c>
      <c r="J1896" s="4" t="s">
        <v>3572</v>
      </c>
      <c r="K1896" s="24">
        <v>3660</v>
      </c>
      <c r="L1896" s="24">
        <v>3660</v>
      </c>
      <c r="M1896" s="29">
        <v>0</v>
      </c>
      <c r="N1896" s="29">
        <v>0</v>
      </c>
      <c r="O1896" s="29">
        <v>10</v>
      </c>
      <c r="P1896" s="29">
        <v>0</v>
      </c>
      <c r="Q1896" s="29">
        <v>3230.6</v>
      </c>
      <c r="R1896" s="28">
        <v>0</v>
      </c>
      <c r="S1896" s="28">
        <v>205263.55000000002</v>
      </c>
      <c r="T1896" s="28">
        <v>0</v>
      </c>
      <c r="U1896" s="28">
        <v>223000</v>
      </c>
      <c r="V1896" s="29">
        <v>0</v>
      </c>
      <c r="W1896" s="29">
        <v>9</v>
      </c>
      <c r="X1896" s="32">
        <f t="shared" si="435"/>
        <v>10</v>
      </c>
      <c r="Y1896" s="33">
        <f t="shared" si="436"/>
        <v>3230.6</v>
      </c>
      <c r="Z1896" s="33">
        <f t="shared" si="437"/>
        <v>205263.55000000002</v>
      </c>
      <c r="AA1896" s="33">
        <f t="shared" si="438"/>
        <v>223000</v>
      </c>
      <c r="AB1896" s="5">
        <v>9</v>
      </c>
      <c r="AC1896" s="6">
        <v>352939.87</v>
      </c>
      <c r="AD1896" s="32">
        <v>1</v>
      </c>
      <c r="AE1896" s="67">
        <f t="shared" si="439"/>
        <v>0.9</v>
      </c>
      <c r="AF1896" s="70">
        <f>IF(C1896=Sheet6!$E$3,Sheet6!$E$4,IF('January 2023'!C1896=Sheet6!$F$3,Sheet6!$F$4,IF('January 2023'!C1896=Sheet6!$G$3,Sheet6!$G$4,IF('January 2023'!C1896=Sheet6!$H$3,Sheet6!$H$4,IF('January 2023'!C1896=Sheet6!$I$3,Sheet6!$I$4,IF('January 2023'!C1896=Sheet6!$J$3,Sheet6!$J$4,IF('January 2023'!C1896=Sheet6!$K$3,Sheet6!$K$4,IF('January 2023'!C1896=Sheet6!$L$3,Sheet6!$L$4))))))))</f>
        <v>0.13382829726409717</v>
      </c>
      <c r="AG1896" s="74">
        <f t="shared" si="440"/>
        <v>0.8826775956284153</v>
      </c>
      <c r="AH1896" s="71">
        <v>0.81</v>
      </c>
      <c r="AI1896" s="72">
        <f t="shared" si="441"/>
        <v>1</v>
      </c>
      <c r="AJ1896" s="73">
        <f t="shared" si="442"/>
        <v>0.9</v>
      </c>
      <c r="AK1896" s="73">
        <v>0.70834941809745677</v>
      </c>
      <c r="AL1896" s="95">
        <f t="shared" si="443"/>
        <v>1</v>
      </c>
      <c r="AM1896" s="107">
        <v>0</v>
      </c>
      <c r="AN1896" s="98">
        <f t="shared" si="444"/>
        <v>0</v>
      </c>
      <c r="AO1896" s="99" t="e">
        <f>SUMIF([1]Sheet1!$AB:$AB,E1896,[1]Sheet1!$AA:$AA)</f>
        <v>#VALUE!</v>
      </c>
      <c r="AP1896" s="100">
        <f t="shared" si="445"/>
        <v>1</v>
      </c>
      <c r="AQ1896" s="97">
        <f t="shared" si="446"/>
        <v>0</v>
      </c>
      <c r="AR1896" s="100">
        <f t="shared" si="447"/>
        <v>1.0864081810920643</v>
      </c>
      <c r="AS1896" s="101">
        <f t="shared" si="448"/>
        <v>4.1051838842616761E-2</v>
      </c>
      <c r="AT1896" s="100">
        <v>0.13382829726409717</v>
      </c>
      <c r="AU1896" s="108">
        <f t="shared" si="449"/>
        <v>1</v>
      </c>
    </row>
    <row r="1897" spans="1:47" hidden="1">
      <c r="A1897" s="21">
        <v>44927</v>
      </c>
      <c r="B1897" s="23" t="s">
        <v>13</v>
      </c>
      <c r="C1897" s="23" t="s">
        <v>1697</v>
      </c>
      <c r="D1897" s="23" t="s">
        <v>1872</v>
      </c>
      <c r="E1897" s="23">
        <v>1000282663</v>
      </c>
      <c r="F1897" s="23" t="s">
        <v>32</v>
      </c>
      <c r="G1897" s="23">
        <v>1069246</v>
      </c>
      <c r="H1897" s="37" t="s">
        <v>20</v>
      </c>
      <c r="I1897" s="4" t="s">
        <v>3537</v>
      </c>
      <c r="J1897" s="4" t="s">
        <v>3574</v>
      </c>
      <c r="K1897" s="24">
        <v>3625.5</v>
      </c>
      <c r="L1897" s="24">
        <v>3625.5</v>
      </c>
      <c r="M1897" s="29">
        <v>0</v>
      </c>
      <c r="N1897" s="29">
        <v>0</v>
      </c>
      <c r="O1897" s="29">
        <v>12</v>
      </c>
      <c r="P1897" s="29">
        <v>0</v>
      </c>
      <c r="Q1897" s="29">
        <v>3699</v>
      </c>
      <c r="R1897" s="28">
        <v>0</v>
      </c>
      <c r="S1897" s="28">
        <v>234426.66999999998</v>
      </c>
      <c r="T1897" s="28">
        <v>0</v>
      </c>
      <c r="U1897" s="28">
        <v>319400</v>
      </c>
      <c r="V1897" s="29">
        <v>0</v>
      </c>
      <c r="W1897" s="29">
        <v>9</v>
      </c>
      <c r="X1897" s="32">
        <f t="shared" si="435"/>
        <v>12</v>
      </c>
      <c r="Y1897" s="33">
        <f t="shared" si="436"/>
        <v>3699</v>
      </c>
      <c r="Z1897" s="33">
        <f t="shared" si="437"/>
        <v>234426.66999999998</v>
      </c>
      <c r="AA1897" s="33">
        <f t="shared" si="438"/>
        <v>319400</v>
      </c>
      <c r="AB1897" s="5">
        <v>9</v>
      </c>
      <c r="AC1897" s="6">
        <v>510565.86</v>
      </c>
      <c r="AD1897" s="32">
        <v>1</v>
      </c>
      <c r="AE1897" s="67">
        <f t="shared" si="439"/>
        <v>0.75</v>
      </c>
      <c r="AF1897" s="70">
        <f>IF(C1897=Sheet6!$E$3,Sheet6!$E$4,IF('January 2023'!C1897=Sheet6!$F$3,Sheet6!$F$4,IF('January 2023'!C1897=Sheet6!$G$3,Sheet6!$G$4,IF('January 2023'!C1897=Sheet6!$H$3,Sheet6!$H$4,IF('January 2023'!C1897=Sheet6!$I$3,Sheet6!$I$4,IF('January 2023'!C1897=Sheet6!$J$3,Sheet6!$J$4,IF('January 2023'!C1897=Sheet6!$K$3,Sheet6!$K$4,IF('January 2023'!C1897=Sheet6!$L$3,Sheet6!$L$4))))))))</f>
        <v>0.13382829726409717</v>
      </c>
      <c r="AG1897" s="74">
        <f t="shared" si="440"/>
        <v>1.0202730657840298</v>
      </c>
      <c r="AH1897" s="71">
        <v>0.81</v>
      </c>
      <c r="AI1897" s="72">
        <f t="shared" si="441"/>
        <v>1</v>
      </c>
      <c r="AJ1897" s="73">
        <f t="shared" si="442"/>
        <v>0.75</v>
      </c>
      <c r="AK1897" s="73">
        <v>0.70834941809745677</v>
      </c>
      <c r="AL1897" s="95">
        <f t="shared" si="443"/>
        <v>1</v>
      </c>
      <c r="AM1897" s="107">
        <v>0</v>
      </c>
      <c r="AN1897" s="98">
        <f t="shared" si="444"/>
        <v>0</v>
      </c>
      <c r="AO1897" s="99" t="e">
        <f>SUMIF([1]Sheet1!$AB:$AB,E1897,[1]Sheet1!$AA:$AA)</f>
        <v>#VALUE!</v>
      </c>
      <c r="AP1897" s="100">
        <f t="shared" si="445"/>
        <v>1</v>
      </c>
      <c r="AQ1897" s="97">
        <f t="shared" si="446"/>
        <v>0</v>
      </c>
      <c r="AR1897" s="100">
        <f t="shared" si="447"/>
        <v>1.3624729643602411</v>
      </c>
      <c r="AS1897" s="101">
        <f t="shared" si="448"/>
        <v>-0.39009446839567841</v>
      </c>
      <c r="AT1897" s="100">
        <v>0.13382829726409717</v>
      </c>
      <c r="AU1897" s="108">
        <f t="shared" si="449"/>
        <v>1</v>
      </c>
    </row>
    <row r="1898" spans="1:47" hidden="1">
      <c r="A1898" s="21">
        <v>44927</v>
      </c>
      <c r="B1898" s="23" t="s">
        <v>13</v>
      </c>
      <c r="C1898" s="23" t="s">
        <v>1697</v>
      </c>
      <c r="D1898" s="23" t="s">
        <v>1923</v>
      </c>
      <c r="E1898" s="23">
        <v>1000282675</v>
      </c>
      <c r="F1898" s="23" t="s">
        <v>32</v>
      </c>
      <c r="G1898" s="23">
        <v>1069246</v>
      </c>
      <c r="H1898" s="37" t="s">
        <v>20</v>
      </c>
      <c r="I1898" s="4" t="s">
        <v>3535</v>
      </c>
      <c r="J1898" s="4" t="s">
        <v>3572</v>
      </c>
      <c r="K1898" s="24">
        <v>3619.25</v>
      </c>
      <c r="L1898" s="24">
        <v>3619.25</v>
      </c>
      <c r="M1898" s="29">
        <v>0</v>
      </c>
      <c r="N1898" s="29">
        <v>0</v>
      </c>
      <c r="O1898" s="29">
        <v>23</v>
      </c>
      <c r="P1898" s="29">
        <v>0</v>
      </c>
      <c r="Q1898" s="29">
        <v>4738.1000000000004</v>
      </c>
      <c r="R1898" s="28">
        <v>0</v>
      </c>
      <c r="S1898" s="28">
        <v>297700</v>
      </c>
      <c r="T1898" s="28">
        <v>0</v>
      </c>
      <c r="U1898" s="28">
        <v>297700</v>
      </c>
      <c r="V1898" s="29">
        <v>0</v>
      </c>
      <c r="W1898" s="29">
        <v>15</v>
      </c>
      <c r="X1898" s="32">
        <f t="shared" si="435"/>
        <v>23</v>
      </c>
      <c r="Y1898" s="33">
        <f t="shared" si="436"/>
        <v>4738.1000000000004</v>
      </c>
      <c r="Z1898" s="33">
        <f t="shared" si="437"/>
        <v>297700</v>
      </c>
      <c r="AA1898" s="33">
        <f t="shared" si="438"/>
        <v>297700</v>
      </c>
      <c r="AB1898" s="5">
        <v>15</v>
      </c>
      <c r="AC1898" s="6">
        <v>34275.5</v>
      </c>
      <c r="AD1898" s="32">
        <v>1</v>
      </c>
      <c r="AE1898" s="67">
        <f t="shared" si="439"/>
        <v>0.65217391304347827</v>
      </c>
      <c r="AF1898" s="70">
        <f>IF(C1898=Sheet6!$E$3,Sheet6!$E$4,IF('January 2023'!C1898=Sheet6!$F$3,Sheet6!$F$4,IF('January 2023'!C1898=Sheet6!$G$3,Sheet6!$G$4,IF('January 2023'!C1898=Sheet6!$H$3,Sheet6!$H$4,IF('January 2023'!C1898=Sheet6!$I$3,Sheet6!$I$4,IF('January 2023'!C1898=Sheet6!$J$3,Sheet6!$J$4,IF('January 2023'!C1898=Sheet6!$K$3,Sheet6!$K$4,IF('January 2023'!C1898=Sheet6!$L$3,Sheet6!$L$4))))))))</f>
        <v>0.13382829726409717</v>
      </c>
      <c r="AG1898" s="74">
        <f t="shared" si="440"/>
        <v>1.3091386336948263</v>
      </c>
      <c r="AH1898" s="71">
        <v>0.81</v>
      </c>
      <c r="AI1898" s="72">
        <f t="shared" si="441"/>
        <v>1</v>
      </c>
      <c r="AJ1898" s="73">
        <f t="shared" si="442"/>
        <v>0.65217391304347827</v>
      </c>
      <c r="AK1898" s="73">
        <v>0.70834941809745677</v>
      </c>
      <c r="AL1898" s="95">
        <f t="shared" si="443"/>
        <v>0</v>
      </c>
      <c r="AM1898" s="107">
        <v>0</v>
      </c>
      <c r="AN1898" s="98">
        <f t="shared" si="444"/>
        <v>0</v>
      </c>
      <c r="AO1898" s="99" t="e">
        <f>SUMIF([1]Sheet1!$AB:$AB,E1898,[1]Sheet1!$AA:$AA)</f>
        <v>#VALUE!</v>
      </c>
      <c r="AP1898" s="100">
        <f t="shared" si="445"/>
        <v>1</v>
      </c>
      <c r="AQ1898" s="97">
        <f t="shared" si="446"/>
        <v>0</v>
      </c>
      <c r="AR1898" s="100">
        <f t="shared" si="447"/>
        <v>1</v>
      </c>
      <c r="AS1898" s="101">
        <f t="shared" si="448"/>
        <v>-0.3091386336948263</v>
      </c>
      <c r="AT1898" s="100">
        <v>0.13382829726409717</v>
      </c>
      <c r="AU1898" s="108">
        <f t="shared" si="449"/>
        <v>1</v>
      </c>
    </row>
    <row r="1899" spans="1:47" hidden="1">
      <c r="A1899" s="21">
        <v>44927</v>
      </c>
      <c r="B1899" s="22" t="s">
        <v>13</v>
      </c>
      <c r="C1899" s="22" t="s">
        <v>1697</v>
      </c>
      <c r="D1899" s="22" t="s">
        <v>1996</v>
      </c>
      <c r="E1899" s="22">
        <v>1002057191</v>
      </c>
      <c r="F1899" s="22" t="s">
        <v>32</v>
      </c>
      <c r="G1899" s="22">
        <v>1069246</v>
      </c>
      <c r="H1899" s="36" t="s">
        <v>20</v>
      </c>
      <c r="I1899" s="4" t="s">
        <v>3535</v>
      </c>
      <c r="J1899" s="4" t="s">
        <v>3572</v>
      </c>
      <c r="K1899" s="25">
        <v>3426</v>
      </c>
      <c r="L1899" s="25">
        <v>3426</v>
      </c>
      <c r="M1899" s="26">
        <v>0</v>
      </c>
      <c r="N1899" s="26">
        <v>0</v>
      </c>
      <c r="O1899" s="26">
        <v>6</v>
      </c>
      <c r="P1899" s="26">
        <v>0</v>
      </c>
      <c r="Q1899" s="26">
        <v>1102</v>
      </c>
      <c r="R1899" s="27">
        <v>0</v>
      </c>
      <c r="S1899" s="27">
        <v>68411.05</v>
      </c>
      <c r="T1899" s="28">
        <v>0</v>
      </c>
      <c r="U1899" s="27">
        <v>87800</v>
      </c>
      <c r="V1899" s="29">
        <v>0</v>
      </c>
      <c r="W1899" s="26">
        <v>4</v>
      </c>
      <c r="X1899" s="30">
        <f t="shared" si="435"/>
        <v>6</v>
      </c>
      <c r="Y1899" s="31">
        <f t="shared" si="436"/>
        <v>1102</v>
      </c>
      <c r="Z1899" s="31">
        <f t="shared" si="437"/>
        <v>68411.05</v>
      </c>
      <c r="AA1899" s="31">
        <f t="shared" si="438"/>
        <v>87800</v>
      </c>
      <c r="AB1899" s="5">
        <v>4</v>
      </c>
      <c r="AC1899" s="6">
        <v>427030.22</v>
      </c>
      <c r="AD1899" s="30">
        <v>1</v>
      </c>
      <c r="AE1899" s="67">
        <f t="shared" si="439"/>
        <v>0.66666666666666663</v>
      </c>
      <c r="AF1899" s="70">
        <f>IF(C1899=Sheet6!$E$3,Sheet6!$E$4,IF('January 2023'!C1899=Sheet6!$F$3,Sheet6!$F$4,IF('January 2023'!C1899=Sheet6!$G$3,Sheet6!$G$4,IF('January 2023'!C1899=Sheet6!$H$3,Sheet6!$H$4,IF('January 2023'!C1899=Sheet6!$I$3,Sheet6!$I$4,IF('January 2023'!C1899=Sheet6!$J$3,Sheet6!$J$4,IF('January 2023'!C1899=Sheet6!$K$3,Sheet6!$K$4,IF('January 2023'!C1899=Sheet6!$L$3,Sheet6!$L$4))))))))</f>
        <v>0.13382829726409717</v>
      </c>
      <c r="AG1899" s="74">
        <f t="shared" si="440"/>
        <v>0.32165791009924111</v>
      </c>
      <c r="AH1899" s="71">
        <v>0.81</v>
      </c>
      <c r="AI1899" s="72">
        <f t="shared" si="441"/>
        <v>0</v>
      </c>
      <c r="AJ1899" s="73">
        <f t="shared" si="442"/>
        <v>0.66666666666666663</v>
      </c>
      <c r="AK1899" s="73">
        <v>0.70834941809745677</v>
      </c>
      <c r="AL1899" s="95">
        <f t="shared" si="443"/>
        <v>0</v>
      </c>
      <c r="AM1899" s="107">
        <v>0</v>
      </c>
      <c r="AN1899" s="98">
        <f t="shared" si="444"/>
        <v>1673.0600000000004</v>
      </c>
      <c r="AO1899" s="99" t="e">
        <f>SUMIF([1]Sheet1!$AB:$AB,E1899,[1]Sheet1!$AA:$AA)</f>
        <v>#VALUE!</v>
      </c>
      <c r="AP1899" s="100" t="str">
        <f t="shared" si="445"/>
        <v/>
      </c>
      <c r="AQ1899" s="97">
        <f t="shared" si="446"/>
        <v>1</v>
      </c>
      <c r="AR1899" s="100">
        <f t="shared" si="447"/>
        <v>1.2834183951276876</v>
      </c>
      <c r="AS1899" s="101">
        <f t="shared" si="448"/>
        <v>0.58717832124030589</v>
      </c>
      <c r="AT1899" s="100">
        <v>0.13382829726409717</v>
      </c>
      <c r="AU1899" s="108">
        <f t="shared" si="449"/>
        <v>0</v>
      </c>
    </row>
    <row r="1900" spans="1:47" hidden="1">
      <c r="A1900" s="21">
        <v>44927</v>
      </c>
      <c r="B1900" s="22" t="s">
        <v>13</v>
      </c>
      <c r="C1900" s="22" t="s">
        <v>1697</v>
      </c>
      <c r="D1900" s="22" t="s">
        <v>1971</v>
      </c>
      <c r="E1900" s="22">
        <v>1000267086</v>
      </c>
      <c r="F1900" s="22" t="s">
        <v>32</v>
      </c>
      <c r="G1900" s="22">
        <v>1069250</v>
      </c>
      <c r="H1900" s="36" t="s">
        <v>20</v>
      </c>
      <c r="I1900" s="4" t="s">
        <v>3535</v>
      </c>
      <c r="J1900" s="4" t="s">
        <v>3572</v>
      </c>
      <c r="K1900" s="25">
        <v>3419.4799999999959</v>
      </c>
      <c r="L1900" s="25">
        <v>3419.4799999999959</v>
      </c>
      <c r="M1900" s="26">
        <v>0</v>
      </c>
      <c r="N1900" s="26">
        <v>0</v>
      </c>
      <c r="O1900" s="26">
        <v>13</v>
      </c>
      <c r="P1900" s="26">
        <v>0</v>
      </c>
      <c r="Q1900" s="26">
        <v>3122.6000000000004</v>
      </c>
      <c r="R1900" s="27">
        <v>0</v>
      </c>
      <c r="S1900" s="27">
        <v>200852.81</v>
      </c>
      <c r="T1900" s="28">
        <v>0</v>
      </c>
      <c r="U1900" s="27">
        <v>213600</v>
      </c>
      <c r="V1900" s="29">
        <v>0</v>
      </c>
      <c r="W1900" s="26">
        <v>10</v>
      </c>
      <c r="X1900" s="30">
        <f t="shared" si="435"/>
        <v>13</v>
      </c>
      <c r="Y1900" s="31">
        <f t="shared" si="436"/>
        <v>3122.6000000000004</v>
      </c>
      <c r="Z1900" s="31">
        <f t="shared" si="437"/>
        <v>200852.81</v>
      </c>
      <c r="AA1900" s="31">
        <f t="shared" si="438"/>
        <v>213600</v>
      </c>
      <c r="AB1900" s="5">
        <v>10</v>
      </c>
      <c r="AC1900" s="6">
        <v>270247.28000000003</v>
      </c>
      <c r="AD1900" s="30">
        <v>1</v>
      </c>
      <c r="AE1900" s="67">
        <f t="shared" si="439"/>
        <v>0.76923076923076927</v>
      </c>
      <c r="AF1900" s="70">
        <f>IF(C1900=Sheet6!$E$3,Sheet6!$E$4,IF('January 2023'!C1900=Sheet6!$F$3,Sheet6!$F$4,IF('January 2023'!C1900=Sheet6!$G$3,Sheet6!$G$4,IF('January 2023'!C1900=Sheet6!$H$3,Sheet6!$H$4,IF('January 2023'!C1900=Sheet6!$I$3,Sheet6!$I$4,IF('January 2023'!C1900=Sheet6!$J$3,Sheet6!$J$4,IF('January 2023'!C1900=Sheet6!$K$3,Sheet6!$K$4,IF('January 2023'!C1900=Sheet6!$L$3,Sheet6!$L$4))))))))</f>
        <v>0.13382829726409717</v>
      </c>
      <c r="AG1900" s="74">
        <f t="shared" si="440"/>
        <v>0.91317978172119862</v>
      </c>
      <c r="AH1900" s="71">
        <v>0.81</v>
      </c>
      <c r="AI1900" s="72">
        <f t="shared" si="441"/>
        <v>1</v>
      </c>
      <c r="AJ1900" s="73">
        <f t="shared" si="442"/>
        <v>0.76923076923076927</v>
      </c>
      <c r="AK1900" s="73">
        <v>0.70834941809745677</v>
      </c>
      <c r="AL1900" s="95">
        <f t="shared" si="443"/>
        <v>1</v>
      </c>
      <c r="AM1900" s="107">
        <v>0</v>
      </c>
      <c r="AN1900" s="98">
        <f t="shared" si="444"/>
        <v>0</v>
      </c>
      <c r="AO1900" s="99" t="e">
        <f>SUMIF([1]Sheet1!$AB:$AB,E1900,[1]Sheet1!$AA:$AA)</f>
        <v>#VALUE!</v>
      </c>
      <c r="AP1900" s="100">
        <f t="shared" si="445"/>
        <v>1</v>
      </c>
      <c r="AQ1900" s="97">
        <f t="shared" si="446"/>
        <v>0</v>
      </c>
      <c r="AR1900" s="100">
        <f t="shared" si="447"/>
        <v>1.0634653306568129</v>
      </c>
      <c r="AS1900" s="101">
        <f t="shared" si="448"/>
        <v>2.8864961482749307E-2</v>
      </c>
      <c r="AT1900" s="100">
        <v>0.13382829726409717</v>
      </c>
      <c r="AU1900" s="108">
        <f t="shared" si="449"/>
        <v>1</v>
      </c>
    </row>
    <row r="1901" spans="1:47" hidden="1">
      <c r="A1901" s="21">
        <v>44927</v>
      </c>
      <c r="B1901" s="23" t="s">
        <v>13</v>
      </c>
      <c r="C1901" s="23" t="s">
        <v>1697</v>
      </c>
      <c r="D1901" s="23" t="s">
        <v>2013</v>
      </c>
      <c r="E1901" s="23">
        <v>1001604906</v>
      </c>
      <c r="F1901" s="23" t="s">
        <v>32</v>
      </c>
      <c r="G1901" s="23">
        <v>1069292</v>
      </c>
      <c r="H1901" s="37" t="s">
        <v>20</v>
      </c>
      <c r="I1901" s="4" t="s">
        <v>3538</v>
      </c>
      <c r="J1901" s="4" t="s">
        <v>3575</v>
      </c>
      <c r="K1901" s="24">
        <v>3363.7700000000041</v>
      </c>
      <c r="L1901" s="24">
        <v>3363.7700000000041</v>
      </c>
      <c r="M1901" s="29">
        <v>0</v>
      </c>
      <c r="N1901" s="29">
        <v>0</v>
      </c>
      <c r="O1901" s="29">
        <v>11</v>
      </c>
      <c r="P1901" s="29">
        <v>0</v>
      </c>
      <c r="Q1901" s="29">
        <v>1301.7</v>
      </c>
      <c r="R1901" s="28">
        <v>0</v>
      </c>
      <c r="S1901" s="28">
        <v>83349.999999999985</v>
      </c>
      <c r="T1901" s="28">
        <v>0</v>
      </c>
      <c r="U1901" s="28">
        <v>162500</v>
      </c>
      <c r="V1901" s="29">
        <v>0</v>
      </c>
      <c r="W1901" s="29">
        <v>6</v>
      </c>
      <c r="X1901" s="32">
        <f t="shared" si="435"/>
        <v>11</v>
      </c>
      <c r="Y1901" s="33">
        <f t="shared" si="436"/>
        <v>1301.7</v>
      </c>
      <c r="Z1901" s="33">
        <f t="shared" si="437"/>
        <v>83349.999999999985</v>
      </c>
      <c r="AA1901" s="33">
        <f t="shared" si="438"/>
        <v>162500</v>
      </c>
      <c r="AB1901" s="5">
        <v>6</v>
      </c>
      <c r="AC1901" s="6">
        <v>462396.02</v>
      </c>
      <c r="AD1901" s="32">
        <v>1</v>
      </c>
      <c r="AE1901" s="67">
        <f t="shared" si="439"/>
        <v>0.54545454545454541</v>
      </c>
      <c r="AF1901" s="70">
        <f>IF(C1901=Sheet6!$E$3,Sheet6!$E$4,IF('January 2023'!C1901=Sheet6!$F$3,Sheet6!$F$4,IF('January 2023'!C1901=Sheet6!$G$3,Sheet6!$G$4,IF('January 2023'!C1901=Sheet6!$H$3,Sheet6!$H$4,IF('January 2023'!C1901=Sheet6!$I$3,Sheet6!$I$4,IF('January 2023'!C1901=Sheet6!$J$3,Sheet6!$J$4,IF('January 2023'!C1901=Sheet6!$K$3,Sheet6!$K$4,IF('January 2023'!C1901=Sheet6!$L$3,Sheet6!$L$4))))))))</f>
        <v>0.13382829726409717</v>
      </c>
      <c r="AG1901" s="74">
        <f t="shared" si="440"/>
        <v>0.38697651741944261</v>
      </c>
      <c r="AH1901" s="71">
        <v>0.81</v>
      </c>
      <c r="AI1901" s="72">
        <f t="shared" si="441"/>
        <v>0</v>
      </c>
      <c r="AJ1901" s="73">
        <f t="shared" si="442"/>
        <v>0.54545454545454541</v>
      </c>
      <c r="AK1901" s="73">
        <v>0.70834941809745677</v>
      </c>
      <c r="AL1901" s="95">
        <f t="shared" si="443"/>
        <v>0</v>
      </c>
      <c r="AM1901" s="107">
        <v>0</v>
      </c>
      <c r="AN1901" s="98">
        <f t="shared" si="444"/>
        <v>1422.9537000000034</v>
      </c>
      <c r="AO1901" s="99" t="e">
        <f>SUMIF([1]Sheet1!$AB:$AB,E1901,[1]Sheet1!$AA:$AA)</f>
        <v>#VALUE!</v>
      </c>
      <c r="AP1901" s="100" t="str">
        <f t="shared" si="445"/>
        <v/>
      </c>
      <c r="AQ1901" s="97">
        <f t="shared" si="446"/>
        <v>1</v>
      </c>
      <c r="AR1901" s="100">
        <f t="shared" si="447"/>
        <v>1.9496100779844034</v>
      </c>
      <c r="AS1901" s="101">
        <f t="shared" si="448"/>
        <v>0.24554668169574767</v>
      </c>
      <c r="AT1901" s="100">
        <v>0.13382829726409717</v>
      </c>
      <c r="AU1901" s="108">
        <f t="shared" si="449"/>
        <v>0</v>
      </c>
    </row>
    <row r="1902" spans="1:47" hidden="1">
      <c r="A1902" s="21">
        <v>44927</v>
      </c>
      <c r="B1902" s="23" t="s">
        <v>13</v>
      </c>
      <c r="C1902" s="23" t="s">
        <v>1697</v>
      </c>
      <c r="D1902" s="23" t="s">
        <v>1950</v>
      </c>
      <c r="E1902" s="23">
        <v>1000265705</v>
      </c>
      <c r="F1902" s="23" t="s">
        <v>32</v>
      </c>
      <c r="G1902" s="23">
        <v>1069250</v>
      </c>
      <c r="H1902" s="37" t="s">
        <v>20</v>
      </c>
      <c r="I1902" s="4" t="s">
        <v>3535</v>
      </c>
      <c r="J1902" s="4" t="s">
        <v>3572</v>
      </c>
      <c r="K1902" s="24">
        <v>3353.2000000000116</v>
      </c>
      <c r="L1902" s="24">
        <v>3353.2000000000116</v>
      </c>
      <c r="M1902" s="29">
        <v>0</v>
      </c>
      <c r="N1902" s="29">
        <v>0</v>
      </c>
      <c r="O1902" s="29">
        <v>10</v>
      </c>
      <c r="P1902" s="29">
        <v>0</v>
      </c>
      <c r="Q1902" s="29">
        <v>1659.4</v>
      </c>
      <c r="R1902" s="28">
        <v>0</v>
      </c>
      <c r="S1902" s="28">
        <v>104529.79</v>
      </c>
      <c r="T1902" s="28">
        <v>0</v>
      </c>
      <c r="U1902" s="28">
        <v>106900</v>
      </c>
      <c r="V1902" s="29">
        <v>0</v>
      </c>
      <c r="W1902" s="29">
        <v>7</v>
      </c>
      <c r="X1902" s="32">
        <f t="shared" si="435"/>
        <v>10</v>
      </c>
      <c r="Y1902" s="33">
        <f t="shared" si="436"/>
        <v>1659.4</v>
      </c>
      <c r="Z1902" s="33">
        <f t="shared" si="437"/>
        <v>104529.79</v>
      </c>
      <c r="AA1902" s="33">
        <f t="shared" si="438"/>
        <v>106900</v>
      </c>
      <c r="AB1902" s="5">
        <v>7</v>
      </c>
      <c r="AC1902" s="6">
        <v>825993.80999999994</v>
      </c>
      <c r="AD1902" s="32">
        <v>2</v>
      </c>
      <c r="AE1902" s="67">
        <f t="shared" si="439"/>
        <v>0.7</v>
      </c>
      <c r="AF1902" s="70">
        <f>IF(C1902=Sheet6!$E$3,Sheet6!$E$4,IF('January 2023'!C1902=Sheet6!$F$3,Sheet6!$F$4,IF('January 2023'!C1902=Sheet6!$G$3,Sheet6!$G$4,IF('January 2023'!C1902=Sheet6!$H$3,Sheet6!$H$4,IF('January 2023'!C1902=Sheet6!$I$3,Sheet6!$I$4,IF('January 2023'!C1902=Sheet6!$J$3,Sheet6!$J$4,IF('January 2023'!C1902=Sheet6!$K$3,Sheet6!$K$4,IF('January 2023'!C1902=Sheet6!$L$3,Sheet6!$L$4))))))))</f>
        <v>0.13382829726409717</v>
      </c>
      <c r="AG1902" s="74">
        <f t="shared" si="440"/>
        <v>0.49487057139448715</v>
      </c>
      <c r="AH1902" s="71">
        <v>0.81</v>
      </c>
      <c r="AI1902" s="72">
        <f t="shared" si="441"/>
        <v>0</v>
      </c>
      <c r="AJ1902" s="73">
        <f t="shared" si="442"/>
        <v>0.7</v>
      </c>
      <c r="AK1902" s="73">
        <v>0.70834941809745677</v>
      </c>
      <c r="AL1902" s="95">
        <f t="shared" si="443"/>
        <v>0</v>
      </c>
      <c r="AM1902" s="107">
        <v>0</v>
      </c>
      <c r="AN1902" s="98">
        <f t="shared" si="444"/>
        <v>1056.6920000000096</v>
      </c>
      <c r="AO1902" s="99" t="e">
        <f>SUMIF([1]Sheet1!$AB:$AB,E1902,[1]Sheet1!$AA:$AA)</f>
        <v>#VALUE!</v>
      </c>
      <c r="AP1902" s="100" t="str">
        <f t="shared" si="445"/>
        <v/>
      </c>
      <c r="AQ1902" s="97">
        <f t="shared" si="446"/>
        <v>1</v>
      </c>
      <c r="AR1902" s="100">
        <f t="shared" si="447"/>
        <v>1.0226749714124559</v>
      </c>
      <c r="AS1902" s="101">
        <f t="shared" si="448"/>
        <v>0.49390825254627713</v>
      </c>
      <c r="AT1902" s="100">
        <v>0.13382829726409717</v>
      </c>
      <c r="AU1902" s="108">
        <f t="shared" si="449"/>
        <v>0</v>
      </c>
    </row>
    <row r="1903" spans="1:47" hidden="1">
      <c r="A1903" s="21">
        <v>44927</v>
      </c>
      <c r="B1903" s="23" t="s">
        <v>13</v>
      </c>
      <c r="C1903" s="23" t="s">
        <v>1697</v>
      </c>
      <c r="D1903" s="23" t="s">
        <v>1946</v>
      </c>
      <c r="E1903" s="23">
        <v>1000284194</v>
      </c>
      <c r="F1903" s="23" t="s">
        <v>32</v>
      </c>
      <c r="G1903" s="23">
        <v>1069246</v>
      </c>
      <c r="H1903" s="37" t="s">
        <v>20</v>
      </c>
      <c r="I1903" s="4" t="s">
        <v>3535</v>
      </c>
      <c r="J1903" s="4" t="s">
        <v>3572</v>
      </c>
      <c r="K1903" s="24">
        <v>3343.1999999999534</v>
      </c>
      <c r="L1903" s="24">
        <v>3343.1999999999534</v>
      </c>
      <c r="M1903" s="29">
        <v>0</v>
      </c>
      <c r="N1903" s="29">
        <v>0</v>
      </c>
      <c r="O1903" s="29">
        <v>16</v>
      </c>
      <c r="P1903" s="29">
        <v>0</v>
      </c>
      <c r="Q1903" s="29">
        <v>1051.0999999999999</v>
      </c>
      <c r="R1903" s="28">
        <v>0</v>
      </c>
      <c r="S1903" s="28">
        <v>68938.69</v>
      </c>
      <c r="T1903" s="28">
        <v>0</v>
      </c>
      <c r="U1903" s="28">
        <v>149000</v>
      </c>
      <c r="V1903" s="29">
        <v>0</v>
      </c>
      <c r="W1903" s="29">
        <v>4</v>
      </c>
      <c r="X1903" s="32">
        <f t="shared" si="435"/>
        <v>16</v>
      </c>
      <c r="Y1903" s="33">
        <f t="shared" si="436"/>
        <v>1051.0999999999999</v>
      </c>
      <c r="Z1903" s="33">
        <f t="shared" si="437"/>
        <v>68938.69</v>
      </c>
      <c r="AA1903" s="33">
        <f t="shared" si="438"/>
        <v>149000</v>
      </c>
      <c r="AB1903" s="5">
        <v>4</v>
      </c>
      <c r="AC1903" s="6">
        <v>81458.94</v>
      </c>
      <c r="AD1903" s="32">
        <v>1</v>
      </c>
      <c r="AE1903" s="67">
        <f t="shared" si="439"/>
        <v>0.25</v>
      </c>
      <c r="AF1903" s="70">
        <f>IF(C1903=Sheet6!$E$3,Sheet6!$E$4,IF('January 2023'!C1903=Sheet6!$F$3,Sheet6!$F$4,IF('January 2023'!C1903=Sheet6!$G$3,Sheet6!$G$4,IF('January 2023'!C1903=Sheet6!$H$3,Sheet6!$H$4,IF('January 2023'!C1903=Sheet6!$I$3,Sheet6!$I$4,IF('January 2023'!C1903=Sheet6!$J$3,Sheet6!$J$4,IF('January 2023'!C1903=Sheet6!$K$3,Sheet6!$K$4,IF('January 2023'!C1903=Sheet6!$L$3,Sheet6!$L$4))))))))</f>
        <v>0.13382829726409717</v>
      </c>
      <c r="AG1903" s="74">
        <f t="shared" si="440"/>
        <v>0.31439937784159327</v>
      </c>
      <c r="AH1903" s="71">
        <v>0.81</v>
      </c>
      <c r="AI1903" s="72">
        <f t="shared" si="441"/>
        <v>0</v>
      </c>
      <c r="AJ1903" s="73">
        <f t="shared" si="442"/>
        <v>0.25</v>
      </c>
      <c r="AK1903" s="73">
        <v>0.70834941809745677</v>
      </c>
      <c r="AL1903" s="95">
        <f t="shared" si="443"/>
        <v>0</v>
      </c>
      <c r="AM1903" s="107">
        <v>0</v>
      </c>
      <c r="AN1903" s="98">
        <f t="shared" si="444"/>
        <v>1656.8919999999625</v>
      </c>
      <c r="AO1903" s="99" t="e">
        <f>SUMIF([1]Sheet1!$AB:$AB,E1903,[1]Sheet1!$AA:$AA)</f>
        <v>#VALUE!</v>
      </c>
      <c r="AP1903" s="100" t="str">
        <f t="shared" si="445"/>
        <v/>
      </c>
      <c r="AQ1903" s="97">
        <f t="shared" si="446"/>
        <v>1</v>
      </c>
      <c r="AR1903" s="100">
        <f t="shared" si="447"/>
        <v>2.1613407507453362</v>
      </c>
      <c r="AS1903" s="101">
        <f t="shared" si="448"/>
        <v>0.32047581266198422</v>
      </c>
      <c r="AT1903" s="100">
        <v>0.13382829726409717</v>
      </c>
      <c r="AU1903" s="108">
        <f t="shared" si="449"/>
        <v>0</v>
      </c>
    </row>
    <row r="1904" spans="1:47" hidden="1">
      <c r="A1904" s="21">
        <v>44927</v>
      </c>
      <c r="B1904" s="22" t="s">
        <v>13</v>
      </c>
      <c r="C1904" s="22" t="s">
        <v>1697</v>
      </c>
      <c r="D1904" s="22" t="s">
        <v>2008</v>
      </c>
      <c r="E1904" s="22">
        <v>1001612910</v>
      </c>
      <c r="F1904" s="22" t="s">
        <v>32</v>
      </c>
      <c r="G1904" s="22">
        <v>1069250</v>
      </c>
      <c r="H1904" s="36" t="s">
        <v>20</v>
      </c>
      <c r="I1904" s="4" t="s">
        <v>3535</v>
      </c>
      <c r="J1904" s="4" t="s">
        <v>3572</v>
      </c>
      <c r="K1904" s="25">
        <v>3255.7799999999988</v>
      </c>
      <c r="L1904" s="25">
        <v>3255.7799999999988</v>
      </c>
      <c r="M1904" s="26">
        <v>1</v>
      </c>
      <c r="N1904" s="26">
        <v>0</v>
      </c>
      <c r="O1904" s="26">
        <v>28</v>
      </c>
      <c r="P1904" s="26">
        <v>1200</v>
      </c>
      <c r="Q1904" s="26">
        <v>2639.4999999999995</v>
      </c>
      <c r="R1904" s="27">
        <v>75938.55</v>
      </c>
      <c r="S1904" s="27">
        <v>168647.85</v>
      </c>
      <c r="T1904" s="28">
        <v>75700</v>
      </c>
      <c r="U1904" s="27">
        <v>168050</v>
      </c>
      <c r="V1904" s="29">
        <v>1</v>
      </c>
      <c r="W1904" s="26">
        <v>15</v>
      </c>
      <c r="X1904" s="30">
        <f t="shared" si="435"/>
        <v>29</v>
      </c>
      <c r="Y1904" s="31">
        <f t="shared" si="436"/>
        <v>3839.4999999999995</v>
      </c>
      <c r="Z1904" s="31">
        <f t="shared" si="437"/>
        <v>244586.40000000002</v>
      </c>
      <c r="AA1904" s="31">
        <f t="shared" si="438"/>
        <v>243750</v>
      </c>
      <c r="AB1904" s="5">
        <v>16</v>
      </c>
      <c r="AC1904" s="6">
        <v>1901479.12</v>
      </c>
      <c r="AD1904" s="30">
        <v>3</v>
      </c>
      <c r="AE1904" s="67">
        <f t="shared" si="439"/>
        <v>0.55172413793103448</v>
      </c>
      <c r="AF1904" s="70">
        <f>IF(C1904=Sheet6!$E$3,Sheet6!$E$4,IF('January 2023'!C1904=Sheet6!$F$3,Sheet6!$F$4,IF('January 2023'!C1904=Sheet6!$G$3,Sheet6!$G$4,IF('January 2023'!C1904=Sheet6!$H$3,Sheet6!$H$4,IF('January 2023'!C1904=Sheet6!$I$3,Sheet6!$I$4,IF('January 2023'!C1904=Sheet6!$J$3,Sheet6!$J$4,IF('January 2023'!C1904=Sheet6!$K$3,Sheet6!$K$4,IF('January 2023'!C1904=Sheet6!$L$3,Sheet6!$L$4))))))))</f>
        <v>0.13382829726409717</v>
      </c>
      <c r="AG1904" s="74">
        <f t="shared" si="440"/>
        <v>1.1792872982818252</v>
      </c>
      <c r="AH1904" s="71">
        <v>0.81</v>
      </c>
      <c r="AI1904" s="72">
        <f t="shared" si="441"/>
        <v>1</v>
      </c>
      <c r="AJ1904" s="73">
        <f t="shared" si="442"/>
        <v>0.55172413793103448</v>
      </c>
      <c r="AK1904" s="73">
        <v>0.70834941809745677</v>
      </c>
      <c r="AL1904" s="95">
        <f t="shared" si="443"/>
        <v>0</v>
      </c>
      <c r="AM1904" s="107">
        <v>0</v>
      </c>
      <c r="AN1904" s="98">
        <f t="shared" si="444"/>
        <v>0</v>
      </c>
      <c r="AO1904" s="99" t="e">
        <f>SUMIF([1]Sheet1!$AB:$AB,E1904,[1]Sheet1!$AA:$AA)</f>
        <v>#VALUE!</v>
      </c>
      <c r="AP1904" s="100">
        <f t="shared" si="445"/>
        <v>1</v>
      </c>
      <c r="AQ1904" s="97">
        <f t="shared" si="446"/>
        <v>0</v>
      </c>
      <c r="AR1904" s="100">
        <f t="shared" si="447"/>
        <v>0.9965803495206601</v>
      </c>
      <c r="AS1904" s="101">
        <f t="shared" si="448"/>
        <v>-0.17525454790697625</v>
      </c>
      <c r="AT1904" s="100">
        <v>0.13382829726409717</v>
      </c>
      <c r="AU1904" s="108">
        <f t="shared" si="449"/>
        <v>1</v>
      </c>
    </row>
    <row r="1905" spans="1:47" hidden="1">
      <c r="A1905" s="21">
        <v>44927</v>
      </c>
      <c r="B1905" s="22" t="s">
        <v>13</v>
      </c>
      <c r="C1905" s="22" t="s">
        <v>1697</v>
      </c>
      <c r="D1905" s="22" t="s">
        <v>1886</v>
      </c>
      <c r="E1905" s="22">
        <v>1000265321</v>
      </c>
      <c r="F1905" s="22" t="s">
        <v>32</v>
      </c>
      <c r="G1905" s="22">
        <v>1069250</v>
      </c>
      <c r="H1905" s="36" t="s">
        <v>20</v>
      </c>
      <c r="I1905" s="4" t="s">
        <v>3535</v>
      </c>
      <c r="J1905" s="4" t="s">
        <v>3572</v>
      </c>
      <c r="K1905" s="25">
        <v>3250</v>
      </c>
      <c r="L1905" s="25">
        <v>3250</v>
      </c>
      <c r="M1905" s="26">
        <v>1</v>
      </c>
      <c r="N1905" s="26">
        <v>0</v>
      </c>
      <c r="O1905" s="26">
        <v>9</v>
      </c>
      <c r="P1905" s="26">
        <v>1200</v>
      </c>
      <c r="Q1905" s="26">
        <v>2038.1</v>
      </c>
      <c r="R1905" s="27">
        <v>75938.55</v>
      </c>
      <c r="S1905" s="27">
        <v>117890.24000000002</v>
      </c>
      <c r="T1905" s="28">
        <v>43000</v>
      </c>
      <c r="U1905" s="27">
        <v>218200</v>
      </c>
      <c r="V1905" s="29">
        <v>1</v>
      </c>
      <c r="W1905" s="26">
        <v>8</v>
      </c>
      <c r="X1905" s="30">
        <f t="shared" si="435"/>
        <v>10</v>
      </c>
      <c r="Y1905" s="31">
        <f t="shared" si="436"/>
        <v>3238.1</v>
      </c>
      <c r="Z1905" s="31">
        <f t="shared" si="437"/>
        <v>193828.79000000004</v>
      </c>
      <c r="AA1905" s="31">
        <f t="shared" si="438"/>
        <v>261200</v>
      </c>
      <c r="AB1905" s="5">
        <v>9</v>
      </c>
      <c r="AC1905" s="6">
        <v>1126046.96</v>
      </c>
      <c r="AD1905" s="30">
        <v>2</v>
      </c>
      <c r="AE1905" s="67">
        <f t="shared" si="439"/>
        <v>0.9</v>
      </c>
      <c r="AF1905" s="70">
        <f>IF(C1905=Sheet6!$E$3,Sheet6!$E$4,IF('January 2023'!C1905=Sheet6!$F$3,Sheet6!$F$4,IF('January 2023'!C1905=Sheet6!$G$3,Sheet6!$G$4,IF('January 2023'!C1905=Sheet6!$H$3,Sheet6!$H$4,IF('January 2023'!C1905=Sheet6!$I$3,Sheet6!$I$4,IF('January 2023'!C1905=Sheet6!$J$3,Sheet6!$J$4,IF('January 2023'!C1905=Sheet6!$K$3,Sheet6!$K$4,IF('January 2023'!C1905=Sheet6!$L$3,Sheet6!$L$4))))))))</f>
        <v>0.13382829726409717</v>
      </c>
      <c r="AG1905" s="74">
        <f t="shared" si="440"/>
        <v>0.99633846153846151</v>
      </c>
      <c r="AH1905" s="71">
        <v>0.81</v>
      </c>
      <c r="AI1905" s="72">
        <f t="shared" si="441"/>
        <v>1</v>
      </c>
      <c r="AJ1905" s="73">
        <f t="shared" si="442"/>
        <v>0.9</v>
      </c>
      <c r="AK1905" s="73">
        <v>0.70834941809745677</v>
      </c>
      <c r="AL1905" s="95">
        <f t="shared" si="443"/>
        <v>1</v>
      </c>
      <c r="AM1905" s="107">
        <v>0</v>
      </c>
      <c r="AN1905" s="98">
        <f t="shared" si="444"/>
        <v>0</v>
      </c>
      <c r="AO1905" s="99" t="e">
        <f>SUMIF([1]Sheet1!$AB:$AB,E1905,[1]Sheet1!$AA:$AA)</f>
        <v>#VALUE!</v>
      </c>
      <c r="AP1905" s="100">
        <f t="shared" si="445"/>
        <v>1</v>
      </c>
      <c r="AQ1905" s="97">
        <f t="shared" si="446"/>
        <v>0</v>
      </c>
      <c r="AR1905" s="100">
        <f t="shared" si="447"/>
        <v>1.3475810275656157</v>
      </c>
      <c r="AS1905" s="101">
        <f t="shared" si="448"/>
        <v>-0.3426468078031446</v>
      </c>
      <c r="AT1905" s="100">
        <v>0.13382829726409717</v>
      </c>
      <c r="AU1905" s="108">
        <f t="shared" si="449"/>
        <v>1</v>
      </c>
    </row>
    <row r="1906" spans="1:47" hidden="1">
      <c r="A1906" s="21">
        <v>44927</v>
      </c>
      <c r="B1906" s="23" t="s">
        <v>13</v>
      </c>
      <c r="C1906" s="23" t="s">
        <v>1697</v>
      </c>
      <c r="D1906" s="23" t="s">
        <v>1866</v>
      </c>
      <c r="E1906" s="23">
        <v>1000274919</v>
      </c>
      <c r="F1906" s="23" t="s">
        <v>32</v>
      </c>
      <c r="G1906" s="23">
        <v>1069246</v>
      </c>
      <c r="H1906" s="37" t="s">
        <v>20</v>
      </c>
      <c r="I1906" s="4" t="s">
        <v>3537</v>
      </c>
      <c r="J1906" s="4" t="s">
        <v>3574</v>
      </c>
      <c r="K1906" s="24">
        <v>3182</v>
      </c>
      <c r="L1906" s="24">
        <v>3182</v>
      </c>
      <c r="M1906" s="29">
        <v>1</v>
      </c>
      <c r="N1906" s="29">
        <v>0</v>
      </c>
      <c r="O1906" s="29">
        <v>10</v>
      </c>
      <c r="P1906" s="29">
        <v>100</v>
      </c>
      <c r="Q1906" s="29">
        <v>3212.3999999999996</v>
      </c>
      <c r="R1906" s="28">
        <v>6328.21</v>
      </c>
      <c r="S1906" s="28">
        <v>204748.62</v>
      </c>
      <c r="T1906" s="28">
        <v>6800</v>
      </c>
      <c r="U1906" s="28">
        <v>206700</v>
      </c>
      <c r="V1906" s="29">
        <v>1</v>
      </c>
      <c r="W1906" s="29">
        <v>9</v>
      </c>
      <c r="X1906" s="32">
        <f t="shared" si="435"/>
        <v>11</v>
      </c>
      <c r="Y1906" s="33">
        <f t="shared" si="436"/>
        <v>3312.3999999999996</v>
      </c>
      <c r="Z1906" s="33">
        <f t="shared" si="437"/>
        <v>211076.83</v>
      </c>
      <c r="AA1906" s="33">
        <f t="shared" si="438"/>
        <v>213500</v>
      </c>
      <c r="AB1906" s="5">
        <v>10</v>
      </c>
      <c r="AC1906" s="6">
        <v>6783.5600000000013</v>
      </c>
      <c r="AD1906" s="32">
        <v>1</v>
      </c>
      <c r="AE1906" s="67">
        <f t="shared" si="439"/>
        <v>0.90909090909090906</v>
      </c>
      <c r="AF1906" s="70">
        <f>IF(C1906=Sheet6!$E$3,Sheet6!$E$4,IF('January 2023'!C1906=Sheet6!$F$3,Sheet6!$F$4,IF('January 2023'!C1906=Sheet6!$G$3,Sheet6!$G$4,IF('January 2023'!C1906=Sheet6!$H$3,Sheet6!$H$4,IF('January 2023'!C1906=Sheet6!$I$3,Sheet6!$I$4,IF('January 2023'!C1906=Sheet6!$J$3,Sheet6!$J$4,IF('January 2023'!C1906=Sheet6!$K$3,Sheet6!$K$4,IF('January 2023'!C1906=Sheet6!$L$3,Sheet6!$L$4))))))))</f>
        <v>0.13382829726409717</v>
      </c>
      <c r="AG1906" s="74">
        <f t="shared" si="440"/>
        <v>1.0409805153991198</v>
      </c>
      <c r="AH1906" s="71">
        <v>0.81</v>
      </c>
      <c r="AI1906" s="72">
        <f t="shared" si="441"/>
        <v>1</v>
      </c>
      <c r="AJ1906" s="73">
        <f t="shared" si="442"/>
        <v>0.90909090909090906</v>
      </c>
      <c r="AK1906" s="73">
        <v>0.70834941809745677</v>
      </c>
      <c r="AL1906" s="95">
        <f t="shared" si="443"/>
        <v>1</v>
      </c>
      <c r="AM1906" s="107">
        <v>0</v>
      </c>
      <c r="AN1906" s="98">
        <f t="shared" si="444"/>
        <v>0</v>
      </c>
      <c r="AO1906" s="99" t="e">
        <f>SUMIF([1]Sheet1!$AB:$AB,E1906,[1]Sheet1!$AA:$AA)</f>
        <v>#VALUE!</v>
      </c>
      <c r="AP1906" s="100">
        <f t="shared" si="445"/>
        <v>1</v>
      </c>
      <c r="AQ1906" s="97">
        <f t="shared" si="446"/>
        <v>0</v>
      </c>
      <c r="AR1906" s="100">
        <f t="shared" si="447"/>
        <v>1.0114800378610955</v>
      </c>
      <c r="AS1906" s="101">
        <f t="shared" si="448"/>
        <v>-5.2931011128564576E-2</v>
      </c>
      <c r="AT1906" s="100">
        <v>0.13382829726409717</v>
      </c>
      <c r="AU1906" s="108">
        <f t="shared" si="449"/>
        <v>1</v>
      </c>
    </row>
    <row r="1907" spans="1:47" hidden="1">
      <c r="A1907" s="21">
        <v>44927</v>
      </c>
      <c r="B1907" s="23" t="s">
        <v>13</v>
      </c>
      <c r="C1907" s="23" t="s">
        <v>1697</v>
      </c>
      <c r="D1907" s="23" t="s">
        <v>1987</v>
      </c>
      <c r="E1907" s="23">
        <v>1000267749</v>
      </c>
      <c r="F1907" s="23" t="s">
        <v>32</v>
      </c>
      <c r="G1907" s="23">
        <v>1069250</v>
      </c>
      <c r="H1907" s="37" t="s">
        <v>20</v>
      </c>
      <c r="I1907" s="4" t="s">
        <v>3535</v>
      </c>
      <c r="J1907" s="4" t="s">
        <v>3572</v>
      </c>
      <c r="K1907" s="24">
        <v>3163.1999999999825</v>
      </c>
      <c r="L1907" s="24">
        <v>3163.1999999999825</v>
      </c>
      <c r="M1907" s="29">
        <v>0</v>
      </c>
      <c r="N1907" s="29">
        <v>0</v>
      </c>
      <c r="O1907" s="29">
        <v>15</v>
      </c>
      <c r="P1907" s="29">
        <v>0</v>
      </c>
      <c r="Q1907" s="29">
        <v>3546.4</v>
      </c>
      <c r="R1907" s="28">
        <v>0</v>
      </c>
      <c r="S1907" s="28">
        <v>219892.25999999998</v>
      </c>
      <c r="T1907" s="28">
        <v>0</v>
      </c>
      <c r="U1907" s="28">
        <v>225300</v>
      </c>
      <c r="V1907" s="29">
        <v>0</v>
      </c>
      <c r="W1907" s="29">
        <v>10</v>
      </c>
      <c r="X1907" s="32">
        <f t="shared" si="435"/>
        <v>15</v>
      </c>
      <c r="Y1907" s="33">
        <f t="shared" si="436"/>
        <v>3546.4</v>
      </c>
      <c r="Z1907" s="33">
        <f t="shared" si="437"/>
        <v>219892.25999999998</v>
      </c>
      <c r="AA1907" s="33">
        <f t="shared" si="438"/>
        <v>225300</v>
      </c>
      <c r="AB1907" s="5">
        <v>10</v>
      </c>
      <c r="AC1907" s="6">
        <v>383521.96</v>
      </c>
      <c r="AD1907" s="32">
        <v>1</v>
      </c>
      <c r="AE1907" s="67">
        <f t="shared" si="439"/>
        <v>0.66666666666666663</v>
      </c>
      <c r="AF1907" s="70">
        <f>IF(C1907=Sheet6!$E$3,Sheet6!$E$4,IF('January 2023'!C1907=Sheet6!$F$3,Sheet6!$F$4,IF('January 2023'!C1907=Sheet6!$G$3,Sheet6!$G$4,IF('January 2023'!C1907=Sheet6!$H$3,Sheet6!$H$4,IF('January 2023'!C1907=Sheet6!$I$3,Sheet6!$I$4,IF('January 2023'!C1907=Sheet6!$J$3,Sheet6!$J$4,IF('January 2023'!C1907=Sheet6!$K$3,Sheet6!$K$4,IF('January 2023'!C1907=Sheet6!$L$3,Sheet6!$L$4))))))))</f>
        <v>0.13382829726409717</v>
      </c>
      <c r="AG1907" s="74">
        <f t="shared" si="440"/>
        <v>1.1211431461810886</v>
      </c>
      <c r="AH1907" s="71">
        <v>0.81</v>
      </c>
      <c r="AI1907" s="72">
        <f t="shared" si="441"/>
        <v>1</v>
      </c>
      <c r="AJ1907" s="73">
        <f t="shared" si="442"/>
        <v>0.66666666666666663</v>
      </c>
      <c r="AK1907" s="73">
        <v>0.70834941809745677</v>
      </c>
      <c r="AL1907" s="95">
        <f t="shared" si="443"/>
        <v>0</v>
      </c>
      <c r="AM1907" s="107">
        <v>1</v>
      </c>
      <c r="AN1907" s="98">
        <f t="shared" si="444"/>
        <v>0</v>
      </c>
      <c r="AO1907" s="99" t="e">
        <f>SUMIF([1]Sheet1!$AB:$AB,E1907,[1]Sheet1!$AA:$AA)</f>
        <v>#VALUE!</v>
      </c>
      <c r="AP1907" s="100">
        <f t="shared" si="445"/>
        <v>1</v>
      </c>
      <c r="AQ1907" s="97">
        <f t="shared" si="446"/>
        <v>0</v>
      </c>
      <c r="AR1907" s="100">
        <f t="shared" si="447"/>
        <v>1.024592680069776</v>
      </c>
      <c r="AS1907" s="101">
        <f t="shared" si="448"/>
        <v>-0.14871506088754227</v>
      </c>
      <c r="AT1907" s="100">
        <v>0.13382829726409717</v>
      </c>
      <c r="AU1907" s="108">
        <f t="shared" si="449"/>
        <v>1</v>
      </c>
    </row>
    <row r="1908" spans="1:47" hidden="1">
      <c r="A1908" s="21">
        <v>44927</v>
      </c>
      <c r="B1908" s="22" t="s">
        <v>13</v>
      </c>
      <c r="C1908" s="22" t="s">
        <v>1697</v>
      </c>
      <c r="D1908" s="22" t="s">
        <v>2031</v>
      </c>
      <c r="E1908" s="22">
        <v>1000282680</v>
      </c>
      <c r="F1908" s="22" t="s">
        <v>32</v>
      </c>
      <c r="G1908" s="22">
        <v>1069246</v>
      </c>
      <c r="H1908" s="36" t="s">
        <v>20</v>
      </c>
      <c r="I1908" s="4" t="s">
        <v>3536</v>
      </c>
      <c r="J1908" s="4" t="s">
        <v>3573</v>
      </c>
      <c r="K1908" s="25">
        <v>3139.5</v>
      </c>
      <c r="L1908" s="25">
        <v>3139.5</v>
      </c>
      <c r="M1908" s="26">
        <v>0</v>
      </c>
      <c r="N1908" s="26">
        <v>0</v>
      </c>
      <c r="O1908" s="26">
        <v>13</v>
      </c>
      <c r="P1908" s="26">
        <v>0</v>
      </c>
      <c r="Q1908" s="26">
        <v>1576.6</v>
      </c>
      <c r="R1908" s="27">
        <v>0</v>
      </c>
      <c r="S1908" s="27">
        <v>100423.87</v>
      </c>
      <c r="T1908" s="28">
        <v>0</v>
      </c>
      <c r="U1908" s="27">
        <v>173500</v>
      </c>
      <c r="V1908" s="29">
        <v>0</v>
      </c>
      <c r="W1908" s="26">
        <v>8</v>
      </c>
      <c r="X1908" s="30">
        <f t="shared" si="435"/>
        <v>13</v>
      </c>
      <c r="Y1908" s="31">
        <f t="shared" si="436"/>
        <v>1576.6</v>
      </c>
      <c r="Z1908" s="31">
        <f t="shared" si="437"/>
        <v>100423.87</v>
      </c>
      <c r="AA1908" s="31">
        <f t="shared" si="438"/>
        <v>173500</v>
      </c>
      <c r="AB1908" s="5">
        <v>8</v>
      </c>
      <c r="AC1908" s="6">
        <v>1442554.54</v>
      </c>
      <c r="AD1908" s="30">
        <v>3</v>
      </c>
      <c r="AE1908" s="67">
        <f t="shared" si="439"/>
        <v>0.61538461538461542</v>
      </c>
      <c r="AF1908" s="70">
        <f>IF(C1908=Sheet6!$E$3,Sheet6!$E$4,IF('January 2023'!C1908=Sheet6!$F$3,Sheet6!$F$4,IF('January 2023'!C1908=Sheet6!$G$3,Sheet6!$G$4,IF('January 2023'!C1908=Sheet6!$H$3,Sheet6!$H$4,IF('January 2023'!C1908=Sheet6!$I$3,Sheet6!$I$4,IF('January 2023'!C1908=Sheet6!$J$3,Sheet6!$J$4,IF('January 2023'!C1908=Sheet6!$K$3,Sheet6!$K$4,IF('January 2023'!C1908=Sheet6!$L$3,Sheet6!$L$4))))))))</f>
        <v>0.13382829726409717</v>
      </c>
      <c r="AG1908" s="74">
        <f t="shared" si="440"/>
        <v>0.5021818760949196</v>
      </c>
      <c r="AH1908" s="71">
        <v>0.81</v>
      </c>
      <c r="AI1908" s="72">
        <f t="shared" si="441"/>
        <v>0</v>
      </c>
      <c r="AJ1908" s="73">
        <f t="shared" si="442"/>
        <v>0.61538461538461542</v>
      </c>
      <c r="AK1908" s="73">
        <v>0.70834941809745677</v>
      </c>
      <c r="AL1908" s="95">
        <f t="shared" si="443"/>
        <v>0</v>
      </c>
      <c r="AM1908" s="107">
        <v>0</v>
      </c>
      <c r="AN1908" s="98">
        <f t="shared" si="444"/>
        <v>966.39500000000021</v>
      </c>
      <c r="AO1908" s="99" t="e">
        <f>SUMIF([1]Sheet1!$AB:$AB,E1908,[1]Sheet1!$AA:$AA)</f>
        <v>#VALUE!</v>
      </c>
      <c r="AP1908" s="100" t="str">
        <f t="shared" si="445"/>
        <v/>
      </c>
      <c r="AQ1908" s="97">
        <f t="shared" si="446"/>
        <v>1</v>
      </c>
      <c r="AR1908" s="100">
        <f t="shared" si="447"/>
        <v>1.7276768959411741</v>
      </c>
      <c r="AS1908" s="101">
        <f t="shared" si="448"/>
        <v>0.13239197511041401</v>
      </c>
      <c r="AT1908" s="100">
        <v>0.13382829726409717</v>
      </c>
      <c r="AU1908" s="108">
        <f t="shared" si="449"/>
        <v>1</v>
      </c>
    </row>
    <row r="1909" spans="1:47" hidden="1">
      <c r="A1909" s="21">
        <v>44927</v>
      </c>
      <c r="B1909" s="22" t="s">
        <v>13</v>
      </c>
      <c r="C1909" s="22" t="s">
        <v>1697</v>
      </c>
      <c r="D1909" s="22" t="s">
        <v>2032</v>
      </c>
      <c r="E1909" s="22">
        <v>1000265638</v>
      </c>
      <c r="F1909" s="22" t="s">
        <v>32</v>
      </c>
      <c r="G1909" s="22">
        <v>1069250</v>
      </c>
      <c r="H1909" s="36" t="s">
        <v>20</v>
      </c>
      <c r="I1909" s="4" t="s">
        <v>3535</v>
      </c>
      <c r="J1909" s="4" t="s">
        <v>3572</v>
      </c>
      <c r="K1909" s="25">
        <v>3057.1999999999825</v>
      </c>
      <c r="L1909" s="25">
        <v>3057.1999999999825</v>
      </c>
      <c r="M1909" s="26">
        <v>1</v>
      </c>
      <c r="N1909" s="26">
        <v>0</v>
      </c>
      <c r="O1909" s="26">
        <v>8</v>
      </c>
      <c r="P1909" s="26">
        <v>1200</v>
      </c>
      <c r="Q1909" s="26">
        <v>422.4</v>
      </c>
      <c r="R1909" s="27">
        <v>76828.650000000009</v>
      </c>
      <c r="S1909" s="27">
        <v>27260</v>
      </c>
      <c r="T1909" s="28">
        <v>72050</v>
      </c>
      <c r="U1909" s="27">
        <v>37900</v>
      </c>
      <c r="V1909" s="29">
        <v>1</v>
      </c>
      <c r="W1909" s="26">
        <v>4</v>
      </c>
      <c r="X1909" s="30">
        <f t="shared" si="435"/>
        <v>9</v>
      </c>
      <c r="Y1909" s="31">
        <f t="shared" si="436"/>
        <v>1622.4</v>
      </c>
      <c r="Z1909" s="31">
        <f t="shared" si="437"/>
        <v>104088.65000000001</v>
      </c>
      <c r="AA1909" s="31">
        <f t="shared" si="438"/>
        <v>109950</v>
      </c>
      <c r="AB1909" s="5">
        <v>5</v>
      </c>
      <c r="AC1909" s="6">
        <v>-59930.57</v>
      </c>
      <c r="AD1909" s="30">
        <v>0</v>
      </c>
      <c r="AE1909" s="67">
        <f t="shared" si="439"/>
        <v>0.55555555555555558</v>
      </c>
      <c r="AF1909" s="70">
        <f>IF(C1909=Sheet6!$E$3,Sheet6!$E$4,IF('January 2023'!C1909=Sheet6!$F$3,Sheet6!$F$4,IF('January 2023'!C1909=Sheet6!$G$3,Sheet6!$G$4,IF('January 2023'!C1909=Sheet6!$H$3,Sheet6!$H$4,IF('January 2023'!C1909=Sheet6!$I$3,Sheet6!$I$4,IF('January 2023'!C1909=Sheet6!$J$3,Sheet6!$J$4,IF('January 2023'!C1909=Sheet6!$K$3,Sheet6!$K$4,IF('January 2023'!C1909=Sheet6!$L$3,Sheet6!$L$4))))))))</f>
        <v>0.13382829726409717</v>
      </c>
      <c r="AG1909" s="74">
        <f t="shared" si="440"/>
        <v>0.53068166950150775</v>
      </c>
      <c r="AH1909" s="71">
        <v>0.81</v>
      </c>
      <c r="AI1909" s="72">
        <f t="shared" si="441"/>
        <v>0</v>
      </c>
      <c r="AJ1909" s="73">
        <f t="shared" si="442"/>
        <v>0.55555555555555558</v>
      </c>
      <c r="AK1909" s="73">
        <v>0.70834941809745677</v>
      </c>
      <c r="AL1909" s="95">
        <f t="shared" si="443"/>
        <v>0</v>
      </c>
      <c r="AM1909" s="107">
        <v>0</v>
      </c>
      <c r="AN1909" s="98">
        <f t="shared" si="444"/>
        <v>853.93199999998592</v>
      </c>
      <c r="AO1909" s="99" t="e">
        <f>SUMIF([1]Sheet1!$AB:$AB,E1909,[1]Sheet1!$AA:$AA)</f>
        <v>#VALUE!</v>
      </c>
      <c r="AP1909" s="100" t="str">
        <f t="shared" si="445"/>
        <v/>
      </c>
      <c r="AQ1909" s="97">
        <f t="shared" si="446"/>
        <v>1</v>
      </c>
      <c r="AR1909" s="100">
        <f t="shared" si="447"/>
        <v>1.0563111347875103</v>
      </c>
      <c r="AS1909" s="101">
        <f t="shared" si="448"/>
        <v>0.43943504347793183</v>
      </c>
      <c r="AT1909" s="100">
        <v>0.13382829726409717</v>
      </c>
      <c r="AU1909" s="108">
        <f t="shared" si="449"/>
        <v>0</v>
      </c>
    </row>
    <row r="1910" spans="1:47" hidden="1">
      <c r="A1910" s="21">
        <v>44927</v>
      </c>
      <c r="B1910" s="22" t="s">
        <v>13</v>
      </c>
      <c r="C1910" s="22" t="s">
        <v>1697</v>
      </c>
      <c r="D1910" s="22" t="s">
        <v>1993</v>
      </c>
      <c r="E1910" s="22">
        <v>1000264935</v>
      </c>
      <c r="F1910" s="22" t="s">
        <v>32</v>
      </c>
      <c r="G1910" s="22">
        <v>1069250</v>
      </c>
      <c r="H1910" s="36" t="s">
        <v>20</v>
      </c>
      <c r="I1910" s="4" t="s">
        <v>3535</v>
      </c>
      <c r="J1910" s="4" t="s">
        <v>3572</v>
      </c>
      <c r="K1910" s="25">
        <v>3017</v>
      </c>
      <c r="L1910" s="25">
        <v>3017</v>
      </c>
      <c r="M1910" s="26">
        <v>1</v>
      </c>
      <c r="N1910" s="26">
        <v>0</v>
      </c>
      <c r="O1910" s="26">
        <v>5</v>
      </c>
      <c r="P1910" s="26">
        <v>1200</v>
      </c>
      <c r="Q1910" s="26">
        <v>639.80000000000007</v>
      </c>
      <c r="R1910" s="27">
        <v>75938.55</v>
      </c>
      <c r="S1910" s="27">
        <v>40742.410000000003</v>
      </c>
      <c r="T1910" s="28">
        <v>70000</v>
      </c>
      <c r="U1910" s="27">
        <v>40500</v>
      </c>
      <c r="V1910" s="29">
        <v>1</v>
      </c>
      <c r="W1910" s="26">
        <v>2</v>
      </c>
      <c r="X1910" s="30">
        <f t="shared" si="435"/>
        <v>6</v>
      </c>
      <c r="Y1910" s="31">
        <f t="shared" si="436"/>
        <v>1839.8000000000002</v>
      </c>
      <c r="Z1910" s="31">
        <f t="shared" si="437"/>
        <v>116680.96000000001</v>
      </c>
      <c r="AA1910" s="31">
        <f t="shared" si="438"/>
        <v>110500</v>
      </c>
      <c r="AB1910" s="5">
        <v>3</v>
      </c>
      <c r="AC1910" s="6">
        <v>120047.11000000002</v>
      </c>
      <c r="AD1910" s="30">
        <v>0</v>
      </c>
      <c r="AE1910" s="67">
        <f t="shared" si="439"/>
        <v>0.5</v>
      </c>
      <c r="AF1910" s="70">
        <f>IF(C1910=Sheet6!$E$3,Sheet6!$E$4,IF('January 2023'!C1910=Sheet6!$F$3,Sheet6!$F$4,IF('January 2023'!C1910=Sheet6!$G$3,Sheet6!$G$4,IF('January 2023'!C1910=Sheet6!$H$3,Sheet6!$H$4,IF('January 2023'!C1910=Sheet6!$I$3,Sheet6!$I$4,IF('January 2023'!C1910=Sheet6!$J$3,Sheet6!$J$4,IF('January 2023'!C1910=Sheet6!$K$3,Sheet6!$K$4,IF('January 2023'!C1910=Sheet6!$L$3,Sheet6!$L$4))))))))</f>
        <v>0.13382829726409717</v>
      </c>
      <c r="AG1910" s="74">
        <f t="shared" si="440"/>
        <v>0.60981107059993378</v>
      </c>
      <c r="AH1910" s="71">
        <v>0.81</v>
      </c>
      <c r="AI1910" s="72">
        <f t="shared" si="441"/>
        <v>0</v>
      </c>
      <c r="AJ1910" s="73">
        <f t="shared" si="442"/>
        <v>0.5</v>
      </c>
      <c r="AK1910" s="73">
        <v>0.70834941809745677</v>
      </c>
      <c r="AL1910" s="95">
        <f t="shared" si="443"/>
        <v>0</v>
      </c>
      <c r="AM1910" s="107">
        <v>0</v>
      </c>
      <c r="AN1910" s="98">
        <f t="shared" si="444"/>
        <v>603.9699999999998</v>
      </c>
      <c r="AO1910" s="99" t="e">
        <f>SUMIF([1]Sheet1!$AB:$AB,E1910,[1]Sheet1!$AA:$AA)</f>
        <v>#VALUE!</v>
      </c>
      <c r="AP1910" s="100" t="str">
        <f t="shared" si="445"/>
        <v/>
      </c>
      <c r="AQ1910" s="97">
        <f t="shared" si="446"/>
        <v>1</v>
      </c>
      <c r="AR1910" s="100">
        <f t="shared" si="447"/>
        <v>0.94702683282688105</v>
      </c>
      <c r="AS1910" s="101">
        <f t="shared" si="448"/>
        <v>0.42249255318697521</v>
      </c>
      <c r="AT1910" s="100">
        <v>0.13382829726409717</v>
      </c>
      <c r="AU1910" s="108">
        <f t="shared" si="449"/>
        <v>0</v>
      </c>
    </row>
    <row r="1911" spans="1:47" hidden="1">
      <c r="A1911" s="21">
        <v>44927</v>
      </c>
      <c r="B1911" s="23" t="s">
        <v>13</v>
      </c>
      <c r="C1911" s="23" t="s">
        <v>1697</v>
      </c>
      <c r="D1911" s="23" t="s">
        <v>2004</v>
      </c>
      <c r="E1911" s="23">
        <v>1000282689</v>
      </c>
      <c r="F1911" s="23" t="s">
        <v>32</v>
      </c>
      <c r="G1911" s="23">
        <v>1069246</v>
      </c>
      <c r="H1911" s="37" t="s">
        <v>20</v>
      </c>
      <c r="I1911" s="4" t="s">
        <v>3535</v>
      </c>
      <c r="J1911" s="4" t="s">
        <v>3572</v>
      </c>
      <c r="K1911" s="24">
        <v>3003</v>
      </c>
      <c r="L1911" s="24">
        <v>3003</v>
      </c>
      <c r="M1911" s="29">
        <v>1</v>
      </c>
      <c r="N1911" s="29">
        <v>0</v>
      </c>
      <c r="O1911" s="29">
        <v>22</v>
      </c>
      <c r="P1911" s="29">
        <v>1200</v>
      </c>
      <c r="Q1911" s="29">
        <v>2700.8</v>
      </c>
      <c r="R1911" s="28">
        <v>75938.55</v>
      </c>
      <c r="S1911" s="28">
        <v>178554.03</v>
      </c>
      <c r="T1911" s="28">
        <v>0</v>
      </c>
      <c r="U1911" s="28">
        <v>227900</v>
      </c>
      <c r="V1911" s="29">
        <v>0</v>
      </c>
      <c r="W1911" s="29">
        <v>12</v>
      </c>
      <c r="X1911" s="32">
        <f t="shared" si="435"/>
        <v>23</v>
      </c>
      <c r="Y1911" s="33">
        <f t="shared" si="436"/>
        <v>3900.8</v>
      </c>
      <c r="Z1911" s="33">
        <f t="shared" si="437"/>
        <v>254492.58000000002</v>
      </c>
      <c r="AA1911" s="33">
        <f t="shared" si="438"/>
        <v>227900</v>
      </c>
      <c r="AB1911" s="5">
        <v>12</v>
      </c>
      <c r="AC1911" s="6">
        <v>121727.66</v>
      </c>
      <c r="AD1911" s="32">
        <v>0</v>
      </c>
      <c r="AE1911" s="67">
        <f t="shared" si="439"/>
        <v>0.52173913043478259</v>
      </c>
      <c r="AF1911" s="70">
        <f>IF(C1911=Sheet6!$E$3,Sheet6!$E$4,IF('January 2023'!C1911=Sheet6!$F$3,Sheet6!$F$4,IF('January 2023'!C1911=Sheet6!$G$3,Sheet6!$G$4,IF('January 2023'!C1911=Sheet6!$H$3,Sheet6!$H$4,IF('January 2023'!C1911=Sheet6!$I$3,Sheet6!$I$4,IF('January 2023'!C1911=Sheet6!$J$3,Sheet6!$J$4,IF('January 2023'!C1911=Sheet6!$K$3,Sheet6!$K$4,IF('January 2023'!C1911=Sheet6!$L$3,Sheet6!$L$4))))))))</f>
        <v>0.13382829726409717</v>
      </c>
      <c r="AG1911" s="74">
        <f t="shared" si="440"/>
        <v>1.298967698967699</v>
      </c>
      <c r="AH1911" s="71">
        <v>0.81</v>
      </c>
      <c r="AI1911" s="72">
        <f t="shared" si="441"/>
        <v>1</v>
      </c>
      <c r="AJ1911" s="73">
        <f t="shared" si="442"/>
        <v>0.52173913043478259</v>
      </c>
      <c r="AK1911" s="73">
        <v>0.70834941809745677</v>
      </c>
      <c r="AL1911" s="95">
        <f t="shared" si="443"/>
        <v>0</v>
      </c>
      <c r="AM1911" s="107">
        <v>0</v>
      </c>
      <c r="AN1911" s="98">
        <f t="shared" si="444"/>
        <v>0</v>
      </c>
      <c r="AO1911" s="99" t="e">
        <f>SUMIF([1]Sheet1!$AB:$AB,E1911,[1]Sheet1!$AA:$AA)</f>
        <v>#VALUE!</v>
      </c>
      <c r="AP1911" s="100">
        <f t="shared" si="445"/>
        <v>1</v>
      </c>
      <c r="AQ1911" s="97">
        <f t="shared" si="446"/>
        <v>0</v>
      </c>
      <c r="AR1911" s="100">
        <f t="shared" si="447"/>
        <v>0.89550744465712906</v>
      </c>
      <c r="AS1911" s="101">
        <f t="shared" si="448"/>
        <v>-0.16323524479471496</v>
      </c>
      <c r="AT1911" s="100">
        <v>0.13382829726409717</v>
      </c>
      <c r="AU1911" s="108">
        <f t="shared" si="449"/>
        <v>1</v>
      </c>
    </row>
    <row r="1912" spans="1:47" hidden="1">
      <c r="A1912" s="21">
        <v>44927</v>
      </c>
      <c r="B1912" s="23" t="s">
        <v>13</v>
      </c>
      <c r="C1912" s="23" t="s">
        <v>1697</v>
      </c>
      <c r="D1912" s="23" t="s">
        <v>2017</v>
      </c>
      <c r="E1912" s="23">
        <v>1000283476</v>
      </c>
      <c r="F1912" s="23" t="s">
        <v>32</v>
      </c>
      <c r="G1912" s="23">
        <v>1069246</v>
      </c>
      <c r="H1912" s="37" t="s">
        <v>20</v>
      </c>
      <c r="I1912" s="4" t="s">
        <v>3535</v>
      </c>
      <c r="J1912" s="4" t="s">
        <v>3572</v>
      </c>
      <c r="K1912" s="24">
        <v>2929</v>
      </c>
      <c r="L1912" s="24">
        <v>2929</v>
      </c>
      <c r="M1912" s="29">
        <v>0</v>
      </c>
      <c r="N1912" s="29">
        <v>0</v>
      </c>
      <c r="O1912" s="29">
        <v>16</v>
      </c>
      <c r="P1912" s="29">
        <v>0</v>
      </c>
      <c r="Q1912" s="29">
        <v>2217.5</v>
      </c>
      <c r="R1912" s="28">
        <v>0</v>
      </c>
      <c r="S1912" s="28">
        <v>142097.28</v>
      </c>
      <c r="T1912" s="28">
        <v>0</v>
      </c>
      <c r="U1912" s="28">
        <v>220400</v>
      </c>
      <c r="V1912" s="29">
        <v>0</v>
      </c>
      <c r="W1912" s="29">
        <v>13</v>
      </c>
      <c r="X1912" s="32">
        <f t="shared" si="435"/>
        <v>16</v>
      </c>
      <c r="Y1912" s="33">
        <f t="shared" si="436"/>
        <v>2217.5</v>
      </c>
      <c r="Z1912" s="33">
        <f t="shared" si="437"/>
        <v>142097.28</v>
      </c>
      <c r="AA1912" s="33">
        <f t="shared" si="438"/>
        <v>220400</v>
      </c>
      <c r="AB1912" s="5">
        <v>13</v>
      </c>
      <c r="AC1912" s="6">
        <v>195306.56</v>
      </c>
      <c r="AD1912" s="32">
        <v>1</v>
      </c>
      <c r="AE1912" s="67">
        <f t="shared" si="439"/>
        <v>0.8125</v>
      </c>
      <c r="AF1912" s="70">
        <f>IF(C1912=Sheet6!$E$3,Sheet6!$E$4,IF('January 2023'!C1912=Sheet6!$F$3,Sheet6!$F$4,IF('January 2023'!C1912=Sheet6!$G$3,Sheet6!$G$4,IF('January 2023'!C1912=Sheet6!$H$3,Sheet6!$H$4,IF('January 2023'!C1912=Sheet6!$I$3,Sheet6!$I$4,IF('January 2023'!C1912=Sheet6!$J$3,Sheet6!$J$4,IF('January 2023'!C1912=Sheet6!$K$3,Sheet6!$K$4,IF('January 2023'!C1912=Sheet6!$L$3,Sheet6!$L$4))))))))</f>
        <v>0.13382829726409717</v>
      </c>
      <c r="AG1912" s="74">
        <f t="shared" si="440"/>
        <v>0.7570843291225674</v>
      </c>
      <c r="AH1912" s="71">
        <v>0.81</v>
      </c>
      <c r="AI1912" s="72">
        <f t="shared" si="441"/>
        <v>0</v>
      </c>
      <c r="AJ1912" s="73">
        <f t="shared" si="442"/>
        <v>0.8125</v>
      </c>
      <c r="AK1912" s="73">
        <v>0.70834941809745677</v>
      </c>
      <c r="AL1912" s="95">
        <f t="shared" si="443"/>
        <v>1</v>
      </c>
      <c r="AM1912" s="107">
        <v>0</v>
      </c>
      <c r="AN1912" s="98">
        <f t="shared" si="444"/>
        <v>154.99000000000024</v>
      </c>
      <c r="AO1912" s="99" t="e">
        <f>SUMIF([1]Sheet1!$AB:$AB,E1912,[1]Sheet1!$AA:$AA)</f>
        <v>#VALUE!</v>
      </c>
      <c r="AP1912" s="100" t="str">
        <f t="shared" si="445"/>
        <v/>
      </c>
      <c r="AQ1912" s="97">
        <f t="shared" si="446"/>
        <v>1</v>
      </c>
      <c r="AR1912" s="100">
        <f t="shared" si="447"/>
        <v>1.5510500975106631</v>
      </c>
      <c r="AS1912" s="101">
        <f t="shared" si="448"/>
        <v>-0.17427572250935319</v>
      </c>
      <c r="AT1912" s="100">
        <v>0.13382829726409717</v>
      </c>
      <c r="AU1912" s="108">
        <f t="shared" si="449"/>
        <v>1</v>
      </c>
    </row>
    <row r="1913" spans="1:47" hidden="1">
      <c r="A1913" s="21">
        <v>44927</v>
      </c>
      <c r="B1913" s="22" t="s">
        <v>13</v>
      </c>
      <c r="C1913" s="22" t="s">
        <v>1697</v>
      </c>
      <c r="D1913" s="22" t="s">
        <v>1813</v>
      </c>
      <c r="E1913" s="22">
        <v>1000271008</v>
      </c>
      <c r="F1913" s="22" t="s">
        <v>32</v>
      </c>
      <c r="G1913" s="22">
        <v>1069292</v>
      </c>
      <c r="H1913" s="36" t="s">
        <v>20</v>
      </c>
      <c r="I1913" s="4" t="s">
        <v>3535</v>
      </c>
      <c r="J1913" s="4" t="s">
        <v>3572</v>
      </c>
      <c r="K1913" s="25">
        <v>2923.7142857142862</v>
      </c>
      <c r="L1913" s="25">
        <v>2923.7142857142862</v>
      </c>
      <c r="M1913" s="26">
        <v>1</v>
      </c>
      <c r="N1913" s="26">
        <v>0</v>
      </c>
      <c r="O1913" s="26">
        <v>11</v>
      </c>
      <c r="P1913" s="26">
        <v>1200</v>
      </c>
      <c r="Q1913" s="26">
        <v>1464.8</v>
      </c>
      <c r="R1913" s="27">
        <v>75938.55</v>
      </c>
      <c r="S1913" s="27">
        <v>94763.110000000015</v>
      </c>
      <c r="T1913" s="28">
        <v>0</v>
      </c>
      <c r="U1913" s="27">
        <v>112250</v>
      </c>
      <c r="V1913" s="29">
        <v>0</v>
      </c>
      <c r="W1913" s="26">
        <v>7</v>
      </c>
      <c r="X1913" s="30">
        <f t="shared" si="435"/>
        <v>12</v>
      </c>
      <c r="Y1913" s="31">
        <f t="shared" si="436"/>
        <v>2664.8</v>
      </c>
      <c r="Z1913" s="31">
        <f t="shared" si="437"/>
        <v>170701.66000000003</v>
      </c>
      <c r="AA1913" s="31">
        <f t="shared" si="438"/>
        <v>112250</v>
      </c>
      <c r="AB1913" s="5">
        <v>7</v>
      </c>
      <c r="AC1913" s="6">
        <v>432686.01</v>
      </c>
      <c r="AD1913" s="30">
        <v>1</v>
      </c>
      <c r="AE1913" s="67">
        <f t="shared" si="439"/>
        <v>0.58333333333333337</v>
      </c>
      <c r="AF1913" s="70">
        <f>IF(C1913=Sheet6!$E$3,Sheet6!$E$4,IF('January 2023'!C1913=Sheet6!$F$3,Sheet6!$F$4,IF('January 2023'!C1913=Sheet6!$G$3,Sheet6!$G$4,IF('January 2023'!C1913=Sheet6!$H$3,Sheet6!$H$4,IF('January 2023'!C1913=Sheet6!$I$3,Sheet6!$I$4,IF('January 2023'!C1913=Sheet6!$J$3,Sheet6!$J$4,IF('January 2023'!C1913=Sheet6!$K$3,Sheet6!$K$4,IF('January 2023'!C1913=Sheet6!$L$3,Sheet6!$L$4))))))))</f>
        <v>0.13382829726409717</v>
      </c>
      <c r="AG1913" s="74">
        <f t="shared" si="440"/>
        <v>0.9114433694908628</v>
      </c>
      <c r="AH1913" s="71">
        <v>0.81</v>
      </c>
      <c r="AI1913" s="72">
        <f t="shared" si="441"/>
        <v>1</v>
      </c>
      <c r="AJ1913" s="73">
        <f t="shared" si="442"/>
        <v>0.58333333333333337</v>
      </c>
      <c r="AK1913" s="73">
        <v>0.70834941809745677</v>
      </c>
      <c r="AL1913" s="95">
        <f t="shared" si="443"/>
        <v>0</v>
      </c>
      <c r="AM1913" s="107">
        <v>0</v>
      </c>
      <c r="AN1913" s="98">
        <f t="shared" si="444"/>
        <v>0</v>
      </c>
      <c r="AO1913" s="99" t="e">
        <f>SUMIF([1]Sheet1!$AB:$AB,E1913,[1]Sheet1!$AA:$AA)</f>
        <v>#VALUE!</v>
      </c>
      <c r="AP1913" s="100">
        <f t="shared" si="445"/>
        <v>1</v>
      </c>
      <c r="AQ1913" s="97">
        <f t="shared" si="446"/>
        <v>0</v>
      </c>
      <c r="AR1913" s="100">
        <f t="shared" si="447"/>
        <v>0.6575800141603777</v>
      </c>
      <c r="AS1913" s="101">
        <f t="shared" si="448"/>
        <v>0.40065305618381608</v>
      </c>
      <c r="AT1913" s="100">
        <v>0.13382829726409717</v>
      </c>
      <c r="AU1913" s="108">
        <f t="shared" si="449"/>
        <v>0</v>
      </c>
    </row>
    <row r="1914" spans="1:47" hidden="1">
      <c r="A1914" s="21">
        <v>44927</v>
      </c>
      <c r="B1914" s="22" t="s">
        <v>13</v>
      </c>
      <c r="C1914" s="22" t="s">
        <v>1697</v>
      </c>
      <c r="D1914" s="22" t="s">
        <v>2023</v>
      </c>
      <c r="E1914" s="22">
        <v>1000267095</v>
      </c>
      <c r="F1914" s="22" t="s">
        <v>32</v>
      </c>
      <c r="G1914" s="22">
        <v>1069250</v>
      </c>
      <c r="H1914" s="36" t="s">
        <v>20</v>
      </c>
      <c r="I1914" s="4" t="s">
        <v>3535</v>
      </c>
      <c r="J1914" s="4" t="s">
        <v>3572</v>
      </c>
      <c r="K1914" s="25">
        <v>2820.4966014119996</v>
      </c>
      <c r="L1914" s="25">
        <v>2820.4966014119996</v>
      </c>
      <c r="M1914" s="26">
        <v>0</v>
      </c>
      <c r="N1914" s="26">
        <v>0</v>
      </c>
      <c r="O1914" s="26">
        <v>18</v>
      </c>
      <c r="P1914" s="26">
        <v>0</v>
      </c>
      <c r="Q1914" s="26">
        <v>3767</v>
      </c>
      <c r="R1914" s="27">
        <v>0</v>
      </c>
      <c r="S1914" s="27">
        <v>235633.64</v>
      </c>
      <c r="T1914" s="28">
        <v>0</v>
      </c>
      <c r="U1914" s="27">
        <v>307600</v>
      </c>
      <c r="V1914" s="29">
        <v>0</v>
      </c>
      <c r="W1914" s="26">
        <v>15</v>
      </c>
      <c r="X1914" s="30">
        <f t="shared" si="435"/>
        <v>18</v>
      </c>
      <c r="Y1914" s="31">
        <f t="shared" si="436"/>
        <v>3767</v>
      </c>
      <c r="Z1914" s="31">
        <f t="shared" si="437"/>
        <v>235633.64</v>
      </c>
      <c r="AA1914" s="31">
        <f t="shared" si="438"/>
        <v>307600</v>
      </c>
      <c r="AB1914" s="5">
        <v>15</v>
      </c>
      <c r="AC1914" s="6">
        <v>662589.60000000009</v>
      </c>
      <c r="AD1914" s="30">
        <v>1</v>
      </c>
      <c r="AE1914" s="67">
        <f t="shared" si="439"/>
        <v>0.83333333333333337</v>
      </c>
      <c r="AF1914" s="70">
        <f>IF(C1914=Sheet6!$E$3,Sheet6!$E$4,IF('January 2023'!C1914=Sheet6!$F$3,Sheet6!$F$4,IF('January 2023'!C1914=Sheet6!$G$3,Sheet6!$G$4,IF('January 2023'!C1914=Sheet6!$H$3,Sheet6!$H$4,IF('January 2023'!C1914=Sheet6!$I$3,Sheet6!$I$4,IF('January 2023'!C1914=Sheet6!$J$3,Sheet6!$J$4,IF('January 2023'!C1914=Sheet6!$K$3,Sheet6!$K$4,IF('January 2023'!C1914=Sheet6!$L$3,Sheet6!$L$4))))))))</f>
        <v>0.13382829726409717</v>
      </c>
      <c r="AG1914" s="74">
        <f t="shared" si="440"/>
        <v>1.3355804074056183</v>
      </c>
      <c r="AH1914" s="71">
        <v>0.81</v>
      </c>
      <c r="AI1914" s="72">
        <f t="shared" si="441"/>
        <v>1</v>
      </c>
      <c r="AJ1914" s="73">
        <f t="shared" si="442"/>
        <v>0.83333333333333337</v>
      </c>
      <c r="AK1914" s="73">
        <v>0.70834941809745677</v>
      </c>
      <c r="AL1914" s="95">
        <f t="shared" si="443"/>
        <v>1</v>
      </c>
      <c r="AM1914" s="107">
        <v>0</v>
      </c>
      <c r="AN1914" s="98">
        <f t="shared" si="444"/>
        <v>0</v>
      </c>
      <c r="AO1914" s="99" t="e">
        <f>SUMIF([1]Sheet1!$AB:$AB,E1914,[1]Sheet1!$AA:$AA)</f>
        <v>#VALUE!</v>
      </c>
      <c r="AP1914" s="100">
        <f t="shared" si="445"/>
        <v>1</v>
      </c>
      <c r="AQ1914" s="97">
        <f t="shared" si="446"/>
        <v>0</v>
      </c>
      <c r="AR1914" s="100">
        <f t="shared" si="447"/>
        <v>1.3054163234078122</v>
      </c>
      <c r="AS1914" s="101">
        <f t="shared" si="448"/>
        <v>-0.74348846505095034</v>
      </c>
      <c r="AT1914" s="100">
        <v>0.13382829726409717</v>
      </c>
      <c r="AU1914" s="108">
        <f t="shared" si="449"/>
        <v>1</v>
      </c>
    </row>
    <row r="1915" spans="1:47" hidden="1">
      <c r="A1915" s="21">
        <v>44927</v>
      </c>
      <c r="B1915" s="23" t="s">
        <v>13</v>
      </c>
      <c r="C1915" s="23" t="s">
        <v>1697</v>
      </c>
      <c r="D1915" s="23" t="s">
        <v>2050</v>
      </c>
      <c r="E1915" s="23">
        <v>1000273515</v>
      </c>
      <c r="F1915" s="23" t="s">
        <v>32</v>
      </c>
      <c r="G1915" s="23">
        <v>1069246</v>
      </c>
      <c r="H1915" s="37" t="s">
        <v>20</v>
      </c>
      <c r="I1915" s="4" t="s">
        <v>3535</v>
      </c>
      <c r="J1915" s="4" t="s">
        <v>3572</v>
      </c>
      <c r="K1915" s="24">
        <v>2810.2000000000116</v>
      </c>
      <c r="L1915" s="24">
        <v>2810.2000000000116</v>
      </c>
      <c r="M1915" s="29">
        <v>1</v>
      </c>
      <c r="N1915" s="29">
        <v>0</v>
      </c>
      <c r="O1915" s="29">
        <v>11</v>
      </c>
      <c r="P1915" s="29">
        <v>1200</v>
      </c>
      <c r="Q1915" s="29">
        <v>2186.1000000000004</v>
      </c>
      <c r="R1915" s="28">
        <v>75938.55</v>
      </c>
      <c r="S1915" s="28">
        <v>140608.52999999997</v>
      </c>
      <c r="T1915" s="28">
        <v>0</v>
      </c>
      <c r="U1915" s="28">
        <v>209080</v>
      </c>
      <c r="V1915" s="29">
        <v>0</v>
      </c>
      <c r="W1915" s="29">
        <v>8</v>
      </c>
      <c r="X1915" s="32">
        <f t="shared" si="435"/>
        <v>12</v>
      </c>
      <c r="Y1915" s="33">
        <f t="shared" si="436"/>
        <v>3386.1000000000004</v>
      </c>
      <c r="Z1915" s="33">
        <f t="shared" si="437"/>
        <v>216547.07999999996</v>
      </c>
      <c r="AA1915" s="33">
        <f t="shared" si="438"/>
        <v>209080</v>
      </c>
      <c r="AB1915" s="5">
        <v>8</v>
      </c>
      <c r="AC1915" s="6">
        <v>279138.89</v>
      </c>
      <c r="AD1915" s="32">
        <v>1</v>
      </c>
      <c r="AE1915" s="67">
        <f t="shared" si="439"/>
        <v>0.66666666666666663</v>
      </c>
      <c r="AF1915" s="70">
        <f>IF(C1915=Sheet6!$E$3,Sheet6!$E$4,IF('January 2023'!C1915=Sheet6!$F$3,Sheet6!$F$4,IF('January 2023'!C1915=Sheet6!$G$3,Sheet6!$G$4,IF('January 2023'!C1915=Sheet6!$H$3,Sheet6!$H$4,IF('January 2023'!C1915=Sheet6!$I$3,Sheet6!$I$4,IF('January 2023'!C1915=Sheet6!$J$3,Sheet6!$J$4,IF('January 2023'!C1915=Sheet6!$K$3,Sheet6!$K$4,IF('January 2023'!C1915=Sheet6!$L$3,Sheet6!$L$4))))))))</f>
        <v>0.13382829726409717</v>
      </c>
      <c r="AG1915" s="74">
        <f t="shared" si="440"/>
        <v>1.2049320333072331</v>
      </c>
      <c r="AH1915" s="71">
        <v>0.81</v>
      </c>
      <c r="AI1915" s="72">
        <f t="shared" si="441"/>
        <v>1</v>
      </c>
      <c r="AJ1915" s="73">
        <f t="shared" si="442"/>
        <v>0.66666666666666663</v>
      </c>
      <c r="AK1915" s="73">
        <v>0.70834941809745677</v>
      </c>
      <c r="AL1915" s="95">
        <f t="shared" si="443"/>
        <v>0</v>
      </c>
      <c r="AM1915" s="107">
        <v>0</v>
      </c>
      <c r="AN1915" s="98">
        <f t="shared" si="444"/>
        <v>0</v>
      </c>
      <c r="AO1915" s="99" t="e">
        <f>SUMIF([1]Sheet1!$AB:$AB,E1915,[1]Sheet1!$AA:$AA)</f>
        <v>#VALUE!</v>
      </c>
      <c r="AP1915" s="100">
        <f t="shared" si="445"/>
        <v>1</v>
      </c>
      <c r="AQ1915" s="97">
        <f t="shared" si="446"/>
        <v>0</v>
      </c>
      <c r="AR1915" s="100">
        <f t="shared" si="447"/>
        <v>0.96551752164009808</v>
      </c>
      <c r="AS1915" s="101">
        <f t="shared" si="448"/>
        <v>-0.16338299054356376</v>
      </c>
      <c r="AT1915" s="100">
        <v>0.13382829726409717</v>
      </c>
      <c r="AU1915" s="108">
        <f t="shared" si="449"/>
        <v>1</v>
      </c>
    </row>
    <row r="1916" spans="1:47" hidden="1">
      <c r="A1916" s="21">
        <v>44927</v>
      </c>
      <c r="B1916" s="22" t="s">
        <v>13</v>
      </c>
      <c r="C1916" s="22" t="s">
        <v>1697</v>
      </c>
      <c r="D1916" s="22" t="s">
        <v>2009</v>
      </c>
      <c r="E1916" s="22">
        <v>1000264911</v>
      </c>
      <c r="F1916" s="22" t="s">
        <v>32</v>
      </c>
      <c r="G1916" s="22">
        <v>1069250</v>
      </c>
      <c r="H1916" s="36" t="s">
        <v>20</v>
      </c>
      <c r="I1916" s="4" t="s">
        <v>3535</v>
      </c>
      <c r="J1916" s="4" t="s">
        <v>3572</v>
      </c>
      <c r="K1916" s="25">
        <v>2774</v>
      </c>
      <c r="L1916" s="25">
        <v>2774</v>
      </c>
      <c r="M1916" s="26">
        <v>1</v>
      </c>
      <c r="N1916" s="26">
        <v>0</v>
      </c>
      <c r="O1916" s="26">
        <v>11</v>
      </c>
      <c r="P1916" s="26">
        <v>140</v>
      </c>
      <c r="Q1916" s="26">
        <v>1279.8</v>
      </c>
      <c r="R1916" s="27">
        <v>8859.5</v>
      </c>
      <c r="S1916" s="27">
        <v>81123.929999999993</v>
      </c>
      <c r="T1916" s="28">
        <v>31500</v>
      </c>
      <c r="U1916" s="27">
        <v>89400</v>
      </c>
      <c r="V1916" s="29">
        <v>1</v>
      </c>
      <c r="W1916" s="26">
        <v>8</v>
      </c>
      <c r="X1916" s="30">
        <f t="shared" si="435"/>
        <v>12</v>
      </c>
      <c r="Y1916" s="31">
        <f t="shared" si="436"/>
        <v>1419.8</v>
      </c>
      <c r="Z1916" s="31">
        <f t="shared" si="437"/>
        <v>89983.43</v>
      </c>
      <c r="AA1916" s="31">
        <f t="shared" si="438"/>
        <v>120900</v>
      </c>
      <c r="AB1916" s="5">
        <v>9</v>
      </c>
      <c r="AC1916" s="6">
        <v>31689.96</v>
      </c>
      <c r="AD1916" s="30">
        <v>0</v>
      </c>
      <c r="AE1916" s="67">
        <f t="shared" si="439"/>
        <v>0.75</v>
      </c>
      <c r="AF1916" s="70">
        <f>IF(C1916=Sheet6!$E$3,Sheet6!$E$4,IF('January 2023'!C1916=Sheet6!$F$3,Sheet6!$F$4,IF('January 2023'!C1916=Sheet6!$G$3,Sheet6!$G$4,IF('January 2023'!C1916=Sheet6!$H$3,Sheet6!$H$4,IF('January 2023'!C1916=Sheet6!$I$3,Sheet6!$I$4,IF('January 2023'!C1916=Sheet6!$J$3,Sheet6!$J$4,IF('January 2023'!C1916=Sheet6!$K$3,Sheet6!$K$4,IF('January 2023'!C1916=Sheet6!$L$3,Sheet6!$L$4))))))))</f>
        <v>0.13382829726409717</v>
      </c>
      <c r="AG1916" s="74">
        <f t="shared" si="440"/>
        <v>0.51182408074981978</v>
      </c>
      <c r="AH1916" s="71">
        <v>0.81</v>
      </c>
      <c r="AI1916" s="72">
        <f t="shared" si="441"/>
        <v>0</v>
      </c>
      <c r="AJ1916" s="73">
        <f t="shared" si="442"/>
        <v>0.75</v>
      </c>
      <c r="AK1916" s="73">
        <v>0.70834941809745677</v>
      </c>
      <c r="AL1916" s="95">
        <f t="shared" si="443"/>
        <v>1</v>
      </c>
      <c r="AM1916" s="107">
        <v>0</v>
      </c>
      <c r="AN1916" s="98">
        <f t="shared" si="444"/>
        <v>827.1400000000001</v>
      </c>
      <c r="AO1916" s="99" t="e">
        <f>SUMIF([1]Sheet1!$AB:$AB,E1916,[1]Sheet1!$AA:$AA)</f>
        <v>#VALUE!</v>
      </c>
      <c r="AP1916" s="100" t="str">
        <f t="shared" si="445"/>
        <v/>
      </c>
      <c r="AQ1916" s="97">
        <f t="shared" si="446"/>
        <v>1</v>
      </c>
      <c r="AR1916" s="100">
        <f t="shared" si="447"/>
        <v>1.3435807014691483</v>
      </c>
      <c r="AS1916" s="101">
        <f t="shared" si="448"/>
        <v>0.3123230425573551</v>
      </c>
      <c r="AT1916" s="100">
        <v>0.13382829726409717</v>
      </c>
      <c r="AU1916" s="108">
        <f t="shared" si="449"/>
        <v>0</v>
      </c>
    </row>
    <row r="1917" spans="1:47" hidden="1">
      <c r="A1917" s="21">
        <v>44927</v>
      </c>
      <c r="B1917" s="23" t="s">
        <v>13</v>
      </c>
      <c r="C1917" s="23" t="s">
        <v>1697</v>
      </c>
      <c r="D1917" s="23" t="s">
        <v>2062</v>
      </c>
      <c r="E1917" s="23">
        <v>1000274455</v>
      </c>
      <c r="F1917" s="23" t="s">
        <v>32</v>
      </c>
      <c r="G1917" s="23">
        <v>1069246</v>
      </c>
      <c r="H1917" s="37" t="s">
        <v>20</v>
      </c>
      <c r="I1917" s="4" t="s">
        <v>3537</v>
      </c>
      <c r="J1917" s="4" t="s">
        <v>3574</v>
      </c>
      <c r="K1917" s="24">
        <v>2760.6232337040001</v>
      </c>
      <c r="L1917" s="24">
        <v>2760.6232337040001</v>
      </c>
      <c r="M1917" s="29">
        <v>1</v>
      </c>
      <c r="N1917" s="29">
        <v>0</v>
      </c>
      <c r="O1917" s="29">
        <v>13</v>
      </c>
      <c r="P1917" s="29">
        <v>1200</v>
      </c>
      <c r="Q1917" s="29">
        <v>2251.8000000000002</v>
      </c>
      <c r="R1917" s="28">
        <v>75938.55</v>
      </c>
      <c r="S1917" s="28">
        <v>144698.92000000001</v>
      </c>
      <c r="T1917" s="28">
        <v>0</v>
      </c>
      <c r="U1917" s="28">
        <v>144400</v>
      </c>
      <c r="V1917" s="29">
        <v>0</v>
      </c>
      <c r="W1917" s="29">
        <v>10</v>
      </c>
      <c r="X1917" s="32">
        <f t="shared" si="435"/>
        <v>14</v>
      </c>
      <c r="Y1917" s="33">
        <f t="shared" si="436"/>
        <v>3451.8</v>
      </c>
      <c r="Z1917" s="33">
        <f t="shared" si="437"/>
        <v>220637.47000000003</v>
      </c>
      <c r="AA1917" s="33">
        <f t="shared" si="438"/>
        <v>144400</v>
      </c>
      <c r="AB1917" s="5">
        <v>10</v>
      </c>
      <c r="AC1917" s="6">
        <v>319660.71000000002</v>
      </c>
      <c r="AD1917" s="32">
        <v>0</v>
      </c>
      <c r="AE1917" s="67">
        <f t="shared" si="439"/>
        <v>0.7142857142857143</v>
      </c>
      <c r="AF1917" s="70">
        <f>IF(C1917=Sheet6!$E$3,Sheet6!$E$4,IF('January 2023'!C1917=Sheet6!$F$3,Sheet6!$F$4,IF('January 2023'!C1917=Sheet6!$G$3,Sheet6!$G$4,IF('January 2023'!C1917=Sheet6!$H$3,Sheet6!$H$4,IF('January 2023'!C1917=Sheet6!$I$3,Sheet6!$I$4,IF('January 2023'!C1917=Sheet6!$J$3,Sheet6!$J$4,IF('January 2023'!C1917=Sheet6!$K$3,Sheet6!$K$4,IF('January 2023'!C1917=Sheet6!$L$3,Sheet6!$L$4))))))))</f>
        <v>0.13382829726409717</v>
      </c>
      <c r="AG1917" s="74">
        <f t="shared" si="440"/>
        <v>1.2503698287609608</v>
      </c>
      <c r="AH1917" s="71">
        <v>0.81</v>
      </c>
      <c r="AI1917" s="72">
        <f t="shared" si="441"/>
        <v>1</v>
      </c>
      <c r="AJ1917" s="73">
        <f t="shared" si="442"/>
        <v>0.7142857142857143</v>
      </c>
      <c r="AK1917" s="73">
        <v>0.70834941809745677</v>
      </c>
      <c r="AL1917" s="95">
        <f t="shared" si="443"/>
        <v>1</v>
      </c>
      <c r="AM1917" s="107">
        <v>1</v>
      </c>
      <c r="AN1917" s="98">
        <f t="shared" si="444"/>
        <v>0</v>
      </c>
      <c r="AO1917" s="99" t="e">
        <f>SUMIF([1]Sheet1!$AB:$AB,E1917,[1]Sheet1!$AA:$AA)</f>
        <v>#VALUE!</v>
      </c>
      <c r="AP1917" s="100">
        <f t="shared" si="445"/>
        <v>1</v>
      </c>
      <c r="AQ1917" s="97">
        <f t="shared" si="446"/>
        <v>0</v>
      </c>
      <c r="AR1917" s="100">
        <f t="shared" si="447"/>
        <v>0.65446725798659666</v>
      </c>
      <c r="AS1917" s="101">
        <f t="shared" si="448"/>
        <v>0.18167388670164353</v>
      </c>
      <c r="AT1917" s="100">
        <v>0.13382829726409717</v>
      </c>
      <c r="AU1917" s="108">
        <f t="shared" si="449"/>
        <v>0</v>
      </c>
    </row>
    <row r="1918" spans="1:47" hidden="1">
      <c r="A1918" s="21">
        <v>44927</v>
      </c>
      <c r="B1918" s="23" t="s">
        <v>13</v>
      </c>
      <c r="C1918" s="23" t="s">
        <v>1697</v>
      </c>
      <c r="D1918" s="23" t="s">
        <v>1880</v>
      </c>
      <c r="E1918" s="23">
        <v>1000264773</v>
      </c>
      <c r="F1918" s="23" t="s">
        <v>32</v>
      </c>
      <c r="G1918" s="23">
        <v>1069250</v>
      </c>
      <c r="H1918" s="37" t="s">
        <v>20</v>
      </c>
      <c r="I1918" s="4" t="s">
        <v>3535</v>
      </c>
      <c r="J1918" s="4" t="s">
        <v>3572</v>
      </c>
      <c r="K1918" s="24">
        <v>2737.8000000000175</v>
      </c>
      <c r="L1918" s="24">
        <v>2737.8000000000175</v>
      </c>
      <c r="M1918" s="29">
        <v>1</v>
      </c>
      <c r="N1918" s="29">
        <v>0</v>
      </c>
      <c r="O1918" s="29">
        <v>19</v>
      </c>
      <c r="P1918" s="29">
        <v>388</v>
      </c>
      <c r="Q1918" s="29">
        <v>2573.9</v>
      </c>
      <c r="R1918" s="28">
        <v>24553.47</v>
      </c>
      <c r="S1918" s="28">
        <v>164035.68</v>
      </c>
      <c r="T1918" s="28">
        <v>25000</v>
      </c>
      <c r="U1918" s="28">
        <v>191000</v>
      </c>
      <c r="V1918" s="29">
        <v>1</v>
      </c>
      <c r="W1918" s="29">
        <v>12</v>
      </c>
      <c r="X1918" s="32">
        <f t="shared" si="435"/>
        <v>20</v>
      </c>
      <c r="Y1918" s="33">
        <f t="shared" si="436"/>
        <v>2961.9</v>
      </c>
      <c r="Z1918" s="33">
        <f t="shared" si="437"/>
        <v>188589.15</v>
      </c>
      <c r="AA1918" s="33">
        <f t="shared" si="438"/>
        <v>216000</v>
      </c>
      <c r="AB1918" s="5">
        <v>13</v>
      </c>
      <c r="AC1918" s="6">
        <v>25135</v>
      </c>
      <c r="AD1918" s="32">
        <v>0</v>
      </c>
      <c r="AE1918" s="67">
        <f t="shared" si="439"/>
        <v>0.65</v>
      </c>
      <c r="AF1918" s="70">
        <f>IF(C1918=Sheet6!$E$3,Sheet6!$E$4,IF('January 2023'!C1918=Sheet6!$F$3,Sheet6!$F$4,IF('January 2023'!C1918=Sheet6!$G$3,Sheet6!$G$4,IF('January 2023'!C1918=Sheet6!$H$3,Sheet6!$H$4,IF('January 2023'!C1918=Sheet6!$I$3,Sheet6!$I$4,IF('January 2023'!C1918=Sheet6!$J$3,Sheet6!$J$4,IF('January 2023'!C1918=Sheet6!$K$3,Sheet6!$K$4,IF('January 2023'!C1918=Sheet6!$L$3,Sheet6!$L$4))))))))</f>
        <v>0.13382829726409717</v>
      </c>
      <c r="AG1918" s="74">
        <f t="shared" si="440"/>
        <v>1.0818540433924981</v>
      </c>
      <c r="AH1918" s="71">
        <v>0.81</v>
      </c>
      <c r="AI1918" s="72">
        <f t="shared" si="441"/>
        <v>1</v>
      </c>
      <c r="AJ1918" s="73">
        <f t="shared" si="442"/>
        <v>0.65</v>
      </c>
      <c r="AK1918" s="73">
        <v>0.70834941809745677</v>
      </c>
      <c r="AL1918" s="95">
        <f t="shared" si="443"/>
        <v>0</v>
      </c>
      <c r="AM1918" s="107">
        <v>0</v>
      </c>
      <c r="AN1918" s="98">
        <f t="shared" si="444"/>
        <v>0</v>
      </c>
      <c r="AO1918" s="99" t="e">
        <f>SUMIF([1]Sheet1!$AB:$AB,E1918,[1]Sheet1!$AA:$AA)</f>
        <v>#VALUE!</v>
      </c>
      <c r="AP1918" s="100">
        <f t="shared" si="445"/>
        <v>1</v>
      </c>
      <c r="AQ1918" s="97">
        <f t="shared" si="446"/>
        <v>0</v>
      </c>
      <c r="AR1918" s="100">
        <f t="shared" si="447"/>
        <v>1.1453469088757227</v>
      </c>
      <c r="AS1918" s="101">
        <f t="shared" si="448"/>
        <v>-0.23909818445429964</v>
      </c>
      <c r="AT1918" s="100">
        <v>0.13382829726409717</v>
      </c>
      <c r="AU1918" s="108">
        <f t="shared" si="449"/>
        <v>1</v>
      </c>
    </row>
    <row r="1919" spans="1:47" hidden="1">
      <c r="A1919" s="21">
        <v>44927</v>
      </c>
      <c r="B1919" s="22" t="s">
        <v>13</v>
      </c>
      <c r="C1919" s="22" t="s">
        <v>1697</v>
      </c>
      <c r="D1919" s="22" t="s">
        <v>2019</v>
      </c>
      <c r="E1919" s="22">
        <v>1000282687</v>
      </c>
      <c r="F1919" s="22" t="s">
        <v>32</v>
      </c>
      <c r="G1919" s="22">
        <v>1069246</v>
      </c>
      <c r="H1919" s="36" t="s">
        <v>20</v>
      </c>
      <c r="I1919" s="4" t="s">
        <v>3535</v>
      </c>
      <c r="J1919" s="4" t="s">
        <v>3572</v>
      </c>
      <c r="K1919" s="25">
        <v>2705.9000000000233</v>
      </c>
      <c r="L1919" s="25">
        <v>2705.9000000000233</v>
      </c>
      <c r="M1919" s="26">
        <v>0</v>
      </c>
      <c r="N1919" s="26">
        <v>0</v>
      </c>
      <c r="O1919" s="26">
        <v>14</v>
      </c>
      <c r="P1919" s="26">
        <v>0</v>
      </c>
      <c r="Q1919" s="26">
        <v>2429.4</v>
      </c>
      <c r="R1919" s="27">
        <v>0</v>
      </c>
      <c r="S1919" s="27">
        <v>157504.99</v>
      </c>
      <c r="T1919" s="28">
        <v>0</v>
      </c>
      <c r="U1919" s="27">
        <v>185770</v>
      </c>
      <c r="V1919" s="29">
        <v>0</v>
      </c>
      <c r="W1919" s="26">
        <v>11</v>
      </c>
      <c r="X1919" s="30">
        <f t="shared" si="435"/>
        <v>14</v>
      </c>
      <c r="Y1919" s="31">
        <f t="shared" si="436"/>
        <v>2429.4</v>
      </c>
      <c r="Z1919" s="31">
        <f t="shared" si="437"/>
        <v>157504.99</v>
      </c>
      <c r="AA1919" s="31">
        <f t="shared" si="438"/>
        <v>185770</v>
      </c>
      <c r="AB1919" s="5">
        <v>11</v>
      </c>
      <c r="AC1919" s="6">
        <v>314984.25</v>
      </c>
      <c r="AD1919" s="30">
        <v>3</v>
      </c>
      <c r="AE1919" s="67">
        <f t="shared" si="439"/>
        <v>0.7857142857142857</v>
      </c>
      <c r="AF1919" s="70">
        <f>IF(C1919=Sheet6!$E$3,Sheet6!$E$4,IF('January 2023'!C1919=Sheet6!$F$3,Sheet6!$F$4,IF('January 2023'!C1919=Sheet6!$G$3,Sheet6!$G$4,IF('January 2023'!C1919=Sheet6!$H$3,Sheet6!$H$4,IF('January 2023'!C1919=Sheet6!$I$3,Sheet6!$I$4,IF('January 2023'!C1919=Sheet6!$J$3,Sheet6!$J$4,IF('January 2023'!C1919=Sheet6!$K$3,Sheet6!$K$4,IF('January 2023'!C1919=Sheet6!$L$3,Sheet6!$L$4))))))))</f>
        <v>0.13382829726409717</v>
      </c>
      <c r="AG1919" s="74">
        <f t="shared" si="440"/>
        <v>0.89781588380944577</v>
      </c>
      <c r="AH1919" s="71">
        <v>0.81</v>
      </c>
      <c r="AI1919" s="72">
        <f t="shared" si="441"/>
        <v>1</v>
      </c>
      <c r="AJ1919" s="73">
        <f t="shared" si="442"/>
        <v>0.7857142857142857</v>
      </c>
      <c r="AK1919" s="73">
        <v>0.70834941809745677</v>
      </c>
      <c r="AL1919" s="95">
        <f t="shared" si="443"/>
        <v>1</v>
      </c>
      <c r="AM1919" s="107">
        <v>1</v>
      </c>
      <c r="AN1919" s="98">
        <f t="shared" si="444"/>
        <v>0</v>
      </c>
      <c r="AO1919" s="99" t="e">
        <f>SUMIF([1]Sheet1!$AB:$AB,E1919,[1]Sheet1!$AA:$AA)</f>
        <v>#VALUE!</v>
      </c>
      <c r="AP1919" s="100">
        <f t="shared" si="445"/>
        <v>1</v>
      </c>
      <c r="AQ1919" s="97">
        <f t="shared" si="446"/>
        <v>0</v>
      </c>
      <c r="AR1919" s="100">
        <f t="shared" si="447"/>
        <v>1.1794546953718736</v>
      </c>
      <c r="AS1919" s="101">
        <f t="shared" si="448"/>
        <v>-5.8933159738499441E-2</v>
      </c>
      <c r="AT1919" s="100">
        <v>0.13382829726409717</v>
      </c>
      <c r="AU1919" s="108">
        <f t="shared" si="449"/>
        <v>1</v>
      </c>
    </row>
    <row r="1920" spans="1:47" hidden="1">
      <c r="A1920" s="21">
        <v>44927</v>
      </c>
      <c r="B1920" s="23" t="s">
        <v>13</v>
      </c>
      <c r="C1920" s="23" t="s">
        <v>1697</v>
      </c>
      <c r="D1920" s="23" t="s">
        <v>1932</v>
      </c>
      <c r="E1920" s="23">
        <v>1000267809</v>
      </c>
      <c r="F1920" s="23" t="s">
        <v>32</v>
      </c>
      <c r="G1920" s="23">
        <v>1069250</v>
      </c>
      <c r="H1920" s="37" t="s">
        <v>20</v>
      </c>
      <c r="I1920" s="4" t="s">
        <v>3535</v>
      </c>
      <c r="J1920" s="4" t="s">
        <v>3572</v>
      </c>
      <c r="K1920" s="24">
        <v>2693.2000000000116</v>
      </c>
      <c r="L1920" s="24">
        <v>2693.2000000000116</v>
      </c>
      <c r="M1920" s="29">
        <v>1</v>
      </c>
      <c r="N1920" s="29">
        <v>0</v>
      </c>
      <c r="O1920" s="29">
        <v>19</v>
      </c>
      <c r="P1920" s="29">
        <v>1064</v>
      </c>
      <c r="Q1920" s="29">
        <v>2715.3</v>
      </c>
      <c r="R1920" s="28">
        <v>67332.179999999993</v>
      </c>
      <c r="S1920" s="28">
        <v>174042.41000000003</v>
      </c>
      <c r="T1920" s="28">
        <v>40000</v>
      </c>
      <c r="U1920" s="28">
        <v>173800</v>
      </c>
      <c r="V1920" s="29">
        <v>1</v>
      </c>
      <c r="W1920" s="29">
        <v>14</v>
      </c>
      <c r="X1920" s="32">
        <f t="shared" si="435"/>
        <v>20</v>
      </c>
      <c r="Y1920" s="33">
        <f t="shared" si="436"/>
        <v>3779.3</v>
      </c>
      <c r="Z1920" s="33">
        <f t="shared" si="437"/>
        <v>241374.59000000003</v>
      </c>
      <c r="AA1920" s="33">
        <f t="shared" si="438"/>
        <v>213800</v>
      </c>
      <c r="AB1920" s="5">
        <v>15</v>
      </c>
      <c r="AC1920" s="6">
        <v>138045.37</v>
      </c>
      <c r="AD1920" s="32">
        <v>0</v>
      </c>
      <c r="AE1920" s="67">
        <f t="shared" si="439"/>
        <v>0.75</v>
      </c>
      <c r="AF1920" s="70">
        <f>IF(C1920=Sheet6!$E$3,Sheet6!$E$4,IF('January 2023'!C1920=Sheet6!$F$3,Sheet6!$F$4,IF('January 2023'!C1920=Sheet6!$G$3,Sheet6!$G$4,IF('January 2023'!C1920=Sheet6!$H$3,Sheet6!$H$4,IF('January 2023'!C1920=Sheet6!$I$3,Sheet6!$I$4,IF('January 2023'!C1920=Sheet6!$J$3,Sheet6!$J$4,IF('January 2023'!C1920=Sheet6!$K$3,Sheet6!$K$4,IF('January 2023'!C1920=Sheet6!$L$3,Sheet6!$L$4))))))))</f>
        <v>0.13382829726409717</v>
      </c>
      <c r="AG1920" s="74">
        <f t="shared" si="440"/>
        <v>1.4032749145997268</v>
      </c>
      <c r="AH1920" s="71">
        <v>0.81</v>
      </c>
      <c r="AI1920" s="72">
        <f t="shared" si="441"/>
        <v>1</v>
      </c>
      <c r="AJ1920" s="73">
        <f t="shared" si="442"/>
        <v>0.75</v>
      </c>
      <c r="AK1920" s="73">
        <v>0.70834941809745677</v>
      </c>
      <c r="AL1920" s="95">
        <f t="shared" si="443"/>
        <v>1</v>
      </c>
      <c r="AM1920" s="107">
        <v>0</v>
      </c>
      <c r="AN1920" s="98">
        <f t="shared" si="444"/>
        <v>0</v>
      </c>
      <c r="AO1920" s="99" t="e">
        <f>SUMIF([1]Sheet1!$AB:$AB,E1920,[1]Sheet1!$AA:$AA)</f>
        <v>#VALUE!</v>
      </c>
      <c r="AP1920" s="100">
        <f t="shared" si="445"/>
        <v>1</v>
      </c>
      <c r="AQ1920" s="97">
        <f t="shared" si="446"/>
        <v>0</v>
      </c>
      <c r="AR1920" s="100">
        <f t="shared" si="447"/>
        <v>0.88576017881583968</v>
      </c>
      <c r="AS1920" s="101">
        <f t="shared" si="448"/>
        <v>-0.24296503928363622</v>
      </c>
      <c r="AT1920" s="100">
        <v>0.13382829726409717</v>
      </c>
      <c r="AU1920" s="108">
        <f t="shared" si="449"/>
        <v>1</v>
      </c>
    </row>
    <row r="1921" spans="1:47" hidden="1">
      <c r="A1921" s="21">
        <v>44927</v>
      </c>
      <c r="B1921" s="23" t="s">
        <v>13</v>
      </c>
      <c r="C1921" s="23" t="s">
        <v>1697</v>
      </c>
      <c r="D1921" s="23" t="s">
        <v>2006</v>
      </c>
      <c r="E1921" s="23">
        <v>1001956404</v>
      </c>
      <c r="F1921" s="23" t="s">
        <v>32</v>
      </c>
      <c r="G1921" s="23">
        <v>1069250</v>
      </c>
      <c r="H1921" s="37" t="s">
        <v>20</v>
      </c>
      <c r="I1921" s="4" t="s">
        <v>3535</v>
      </c>
      <c r="J1921" s="4" t="s">
        <v>3572</v>
      </c>
      <c r="K1921" s="24">
        <v>2683.0899999999965</v>
      </c>
      <c r="L1921" s="24">
        <v>2683.0899999999965</v>
      </c>
      <c r="M1921" s="29">
        <v>0</v>
      </c>
      <c r="N1921" s="29">
        <v>0</v>
      </c>
      <c r="O1921" s="29">
        <v>10</v>
      </c>
      <c r="P1921" s="29">
        <v>0</v>
      </c>
      <c r="Q1921" s="29">
        <v>1321.6</v>
      </c>
      <c r="R1921" s="28">
        <v>0</v>
      </c>
      <c r="S1921" s="28">
        <v>72327.930000000008</v>
      </c>
      <c r="T1921" s="28">
        <v>0</v>
      </c>
      <c r="U1921" s="28">
        <v>112450</v>
      </c>
      <c r="V1921" s="29">
        <v>0</v>
      </c>
      <c r="W1921" s="29">
        <v>9</v>
      </c>
      <c r="X1921" s="32">
        <f t="shared" si="435"/>
        <v>10</v>
      </c>
      <c r="Y1921" s="33">
        <f t="shared" si="436"/>
        <v>1321.6</v>
      </c>
      <c r="Z1921" s="33">
        <f t="shared" si="437"/>
        <v>72327.930000000008</v>
      </c>
      <c r="AA1921" s="33">
        <f t="shared" si="438"/>
        <v>112450</v>
      </c>
      <c r="AB1921" s="5">
        <v>9</v>
      </c>
      <c r="AC1921" s="6">
        <v>673591.88</v>
      </c>
      <c r="AD1921" s="32">
        <v>1</v>
      </c>
      <c r="AE1921" s="67">
        <f t="shared" si="439"/>
        <v>0.9</v>
      </c>
      <c r="AF1921" s="70">
        <f>IF(C1921=Sheet6!$E$3,Sheet6!$E$4,IF('January 2023'!C1921=Sheet6!$F$3,Sheet6!$F$4,IF('January 2023'!C1921=Sheet6!$G$3,Sheet6!$G$4,IF('January 2023'!C1921=Sheet6!$H$3,Sheet6!$H$4,IF('January 2023'!C1921=Sheet6!$I$3,Sheet6!$I$4,IF('January 2023'!C1921=Sheet6!$J$3,Sheet6!$J$4,IF('January 2023'!C1921=Sheet6!$K$3,Sheet6!$K$4,IF('January 2023'!C1921=Sheet6!$L$3,Sheet6!$L$4))))))))</f>
        <v>0.13382829726409717</v>
      </c>
      <c r="AG1921" s="74">
        <f t="shared" si="440"/>
        <v>0.49256640664308748</v>
      </c>
      <c r="AH1921" s="71">
        <v>0.81</v>
      </c>
      <c r="AI1921" s="72">
        <f t="shared" si="441"/>
        <v>0</v>
      </c>
      <c r="AJ1921" s="73">
        <f t="shared" si="442"/>
        <v>0.9</v>
      </c>
      <c r="AK1921" s="73">
        <v>0.70834941809745677</v>
      </c>
      <c r="AL1921" s="95">
        <f t="shared" si="443"/>
        <v>1</v>
      </c>
      <c r="AM1921" s="107">
        <v>0</v>
      </c>
      <c r="AN1921" s="98">
        <f t="shared" si="444"/>
        <v>851.7028999999975</v>
      </c>
      <c r="AO1921" s="99" t="e">
        <f>SUMIF([1]Sheet1!$AB:$AB,E1921,[1]Sheet1!$AA:$AA)</f>
        <v>#VALUE!</v>
      </c>
      <c r="AP1921" s="100" t="str">
        <f t="shared" si="445"/>
        <v/>
      </c>
      <c r="AQ1921" s="97">
        <f t="shared" si="446"/>
        <v>1</v>
      </c>
      <c r="AR1921" s="100">
        <f t="shared" si="447"/>
        <v>1.5547244335625254</v>
      </c>
      <c r="AS1921" s="101">
        <f t="shared" si="448"/>
        <v>0.23419497243989729</v>
      </c>
      <c r="AT1921" s="100">
        <v>0.13382829726409717</v>
      </c>
      <c r="AU1921" s="108">
        <f t="shared" si="449"/>
        <v>0</v>
      </c>
    </row>
    <row r="1922" spans="1:47" hidden="1">
      <c r="A1922" s="21">
        <v>44927</v>
      </c>
      <c r="B1922" s="23" t="s">
        <v>13</v>
      </c>
      <c r="C1922" s="23" t="s">
        <v>1697</v>
      </c>
      <c r="D1922" s="23" t="s">
        <v>1959</v>
      </c>
      <c r="E1922" s="23">
        <v>1000270982</v>
      </c>
      <c r="F1922" s="23" t="s">
        <v>32</v>
      </c>
      <c r="G1922" s="23">
        <v>1069292</v>
      </c>
      <c r="H1922" s="37" t="s">
        <v>20</v>
      </c>
      <c r="I1922" s="4" t="s">
        <v>3535</v>
      </c>
      <c r="J1922" s="4" t="s">
        <v>3572</v>
      </c>
      <c r="K1922" s="24">
        <v>2670.489999999998</v>
      </c>
      <c r="L1922" s="24">
        <v>2670.489999999998</v>
      </c>
      <c r="M1922" s="29">
        <v>0</v>
      </c>
      <c r="N1922" s="29">
        <v>0</v>
      </c>
      <c r="O1922" s="29">
        <v>20</v>
      </c>
      <c r="P1922" s="29">
        <v>0</v>
      </c>
      <c r="Q1922" s="29">
        <v>4307.9000000000005</v>
      </c>
      <c r="R1922" s="28">
        <v>0</v>
      </c>
      <c r="S1922" s="28">
        <v>272133.29999999993</v>
      </c>
      <c r="T1922" s="28">
        <v>0</v>
      </c>
      <c r="U1922" s="28">
        <v>289850</v>
      </c>
      <c r="V1922" s="29">
        <v>0</v>
      </c>
      <c r="W1922" s="29">
        <v>14</v>
      </c>
      <c r="X1922" s="32">
        <f t="shared" si="435"/>
        <v>20</v>
      </c>
      <c r="Y1922" s="33">
        <f t="shared" si="436"/>
        <v>4307.9000000000005</v>
      </c>
      <c r="Z1922" s="33">
        <f t="shared" si="437"/>
        <v>272133.29999999993</v>
      </c>
      <c r="AA1922" s="33">
        <f t="shared" si="438"/>
        <v>289850</v>
      </c>
      <c r="AB1922" s="5">
        <v>14</v>
      </c>
      <c r="AC1922" s="6">
        <v>443695.07</v>
      </c>
      <c r="AD1922" s="32">
        <v>1</v>
      </c>
      <c r="AE1922" s="67">
        <f t="shared" si="439"/>
        <v>0.7</v>
      </c>
      <c r="AF1922" s="70">
        <f>IF(C1922=Sheet6!$E$3,Sheet6!$E$4,IF('January 2023'!C1922=Sheet6!$F$3,Sheet6!$F$4,IF('January 2023'!C1922=Sheet6!$G$3,Sheet6!$G$4,IF('January 2023'!C1922=Sheet6!$H$3,Sheet6!$H$4,IF('January 2023'!C1922=Sheet6!$I$3,Sheet6!$I$4,IF('January 2023'!C1922=Sheet6!$J$3,Sheet6!$J$4,IF('January 2023'!C1922=Sheet6!$K$3,Sheet6!$K$4,IF('January 2023'!C1922=Sheet6!$L$3,Sheet6!$L$4))))))))</f>
        <v>0.13382829726409717</v>
      </c>
      <c r="AG1922" s="74">
        <f t="shared" si="440"/>
        <v>1.6131496466940538</v>
      </c>
      <c r="AH1922" s="71">
        <v>0.81</v>
      </c>
      <c r="AI1922" s="72">
        <f t="shared" si="441"/>
        <v>1</v>
      </c>
      <c r="AJ1922" s="73">
        <f t="shared" si="442"/>
        <v>0.7</v>
      </c>
      <c r="AK1922" s="73">
        <v>0.70834941809745677</v>
      </c>
      <c r="AL1922" s="95">
        <f t="shared" si="443"/>
        <v>0</v>
      </c>
      <c r="AM1922" s="107">
        <v>0</v>
      </c>
      <c r="AN1922" s="98">
        <f t="shared" si="444"/>
        <v>0</v>
      </c>
      <c r="AO1922" s="99" t="e">
        <f>SUMIF([1]Sheet1!$AB:$AB,E1922,[1]Sheet1!$AA:$AA)</f>
        <v>#VALUE!</v>
      </c>
      <c r="AP1922" s="100">
        <f t="shared" si="445"/>
        <v>1</v>
      </c>
      <c r="AQ1922" s="97">
        <f t="shared" si="446"/>
        <v>0</v>
      </c>
      <c r="AR1922" s="100">
        <f t="shared" si="447"/>
        <v>1.065103021203212</v>
      </c>
      <c r="AS1922" s="101">
        <f t="shared" si="448"/>
        <v>-0.71817056234673071</v>
      </c>
      <c r="AT1922" s="100">
        <v>0.13382829726409717</v>
      </c>
      <c r="AU1922" s="108">
        <f t="shared" si="449"/>
        <v>1</v>
      </c>
    </row>
    <row r="1923" spans="1:47" hidden="1">
      <c r="A1923" s="21">
        <v>44927</v>
      </c>
      <c r="B1923" s="22" t="s">
        <v>13</v>
      </c>
      <c r="C1923" s="22" t="s">
        <v>1697</v>
      </c>
      <c r="D1923" s="22" t="s">
        <v>2026</v>
      </c>
      <c r="E1923" s="22">
        <v>1001602040</v>
      </c>
      <c r="F1923" s="22" t="s">
        <v>32</v>
      </c>
      <c r="G1923" s="22">
        <v>1069250</v>
      </c>
      <c r="H1923" s="36" t="s">
        <v>20</v>
      </c>
      <c r="I1923" s="4" t="s">
        <v>3535</v>
      </c>
      <c r="J1923" s="4" t="s">
        <v>3572</v>
      </c>
      <c r="K1923" s="25">
        <v>2621.9400000000023</v>
      </c>
      <c r="L1923" s="25">
        <v>2621.9400000000023</v>
      </c>
      <c r="M1923" s="26">
        <v>0</v>
      </c>
      <c r="N1923" s="26">
        <v>0</v>
      </c>
      <c r="O1923" s="26">
        <v>14</v>
      </c>
      <c r="P1923" s="26">
        <v>0</v>
      </c>
      <c r="Q1923" s="26">
        <v>2690.2</v>
      </c>
      <c r="R1923" s="27">
        <v>0</v>
      </c>
      <c r="S1923" s="27">
        <v>169770.37000000002</v>
      </c>
      <c r="T1923" s="28">
        <v>0</v>
      </c>
      <c r="U1923" s="27">
        <v>196700</v>
      </c>
      <c r="V1923" s="29">
        <v>0</v>
      </c>
      <c r="W1923" s="26">
        <v>7</v>
      </c>
      <c r="X1923" s="30">
        <f t="shared" si="435"/>
        <v>14</v>
      </c>
      <c r="Y1923" s="31">
        <f t="shared" si="436"/>
        <v>2690.2</v>
      </c>
      <c r="Z1923" s="31">
        <f t="shared" si="437"/>
        <v>169770.37000000002</v>
      </c>
      <c r="AA1923" s="31">
        <f t="shared" si="438"/>
        <v>196700</v>
      </c>
      <c r="AB1923" s="5">
        <v>7</v>
      </c>
      <c r="AC1923" s="6">
        <v>215966.54</v>
      </c>
      <c r="AD1923" s="30">
        <v>2</v>
      </c>
      <c r="AE1923" s="67">
        <f t="shared" si="439"/>
        <v>0.5</v>
      </c>
      <c r="AF1923" s="70">
        <f>IF(C1923=Sheet6!$E$3,Sheet6!$E$4,IF('January 2023'!C1923=Sheet6!$F$3,Sheet6!$F$4,IF('January 2023'!C1923=Sheet6!$G$3,Sheet6!$G$4,IF('January 2023'!C1923=Sheet6!$H$3,Sheet6!$H$4,IF('January 2023'!C1923=Sheet6!$I$3,Sheet6!$I$4,IF('January 2023'!C1923=Sheet6!$J$3,Sheet6!$J$4,IF('January 2023'!C1923=Sheet6!$K$3,Sheet6!$K$4,IF('January 2023'!C1923=Sheet6!$L$3,Sheet6!$L$4))))))))</f>
        <v>0.13382829726409717</v>
      </c>
      <c r="AG1923" s="74">
        <f t="shared" si="440"/>
        <v>1.026034157913605</v>
      </c>
      <c r="AH1923" s="71">
        <v>0.81</v>
      </c>
      <c r="AI1923" s="72">
        <f t="shared" si="441"/>
        <v>1</v>
      </c>
      <c r="AJ1923" s="73">
        <f t="shared" si="442"/>
        <v>0.5</v>
      </c>
      <c r="AK1923" s="73">
        <v>0.70834941809745677</v>
      </c>
      <c r="AL1923" s="95">
        <f t="shared" si="443"/>
        <v>0</v>
      </c>
      <c r="AM1923" s="107">
        <v>0</v>
      </c>
      <c r="AN1923" s="98">
        <f t="shared" si="444"/>
        <v>0</v>
      </c>
      <c r="AO1923" s="99" t="e">
        <f>SUMIF([1]Sheet1!$AB:$AB,E1923,[1]Sheet1!$AA:$AA)</f>
        <v>#VALUE!</v>
      </c>
      <c r="AP1923" s="100">
        <f t="shared" si="445"/>
        <v>1</v>
      </c>
      <c r="AQ1923" s="97">
        <f t="shared" si="446"/>
        <v>0</v>
      </c>
      <c r="AR1923" s="100">
        <f t="shared" si="447"/>
        <v>1.1586238517357297</v>
      </c>
      <c r="AS1923" s="101">
        <f t="shared" si="448"/>
        <v>-0.18878764805428694</v>
      </c>
      <c r="AT1923" s="100">
        <v>0.13382829726409717</v>
      </c>
      <c r="AU1923" s="108">
        <f t="shared" si="449"/>
        <v>1</v>
      </c>
    </row>
    <row r="1924" spans="1:47" hidden="1">
      <c r="A1924" s="21">
        <v>44927</v>
      </c>
      <c r="B1924" s="22" t="s">
        <v>13</v>
      </c>
      <c r="C1924" s="22" t="s">
        <v>1697</v>
      </c>
      <c r="D1924" s="22" t="s">
        <v>2024</v>
      </c>
      <c r="E1924" s="22">
        <v>1001610836</v>
      </c>
      <c r="F1924" s="22" t="s">
        <v>32</v>
      </c>
      <c r="G1924" s="22">
        <v>1069250</v>
      </c>
      <c r="H1924" s="36" t="s">
        <v>20</v>
      </c>
      <c r="I1924" s="4" t="s">
        <v>3535</v>
      </c>
      <c r="J1924" s="4" t="s">
        <v>3572</v>
      </c>
      <c r="K1924" s="25">
        <v>2617.8299999999872</v>
      </c>
      <c r="L1924" s="25">
        <v>2617.8299999999872</v>
      </c>
      <c r="M1924" s="26">
        <v>0</v>
      </c>
      <c r="N1924" s="26">
        <v>0</v>
      </c>
      <c r="O1924" s="26">
        <v>10</v>
      </c>
      <c r="P1924" s="26">
        <v>0</v>
      </c>
      <c r="Q1924" s="26">
        <v>1663.6999999999998</v>
      </c>
      <c r="R1924" s="27">
        <v>0</v>
      </c>
      <c r="S1924" s="27">
        <v>104093.57</v>
      </c>
      <c r="T1924" s="28">
        <v>0</v>
      </c>
      <c r="U1924" s="27">
        <v>157000</v>
      </c>
      <c r="V1924" s="29">
        <v>0</v>
      </c>
      <c r="W1924" s="26">
        <v>7</v>
      </c>
      <c r="X1924" s="30">
        <f t="shared" ref="X1924:X1987" si="450">IFERROR(SUM(M1924,O1924),"")</f>
        <v>10</v>
      </c>
      <c r="Y1924" s="31">
        <f t="shared" ref="Y1924:Y1987" si="451">IFERROR(SUM(P1924:Q1924),"")</f>
        <v>1663.6999999999998</v>
      </c>
      <c r="Z1924" s="31">
        <f t="shared" ref="Z1924:Z1987" si="452">IFERROR(SUM(R1924:S1924),"")</f>
        <v>104093.57</v>
      </c>
      <c r="AA1924" s="31">
        <f t="shared" ref="AA1924:AA1987" si="453">IFERROR(SUM(T1924:U1924),"")</f>
        <v>157000</v>
      </c>
      <c r="AB1924" s="5">
        <v>7</v>
      </c>
      <c r="AC1924" s="6">
        <v>522191.95</v>
      </c>
      <c r="AD1924" s="30">
        <v>1</v>
      </c>
      <c r="AE1924" s="67">
        <f t="shared" si="439"/>
        <v>0.7</v>
      </c>
      <c r="AF1924" s="70">
        <f>IF(C1924=Sheet6!$E$3,Sheet6!$E$4,IF('January 2023'!C1924=Sheet6!$F$3,Sheet6!$F$4,IF('January 2023'!C1924=Sheet6!$G$3,Sheet6!$G$4,IF('January 2023'!C1924=Sheet6!$H$3,Sheet6!$H$4,IF('January 2023'!C1924=Sheet6!$I$3,Sheet6!$I$4,IF('January 2023'!C1924=Sheet6!$J$3,Sheet6!$J$4,IF('January 2023'!C1924=Sheet6!$K$3,Sheet6!$K$4,IF('January 2023'!C1924=Sheet6!$L$3,Sheet6!$L$4))))))))</f>
        <v>0.13382829726409717</v>
      </c>
      <c r="AG1924" s="74">
        <f t="shared" si="440"/>
        <v>0.63552637107833887</v>
      </c>
      <c r="AH1924" s="71">
        <v>0.81</v>
      </c>
      <c r="AI1924" s="72">
        <f t="shared" si="441"/>
        <v>0</v>
      </c>
      <c r="AJ1924" s="73">
        <f t="shared" si="442"/>
        <v>0.7</v>
      </c>
      <c r="AK1924" s="73">
        <v>0.70834941809745677</v>
      </c>
      <c r="AL1924" s="95">
        <f t="shared" si="443"/>
        <v>0</v>
      </c>
      <c r="AM1924" s="107">
        <v>0</v>
      </c>
      <c r="AN1924" s="98">
        <f t="shared" si="444"/>
        <v>456.74229999998988</v>
      </c>
      <c r="AO1924" s="99" t="e">
        <f>SUMIF([1]Sheet1!$AB:$AB,E1924,[1]Sheet1!$AA:$AA)</f>
        <v>#VALUE!</v>
      </c>
      <c r="AP1924" s="100" t="str">
        <f t="shared" si="445"/>
        <v/>
      </c>
      <c r="AQ1924" s="97">
        <f t="shared" si="446"/>
        <v>1</v>
      </c>
      <c r="AR1924" s="100">
        <f t="shared" si="447"/>
        <v>1.5082583871414919</v>
      </c>
      <c r="AS1924" s="101">
        <f t="shared" si="448"/>
        <v>4.1462020571499392E-2</v>
      </c>
      <c r="AT1924" s="100">
        <v>0.13382829726409717</v>
      </c>
      <c r="AU1924" s="108">
        <f t="shared" si="449"/>
        <v>1</v>
      </c>
    </row>
    <row r="1925" spans="1:47" hidden="1">
      <c r="A1925" s="21">
        <v>44927</v>
      </c>
      <c r="B1925" s="23" t="s">
        <v>13</v>
      </c>
      <c r="C1925" s="23" t="s">
        <v>1697</v>
      </c>
      <c r="D1925" s="23" t="s">
        <v>2018</v>
      </c>
      <c r="E1925" s="23">
        <v>1000282069</v>
      </c>
      <c r="F1925" s="23" t="s">
        <v>32</v>
      </c>
      <c r="G1925" s="23">
        <v>1069246</v>
      </c>
      <c r="H1925" s="37" t="s">
        <v>20</v>
      </c>
      <c r="I1925" s="4" t="s">
        <v>3536</v>
      </c>
      <c r="J1925" s="4" t="s">
        <v>3573</v>
      </c>
      <c r="K1925" s="24">
        <v>2605</v>
      </c>
      <c r="L1925" s="24">
        <v>2605</v>
      </c>
      <c r="M1925" s="29">
        <v>1</v>
      </c>
      <c r="N1925" s="29">
        <v>0</v>
      </c>
      <c r="O1925" s="29">
        <v>9</v>
      </c>
      <c r="P1925" s="29">
        <v>1200</v>
      </c>
      <c r="Q1925" s="29">
        <v>1488.5</v>
      </c>
      <c r="R1925" s="28">
        <v>75938.55</v>
      </c>
      <c r="S1925" s="28">
        <v>97249.71</v>
      </c>
      <c r="T1925" s="28">
        <v>0</v>
      </c>
      <c r="U1925" s="28">
        <v>103800</v>
      </c>
      <c r="V1925" s="29">
        <v>0</v>
      </c>
      <c r="W1925" s="29">
        <v>8</v>
      </c>
      <c r="X1925" s="32">
        <f t="shared" si="450"/>
        <v>10</v>
      </c>
      <c r="Y1925" s="33">
        <f t="shared" si="451"/>
        <v>2688.5</v>
      </c>
      <c r="Z1925" s="33">
        <f t="shared" si="452"/>
        <v>173188.26</v>
      </c>
      <c r="AA1925" s="33">
        <f t="shared" si="453"/>
        <v>103800</v>
      </c>
      <c r="AB1925" s="5">
        <v>8</v>
      </c>
      <c r="AC1925" s="6">
        <v>0</v>
      </c>
      <c r="AD1925" s="32">
        <v>0</v>
      </c>
      <c r="AE1925" s="67">
        <f t="shared" ref="AE1925:AE1988" si="454">IFERROR((AB1925/X1925),"")</f>
        <v>0.8</v>
      </c>
      <c r="AF1925" s="70">
        <f>IF(C1925=Sheet6!$E$3,Sheet6!$E$4,IF('January 2023'!C1925=Sheet6!$F$3,Sheet6!$F$4,IF('January 2023'!C1925=Sheet6!$G$3,Sheet6!$G$4,IF('January 2023'!C1925=Sheet6!$H$3,Sheet6!$H$4,IF('January 2023'!C1925=Sheet6!$I$3,Sheet6!$I$4,IF('January 2023'!C1925=Sheet6!$J$3,Sheet6!$J$4,IF('January 2023'!C1925=Sheet6!$K$3,Sheet6!$K$4,IF('January 2023'!C1925=Sheet6!$L$3,Sheet6!$L$4))))))))</f>
        <v>0.13382829726409717</v>
      </c>
      <c r="AG1925" s="74">
        <f t="shared" ref="AG1925:AG1988" si="455">IFERROR(Y1925/L1925,0)</f>
        <v>1.0320537428023033</v>
      </c>
      <c r="AH1925" s="71">
        <v>0.81</v>
      </c>
      <c r="AI1925" s="72">
        <f t="shared" ref="AI1925:AI1988" si="456">IF(AG1925&gt;AH1925,1,0)</f>
        <v>1</v>
      </c>
      <c r="AJ1925" s="73">
        <f t="shared" ref="AJ1925:AJ1988" si="457">IFERROR(AB1925/X1925,0)</f>
        <v>0.8</v>
      </c>
      <c r="AK1925" s="73">
        <v>0.70834941809745677</v>
      </c>
      <c r="AL1925" s="95">
        <f t="shared" ref="AL1925:AL1988" si="458">IF(AJ1925&gt;=AK1925,1,0)</f>
        <v>1</v>
      </c>
      <c r="AM1925" s="107">
        <v>0</v>
      </c>
      <c r="AN1925" s="98">
        <f t="shared" ref="AN1925:AN1988" si="459">IF(((AH1925*L1925)-(AG1925*L1925))&lt;0,0,((AH1925*L1925)-(AG1925*L1925)))</f>
        <v>0</v>
      </c>
      <c r="AO1925" s="99" t="e">
        <f>SUMIF([1]Sheet1!$AB:$AB,E1925,[1]Sheet1!$AA:$AA)</f>
        <v>#VALUE!</v>
      </c>
      <c r="AP1925" s="100">
        <f t="shared" ref="AP1925:AP1988" si="460">IF(AN1925=0,100%,IFERROR((AO1925/AN1925),""))</f>
        <v>1</v>
      </c>
      <c r="AQ1925" s="97">
        <f t="shared" ref="AQ1925:AQ1988" si="461">IF(AND(AN1925&gt;0,AP1925&gt;=100%),1,0)</f>
        <v>0</v>
      </c>
      <c r="AR1925" s="100">
        <f t="shared" ref="AR1925:AR1988" si="462">IFERROR(AA1925/Z1925,0)</f>
        <v>0.59934778489026908</v>
      </c>
      <c r="AS1925" s="101">
        <f t="shared" ref="AS1925:AS1988" si="463">1-(AR1925*AG1925)</f>
        <v>0.38144087536372806</v>
      </c>
      <c r="AT1925" s="100">
        <v>0.13382829726409717</v>
      </c>
      <c r="AU1925" s="108">
        <f t="shared" ref="AU1925:AU1988" si="464">IF(AS1925&lt;=AT1925,1,0)</f>
        <v>0</v>
      </c>
    </row>
    <row r="1926" spans="1:47" hidden="1">
      <c r="A1926" s="21">
        <v>44927</v>
      </c>
      <c r="B1926" s="23" t="s">
        <v>13</v>
      </c>
      <c r="C1926" s="23" t="s">
        <v>1697</v>
      </c>
      <c r="D1926" s="23" t="s">
        <v>2025</v>
      </c>
      <c r="E1926" s="23">
        <v>1000270603</v>
      </c>
      <c r="F1926" s="23" t="s">
        <v>32</v>
      </c>
      <c r="G1926" s="23">
        <v>1069292</v>
      </c>
      <c r="H1926" s="37" t="s">
        <v>20</v>
      </c>
      <c r="I1926" s="4" t="s">
        <v>3538</v>
      </c>
      <c r="J1926" s="4" t="s">
        <v>3575</v>
      </c>
      <c r="K1926" s="24">
        <v>2584.6000000000058</v>
      </c>
      <c r="L1926" s="24">
        <v>2584.6000000000058</v>
      </c>
      <c r="M1926" s="29">
        <v>0</v>
      </c>
      <c r="N1926" s="29">
        <v>0</v>
      </c>
      <c r="O1926" s="29">
        <v>17</v>
      </c>
      <c r="P1926" s="29">
        <v>0</v>
      </c>
      <c r="Q1926" s="29">
        <v>2806.9999999999995</v>
      </c>
      <c r="R1926" s="28">
        <v>0</v>
      </c>
      <c r="S1926" s="28">
        <v>181554.21</v>
      </c>
      <c r="T1926" s="28">
        <v>0</v>
      </c>
      <c r="U1926" s="28">
        <v>176400</v>
      </c>
      <c r="V1926" s="29">
        <v>0</v>
      </c>
      <c r="W1926" s="29">
        <v>14</v>
      </c>
      <c r="X1926" s="32">
        <f t="shared" si="450"/>
        <v>17</v>
      </c>
      <c r="Y1926" s="33">
        <f t="shared" si="451"/>
        <v>2806.9999999999995</v>
      </c>
      <c r="Z1926" s="33">
        <f t="shared" si="452"/>
        <v>181554.21</v>
      </c>
      <c r="AA1926" s="33">
        <f t="shared" si="453"/>
        <v>176400</v>
      </c>
      <c r="AB1926" s="5">
        <v>14</v>
      </c>
      <c r="AC1926" s="6">
        <v>2551838.88</v>
      </c>
      <c r="AD1926" s="32">
        <v>5</v>
      </c>
      <c r="AE1926" s="67">
        <f t="shared" si="454"/>
        <v>0.82352941176470584</v>
      </c>
      <c r="AF1926" s="70">
        <f>IF(C1926=Sheet6!$E$3,Sheet6!$E$4,IF('January 2023'!C1926=Sheet6!$F$3,Sheet6!$F$4,IF('January 2023'!C1926=Sheet6!$G$3,Sheet6!$G$4,IF('January 2023'!C1926=Sheet6!$H$3,Sheet6!$H$4,IF('January 2023'!C1926=Sheet6!$I$3,Sheet6!$I$4,IF('January 2023'!C1926=Sheet6!$J$3,Sheet6!$J$4,IF('January 2023'!C1926=Sheet6!$K$3,Sheet6!$K$4,IF('January 2023'!C1926=Sheet6!$L$3,Sheet6!$L$4))))))))</f>
        <v>0.13382829726409717</v>
      </c>
      <c r="AG1926" s="74">
        <f t="shared" si="455"/>
        <v>1.0860481312388739</v>
      </c>
      <c r="AH1926" s="71">
        <v>0.81</v>
      </c>
      <c r="AI1926" s="72">
        <f t="shared" si="456"/>
        <v>1</v>
      </c>
      <c r="AJ1926" s="73">
        <f t="shared" si="457"/>
        <v>0.82352941176470584</v>
      </c>
      <c r="AK1926" s="73">
        <v>0.70834941809745677</v>
      </c>
      <c r="AL1926" s="95">
        <f t="shared" si="458"/>
        <v>1</v>
      </c>
      <c r="AM1926" s="107">
        <v>0</v>
      </c>
      <c r="AN1926" s="98">
        <f t="shared" si="459"/>
        <v>0</v>
      </c>
      <c r="AO1926" s="99" t="e">
        <f>SUMIF([1]Sheet1!$AB:$AB,E1926,[1]Sheet1!$AA:$AA)</f>
        <v>#VALUE!</v>
      </c>
      <c r="AP1926" s="100">
        <f t="shared" si="460"/>
        <v>1</v>
      </c>
      <c r="AQ1926" s="97">
        <f t="shared" si="461"/>
        <v>0</v>
      </c>
      <c r="AR1926" s="100">
        <f t="shared" si="462"/>
        <v>0.97161062803225551</v>
      </c>
      <c r="AS1926" s="101">
        <f t="shared" si="463"/>
        <v>-5.5215906866259656E-2</v>
      </c>
      <c r="AT1926" s="100">
        <v>0.13382829726409717</v>
      </c>
      <c r="AU1926" s="108">
        <f t="shared" si="464"/>
        <v>1</v>
      </c>
    </row>
    <row r="1927" spans="1:47" hidden="1">
      <c r="A1927" s="21">
        <v>44927</v>
      </c>
      <c r="B1927" s="23" t="s">
        <v>13</v>
      </c>
      <c r="C1927" s="23" t="s">
        <v>1697</v>
      </c>
      <c r="D1927" s="23" t="s">
        <v>1947</v>
      </c>
      <c r="E1927" s="23">
        <v>1000270512</v>
      </c>
      <c r="F1927" s="23" t="s">
        <v>32</v>
      </c>
      <c r="G1927" s="23">
        <v>1069292</v>
      </c>
      <c r="H1927" s="37" t="s">
        <v>20</v>
      </c>
      <c r="I1927" s="4" t="s">
        <v>3538</v>
      </c>
      <c r="J1927" s="4" t="s">
        <v>3575</v>
      </c>
      <c r="K1927" s="24">
        <v>2490.3118691135996</v>
      </c>
      <c r="L1927" s="24">
        <v>2490.3118691135996</v>
      </c>
      <c r="M1927" s="29">
        <v>2</v>
      </c>
      <c r="N1927" s="29">
        <v>0</v>
      </c>
      <c r="O1927" s="29">
        <v>16</v>
      </c>
      <c r="P1927" s="29">
        <v>1368</v>
      </c>
      <c r="Q1927" s="29">
        <v>1870.6999999999998</v>
      </c>
      <c r="R1927" s="28">
        <v>86569.94</v>
      </c>
      <c r="S1927" s="28">
        <v>118702.04000000001</v>
      </c>
      <c r="T1927" s="28">
        <v>0</v>
      </c>
      <c r="U1927" s="28">
        <v>122600</v>
      </c>
      <c r="V1927" s="29">
        <v>0</v>
      </c>
      <c r="W1927" s="29">
        <v>8</v>
      </c>
      <c r="X1927" s="32">
        <f t="shared" si="450"/>
        <v>18</v>
      </c>
      <c r="Y1927" s="33">
        <f t="shared" si="451"/>
        <v>3238.7</v>
      </c>
      <c r="Z1927" s="33">
        <f t="shared" si="452"/>
        <v>205271.98</v>
      </c>
      <c r="AA1927" s="33">
        <f t="shared" si="453"/>
        <v>122600</v>
      </c>
      <c r="AB1927" s="5">
        <v>8</v>
      </c>
      <c r="AC1927" s="6">
        <v>1442705.1400000001</v>
      </c>
      <c r="AD1927" s="32">
        <v>2</v>
      </c>
      <c r="AE1927" s="67">
        <f t="shared" si="454"/>
        <v>0.44444444444444442</v>
      </c>
      <c r="AF1927" s="70">
        <f>IF(C1927=Sheet6!$E$3,Sheet6!$E$4,IF('January 2023'!C1927=Sheet6!$F$3,Sheet6!$F$4,IF('January 2023'!C1927=Sheet6!$G$3,Sheet6!$G$4,IF('January 2023'!C1927=Sheet6!$H$3,Sheet6!$H$4,IF('January 2023'!C1927=Sheet6!$I$3,Sheet6!$I$4,IF('January 2023'!C1927=Sheet6!$J$3,Sheet6!$J$4,IF('January 2023'!C1927=Sheet6!$K$3,Sheet6!$K$4,IF('January 2023'!C1927=Sheet6!$L$3,Sheet6!$L$4))))))))</f>
        <v>0.13382829726409717</v>
      </c>
      <c r="AG1927" s="74">
        <f t="shared" si="455"/>
        <v>1.3005198425821185</v>
      </c>
      <c r="AH1927" s="71">
        <v>0.81</v>
      </c>
      <c r="AI1927" s="72">
        <f t="shared" si="456"/>
        <v>1</v>
      </c>
      <c r="AJ1927" s="73">
        <f t="shared" si="457"/>
        <v>0.44444444444444442</v>
      </c>
      <c r="AK1927" s="73">
        <v>0.70834941809745677</v>
      </c>
      <c r="AL1927" s="95">
        <f t="shared" si="458"/>
        <v>0</v>
      </c>
      <c r="AM1927" s="107">
        <v>0</v>
      </c>
      <c r="AN1927" s="98">
        <f t="shared" si="459"/>
        <v>0</v>
      </c>
      <c r="AO1927" s="99" t="e">
        <f>SUMIF([1]Sheet1!$AB:$AB,E1927,[1]Sheet1!$AA:$AA)</f>
        <v>#VALUE!</v>
      </c>
      <c r="AP1927" s="100">
        <f t="shared" si="460"/>
        <v>1</v>
      </c>
      <c r="AQ1927" s="97">
        <f t="shared" si="461"/>
        <v>0</v>
      </c>
      <c r="AR1927" s="100">
        <f t="shared" si="462"/>
        <v>0.59725638150905935</v>
      </c>
      <c r="AS1927" s="101">
        <f t="shared" si="463"/>
        <v>0.22325622473867246</v>
      </c>
      <c r="AT1927" s="100">
        <v>0.13382829726409717</v>
      </c>
      <c r="AU1927" s="108">
        <f t="shared" si="464"/>
        <v>0</v>
      </c>
    </row>
    <row r="1928" spans="1:47" hidden="1">
      <c r="A1928" s="21">
        <v>44927</v>
      </c>
      <c r="B1928" s="23" t="s">
        <v>13</v>
      </c>
      <c r="C1928" s="23" t="s">
        <v>1697</v>
      </c>
      <c r="D1928" s="23" t="s">
        <v>2036</v>
      </c>
      <c r="E1928" s="23">
        <v>1001604922</v>
      </c>
      <c r="F1928" s="23" t="s">
        <v>32</v>
      </c>
      <c r="G1928" s="23">
        <v>1069292</v>
      </c>
      <c r="H1928" s="37" t="s">
        <v>20</v>
      </c>
      <c r="I1928" s="4" t="s">
        <v>3538</v>
      </c>
      <c r="J1928" s="4" t="s">
        <v>3575</v>
      </c>
      <c r="K1928" s="24">
        <v>2478.6499999999942</v>
      </c>
      <c r="L1928" s="24">
        <v>2478.6499999999942</v>
      </c>
      <c r="M1928" s="29">
        <v>1</v>
      </c>
      <c r="N1928" s="29">
        <v>0</v>
      </c>
      <c r="O1928" s="29">
        <v>15</v>
      </c>
      <c r="P1928" s="29">
        <v>720</v>
      </c>
      <c r="Q1928" s="29">
        <v>2930.3999999999996</v>
      </c>
      <c r="R1928" s="28">
        <v>45563.13</v>
      </c>
      <c r="S1928" s="28">
        <v>186281.71</v>
      </c>
      <c r="T1928" s="28">
        <v>213000</v>
      </c>
      <c r="U1928" s="28">
        <v>184500</v>
      </c>
      <c r="V1928" s="29">
        <v>1</v>
      </c>
      <c r="W1928" s="29">
        <v>10</v>
      </c>
      <c r="X1928" s="32">
        <f t="shared" si="450"/>
        <v>16</v>
      </c>
      <c r="Y1928" s="33">
        <f t="shared" si="451"/>
        <v>3650.3999999999996</v>
      </c>
      <c r="Z1928" s="33">
        <f t="shared" si="452"/>
        <v>231844.84</v>
      </c>
      <c r="AA1928" s="33">
        <f t="shared" si="453"/>
        <v>397500</v>
      </c>
      <c r="AB1928" s="5">
        <v>11</v>
      </c>
      <c r="AC1928" s="6">
        <v>747527.16</v>
      </c>
      <c r="AD1928" s="32">
        <v>2</v>
      </c>
      <c r="AE1928" s="67">
        <f t="shared" si="454"/>
        <v>0.6875</v>
      </c>
      <c r="AF1928" s="70">
        <f>IF(C1928=Sheet6!$E$3,Sheet6!$E$4,IF('January 2023'!C1928=Sheet6!$F$3,Sheet6!$F$4,IF('January 2023'!C1928=Sheet6!$G$3,Sheet6!$G$4,IF('January 2023'!C1928=Sheet6!$H$3,Sheet6!$H$4,IF('January 2023'!C1928=Sheet6!$I$3,Sheet6!$I$4,IF('January 2023'!C1928=Sheet6!$J$3,Sheet6!$J$4,IF('January 2023'!C1928=Sheet6!$K$3,Sheet6!$K$4,IF('January 2023'!C1928=Sheet6!$L$3,Sheet6!$L$4))))))))</f>
        <v>0.13382829726409717</v>
      </c>
      <c r="AG1928" s="74">
        <f t="shared" si="455"/>
        <v>1.4727371754785905</v>
      </c>
      <c r="AH1928" s="71">
        <v>0.81</v>
      </c>
      <c r="AI1928" s="72">
        <f t="shared" si="456"/>
        <v>1</v>
      </c>
      <c r="AJ1928" s="73">
        <f t="shared" si="457"/>
        <v>0.6875</v>
      </c>
      <c r="AK1928" s="73">
        <v>0.70834941809745677</v>
      </c>
      <c r="AL1928" s="95">
        <f t="shared" si="458"/>
        <v>0</v>
      </c>
      <c r="AM1928" s="107">
        <v>0</v>
      </c>
      <c r="AN1928" s="98">
        <f t="shared" si="459"/>
        <v>0</v>
      </c>
      <c r="AO1928" s="99" t="e">
        <f>SUMIF([1]Sheet1!$AB:$AB,E1928,[1]Sheet1!$AA:$AA)</f>
        <v>#VALUE!</v>
      </c>
      <c r="AP1928" s="100">
        <f t="shared" si="460"/>
        <v>1</v>
      </c>
      <c r="AQ1928" s="97">
        <f t="shared" si="461"/>
        <v>0</v>
      </c>
      <c r="AR1928" s="100">
        <f t="shared" si="462"/>
        <v>1.7145087205736389</v>
      </c>
      <c r="AS1928" s="101">
        <f t="shared" si="463"/>
        <v>-1.525020730471033</v>
      </c>
      <c r="AT1928" s="100">
        <v>0.13382829726409717</v>
      </c>
      <c r="AU1928" s="108">
        <f t="shared" si="464"/>
        <v>1</v>
      </c>
    </row>
    <row r="1929" spans="1:47" hidden="1">
      <c r="A1929" s="21">
        <v>44927</v>
      </c>
      <c r="B1929" s="23" t="s">
        <v>13</v>
      </c>
      <c r="C1929" s="23" t="s">
        <v>1697</v>
      </c>
      <c r="D1929" s="23" t="s">
        <v>2003</v>
      </c>
      <c r="E1929" s="23">
        <v>1000280927</v>
      </c>
      <c r="F1929" s="23" t="s">
        <v>32</v>
      </c>
      <c r="G1929" s="23">
        <v>1069292</v>
      </c>
      <c r="H1929" s="37" t="s">
        <v>20</v>
      </c>
      <c r="I1929" s="4" t="s">
        <v>3538</v>
      </c>
      <c r="J1929" s="4" t="s">
        <v>3575</v>
      </c>
      <c r="K1929" s="24">
        <v>2440.3999999999942</v>
      </c>
      <c r="L1929" s="24">
        <v>2440.3999999999942</v>
      </c>
      <c r="M1929" s="29">
        <v>1</v>
      </c>
      <c r="N1929" s="29">
        <v>0</v>
      </c>
      <c r="O1929" s="29">
        <v>17</v>
      </c>
      <c r="P1929" s="29">
        <v>143</v>
      </c>
      <c r="Q1929" s="29">
        <v>4247.0999999999995</v>
      </c>
      <c r="R1929" s="28">
        <v>9049.35</v>
      </c>
      <c r="S1929" s="28">
        <v>262482.04000000004</v>
      </c>
      <c r="T1929" s="28">
        <v>8000</v>
      </c>
      <c r="U1929" s="28">
        <v>275350</v>
      </c>
      <c r="V1929" s="29">
        <v>1</v>
      </c>
      <c r="W1929" s="29">
        <v>11</v>
      </c>
      <c r="X1929" s="32">
        <f t="shared" si="450"/>
        <v>18</v>
      </c>
      <c r="Y1929" s="33">
        <f t="shared" si="451"/>
        <v>4390.0999999999995</v>
      </c>
      <c r="Z1929" s="33">
        <f t="shared" si="452"/>
        <v>271531.39</v>
      </c>
      <c r="AA1929" s="33">
        <f t="shared" si="453"/>
        <v>283350</v>
      </c>
      <c r="AB1929" s="5">
        <v>12</v>
      </c>
      <c r="AC1929" s="6">
        <v>402076.35000000003</v>
      </c>
      <c r="AD1929" s="32">
        <v>1</v>
      </c>
      <c r="AE1929" s="67">
        <f t="shared" si="454"/>
        <v>0.66666666666666663</v>
      </c>
      <c r="AF1929" s="70">
        <f>IF(C1929=Sheet6!$E$3,Sheet6!$E$4,IF('January 2023'!C1929=Sheet6!$F$3,Sheet6!$F$4,IF('January 2023'!C1929=Sheet6!$G$3,Sheet6!$G$4,IF('January 2023'!C1929=Sheet6!$H$3,Sheet6!$H$4,IF('January 2023'!C1929=Sheet6!$I$3,Sheet6!$I$4,IF('January 2023'!C1929=Sheet6!$J$3,Sheet6!$J$4,IF('January 2023'!C1929=Sheet6!$K$3,Sheet6!$K$4,IF('January 2023'!C1929=Sheet6!$L$3,Sheet6!$L$4))))))))</f>
        <v>0.13382829726409717</v>
      </c>
      <c r="AG1929" s="74">
        <f t="shared" si="455"/>
        <v>1.798926405507298</v>
      </c>
      <c r="AH1929" s="71">
        <v>0.81</v>
      </c>
      <c r="AI1929" s="72">
        <f t="shared" si="456"/>
        <v>1</v>
      </c>
      <c r="AJ1929" s="73">
        <f t="shared" si="457"/>
        <v>0.66666666666666663</v>
      </c>
      <c r="AK1929" s="73">
        <v>0.70834941809745677</v>
      </c>
      <c r="AL1929" s="95">
        <f t="shared" si="458"/>
        <v>0</v>
      </c>
      <c r="AM1929" s="107">
        <v>0</v>
      </c>
      <c r="AN1929" s="98">
        <f t="shared" si="459"/>
        <v>0</v>
      </c>
      <c r="AO1929" s="99" t="e">
        <f>SUMIF([1]Sheet1!$AB:$AB,E1929,[1]Sheet1!$AA:$AA)</f>
        <v>#VALUE!</v>
      </c>
      <c r="AP1929" s="100">
        <f t="shared" si="460"/>
        <v>1</v>
      </c>
      <c r="AQ1929" s="97">
        <f t="shared" si="461"/>
        <v>0</v>
      </c>
      <c r="AR1929" s="100">
        <f t="shared" si="462"/>
        <v>1.0435257595816085</v>
      </c>
      <c r="AS1929" s="101">
        <f t="shared" si="463"/>
        <v>-0.87722604373841584</v>
      </c>
      <c r="AT1929" s="100">
        <v>0.13382829726409717</v>
      </c>
      <c r="AU1929" s="108">
        <f t="shared" si="464"/>
        <v>1</v>
      </c>
    </row>
    <row r="1930" spans="1:47" hidden="1">
      <c r="A1930" s="21">
        <v>44927</v>
      </c>
      <c r="B1930" s="23" t="s">
        <v>13</v>
      </c>
      <c r="C1930" s="23" t="s">
        <v>1697</v>
      </c>
      <c r="D1930" s="23" t="s">
        <v>1829</v>
      </c>
      <c r="E1930" s="23">
        <v>1000282285</v>
      </c>
      <c r="F1930" s="23" t="s">
        <v>32</v>
      </c>
      <c r="G1930" s="23">
        <v>1069246</v>
      </c>
      <c r="H1930" s="37" t="s">
        <v>20</v>
      </c>
      <c r="I1930" s="4" t="s">
        <v>3535</v>
      </c>
      <c r="J1930" s="4" t="s">
        <v>3572</v>
      </c>
      <c r="K1930" s="24">
        <v>2423.2999999999884</v>
      </c>
      <c r="L1930" s="24">
        <v>2423.2999999999884</v>
      </c>
      <c r="M1930" s="29">
        <v>0</v>
      </c>
      <c r="N1930" s="29">
        <v>0</v>
      </c>
      <c r="O1930" s="29">
        <v>34</v>
      </c>
      <c r="P1930" s="29">
        <v>0</v>
      </c>
      <c r="Q1930" s="29">
        <v>4681.8</v>
      </c>
      <c r="R1930" s="28">
        <v>0</v>
      </c>
      <c r="S1930" s="28">
        <v>300854.65999999997</v>
      </c>
      <c r="T1930" s="28">
        <v>0</v>
      </c>
      <c r="U1930" s="28">
        <v>307110</v>
      </c>
      <c r="V1930" s="29">
        <v>0</v>
      </c>
      <c r="W1930" s="29">
        <v>31</v>
      </c>
      <c r="X1930" s="32">
        <f t="shared" si="450"/>
        <v>34</v>
      </c>
      <c r="Y1930" s="33">
        <f t="shared" si="451"/>
        <v>4681.8</v>
      </c>
      <c r="Z1930" s="33">
        <f t="shared" si="452"/>
        <v>300854.65999999997</v>
      </c>
      <c r="AA1930" s="33">
        <f t="shared" si="453"/>
        <v>307110</v>
      </c>
      <c r="AB1930" s="5">
        <v>31</v>
      </c>
      <c r="AC1930" s="6">
        <v>282453.17</v>
      </c>
      <c r="AD1930" s="32">
        <v>1</v>
      </c>
      <c r="AE1930" s="67">
        <f t="shared" si="454"/>
        <v>0.91176470588235292</v>
      </c>
      <c r="AF1930" s="70">
        <f>IF(C1930=Sheet6!$E$3,Sheet6!$E$4,IF('January 2023'!C1930=Sheet6!$F$3,Sheet6!$F$4,IF('January 2023'!C1930=Sheet6!$G$3,Sheet6!$G$4,IF('January 2023'!C1930=Sheet6!$H$3,Sheet6!$H$4,IF('January 2023'!C1930=Sheet6!$I$3,Sheet6!$I$4,IF('January 2023'!C1930=Sheet6!$J$3,Sheet6!$J$4,IF('January 2023'!C1930=Sheet6!$K$3,Sheet6!$K$4,IF('January 2023'!C1930=Sheet6!$L$3,Sheet6!$L$4))))))))</f>
        <v>0.13382829726409717</v>
      </c>
      <c r="AG1930" s="74">
        <f t="shared" si="455"/>
        <v>1.9319935624974303</v>
      </c>
      <c r="AH1930" s="71">
        <v>0.81</v>
      </c>
      <c r="AI1930" s="72">
        <f t="shared" si="456"/>
        <v>1</v>
      </c>
      <c r="AJ1930" s="73">
        <f t="shared" si="457"/>
        <v>0.91176470588235292</v>
      </c>
      <c r="AK1930" s="73">
        <v>0.70834941809745677</v>
      </c>
      <c r="AL1930" s="95">
        <f t="shared" si="458"/>
        <v>1</v>
      </c>
      <c r="AM1930" s="107">
        <v>1</v>
      </c>
      <c r="AN1930" s="98">
        <f t="shared" si="459"/>
        <v>0</v>
      </c>
      <c r="AO1930" s="99" t="e">
        <f>SUMIF([1]Sheet1!$AB:$AB,E1930,[1]Sheet1!$AA:$AA)</f>
        <v>#VALUE!</v>
      </c>
      <c r="AP1930" s="100">
        <f t="shared" si="460"/>
        <v>1</v>
      </c>
      <c r="AQ1930" s="97">
        <f t="shared" si="461"/>
        <v>0</v>
      </c>
      <c r="AR1930" s="100">
        <f t="shared" si="462"/>
        <v>1.0207918999825365</v>
      </c>
      <c r="AS1930" s="101">
        <f t="shared" si="463"/>
        <v>-0.97216337941578113</v>
      </c>
      <c r="AT1930" s="100">
        <v>0.13382829726409717</v>
      </c>
      <c r="AU1930" s="108">
        <f t="shared" si="464"/>
        <v>1</v>
      </c>
    </row>
    <row r="1931" spans="1:47" hidden="1">
      <c r="A1931" s="21">
        <v>44927</v>
      </c>
      <c r="B1931" s="23" t="s">
        <v>13</v>
      </c>
      <c r="C1931" s="23" t="s">
        <v>1697</v>
      </c>
      <c r="D1931" s="23" t="s">
        <v>2000</v>
      </c>
      <c r="E1931" s="23">
        <v>1000267567</v>
      </c>
      <c r="F1931" s="23" t="s">
        <v>32</v>
      </c>
      <c r="G1931" s="23">
        <v>1069250</v>
      </c>
      <c r="H1931" s="37" t="s">
        <v>20</v>
      </c>
      <c r="I1931" s="4" t="s">
        <v>3535</v>
      </c>
      <c r="J1931" s="4" t="s">
        <v>3572</v>
      </c>
      <c r="K1931" s="24">
        <v>2419.2700000000004</v>
      </c>
      <c r="L1931" s="24">
        <v>2419.2700000000004</v>
      </c>
      <c r="M1931" s="29">
        <v>0</v>
      </c>
      <c r="N1931" s="29">
        <v>0</v>
      </c>
      <c r="O1931" s="29">
        <v>9</v>
      </c>
      <c r="P1931" s="29">
        <v>0</v>
      </c>
      <c r="Q1931" s="29">
        <v>1421.7</v>
      </c>
      <c r="R1931" s="28">
        <v>0</v>
      </c>
      <c r="S1931" s="28">
        <v>90623.93</v>
      </c>
      <c r="T1931" s="28">
        <v>0</v>
      </c>
      <c r="U1931" s="28">
        <v>90500</v>
      </c>
      <c r="V1931" s="29">
        <v>0</v>
      </c>
      <c r="W1931" s="29">
        <v>9</v>
      </c>
      <c r="X1931" s="32">
        <f t="shared" si="450"/>
        <v>9</v>
      </c>
      <c r="Y1931" s="33">
        <f t="shared" si="451"/>
        <v>1421.7</v>
      </c>
      <c r="Z1931" s="33">
        <f t="shared" si="452"/>
        <v>90623.93</v>
      </c>
      <c r="AA1931" s="33">
        <f t="shared" si="453"/>
        <v>90500</v>
      </c>
      <c r="AB1931" s="5">
        <v>9</v>
      </c>
      <c r="AC1931" s="6">
        <v>212798.31</v>
      </c>
      <c r="AD1931" s="32">
        <v>1</v>
      </c>
      <c r="AE1931" s="67">
        <f t="shared" si="454"/>
        <v>1</v>
      </c>
      <c r="AF1931" s="70">
        <f>IF(C1931=Sheet6!$E$3,Sheet6!$E$4,IF('January 2023'!C1931=Sheet6!$F$3,Sheet6!$F$4,IF('January 2023'!C1931=Sheet6!$G$3,Sheet6!$G$4,IF('January 2023'!C1931=Sheet6!$H$3,Sheet6!$H$4,IF('January 2023'!C1931=Sheet6!$I$3,Sheet6!$I$4,IF('January 2023'!C1931=Sheet6!$J$3,Sheet6!$J$4,IF('January 2023'!C1931=Sheet6!$K$3,Sheet6!$K$4,IF('January 2023'!C1931=Sheet6!$L$3,Sheet6!$L$4))))))))</f>
        <v>0.13382829726409717</v>
      </c>
      <c r="AG1931" s="74">
        <f t="shared" si="455"/>
        <v>0.58765660715835755</v>
      </c>
      <c r="AH1931" s="71">
        <v>0.81</v>
      </c>
      <c r="AI1931" s="72">
        <f t="shared" si="456"/>
        <v>0</v>
      </c>
      <c r="AJ1931" s="73">
        <f t="shared" si="457"/>
        <v>1</v>
      </c>
      <c r="AK1931" s="73">
        <v>0.70834941809745677</v>
      </c>
      <c r="AL1931" s="95">
        <f t="shared" si="458"/>
        <v>1</v>
      </c>
      <c r="AM1931" s="107">
        <v>0</v>
      </c>
      <c r="AN1931" s="98">
        <f t="shared" si="459"/>
        <v>537.90870000000064</v>
      </c>
      <c r="AO1931" s="99" t="e">
        <f>SUMIF([1]Sheet1!$AB:$AB,E1931,[1]Sheet1!$AA:$AA)</f>
        <v>#VALUE!</v>
      </c>
      <c r="AP1931" s="100" t="str">
        <f t="shared" si="460"/>
        <v/>
      </c>
      <c r="AQ1931" s="97">
        <f t="shared" si="461"/>
        <v>1</v>
      </c>
      <c r="AR1931" s="100">
        <f t="shared" si="462"/>
        <v>0.99863248040556185</v>
      </c>
      <c r="AS1931" s="101">
        <f t="shared" si="463"/>
        <v>0.4131470247667326</v>
      </c>
      <c r="AT1931" s="100">
        <v>0.13382829726409717</v>
      </c>
      <c r="AU1931" s="108">
        <f t="shared" si="464"/>
        <v>0</v>
      </c>
    </row>
    <row r="1932" spans="1:47" hidden="1">
      <c r="A1932" s="21">
        <v>44927</v>
      </c>
      <c r="B1932" s="23" t="s">
        <v>13</v>
      </c>
      <c r="C1932" s="23" t="s">
        <v>1697</v>
      </c>
      <c r="D1932" s="23" t="s">
        <v>2063</v>
      </c>
      <c r="E1932" s="23">
        <v>1000270515</v>
      </c>
      <c r="F1932" s="23" t="s">
        <v>32</v>
      </c>
      <c r="G1932" s="23">
        <v>1069292</v>
      </c>
      <c r="H1932" s="37" t="s">
        <v>20</v>
      </c>
      <c r="I1932" s="4" t="s">
        <v>3538</v>
      </c>
      <c r="J1932" s="4" t="s">
        <v>3575</v>
      </c>
      <c r="K1932" s="24">
        <v>2410.3499999999985</v>
      </c>
      <c r="L1932" s="24">
        <v>2410.3499999999985</v>
      </c>
      <c r="M1932" s="29">
        <v>1</v>
      </c>
      <c r="N1932" s="29">
        <v>0</v>
      </c>
      <c r="O1932" s="29">
        <v>5</v>
      </c>
      <c r="P1932" s="29">
        <v>1200</v>
      </c>
      <c r="Q1932" s="29">
        <v>1007.2</v>
      </c>
      <c r="R1932" s="28">
        <v>75938.55</v>
      </c>
      <c r="S1932" s="28">
        <v>64795.720000000008</v>
      </c>
      <c r="T1932" s="28">
        <v>40000</v>
      </c>
      <c r="U1932" s="28">
        <v>68500</v>
      </c>
      <c r="V1932" s="29">
        <v>1</v>
      </c>
      <c r="W1932" s="29">
        <v>4</v>
      </c>
      <c r="X1932" s="32">
        <f t="shared" si="450"/>
        <v>6</v>
      </c>
      <c r="Y1932" s="33">
        <f t="shared" si="451"/>
        <v>2207.1999999999998</v>
      </c>
      <c r="Z1932" s="33">
        <f t="shared" si="452"/>
        <v>140734.27000000002</v>
      </c>
      <c r="AA1932" s="33">
        <f t="shared" si="453"/>
        <v>108500</v>
      </c>
      <c r="AB1932" s="5">
        <v>5</v>
      </c>
      <c r="AC1932" s="6">
        <v>578842.37</v>
      </c>
      <c r="AD1932" s="32">
        <v>1</v>
      </c>
      <c r="AE1932" s="67">
        <f t="shared" si="454"/>
        <v>0.83333333333333337</v>
      </c>
      <c r="AF1932" s="70">
        <f>IF(C1932=Sheet6!$E$3,Sheet6!$E$4,IF('January 2023'!C1932=Sheet6!$F$3,Sheet6!$F$4,IF('January 2023'!C1932=Sheet6!$G$3,Sheet6!$G$4,IF('January 2023'!C1932=Sheet6!$H$3,Sheet6!$H$4,IF('January 2023'!C1932=Sheet6!$I$3,Sheet6!$I$4,IF('January 2023'!C1932=Sheet6!$J$3,Sheet6!$J$4,IF('January 2023'!C1932=Sheet6!$K$3,Sheet6!$K$4,IF('January 2023'!C1932=Sheet6!$L$3,Sheet6!$L$4))))))))</f>
        <v>0.13382829726409717</v>
      </c>
      <c r="AG1932" s="74">
        <f t="shared" si="455"/>
        <v>0.91571763436845321</v>
      </c>
      <c r="AH1932" s="71">
        <v>0.81</v>
      </c>
      <c r="AI1932" s="72">
        <f t="shared" si="456"/>
        <v>1</v>
      </c>
      <c r="AJ1932" s="73">
        <f t="shared" si="457"/>
        <v>0.83333333333333337</v>
      </c>
      <c r="AK1932" s="73">
        <v>0.70834941809745677</v>
      </c>
      <c r="AL1932" s="95">
        <f t="shared" si="458"/>
        <v>1</v>
      </c>
      <c r="AM1932" s="107">
        <v>0</v>
      </c>
      <c r="AN1932" s="98">
        <f t="shared" si="459"/>
        <v>0</v>
      </c>
      <c r="AO1932" s="99" t="e">
        <f>SUMIF([1]Sheet1!$AB:$AB,E1932,[1]Sheet1!$AA:$AA)</f>
        <v>#VALUE!</v>
      </c>
      <c r="AP1932" s="100">
        <f t="shared" si="460"/>
        <v>1</v>
      </c>
      <c r="AQ1932" s="97">
        <f t="shared" si="461"/>
        <v>0</v>
      </c>
      <c r="AR1932" s="100">
        <f t="shared" si="462"/>
        <v>0.77095649837100788</v>
      </c>
      <c r="AS1932" s="101">
        <f t="shared" si="463"/>
        <v>0.29402153911071438</v>
      </c>
      <c r="AT1932" s="100">
        <v>0.13382829726409717</v>
      </c>
      <c r="AU1932" s="108">
        <f t="shared" si="464"/>
        <v>0</v>
      </c>
    </row>
    <row r="1933" spans="1:47" hidden="1">
      <c r="A1933" s="21">
        <v>44927</v>
      </c>
      <c r="B1933" s="23" t="s">
        <v>13</v>
      </c>
      <c r="C1933" s="23" t="s">
        <v>1697</v>
      </c>
      <c r="D1933" s="23" t="s">
        <v>1893</v>
      </c>
      <c r="E1933" s="23">
        <v>1001612920</v>
      </c>
      <c r="F1933" s="23" t="s">
        <v>32</v>
      </c>
      <c r="G1933" s="23">
        <v>1069250</v>
      </c>
      <c r="H1933" s="37" t="s">
        <v>20</v>
      </c>
      <c r="I1933" s="4" t="s">
        <v>3535</v>
      </c>
      <c r="J1933" s="4" t="s">
        <v>3572</v>
      </c>
      <c r="K1933" s="24">
        <v>2394.7700000000186</v>
      </c>
      <c r="L1933" s="24">
        <v>2394.7700000000186</v>
      </c>
      <c r="M1933" s="29">
        <v>1</v>
      </c>
      <c r="N1933" s="29">
        <v>0</v>
      </c>
      <c r="O1933" s="29">
        <v>6</v>
      </c>
      <c r="P1933" s="29">
        <v>963</v>
      </c>
      <c r="Q1933" s="29">
        <v>2386.5999999999995</v>
      </c>
      <c r="R1933" s="28">
        <v>60940.69</v>
      </c>
      <c r="S1933" s="28">
        <v>153590.25</v>
      </c>
      <c r="T1933" s="28">
        <v>0</v>
      </c>
      <c r="U1933" s="28">
        <v>175250</v>
      </c>
      <c r="V1933" s="29">
        <v>0</v>
      </c>
      <c r="W1933" s="29">
        <v>6</v>
      </c>
      <c r="X1933" s="32">
        <f t="shared" si="450"/>
        <v>7</v>
      </c>
      <c r="Y1933" s="33">
        <f t="shared" si="451"/>
        <v>3349.5999999999995</v>
      </c>
      <c r="Z1933" s="33">
        <f t="shared" si="452"/>
        <v>214530.94</v>
      </c>
      <c r="AA1933" s="33">
        <f t="shared" si="453"/>
        <v>175250</v>
      </c>
      <c r="AB1933" s="5">
        <v>6</v>
      </c>
      <c r="AC1933" s="6">
        <v>927941.15999999992</v>
      </c>
      <c r="AD1933" s="32">
        <v>2</v>
      </c>
      <c r="AE1933" s="67">
        <f t="shared" si="454"/>
        <v>0.8571428571428571</v>
      </c>
      <c r="AF1933" s="70">
        <f>IF(C1933=Sheet6!$E$3,Sheet6!$E$4,IF('January 2023'!C1933=Sheet6!$F$3,Sheet6!$F$4,IF('January 2023'!C1933=Sheet6!$G$3,Sheet6!$G$4,IF('January 2023'!C1933=Sheet6!$H$3,Sheet6!$H$4,IF('January 2023'!C1933=Sheet6!$I$3,Sheet6!$I$4,IF('January 2023'!C1933=Sheet6!$J$3,Sheet6!$J$4,IF('January 2023'!C1933=Sheet6!$K$3,Sheet6!$K$4,IF('January 2023'!C1933=Sheet6!$L$3,Sheet6!$L$4))))))))</f>
        <v>0.13382829726409717</v>
      </c>
      <c r="AG1933" s="74">
        <f t="shared" si="455"/>
        <v>1.398714699115144</v>
      </c>
      <c r="AH1933" s="71">
        <v>0.81</v>
      </c>
      <c r="AI1933" s="72">
        <f t="shared" si="456"/>
        <v>1</v>
      </c>
      <c r="AJ1933" s="73">
        <f t="shared" si="457"/>
        <v>0.8571428571428571</v>
      </c>
      <c r="AK1933" s="73">
        <v>0.70834941809745677</v>
      </c>
      <c r="AL1933" s="95">
        <f t="shared" si="458"/>
        <v>1</v>
      </c>
      <c r="AM1933" s="107">
        <v>0</v>
      </c>
      <c r="AN1933" s="98">
        <f t="shared" si="459"/>
        <v>0</v>
      </c>
      <c r="AO1933" s="99" t="e">
        <f>SUMIF([1]Sheet1!$AB:$AB,E1933,[1]Sheet1!$AA:$AA)</f>
        <v>#VALUE!</v>
      </c>
      <c r="AP1933" s="100">
        <f t="shared" si="460"/>
        <v>1</v>
      </c>
      <c r="AQ1933" s="97">
        <f t="shared" si="461"/>
        <v>0</v>
      </c>
      <c r="AR1933" s="100">
        <f t="shared" si="462"/>
        <v>0.81689848559839429</v>
      </c>
      <c r="AS1933" s="101">
        <f t="shared" si="463"/>
        <v>-0.14260791949137497</v>
      </c>
      <c r="AT1933" s="100">
        <v>0.13382829726409717</v>
      </c>
      <c r="AU1933" s="108">
        <f t="shared" si="464"/>
        <v>1</v>
      </c>
    </row>
    <row r="1934" spans="1:47" hidden="1">
      <c r="A1934" s="21">
        <v>44927</v>
      </c>
      <c r="B1934" s="23" t="s">
        <v>13</v>
      </c>
      <c r="C1934" s="23" t="s">
        <v>1697</v>
      </c>
      <c r="D1934" s="23" t="s">
        <v>2091</v>
      </c>
      <c r="E1934" s="23">
        <v>1000265310</v>
      </c>
      <c r="F1934" s="23" t="s">
        <v>32</v>
      </c>
      <c r="G1934" s="23">
        <v>1069250</v>
      </c>
      <c r="H1934" s="37" t="s">
        <v>20</v>
      </c>
      <c r="I1934" s="4" t="s">
        <v>3535</v>
      </c>
      <c r="J1934" s="4" t="s">
        <v>3572</v>
      </c>
      <c r="K1934" s="24">
        <v>2257.1999999999825</v>
      </c>
      <c r="L1934" s="24">
        <v>2257.1999999999825</v>
      </c>
      <c r="M1934" s="29">
        <v>0</v>
      </c>
      <c r="N1934" s="29">
        <v>0</v>
      </c>
      <c r="O1934" s="29">
        <v>3</v>
      </c>
      <c r="P1934" s="29">
        <v>0</v>
      </c>
      <c r="Q1934" s="29">
        <v>600.29999999999995</v>
      </c>
      <c r="R1934" s="28">
        <v>0</v>
      </c>
      <c r="S1934" s="28">
        <v>39900</v>
      </c>
      <c r="T1934" s="28">
        <v>0</v>
      </c>
      <c r="U1934" s="28">
        <v>39900</v>
      </c>
      <c r="V1934" s="29">
        <v>0</v>
      </c>
      <c r="W1934" s="29">
        <v>3</v>
      </c>
      <c r="X1934" s="32">
        <f t="shared" si="450"/>
        <v>3</v>
      </c>
      <c r="Y1934" s="33">
        <f t="shared" si="451"/>
        <v>600.29999999999995</v>
      </c>
      <c r="Z1934" s="33">
        <f t="shared" si="452"/>
        <v>39900</v>
      </c>
      <c r="AA1934" s="33">
        <f t="shared" si="453"/>
        <v>39900</v>
      </c>
      <c r="AB1934" s="5">
        <v>3</v>
      </c>
      <c r="AC1934" s="6">
        <v>495072.16</v>
      </c>
      <c r="AD1934" s="32">
        <v>1</v>
      </c>
      <c r="AE1934" s="67">
        <f t="shared" si="454"/>
        <v>1</v>
      </c>
      <c r="AF1934" s="70">
        <f>IF(C1934=Sheet6!$E$3,Sheet6!$E$4,IF('January 2023'!C1934=Sheet6!$F$3,Sheet6!$F$4,IF('January 2023'!C1934=Sheet6!$G$3,Sheet6!$G$4,IF('January 2023'!C1934=Sheet6!$H$3,Sheet6!$H$4,IF('January 2023'!C1934=Sheet6!$I$3,Sheet6!$I$4,IF('January 2023'!C1934=Sheet6!$J$3,Sheet6!$J$4,IF('January 2023'!C1934=Sheet6!$K$3,Sheet6!$K$4,IF('January 2023'!C1934=Sheet6!$L$3,Sheet6!$L$4))))))))</f>
        <v>0.13382829726409717</v>
      </c>
      <c r="AG1934" s="74">
        <f t="shared" si="455"/>
        <v>0.26594896331738643</v>
      </c>
      <c r="AH1934" s="71">
        <v>0.81</v>
      </c>
      <c r="AI1934" s="72">
        <f t="shared" si="456"/>
        <v>0</v>
      </c>
      <c r="AJ1934" s="73">
        <f t="shared" si="457"/>
        <v>1</v>
      </c>
      <c r="AK1934" s="73">
        <v>0.70834941809745677</v>
      </c>
      <c r="AL1934" s="95">
        <f t="shared" si="458"/>
        <v>1</v>
      </c>
      <c r="AM1934" s="107">
        <v>0</v>
      </c>
      <c r="AN1934" s="98">
        <f t="shared" si="459"/>
        <v>1228.0319999999861</v>
      </c>
      <c r="AO1934" s="99" t="e">
        <f>SUMIF([1]Sheet1!$AB:$AB,E1934,[1]Sheet1!$AA:$AA)</f>
        <v>#VALUE!</v>
      </c>
      <c r="AP1934" s="100" t="str">
        <f t="shared" si="460"/>
        <v/>
      </c>
      <c r="AQ1934" s="97">
        <f t="shared" si="461"/>
        <v>1</v>
      </c>
      <c r="AR1934" s="100">
        <f t="shared" si="462"/>
        <v>1</v>
      </c>
      <c r="AS1934" s="101">
        <f t="shared" si="463"/>
        <v>0.73405103668261362</v>
      </c>
      <c r="AT1934" s="100">
        <v>0.13382829726409717</v>
      </c>
      <c r="AU1934" s="108">
        <f t="shared" si="464"/>
        <v>0</v>
      </c>
    </row>
    <row r="1935" spans="1:47" hidden="1">
      <c r="A1935" s="21">
        <v>44927</v>
      </c>
      <c r="B1935" s="22" t="s">
        <v>13</v>
      </c>
      <c r="C1935" s="22" t="s">
        <v>1697</v>
      </c>
      <c r="D1935" s="22" t="s">
        <v>2034</v>
      </c>
      <c r="E1935" s="22">
        <v>1000284112</v>
      </c>
      <c r="F1935" s="22" t="s">
        <v>32</v>
      </c>
      <c r="G1935" s="22">
        <v>1069246</v>
      </c>
      <c r="H1935" s="36" t="s">
        <v>20</v>
      </c>
      <c r="I1935" s="4" t="s">
        <v>3535</v>
      </c>
      <c r="J1935" s="4" t="s">
        <v>3572</v>
      </c>
      <c r="K1935" s="25">
        <v>2224.3999999999651</v>
      </c>
      <c r="L1935" s="25">
        <v>2224.3999999999651</v>
      </c>
      <c r="M1935" s="26">
        <v>1</v>
      </c>
      <c r="N1935" s="26">
        <v>0</v>
      </c>
      <c r="O1935" s="26">
        <v>16</v>
      </c>
      <c r="P1935" s="26">
        <v>1200</v>
      </c>
      <c r="Q1935" s="26">
        <v>1189.4000000000001</v>
      </c>
      <c r="R1935" s="27">
        <v>75938.55</v>
      </c>
      <c r="S1935" s="27">
        <v>63927.91</v>
      </c>
      <c r="T1935" s="28">
        <v>0</v>
      </c>
      <c r="U1935" s="27">
        <v>248700</v>
      </c>
      <c r="V1935" s="29">
        <v>0</v>
      </c>
      <c r="W1935" s="26">
        <v>6</v>
      </c>
      <c r="X1935" s="30">
        <f t="shared" si="450"/>
        <v>17</v>
      </c>
      <c r="Y1935" s="31">
        <f t="shared" si="451"/>
        <v>2389.4</v>
      </c>
      <c r="Z1935" s="31">
        <f t="shared" si="452"/>
        <v>139866.46000000002</v>
      </c>
      <c r="AA1935" s="31">
        <f t="shared" si="453"/>
        <v>248700</v>
      </c>
      <c r="AB1935" s="5">
        <v>6</v>
      </c>
      <c r="AC1935" s="6">
        <v>1307065.3600000001</v>
      </c>
      <c r="AD1935" s="30">
        <v>0</v>
      </c>
      <c r="AE1935" s="67">
        <f t="shared" si="454"/>
        <v>0.35294117647058826</v>
      </c>
      <c r="AF1935" s="70">
        <f>IF(C1935=Sheet6!$E$3,Sheet6!$E$4,IF('January 2023'!C1935=Sheet6!$F$3,Sheet6!$F$4,IF('January 2023'!C1935=Sheet6!$G$3,Sheet6!$G$4,IF('January 2023'!C1935=Sheet6!$H$3,Sheet6!$H$4,IF('January 2023'!C1935=Sheet6!$I$3,Sheet6!$I$4,IF('January 2023'!C1935=Sheet6!$J$3,Sheet6!$J$4,IF('January 2023'!C1935=Sheet6!$K$3,Sheet6!$K$4,IF('January 2023'!C1935=Sheet6!$L$3,Sheet6!$L$4))))))))</f>
        <v>0.13382829726409717</v>
      </c>
      <c r="AG1935" s="74">
        <f t="shared" si="455"/>
        <v>1.0741773062399018</v>
      </c>
      <c r="AH1935" s="71">
        <v>0.81</v>
      </c>
      <c r="AI1935" s="72">
        <f t="shared" si="456"/>
        <v>1</v>
      </c>
      <c r="AJ1935" s="73">
        <f t="shared" si="457"/>
        <v>0.35294117647058826</v>
      </c>
      <c r="AK1935" s="73">
        <v>0.70834941809745677</v>
      </c>
      <c r="AL1935" s="95">
        <f t="shared" si="458"/>
        <v>0</v>
      </c>
      <c r="AM1935" s="107">
        <v>0</v>
      </c>
      <c r="AN1935" s="98">
        <f t="shared" si="459"/>
        <v>0</v>
      </c>
      <c r="AO1935" s="99" t="e">
        <f>SUMIF([1]Sheet1!$AB:$AB,E1935,[1]Sheet1!$AA:$AA)</f>
        <v>#VALUE!</v>
      </c>
      <c r="AP1935" s="100">
        <f t="shared" si="460"/>
        <v>1</v>
      </c>
      <c r="AQ1935" s="97">
        <f t="shared" si="461"/>
        <v>0</v>
      </c>
      <c r="AR1935" s="100">
        <f t="shared" si="462"/>
        <v>1.7781246483252666</v>
      </c>
      <c r="AS1935" s="101">
        <f t="shared" si="463"/>
        <v>-0.91002114489680763</v>
      </c>
      <c r="AT1935" s="100">
        <v>0.13382829726409717</v>
      </c>
      <c r="AU1935" s="108">
        <f t="shared" si="464"/>
        <v>1</v>
      </c>
    </row>
    <row r="1936" spans="1:47" hidden="1">
      <c r="A1936" s="21">
        <v>44927</v>
      </c>
      <c r="B1936" s="22" t="s">
        <v>13</v>
      </c>
      <c r="C1936" s="22" t="s">
        <v>1697</v>
      </c>
      <c r="D1936" s="22" t="s">
        <v>1704</v>
      </c>
      <c r="E1936" s="22">
        <v>1000273611</v>
      </c>
      <c r="F1936" s="22" t="s">
        <v>32</v>
      </c>
      <c r="G1936" s="22">
        <v>1069246</v>
      </c>
      <c r="H1936" s="36" t="s">
        <v>20</v>
      </c>
      <c r="I1936" s="4" t="s">
        <v>3537</v>
      </c>
      <c r="J1936" s="4" t="s">
        <v>3574</v>
      </c>
      <c r="K1936" s="25">
        <v>2206.1000000000058</v>
      </c>
      <c r="L1936" s="25">
        <v>2206.1000000000058</v>
      </c>
      <c r="M1936" s="26">
        <v>0</v>
      </c>
      <c r="N1936" s="26">
        <v>0</v>
      </c>
      <c r="O1936" s="26">
        <v>20</v>
      </c>
      <c r="P1936" s="26">
        <v>0</v>
      </c>
      <c r="Q1936" s="26">
        <v>4019.5999999999995</v>
      </c>
      <c r="R1936" s="27">
        <v>0</v>
      </c>
      <c r="S1936" s="27">
        <v>248697.37</v>
      </c>
      <c r="T1936" s="28">
        <v>0</v>
      </c>
      <c r="U1936" s="27">
        <v>263200</v>
      </c>
      <c r="V1936" s="29">
        <v>0</v>
      </c>
      <c r="W1936" s="26">
        <v>17</v>
      </c>
      <c r="X1936" s="30">
        <f t="shared" si="450"/>
        <v>20</v>
      </c>
      <c r="Y1936" s="31">
        <f t="shared" si="451"/>
        <v>4019.5999999999995</v>
      </c>
      <c r="Z1936" s="31">
        <f t="shared" si="452"/>
        <v>248697.37</v>
      </c>
      <c r="AA1936" s="31">
        <f t="shared" si="453"/>
        <v>263200</v>
      </c>
      <c r="AB1936" s="5">
        <v>17</v>
      </c>
      <c r="AC1936" s="6">
        <v>468299.22000000003</v>
      </c>
      <c r="AD1936" s="30">
        <v>1</v>
      </c>
      <c r="AE1936" s="67">
        <f t="shared" si="454"/>
        <v>0.85</v>
      </c>
      <c r="AF1936" s="70">
        <f>IF(C1936=Sheet6!$E$3,Sheet6!$E$4,IF('January 2023'!C1936=Sheet6!$F$3,Sheet6!$F$4,IF('January 2023'!C1936=Sheet6!$G$3,Sheet6!$G$4,IF('January 2023'!C1936=Sheet6!$H$3,Sheet6!$H$4,IF('January 2023'!C1936=Sheet6!$I$3,Sheet6!$I$4,IF('January 2023'!C1936=Sheet6!$J$3,Sheet6!$J$4,IF('January 2023'!C1936=Sheet6!$K$3,Sheet6!$K$4,IF('January 2023'!C1936=Sheet6!$L$3,Sheet6!$L$4))))))))</f>
        <v>0.13382829726409717</v>
      </c>
      <c r="AG1936" s="74">
        <f t="shared" si="455"/>
        <v>1.8220388921626349</v>
      </c>
      <c r="AH1936" s="71">
        <v>0.81</v>
      </c>
      <c r="AI1936" s="72">
        <f t="shared" si="456"/>
        <v>1</v>
      </c>
      <c r="AJ1936" s="73">
        <f t="shared" si="457"/>
        <v>0.85</v>
      </c>
      <c r="AK1936" s="73">
        <v>0.70834941809745677</v>
      </c>
      <c r="AL1936" s="95">
        <f t="shared" si="458"/>
        <v>1</v>
      </c>
      <c r="AM1936" s="107">
        <v>0</v>
      </c>
      <c r="AN1936" s="98">
        <f t="shared" si="459"/>
        <v>0</v>
      </c>
      <c r="AO1936" s="99" t="e">
        <f>SUMIF([1]Sheet1!$AB:$AB,E1936,[1]Sheet1!$AA:$AA)</f>
        <v>#VALUE!</v>
      </c>
      <c r="AP1936" s="100">
        <f t="shared" si="460"/>
        <v>1</v>
      </c>
      <c r="AQ1936" s="97">
        <f t="shared" si="461"/>
        <v>0</v>
      </c>
      <c r="AR1936" s="100">
        <f t="shared" si="462"/>
        <v>1.0583143681816982</v>
      </c>
      <c r="AS1936" s="101">
        <f t="shared" si="463"/>
        <v>-0.92828993896158041</v>
      </c>
      <c r="AT1936" s="100">
        <v>0.13382829726409717</v>
      </c>
      <c r="AU1936" s="108">
        <f t="shared" si="464"/>
        <v>1</v>
      </c>
    </row>
    <row r="1937" spans="1:47" hidden="1">
      <c r="A1937" s="21">
        <v>44927</v>
      </c>
      <c r="B1937" s="23" t="s">
        <v>13</v>
      </c>
      <c r="C1937" s="23" t="s">
        <v>1697</v>
      </c>
      <c r="D1937" s="23" t="s">
        <v>1960</v>
      </c>
      <c r="E1937" s="23">
        <v>1000274975</v>
      </c>
      <c r="F1937" s="23" t="s">
        <v>32</v>
      </c>
      <c r="G1937" s="23">
        <v>1069246</v>
      </c>
      <c r="H1937" s="37" t="s">
        <v>20</v>
      </c>
      <c r="I1937" s="4" t="s">
        <v>3537</v>
      </c>
      <c r="J1937" s="4" t="s">
        <v>3574</v>
      </c>
      <c r="K1937" s="24">
        <v>2184.6000000000058</v>
      </c>
      <c r="L1937" s="24">
        <v>2184.6000000000058</v>
      </c>
      <c r="M1937" s="29">
        <v>2</v>
      </c>
      <c r="N1937" s="29">
        <v>0</v>
      </c>
      <c r="O1937" s="29">
        <v>19</v>
      </c>
      <c r="P1937" s="29">
        <v>200</v>
      </c>
      <c r="Q1937" s="29">
        <v>5170.0999999999995</v>
      </c>
      <c r="R1937" s="28">
        <v>12656.42</v>
      </c>
      <c r="S1937" s="28">
        <v>329958.38</v>
      </c>
      <c r="T1937" s="28">
        <v>13600</v>
      </c>
      <c r="U1937" s="28">
        <v>346200</v>
      </c>
      <c r="V1937" s="29">
        <v>2</v>
      </c>
      <c r="W1937" s="29">
        <v>17</v>
      </c>
      <c r="X1937" s="32">
        <f t="shared" si="450"/>
        <v>21</v>
      </c>
      <c r="Y1937" s="33">
        <f t="shared" si="451"/>
        <v>5370.0999999999995</v>
      </c>
      <c r="Z1937" s="33">
        <f t="shared" si="452"/>
        <v>342614.8</v>
      </c>
      <c r="AA1937" s="33">
        <f t="shared" si="453"/>
        <v>359800</v>
      </c>
      <c r="AB1937" s="5">
        <v>19</v>
      </c>
      <c r="AC1937" s="6">
        <v>59505.819999999992</v>
      </c>
      <c r="AD1937" s="32">
        <v>0</v>
      </c>
      <c r="AE1937" s="67">
        <f t="shared" si="454"/>
        <v>0.90476190476190477</v>
      </c>
      <c r="AF1937" s="70">
        <f>IF(C1937=Sheet6!$E$3,Sheet6!$E$4,IF('January 2023'!C1937=Sheet6!$F$3,Sheet6!$F$4,IF('January 2023'!C1937=Sheet6!$G$3,Sheet6!$G$4,IF('January 2023'!C1937=Sheet6!$H$3,Sheet6!$H$4,IF('January 2023'!C1937=Sheet6!$I$3,Sheet6!$I$4,IF('January 2023'!C1937=Sheet6!$J$3,Sheet6!$J$4,IF('January 2023'!C1937=Sheet6!$K$3,Sheet6!$K$4,IF('January 2023'!C1937=Sheet6!$L$3,Sheet6!$L$4))))))))</f>
        <v>0.13382829726409717</v>
      </c>
      <c r="AG1937" s="74">
        <f t="shared" si="455"/>
        <v>2.4581616771949029</v>
      </c>
      <c r="AH1937" s="71">
        <v>0.81</v>
      </c>
      <c r="AI1937" s="72">
        <f t="shared" si="456"/>
        <v>1</v>
      </c>
      <c r="AJ1937" s="73">
        <f t="shared" si="457"/>
        <v>0.90476190476190477</v>
      </c>
      <c r="AK1937" s="73">
        <v>0.70834941809745677</v>
      </c>
      <c r="AL1937" s="95">
        <f t="shared" si="458"/>
        <v>1</v>
      </c>
      <c r="AM1937" s="107">
        <v>0</v>
      </c>
      <c r="AN1937" s="98">
        <f t="shared" si="459"/>
        <v>0</v>
      </c>
      <c r="AO1937" s="99" t="e">
        <f>SUMIF([1]Sheet1!$AB:$AB,E1937,[1]Sheet1!$AA:$AA)</f>
        <v>#VALUE!</v>
      </c>
      <c r="AP1937" s="100">
        <f t="shared" si="460"/>
        <v>1</v>
      </c>
      <c r="AQ1937" s="97">
        <f t="shared" si="461"/>
        <v>0</v>
      </c>
      <c r="AR1937" s="100">
        <f t="shared" si="462"/>
        <v>1.0501589540206671</v>
      </c>
      <c r="AS1937" s="101">
        <f t="shared" si="463"/>
        <v>-1.581460495736688</v>
      </c>
      <c r="AT1937" s="100">
        <v>0.13382829726409717</v>
      </c>
      <c r="AU1937" s="108">
        <f t="shared" si="464"/>
        <v>1</v>
      </c>
    </row>
    <row r="1938" spans="1:47" hidden="1">
      <c r="A1938" s="21">
        <v>44927</v>
      </c>
      <c r="B1938" s="22" t="s">
        <v>13</v>
      </c>
      <c r="C1938" s="22" t="s">
        <v>1697</v>
      </c>
      <c r="D1938" s="22" t="s">
        <v>2054</v>
      </c>
      <c r="E1938" s="22">
        <v>1000283474</v>
      </c>
      <c r="F1938" s="22" t="s">
        <v>32</v>
      </c>
      <c r="G1938" s="22">
        <v>1069246</v>
      </c>
      <c r="H1938" s="36" t="s">
        <v>20</v>
      </c>
      <c r="I1938" s="4" t="s">
        <v>3535</v>
      </c>
      <c r="J1938" s="4" t="s">
        <v>3572</v>
      </c>
      <c r="K1938" s="25">
        <v>2147.3999999999942</v>
      </c>
      <c r="L1938" s="25">
        <v>2147.3999999999942</v>
      </c>
      <c r="M1938" s="26">
        <v>0</v>
      </c>
      <c r="N1938" s="26">
        <v>1</v>
      </c>
      <c r="O1938" s="26">
        <v>16</v>
      </c>
      <c r="P1938" s="26">
        <v>0</v>
      </c>
      <c r="Q1938" s="26">
        <v>1950.9000000000003</v>
      </c>
      <c r="R1938" s="27">
        <v>0</v>
      </c>
      <c r="S1938" s="27">
        <v>124476.18999999997</v>
      </c>
      <c r="T1938" s="28">
        <v>0</v>
      </c>
      <c r="U1938" s="27">
        <v>165150</v>
      </c>
      <c r="V1938" s="29">
        <v>0</v>
      </c>
      <c r="W1938" s="26">
        <v>14</v>
      </c>
      <c r="X1938" s="30">
        <f t="shared" si="450"/>
        <v>16</v>
      </c>
      <c r="Y1938" s="31">
        <f t="shared" si="451"/>
        <v>1950.9000000000003</v>
      </c>
      <c r="Z1938" s="31">
        <f t="shared" si="452"/>
        <v>124476.18999999997</v>
      </c>
      <c r="AA1938" s="31">
        <f t="shared" si="453"/>
        <v>165150</v>
      </c>
      <c r="AB1938" s="5">
        <v>14</v>
      </c>
      <c r="AC1938" s="6">
        <v>117410.37</v>
      </c>
      <c r="AD1938" s="30">
        <v>1</v>
      </c>
      <c r="AE1938" s="67">
        <f t="shared" si="454"/>
        <v>0.875</v>
      </c>
      <c r="AF1938" s="70">
        <f>IF(C1938=Sheet6!$E$3,Sheet6!$E$4,IF('January 2023'!C1938=Sheet6!$F$3,Sheet6!$F$4,IF('January 2023'!C1938=Sheet6!$G$3,Sheet6!$G$4,IF('January 2023'!C1938=Sheet6!$H$3,Sheet6!$H$4,IF('January 2023'!C1938=Sheet6!$I$3,Sheet6!$I$4,IF('January 2023'!C1938=Sheet6!$J$3,Sheet6!$J$4,IF('January 2023'!C1938=Sheet6!$K$3,Sheet6!$K$4,IF('January 2023'!C1938=Sheet6!$L$3,Sheet6!$L$4))))))))</f>
        <v>0.13382829726409717</v>
      </c>
      <c r="AG1938" s="74">
        <f t="shared" si="455"/>
        <v>0.90849399273540354</v>
      </c>
      <c r="AH1938" s="71">
        <v>0.81</v>
      </c>
      <c r="AI1938" s="72">
        <f t="shared" si="456"/>
        <v>1</v>
      </c>
      <c r="AJ1938" s="73">
        <f t="shared" si="457"/>
        <v>0.875</v>
      </c>
      <c r="AK1938" s="73">
        <v>0.70834941809745677</v>
      </c>
      <c r="AL1938" s="95">
        <f t="shared" si="458"/>
        <v>1</v>
      </c>
      <c r="AM1938" s="107">
        <v>0</v>
      </c>
      <c r="AN1938" s="98">
        <f t="shared" si="459"/>
        <v>0</v>
      </c>
      <c r="AO1938" s="99" t="e">
        <f>SUMIF([1]Sheet1!$AB:$AB,E1938,[1]Sheet1!$AA:$AA)</f>
        <v>#VALUE!</v>
      </c>
      <c r="AP1938" s="100">
        <f t="shared" si="460"/>
        <v>1</v>
      </c>
      <c r="AQ1938" s="97">
        <f t="shared" si="461"/>
        <v>0</v>
      </c>
      <c r="AR1938" s="100">
        <f t="shared" si="462"/>
        <v>1.3267597602400911</v>
      </c>
      <c r="AS1938" s="101">
        <f t="shared" si="463"/>
        <v>-0.20535327198118702</v>
      </c>
      <c r="AT1938" s="100">
        <v>0.13382829726409717</v>
      </c>
      <c r="AU1938" s="108">
        <f t="shared" si="464"/>
        <v>1</v>
      </c>
    </row>
    <row r="1939" spans="1:47" hidden="1">
      <c r="A1939" s="21">
        <v>44927</v>
      </c>
      <c r="B1939" s="23" t="s">
        <v>13</v>
      </c>
      <c r="C1939" s="23" t="s">
        <v>1697</v>
      </c>
      <c r="D1939" s="23" t="s">
        <v>2097</v>
      </c>
      <c r="E1939" s="23">
        <v>1001612962</v>
      </c>
      <c r="F1939" s="23" t="s">
        <v>32</v>
      </c>
      <c r="G1939" s="23">
        <v>1069250</v>
      </c>
      <c r="H1939" s="37" t="s">
        <v>20</v>
      </c>
      <c r="I1939" s="4" t="s">
        <v>3535</v>
      </c>
      <c r="J1939" s="4" t="s">
        <v>3572</v>
      </c>
      <c r="K1939" s="24">
        <v>2093.2900000000009</v>
      </c>
      <c r="L1939" s="24">
        <v>2093.2900000000009</v>
      </c>
      <c r="M1939" s="29">
        <v>0</v>
      </c>
      <c r="N1939" s="29">
        <v>0</v>
      </c>
      <c r="O1939" s="29">
        <v>9</v>
      </c>
      <c r="P1939" s="29">
        <v>0</v>
      </c>
      <c r="Q1939" s="29">
        <v>717.5</v>
      </c>
      <c r="R1939" s="28">
        <v>0</v>
      </c>
      <c r="S1939" s="28">
        <v>46013.22</v>
      </c>
      <c r="T1939" s="28">
        <v>0</v>
      </c>
      <c r="U1939" s="28">
        <v>78000</v>
      </c>
      <c r="V1939" s="29">
        <v>0</v>
      </c>
      <c r="W1939" s="29">
        <v>5</v>
      </c>
      <c r="X1939" s="32">
        <f t="shared" si="450"/>
        <v>9</v>
      </c>
      <c r="Y1939" s="33">
        <f t="shared" si="451"/>
        <v>717.5</v>
      </c>
      <c r="Z1939" s="33">
        <f t="shared" si="452"/>
        <v>46013.22</v>
      </c>
      <c r="AA1939" s="33">
        <f t="shared" si="453"/>
        <v>78000</v>
      </c>
      <c r="AB1939" s="5">
        <v>5</v>
      </c>
      <c r="AC1939" s="6">
        <v>4664215.2700000005</v>
      </c>
      <c r="AD1939" s="32">
        <v>9</v>
      </c>
      <c r="AE1939" s="67">
        <f t="shared" si="454"/>
        <v>0.55555555555555558</v>
      </c>
      <c r="AF1939" s="70">
        <f>IF(C1939=Sheet6!$E$3,Sheet6!$E$4,IF('January 2023'!C1939=Sheet6!$F$3,Sheet6!$F$4,IF('January 2023'!C1939=Sheet6!$G$3,Sheet6!$G$4,IF('January 2023'!C1939=Sheet6!$H$3,Sheet6!$H$4,IF('January 2023'!C1939=Sheet6!$I$3,Sheet6!$I$4,IF('January 2023'!C1939=Sheet6!$J$3,Sheet6!$J$4,IF('January 2023'!C1939=Sheet6!$K$3,Sheet6!$K$4,IF('January 2023'!C1939=Sheet6!$L$3,Sheet6!$L$4))))))))</f>
        <v>0.13382829726409717</v>
      </c>
      <c r="AG1939" s="74">
        <f t="shared" si="455"/>
        <v>0.34276187245914314</v>
      </c>
      <c r="AH1939" s="71">
        <v>0.81</v>
      </c>
      <c r="AI1939" s="72">
        <f t="shared" si="456"/>
        <v>0</v>
      </c>
      <c r="AJ1939" s="73">
        <f t="shared" si="457"/>
        <v>0.55555555555555558</v>
      </c>
      <c r="AK1939" s="73">
        <v>0.70834941809745677</v>
      </c>
      <c r="AL1939" s="95">
        <f t="shared" si="458"/>
        <v>0</v>
      </c>
      <c r="AM1939" s="107">
        <v>1</v>
      </c>
      <c r="AN1939" s="98">
        <f t="shared" si="459"/>
        <v>978.06490000000076</v>
      </c>
      <c r="AO1939" s="99" t="e">
        <f>SUMIF([1]Sheet1!$AB:$AB,E1939,[1]Sheet1!$AA:$AA)</f>
        <v>#VALUE!</v>
      </c>
      <c r="AP1939" s="100" t="str">
        <f t="shared" si="460"/>
        <v/>
      </c>
      <c r="AQ1939" s="97">
        <f t="shared" si="461"/>
        <v>1</v>
      </c>
      <c r="AR1939" s="100">
        <f t="shared" si="462"/>
        <v>1.6951649982331165</v>
      </c>
      <c r="AS1939" s="101">
        <f t="shared" si="463"/>
        <v>0.41896207107841688</v>
      </c>
      <c r="AT1939" s="100">
        <v>0.13382829726409717</v>
      </c>
      <c r="AU1939" s="108">
        <f t="shared" si="464"/>
        <v>0</v>
      </c>
    </row>
    <row r="1940" spans="1:47" hidden="1">
      <c r="A1940" s="21">
        <v>44927</v>
      </c>
      <c r="B1940" s="23" t="s">
        <v>13</v>
      </c>
      <c r="C1940" s="23" t="s">
        <v>1697</v>
      </c>
      <c r="D1940" s="23" t="s">
        <v>1930</v>
      </c>
      <c r="E1940" s="23">
        <v>1000267607</v>
      </c>
      <c r="F1940" s="23" t="s">
        <v>32</v>
      </c>
      <c r="G1940" s="23">
        <v>1069250</v>
      </c>
      <c r="H1940" s="37" t="s">
        <v>20</v>
      </c>
      <c r="I1940" s="4" t="s">
        <v>3535</v>
      </c>
      <c r="J1940" s="4" t="s">
        <v>3572</v>
      </c>
      <c r="K1940" s="24">
        <v>2077.4000000000233</v>
      </c>
      <c r="L1940" s="24">
        <v>2077.4000000000233</v>
      </c>
      <c r="M1940" s="29">
        <v>0</v>
      </c>
      <c r="N1940" s="29">
        <v>0</v>
      </c>
      <c r="O1940" s="29">
        <v>8</v>
      </c>
      <c r="P1940" s="29">
        <v>0</v>
      </c>
      <c r="Q1940" s="29">
        <v>1853.0999999999997</v>
      </c>
      <c r="R1940" s="28">
        <v>0</v>
      </c>
      <c r="S1940" s="28">
        <v>116101.81999999999</v>
      </c>
      <c r="T1940" s="28">
        <v>0</v>
      </c>
      <c r="U1940" s="28">
        <v>127900</v>
      </c>
      <c r="V1940" s="29">
        <v>0</v>
      </c>
      <c r="W1940" s="29">
        <v>5</v>
      </c>
      <c r="X1940" s="32">
        <f t="shared" si="450"/>
        <v>8</v>
      </c>
      <c r="Y1940" s="33">
        <f t="shared" si="451"/>
        <v>1853.0999999999997</v>
      </c>
      <c r="Z1940" s="33">
        <f t="shared" si="452"/>
        <v>116101.81999999999</v>
      </c>
      <c r="AA1940" s="33">
        <f t="shared" si="453"/>
        <v>127900</v>
      </c>
      <c r="AB1940" s="5">
        <v>5</v>
      </c>
      <c r="AC1940" s="6">
        <v>780828.19</v>
      </c>
      <c r="AD1940" s="32">
        <v>1</v>
      </c>
      <c r="AE1940" s="67">
        <f t="shared" si="454"/>
        <v>0.625</v>
      </c>
      <c r="AF1940" s="70">
        <f>IF(C1940=Sheet6!$E$3,Sheet6!$E$4,IF('January 2023'!C1940=Sheet6!$F$3,Sheet6!$F$4,IF('January 2023'!C1940=Sheet6!$G$3,Sheet6!$G$4,IF('January 2023'!C1940=Sheet6!$H$3,Sheet6!$H$4,IF('January 2023'!C1940=Sheet6!$I$3,Sheet6!$I$4,IF('January 2023'!C1940=Sheet6!$J$3,Sheet6!$J$4,IF('January 2023'!C1940=Sheet6!$K$3,Sheet6!$K$4,IF('January 2023'!C1940=Sheet6!$L$3,Sheet6!$L$4))))))))</f>
        <v>0.13382829726409717</v>
      </c>
      <c r="AG1940" s="74">
        <f t="shared" si="455"/>
        <v>0.89202849715990129</v>
      </c>
      <c r="AH1940" s="71">
        <v>0.81</v>
      </c>
      <c r="AI1940" s="72">
        <f t="shared" si="456"/>
        <v>1</v>
      </c>
      <c r="AJ1940" s="73">
        <f t="shared" si="457"/>
        <v>0.625</v>
      </c>
      <c r="AK1940" s="73">
        <v>0.70834941809745677</v>
      </c>
      <c r="AL1940" s="95">
        <f t="shared" si="458"/>
        <v>0</v>
      </c>
      <c r="AM1940" s="107">
        <v>0</v>
      </c>
      <c r="AN1940" s="98">
        <f t="shared" si="459"/>
        <v>0</v>
      </c>
      <c r="AO1940" s="99" t="e">
        <f>SUMIF([1]Sheet1!$AB:$AB,E1940,[1]Sheet1!$AA:$AA)</f>
        <v>#VALUE!</v>
      </c>
      <c r="AP1940" s="100">
        <f t="shared" si="460"/>
        <v>1</v>
      </c>
      <c r="AQ1940" s="97">
        <f t="shared" si="461"/>
        <v>0</v>
      </c>
      <c r="AR1940" s="100">
        <f t="shared" si="462"/>
        <v>1.1016192511021792</v>
      </c>
      <c r="AS1940" s="101">
        <f t="shared" si="463"/>
        <v>1.7324234996907162E-2</v>
      </c>
      <c r="AT1940" s="100">
        <v>0.13382829726409717</v>
      </c>
      <c r="AU1940" s="108">
        <f t="shared" si="464"/>
        <v>1</v>
      </c>
    </row>
    <row r="1941" spans="1:47" hidden="1">
      <c r="A1941" s="21">
        <v>44927</v>
      </c>
      <c r="B1941" s="22" t="s">
        <v>13</v>
      </c>
      <c r="C1941" s="22" t="s">
        <v>1697</v>
      </c>
      <c r="D1941" s="22" t="s">
        <v>2098</v>
      </c>
      <c r="E1941" s="22">
        <v>1000274870</v>
      </c>
      <c r="F1941" s="22" t="s">
        <v>32</v>
      </c>
      <c r="G1941" s="22">
        <v>1069246</v>
      </c>
      <c r="H1941" s="36" t="s">
        <v>20</v>
      </c>
      <c r="I1941" s="4" t="s">
        <v>3537</v>
      </c>
      <c r="J1941" s="4" t="s">
        <v>3574</v>
      </c>
      <c r="K1941" s="25">
        <v>2001.2000000000116</v>
      </c>
      <c r="L1941" s="25">
        <v>2001.2000000000116</v>
      </c>
      <c r="M1941" s="26">
        <v>0</v>
      </c>
      <c r="N1941" s="26">
        <v>0</v>
      </c>
      <c r="O1941" s="26">
        <v>7</v>
      </c>
      <c r="P1941" s="26">
        <v>0</v>
      </c>
      <c r="Q1941" s="26">
        <v>1111.4000000000001</v>
      </c>
      <c r="R1941" s="27">
        <v>0</v>
      </c>
      <c r="S1941" s="27">
        <v>71760.89</v>
      </c>
      <c r="T1941" s="28">
        <v>0</v>
      </c>
      <c r="U1941" s="27">
        <v>71400</v>
      </c>
      <c r="V1941" s="29">
        <v>0</v>
      </c>
      <c r="W1941" s="26">
        <v>7</v>
      </c>
      <c r="X1941" s="30">
        <f t="shared" si="450"/>
        <v>7</v>
      </c>
      <c r="Y1941" s="31">
        <f t="shared" si="451"/>
        <v>1111.4000000000001</v>
      </c>
      <c r="Z1941" s="31">
        <f t="shared" si="452"/>
        <v>71760.89</v>
      </c>
      <c r="AA1941" s="31">
        <f t="shared" si="453"/>
        <v>71400</v>
      </c>
      <c r="AB1941" s="5">
        <v>7</v>
      </c>
      <c r="AC1941" s="6">
        <v>13419</v>
      </c>
      <c r="AD1941" s="30">
        <v>1</v>
      </c>
      <c r="AE1941" s="67">
        <f t="shared" si="454"/>
        <v>1</v>
      </c>
      <c r="AF1941" s="70">
        <f>IF(C1941=Sheet6!$E$3,Sheet6!$E$4,IF('January 2023'!C1941=Sheet6!$F$3,Sheet6!$F$4,IF('January 2023'!C1941=Sheet6!$G$3,Sheet6!$G$4,IF('January 2023'!C1941=Sheet6!$H$3,Sheet6!$H$4,IF('January 2023'!C1941=Sheet6!$I$3,Sheet6!$I$4,IF('January 2023'!C1941=Sheet6!$J$3,Sheet6!$J$4,IF('January 2023'!C1941=Sheet6!$K$3,Sheet6!$K$4,IF('January 2023'!C1941=Sheet6!$L$3,Sheet6!$L$4))))))))</f>
        <v>0.13382829726409717</v>
      </c>
      <c r="AG1941" s="74">
        <f t="shared" si="455"/>
        <v>0.55536677993203754</v>
      </c>
      <c r="AH1941" s="71">
        <v>0.81</v>
      </c>
      <c r="AI1941" s="72">
        <f t="shared" si="456"/>
        <v>0</v>
      </c>
      <c r="AJ1941" s="73">
        <f t="shared" si="457"/>
        <v>1</v>
      </c>
      <c r="AK1941" s="73">
        <v>0.70834941809745677</v>
      </c>
      <c r="AL1941" s="95">
        <f t="shared" si="458"/>
        <v>1</v>
      </c>
      <c r="AM1941" s="107">
        <v>0</v>
      </c>
      <c r="AN1941" s="98">
        <f t="shared" si="459"/>
        <v>509.57200000000944</v>
      </c>
      <c r="AO1941" s="99" t="e">
        <f>SUMIF([1]Sheet1!$AB:$AB,E1941,[1]Sheet1!$AA:$AA)</f>
        <v>#VALUE!</v>
      </c>
      <c r="AP1941" s="100" t="str">
        <f t="shared" si="460"/>
        <v/>
      </c>
      <c r="AQ1941" s="97">
        <f t="shared" si="461"/>
        <v>1</v>
      </c>
      <c r="AR1941" s="100">
        <f t="shared" si="462"/>
        <v>0.99497093751206267</v>
      </c>
      <c r="AS1941" s="101">
        <f t="shared" si="463"/>
        <v>0.44742619430796526</v>
      </c>
      <c r="AT1941" s="100">
        <v>0.13382829726409717</v>
      </c>
      <c r="AU1941" s="108">
        <f t="shared" si="464"/>
        <v>0</v>
      </c>
    </row>
    <row r="1942" spans="1:47" hidden="1">
      <c r="A1942" s="21">
        <v>44927</v>
      </c>
      <c r="B1942" s="22" t="s">
        <v>13</v>
      </c>
      <c r="C1942" s="22" t="s">
        <v>1697</v>
      </c>
      <c r="D1942" s="22" t="s">
        <v>2113</v>
      </c>
      <c r="E1942" s="22">
        <v>1000264919</v>
      </c>
      <c r="F1942" s="22" t="s">
        <v>32</v>
      </c>
      <c r="G1942" s="22">
        <v>1069250</v>
      </c>
      <c r="H1942" s="36" t="s">
        <v>20</v>
      </c>
      <c r="I1942" s="4" t="s">
        <v>3535</v>
      </c>
      <c r="J1942" s="4" t="s">
        <v>3572</v>
      </c>
      <c r="K1942" s="25">
        <v>1950.3000000000029</v>
      </c>
      <c r="L1942" s="25">
        <v>1950.3000000000029</v>
      </c>
      <c r="M1942" s="26">
        <v>0</v>
      </c>
      <c r="N1942" s="26">
        <v>0</v>
      </c>
      <c r="O1942" s="26">
        <v>11</v>
      </c>
      <c r="P1942" s="26">
        <v>0</v>
      </c>
      <c r="Q1942" s="26">
        <v>1268.3999999999999</v>
      </c>
      <c r="R1942" s="27">
        <v>0</v>
      </c>
      <c r="S1942" s="27">
        <v>79762.75</v>
      </c>
      <c r="T1942" s="28">
        <v>0</v>
      </c>
      <c r="U1942" s="27">
        <v>87400</v>
      </c>
      <c r="V1942" s="29">
        <v>0</v>
      </c>
      <c r="W1942" s="26">
        <v>8</v>
      </c>
      <c r="X1942" s="30">
        <f t="shared" si="450"/>
        <v>11</v>
      </c>
      <c r="Y1942" s="31">
        <f t="shared" si="451"/>
        <v>1268.3999999999999</v>
      </c>
      <c r="Z1942" s="31">
        <f t="shared" si="452"/>
        <v>79762.75</v>
      </c>
      <c r="AA1942" s="31">
        <f t="shared" si="453"/>
        <v>87400</v>
      </c>
      <c r="AB1942" s="5">
        <v>8</v>
      </c>
      <c r="AC1942" s="6">
        <v>414389.76000000001</v>
      </c>
      <c r="AD1942" s="30">
        <v>1</v>
      </c>
      <c r="AE1942" s="67">
        <f t="shared" si="454"/>
        <v>0.72727272727272729</v>
      </c>
      <c r="AF1942" s="70">
        <f>IF(C1942=Sheet6!$E$3,Sheet6!$E$4,IF('January 2023'!C1942=Sheet6!$F$3,Sheet6!$F$4,IF('January 2023'!C1942=Sheet6!$G$3,Sheet6!$G$4,IF('January 2023'!C1942=Sheet6!$H$3,Sheet6!$H$4,IF('January 2023'!C1942=Sheet6!$I$3,Sheet6!$I$4,IF('January 2023'!C1942=Sheet6!$J$3,Sheet6!$J$4,IF('January 2023'!C1942=Sheet6!$K$3,Sheet6!$K$4,IF('January 2023'!C1942=Sheet6!$L$3,Sheet6!$L$4))))))))</f>
        <v>0.13382829726409717</v>
      </c>
      <c r="AG1942" s="74">
        <f t="shared" si="455"/>
        <v>0.65036148284879147</v>
      </c>
      <c r="AH1942" s="71">
        <v>0.81</v>
      </c>
      <c r="AI1942" s="72">
        <f t="shared" si="456"/>
        <v>0</v>
      </c>
      <c r="AJ1942" s="73">
        <f t="shared" si="457"/>
        <v>0.72727272727272729</v>
      </c>
      <c r="AK1942" s="73">
        <v>0.70834941809745677</v>
      </c>
      <c r="AL1942" s="95">
        <f t="shared" si="458"/>
        <v>1</v>
      </c>
      <c r="AM1942" s="107">
        <v>0</v>
      </c>
      <c r="AN1942" s="98">
        <f t="shared" si="459"/>
        <v>311.34300000000258</v>
      </c>
      <c r="AO1942" s="99" t="e">
        <f>SUMIF([1]Sheet1!$AB:$AB,E1942,[1]Sheet1!$AA:$AA)</f>
        <v>#VALUE!</v>
      </c>
      <c r="AP1942" s="100" t="str">
        <f t="shared" si="460"/>
        <v/>
      </c>
      <c r="AQ1942" s="97">
        <f t="shared" si="461"/>
        <v>1</v>
      </c>
      <c r="AR1942" s="100">
        <f t="shared" si="462"/>
        <v>1.0957495823551719</v>
      </c>
      <c r="AS1942" s="101">
        <f t="shared" si="463"/>
        <v>0.28736667678854644</v>
      </c>
      <c r="AT1942" s="100">
        <v>0.13382829726409717</v>
      </c>
      <c r="AU1942" s="108">
        <f t="shared" si="464"/>
        <v>0</v>
      </c>
    </row>
    <row r="1943" spans="1:47" hidden="1">
      <c r="A1943" s="21">
        <v>44927</v>
      </c>
      <c r="B1943" s="22" t="s">
        <v>13</v>
      </c>
      <c r="C1943" s="22" t="s">
        <v>1697</v>
      </c>
      <c r="D1943" s="22" t="s">
        <v>2141</v>
      </c>
      <c r="E1943" s="22">
        <v>1001612948</v>
      </c>
      <c r="F1943" s="22" t="s">
        <v>32</v>
      </c>
      <c r="G1943" s="22">
        <v>1069250</v>
      </c>
      <c r="H1943" s="36" t="s">
        <v>20</v>
      </c>
      <c r="I1943" s="4" t="s">
        <v>3535</v>
      </c>
      <c r="J1943" s="4" t="s">
        <v>3572</v>
      </c>
      <c r="K1943" s="25">
        <v>1790.7599999999948</v>
      </c>
      <c r="L1943" s="25">
        <v>1790.7599999999948</v>
      </c>
      <c r="M1943" s="26">
        <v>0</v>
      </c>
      <c r="N1943" s="26">
        <v>0</v>
      </c>
      <c r="O1943" s="26">
        <v>22</v>
      </c>
      <c r="P1943" s="26">
        <v>0</v>
      </c>
      <c r="Q1943" s="26">
        <v>3534</v>
      </c>
      <c r="R1943" s="27">
        <v>0</v>
      </c>
      <c r="S1943" s="27">
        <v>222607.88000000003</v>
      </c>
      <c r="T1943" s="28">
        <v>0</v>
      </c>
      <c r="U1943" s="27">
        <v>222360</v>
      </c>
      <c r="V1943" s="29">
        <v>0</v>
      </c>
      <c r="W1943" s="26">
        <v>10</v>
      </c>
      <c r="X1943" s="30">
        <f t="shared" si="450"/>
        <v>22</v>
      </c>
      <c r="Y1943" s="31">
        <f t="shared" si="451"/>
        <v>3534</v>
      </c>
      <c r="Z1943" s="31">
        <f t="shared" si="452"/>
        <v>222607.88000000003</v>
      </c>
      <c r="AA1943" s="31">
        <f t="shared" si="453"/>
        <v>222360</v>
      </c>
      <c r="AB1943" s="5">
        <v>10</v>
      </c>
      <c r="AC1943" s="6">
        <v>1288732.48</v>
      </c>
      <c r="AD1943" s="30">
        <v>2</v>
      </c>
      <c r="AE1943" s="67">
        <f t="shared" si="454"/>
        <v>0.45454545454545453</v>
      </c>
      <c r="AF1943" s="70">
        <f>IF(C1943=Sheet6!$E$3,Sheet6!$E$4,IF('January 2023'!C1943=Sheet6!$F$3,Sheet6!$F$4,IF('January 2023'!C1943=Sheet6!$G$3,Sheet6!$G$4,IF('January 2023'!C1943=Sheet6!$H$3,Sheet6!$H$4,IF('January 2023'!C1943=Sheet6!$I$3,Sheet6!$I$4,IF('January 2023'!C1943=Sheet6!$J$3,Sheet6!$J$4,IF('January 2023'!C1943=Sheet6!$K$3,Sheet6!$K$4,IF('January 2023'!C1943=Sheet6!$L$3,Sheet6!$L$4))))))))</f>
        <v>0.13382829726409717</v>
      </c>
      <c r="AG1943" s="74">
        <f t="shared" si="455"/>
        <v>1.9734637807411437</v>
      </c>
      <c r="AH1943" s="71">
        <v>0.81</v>
      </c>
      <c r="AI1943" s="72">
        <f t="shared" si="456"/>
        <v>1</v>
      </c>
      <c r="AJ1943" s="73">
        <f t="shared" si="457"/>
        <v>0.45454545454545453</v>
      </c>
      <c r="AK1943" s="73">
        <v>0.70834941809745677</v>
      </c>
      <c r="AL1943" s="95">
        <f t="shared" si="458"/>
        <v>0</v>
      </c>
      <c r="AM1943" s="107">
        <v>0</v>
      </c>
      <c r="AN1943" s="98">
        <f t="shared" si="459"/>
        <v>0</v>
      </c>
      <c r="AO1943" s="99" t="e">
        <f>SUMIF([1]Sheet1!$AB:$AB,E1943,[1]Sheet1!$AA:$AA)</f>
        <v>#VALUE!</v>
      </c>
      <c r="AP1943" s="100">
        <f t="shared" si="460"/>
        <v>1</v>
      </c>
      <c r="AQ1943" s="97">
        <f t="shared" si="461"/>
        <v>0</v>
      </c>
      <c r="AR1943" s="100">
        <f t="shared" si="462"/>
        <v>0.99888647248246543</v>
      </c>
      <c r="AS1943" s="101">
        <f t="shared" si="463"/>
        <v>-0.97126627451643066</v>
      </c>
      <c r="AT1943" s="100">
        <v>0.13382829726409717</v>
      </c>
      <c r="AU1943" s="108">
        <f t="shared" si="464"/>
        <v>1</v>
      </c>
    </row>
    <row r="1944" spans="1:47" hidden="1">
      <c r="A1944" s="21">
        <v>44927</v>
      </c>
      <c r="B1944" s="22" t="s">
        <v>13</v>
      </c>
      <c r="C1944" s="22" t="s">
        <v>1697</v>
      </c>
      <c r="D1944" s="22" t="s">
        <v>2130</v>
      </c>
      <c r="E1944" s="22">
        <v>1000264776</v>
      </c>
      <c r="F1944" s="22" t="s">
        <v>32</v>
      </c>
      <c r="G1944" s="22">
        <v>1069250</v>
      </c>
      <c r="H1944" s="36" t="s">
        <v>20</v>
      </c>
      <c r="I1944" s="4" t="s">
        <v>3535</v>
      </c>
      <c r="J1944" s="4" t="s">
        <v>3572</v>
      </c>
      <c r="K1944" s="25">
        <v>1788.6000000000058</v>
      </c>
      <c r="L1944" s="25">
        <v>1788.6000000000058</v>
      </c>
      <c r="M1944" s="26">
        <v>0</v>
      </c>
      <c r="N1944" s="26">
        <v>0</v>
      </c>
      <c r="O1944" s="26">
        <v>8</v>
      </c>
      <c r="P1944" s="26">
        <v>0</v>
      </c>
      <c r="Q1944" s="26">
        <v>1293.2</v>
      </c>
      <c r="R1944" s="27">
        <v>0</v>
      </c>
      <c r="S1944" s="27">
        <v>82741.33</v>
      </c>
      <c r="T1944" s="28">
        <v>0</v>
      </c>
      <c r="U1944" s="27">
        <v>90700</v>
      </c>
      <c r="V1944" s="29">
        <v>0</v>
      </c>
      <c r="W1944" s="26">
        <v>7</v>
      </c>
      <c r="X1944" s="30">
        <f t="shared" si="450"/>
        <v>8</v>
      </c>
      <c r="Y1944" s="31">
        <f t="shared" si="451"/>
        <v>1293.2</v>
      </c>
      <c r="Z1944" s="31">
        <f t="shared" si="452"/>
        <v>82741.33</v>
      </c>
      <c r="AA1944" s="31">
        <f t="shared" si="453"/>
        <v>90700</v>
      </c>
      <c r="AB1944" s="5">
        <v>7</v>
      </c>
      <c r="AC1944" s="6">
        <v>148879.45000000001</v>
      </c>
      <c r="AD1944" s="30">
        <v>1</v>
      </c>
      <c r="AE1944" s="67">
        <f t="shared" si="454"/>
        <v>0.875</v>
      </c>
      <c r="AF1944" s="70">
        <f>IF(C1944=Sheet6!$E$3,Sheet6!$E$4,IF('January 2023'!C1944=Sheet6!$F$3,Sheet6!$F$4,IF('January 2023'!C1944=Sheet6!$G$3,Sheet6!$G$4,IF('January 2023'!C1944=Sheet6!$H$3,Sheet6!$H$4,IF('January 2023'!C1944=Sheet6!$I$3,Sheet6!$I$4,IF('January 2023'!C1944=Sheet6!$J$3,Sheet6!$J$4,IF('January 2023'!C1944=Sheet6!$K$3,Sheet6!$K$4,IF('January 2023'!C1944=Sheet6!$L$3,Sheet6!$L$4))))))))</f>
        <v>0.13382829726409717</v>
      </c>
      <c r="AG1944" s="74">
        <f t="shared" si="455"/>
        <v>0.72302359387230009</v>
      </c>
      <c r="AH1944" s="71">
        <v>0.81</v>
      </c>
      <c r="AI1944" s="72">
        <f t="shared" si="456"/>
        <v>0</v>
      </c>
      <c r="AJ1944" s="73">
        <f t="shared" si="457"/>
        <v>0.875</v>
      </c>
      <c r="AK1944" s="73">
        <v>0.70834941809745677</v>
      </c>
      <c r="AL1944" s="95">
        <f t="shared" si="458"/>
        <v>1</v>
      </c>
      <c r="AM1944" s="107">
        <v>0</v>
      </c>
      <c r="AN1944" s="98">
        <f t="shared" si="459"/>
        <v>155.56600000000481</v>
      </c>
      <c r="AO1944" s="99" t="e">
        <f>SUMIF([1]Sheet1!$AB:$AB,E1944,[1]Sheet1!$AA:$AA)</f>
        <v>#VALUE!</v>
      </c>
      <c r="AP1944" s="100" t="str">
        <f t="shared" si="460"/>
        <v/>
      </c>
      <c r="AQ1944" s="97">
        <f t="shared" si="461"/>
        <v>1</v>
      </c>
      <c r="AR1944" s="100">
        <f t="shared" si="462"/>
        <v>1.0961873588447273</v>
      </c>
      <c r="AS1944" s="101">
        <f t="shared" si="463"/>
        <v>0.20743067625070066</v>
      </c>
      <c r="AT1944" s="100">
        <v>0.13382829726409717</v>
      </c>
      <c r="AU1944" s="108">
        <f t="shared" si="464"/>
        <v>0</v>
      </c>
    </row>
    <row r="1945" spans="1:47" hidden="1">
      <c r="A1945" s="21">
        <v>44927</v>
      </c>
      <c r="B1945" s="22" t="s">
        <v>13</v>
      </c>
      <c r="C1945" s="22" t="s">
        <v>1697</v>
      </c>
      <c r="D1945" s="22" t="s">
        <v>2107</v>
      </c>
      <c r="E1945" s="22">
        <v>1000267682</v>
      </c>
      <c r="F1945" s="22" t="s">
        <v>32</v>
      </c>
      <c r="G1945" s="22">
        <v>1069250</v>
      </c>
      <c r="H1945" s="36" t="s">
        <v>20</v>
      </c>
      <c r="I1945" s="4" t="s">
        <v>3535</v>
      </c>
      <c r="J1945" s="4" t="s">
        <v>3572</v>
      </c>
      <c r="K1945" s="25">
        <v>1788.1999999999825</v>
      </c>
      <c r="L1945" s="25">
        <v>1788.1999999999825</v>
      </c>
      <c r="M1945" s="26">
        <v>0</v>
      </c>
      <c r="N1945" s="26">
        <v>0</v>
      </c>
      <c r="O1945" s="26">
        <v>5</v>
      </c>
      <c r="P1945" s="26">
        <v>0</v>
      </c>
      <c r="Q1945" s="26">
        <v>1030.5</v>
      </c>
      <c r="R1945" s="27">
        <v>0</v>
      </c>
      <c r="S1945" s="27">
        <v>65300</v>
      </c>
      <c r="T1945" s="28">
        <v>0</v>
      </c>
      <c r="U1945" s="27">
        <v>92900</v>
      </c>
      <c r="V1945" s="29">
        <v>0</v>
      </c>
      <c r="W1945" s="26">
        <v>4</v>
      </c>
      <c r="X1945" s="30">
        <f t="shared" si="450"/>
        <v>5</v>
      </c>
      <c r="Y1945" s="31">
        <f t="shared" si="451"/>
        <v>1030.5</v>
      </c>
      <c r="Z1945" s="31">
        <f t="shared" si="452"/>
        <v>65300</v>
      </c>
      <c r="AA1945" s="31">
        <f t="shared" si="453"/>
        <v>92900</v>
      </c>
      <c r="AB1945" s="5">
        <v>4</v>
      </c>
      <c r="AC1945" s="6">
        <v>-61.41</v>
      </c>
      <c r="AD1945" s="30">
        <v>1</v>
      </c>
      <c r="AE1945" s="67">
        <f t="shared" si="454"/>
        <v>0.8</v>
      </c>
      <c r="AF1945" s="70">
        <f>IF(C1945=Sheet6!$E$3,Sheet6!$E$4,IF('January 2023'!C1945=Sheet6!$F$3,Sheet6!$F$4,IF('January 2023'!C1945=Sheet6!$G$3,Sheet6!$G$4,IF('January 2023'!C1945=Sheet6!$H$3,Sheet6!$H$4,IF('January 2023'!C1945=Sheet6!$I$3,Sheet6!$I$4,IF('January 2023'!C1945=Sheet6!$J$3,Sheet6!$J$4,IF('January 2023'!C1945=Sheet6!$K$3,Sheet6!$K$4,IF('January 2023'!C1945=Sheet6!$L$3,Sheet6!$L$4))))))))</f>
        <v>0.13382829726409717</v>
      </c>
      <c r="AG1945" s="74">
        <f t="shared" si="455"/>
        <v>0.57627782127279392</v>
      </c>
      <c r="AH1945" s="71">
        <v>0.81</v>
      </c>
      <c r="AI1945" s="72">
        <f t="shared" si="456"/>
        <v>0</v>
      </c>
      <c r="AJ1945" s="73">
        <f t="shared" si="457"/>
        <v>0.8</v>
      </c>
      <c r="AK1945" s="73">
        <v>0.70834941809745677</v>
      </c>
      <c r="AL1945" s="95">
        <f t="shared" si="458"/>
        <v>1</v>
      </c>
      <c r="AM1945" s="107">
        <v>0</v>
      </c>
      <c r="AN1945" s="98">
        <f t="shared" si="459"/>
        <v>417.94199999998591</v>
      </c>
      <c r="AO1945" s="99" t="e">
        <f>SUMIF([1]Sheet1!$AB:$AB,E1945,[1]Sheet1!$AA:$AA)</f>
        <v>#VALUE!</v>
      </c>
      <c r="AP1945" s="100" t="str">
        <f t="shared" si="460"/>
        <v/>
      </c>
      <c r="AQ1945" s="97">
        <f t="shared" si="461"/>
        <v>1</v>
      </c>
      <c r="AR1945" s="100">
        <f t="shared" si="462"/>
        <v>1.4226646248085757</v>
      </c>
      <c r="AS1945" s="101">
        <f t="shared" si="463"/>
        <v>0.18014992961343723</v>
      </c>
      <c r="AT1945" s="100">
        <v>0.13382829726409717</v>
      </c>
      <c r="AU1945" s="108">
        <f t="shared" si="464"/>
        <v>0</v>
      </c>
    </row>
    <row r="1946" spans="1:47" hidden="1">
      <c r="A1946" s="21">
        <v>44927</v>
      </c>
      <c r="B1946" s="23" t="s">
        <v>13</v>
      </c>
      <c r="C1946" s="23" t="s">
        <v>1697</v>
      </c>
      <c r="D1946" s="23" t="s">
        <v>2072</v>
      </c>
      <c r="E1946" s="23">
        <v>1000270497</v>
      </c>
      <c r="F1946" s="23" t="s">
        <v>32</v>
      </c>
      <c r="G1946" s="23">
        <v>1069292</v>
      </c>
      <c r="H1946" s="37" t="s">
        <v>20</v>
      </c>
      <c r="I1946" s="4" t="s">
        <v>3538</v>
      </c>
      <c r="J1946" s="4" t="s">
        <v>3575</v>
      </c>
      <c r="K1946" s="24">
        <v>1760.1999999999825</v>
      </c>
      <c r="L1946" s="24">
        <v>1760.1999999999825</v>
      </c>
      <c r="M1946" s="29">
        <v>0</v>
      </c>
      <c r="N1946" s="29">
        <v>0</v>
      </c>
      <c r="O1946" s="29">
        <v>5</v>
      </c>
      <c r="P1946" s="29">
        <v>0</v>
      </c>
      <c r="Q1946" s="29">
        <v>903.9</v>
      </c>
      <c r="R1946" s="28">
        <v>0</v>
      </c>
      <c r="S1946" s="28">
        <v>56227.229999999996</v>
      </c>
      <c r="T1946" s="28">
        <v>0</v>
      </c>
      <c r="U1946" s="28">
        <v>55500</v>
      </c>
      <c r="V1946" s="29">
        <v>0</v>
      </c>
      <c r="W1946" s="29">
        <v>2</v>
      </c>
      <c r="X1946" s="32">
        <f t="shared" si="450"/>
        <v>5</v>
      </c>
      <c r="Y1946" s="33">
        <f t="shared" si="451"/>
        <v>903.9</v>
      </c>
      <c r="Z1946" s="33">
        <f t="shared" si="452"/>
        <v>56227.229999999996</v>
      </c>
      <c r="AA1946" s="33">
        <f t="shared" si="453"/>
        <v>55500</v>
      </c>
      <c r="AB1946" s="5">
        <v>2</v>
      </c>
      <c r="AC1946" s="6">
        <v>652158.23</v>
      </c>
      <c r="AD1946" s="32">
        <v>2</v>
      </c>
      <c r="AE1946" s="67">
        <f t="shared" si="454"/>
        <v>0.4</v>
      </c>
      <c r="AF1946" s="70">
        <f>IF(C1946=Sheet6!$E$3,Sheet6!$E$4,IF('January 2023'!C1946=Sheet6!$F$3,Sheet6!$F$4,IF('January 2023'!C1946=Sheet6!$G$3,Sheet6!$G$4,IF('January 2023'!C1946=Sheet6!$H$3,Sheet6!$H$4,IF('January 2023'!C1946=Sheet6!$I$3,Sheet6!$I$4,IF('January 2023'!C1946=Sheet6!$J$3,Sheet6!$J$4,IF('January 2023'!C1946=Sheet6!$K$3,Sheet6!$K$4,IF('January 2023'!C1946=Sheet6!$L$3,Sheet6!$L$4))))))))</f>
        <v>0.13382829726409717</v>
      </c>
      <c r="AG1946" s="74">
        <f t="shared" si="455"/>
        <v>0.51352119077378078</v>
      </c>
      <c r="AH1946" s="71">
        <v>0.81</v>
      </c>
      <c r="AI1946" s="72">
        <f t="shared" si="456"/>
        <v>0</v>
      </c>
      <c r="AJ1946" s="73">
        <f t="shared" si="457"/>
        <v>0.4</v>
      </c>
      <c r="AK1946" s="73">
        <v>0.70834941809745677</v>
      </c>
      <c r="AL1946" s="95">
        <f t="shared" si="458"/>
        <v>0</v>
      </c>
      <c r="AM1946" s="107">
        <v>0</v>
      </c>
      <c r="AN1946" s="98">
        <f t="shared" si="459"/>
        <v>521.86199999998587</v>
      </c>
      <c r="AO1946" s="99" t="e">
        <f>SUMIF([1]Sheet1!$AB:$AB,E1946,[1]Sheet1!$AA:$AA)</f>
        <v>#VALUE!</v>
      </c>
      <c r="AP1946" s="100" t="str">
        <f t="shared" si="460"/>
        <v/>
      </c>
      <c r="AQ1946" s="97">
        <f t="shared" si="461"/>
        <v>1</v>
      </c>
      <c r="AR1946" s="100">
        <f t="shared" si="462"/>
        <v>0.98706623107700675</v>
      </c>
      <c r="AS1946" s="101">
        <f t="shared" si="463"/>
        <v>0.4931205736447476</v>
      </c>
      <c r="AT1946" s="100">
        <v>0.13382829726409717</v>
      </c>
      <c r="AU1946" s="108">
        <f t="shared" si="464"/>
        <v>0</v>
      </c>
    </row>
    <row r="1947" spans="1:47" hidden="1">
      <c r="A1947" s="21">
        <v>44927</v>
      </c>
      <c r="B1947" s="22" t="s">
        <v>13</v>
      </c>
      <c r="C1947" s="22" t="s">
        <v>1697</v>
      </c>
      <c r="D1947" s="22" t="s">
        <v>2124</v>
      </c>
      <c r="E1947" s="22">
        <v>1000264766</v>
      </c>
      <c r="F1947" s="22" t="s">
        <v>32</v>
      </c>
      <c r="G1947" s="22">
        <v>1069250</v>
      </c>
      <c r="H1947" s="36" t="s">
        <v>20</v>
      </c>
      <c r="I1947" s="4" t="s">
        <v>3535</v>
      </c>
      <c r="J1947" s="4" t="s">
        <v>3572</v>
      </c>
      <c r="K1947" s="25">
        <v>1625.1000000000058</v>
      </c>
      <c r="L1947" s="25">
        <v>1625.1000000000058</v>
      </c>
      <c r="M1947" s="26">
        <v>0</v>
      </c>
      <c r="N1947" s="26">
        <v>0</v>
      </c>
      <c r="O1947" s="26">
        <v>4</v>
      </c>
      <c r="P1947" s="26">
        <v>0</v>
      </c>
      <c r="Q1947" s="26">
        <v>1500.3999999999999</v>
      </c>
      <c r="R1947" s="27">
        <v>0</v>
      </c>
      <c r="S1947" s="27">
        <v>96230.86</v>
      </c>
      <c r="T1947" s="28">
        <v>100</v>
      </c>
      <c r="U1947" s="27">
        <v>103700</v>
      </c>
      <c r="V1947" s="29">
        <v>0</v>
      </c>
      <c r="W1947" s="26">
        <v>4</v>
      </c>
      <c r="X1947" s="30">
        <f t="shared" si="450"/>
        <v>4</v>
      </c>
      <c r="Y1947" s="31">
        <f t="shared" si="451"/>
        <v>1500.3999999999999</v>
      </c>
      <c r="Z1947" s="31">
        <f t="shared" si="452"/>
        <v>96230.86</v>
      </c>
      <c r="AA1947" s="31">
        <f t="shared" si="453"/>
        <v>103800</v>
      </c>
      <c r="AB1947" s="5">
        <v>4</v>
      </c>
      <c r="AC1947" s="6">
        <v>455318.01</v>
      </c>
      <c r="AD1947" s="30">
        <v>1</v>
      </c>
      <c r="AE1947" s="67">
        <f t="shared" si="454"/>
        <v>1</v>
      </c>
      <c r="AF1947" s="70">
        <f>IF(C1947=Sheet6!$E$3,Sheet6!$E$4,IF('January 2023'!C1947=Sheet6!$F$3,Sheet6!$F$4,IF('January 2023'!C1947=Sheet6!$G$3,Sheet6!$G$4,IF('January 2023'!C1947=Sheet6!$H$3,Sheet6!$H$4,IF('January 2023'!C1947=Sheet6!$I$3,Sheet6!$I$4,IF('January 2023'!C1947=Sheet6!$J$3,Sheet6!$J$4,IF('January 2023'!C1947=Sheet6!$K$3,Sheet6!$K$4,IF('January 2023'!C1947=Sheet6!$L$3,Sheet6!$L$4))))))))</f>
        <v>0.13382829726409717</v>
      </c>
      <c r="AG1947" s="74">
        <f t="shared" si="455"/>
        <v>0.92326626053780969</v>
      </c>
      <c r="AH1947" s="71">
        <v>0.81</v>
      </c>
      <c r="AI1947" s="72">
        <f t="shared" si="456"/>
        <v>1</v>
      </c>
      <c r="AJ1947" s="73">
        <f t="shared" si="457"/>
        <v>1</v>
      </c>
      <c r="AK1947" s="73">
        <v>0.70834941809745677</v>
      </c>
      <c r="AL1947" s="95">
        <f t="shared" si="458"/>
        <v>1</v>
      </c>
      <c r="AM1947" s="107">
        <v>0</v>
      </c>
      <c r="AN1947" s="98">
        <f t="shared" si="459"/>
        <v>0</v>
      </c>
      <c r="AO1947" s="99" t="e">
        <f>SUMIF([1]Sheet1!$AB:$AB,E1947,[1]Sheet1!$AA:$AA)</f>
        <v>#VALUE!</v>
      </c>
      <c r="AP1947" s="100">
        <f t="shared" si="460"/>
        <v>1</v>
      </c>
      <c r="AQ1947" s="97">
        <f t="shared" si="461"/>
        <v>0</v>
      </c>
      <c r="AR1947" s="100">
        <f t="shared" si="462"/>
        <v>1.0786560569031598</v>
      </c>
      <c r="AS1947" s="101">
        <f t="shared" si="463"/>
        <v>4.1132559365607557E-3</v>
      </c>
      <c r="AT1947" s="100">
        <v>0.13382829726409717</v>
      </c>
      <c r="AU1947" s="108">
        <f t="shared" si="464"/>
        <v>1</v>
      </c>
    </row>
    <row r="1948" spans="1:47" hidden="1">
      <c r="A1948" s="21">
        <v>44927</v>
      </c>
      <c r="B1948" s="22" t="s">
        <v>13</v>
      </c>
      <c r="C1948" s="22" t="s">
        <v>1697</v>
      </c>
      <c r="D1948" s="22" t="s">
        <v>2122</v>
      </c>
      <c r="E1948" s="22">
        <v>1000270921</v>
      </c>
      <c r="F1948" s="22" t="s">
        <v>32</v>
      </c>
      <c r="G1948" s="22">
        <v>1069292</v>
      </c>
      <c r="H1948" s="36" t="s">
        <v>20</v>
      </c>
      <c r="I1948" s="4" t="s">
        <v>3537</v>
      </c>
      <c r="J1948" s="4" t="s">
        <v>3574</v>
      </c>
      <c r="K1948" s="25">
        <v>1606.2099999999991</v>
      </c>
      <c r="L1948" s="25">
        <v>1606.2099999999991</v>
      </c>
      <c r="M1948" s="26">
        <v>0</v>
      </c>
      <c r="N1948" s="26">
        <v>0</v>
      </c>
      <c r="O1948" s="26">
        <v>7</v>
      </c>
      <c r="P1948" s="26">
        <v>0</v>
      </c>
      <c r="Q1948" s="26">
        <v>921.40000000000009</v>
      </c>
      <c r="R1948" s="27">
        <v>0</v>
      </c>
      <c r="S1948" s="27">
        <v>59480</v>
      </c>
      <c r="T1948" s="28">
        <v>0</v>
      </c>
      <c r="U1948" s="27">
        <v>67400</v>
      </c>
      <c r="V1948" s="29">
        <v>0</v>
      </c>
      <c r="W1948" s="26">
        <v>5</v>
      </c>
      <c r="X1948" s="30">
        <f t="shared" si="450"/>
        <v>7</v>
      </c>
      <c r="Y1948" s="31">
        <f t="shared" si="451"/>
        <v>921.40000000000009</v>
      </c>
      <c r="Z1948" s="31">
        <f t="shared" si="452"/>
        <v>59480</v>
      </c>
      <c r="AA1948" s="31">
        <f t="shared" si="453"/>
        <v>67400</v>
      </c>
      <c r="AB1948" s="5">
        <v>5</v>
      </c>
      <c r="AC1948" s="6">
        <v>182941.71</v>
      </c>
      <c r="AD1948" s="30">
        <v>1</v>
      </c>
      <c r="AE1948" s="67">
        <f t="shared" si="454"/>
        <v>0.7142857142857143</v>
      </c>
      <c r="AF1948" s="70">
        <f>IF(C1948=Sheet6!$E$3,Sheet6!$E$4,IF('January 2023'!C1948=Sheet6!$F$3,Sheet6!$F$4,IF('January 2023'!C1948=Sheet6!$G$3,Sheet6!$G$4,IF('January 2023'!C1948=Sheet6!$H$3,Sheet6!$H$4,IF('January 2023'!C1948=Sheet6!$I$3,Sheet6!$I$4,IF('January 2023'!C1948=Sheet6!$J$3,Sheet6!$J$4,IF('January 2023'!C1948=Sheet6!$K$3,Sheet6!$K$4,IF('January 2023'!C1948=Sheet6!$L$3,Sheet6!$L$4))))))))</f>
        <v>0.13382829726409717</v>
      </c>
      <c r="AG1948" s="74">
        <f t="shared" si="455"/>
        <v>0.57364852665591715</v>
      </c>
      <c r="AH1948" s="71">
        <v>0.81</v>
      </c>
      <c r="AI1948" s="72">
        <f t="shared" si="456"/>
        <v>0</v>
      </c>
      <c r="AJ1948" s="73">
        <f t="shared" si="457"/>
        <v>0.7142857142857143</v>
      </c>
      <c r="AK1948" s="73">
        <v>0.70834941809745677</v>
      </c>
      <c r="AL1948" s="95">
        <f t="shared" si="458"/>
        <v>1</v>
      </c>
      <c r="AM1948" s="107">
        <v>0</v>
      </c>
      <c r="AN1948" s="98">
        <f t="shared" si="459"/>
        <v>379.63009999999906</v>
      </c>
      <c r="AO1948" s="99" t="e">
        <f>SUMIF([1]Sheet1!$AB:$AB,E1948,[1]Sheet1!$AA:$AA)</f>
        <v>#VALUE!</v>
      </c>
      <c r="AP1948" s="100" t="str">
        <f t="shared" si="460"/>
        <v/>
      </c>
      <c r="AQ1948" s="97">
        <f t="shared" si="461"/>
        <v>1</v>
      </c>
      <c r="AR1948" s="100">
        <f t="shared" si="462"/>
        <v>1.1331540013449899</v>
      </c>
      <c r="AS1948" s="101">
        <f t="shared" si="463"/>
        <v>0.34996787665418938</v>
      </c>
      <c r="AT1948" s="100">
        <v>0.13382829726409717</v>
      </c>
      <c r="AU1948" s="108">
        <f t="shared" si="464"/>
        <v>0</v>
      </c>
    </row>
    <row r="1949" spans="1:47" hidden="1">
      <c r="A1949" s="21">
        <v>44927</v>
      </c>
      <c r="B1949" s="22" t="s">
        <v>13</v>
      </c>
      <c r="C1949" s="22" t="s">
        <v>1697</v>
      </c>
      <c r="D1949" s="22" t="s">
        <v>2085</v>
      </c>
      <c r="E1949" s="22">
        <v>1000273608</v>
      </c>
      <c r="F1949" s="22" t="s">
        <v>32</v>
      </c>
      <c r="G1949" s="22">
        <v>1069246</v>
      </c>
      <c r="H1949" s="36" t="s">
        <v>20</v>
      </c>
      <c r="I1949" s="4" t="s">
        <v>3537</v>
      </c>
      <c r="J1949" s="4" t="s">
        <v>3574</v>
      </c>
      <c r="K1949" s="25">
        <v>1602</v>
      </c>
      <c r="L1949" s="25">
        <v>1602</v>
      </c>
      <c r="M1949" s="26">
        <v>1</v>
      </c>
      <c r="N1949" s="26">
        <v>0</v>
      </c>
      <c r="O1949" s="26">
        <v>15</v>
      </c>
      <c r="P1949" s="26">
        <v>100</v>
      </c>
      <c r="Q1949" s="26">
        <v>2832.3</v>
      </c>
      <c r="R1949" s="27">
        <v>6328.21</v>
      </c>
      <c r="S1949" s="27">
        <v>176974.43</v>
      </c>
      <c r="T1949" s="28">
        <v>6700</v>
      </c>
      <c r="U1949" s="27">
        <v>206000</v>
      </c>
      <c r="V1949" s="29">
        <v>1</v>
      </c>
      <c r="W1949" s="26">
        <v>12</v>
      </c>
      <c r="X1949" s="30">
        <f t="shared" si="450"/>
        <v>16</v>
      </c>
      <c r="Y1949" s="31">
        <f t="shared" si="451"/>
        <v>2932.3</v>
      </c>
      <c r="Z1949" s="31">
        <f t="shared" si="452"/>
        <v>183302.63999999998</v>
      </c>
      <c r="AA1949" s="31">
        <f t="shared" si="453"/>
        <v>212700</v>
      </c>
      <c r="AB1949" s="5">
        <v>13</v>
      </c>
      <c r="AC1949" s="6">
        <v>64644.9</v>
      </c>
      <c r="AD1949" s="30">
        <v>0</v>
      </c>
      <c r="AE1949" s="67">
        <f t="shared" si="454"/>
        <v>0.8125</v>
      </c>
      <c r="AF1949" s="70">
        <f>IF(C1949=Sheet6!$E$3,Sheet6!$E$4,IF('January 2023'!C1949=Sheet6!$F$3,Sheet6!$F$4,IF('January 2023'!C1949=Sheet6!$G$3,Sheet6!$G$4,IF('January 2023'!C1949=Sheet6!$H$3,Sheet6!$H$4,IF('January 2023'!C1949=Sheet6!$I$3,Sheet6!$I$4,IF('January 2023'!C1949=Sheet6!$J$3,Sheet6!$J$4,IF('January 2023'!C1949=Sheet6!$K$3,Sheet6!$K$4,IF('January 2023'!C1949=Sheet6!$L$3,Sheet6!$L$4))))))))</f>
        <v>0.13382829726409717</v>
      </c>
      <c r="AG1949" s="74">
        <f t="shared" si="455"/>
        <v>1.8303995006242197</v>
      </c>
      <c r="AH1949" s="71">
        <v>0.81</v>
      </c>
      <c r="AI1949" s="72">
        <f t="shared" si="456"/>
        <v>1</v>
      </c>
      <c r="AJ1949" s="73">
        <f t="shared" si="457"/>
        <v>0.8125</v>
      </c>
      <c r="AK1949" s="73">
        <v>0.70834941809745677</v>
      </c>
      <c r="AL1949" s="95">
        <f t="shared" si="458"/>
        <v>1</v>
      </c>
      <c r="AM1949" s="107">
        <v>0</v>
      </c>
      <c r="AN1949" s="98">
        <f t="shared" si="459"/>
        <v>0</v>
      </c>
      <c r="AO1949" s="99" t="e">
        <f>SUMIF([1]Sheet1!$AB:$AB,E1949,[1]Sheet1!$AA:$AA)</f>
        <v>#VALUE!</v>
      </c>
      <c r="AP1949" s="100">
        <f t="shared" si="460"/>
        <v>1</v>
      </c>
      <c r="AQ1949" s="97">
        <f t="shared" si="461"/>
        <v>0</v>
      </c>
      <c r="AR1949" s="100">
        <f t="shared" si="462"/>
        <v>1.1603760862364012</v>
      </c>
      <c r="AS1949" s="101">
        <f t="shared" si="463"/>
        <v>-1.1239518087833953</v>
      </c>
      <c r="AT1949" s="100">
        <v>0.13382829726409717</v>
      </c>
      <c r="AU1949" s="108">
        <f t="shared" si="464"/>
        <v>1</v>
      </c>
    </row>
    <row r="1950" spans="1:47" hidden="1">
      <c r="A1950" s="21">
        <v>44927</v>
      </c>
      <c r="B1950" s="23" t="s">
        <v>13</v>
      </c>
      <c r="C1950" s="23" t="s">
        <v>1697</v>
      </c>
      <c r="D1950" s="23" t="s">
        <v>2128</v>
      </c>
      <c r="E1950" s="23">
        <v>1001612976</v>
      </c>
      <c r="F1950" s="23" t="s">
        <v>32</v>
      </c>
      <c r="G1950" s="23">
        <v>1069250</v>
      </c>
      <c r="H1950" s="37" t="s">
        <v>20</v>
      </c>
      <c r="I1950" s="4" t="s">
        <v>3535</v>
      </c>
      <c r="J1950" s="4" t="s">
        <v>3572</v>
      </c>
      <c r="K1950" s="24">
        <v>1598.5949999999939</v>
      </c>
      <c r="L1950" s="24">
        <v>1598.5949999999939</v>
      </c>
      <c r="M1950" s="29">
        <v>0</v>
      </c>
      <c r="N1950" s="29">
        <v>0</v>
      </c>
      <c r="O1950" s="29">
        <v>14</v>
      </c>
      <c r="P1950" s="29">
        <v>0</v>
      </c>
      <c r="Q1950" s="29">
        <v>1179.8999999999999</v>
      </c>
      <c r="R1950" s="28">
        <v>0</v>
      </c>
      <c r="S1950" s="28">
        <v>75700</v>
      </c>
      <c r="T1950" s="28">
        <v>0</v>
      </c>
      <c r="U1950" s="28">
        <v>75700</v>
      </c>
      <c r="V1950" s="29">
        <v>0</v>
      </c>
      <c r="W1950" s="29">
        <v>6</v>
      </c>
      <c r="X1950" s="32">
        <f t="shared" si="450"/>
        <v>14</v>
      </c>
      <c r="Y1950" s="33">
        <f t="shared" si="451"/>
        <v>1179.8999999999999</v>
      </c>
      <c r="Z1950" s="33">
        <f t="shared" si="452"/>
        <v>75700</v>
      </c>
      <c r="AA1950" s="33">
        <f t="shared" si="453"/>
        <v>75700</v>
      </c>
      <c r="AB1950" s="5">
        <v>6</v>
      </c>
      <c r="AC1950" s="6">
        <v>525565.53</v>
      </c>
      <c r="AD1950" s="32">
        <v>1</v>
      </c>
      <c r="AE1950" s="67">
        <f t="shared" si="454"/>
        <v>0.42857142857142855</v>
      </c>
      <c r="AF1950" s="70">
        <f>IF(C1950=Sheet6!$E$3,Sheet6!$E$4,IF('January 2023'!C1950=Sheet6!$F$3,Sheet6!$F$4,IF('January 2023'!C1950=Sheet6!$G$3,Sheet6!$G$4,IF('January 2023'!C1950=Sheet6!$H$3,Sheet6!$H$4,IF('January 2023'!C1950=Sheet6!$I$3,Sheet6!$I$4,IF('January 2023'!C1950=Sheet6!$J$3,Sheet6!$J$4,IF('January 2023'!C1950=Sheet6!$K$3,Sheet6!$K$4,IF('January 2023'!C1950=Sheet6!$L$3,Sheet6!$L$4))))))))</f>
        <v>0.13382829726409717</v>
      </c>
      <c r="AG1950" s="74">
        <f t="shared" si="455"/>
        <v>0.73808563144511552</v>
      </c>
      <c r="AH1950" s="71">
        <v>0.81</v>
      </c>
      <c r="AI1950" s="72">
        <f t="shared" si="456"/>
        <v>0</v>
      </c>
      <c r="AJ1950" s="73">
        <f t="shared" si="457"/>
        <v>0.42857142857142855</v>
      </c>
      <c r="AK1950" s="73">
        <v>0.70834941809745677</v>
      </c>
      <c r="AL1950" s="95">
        <f t="shared" si="458"/>
        <v>0</v>
      </c>
      <c r="AM1950" s="107">
        <v>0</v>
      </c>
      <c r="AN1950" s="98">
        <f t="shared" si="459"/>
        <v>114.96194999999534</v>
      </c>
      <c r="AO1950" s="99" t="e">
        <f>SUMIF([1]Sheet1!$AB:$AB,E1950,[1]Sheet1!$AA:$AA)</f>
        <v>#VALUE!</v>
      </c>
      <c r="AP1950" s="100" t="str">
        <f t="shared" si="460"/>
        <v/>
      </c>
      <c r="AQ1950" s="97">
        <f t="shared" si="461"/>
        <v>1</v>
      </c>
      <c r="AR1950" s="100">
        <f t="shared" si="462"/>
        <v>1</v>
      </c>
      <c r="AS1950" s="101">
        <f t="shared" si="463"/>
        <v>0.26191436855488448</v>
      </c>
      <c r="AT1950" s="100">
        <v>0.13382829726409717</v>
      </c>
      <c r="AU1950" s="108">
        <f t="shared" si="464"/>
        <v>0</v>
      </c>
    </row>
    <row r="1951" spans="1:47" hidden="1">
      <c r="A1951" s="21">
        <v>44927</v>
      </c>
      <c r="B1951" s="23" t="s">
        <v>13</v>
      </c>
      <c r="C1951" s="23" t="s">
        <v>1697</v>
      </c>
      <c r="D1951" s="23" t="s">
        <v>2114</v>
      </c>
      <c r="E1951" s="23">
        <v>1000270919</v>
      </c>
      <c r="F1951" s="23" t="s">
        <v>32</v>
      </c>
      <c r="G1951" s="23">
        <v>1069292</v>
      </c>
      <c r="H1951" s="37" t="s">
        <v>20</v>
      </c>
      <c r="I1951" s="4" t="s">
        <v>3535</v>
      </c>
      <c r="J1951" s="4" t="s">
        <v>3572</v>
      </c>
      <c r="K1951" s="24">
        <v>1583.6999999999971</v>
      </c>
      <c r="L1951" s="24">
        <v>1583.6999999999971</v>
      </c>
      <c r="M1951" s="29">
        <v>0</v>
      </c>
      <c r="N1951" s="29">
        <v>0</v>
      </c>
      <c r="O1951" s="29">
        <v>11</v>
      </c>
      <c r="P1951" s="29">
        <v>0</v>
      </c>
      <c r="Q1951" s="29">
        <v>2047.0000000000002</v>
      </c>
      <c r="R1951" s="28">
        <v>0</v>
      </c>
      <c r="S1951" s="28">
        <v>133209.48000000001</v>
      </c>
      <c r="T1951" s="28">
        <v>0</v>
      </c>
      <c r="U1951" s="28">
        <v>138800</v>
      </c>
      <c r="V1951" s="29">
        <v>0</v>
      </c>
      <c r="W1951" s="29">
        <v>9</v>
      </c>
      <c r="X1951" s="32">
        <f t="shared" si="450"/>
        <v>11</v>
      </c>
      <c r="Y1951" s="33">
        <f t="shared" si="451"/>
        <v>2047.0000000000002</v>
      </c>
      <c r="Z1951" s="33">
        <f t="shared" si="452"/>
        <v>133209.48000000001</v>
      </c>
      <c r="AA1951" s="33">
        <f t="shared" si="453"/>
        <v>138800</v>
      </c>
      <c r="AB1951" s="5">
        <v>9</v>
      </c>
      <c r="AC1951" s="6">
        <v>996433.1100000001</v>
      </c>
      <c r="AD1951" s="32">
        <v>3</v>
      </c>
      <c r="AE1951" s="67">
        <f t="shared" si="454"/>
        <v>0.81818181818181823</v>
      </c>
      <c r="AF1951" s="70">
        <f>IF(C1951=Sheet6!$E$3,Sheet6!$E$4,IF('January 2023'!C1951=Sheet6!$F$3,Sheet6!$F$4,IF('January 2023'!C1951=Sheet6!$G$3,Sheet6!$G$4,IF('January 2023'!C1951=Sheet6!$H$3,Sheet6!$H$4,IF('January 2023'!C1951=Sheet6!$I$3,Sheet6!$I$4,IF('January 2023'!C1951=Sheet6!$J$3,Sheet6!$J$4,IF('January 2023'!C1951=Sheet6!$K$3,Sheet6!$K$4,IF('January 2023'!C1951=Sheet6!$L$3,Sheet6!$L$4))))))))</f>
        <v>0.13382829726409717</v>
      </c>
      <c r="AG1951" s="74">
        <f t="shared" si="455"/>
        <v>1.2925427795668396</v>
      </c>
      <c r="AH1951" s="71">
        <v>0.81</v>
      </c>
      <c r="AI1951" s="72">
        <f t="shared" si="456"/>
        <v>1</v>
      </c>
      <c r="AJ1951" s="73">
        <f t="shared" si="457"/>
        <v>0.81818181818181823</v>
      </c>
      <c r="AK1951" s="73">
        <v>0.70834941809745677</v>
      </c>
      <c r="AL1951" s="95">
        <f t="shared" si="458"/>
        <v>1</v>
      </c>
      <c r="AM1951" s="107">
        <v>0</v>
      </c>
      <c r="AN1951" s="98">
        <f t="shared" si="459"/>
        <v>0</v>
      </c>
      <c r="AO1951" s="99" t="e">
        <f>SUMIF([1]Sheet1!$AB:$AB,E1951,[1]Sheet1!$AA:$AA)</f>
        <v>#VALUE!</v>
      </c>
      <c r="AP1951" s="100">
        <f t="shared" si="460"/>
        <v>1</v>
      </c>
      <c r="AQ1951" s="97">
        <f t="shared" si="461"/>
        <v>0</v>
      </c>
      <c r="AR1951" s="100">
        <f t="shared" si="462"/>
        <v>1.0419678839674174</v>
      </c>
      <c r="AS1951" s="101">
        <f t="shared" si="463"/>
        <v>-0.34678806496262382</v>
      </c>
      <c r="AT1951" s="100">
        <v>0.13382829726409717</v>
      </c>
      <c r="AU1951" s="108">
        <f t="shared" si="464"/>
        <v>1</v>
      </c>
    </row>
    <row r="1952" spans="1:47" hidden="1">
      <c r="A1952" s="21">
        <v>44927</v>
      </c>
      <c r="B1952" s="23" t="s">
        <v>13</v>
      </c>
      <c r="C1952" s="23" t="s">
        <v>1697</v>
      </c>
      <c r="D1952" s="23" t="s">
        <v>2135</v>
      </c>
      <c r="E1952" s="23">
        <v>1001613442</v>
      </c>
      <c r="F1952" s="23" t="s">
        <v>32</v>
      </c>
      <c r="G1952" s="23">
        <v>1069250</v>
      </c>
      <c r="H1952" s="37" t="s">
        <v>20</v>
      </c>
      <c r="I1952" s="4" t="s">
        <v>3535</v>
      </c>
      <c r="J1952" s="4" t="s">
        <v>3572</v>
      </c>
      <c r="K1952" s="24">
        <v>1580.5899999999965</v>
      </c>
      <c r="L1952" s="24">
        <v>1580.5899999999965</v>
      </c>
      <c r="M1952" s="29">
        <v>0</v>
      </c>
      <c r="N1952" s="29">
        <v>0</v>
      </c>
      <c r="O1952" s="29">
        <v>27</v>
      </c>
      <c r="P1952" s="29">
        <v>0</v>
      </c>
      <c r="Q1952" s="29">
        <v>1553.5000000000002</v>
      </c>
      <c r="R1952" s="28">
        <v>0</v>
      </c>
      <c r="S1952" s="28">
        <v>100546.8</v>
      </c>
      <c r="T1952" s="28">
        <v>0</v>
      </c>
      <c r="U1952" s="28">
        <v>100000</v>
      </c>
      <c r="V1952" s="29">
        <v>0</v>
      </c>
      <c r="W1952" s="29">
        <v>15</v>
      </c>
      <c r="X1952" s="32">
        <f t="shared" si="450"/>
        <v>27</v>
      </c>
      <c r="Y1952" s="33">
        <f t="shared" si="451"/>
        <v>1553.5000000000002</v>
      </c>
      <c r="Z1952" s="33">
        <f t="shared" si="452"/>
        <v>100546.8</v>
      </c>
      <c r="AA1952" s="33">
        <f t="shared" si="453"/>
        <v>100000</v>
      </c>
      <c r="AB1952" s="5">
        <v>15</v>
      </c>
      <c r="AC1952" s="6">
        <v>1658561.56</v>
      </c>
      <c r="AD1952" s="32">
        <v>3</v>
      </c>
      <c r="AE1952" s="67">
        <f t="shared" si="454"/>
        <v>0.55555555555555558</v>
      </c>
      <c r="AF1952" s="70">
        <f>IF(C1952=Sheet6!$E$3,Sheet6!$E$4,IF('January 2023'!C1952=Sheet6!$F$3,Sheet6!$F$4,IF('January 2023'!C1952=Sheet6!$G$3,Sheet6!$G$4,IF('January 2023'!C1952=Sheet6!$H$3,Sheet6!$H$4,IF('January 2023'!C1952=Sheet6!$I$3,Sheet6!$I$4,IF('January 2023'!C1952=Sheet6!$J$3,Sheet6!$J$4,IF('January 2023'!C1952=Sheet6!$K$3,Sheet6!$K$4,IF('January 2023'!C1952=Sheet6!$L$3,Sheet6!$L$4))))))))</f>
        <v>0.13382829726409717</v>
      </c>
      <c r="AG1952" s="74">
        <f t="shared" si="455"/>
        <v>0.98286083044939143</v>
      </c>
      <c r="AH1952" s="71">
        <v>0.81</v>
      </c>
      <c r="AI1952" s="72">
        <f t="shared" si="456"/>
        <v>1</v>
      </c>
      <c r="AJ1952" s="73">
        <f t="shared" si="457"/>
        <v>0.55555555555555558</v>
      </c>
      <c r="AK1952" s="73">
        <v>0.70834941809745677</v>
      </c>
      <c r="AL1952" s="95">
        <f t="shared" si="458"/>
        <v>0</v>
      </c>
      <c r="AM1952" s="107">
        <v>0</v>
      </c>
      <c r="AN1952" s="98">
        <f t="shared" si="459"/>
        <v>0</v>
      </c>
      <c r="AO1952" s="99" t="e">
        <f>SUMIF([1]Sheet1!$AB:$AB,E1952,[1]Sheet1!$AA:$AA)</f>
        <v>#VALUE!</v>
      </c>
      <c r="AP1952" s="100">
        <f t="shared" si="460"/>
        <v>1</v>
      </c>
      <c r="AQ1952" s="97">
        <f t="shared" si="461"/>
        <v>0</v>
      </c>
      <c r="AR1952" s="100">
        <f t="shared" si="462"/>
        <v>0.99456173642522683</v>
      </c>
      <c r="AS1952" s="101">
        <f t="shared" si="463"/>
        <v>2.248422580391285E-2</v>
      </c>
      <c r="AT1952" s="100">
        <v>0.13382829726409717</v>
      </c>
      <c r="AU1952" s="108">
        <f t="shared" si="464"/>
        <v>1</v>
      </c>
    </row>
    <row r="1953" spans="1:47" hidden="1">
      <c r="A1953" s="21">
        <v>44927</v>
      </c>
      <c r="B1953" s="22" t="s">
        <v>13</v>
      </c>
      <c r="C1953" s="22" t="s">
        <v>1697</v>
      </c>
      <c r="D1953" s="22" t="s">
        <v>2150</v>
      </c>
      <c r="E1953" s="22">
        <v>1000267652</v>
      </c>
      <c r="F1953" s="22" t="s">
        <v>32</v>
      </c>
      <c r="G1953" s="22">
        <v>1069250</v>
      </c>
      <c r="H1953" s="36" t="s">
        <v>20</v>
      </c>
      <c r="I1953" s="4" t="s">
        <v>3535</v>
      </c>
      <c r="J1953" s="4" t="s">
        <v>3572</v>
      </c>
      <c r="K1953" s="25">
        <v>1494.8000000000175</v>
      </c>
      <c r="L1953" s="25">
        <v>1494.8000000000175</v>
      </c>
      <c r="M1953" s="26">
        <v>0</v>
      </c>
      <c r="N1953" s="26">
        <v>0</v>
      </c>
      <c r="O1953" s="26">
        <v>11</v>
      </c>
      <c r="P1953" s="26">
        <v>0</v>
      </c>
      <c r="Q1953" s="26">
        <v>2064.4</v>
      </c>
      <c r="R1953" s="27">
        <v>0</v>
      </c>
      <c r="S1953" s="27">
        <v>130805.50000000001</v>
      </c>
      <c r="T1953" s="28">
        <v>0</v>
      </c>
      <c r="U1953" s="27">
        <v>135600</v>
      </c>
      <c r="V1953" s="29">
        <v>0</v>
      </c>
      <c r="W1953" s="26">
        <v>7</v>
      </c>
      <c r="X1953" s="30">
        <f t="shared" si="450"/>
        <v>11</v>
      </c>
      <c r="Y1953" s="31">
        <f t="shared" si="451"/>
        <v>2064.4</v>
      </c>
      <c r="Z1953" s="31">
        <f t="shared" si="452"/>
        <v>130805.50000000001</v>
      </c>
      <c r="AA1953" s="31">
        <f t="shared" si="453"/>
        <v>135600</v>
      </c>
      <c r="AB1953" s="5">
        <v>7</v>
      </c>
      <c r="AC1953" s="6">
        <v>91996.44</v>
      </c>
      <c r="AD1953" s="30">
        <v>2</v>
      </c>
      <c r="AE1953" s="67">
        <f t="shared" si="454"/>
        <v>0.63636363636363635</v>
      </c>
      <c r="AF1953" s="70">
        <f>IF(C1953=Sheet6!$E$3,Sheet6!$E$4,IF('January 2023'!C1953=Sheet6!$F$3,Sheet6!$F$4,IF('January 2023'!C1953=Sheet6!$G$3,Sheet6!$G$4,IF('January 2023'!C1953=Sheet6!$H$3,Sheet6!$H$4,IF('January 2023'!C1953=Sheet6!$I$3,Sheet6!$I$4,IF('January 2023'!C1953=Sheet6!$J$3,Sheet6!$J$4,IF('January 2023'!C1953=Sheet6!$K$3,Sheet6!$K$4,IF('January 2023'!C1953=Sheet6!$L$3,Sheet6!$L$4))))))))</f>
        <v>0.13382829726409717</v>
      </c>
      <c r="AG1953" s="74">
        <f t="shared" si="455"/>
        <v>1.3810543216483651</v>
      </c>
      <c r="AH1953" s="71">
        <v>0.81</v>
      </c>
      <c r="AI1953" s="72">
        <f t="shared" si="456"/>
        <v>1</v>
      </c>
      <c r="AJ1953" s="73">
        <f t="shared" si="457"/>
        <v>0.63636363636363635</v>
      </c>
      <c r="AK1953" s="73">
        <v>0.70834941809745677</v>
      </c>
      <c r="AL1953" s="95">
        <f t="shared" si="458"/>
        <v>0</v>
      </c>
      <c r="AM1953" s="107">
        <v>0</v>
      </c>
      <c r="AN1953" s="98">
        <f t="shared" si="459"/>
        <v>0</v>
      </c>
      <c r="AO1953" s="99" t="e">
        <f>SUMIF([1]Sheet1!$AB:$AB,E1953,[1]Sheet1!$AA:$AA)</f>
        <v>#VALUE!</v>
      </c>
      <c r="AP1953" s="100">
        <f t="shared" si="460"/>
        <v>1</v>
      </c>
      <c r="AQ1953" s="97">
        <f t="shared" si="461"/>
        <v>0</v>
      </c>
      <c r="AR1953" s="100">
        <f t="shared" si="462"/>
        <v>1.036653657529691</v>
      </c>
      <c r="AS1953" s="101">
        <f t="shared" si="463"/>
        <v>-0.431675013783964</v>
      </c>
      <c r="AT1953" s="100">
        <v>0.13382829726409717</v>
      </c>
      <c r="AU1953" s="108">
        <f t="shared" si="464"/>
        <v>1</v>
      </c>
    </row>
    <row r="1954" spans="1:47" hidden="1">
      <c r="A1954" s="21">
        <v>44927</v>
      </c>
      <c r="B1954" s="23" t="s">
        <v>13</v>
      </c>
      <c r="C1954" s="23" t="s">
        <v>1697</v>
      </c>
      <c r="D1954" s="23" t="s">
        <v>2143</v>
      </c>
      <c r="E1954" s="23">
        <v>1000280407</v>
      </c>
      <c r="F1954" s="23" t="s">
        <v>32</v>
      </c>
      <c r="G1954" s="23">
        <v>1069292</v>
      </c>
      <c r="H1954" s="37" t="s">
        <v>20</v>
      </c>
      <c r="I1954" s="4" t="s">
        <v>3538</v>
      </c>
      <c r="J1954" s="4" t="s">
        <v>3575</v>
      </c>
      <c r="K1954" s="24">
        <v>1494.5999999999913</v>
      </c>
      <c r="L1954" s="24">
        <v>1494.5999999999913</v>
      </c>
      <c r="M1954" s="29">
        <v>0</v>
      </c>
      <c r="N1954" s="29">
        <v>0</v>
      </c>
      <c r="O1954" s="29">
        <v>10</v>
      </c>
      <c r="P1954" s="29">
        <v>0</v>
      </c>
      <c r="Q1954" s="29">
        <v>782.4</v>
      </c>
      <c r="R1954" s="28">
        <v>0</v>
      </c>
      <c r="S1954" s="28">
        <v>51999.999999999993</v>
      </c>
      <c r="T1954" s="28">
        <v>0</v>
      </c>
      <c r="U1954" s="28">
        <v>52000</v>
      </c>
      <c r="V1954" s="29">
        <v>0</v>
      </c>
      <c r="W1954" s="29">
        <v>5</v>
      </c>
      <c r="X1954" s="32">
        <f t="shared" si="450"/>
        <v>10</v>
      </c>
      <c r="Y1954" s="33">
        <f t="shared" si="451"/>
        <v>782.4</v>
      </c>
      <c r="Z1954" s="33">
        <f t="shared" si="452"/>
        <v>51999.999999999993</v>
      </c>
      <c r="AA1954" s="33">
        <f t="shared" si="453"/>
        <v>52000</v>
      </c>
      <c r="AB1954" s="5">
        <v>5</v>
      </c>
      <c r="AC1954" s="6">
        <v>420286.38</v>
      </c>
      <c r="AD1954" s="32">
        <v>1</v>
      </c>
      <c r="AE1954" s="67">
        <f t="shared" si="454"/>
        <v>0.5</v>
      </c>
      <c r="AF1954" s="70">
        <f>IF(C1954=Sheet6!$E$3,Sheet6!$E$4,IF('January 2023'!C1954=Sheet6!$F$3,Sheet6!$F$4,IF('January 2023'!C1954=Sheet6!$G$3,Sheet6!$G$4,IF('January 2023'!C1954=Sheet6!$H$3,Sheet6!$H$4,IF('January 2023'!C1954=Sheet6!$I$3,Sheet6!$I$4,IF('January 2023'!C1954=Sheet6!$J$3,Sheet6!$J$4,IF('January 2023'!C1954=Sheet6!$K$3,Sheet6!$K$4,IF('January 2023'!C1954=Sheet6!$L$3,Sheet6!$L$4))))))))</f>
        <v>0.13382829726409717</v>
      </c>
      <c r="AG1954" s="74">
        <f t="shared" si="455"/>
        <v>0.52348454435969793</v>
      </c>
      <c r="AH1954" s="71">
        <v>0.81</v>
      </c>
      <c r="AI1954" s="72">
        <f t="shared" si="456"/>
        <v>0</v>
      </c>
      <c r="AJ1954" s="73">
        <f t="shared" si="457"/>
        <v>0.5</v>
      </c>
      <c r="AK1954" s="73">
        <v>0.70834941809745677</v>
      </c>
      <c r="AL1954" s="95">
        <f t="shared" si="458"/>
        <v>0</v>
      </c>
      <c r="AM1954" s="107">
        <v>0</v>
      </c>
      <c r="AN1954" s="98">
        <f t="shared" si="459"/>
        <v>428.22599999999295</v>
      </c>
      <c r="AO1954" s="99" t="e">
        <f>SUMIF([1]Sheet1!$AB:$AB,E1954,[1]Sheet1!$AA:$AA)</f>
        <v>#VALUE!</v>
      </c>
      <c r="AP1954" s="100" t="str">
        <f t="shared" si="460"/>
        <v/>
      </c>
      <c r="AQ1954" s="97">
        <f t="shared" si="461"/>
        <v>1</v>
      </c>
      <c r="AR1954" s="100">
        <f t="shared" si="462"/>
        <v>1.0000000000000002</v>
      </c>
      <c r="AS1954" s="101">
        <f t="shared" si="463"/>
        <v>0.47651545564030195</v>
      </c>
      <c r="AT1954" s="100">
        <v>0.13382829726409717</v>
      </c>
      <c r="AU1954" s="108">
        <f t="shared" si="464"/>
        <v>0</v>
      </c>
    </row>
    <row r="1955" spans="1:47" hidden="1">
      <c r="A1955" s="21">
        <v>44927</v>
      </c>
      <c r="B1955" s="22" t="s">
        <v>13</v>
      </c>
      <c r="C1955" s="22" t="s">
        <v>1697</v>
      </c>
      <c r="D1955" s="22" t="s">
        <v>2144</v>
      </c>
      <c r="E1955" s="22">
        <v>1001610862</v>
      </c>
      <c r="F1955" s="22" t="s">
        <v>32</v>
      </c>
      <c r="G1955" s="22">
        <v>1069250</v>
      </c>
      <c r="H1955" s="36" t="s">
        <v>20</v>
      </c>
      <c r="I1955" s="4" t="s">
        <v>3535</v>
      </c>
      <c r="J1955" s="4" t="s">
        <v>3572</v>
      </c>
      <c r="K1955" s="25">
        <v>1365.1100000000006</v>
      </c>
      <c r="L1955" s="25">
        <v>1365.1100000000006</v>
      </c>
      <c r="M1955" s="26">
        <v>0</v>
      </c>
      <c r="N1955" s="26">
        <v>0</v>
      </c>
      <c r="O1955" s="26">
        <v>8</v>
      </c>
      <c r="P1955" s="26">
        <v>0</v>
      </c>
      <c r="Q1955" s="26">
        <v>1511.6999999999998</v>
      </c>
      <c r="R1955" s="27">
        <v>0</v>
      </c>
      <c r="S1955" s="27">
        <v>96032.37</v>
      </c>
      <c r="T1955" s="28">
        <v>0</v>
      </c>
      <c r="U1955" s="27">
        <v>116300</v>
      </c>
      <c r="V1955" s="29">
        <v>0</v>
      </c>
      <c r="W1955" s="26">
        <v>6</v>
      </c>
      <c r="X1955" s="30">
        <f t="shared" si="450"/>
        <v>8</v>
      </c>
      <c r="Y1955" s="31">
        <f t="shared" si="451"/>
        <v>1511.6999999999998</v>
      </c>
      <c r="Z1955" s="31">
        <f t="shared" si="452"/>
        <v>96032.37</v>
      </c>
      <c r="AA1955" s="31">
        <f t="shared" si="453"/>
        <v>116300</v>
      </c>
      <c r="AB1955" s="5">
        <v>6</v>
      </c>
      <c r="AC1955" s="6">
        <v>5473605.7699999996</v>
      </c>
      <c r="AD1955" s="30">
        <v>7</v>
      </c>
      <c r="AE1955" s="67">
        <f t="shared" si="454"/>
        <v>0.75</v>
      </c>
      <c r="AF1955" s="70">
        <f>IF(C1955=Sheet6!$E$3,Sheet6!$E$4,IF('January 2023'!C1955=Sheet6!$F$3,Sheet6!$F$4,IF('January 2023'!C1955=Sheet6!$G$3,Sheet6!$G$4,IF('January 2023'!C1955=Sheet6!$H$3,Sheet6!$H$4,IF('January 2023'!C1955=Sheet6!$I$3,Sheet6!$I$4,IF('January 2023'!C1955=Sheet6!$J$3,Sheet6!$J$4,IF('January 2023'!C1955=Sheet6!$K$3,Sheet6!$K$4,IF('January 2023'!C1955=Sheet6!$L$3,Sheet6!$L$4))))))))</f>
        <v>0.13382829726409717</v>
      </c>
      <c r="AG1955" s="74">
        <f t="shared" si="455"/>
        <v>1.1073832877936571</v>
      </c>
      <c r="AH1955" s="71">
        <v>0.81</v>
      </c>
      <c r="AI1955" s="72">
        <f t="shared" si="456"/>
        <v>1</v>
      </c>
      <c r="AJ1955" s="73">
        <f t="shared" si="457"/>
        <v>0.75</v>
      </c>
      <c r="AK1955" s="73">
        <v>0.70834941809745677</v>
      </c>
      <c r="AL1955" s="95">
        <f t="shared" si="458"/>
        <v>1</v>
      </c>
      <c r="AM1955" s="107">
        <v>0</v>
      </c>
      <c r="AN1955" s="98">
        <f t="shared" si="459"/>
        <v>0</v>
      </c>
      <c r="AO1955" s="99" t="e">
        <f>SUMIF([1]Sheet1!$AB:$AB,E1955,[1]Sheet1!$AA:$AA)</f>
        <v>#VALUE!</v>
      </c>
      <c r="AP1955" s="100">
        <f t="shared" si="460"/>
        <v>1</v>
      </c>
      <c r="AQ1955" s="97">
        <f t="shared" si="461"/>
        <v>0</v>
      </c>
      <c r="AR1955" s="100">
        <f t="shared" si="462"/>
        <v>1.211049982417387</v>
      </c>
      <c r="AS1955" s="101">
        <f t="shared" si="463"/>
        <v>-0.34109651121181672</v>
      </c>
      <c r="AT1955" s="100">
        <v>0.13382829726409717</v>
      </c>
      <c r="AU1955" s="108">
        <f t="shared" si="464"/>
        <v>1</v>
      </c>
    </row>
    <row r="1956" spans="1:47" hidden="1">
      <c r="A1956" s="21">
        <v>44927</v>
      </c>
      <c r="B1956" s="22" t="s">
        <v>13</v>
      </c>
      <c r="C1956" s="22" t="s">
        <v>1697</v>
      </c>
      <c r="D1956" s="22" t="s">
        <v>2078</v>
      </c>
      <c r="E1956" s="22">
        <v>1000270914</v>
      </c>
      <c r="F1956" s="22" t="s">
        <v>32</v>
      </c>
      <c r="G1956" s="22">
        <v>1069292</v>
      </c>
      <c r="H1956" s="36" t="s">
        <v>20</v>
      </c>
      <c r="I1956" s="4" t="s">
        <v>3538</v>
      </c>
      <c r="J1956" s="4" t="s">
        <v>3575</v>
      </c>
      <c r="K1956" s="25">
        <v>1313.0999999999913</v>
      </c>
      <c r="L1956" s="25">
        <v>1313.0999999999913</v>
      </c>
      <c r="M1956" s="26">
        <v>1</v>
      </c>
      <c r="N1956" s="26">
        <v>0</v>
      </c>
      <c r="O1956" s="26">
        <v>7</v>
      </c>
      <c r="P1956" s="26">
        <v>339</v>
      </c>
      <c r="Q1956" s="26">
        <v>1624.2</v>
      </c>
      <c r="R1956" s="27">
        <v>21452.639999999999</v>
      </c>
      <c r="S1956" s="27">
        <v>99496.339999999982</v>
      </c>
      <c r="T1956" s="28">
        <v>21000</v>
      </c>
      <c r="U1956" s="27">
        <v>465700</v>
      </c>
      <c r="V1956" s="29">
        <v>1</v>
      </c>
      <c r="W1956" s="26">
        <v>7</v>
      </c>
      <c r="X1956" s="30">
        <f t="shared" si="450"/>
        <v>8</v>
      </c>
      <c r="Y1956" s="31">
        <f t="shared" si="451"/>
        <v>1963.2</v>
      </c>
      <c r="Z1956" s="31">
        <f t="shared" si="452"/>
        <v>120948.97999999998</v>
      </c>
      <c r="AA1956" s="31">
        <f t="shared" si="453"/>
        <v>486700</v>
      </c>
      <c r="AB1956" s="5">
        <v>8</v>
      </c>
      <c r="AC1956" s="6">
        <v>1684.62</v>
      </c>
      <c r="AD1956" s="30">
        <v>0</v>
      </c>
      <c r="AE1956" s="67">
        <f t="shared" si="454"/>
        <v>1</v>
      </c>
      <c r="AF1956" s="70">
        <f>IF(C1956=Sheet6!$E$3,Sheet6!$E$4,IF('January 2023'!C1956=Sheet6!$F$3,Sheet6!$F$4,IF('January 2023'!C1956=Sheet6!$G$3,Sheet6!$G$4,IF('January 2023'!C1956=Sheet6!$H$3,Sheet6!$H$4,IF('January 2023'!C1956=Sheet6!$I$3,Sheet6!$I$4,IF('January 2023'!C1956=Sheet6!$J$3,Sheet6!$J$4,IF('January 2023'!C1956=Sheet6!$K$3,Sheet6!$K$4,IF('January 2023'!C1956=Sheet6!$L$3,Sheet6!$L$4))))))))</f>
        <v>0.13382829726409717</v>
      </c>
      <c r="AG1956" s="74">
        <f t="shared" si="455"/>
        <v>1.4950879597898203</v>
      </c>
      <c r="AH1956" s="71">
        <v>0.81</v>
      </c>
      <c r="AI1956" s="72">
        <f t="shared" si="456"/>
        <v>1</v>
      </c>
      <c r="AJ1956" s="73">
        <f t="shared" si="457"/>
        <v>1</v>
      </c>
      <c r="AK1956" s="73">
        <v>0.70834941809745677</v>
      </c>
      <c r="AL1956" s="95">
        <f t="shared" si="458"/>
        <v>1</v>
      </c>
      <c r="AM1956" s="107">
        <v>0</v>
      </c>
      <c r="AN1956" s="98">
        <f t="shared" si="459"/>
        <v>0</v>
      </c>
      <c r="AO1956" s="99" t="e">
        <f>SUMIF([1]Sheet1!$AB:$AB,E1956,[1]Sheet1!$AA:$AA)</f>
        <v>#VALUE!</v>
      </c>
      <c r="AP1956" s="100">
        <f t="shared" si="460"/>
        <v>1</v>
      </c>
      <c r="AQ1956" s="97">
        <f t="shared" si="461"/>
        <v>0</v>
      </c>
      <c r="AR1956" s="100">
        <f t="shared" si="462"/>
        <v>4.0240107853741307</v>
      </c>
      <c r="AS1956" s="101">
        <f t="shared" si="463"/>
        <v>-5.0162500752772416</v>
      </c>
      <c r="AT1956" s="100">
        <v>0.13382829726409717</v>
      </c>
      <c r="AU1956" s="108">
        <f t="shared" si="464"/>
        <v>1</v>
      </c>
    </row>
    <row r="1957" spans="1:47" hidden="1">
      <c r="A1957" s="21">
        <v>44927</v>
      </c>
      <c r="B1957" s="22" t="s">
        <v>13</v>
      </c>
      <c r="C1957" s="22" t="s">
        <v>1697</v>
      </c>
      <c r="D1957" s="22" t="s">
        <v>2156</v>
      </c>
      <c r="E1957" s="22">
        <v>1000282684</v>
      </c>
      <c r="F1957" s="22" t="s">
        <v>32</v>
      </c>
      <c r="G1957" s="22">
        <v>1069246</v>
      </c>
      <c r="H1957" s="36" t="s">
        <v>20</v>
      </c>
      <c r="I1957" s="4" t="s">
        <v>3535</v>
      </c>
      <c r="J1957" s="4" t="s">
        <v>3572</v>
      </c>
      <c r="K1957" s="25">
        <v>1299.5999999999913</v>
      </c>
      <c r="L1957" s="25">
        <v>1299.5999999999913</v>
      </c>
      <c r="M1957" s="26">
        <v>0</v>
      </c>
      <c r="N1957" s="26">
        <v>0</v>
      </c>
      <c r="O1957" s="26">
        <v>9</v>
      </c>
      <c r="P1957" s="26">
        <v>0</v>
      </c>
      <c r="Q1957" s="26">
        <v>1550.8999999999999</v>
      </c>
      <c r="R1957" s="27">
        <v>0</v>
      </c>
      <c r="S1957" s="27">
        <v>97700</v>
      </c>
      <c r="T1957" s="28">
        <v>0</v>
      </c>
      <c r="U1957" s="27">
        <v>97700</v>
      </c>
      <c r="V1957" s="29">
        <v>0</v>
      </c>
      <c r="W1957" s="26">
        <v>6</v>
      </c>
      <c r="X1957" s="30">
        <f t="shared" si="450"/>
        <v>9</v>
      </c>
      <c r="Y1957" s="31">
        <f t="shared" si="451"/>
        <v>1550.8999999999999</v>
      </c>
      <c r="Z1957" s="31">
        <f t="shared" si="452"/>
        <v>97700</v>
      </c>
      <c r="AA1957" s="31">
        <f t="shared" si="453"/>
        <v>97700</v>
      </c>
      <c r="AB1957" s="5">
        <v>6</v>
      </c>
      <c r="AC1957" s="6">
        <v>727377.21</v>
      </c>
      <c r="AD1957" s="30">
        <v>1</v>
      </c>
      <c r="AE1957" s="67">
        <f t="shared" si="454"/>
        <v>0.66666666666666663</v>
      </c>
      <c r="AF1957" s="70">
        <f>IF(C1957=Sheet6!$E$3,Sheet6!$E$4,IF('January 2023'!C1957=Sheet6!$F$3,Sheet6!$F$4,IF('January 2023'!C1957=Sheet6!$G$3,Sheet6!$G$4,IF('January 2023'!C1957=Sheet6!$H$3,Sheet6!$H$4,IF('January 2023'!C1957=Sheet6!$I$3,Sheet6!$I$4,IF('January 2023'!C1957=Sheet6!$J$3,Sheet6!$J$4,IF('January 2023'!C1957=Sheet6!$K$3,Sheet6!$K$4,IF('January 2023'!C1957=Sheet6!$L$3,Sheet6!$L$4))))))))</f>
        <v>0.13382829726409717</v>
      </c>
      <c r="AG1957" s="74">
        <f t="shared" si="455"/>
        <v>1.1933671899045939</v>
      </c>
      <c r="AH1957" s="71">
        <v>0.81</v>
      </c>
      <c r="AI1957" s="72">
        <f t="shared" si="456"/>
        <v>1</v>
      </c>
      <c r="AJ1957" s="73">
        <f t="shared" si="457"/>
        <v>0.66666666666666663</v>
      </c>
      <c r="AK1957" s="73">
        <v>0.70834941809745677</v>
      </c>
      <c r="AL1957" s="95">
        <f t="shared" si="458"/>
        <v>0</v>
      </c>
      <c r="AM1957" s="107">
        <v>0</v>
      </c>
      <c r="AN1957" s="98">
        <f t="shared" si="459"/>
        <v>0</v>
      </c>
      <c r="AO1957" s="99" t="e">
        <f>SUMIF([1]Sheet1!$AB:$AB,E1957,[1]Sheet1!$AA:$AA)</f>
        <v>#VALUE!</v>
      </c>
      <c r="AP1957" s="100">
        <f t="shared" si="460"/>
        <v>1</v>
      </c>
      <c r="AQ1957" s="97">
        <f t="shared" si="461"/>
        <v>0</v>
      </c>
      <c r="AR1957" s="100">
        <f t="shared" si="462"/>
        <v>1</v>
      </c>
      <c r="AS1957" s="101">
        <f t="shared" si="463"/>
        <v>-0.19336718990459389</v>
      </c>
      <c r="AT1957" s="100">
        <v>0.13382829726409717</v>
      </c>
      <c r="AU1957" s="108">
        <f t="shared" si="464"/>
        <v>1</v>
      </c>
    </row>
    <row r="1958" spans="1:47" hidden="1">
      <c r="A1958" s="21">
        <v>44927</v>
      </c>
      <c r="B1958" s="23" t="s">
        <v>13</v>
      </c>
      <c r="C1958" s="23" t="s">
        <v>1697</v>
      </c>
      <c r="D1958" s="23" t="s">
        <v>2145</v>
      </c>
      <c r="E1958" s="23">
        <v>1000270170</v>
      </c>
      <c r="F1958" s="23" t="s">
        <v>32</v>
      </c>
      <c r="G1958" s="23">
        <v>1069292</v>
      </c>
      <c r="H1958" s="37" t="s">
        <v>20</v>
      </c>
      <c r="I1958" s="4" t="s">
        <v>3538</v>
      </c>
      <c r="J1958" s="4" t="s">
        <v>3575</v>
      </c>
      <c r="K1958" s="24">
        <v>1281.1553408279999</v>
      </c>
      <c r="L1958" s="24">
        <v>1281.1553408279999</v>
      </c>
      <c r="M1958" s="29">
        <v>1</v>
      </c>
      <c r="N1958" s="29">
        <v>0</v>
      </c>
      <c r="O1958" s="29">
        <v>29</v>
      </c>
      <c r="P1958" s="29">
        <v>100</v>
      </c>
      <c r="Q1958" s="29">
        <v>5334.4000000000005</v>
      </c>
      <c r="R1958" s="28">
        <v>6328.21</v>
      </c>
      <c r="S1958" s="28">
        <v>340596.48999999993</v>
      </c>
      <c r="T1958" s="28">
        <v>6000</v>
      </c>
      <c r="U1958" s="28">
        <v>343840</v>
      </c>
      <c r="V1958" s="29">
        <v>1</v>
      </c>
      <c r="W1958" s="29">
        <v>22</v>
      </c>
      <c r="X1958" s="32">
        <f t="shared" si="450"/>
        <v>30</v>
      </c>
      <c r="Y1958" s="33">
        <f t="shared" si="451"/>
        <v>5434.4000000000005</v>
      </c>
      <c r="Z1958" s="33">
        <f t="shared" si="452"/>
        <v>346924.69999999995</v>
      </c>
      <c r="AA1958" s="33">
        <f t="shared" si="453"/>
        <v>349840</v>
      </c>
      <c r="AB1958" s="5">
        <v>23</v>
      </c>
      <c r="AC1958" s="6">
        <v>1017744.02</v>
      </c>
      <c r="AD1958" s="32">
        <v>2</v>
      </c>
      <c r="AE1958" s="67">
        <f t="shared" si="454"/>
        <v>0.76666666666666672</v>
      </c>
      <c r="AF1958" s="70">
        <f>IF(C1958=Sheet6!$E$3,Sheet6!$E$4,IF('January 2023'!C1958=Sheet6!$F$3,Sheet6!$F$4,IF('January 2023'!C1958=Sheet6!$G$3,Sheet6!$G$4,IF('January 2023'!C1958=Sheet6!$H$3,Sheet6!$H$4,IF('January 2023'!C1958=Sheet6!$I$3,Sheet6!$I$4,IF('January 2023'!C1958=Sheet6!$J$3,Sheet6!$J$4,IF('January 2023'!C1958=Sheet6!$K$3,Sheet6!$K$4,IF('January 2023'!C1958=Sheet6!$L$3,Sheet6!$L$4))))))))</f>
        <v>0.13382829726409717</v>
      </c>
      <c r="AG1958" s="74">
        <f t="shared" si="455"/>
        <v>4.2417963121379128</v>
      </c>
      <c r="AH1958" s="71">
        <v>0.81</v>
      </c>
      <c r="AI1958" s="72">
        <f t="shared" si="456"/>
        <v>1</v>
      </c>
      <c r="AJ1958" s="73">
        <f t="shared" si="457"/>
        <v>0.76666666666666672</v>
      </c>
      <c r="AK1958" s="73">
        <v>0.70834941809745677</v>
      </c>
      <c r="AL1958" s="95">
        <f t="shared" si="458"/>
        <v>1</v>
      </c>
      <c r="AM1958" s="107">
        <v>0</v>
      </c>
      <c r="AN1958" s="98">
        <f t="shared" si="459"/>
        <v>0</v>
      </c>
      <c r="AO1958" s="99" t="e">
        <f>SUMIF([1]Sheet1!$AB:$AB,E1958,[1]Sheet1!$AA:$AA)</f>
        <v>#VALUE!</v>
      </c>
      <c r="AP1958" s="100">
        <f t="shared" si="460"/>
        <v>1</v>
      </c>
      <c r="AQ1958" s="97">
        <f t="shared" si="461"/>
        <v>0</v>
      </c>
      <c r="AR1958" s="100">
        <f t="shared" si="462"/>
        <v>1.008403264454794</v>
      </c>
      <c r="AS1958" s="101">
        <f t="shared" si="463"/>
        <v>-3.2774412483121775</v>
      </c>
      <c r="AT1958" s="100">
        <v>0.13382829726409717</v>
      </c>
      <c r="AU1958" s="108">
        <f t="shared" si="464"/>
        <v>1</v>
      </c>
    </row>
    <row r="1959" spans="1:47" hidden="1">
      <c r="A1959" s="21">
        <v>44927</v>
      </c>
      <c r="B1959" s="22" t="s">
        <v>13</v>
      </c>
      <c r="C1959" s="22" t="s">
        <v>1697</v>
      </c>
      <c r="D1959" s="22" t="s">
        <v>2132</v>
      </c>
      <c r="E1959" s="22">
        <v>1000270979</v>
      </c>
      <c r="F1959" s="22" t="s">
        <v>32</v>
      </c>
      <c r="G1959" s="22">
        <v>1069292</v>
      </c>
      <c r="H1959" s="36" t="s">
        <v>20</v>
      </c>
      <c r="I1959" s="4" t="s">
        <v>3535</v>
      </c>
      <c r="J1959" s="4" t="s">
        <v>3572</v>
      </c>
      <c r="K1959" s="25">
        <v>1211.5999999999767</v>
      </c>
      <c r="L1959" s="25">
        <v>1211.5999999999767</v>
      </c>
      <c r="M1959" s="26">
        <v>0</v>
      </c>
      <c r="N1959" s="26">
        <v>0</v>
      </c>
      <c r="O1959" s="26">
        <v>3</v>
      </c>
      <c r="P1959" s="26">
        <v>0</v>
      </c>
      <c r="Q1959" s="26">
        <v>1320.2</v>
      </c>
      <c r="R1959" s="27">
        <v>0</v>
      </c>
      <c r="S1959" s="27">
        <v>85195.71</v>
      </c>
      <c r="T1959" s="28">
        <v>0</v>
      </c>
      <c r="U1959" s="27">
        <v>84000</v>
      </c>
      <c r="V1959" s="29">
        <v>0</v>
      </c>
      <c r="W1959" s="26">
        <v>2</v>
      </c>
      <c r="X1959" s="30">
        <f t="shared" si="450"/>
        <v>3</v>
      </c>
      <c r="Y1959" s="31">
        <f t="shared" si="451"/>
        <v>1320.2</v>
      </c>
      <c r="Z1959" s="31">
        <f t="shared" si="452"/>
        <v>85195.71</v>
      </c>
      <c r="AA1959" s="31">
        <f t="shared" si="453"/>
        <v>84000</v>
      </c>
      <c r="AB1959" s="5">
        <v>2</v>
      </c>
      <c r="AC1959" s="6">
        <v>646634.54</v>
      </c>
      <c r="AD1959" s="30">
        <v>1</v>
      </c>
      <c r="AE1959" s="67">
        <f t="shared" si="454"/>
        <v>0.66666666666666663</v>
      </c>
      <c r="AF1959" s="70">
        <f>IF(C1959=Sheet6!$E$3,Sheet6!$E$4,IF('January 2023'!C1959=Sheet6!$F$3,Sheet6!$F$4,IF('January 2023'!C1959=Sheet6!$G$3,Sheet6!$G$4,IF('January 2023'!C1959=Sheet6!$H$3,Sheet6!$H$4,IF('January 2023'!C1959=Sheet6!$I$3,Sheet6!$I$4,IF('January 2023'!C1959=Sheet6!$J$3,Sheet6!$J$4,IF('January 2023'!C1959=Sheet6!$K$3,Sheet6!$K$4,IF('January 2023'!C1959=Sheet6!$L$3,Sheet6!$L$4))))))))</f>
        <v>0.13382829726409717</v>
      </c>
      <c r="AG1959" s="74">
        <f t="shared" si="455"/>
        <v>1.089633542423263</v>
      </c>
      <c r="AH1959" s="71">
        <v>0.81</v>
      </c>
      <c r="AI1959" s="72">
        <f t="shared" si="456"/>
        <v>1</v>
      </c>
      <c r="AJ1959" s="73">
        <f t="shared" si="457"/>
        <v>0.66666666666666663</v>
      </c>
      <c r="AK1959" s="73">
        <v>0.70834941809745677</v>
      </c>
      <c r="AL1959" s="95">
        <f t="shared" si="458"/>
        <v>0</v>
      </c>
      <c r="AM1959" s="107">
        <v>0</v>
      </c>
      <c r="AN1959" s="98">
        <f t="shared" si="459"/>
        <v>0</v>
      </c>
      <c r="AO1959" s="99" t="e">
        <f>SUMIF([1]Sheet1!$AB:$AB,E1959,[1]Sheet1!$AA:$AA)</f>
        <v>#VALUE!</v>
      </c>
      <c r="AP1959" s="100">
        <f t="shared" si="460"/>
        <v>1</v>
      </c>
      <c r="AQ1959" s="97">
        <f t="shared" si="461"/>
        <v>0</v>
      </c>
      <c r="AR1959" s="100">
        <f t="shared" si="462"/>
        <v>0.98596513838548905</v>
      </c>
      <c r="AS1959" s="101">
        <f t="shared" si="463"/>
        <v>-7.4340686444823278E-2</v>
      </c>
      <c r="AT1959" s="100">
        <v>0.13382829726409717</v>
      </c>
      <c r="AU1959" s="108">
        <f t="shared" si="464"/>
        <v>1</v>
      </c>
    </row>
    <row r="1960" spans="1:47" hidden="1">
      <c r="A1960" s="21">
        <v>44927</v>
      </c>
      <c r="B1960" s="22" t="s">
        <v>13</v>
      </c>
      <c r="C1960" s="22" t="s">
        <v>1697</v>
      </c>
      <c r="D1960" s="22" t="s">
        <v>2065</v>
      </c>
      <c r="E1960" s="22">
        <v>1001604918</v>
      </c>
      <c r="F1960" s="22" t="s">
        <v>32</v>
      </c>
      <c r="G1960" s="22">
        <v>1069292</v>
      </c>
      <c r="H1960" s="36" t="s">
        <v>20</v>
      </c>
      <c r="I1960" s="4" t="s">
        <v>3538</v>
      </c>
      <c r="J1960" s="4" t="s">
        <v>3575</v>
      </c>
      <c r="K1960" s="25">
        <v>1117.0800000000017</v>
      </c>
      <c r="L1960" s="25">
        <v>1117.0800000000017</v>
      </c>
      <c r="M1960" s="26">
        <v>1</v>
      </c>
      <c r="N1960" s="26">
        <v>0</v>
      </c>
      <c r="O1960" s="26">
        <v>7</v>
      </c>
      <c r="P1960" s="26">
        <v>288</v>
      </c>
      <c r="Q1960" s="26">
        <v>1382.2</v>
      </c>
      <c r="R1960" s="27">
        <v>18225.260000000002</v>
      </c>
      <c r="S1960" s="27">
        <v>46656.71</v>
      </c>
      <c r="T1960" s="28">
        <v>20000</v>
      </c>
      <c r="U1960" s="27">
        <v>53500</v>
      </c>
      <c r="V1960" s="29">
        <v>1</v>
      </c>
      <c r="W1960" s="26">
        <v>3</v>
      </c>
      <c r="X1960" s="30">
        <f t="shared" si="450"/>
        <v>8</v>
      </c>
      <c r="Y1960" s="31">
        <f t="shared" si="451"/>
        <v>1670.2</v>
      </c>
      <c r="Z1960" s="31">
        <f t="shared" si="452"/>
        <v>64881.97</v>
      </c>
      <c r="AA1960" s="31">
        <f t="shared" si="453"/>
        <v>73500</v>
      </c>
      <c r="AB1960" s="5">
        <v>4</v>
      </c>
      <c r="AC1960" s="6">
        <v>228560.08</v>
      </c>
      <c r="AD1960" s="30">
        <v>1</v>
      </c>
      <c r="AE1960" s="67">
        <f t="shared" si="454"/>
        <v>0.5</v>
      </c>
      <c r="AF1960" s="70">
        <f>IF(C1960=Sheet6!$E$3,Sheet6!$E$4,IF('January 2023'!C1960=Sheet6!$F$3,Sheet6!$F$4,IF('January 2023'!C1960=Sheet6!$G$3,Sheet6!$G$4,IF('January 2023'!C1960=Sheet6!$H$3,Sheet6!$H$4,IF('January 2023'!C1960=Sheet6!$I$3,Sheet6!$I$4,IF('January 2023'!C1960=Sheet6!$J$3,Sheet6!$J$4,IF('January 2023'!C1960=Sheet6!$K$3,Sheet6!$K$4,IF('January 2023'!C1960=Sheet6!$L$3,Sheet6!$L$4))))))))</f>
        <v>0.13382829726409717</v>
      </c>
      <c r="AG1960" s="74">
        <f t="shared" si="455"/>
        <v>1.4951480645969828</v>
      </c>
      <c r="AH1960" s="71">
        <v>0.81</v>
      </c>
      <c r="AI1960" s="72">
        <f t="shared" si="456"/>
        <v>1</v>
      </c>
      <c r="AJ1960" s="73">
        <f t="shared" si="457"/>
        <v>0.5</v>
      </c>
      <c r="AK1960" s="73">
        <v>0.70834941809745677</v>
      </c>
      <c r="AL1960" s="95">
        <f t="shared" si="458"/>
        <v>0</v>
      </c>
      <c r="AM1960" s="107">
        <v>0</v>
      </c>
      <c r="AN1960" s="98">
        <f t="shared" si="459"/>
        <v>0</v>
      </c>
      <c r="AO1960" s="99" t="e">
        <f>SUMIF([1]Sheet1!$AB:$AB,E1960,[1]Sheet1!$AA:$AA)</f>
        <v>#VALUE!</v>
      </c>
      <c r="AP1960" s="100">
        <f t="shared" si="460"/>
        <v>1</v>
      </c>
      <c r="AQ1960" s="97">
        <f t="shared" si="461"/>
        <v>0</v>
      </c>
      <c r="AR1960" s="100">
        <f t="shared" si="462"/>
        <v>1.1328262689927571</v>
      </c>
      <c r="AS1960" s="101">
        <f t="shared" si="463"/>
        <v>-0.69374300360914165</v>
      </c>
      <c r="AT1960" s="100">
        <v>0.13382829726409717</v>
      </c>
      <c r="AU1960" s="108">
        <f t="shared" si="464"/>
        <v>1</v>
      </c>
    </row>
    <row r="1961" spans="1:47" hidden="1">
      <c r="A1961" s="21">
        <v>44927</v>
      </c>
      <c r="B1961" s="23" t="s">
        <v>13</v>
      </c>
      <c r="C1961" s="23" t="s">
        <v>1697</v>
      </c>
      <c r="D1961" s="23" t="s">
        <v>2162</v>
      </c>
      <c r="E1961" s="23">
        <v>1000270487</v>
      </c>
      <c r="F1961" s="23" t="s">
        <v>32</v>
      </c>
      <c r="G1961" s="23">
        <v>1069292</v>
      </c>
      <c r="H1961" s="37" t="s">
        <v>20</v>
      </c>
      <c r="I1961" s="4" t="s">
        <v>3538</v>
      </c>
      <c r="J1961" s="4" t="s">
        <v>3575</v>
      </c>
      <c r="K1961" s="24">
        <v>1083.0600000000013</v>
      </c>
      <c r="L1961" s="24">
        <v>1083.0600000000013</v>
      </c>
      <c r="M1961" s="29">
        <v>0</v>
      </c>
      <c r="N1961" s="29">
        <v>0</v>
      </c>
      <c r="O1961" s="29">
        <v>6</v>
      </c>
      <c r="P1961" s="29">
        <v>0</v>
      </c>
      <c r="Q1961" s="29">
        <v>1141.9000000000001</v>
      </c>
      <c r="R1961" s="28">
        <v>0</v>
      </c>
      <c r="S1961" s="28">
        <v>75096.099999999991</v>
      </c>
      <c r="T1961" s="28">
        <v>0</v>
      </c>
      <c r="U1961" s="28">
        <v>99200</v>
      </c>
      <c r="V1961" s="29">
        <v>0</v>
      </c>
      <c r="W1961" s="29">
        <v>3</v>
      </c>
      <c r="X1961" s="32">
        <f t="shared" si="450"/>
        <v>6</v>
      </c>
      <c r="Y1961" s="33">
        <f t="shared" si="451"/>
        <v>1141.9000000000001</v>
      </c>
      <c r="Z1961" s="33">
        <f t="shared" si="452"/>
        <v>75096.099999999991</v>
      </c>
      <c r="AA1961" s="33">
        <f t="shared" si="453"/>
        <v>99200</v>
      </c>
      <c r="AB1961" s="5">
        <v>3</v>
      </c>
      <c r="AC1961" s="6">
        <v>1344715.71</v>
      </c>
      <c r="AD1961" s="32">
        <v>2</v>
      </c>
      <c r="AE1961" s="67">
        <f t="shared" si="454"/>
        <v>0.5</v>
      </c>
      <c r="AF1961" s="70">
        <f>IF(C1961=Sheet6!$E$3,Sheet6!$E$4,IF('January 2023'!C1961=Sheet6!$F$3,Sheet6!$F$4,IF('January 2023'!C1961=Sheet6!$G$3,Sheet6!$G$4,IF('January 2023'!C1961=Sheet6!$H$3,Sheet6!$H$4,IF('January 2023'!C1961=Sheet6!$I$3,Sheet6!$I$4,IF('January 2023'!C1961=Sheet6!$J$3,Sheet6!$J$4,IF('January 2023'!C1961=Sheet6!$K$3,Sheet6!$K$4,IF('January 2023'!C1961=Sheet6!$L$3,Sheet6!$L$4))))))))</f>
        <v>0.13382829726409717</v>
      </c>
      <c r="AG1961" s="74">
        <f t="shared" si="455"/>
        <v>1.0543275534134755</v>
      </c>
      <c r="AH1961" s="71">
        <v>0.81</v>
      </c>
      <c r="AI1961" s="72">
        <f t="shared" si="456"/>
        <v>1</v>
      </c>
      <c r="AJ1961" s="73">
        <f t="shared" si="457"/>
        <v>0.5</v>
      </c>
      <c r="AK1961" s="73">
        <v>0.70834941809745677</v>
      </c>
      <c r="AL1961" s="95">
        <f t="shared" si="458"/>
        <v>0</v>
      </c>
      <c r="AM1961" s="107">
        <v>0</v>
      </c>
      <c r="AN1961" s="98">
        <f t="shared" si="459"/>
        <v>0</v>
      </c>
      <c r="AO1961" s="99" t="e">
        <f>SUMIF([1]Sheet1!$AB:$AB,E1961,[1]Sheet1!$AA:$AA)</f>
        <v>#VALUE!</v>
      </c>
      <c r="AP1961" s="100">
        <f t="shared" si="460"/>
        <v>1</v>
      </c>
      <c r="AQ1961" s="97">
        <f t="shared" si="461"/>
        <v>0</v>
      </c>
      <c r="AR1961" s="100">
        <f t="shared" si="462"/>
        <v>1.3209740585729486</v>
      </c>
      <c r="AS1961" s="101">
        <f t="shared" si="463"/>
        <v>-0.39273934729788595</v>
      </c>
      <c r="AT1961" s="100">
        <v>0.13382829726409717</v>
      </c>
      <c r="AU1961" s="108">
        <f t="shared" si="464"/>
        <v>1</v>
      </c>
    </row>
    <row r="1962" spans="1:47" hidden="1">
      <c r="A1962" s="21">
        <v>44927</v>
      </c>
      <c r="B1962" s="22" t="s">
        <v>13</v>
      </c>
      <c r="C1962" s="22" t="s">
        <v>1697</v>
      </c>
      <c r="D1962" s="22" t="s">
        <v>2153</v>
      </c>
      <c r="E1962" s="22">
        <v>1000274427</v>
      </c>
      <c r="F1962" s="22" t="s">
        <v>32</v>
      </c>
      <c r="G1962" s="22">
        <v>1069246</v>
      </c>
      <c r="H1962" s="36" t="s">
        <v>20</v>
      </c>
      <c r="I1962" s="4" t="s">
        <v>3537</v>
      </c>
      <c r="J1962" s="4" t="s">
        <v>3574</v>
      </c>
      <c r="K1962" s="25">
        <v>876.3883281599999</v>
      </c>
      <c r="L1962" s="25">
        <v>876.3883281599999</v>
      </c>
      <c r="M1962" s="26">
        <v>0</v>
      </c>
      <c r="N1962" s="26">
        <v>0</v>
      </c>
      <c r="O1962" s="26">
        <v>10</v>
      </c>
      <c r="P1962" s="26">
        <v>0</v>
      </c>
      <c r="Q1962" s="26">
        <v>1448.5</v>
      </c>
      <c r="R1962" s="27">
        <v>0</v>
      </c>
      <c r="S1962" s="27">
        <v>91017.749999999985</v>
      </c>
      <c r="T1962" s="28">
        <v>0</v>
      </c>
      <c r="U1962" s="27">
        <v>112000</v>
      </c>
      <c r="V1962" s="29">
        <v>0</v>
      </c>
      <c r="W1962" s="26">
        <v>8</v>
      </c>
      <c r="X1962" s="30">
        <f t="shared" si="450"/>
        <v>10</v>
      </c>
      <c r="Y1962" s="31">
        <f t="shared" si="451"/>
        <v>1448.5</v>
      </c>
      <c r="Z1962" s="31">
        <f t="shared" si="452"/>
        <v>91017.749999999985</v>
      </c>
      <c r="AA1962" s="31">
        <f t="shared" si="453"/>
        <v>112000</v>
      </c>
      <c r="AB1962" s="5">
        <v>8</v>
      </c>
      <c r="AC1962" s="6">
        <v>151994.43</v>
      </c>
      <c r="AD1962" s="30">
        <v>1</v>
      </c>
      <c r="AE1962" s="67">
        <f t="shared" si="454"/>
        <v>0.8</v>
      </c>
      <c r="AF1962" s="70">
        <f>IF(C1962=Sheet6!$E$3,Sheet6!$E$4,IF('January 2023'!C1962=Sheet6!$F$3,Sheet6!$F$4,IF('January 2023'!C1962=Sheet6!$G$3,Sheet6!$G$4,IF('January 2023'!C1962=Sheet6!$H$3,Sheet6!$H$4,IF('January 2023'!C1962=Sheet6!$I$3,Sheet6!$I$4,IF('January 2023'!C1962=Sheet6!$J$3,Sheet6!$J$4,IF('January 2023'!C1962=Sheet6!$K$3,Sheet6!$K$4,IF('January 2023'!C1962=Sheet6!$L$3,Sheet6!$L$4))))))))</f>
        <v>0.13382829726409717</v>
      </c>
      <c r="AG1962" s="74">
        <f t="shared" si="455"/>
        <v>1.6528061288095466</v>
      </c>
      <c r="AH1962" s="71">
        <v>0.81</v>
      </c>
      <c r="AI1962" s="72">
        <f t="shared" si="456"/>
        <v>1</v>
      </c>
      <c r="AJ1962" s="73">
        <f t="shared" si="457"/>
        <v>0.8</v>
      </c>
      <c r="AK1962" s="73">
        <v>0.70834941809745677</v>
      </c>
      <c r="AL1962" s="95">
        <f t="shared" si="458"/>
        <v>1</v>
      </c>
      <c r="AM1962" s="107">
        <v>0</v>
      </c>
      <c r="AN1962" s="98">
        <f t="shared" si="459"/>
        <v>0</v>
      </c>
      <c r="AO1962" s="99" t="e">
        <f>SUMIF([1]Sheet1!$AB:$AB,E1962,[1]Sheet1!$AA:$AA)</f>
        <v>#VALUE!</v>
      </c>
      <c r="AP1962" s="100">
        <f t="shared" si="460"/>
        <v>1</v>
      </c>
      <c r="AQ1962" s="97">
        <f t="shared" si="461"/>
        <v>0</v>
      </c>
      <c r="AR1962" s="100">
        <f t="shared" si="462"/>
        <v>1.2305292099617933</v>
      </c>
      <c r="AS1962" s="101">
        <f t="shared" si="463"/>
        <v>-1.0338262199040211</v>
      </c>
      <c r="AT1962" s="100">
        <v>0.13382829726409717</v>
      </c>
      <c r="AU1962" s="108">
        <f t="shared" si="464"/>
        <v>1</v>
      </c>
    </row>
    <row r="1963" spans="1:47" hidden="1">
      <c r="A1963" s="21">
        <v>44927</v>
      </c>
      <c r="B1963" s="23" t="s">
        <v>13</v>
      </c>
      <c r="C1963" s="23" t="s">
        <v>1697</v>
      </c>
      <c r="D1963" s="23" t="s">
        <v>2167</v>
      </c>
      <c r="E1963" s="23">
        <v>1000282073</v>
      </c>
      <c r="F1963" s="23" t="s">
        <v>32</v>
      </c>
      <c r="G1963" s="23">
        <v>1069246</v>
      </c>
      <c r="H1963" s="37" t="s">
        <v>20</v>
      </c>
      <c r="I1963" s="4" t="s">
        <v>3535</v>
      </c>
      <c r="J1963" s="4" t="s">
        <v>3572</v>
      </c>
      <c r="K1963" s="24">
        <v>830.59999999999127</v>
      </c>
      <c r="L1963" s="24">
        <v>830.59999999999127</v>
      </c>
      <c r="M1963" s="29">
        <v>0</v>
      </c>
      <c r="N1963" s="29">
        <v>0</v>
      </c>
      <c r="O1963" s="29">
        <v>10</v>
      </c>
      <c r="P1963" s="29">
        <v>0</v>
      </c>
      <c r="Q1963" s="29">
        <v>1936.6999999999998</v>
      </c>
      <c r="R1963" s="28">
        <v>0</v>
      </c>
      <c r="S1963" s="28">
        <v>122340.07</v>
      </c>
      <c r="T1963" s="28">
        <v>0</v>
      </c>
      <c r="U1963" s="28">
        <v>131600</v>
      </c>
      <c r="V1963" s="29">
        <v>0</v>
      </c>
      <c r="W1963" s="29">
        <v>7</v>
      </c>
      <c r="X1963" s="32">
        <f t="shared" si="450"/>
        <v>10</v>
      </c>
      <c r="Y1963" s="33">
        <f t="shared" si="451"/>
        <v>1936.6999999999998</v>
      </c>
      <c r="Z1963" s="33">
        <f t="shared" si="452"/>
        <v>122340.07</v>
      </c>
      <c r="AA1963" s="33">
        <f t="shared" si="453"/>
        <v>131600</v>
      </c>
      <c r="AB1963" s="5">
        <v>7</v>
      </c>
      <c r="AC1963" s="6">
        <v>320178.37</v>
      </c>
      <c r="AD1963" s="32">
        <v>1</v>
      </c>
      <c r="AE1963" s="67">
        <f t="shared" si="454"/>
        <v>0.7</v>
      </c>
      <c r="AF1963" s="70">
        <f>IF(C1963=Sheet6!$E$3,Sheet6!$E$4,IF('January 2023'!C1963=Sheet6!$F$3,Sheet6!$F$4,IF('January 2023'!C1963=Sheet6!$G$3,Sheet6!$G$4,IF('January 2023'!C1963=Sheet6!$H$3,Sheet6!$H$4,IF('January 2023'!C1963=Sheet6!$I$3,Sheet6!$I$4,IF('January 2023'!C1963=Sheet6!$J$3,Sheet6!$J$4,IF('January 2023'!C1963=Sheet6!$K$3,Sheet6!$K$4,IF('January 2023'!C1963=Sheet6!$L$3,Sheet6!$L$4))))))))</f>
        <v>0.13382829726409717</v>
      </c>
      <c r="AG1963" s="74">
        <f t="shared" si="455"/>
        <v>2.3316879364315195</v>
      </c>
      <c r="AH1963" s="71">
        <v>0.81</v>
      </c>
      <c r="AI1963" s="72">
        <f t="shared" si="456"/>
        <v>1</v>
      </c>
      <c r="AJ1963" s="73">
        <f t="shared" si="457"/>
        <v>0.7</v>
      </c>
      <c r="AK1963" s="73">
        <v>0.70834941809745677</v>
      </c>
      <c r="AL1963" s="95">
        <f t="shared" si="458"/>
        <v>0</v>
      </c>
      <c r="AM1963" s="107">
        <v>0</v>
      </c>
      <c r="AN1963" s="98">
        <f t="shared" si="459"/>
        <v>0</v>
      </c>
      <c r="AO1963" s="99" t="e">
        <f>SUMIF([1]Sheet1!$AB:$AB,E1963,[1]Sheet1!$AA:$AA)</f>
        <v>#VALUE!</v>
      </c>
      <c r="AP1963" s="100">
        <f t="shared" si="460"/>
        <v>1</v>
      </c>
      <c r="AQ1963" s="97">
        <f t="shared" si="461"/>
        <v>0</v>
      </c>
      <c r="AR1963" s="100">
        <f t="shared" si="462"/>
        <v>1.0756900825706572</v>
      </c>
      <c r="AS1963" s="101">
        <f t="shared" si="463"/>
        <v>-1.5081735888690266</v>
      </c>
      <c r="AT1963" s="100">
        <v>0.13382829726409717</v>
      </c>
      <c r="AU1963" s="108">
        <f t="shared" si="464"/>
        <v>1</v>
      </c>
    </row>
    <row r="1964" spans="1:47" hidden="1">
      <c r="A1964" s="21">
        <v>44927</v>
      </c>
      <c r="B1964" s="22" t="s">
        <v>13</v>
      </c>
      <c r="C1964" s="22" t="s">
        <v>1697</v>
      </c>
      <c r="D1964" s="22" t="s">
        <v>2170</v>
      </c>
      <c r="E1964" s="22">
        <v>1001612956</v>
      </c>
      <c r="F1964" s="22" t="s">
        <v>32</v>
      </c>
      <c r="G1964" s="22">
        <v>1069250</v>
      </c>
      <c r="H1964" s="36" t="s">
        <v>20</v>
      </c>
      <c r="I1964" s="4" t="s">
        <v>3535</v>
      </c>
      <c r="J1964" s="4" t="s">
        <v>3572</v>
      </c>
      <c r="K1964" s="25">
        <v>758.02999999999884</v>
      </c>
      <c r="L1964" s="25">
        <v>758.02999999999884</v>
      </c>
      <c r="M1964" s="26">
        <v>0</v>
      </c>
      <c r="N1964" s="26">
        <v>0</v>
      </c>
      <c r="O1964" s="26">
        <v>10</v>
      </c>
      <c r="P1964" s="26">
        <v>0</v>
      </c>
      <c r="Q1964" s="26">
        <v>635.29999999999995</v>
      </c>
      <c r="R1964" s="27">
        <v>0</v>
      </c>
      <c r="S1964" s="27">
        <v>39200</v>
      </c>
      <c r="T1964" s="28">
        <v>0</v>
      </c>
      <c r="U1964" s="27">
        <v>40400</v>
      </c>
      <c r="V1964" s="29">
        <v>0</v>
      </c>
      <c r="W1964" s="26">
        <v>4</v>
      </c>
      <c r="X1964" s="30">
        <f t="shared" si="450"/>
        <v>10</v>
      </c>
      <c r="Y1964" s="31">
        <f t="shared" si="451"/>
        <v>635.29999999999995</v>
      </c>
      <c r="Z1964" s="31">
        <f t="shared" si="452"/>
        <v>39200</v>
      </c>
      <c r="AA1964" s="31">
        <f t="shared" si="453"/>
        <v>40400</v>
      </c>
      <c r="AB1964" s="5">
        <v>4</v>
      </c>
      <c r="AC1964" s="6">
        <v>52999.92</v>
      </c>
      <c r="AD1964" s="30">
        <v>1</v>
      </c>
      <c r="AE1964" s="67">
        <f t="shared" si="454"/>
        <v>0.4</v>
      </c>
      <c r="AF1964" s="70">
        <f>IF(C1964=Sheet6!$E$3,Sheet6!$E$4,IF('January 2023'!C1964=Sheet6!$F$3,Sheet6!$F$4,IF('January 2023'!C1964=Sheet6!$G$3,Sheet6!$G$4,IF('January 2023'!C1964=Sheet6!$H$3,Sheet6!$H$4,IF('January 2023'!C1964=Sheet6!$I$3,Sheet6!$I$4,IF('January 2023'!C1964=Sheet6!$J$3,Sheet6!$J$4,IF('January 2023'!C1964=Sheet6!$K$3,Sheet6!$K$4,IF('January 2023'!C1964=Sheet6!$L$3,Sheet6!$L$4))))))))</f>
        <v>0.13382829726409717</v>
      </c>
      <c r="AG1964" s="74">
        <f t="shared" si="455"/>
        <v>0.83809347914990295</v>
      </c>
      <c r="AH1964" s="71">
        <v>0.81</v>
      </c>
      <c r="AI1964" s="72">
        <f t="shared" si="456"/>
        <v>1</v>
      </c>
      <c r="AJ1964" s="73">
        <f t="shared" si="457"/>
        <v>0.4</v>
      </c>
      <c r="AK1964" s="73">
        <v>0.70834941809745677</v>
      </c>
      <c r="AL1964" s="95">
        <f t="shared" si="458"/>
        <v>0</v>
      </c>
      <c r="AM1964" s="107">
        <v>0</v>
      </c>
      <c r="AN1964" s="98">
        <f t="shared" si="459"/>
        <v>0</v>
      </c>
      <c r="AO1964" s="99" t="e">
        <f>SUMIF([1]Sheet1!$AB:$AB,E1964,[1]Sheet1!$AA:$AA)</f>
        <v>#VALUE!</v>
      </c>
      <c r="AP1964" s="100">
        <f t="shared" si="460"/>
        <v>1</v>
      </c>
      <c r="AQ1964" s="97">
        <f t="shared" si="461"/>
        <v>0</v>
      </c>
      <c r="AR1964" s="100">
        <f t="shared" si="462"/>
        <v>1.0306122448979591</v>
      </c>
      <c r="AS1964" s="101">
        <f t="shared" si="463"/>
        <v>0.13625059801897765</v>
      </c>
      <c r="AT1964" s="100">
        <v>0.13382829726409717</v>
      </c>
      <c r="AU1964" s="108">
        <f t="shared" si="464"/>
        <v>0</v>
      </c>
    </row>
    <row r="1965" spans="1:47" hidden="1">
      <c r="A1965" s="21">
        <v>44927</v>
      </c>
      <c r="B1965" s="22" t="s">
        <v>13</v>
      </c>
      <c r="C1965" s="22" t="s">
        <v>1697</v>
      </c>
      <c r="D1965" s="22" t="s">
        <v>2176</v>
      </c>
      <c r="E1965" s="22">
        <v>1000267089</v>
      </c>
      <c r="F1965" s="22" t="s">
        <v>32</v>
      </c>
      <c r="G1965" s="22">
        <v>1069250</v>
      </c>
      <c r="H1965" s="36" t="s">
        <v>20</v>
      </c>
      <c r="I1965" s="4" t="s">
        <v>3535</v>
      </c>
      <c r="J1965" s="4" t="s">
        <v>3572</v>
      </c>
      <c r="K1965" s="25">
        <v>567.19999999999709</v>
      </c>
      <c r="L1965" s="25">
        <v>567.19999999999709</v>
      </c>
      <c r="M1965" s="26">
        <v>0</v>
      </c>
      <c r="N1965" s="26">
        <v>0</v>
      </c>
      <c r="O1965" s="26">
        <v>0</v>
      </c>
      <c r="P1965" s="26">
        <v>0</v>
      </c>
      <c r="Q1965" s="26">
        <v>0</v>
      </c>
      <c r="R1965" s="27">
        <v>0</v>
      </c>
      <c r="S1965" s="27">
        <v>0</v>
      </c>
      <c r="T1965" s="28">
        <v>0</v>
      </c>
      <c r="U1965" s="27">
        <v>0</v>
      </c>
      <c r="V1965" s="29">
        <v>0</v>
      </c>
      <c r="W1965" s="26">
        <v>0</v>
      </c>
      <c r="X1965" s="30">
        <f t="shared" si="450"/>
        <v>0</v>
      </c>
      <c r="Y1965" s="31">
        <f t="shared" si="451"/>
        <v>0</v>
      </c>
      <c r="Z1965" s="31">
        <f t="shared" si="452"/>
        <v>0</v>
      </c>
      <c r="AA1965" s="31">
        <f t="shared" si="453"/>
        <v>0</v>
      </c>
      <c r="AB1965" s="5">
        <v>0</v>
      </c>
      <c r="AC1965" s="6">
        <v>279678.15999999997</v>
      </c>
      <c r="AD1965" s="30">
        <v>1</v>
      </c>
      <c r="AE1965" s="67" t="str">
        <f t="shared" si="454"/>
        <v/>
      </c>
      <c r="AF1965" s="70">
        <f>IF(C1965=Sheet6!$E$3,Sheet6!$E$4,IF('January 2023'!C1965=Sheet6!$F$3,Sheet6!$F$4,IF('January 2023'!C1965=Sheet6!$G$3,Sheet6!$G$4,IF('January 2023'!C1965=Sheet6!$H$3,Sheet6!$H$4,IF('January 2023'!C1965=Sheet6!$I$3,Sheet6!$I$4,IF('January 2023'!C1965=Sheet6!$J$3,Sheet6!$J$4,IF('January 2023'!C1965=Sheet6!$K$3,Sheet6!$K$4,IF('January 2023'!C1965=Sheet6!$L$3,Sheet6!$L$4))))))))</f>
        <v>0.13382829726409717</v>
      </c>
      <c r="AG1965" s="74">
        <f t="shared" si="455"/>
        <v>0</v>
      </c>
      <c r="AH1965" s="71">
        <v>0.81</v>
      </c>
      <c r="AI1965" s="72">
        <f t="shared" si="456"/>
        <v>0</v>
      </c>
      <c r="AJ1965" s="73">
        <f t="shared" si="457"/>
        <v>0</v>
      </c>
      <c r="AK1965" s="73">
        <v>0.70834941809745677</v>
      </c>
      <c r="AL1965" s="95">
        <f t="shared" si="458"/>
        <v>0</v>
      </c>
      <c r="AM1965" s="107">
        <v>0</v>
      </c>
      <c r="AN1965" s="98">
        <f t="shared" si="459"/>
        <v>459.43199999999769</v>
      </c>
      <c r="AO1965" s="99" t="e">
        <f>SUMIF([1]Sheet1!$AB:$AB,E1965,[1]Sheet1!$AA:$AA)</f>
        <v>#VALUE!</v>
      </c>
      <c r="AP1965" s="100" t="str">
        <f t="shared" si="460"/>
        <v/>
      </c>
      <c r="AQ1965" s="97">
        <f t="shared" si="461"/>
        <v>1</v>
      </c>
      <c r="AR1965" s="100">
        <f t="shared" si="462"/>
        <v>0</v>
      </c>
      <c r="AS1965" s="101">
        <f t="shared" si="463"/>
        <v>1</v>
      </c>
      <c r="AT1965" s="100">
        <v>0.13382829726409717</v>
      </c>
      <c r="AU1965" s="108">
        <f t="shared" si="464"/>
        <v>0</v>
      </c>
    </row>
    <row r="1966" spans="1:47" hidden="1">
      <c r="A1966" s="21">
        <v>44927</v>
      </c>
      <c r="B1966" s="22" t="s">
        <v>13</v>
      </c>
      <c r="C1966" s="22" t="s">
        <v>1697</v>
      </c>
      <c r="D1966" s="22" t="s">
        <v>2175</v>
      </c>
      <c r="E1966" s="22">
        <v>1000270520</v>
      </c>
      <c r="F1966" s="22" t="s">
        <v>32</v>
      </c>
      <c r="G1966" s="22">
        <v>1069292</v>
      </c>
      <c r="H1966" s="36" t="s">
        <v>20</v>
      </c>
      <c r="I1966" s="4" t="s">
        <v>3538</v>
      </c>
      <c r="J1966" s="4" t="s">
        <v>3575</v>
      </c>
      <c r="K1966" s="25">
        <v>400</v>
      </c>
      <c r="L1966" s="25">
        <v>400</v>
      </c>
      <c r="M1966" s="26">
        <v>0</v>
      </c>
      <c r="N1966" s="26">
        <v>0</v>
      </c>
      <c r="O1966" s="26">
        <v>0</v>
      </c>
      <c r="P1966" s="26">
        <v>0</v>
      </c>
      <c r="Q1966" s="26">
        <v>0</v>
      </c>
      <c r="R1966" s="27">
        <v>0</v>
      </c>
      <c r="S1966" s="27">
        <v>0</v>
      </c>
      <c r="T1966" s="28">
        <v>0</v>
      </c>
      <c r="U1966" s="27">
        <v>0</v>
      </c>
      <c r="V1966" s="29">
        <v>0</v>
      </c>
      <c r="W1966" s="26">
        <v>0</v>
      </c>
      <c r="X1966" s="30">
        <f t="shared" si="450"/>
        <v>0</v>
      </c>
      <c r="Y1966" s="31">
        <f t="shared" si="451"/>
        <v>0</v>
      </c>
      <c r="Z1966" s="31">
        <f t="shared" si="452"/>
        <v>0</v>
      </c>
      <c r="AA1966" s="31">
        <f t="shared" si="453"/>
        <v>0</v>
      </c>
      <c r="AB1966" s="5">
        <v>0</v>
      </c>
      <c r="AC1966" s="6">
        <v>825536.53</v>
      </c>
      <c r="AD1966" s="30">
        <v>1</v>
      </c>
      <c r="AE1966" s="67" t="str">
        <f t="shared" si="454"/>
        <v/>
      </c>
      <c r="AF1966" s="70">
        <f>IF(C1966=Sheet6!$E$3,Sheet6!$E$4,IF('January 2023'!C1966=Sheet6!$F$3,Sheet6!$F$4,IF('January 2023'!C1966=Sheet6!$G$3,Sheet6!$G$4,IF('January 2023'!C1966=Sheet6!$H$3,Sheet6!$H$4,IF('January 2023'!C1966=Sheet6!$I$3,Sheet6!$I$4,IF('January 2023'!C1966=Sheet6!$J$3,Sheet6!$J$4,IF('January 2023'!C1966=Sheet6!$K$3,Sheet6!$K$4,IF('January 2023'!C1966=Sheet6!$L$3,Sheet6!$L$4))))))))</f>
        <v>0.13382829726409717</v>
      </c>
      <c r="AG1966" s="74">
        <f t="shared" si="455"/>
        <v>0</v>
      </c>
      <c r="AH1966" s="71">
        <v>0.81</v>
      </c>
      <c r="AI1966" s="72">
        <f t="shared" si="456"/>
        <v>0</v>
      </c>
      <c r="AJ1966" s="73">
        <f t="shared" si="457"/>
        <v>0</v>
      </c>
      <c r="AK1966" s="73">
        <v>0.70834941809745677</v>
      </c>
      <c r="AL1966" s="95">
        <f t="shared" si="458"/>
        <v>0</v>
      </c>
      <c r="AM1966" s="107">
        <v>0</v>
      </c>
      <c r="AN1966" s="98">
        <f t="shared" si="459"/>
        <v>324</v>
      </c>
      <c r="AO1966" s="99" t="e">
        <f>SUMIF([1]Sheet1!$AB:$AB,E1966,[1]Sheet1!$AA:$AA)</f>
        <v>#VALUE!</v>
      </c>
      <c r="AP1966" s="100" t="str">
        <f t="shared" si="460"/>
        <v/>
      </c>
      <c r="AQ1966" s="97">
        <f t="shared" si="461"/>
        <v>1</v>
      </c>
      <c r="AR1966" s="100">
        <f t="shared" si="462"/>
        <v>0</v>
      </c>
      <c r="AS1966" s="101">
        <f t="shared" si="463"/>
        <v>1</v>
      </c>
      <c r="AT1966" s="100">
        <v>0.13382829726409717</v>
      </c>
      <c r="AU1966" s="108">
        <f t="shared" si="464"/>
        <v>0</v>
      </c>
    </row>
    <row r="1967" spans="1:47" hidden="1">
      <c r="A1967" s="21">
        <v>44927</v>
      </c>
      <c r="B1967" s="23" t="s">
        <v>13</v>
      </c>
      <c r="C1967" s="23" t="s">
        <v>1697</v>
      </c>
      <c r="D1967" s="23" t="s">
        <v>1705</v>
      </c>
      <c r="E1967" s="23">
        <v>1000274902</v>
      </c>
      <c r="F1967" s="23" t="s">
        <v>32</v>
      </c>
      <c r="G1967" s="22">
        <v>1069246</v>
      </c>
      <c r="H1967" s="36" t="s">
        <v>20</v>
      </c>
      <c r="I1967" s="4" t="s">
        <v>3536</v>
      </c>
      <c r="J1967" s="4" t="s">
        <v>3573</v>
      </c>
      <c r="K1967" s="24" t="s">
        <v>43</v>
      </c>
      <c r="L1967" s="25">
        <v>0</v>
      </c>
      <c r="M1967" s="29">
        <v>0</v>
      </c>
      <c r="N1967" s="29">
        <v>0</v>
      </c>
      <c r="O1967" s="29">
        <v>8</v>
      </c>
      <c r="P1967" s="29">
        <v>0</v>
      </c>
      <c r="Q1967" s="29">
        <v>2276.6000000000004</v>
      </c>
      <c r="R1967" s="28">
        <v>0</v>
      </c>
      <c r="S1967" s="28">
        <v>145098.66</v>
      </c>
      <c r="T1967" s="28">
        <v>0</v>
      </c>
      <c r="U1967" s="28">
        <v>164618</v>
      </c>
      <c r="V1967" s="29">
        <v>0</v>
      </c>
      <c r="W1967" s="29">
        <v>6</v>
      </c>
      <c r="X1967" s="32">
        <f t="shared" si="450"/>
        <v>8</v>
      </c>
      <c r="Y1967" s="33">
        <f t="shared" si="451"/>
        <v>2276.6000000000004</v>
      </c>
      <c r="Z1967" s="33">
        <f t="shared" si="452"/>
        <v>145098.66</v>
      </c>
      <c r="AA1967" s="33">
        <f t="shared" si="453"/>
        <v>164618</v>
      </c>
      <c r="AB1967" s="5">
        <v>6</v>
      </c>
      <c r="AC1967" s="6">
        <v>0</v>
      </c>
      <c r="AD1967" s="32">
        <v>0</v>
      </c>
      <c r="AE1967" s="67">
        <f t="shared" si="454"/>
        <v>0.75</v>
      </c>
      <c r="AF1967" s="70">
        <f>IF(C1967=Sheet6!$E$3,Sheet6!$E$4,IF('January 2023'!C1967=Sheet6!$F$3,Sheet6!$F$4,IF('January 2023'!C1967=Sheet6!$G$3,Sheet6!$G$4,IF('January 2023'!C1967=Sheet6!$H$3,Sheet6!$H$4,IF('January 2023'!C1967=Sheet6!$I$3,Sheet6!$I$4,IF('January 2023'!C1967=Sheet6!$J$3,Sheet6!$J$4,IF('January 2023'!C1967=Sheet6!$K$3,Sheet6!$K$4,IF('January 2023'!C1967=Sheet6!$L$3,Sheet6!$L$4))))))))</f>
        <v>0.13382829726409717</v>
      </c>
      <c r="AG1967" s="74">
        <f t="shared" si="455"/>
        <v>0</v>
      </c>
      <c r="AH1967" s="71">
        <v>0.81</v>
      </c>
      <c r="AI1967" s="72">
        <f t="shared" si="456"/>
        <v>0</v>
      </c>
      <c r="AJ1967" s="73">
        <f t="shared" si="457"/>
        <v>0.75</v>
      </c>
      <c r="AK1967" s="73">
        <v>0.70834941809745677</v>
      </c>
      <c r="AL1967" s="95">
        <f t="shared" si="458"/>
        <v>1</v>
      </c>
      <c r="AM1967" s="107">
        <v>0</v>
      </c>
      <c r="AN1967" s="98">
        <f t="shared" si="459"/>
        <v>0</v>
      </c>
      <c r="AO1967" s="99" t="e">
        <f>SUMIF([1]Sheet1!$AB:$AB,E1967,[1]Sheet1!$AA:$AA)</f>
        <v>#VALUE!</v>
      </c>
      <c r="AP1967" s="100">
        <f t="shared" si="460"/>
        <v>1</v>
      </c>
      <c r="AQ1967" s="97">
        <f t="shared" si="461"/>
        <v>0</v>
      </c>
      <c r="AR1967" s="100">
        <f t="shared" si="462"/>
        <v>1.1345246055339173</v>
      </c>
      <c r="AS1967" s="101">
        <f t="shared" si="463"/>
        <v>1</v>
      </c>
      <c r="AT1967" s="100">
        <v>0.13382829726409717</v>
      </c>
      <c r="AU1967" s="108">
        <f t="shared" si="464"/>
        <v>0</v>
      </c>
    </row>
    <row r="1968" spans="1:47" hidden="1">
      <c r="A1968" s="21">
        <v>44927</v>
      </c>
      <c r="B1968" s="23" t="s">
        <v>13</v>
      </c>
      <c r="C1968" s="23" t="s">
        <v>1697</v>
      </c>
      <c r="D1968" s="23" t="s">
        <v>1706</v>
      </c>
      <c r="E1968" s="23">
        <v>1000274449</v>
      </c>
      <c r="F1968" s="23" t="s">
        <v>32</v>
      </c>
      <c r="G1968" s="22">
        <v>1069246</v>
      </c>
      <c r="H1968" s="36" t="s">
        <v>20</v>
      </c>
      <c r="I1968" s="4" t="s">
        <v>3536</v>
      </c>
      <c r="J1968" s="4" t="s">
        <v>3573</v>
      </c>
      <c r="K1968" s="24" t="s">
        <v>43</v>
      </c>
      <c r="L1968" s="25">
        <v>0</v>
      </c>
      <c r="M1968" s="29">
        <v>0</v>
      </c>
      <c r="N1968" s="29">
        <v>0</v>
      </c>
      <c r="O1968" s="29">
        <v>17</v>
      </c>
      <c r="P1968" s="29">
        <v>0</v>
      </c>
      <c r="Q1968" s="29">
        <v>3497.5</v>
      </c>
      <c r="R1968" s="28">
        <v>0</v>
      </c>
      <c r="S1968" s="28">
        <v>220960.34</v>
      </c>
      <c r="T1968" s="28">
        <v>0</v>
      </c>
      <c r="U1968" s="28">
        <v>253200</v>
      </c>
      <c r="V1968" s="29">
        <v>0</v>
      </c>
      <c r="W1968" s="29">
        <v>10</v>
      </c>
      <c r="X1968" s="32">
        <f t="shared" si="450"/>
        <v>17</v>
      </c>
      <c r="Y1968" s="33">
        <f t="shared" si="451"/>
        <v>3497.5</v>
      </c>
      <c r="Z1968" s="33">
        <f t="shared" si="452"/>
        <v>220960.34</v>
      </c>
      <c r="AA1968" s="33">
        <f t="shared" si="453"/>
        <v>253200</v>
      </c>
      <c r="AB1968" s="5">
        <v>10</v>
      </c>
      <c r="AC1968" s="6">
        <v>0</v>
      </c>
      <c r="AD1968" s="32">
        <v>0</v>
      </c>
      <c r="AE1968" s="67">
        <f t="shared" si="454"/>
        <v>0.58823529411764708</v>
      </c>
      <c r="AF1968" s="70">
        <f>IF(C1968=Sheet6!$E$3,Sheet6!$E$4,IF('January 2023'!C1968=Sheet6!$F$3,Sheet6!$F$4,IF('January 2023'!C1968=Sheet6!$G$3,Sheet6!$G$4,IF('January 2023'!C1968=Sheet6!$H$3,Sheet6!$H$4,IF('January 2023'!C1968=Sheet6!$I$3,Sheet6!$I$4,IF('January 2023'!C1968=Sheet6!$J$3,Sheet6!$J$4,IF('January 2023'!C1968=Sheet6!$K$3,Sheet6!$K$4,IF('January 2023'!C1968=Sheet6!$L$3,Sheet6!$L$4))))))))</f>
        <v>0.13382829726409717</v>
      </c>
      <c r="AG1968" s="74">
        <f t="shared" si="455"/>
        <v>0</v>
      </c>
      <c r="AH1968" s="71">
        <v>0.81</v>
      </c>
      <c r="AI1968" s="72">
        <f t="shared" si="456"/>
        <v>0</v>
      </c>
      <c r="AJ1968" s="73">
        <f t="shared" si="457"/>
        <v>0.58823529411764708</v>
      </c>
      <c r="AK1968" s="73">
        <v>0.70834941809745677</v>
      </c>
      <c r="AL1968" s="95">
        <f t="shared" si="458"/>
        <v>0</v>
      </c>
      <c r="AM1968" s="107">
        <v>0</v>
      </c>
      <c r="AN1968" s="98">
        <f t="shared" si="459"/>
        <v>0</v>
      </c>
      <c r="AO1968" s="99" t="e">
        <f>SUMIF([1]Sheet1!$AB:$AB,E1968,[1]Sheet1!$AA:$AA)</f>
        <v>#VALUE!</v>
      </c>
      <c r="AP1968" s="100">
        <f t="shared" si="460"/>
        <v>1</v>
      </c>
      <c r="AQ1968" s="97">
        <f t="shared" si="461"/>
        <v>0</v>
      </c>
      <c r="AR1968" s="100">
        <f t="shared" si="462"/>
        <v>1.145906998513851</v>
      </c>
      <c r="AS1968" s="101">
        <f t="shared" si="463"/>
        <v>1</v>
      </c>
      <c r="AT1968" s="100">
        <v>0.13382829726409717</v>
      </c>
      <c r="AU1968" s="108">
        <f t="shared" si="464"/>
        <v>0</v>
      </c>
    </row>
    <row r="1969" spans="1:47" hidden="1">
      <c r="A1969" s="21">
        <v>44927</v>
      </c>
      <c r="B1969" s="23" t="s">
        <v>13</v>
      </c>
      <c r="C1969" s="23" t="s">
        <v>1697</v>
      </c>
      <c r="D1969" s="23" t="s">
        <v>3436</v>
      </c>
      <c r="E1969" s="23">
        <v>1000282081</v>
      </c>
      <c r="F1969" s="23" t="s">
        <v>32</v>
      </c>
      <c r="G1969" s="22">
        <v>1069246</v>
      </c>
      <c r="H1969" s="36" t="s">
        <v>20</v>
      </c>
      <c r="I1969" s="4" t="s">
        <v>3536</v>
      </c>
      <c r="J1969" s="4" t="s">
        <v>3573</v>
      </c>
      <c r="K1969" s="24" t="s">
        <v>43</v>
      </c>
      <c r="L1969" s="25">
        <v>0</v>
      </c>
      <c r="M1969" s="29">
        <v>0</v>
      </c>
      <c r="N1969" s="29">
        <v>0</v>
      </c>
      <c r="O1969" s="29">
        <v>1</v>
      </c>
      <c r="P1969" s="29">
        <v>0</v>
      </c>
      <c r="Q1969" s="29">
        <v>0</v>
      </c>
      <c r="R1969" s="28">
        <v>0</v>
      </c>
      <c r="S1969" s="28">
        <v>0</v>
      </c>
      <c r="T1969" s="28">
        <v>0</v>
      </c>
      <c r="U1969" s="28">
        <v>0</v>
      </c>
      <c r="V1969" s="29">
        <v>0</v>
      </c>
      <c r="W1969" s="29">
        <v>0</v>
      </c>
      <c r="X1969" s="32">
        <f t="shared" si="450"/>
        <v>1</v>
      </c>
      <c r="Y1969" s="33">
        <f t="shared" si="451"/>
        <v>0</v>
      </c>
      <c r="Z1969" s="33">
        <f t="shared" si="452"/>
        <v>0</v>
      </c>
      <c r="AA1969" s="33">
        <f t="shared" si="453"/>
        <v>0</v>
      </c>
      <c r="AB1969" s="5">
        <v>0</v>
      </c>
      <c r="AC1969" s="6">
        <v>0</v>
      </c>
      <c r="AD1969" s="32">
        <v>0</v>
      </c>
      <c r="AE1969" s="67">
        <f t="shared" si="454"/>
        <v>0</v>
      </c>
      <c r="AF1969" s="70">
        <f>IF(C1969=Sheet6!$E$3,Sheet6!$E$4,IF('January 2023'!C1969=Sheet6!$F$3,Sheet6!$F$4,IF('January 2023'!C1969=Sheet6!$G$3,Sheet6!$G$4,IF('January 2023'!C1969=Sheet6!$H$3,Sheet6!$H$4,IF('January 2023'!C1969=Sheet6!$I$3,Sheet6!$I$4,IF('January 2023'!C1969=Sheet6!$J$3,Sheet6!$J$4,IF('January 2023'!C1969=Sheet6!$K$3,Sheet6!$K$4,IF('January 2023'!C1969=Sheet6!$L$3,Sheet6!$L$4))))))))</f>
        <v>0.13382829726409717</v>
      </c>
      <c r="AG1969" s="74">
        <f t="shared" si="455"/>
        <v>0</v>
      </c>
      <c r="AH1969" s="71">
        <v>0.81</v>
      </c>
      <c r="AI1969" s="72">
        <f t="shared" si="456"/>
        <v>0</v>
      </c>
      <c r="AJ1969" s="73">
        <f t="shared" si="457"/>
        <v>0</v>
      </c>
      <c r="AK1969" s="73">
        <v>0.70834941809745677</v>
      </c>
      <c r="AL1969" s="95">
        <f t="shared" si="458"/>
        <v>0</v>
      </c>
      <c r="AM1969" s="107">
        <v>0</v>
      </c>
      <c r="AN1969" s="98">
        <f t="shared" si="459"/>
        <v>0</v>
      </c>
      <c r="AO1969" s="99" t="e">
        <f>SUMIF([1]Sheet1!$AB:$AB,E1969,[1]Sheet1!$AA:$AA)</f>
        <v>#VALUE!</v>
      </c>
      <c r="AP1969" s="100">
        <f t="shared" si="460"/>
        <v>1</v>
      </c>
      <c r="AQ1969" s="97">
        <f t="shared" si="461"/>
        <v>0</v>
      </c>
      <c r="AR1969" s="100">
        <f t="shared" si="462"/>
        <v>0</v>
      </c>
      <c r="AS1969" s="101">
        <f t="shared" si="463"/>
        <v>1</v>
      </c>
      <c r="AT1969" s="100">
        <v>0.13382829726409717</v>
      </c>
      <c r="AU1969" s="108">
        <f t="shared" si="464"/>
        <v>0</v>
      </c>
    </row>
    <row r="1970" spans="1:47" hidden="1">
      <c r="A1970" s="21">
        <v>44927</v>
      </c>
      <c r="B1970" s="22" t="s">
        <v>13</v>
      </c>
      <c r="C1970" s="22" t="s">
        <v>1697</v>
      </c>
      <c r="D1970" s="22" t="s">
        <v>1702</v>
      </c>
      <c r="E1970" s="22">
        <v>1000274437</v>
      </c>
      <c r="F1970" s="22" t="s">
        <v>32</v>
      </c>
      <c r="G1970" s="22">
        <v>1069246</v>
      </c>
      <c r="H1970" s="36" t="s">
        <v>20</v>
      </c>
      <c r="I1970" s="4" t="s">
        <v>3537</v>
      </c>
      <c r="J1970" s="4" t="s">
        <v>3574</v>
      </c>
      <c r="K1970" s="25" t="s">
        <v>43</v>
      </c>
      <c r="L1970" s="25">
        <v>0</v>
      </c>
      <c r="M1970" s="26">
        <v>0</v>
      </c>
      <c r="N1970" s="26">
        <v>0</v>
      </c>
      <c r="O1970" s="26">
        <v>1</v>
      </c>
      <c r="P1970" s="26">
        <v>0</v>
      </c>
      <c r="Q1970" s="26">
        <v>647</v>
      </c>
      <c r="R1970" s="27">
        <v>0</v>
      </c>
      <c r="S1970" s="27">
        <v>42000</v>
      </c>
      <c r="T1970" s="28">
        <v>0</v>
      </c>
      <c r="U1970" s="27">
        <v>42000</v>
      </c>
      <c r="V1970" s="29">
        <v>0</v>
      </c>
      <c r="W1970" s="26">
        <v>1</v>
      </c>
      <c r="X1970" s="30">
        <f t="shared" si="450"/>
        <v>1</v>
      </c>
      <c r="Y1970" s="31">
        <f t="shared" si="451"/>
        <v>647</v>
      </c>
      <c r="Z1970" s="31">
        <f t="shared" si="452"/>
        <v>42000</v>
      </c>
      <c r="AA1970" s="31">
        <f t="shared" si="453"/>
        <v>42000</v>
      </c>
      <c r="AB1970" s="5">
        <v>1</v>
      </c>
      <c r="AC1970" s="6">
        <v>0</v>
      </c>
      <c r="AD1970" s="30">
        <v>0</v>
      </c>
      <c r="AE1970" s="67">
        <f t="shared" si="454"/>
        <v>1</v>
      </c>
      <c r="AF1970" s="70">
        <f>IF(C1970=Sheet6!$E$3,Sheet6!$E$4,IF('January 2023'!C1970=Sheet6!$F$3,Sheet6!$F$4,IF('January 2023'!C1970=Sheet6!$G$3,Sheet6!$G$4,IF('January 2023'!C1970=Sheet6!$H$3,Sheet6!$H$4,IF('January 2023'!C1970=Sheet6!$I$3,Sheet6!$I$4,IF('January 2023'!C1970=Sheet6!$J$3,Sheet6!$J$4,IF('January 2023'!C1970=Sheet6!$K$3,Sheet6!$K$4,IF('January 2023'!C1970=Sheet6!$L$3,Sheet6!$L$4))))))))</f>
        <v>0.13382829726409717</v>
      </c>
      <c r="AG1970" s="74">
        <f t="shared" si="455"/>
        <v>0</v>
      </c>
      <c r="AH1970" s="71">
        <v>0.81</v>
      </c>
      <c r="AI1970" s="72">
        <f t="shared" si="456"/>
        <v>0</v>
      </c>
      <c r="AJ1970" s="73">
        <f t="shared" si="457"/>
        <v>1</v>
      </c>
      <c r="AK1970" s="73">
        <v>0.70834941809745677</v>
      </c>
      <c r="AL1970" s="95">
        <f t="shared" si="458"/>
        <v>1</v>
      </c>
      <c r="AM1970" s="107">
        <v>0</v>
      </c>
      <c r="AN1970" s="98">
        <f t="shared" si="459"/>
        <v>0</v>
      </c>
      <c r="AO1970" s="99" t="e">
        <f>SUMIF([1]Sheet1!$AB:$AB,E1970,[1]Sheet1!$AA:$AA)</f>
        <v>#VALUE!</v>
      </c>
      <c r="AP1970" s="100">
        <f t="shared" si="460"/>
        <v>1</v>
      </c>
      <c r="AQ1970" s="97">
        <f t="shared" si="461"/>
        <v>0</v>
      </c>
      <c r="AR1970" s="100">
        <f t="shared" si="462"/>
        <v>1</v>
      </c>
      <c r="AS1970" s="101">
        <f t="shared" si="463"/>
        <v>1</v>
      </c>
      <c r="AT1970" s="100">
        <v>0.13382829726409717</v>
      </c>
      <c r="AU1970" s="108">
        <f t="shared" si="464"/>
        <v>0</v>
      </c>
    </row>
    <row r="1971" spans="1:47" hidden="1">
      <c r="A1971" s="21">
        <v>44927</v>
      </c>
      <c r="B1971" s="23" t="s">
        <v>13</v>
      </c>
      <c r="C1971" s="23" t="s">
        <v>1697</v>
      </c>
      <c r="D1971" s="23" t="s">
        <v>1707</v>
      </c>
      <c r="E1971" s="23">
        <v>1000270928</v>
      </c>
      <c r="F1971" s="23" t="s">
        <v>32</v>
      </c>
      <c r="G1971" s="22">
        <v>1069292</v>
      </c>
      <c r="H1971" s="36" t="s">
        <v>20</v>
      </c>
      <c r="I1971" s="4" t="s">
        <v>3538</v>
      </c>
      <c r="J1971" s="4" t="s">
        <v>3575</v>
      </c>
      <c r="K1971" s="24" t="s">
        <v>43</v>
      </c>
      <c r="L1971" s="25">
        <v>0</v>
      </c>
      <c r="M1971" s="29">
        <v>0</v>
      </c>
      <c r="N1971" s="29">
        <v>0</v>
      </c>
      <c r="O1971" s="29">
        <v>13</v>
      </c>
      <c r="P1971" s="29">
        <v>0</v>
      </c>
      <c r="Q1971" s="29">
        <v>3471.8</v>
      </c>
      <c r="R1971" s="28">
        <v>0</v>
      </c>
      <c r="S1971" s="28">
        <v>220515.02</v>
      </c>
      <c r="T1971" s="28">
        <v>0</v>
      </c>
      <c r="U1971" s="28">
        <v>228450</v>
      </c>
      <c r="V1971" s="29">
        <v>0</v>
      </c>
      <c r="W1971" s="29">
        <v>11</v>
      </c>
      <c r="X1971" s="32">
        <f t="shared" si="450"/>
        <v>13</v>
      </c>
      <c r="Y1971" s="33">
        <f t="shared" si="451"/>
        <v>3471.8</v>
      </c>
      <c r="Z1971" s="33">
        <f t="shared" si="452"/>
        <v>220515.02</v>
      </c>
      <c r="AA1971" s="33">
        <f t="shared" si="453"/>
        <v>228450</v>
      </c>
      <c r="AB1971" s="5">
        <v>11</v>
      </c>
      <c r="AC1971" s="6">
        <v>0</v>
      </c>
      <c r="AD1971" s="32">
        <v>0</v>
      </c>
      <c r="AE1971" s="67">
        <f t="shared" si="454"/>
        <v>0.84615384615384615</v>
      </c>
      <c r="AF1971" s="70">
        <f>IF(C1971=Sheet6!$E$3,Sheet6!$E$4,IF('January 2023'!C1971=Sheet6!$F$3,Sheet6!$F$4,IF('January 2023'!C1971=Sheet6!$G$3,Sheet6!$G$4,IF('January 2023'!C1971=Sheet6!$H$3,Sheet6!$H$4,IF('January 2023'!C1971=Sheet6!$I$3,Sheet6!$I$4,IF('January 2023'!C1971=Sheet6!$J$3,Sheet6!$J$4,IF('January 2023'!C1971=Sheet6!$K$3,Sheet6!$K$4,IF('January 2023'!C1971=Sheet6!$L$3,Sheet6!$L$4))))))))</f>
        <v>0.13382829726409717</v>
      </c>
      <c r="AG1971" s="74">
        <f t="shared" si="455"/>
        <v>0</v>
      </c>
      <c r="AH1971" s="71">
        <v>0.81</v>
      </c>
      <c r="AI1971" s="72">
        <f t="shared" si="456"/>
        <v>0</v>
      </c>
      <c r="AJ1971" s="73">
        <f t="shared" si="457"/>
        <v>0.84615384615384615</v>
      </c>
      <c r="AK1971" s="73">
        <v>0.70834941809745677</v>
      </c>
      <c r="AL1971" s="95">
        <f t="shared" si="458"/>
        <v>1</v>
      </c>
      <c r="AM1971" s="107">
        <v>0</v>
      </c>
      <c r="AN1971" s="98">
        <f t="shared" si="459"/>
        <v>0</v>
      </c>
      <c r="AO1971" s="99" t="e">
        <f>SUMIF([1]Sheet1!$AB:$AB,E1971,[1]Sheet1!$AA:$AA)</f>
        <v>#VALUE!</v>
      </c>
      <c r="AP1971" s="100">
        <f t="shared" si="460"/>
        <v>1</v>
      </c>
      <c r="AQ1971" s="97">
        <f t="shared" si="461"/>
        <v>0</v>
      </c>
      <c r="AR1971" s="100">
        <f t="shared" si="462"/>
        <v>1.035983852709897</v>
      </c>
      <c r="AS1971" s="101">
        <f t="shared" si="463"/>
        <v>1</v>
      </c>
      <c r="AT1971" s="100">
        <v>0.13382829726409717</v>
      </c>
      <c r="AU1971" s="108">
        <f t="shared" si="464"/>
        <v>0</v>
      </c>
    </row>
    <row r="1972" spans="1:47" hidden="1">
      <c r="A1972" s="21">
        <v>44927</v>
      </c>
      <c r="B1972" s="22" t="s">
        <v>13</v>
      </c>
      <c r="C1972" s="22" t="s">
        <v>1697</v>
      </c>
      <c r="D1972" s="22" t="s">
        <v>3437</v>
      </c>
      <c r="E1972" s="22">
        <v>1000270509</v>
      </c>
      <c r="F1972" s="22" t="s">
        <v>32</v>
      </c>
      <c r="G1972" s="22">
        <v>1069292</v>
      </c>
      <c r="H1972" s="36" t="s">
        <v>20</v>
      </c>
      <c r="I1972" s="4" t="s">
        <v>3538</v>
      </c>
      <c r="J1972" s="4" t="s">
        <v>3575</v>
      </c>
      <c r="K1972" s="25" t="s">
        <v>43</v>
      </c>
      <c r="L1972" s="25">
        <v>0</v>
      </c>
      <c r="M1972" s="26">
        <v>0</v>
      </c>
      <c r="N1972" s="26">
        <v>0</v>
      </c>
      <c r="O1972" s="26">
        <v>1</v>
      </c>
      <c r="P1972" s="26">
        <v>0</v>
      </c>
      <c r="Q1972" s="26">
        <v>6317.2999999999993</v>
      </c>
      <c r="R1972" s="27">
        <v>0</v>
      </c>
      <c r="S1972" s="27">
        <v>400000</v>
      </c>
      <c r="T1972" s="28">
        <v>0</v>
      </c>
      <c r="U1972" s="27">
        <v>400000</v>
      </c>
      <c r="V1972" s="29">
        <v>0</v>
      </c>
      <c r="W1972" s="26">
        <v>1</v>
      </c>
      <c r="X1972" s="30">
        <f t="shared" si="450"/>
        <v>1</v>
      </c>
      <c r="Y1972" s="31">
        <f t="shared" si="451"/>
        <v>6317.2999999999993</v>
      </c>
      <c r="Z1972" s="31">
        <f t="shared" si="452"/>
        <v>400000</v>
      </c>
      <c r="AA1972" s="31">
        <f t="shared" si="453"/>
        <v>400000</v>
      </c>
      <c r="AB1972" s="5">
        <v>1</v>
      </c>
      <c r="AC1972" s="6">
        <v>0</v>
      </c>
      <c r="AD1972" s="30">
        <v>0</v>
      </c>
      <c r="AE1972" s="67">
        <f t="shared" si="454"/>
        <v>1</v>
      </c>
      <c r="AF1972" s="70">
        <f>IF(C1972=Sheet6!$E$3,Sheet6!$E$4,IF('January 2023'!C1972=Sheet6!$F$3,Sheet6!$F$4,IF('January 2023'!C1972=Sheet6!$G$3,Sheet6!$G$4,IF('January 2023'!C1972=Sheet6!$H$3,Sheet6!$H$4,IF('January 2023'!C1972=Sheet6!$I$3,Sheet6!$I$4,IF('January 2023'!C1972=Sheet6!$J$3,Sheet6!$J$4,IF('January 2023'!C1972=Sheet6!$K$3,Sheet6!$K$4,IF('January 2023'!C1972=Sheet6!$L$3,Sheet6!$L$4))))))))</f>
        <v>0.13382829726409717</v>
      </c>
      <c r="AG1972" s="74">
        <f t="shared" si="455"/>
        <v>0</v>
      </c>
      <c r="AH1972" s="71">
        <v>0.81</v>
      </c>
      <c r="AI1972" s="72">
        <f t="shared" si="456"/>
        <v>0</v>
      </c>
      <c r="AJ1972" s="73">
        <f t="shared" si="457"/>
        <v>1</v>
      </c>
      <c r="AK1972" s="73">
        <v>0.70834941809745677</v>
      </c>
      <c r="AL1972" s="95">
        <f t="shared" si="458"/>
        <v>1</v>
      </c>
      <c r="AM1972" s="107">
        <v>0</v>
      </c>
      <c r="AN1972" s="98">
        <f t="shared" si="459"/>
        <v>0</v>
      </c>
      <c r="AO1972" s="99" t="e">
        <f>SUMIF([1]Sheet1!$AB:$AB,E1972,[1]Sheet1!$AA:$AA)</f>
        <v>#VALUE!</v>
      </c>
      <c r="AP1972" s="100">
        <f t="shared" si="460"/>
        <v>1</v>
      </c>
      <c r="AQ1972" s="97">
        <f t="shared" si="461"/>
        <v>0</v>
      </c>
      <c r="AR1972" s="100">
        <f t="shared" si="462"/>
        <v>1</v>
      </c>
      <c r="AS1972" s="101">
        <f t="shared" si="463"/>
        <v>1</v>
      </c>
      <c r="AT1972" s="100">
        <v>0.13382829726409717</v>
      </c>
      <c r="AU1972" s="108">
        <f t="shared" si="464"/>
        <v>0</v>
      </c>
    </row>
    <row r="1973" spans="1:47" hidden="1">
      <c r="A1973" s="21">
        <v>44927</v>
      </c>
      <c r="B1973" s="22" t="s">
        <v>13</v>
      </c>
      <c r="C1973" s="22" t="s">
        <v>1697</v>
      </c>
      <c r="D1973" s="22" t="s">
        <v>1708</v>
      </c>
      <c r="E1973" s="22">
        <v>1003020014</v>
      </c>
      <c r="F1973" s="22" t="s">
        <v>32</v>
      </c>
      <c r="G1973" s="22">
        <v>1069292</v>
      </c>
      <c r="H1973" s="36" t="s">
        <v>20</v>
      </c>
      <c r="I1973" s="4" t="s">
        <v>3538</v>
      </c>
      <c r="J1973" s="4" t="s">
        <v>3575</v>
      </c>
      <c r="K1973" s="25" t="s">
        <v>43</v>
      </c>
      <c r="L1973" s="25">
        <v>0</v>
      </c>
      <c r="M1973" s="26">
        <v>0</v>
      </c>
      <c r="N1973" s="26">
        <v>0</v>
      </c>
      <c r="O1973" s="26">
        <v>1</v>
      </c>
      <c r="P1973" s="26">
        <v>0</v>
      </c>
      <c r="Q1973" s="26">
        <v>8835.5</v>
      </c>
      <c r="R1973" s="27">
        <v>0</v>
      </c>
      <c r="S1973" s="27">
        <v>600000</v>
      </c>
      <c r="T1973" s="28">
        <v>0</v>
      </c>
      <c r="U1973" s="27">
        <v>600000</v>
      </c>
      <c r="V1973" s="29">
        <v>0</v>
      </c>
      <c r="W1973" s="26">
        <v>1</v>
      </c>
      <c r="X1973" s="30">
        <f t="shared" si="450"/>
        <v>1</v>
      </c>
      <c r="Y1973" s="31">
        <f t="shared" si="451"/>
        <v>8835.5</v>
      </c>
      <c r="Z1973" s="31">
        <f t="shared" si="452"/>
        <v>600000</v>
      </c>
      <c r="AA1973" s="31">
        <f t="shared" si="453"/>
        <v>600000</v>
      </c>
      <c r="AB1973" s="5">
        <v>1</v>
      </c>
      <c r="AC1973" s="6">
        <v>0</v>
      </c>
      <c r="AD1973" s="30">
        <v>0</v>
      </c>
      <c r="AE1973" s="67">
        <f t="shared" si="454"/>
        <v>1</v>
      </c>
      <c r="AF1973" s="70">
        <f>IF(C1973=Sheet6!$E$3,Sheet6!$E$4,IF('January 2023'!C1973=Sheet6!$F$3,Sheet6!$F$4,IF('January 2023'!C1973=Sheet6!$G$3,Sheet6!$G$4,IF('January 2023'!C1973=Sheet6!$H$3,Sheet6!$H$4,IF('January 2023'!C1973=Sheet6!$I$3,Sheet6!$I$4,IF('January 2023'!C1973=Sheet6!$J$3,Sheet6!$J$4,IF('January 2023'!C1973=Sheet6!$K$3,Sheet6!$K$4,IF('January 2023'!C1973=Sheet6!$L$3,Sheet6!$L$4))))))))</f>
        <v>0.13382829726409717</v>
      </c>
      <c r="AG1973" s="74">
        <f t="shared" si="455"/>
        <v>0</v>
      </c>
      <c r="AH1973" s="71">
        <v>0.81</v>
      </c>
      <c r="AI1973" s="72">
        <f t="shared" si="456"/>
        <v>0</v>
      </c>
      <c r="AJ1973" s="73">
        <f t="shared" si="457"/>
        <v>1</v>
      </c>
      <c r="AK1973" s="73">
        <v>0.70834941809745677</v>
      </c>
      <c r="AL1973" s="95">
        <f t="shared" si="458"/>
        <v>1</v>
      </c>
      <c r="AM1973" s="107">
        <v>0</v>
      </c>
      <c r="AN1973" s="98">
        <f t="shared" si="459"/>
        <v>0</v>
      </c>
      <c r="AO1973" s="99" t="e">
        <f>SUMIF([1]Sheet1!$AB:$AB,E1973,[1]Sheet1!$AA:$AA)</f>
        <v>#VALUE!</v>
      </c>
      <c r="AP1973" s="100">
        <f t="shared" si="460"/>
        <v>1</v>
      </c>
      <c r="AQ1973" s="97">
        <f t="shared" si="461"/>
        <v>0</v>
      </c>
      <c r="AR1973" s="100">
        <f t="shared" si="462"/>
        <v>1</v>
      </c>
      <c r="AS1973" s="101">
        <f t="shared" si="463"/>
        <v>1</v>
      </c>
      <c r="AT1973" s="100">
        <v>0.13382829726409717</v>
      </c>
      <c r="AU1973" s="108">
        <f t="shared" si="464"/>
        <v>0</v>
      </c>
    </row>
    <row r="1974" spans="1:47" hidden="1">
      <c r="A1974" s="21">
        <v>44927</v>
      </c>
      <c r="B1974" s="23" t="s">
        <v>13</v>
      </c>
      <c r="C1974" s="23" t="s">
        <v>1697</v>
      </c>
      <c r="D1974" s="23" t="s">
        <v>1709</v>
      </c>
      <c r="E1974" s="23">
        <v>1000280427</v>
      </c>
      <c r="F1974" s="23" t="s">
        <v>32</v>
      </c>
      <c r="G1974" s="22">
        <v>1069292</v>
      </c>
      <c r="H1974" s="36" t="s">
        <v>20</v>
      </c>
      <c r="I1974" s="4" t="s">
        <v>3537</v>
      </c>
      <c r="J1974" s="4" t="s">
        <v>3574</v>
      </c>
      <c r="K1974" s="24" t="s">
        <v>43</v>
      </c>
      <c r="L1974" s="25">
        <v>0</v>
      </c>
      <c r="M1974" s="29">
        <v>0</v>
      </c>
      <c r="N1974" s="29">
        <v>0</v>
      </c>
      <c r="O1974" s="29">
        <v>3</v>
      </c>
      <c r="P1974" s="29">
        <v>0</v>
      </c>
      <c r="Q1974" s="29">
        <v>605.90000000000009</v>
      </c>
      <c r="R1974" s="28">
        <v>0</v>
      </c>
      <c r="S1974" s="28">
        <v>40000</v>
      </c>
      <c r="T1974" s="28">
        <v>0</v>
      </c>
      <c r="U1974" s="28">
        <v>40000</v>
      </c>
      <c r="V1974" s="29">
        <v>0</v>
      </c>
      <c r="W1974" s="29">
        <v>3</v>
      </c>
      <c r="X1974" s="32">
        <f t="shared" si="450"/>
        <v>3</v>
      </c>
      <c r="Y1974" s="33">
        <f t="shared" si="451"/>
        <v>605.90000000000009</v>
      </c>
      <c r="Z1974" s="33">
        <f t="shared" si="452"/>
        <v>40000</v>
      </c>
      <c r="AA1974" s="33">
        <f t="shared" si="453"/>
        <v>40000</v>
      </c>
      <c r="AB1974" s="5">
        <v>3</v>
      </c>
      <c r="AC1974" s="6">
        <v>0</v>
      </c>
      <c r="AD1974" s="32">
        <v>0</v>
      </c>
      <c r="AE1974" s="67">
        <f t="shared" si="454"/>
        <v>1</v>
      </c>
      <c r="AF1974" s="70">
        <f>IF(C1974=Sheet6!$E$3,Sheet6!$E$4,IF('January 2023'!C1974=Sheet6!$F$3,Sheet6!$F$4,IF('January 2023'!C1974=Sheet6!$G$3,Sheet6!$G$4,IF('January 2023'!C1974=Sheet6!$H$3,Sheet6!$H$4,IF('January 2023'!C1974=Sheet6!$I$3,Sheet6!$I$4,IF('January 2023'!C1974=Sheet6!$J$3,Sheet6!$J$4,IF('January 2023'!C1974=Sheet6!$K$3,Sheet6!$K$4,IF('January 2023'!C1974=Sheet6!$L$3,Sheet6!$L$4))))))))</f>
        <v>0.13382829726409717</v>
      </c>
      <c r="AG1974" s="74">
        <f t="shared" si="455"/>
        <v>0</v>
      </c>
      <c r="AH1974" s="71">
        <v>0.81</v>
      </c>
      <c r="AI1974" s="72">
        <f t="shared" si="456"/>
        <v>0</v>
      </c>
      <c r="AJ1974" s="73">
        <f t="shared" si="457"/>
        <v>1</v>
      </c>
      <c r="AK1974" s="73">
        <v>0.70834941809745677</v>
      </c>
      <c r="AL1974" s="95">
        <f t="shared" si="458"/>
        <v>1</v>
      </c>
      <c r="AM1974" s="107">
        <v>0</v>
      </c>
      <c r="AN1974" s="98">
        <f t="shared" si="459"/>
        <v>0</v>
      </c>
      <c r="AO1974" s="99" t="e">
        <f>SUMIF([1]Sheet1!$AB:$AB,E1974,[1]Sheet1!$AA:$AA)</f>
        <v>#VALUE!</v>
      </c>
      <c r="AP1974" s="100">
        <f t="shared" si="460"/>
        <v>1</v>
      </c>
      <c r="AQ1974" s="97">
        <f t="shared" si="461"/>
        <v>0</v>
      </c>
      <c r="AR1974" s="100">
        <f t="shared" si="462"/>
        <v>1</v>
      </c>
      <c r="AS1974" s="101">
        <f t="shared" si="463"/>
        <v>1</v>
      </c>
      <c r="AT1974" s="100">
        <v>0.13382829726409717</v>
      </c>
      <c r="AU1974" s="108">
        <f t="shared" si="464"/>
        <v>0</v>
      </c>
    </row>
    <row r="1975" spans="1:47" hidden="1">
      <c r="A1975" s="21">
        <v>44927</v>
      </c>
      <c r="B1975" s="23" t="s">
        <v>13</v>
      </c>
      <c r="C1975" s="23" t="s">
        <v>1697</v>
      </c>
      <c r="D1975" s="23" t="s">
        <v>1710</v>
      </c>
      <c r="E1975" s="23">
        <v>1000280923</v>
      </c>
      <c r="F1975" s="23" t="s">
        <v>32</v>
      </c>
      <c r="G1975" s="22">
        <v>1069292</v>
      </c>
      <c r="H1975" s="36" t="s">
        <v>20</v>
      </c>
      <c r="I1975" s="4" t="s">
        <v>3538</v>
      </c>
      <c r="J1975" s="4" t="s">
        <v>3575</v>
      </c>
      <c r="K1975" s="24" t="s">
        <v>43</v>
      </c>
      <c r="L1975" s="25">
        <v>0</v>
      </c>
      <c r="M1975" s="29">
        <v>0</v>
      </c>
      <c r="N1975" s="29">
        <v>0</v>
      </c>
      <c r="O1975" s="29">
        <v>1</v>
      </c>
      <c r="P1975" s="29">
        <v>0</v>
      </c>
      <c r="Q1975" s="29">
        <v>145.5</v>
      </c>
      <c r="R1975" s="28">
        <v>0</v>
      </c>
      <c r="S1975" s="28">
        <v>9300</v>
      </c>
      <c r="T1975" s="28">
        <v>0</v>
      </c>
      <c r="U1975" s="28">
        <v>9300</v>
      </c>
      <c r="V1975" s="29">
        <v>0</v>
      </c>
      <c r="W1975" s="29">
        <v>1</v>
      </c>
      <c r="X1975" s="32">
        <f t="shared" si="450"/>
        <v>1</v>
      </c>
      <c r="Y1975" s="33">
        <f t="shared" si="451"/>
        <v>145.5</v>
      </c>
      <c r="Z1975" s="33">
        <f t="shared" si="452"/>
        <v>9300</v>
      </c>
      <c r="AA1975" s="33">
        <f t="shared" si="453"/>
        <v>9300</v>
      </c>
      <c r="AB1975" s="5">
        <v>1</v>
      </c>
      <c r="AC1975" s="6">
        <v>0</v>
      </c>
      <c r="AD1975" s="32">
        <v>0</v>
      </c>
      <c r="AE1975" s="67">
        <f t="shared" si="454"/>
        <v>1</v>
      </c>
      <c r="AF1975" s="70">
        <f>IF(C1975=Sheet6!$E$3,Sheet6!$E$4,IF('January 2023'!C1975=Sheet6!$F$3,Sheet6!$F$4,IF('January 2023'!C1975=Sheet6!$G$3,Sheet6!$G$4,IF('January 2023'!C1975=Sheet6!$H$3,Sheet6!$H$4,IF('January 2023'!C1975=Sheet6!$I$3,Sheet6!$I$4,IF('January 2023'!C1975=Sheet6!$J$3,Sheet6!$J$4,IF('January 2023'!C1975=Sheet6!$K$3,Sheet6!$K$4,IF('January 2023'!C1975=Sheet6!$L$3,Sheet6!$L$4))))))))</f>
        <v>0.13382829726409717</v>
      </c>
      <c r="AG1975" s="74">
        <f t="shared" si="455"/>
        <v>0</v>
      </c>
      <c r="AH1975" s="71">
        <v>0.81</v>
      </c>
      <c r="AI1975" s="72">
        <f t="shared" si="456"/>
        <v>0</v>
      </c>
      <c r="AJ1975" s="73">
        <f t="shared" si="457"/>
        <v>1</v>
      </c>
      <c r="AK1975" s="73">
        <v>0.70834941809745677</v>
      </c>
      <c r="AL1975" s="95">
        <f t="shared" si="458"/>
        <v>1</v>
      </c>
      <c r="AM1975" s="107">
        <v>0</v>
      </c>
      <c r="AN1975" s="98">
        <f t="shared" si="459"/>
        <v>0</v>
      </c>
      <c r="AO1975" s="99" t="e">
        <f>SUMIF([1]Sheet1!$AB:$AB,E1975,[1]Sheet1!$AA:$AA)</f>
        <v>#VALUE!</v>
      </c>
      <c r="AP1975" s="100">
        <f t="shared" si="460"/>
        <v>1</v>
      </c>
      <c r="AQ1975" s="97">
        <f t="shared" si="461"/>
        <v>0</v>
      </c>
      <c r="AR1975" s="100">
        <f t="shared" si="462"/>
        <v>1</v>
      </c>
      <c r="AS1975" s="101">
        <f t="shared" si="463"/>
        <v>1</v>
      </c>
      <c r="AT1975" s="100">
        <v>0.13382829726409717</v>
      </c>
      <c r="AU1975" s="108">
        <f t="shared" si="464"/>
        <v>0</v>
      </c>
    </row>
    <row r="1976" spans="1:47" hidden="1">
      <c r="A1976" s="21">
        <v>44927</v>
      </c>
      <c r="B1976" s="22" t="s">
        <v>13</v>
      </c>
      <c r="C1976" s="22" t="s">
        <v>1697</v>
      </c>
      <c r="D1976" s="22" t="s">
        <v>1758</v>
      </c>
      <c r="E1976" s="22">
        <v>1001610846</v>
      </c>
      <c r="F1976" s="22" t="s">
        <v>32</v>
      </c>
      <c r="G1976" s="22">
        <v>1069250</v>
      </c>
      <c r="H1976" s="36" t="s">
        <v>20</v>
      </c>
      <c r="I1976" s="4" t="s">
        <v>3535</v>
      </c>
      <c r="J1976" s="4" t="s">
        <v>3572</v>
      </c>
      <c r="K1976" s="25">
        <v>11995.220000000088</v>
      </c>
      <c r="L1976" s="25">
        <v>11995.220000000088</v>
      </c>
      <c r="M1976" s="26">
        <v>0</v>
      </c>
      <c r="N1976" s="26">
        <v>0</v>
      </c>
      <c r="O1976" s="26">
        <v>16</v>
      </c>
      <c r="P1976" s="26">
        <v>0</v>
      </c>
      <c r="Q1976" s="26">
        <v>2654.8</v>
      </c>
      <c r="R1976" s="27">
        <v>0</v>
      </c>
      <c r="S1976" s="27">
        <v>170310.49</v>
      </c>
      <c r="T1976" s="28">
        <v>0</v>
      </c>
      <c r="U1976" s="27">
        <v>182300</v>
      </c>
      <c r="V1976" s="29">
        <v>0</v>
      </c>
      <c r="W1976" s="26">
        <v>9</v>
      </c>
      <c r="X1976" s="30">
        <f t="shared" si="450"/>
        <v>16</v>
      </c>
      <c r="Y1976" s="31">
        <f t="shared" si="451"/>
        <v>2654.8</v>
      </c>
      <c r="Z1976" s="31">
        <f t="shared" si="452"/>
        <v>170310.49</v>
      </c>
      <c r="AA1976" s="31">
        <f t="shared" si="453"/>
        <v>182300</v>
      </c>
      <c r="AB1976" s="5">
        <v>9</v>
      </c>
      <c r="AC1976" s="6">
        <v>0</v>
      </c>
      <c r="AD1976" s="30">
        <v>0</v>
      </c>
      <c r="AE1976" s="67">
        <f t="shared" si="454"/>
        <v>0.5625</v>
      </c>
      <c r="AF1976" s="70">
        <f>IF(C1976=Sheet6!$E$3,Sheet6!$E$4,IF('January 2023'!C1976=Sheet6!$F$3,Sheet6!$F$4,IF('January 2023'!C1976=Sheet6!$G$3,Sheet6!$G$4,IF('January 2023'!C1976=Sheet6!$H$3,Sheet6!$H$4,IF('January 2023'!C1976=Sheet6!$I$3,Sheet6!$I$4,IF('January 2023'!C1976=Sheet6!$J$3,Sheet6!$J$4,IF('January 2023'!C1976=Sheet6!$K$3,Sheet6!$K$4,IF('January 2023'!C1976=Sheet6!$L$3,Sheet6!$L$4))))))))</f>
        <v>0.13382829726409717</v>
      </c>
      <c r="AG1976" s="74">
        <f t="shared" si="455"/>
        <v>0.22132149306140117</v>
      </c>
      <c r="AH1976" s="71">
        <v>0.81</v>
      </c>
      <c r="AI1976" s="72">
        <f t="shared" si="456"/>
        <v>0</v>
      </c>
      <c r="AJ1976" s="73">
        <f t="shared" si="457"/>
        <v>0.5625</v>
      </c>
      <c r="AK1976" s="73">
        <v>0.70834941809745677</v>
      </c>
      <c r="AL1976" s="95">
        <f t="shared" si="458"/>
        <v>0</v>
      </c>
      <c r="AM1976" s="107">
        <v>0</v>
      </c>
      <c r="AN1976" s="98">
        <f t="shared" si="459"/>
        <v>7061.3282000000718</v>
      </c>
      <c r="AO1976" s="99" t="e">
        <f>SUMIF([1]Sheet1!$AB:$AB,E1976,[1]Sheet1!$AA:$AA)</f>
        <v>#VALUE!</v>
      </c>
      <c r="AP1976" s="100" t="str">
        <f t="shared" si="460"/>
        <v/>
      </c>
      <c r="AQ1976" s="97">
        <f t="shared" si="461"/>
        <v>1</v>
      </c>
      <c r="AR1976" s="100">
        <f t="shared" si="462"/>
        <v>1.0703979537608048</v>
      </c>
      <c r="AS1976" s="101">
        <f t="shared" si="463"/>
        <v>0.76309792670379006</v>
      </c>
      <c r="AT1976" s="100">
        <v>0.13382829726409717</v>
      </c>
      <c r="AU1976" s="108">
        <f t="shared" si="464"/>
        <v>0</v>
      </c>
    </row>
    <row r="1977" spans="1:47" hidden="1">
      <c r="A1977" s="21">
        <v>44927</v>
      </c>
      <c r="B1977" s="22" t="s">
        <v>13</v>
      </c>
      <c r="C1977" s="22" t="s">
        <v>1697</v>
      </c>
      <c r="D1977" s="22" t="s">
        <v>1836</v>
      </c>
      <c r="E1977" s="22">
        <v>1000268245</v>
      </c>
      <c r="F1977" s="22" t="s">
        <v>32</v>
      </c>
      <c r="G1977" s="22">
        <v>1069246</v>
      </c>
      <c r="H1977" s="36" t="s">
        <v>20</v>
      </c>
      <c r="I1977" s="4" t="s">
        <v>3537</v>
      </c>
      <c r="J1977" s="4" t="s">
        <v>3574</v>
      </c>
      <c r="K1977" s="25">
        <v>11526.799999999988</v>
      </c>
      <c r="L1977" s="25">
        <v>11526.799999999988</v>
      </c>
      <c r="M1977" s="26">
        <v>0</v>
      </c>
      <c r="N1977" s="26">
        <v>0</v>
      </c>
      <c r="O1977" s="26">
        <v>25</v>
      </c>
      <c r="P1977" s="26">
        <v>0</v>
      </c>
      <c r="Q1977" s="26">
        <v>4112.3</v>
      </c>
      <c r="R1977" s="27">
        <v>0</v>
      </c>
      <c r="S1977" s="27">
        <v>259834.53999999992</v>
      </c>
      <c r="T1977" s="28">
        <v>0</v>
      </c>
      <c r="U1977" s="27">
        <v>285400</v>
      </c>
      <c r="V1977" s="29">
        <v>0</v>
      </c>
      <c r="W1977" s="26">
        <v>18</v>
      </c>
      <c r="X1977" s="30">
        <f t="shared" si="450"/>
        <v>25</v>
      </c>
      <c r="Y1977" s="31">
        <f t="shared" si="451"/>
        <v>4112.3</v>
      </c>
      <c r="Z1977" s="31">
        <f t="shared" si="452"/>
        <v>259834.53999999992</v>
      </c>
      <c r="AA1977" s="31">
        <f t="shared" si="453"/>
        <v>285400</v>
      </c>
      <c r="AB1977" s="5">
        <v>18</v>
      </c>
      <c r="AC1977" s="6">
        <v>0</v>
      </c>
      <c r="AD1977" s="30">
        <v>0</v>
      </c>
      <c r="AE1977" s="67">
        <f t="shared" si="454"/>
        <v>0.72</v>
      </c>
      <c r="AF1977" s="70">
        <f>IF(C1977=Sheet6!$E$3,Sheet6!$E$4,IF('January 2023'!C1977=Sheet6!$F$3,Sheet6!$F$4,IF('January 2023'!C1977=Sheet6!$G$3,Sheet6!$G$4,IF('January 2023'!C1977=Sheet6!$H$3,Sheet6!$H$4,IF('January 2023'!C1977=Sheet6!$I$3,Sheet6!$I$4,IF('January 2023'!C1977=Sheet6!$J$3,Sheet6!$J$4,IF('January 2023'!C1977=Sheet6!$K$3,Sheet6!$K$4,IF('January 2023'!C1977=Sheet6!$L$3,Sheet6!$L$4))))))))</f>
        <v>0.13382829726409717</v>
      </c>
      <c r="AG1977" s="74">
        <f t="shared" si="455"/>
        <v>0.35675989867092378</v>
      </c>
      <c r="AH1977" s="71">
        <v>0.81</v>
      </c>
      <c r="AI1977" s="72">
        <f t="shared" si="456"/>
        <v>0</v>
      </c>
      <c r="AJ1977" s="73">
        <f t="shared" si="457"/>
        <v>0.72</v>
      </c>
      <c r="AK1977" s="73">
        <v>0.70834941809745677</v>
      </c>
      <c r="AL1977" s="95">
        <f t="shared" si="458"/>
        <v>1</v>
      </c>
      <c r="AM1977" s="107">
        <v>0</v>
      </c>
      <c r="AN1977" s="98">
        <f t="shared" si="459"/>
        <v>5224.4079999999913</v>
      </c>
      <c r="AO1977" s="99" t="e">
        <f>SUMIF([1]Sheet1!$AB:$AB,E1977,[1]Sheet1!$AA:$AA)</f>
        <v>#VALUE!</v>
      </c>
      <c r="AP1977" s="100" t="str">
        <f t="shared" si="460"/>
        <v/>
      </c>
      <c r="AQ1977" s="97">
        <f t="shared" si="461"/>
        <v>1</v>
      </c>
      <c r="AR1977" s="100">
        <f t="shared" si="462"/>
        <v>1.0983913070217688</v>
      </c>
      <c r="AS1977" s="101">
        <f t="shared" si="463"/>
        <v>0.60813802860589017</v>
      </c>
      <c r="AT1977" s="100">
        <v>0.13382829726409717</v>
      </c>
      <c r="AU1977" s="108">
        <f t="shared" si="464"/>
        <v>0</v>
      </c>
    </row>
    <row r="1978" spans="1:47" hidden="1">
      <c r="A1978" s="21">
        <v>44927</v>
      </c>
      <c r="B1978" s="22" t="s">
        <v>13</v>
      </c>
      <c r="C1978" s="22" t="s">
        <v>1697</v>
      </c>
      <c r="D1978" s="22" t="s">
        <v>1761</v>
      </c>
      <c r="E1978" s="22">
        <v>1001956908</v>
      </c>
      <c r="F1978" s="22" t="s">
        <v>32</v>
      </c>
      <c r="G1978" s="22">
        <v>1069246</v>
      </c>
      <c r="H1978" s="36" t="s">
        <v>20</v>
      </c>
      <c r="I1978" s="4" t="s">
        <v>3538</v>
      </c>
      <c r="J1978" s="4" t="s">
        <v>3575</v>
      </c>
      <c r="K1978" s="25">
        <v>8792.609999999986</v>
      </c>
      <c r="L1978" s="25">
        <v>8792.609999999986</v>
      </c>
      <c r="M1978" s="26">
        <v>0</v>
      </c>
      <c r="N1978" s="26">
        <v>0</v>
      </c>
      <c r="O1978" s="26">
        <v>23</v>
      </c>
      <c r="P1978" s="26">
        <v>0</v>
      </c>
      <c r="Q1978" s="26">
        <v>4367.6000000000004</v>
      </c>
      <c r="R1978" s="27">
        <v>0</v>
      </c>
      <c r="S1978" s="27">
        <v>247639.04999999996</v>
      </c>
      <c r="T1978" s="28">
        <v>0</v>
      </c>
      <c r="U1978" s="27">
        <v>406500</v>
      </c>
      <c r="V1978" s="29">
        <v>0</v>
      </c>
      <c r="W1978" s="26">
        <v>16</v>
      </c>
      <c r="X1978" s="30">
        <f t="shared" si="450"/>
        <v>23</v>
      </c>
      <c r="Y1978" s="31">
        <f t="shared" si="451"/>
        <v>4367.6000000000004</v>
      </c>
      <c r="Z1978" s="31">
        <f t="shared" si="452"/>
        <v>247639.04999999996</v>
      </c>
      <c r="AA1978" s="31">
        <f t="shared" si="453"/>
        <v>406500</v>
      </c>
      <c r="AB1978" s="5">
        <v>16</v>
      </c>
      <c r="AC1978" s="6">
        <v>0</v>
      </c>
      <c r="AD1978" s="30">
        <v>0</v>
      </c>
      <c r="AE1978" s="67">
        <f t="shared" si="454"/>
        <v>0.69565217391304346</v>
      </c>
      <c r="AF1978" s="70">
        <f>IF(C1978=Sheet6!$E$3,Sheet6!$E$4,IF('January 2023'!C1978=Sheet6!$F$3,Sheet6!$F$4,IF('January 2023'!C1978=Sheet6!$G$3,Sheet6!$G$4,IF('January 2023'!C1978=Sheet6!$H$3,Sheet6!$H$4,IF('January 2023'!C1978=Sheet6!$I$3,Sheet6!$I$4,IF('January 2023'!C1978=Sheet6!$J$3,Sheet6!$J$4,IF('January 2023'!C1978=Sheet6!$K$3,Sheet6!$K$4,IF('January 2023'!C1978=Sheet6!$L$3,Sheet6!$L$4))))))))</f>
        <v>0.13382829726409717</v>
      </c>
      <c r="AG1978" s="74">
        <f t="shared" si="455"/>
        <v>0.49673532659813269</v>
      </c>
      <c r="AH1978" s="71">
        <v>0.81</v>
      </c>
      <c r="AI1978" s="72">
        <f t="shared" si="456"/>
        <v>0</v>
      </c>
      <c r="AJ1978" s="73">
        <f t="shared" si="457"/>
        <v>0.69565217391304346</v>
      </c>
      <c r="AK1978" s="73">
        <v>0.70834941809745677</v>
      </c>
      <c r="AL1978" s="95">
        <f t="shared" si="458"/>
        <v>0</v>
      </c>
      <c r="AM1978" s="107">
        <v>0</v>
      </c>
      <c r="AN1978" s="98">
        <f t="shared" si="459"/>
        <v>2754.414099999989</v>
      </c>
      <c r="AO1978" s="99" t="e">
        <f>SUMIF([1]Sheet1!$AB:$AB,E1978,[1]Sheet1!$AA:$AA)</f>
        <v>#VALUE!</v>
      </c>
      <c r="AP1978" s="100" t="str">
        <f t="shared" si="460"/>
        <v/>
      </c>
      <c r="AQ1978" s="97">
        <f t="shared" si="461"/>
        <v>1</v>
      </c>
      <c r="AR1978" s="100">
        <f t="shared" si="462"/>
        <v>1.6415020167457437</v>
      </c>
      <c r="AS1978" s="101">
        <f t="shared" si="463"/>
        <v>0.18460795960030951</v>
      </c>
      <c r="AT1978" s="100">
        <v>0.13382829726409717</v>
      </c>
      <c r="AU1978" s="108">
        <f t="shared" si="464"/>
        <v>0</v>
      </c>
    </row>
    <row r="1979" spans="1:47" hidden="1">
      <c r="A1979" s="21">
        <v>44927</v>
      </c>
      <c r="B1979" s="22" t="s">
        <v>13</v>
      </c>
      <c r="C1979" s="22" t="s">
        <v>1697</v>
      </c>
      <c r="D1979" s="22" t="s">
        <v>1703</v>
      </c>
      <c r="E1979" s="22">
        <v>1000280903</v>
      </c>
      <c r="F1979" s="22" t="s">
        <v>32</v>
      </c>
      <c r="G1979" s="22">
        <v>1069292</v>
      </c>
      <c r="H1979" s="36" t="s">
        <v>20</v>
      </c>
      <c r="I1979" s="4" t="s">
        <v>3538</v>
      </c>
      <c r="J1979" s="4" t="s">
        <v>3575</v>
      </c>
      <c r="K1979" s="25">
        <v>8673.0967741935492</v>
      </c>
      <c r="L1979" s="25">
        <v>8673.0967741935492</v>
      </c>
      <c r="M1979" s="26">
        <v>0</v>
      </c>
      <c r="N1979" s="26">
        <v>0</v>
      </c>
      <c r="O1979" s="26">
        <v>13</v>
      </c>
      <c r="P1979" s="26">
        <v>0</v>
      </c>
      <c r="Q1979" s="26">
        <v>3807.1000000000004</v>
      </c>
      <c r="R1979" s="27">
        <v>0</v>
      </c>
      <c r="S1979" s="27">
        <v>245638.13000000003</v>
      </c>
      <c r="T1979" s="28">
        <v>0</v>
      </c>
      <c r="U1979" s="27">
        <v>251200</v>
      </c>
      <c r="V1979" s="29">
        <v>0</v>
      </c>
      <c r="W1979" s="26">
        <v>7</v>
      </c>
      <c r="X1979" s="30">
        <f t="shared" si="450"/>
        <v>13</v>
      </c>
      <c r="Y1979" s="31">
        <f t="shared" si="451"/>
        <v>3807.1000000000004</v>
      </c>
      <c r="Z1979" s="31">
        <f t="shared" si="452"/>
        <v>245638.13000000003</v>
      </c>
      <c r="AA1979" s="31">
        <f t="shared" si="453"/>
        <v>251200</v>
      </c>
      <c r="AB1979" s="5">
        <v>7</v>
      </c>
      <c r="AC1979" s="6">
        <v>0</v>
      </c>
      <c r="AD1979" s="30">
        <v>0</v>
      </c>
      <c r="AE1979" s="67">
        <f t="shared" si="454"/>
        <v>0.53846153846153844</v>
      </c>
      <c r="AF1979" s="70">
        <f>IF(C1979=Sheet6!$E$3,Sheet6!$E$4,IF('January 2023'!C1979=Sheet6!$F$3,Sheet6!$F$4,IF('January 2023'!C1979=Sheet6!$G$3,Sheet6!$G$4,IF('January 2023'!C1979=Sheet6!$H$3,Sheet6!$H$4,IF('January 2023'!C1979=Sheet6!$I$3,Sheet6!$I$4,IF('January 2023'!C1979=Sheet6!$J$3,Sheet6!$J$4,IF('January 2023'!C1979=Sheet6!$K$3,Sheet6!$K$4,IF('January 2023'!C1979=Sheet6!$L$3,Sheet6!$L$4))))))))</f>
        <v>0.13382829726409717</v>
      </c>
      <c r="AG1979" s="74">
        <f t="shared" si="455"/>
        <v>0.43895509287154194</v>
      </c>
      <c r="AH1979" s="71">
        <v>0.81</v>
      </c>
      <c r="AI1979" s="72">
        <f t="shared" si="456"/>
        <v>0</v>
      </c>
      <c r="AJ1979" s="73">
        <f t="shared" si="457"/>
        <v>0.53846153846153844</v>
      </c>
      <c r="AK1979" s="73">
        <v>0.70834941809745677</v>
      </c>
      <c r="AL1979" s="95">
        <f t="shared" si="458"/>
        <v>0</v>
      </c>
      <c r="AM1979" s="107">
        <v>0</v>
      </c>
      <c r="AN1979" s="98">
        <f t="shared" si="459"/>
        <v>3218.108387096775</v>
      </c>
      <c r="AO1979" s="99" t="e">
        <f>SUMIF([1]Sheet1!$AB:$AB,E1979,[1]Sheet1!$AA:$AA)</f>
        <v>#VALUE!</v>
      </c>
      <c r="AP1979" s="100" t="str">
        <f t="shared" si="460"/>
        <v/>
      </c>
      <c r="AQ1979" s="97">
        <f t="shared" si="461"/>
        <v>1</v>
      </c>
      <c r="AR1979" s="100">
        <f t="shared" si="462"/>
        <v>1.0226425351796968</v>
      </c>
      <c r="AS1979" s="101">
        <f t="shared" si="463"/>
        <v>0.55110585099580711</v>
      </c>
      <c r="AT1979" s="100">
        <v>0.13382829726409717</v>
      </c>
      <c r="AU1979" s="108">
        <f t="shared" si="464"/>
        <v>0</v>
      </c>
    </row>
    <row r="1980" spans="1:47" hidden="1">
      <c r="A1980" s="21">
        <v>44927</v>
      </c>
      <c r="B1980" s="22" t="s">
        <v>13</v>
      </c>
      <c r="C1980" s="22" t="s">
        <v>1697</v>
      </c>
      <c r="D1980" s="22" t="s">
        <v>1773</v>
      </c>
      <c r="E1980" s="22">
        <v>1000267083</v>
      </c>
      <c r="F1980" s="22" t="s">
        <v>32</v>
      </c>
      <c r="G1980" s="22">
        <v>1069250</v>
      </c>
      <c r="H1980" s="36" t="s">
        <v>20</v>
      </c>
      <c r="I1980" s="4" t="s">
        <v>3535</v>
      </c>
      <c r="J1980" s="4" t="s">
        <v>3572</v>
      </c>
      <c r="K1980" s="25">
        <v>8385.2601663600017</v>
      </c>
      <c r="L1980" s="25">
        <v>8385.2601663600017</v>
      </c>
      <c r="M1980" s="26">
        <v>0</v>
      </c>
      <c r="N1980" s="26">
        <v>0</v>
      </c>
      <c r="O1980" s="26">
        <v>20</v>
      </c>
      <c r="P1980" s="26">
        <v>0</v>
      </c>
      <c r="Q1980" s="26">
        <v>4456.7000000000007</v>
      </c>
      <c r="R1980" s="27">
        <v>0</v>
      </c>
      <c r="S1980" s="27">
        <v>270813.98</v>
      </c>
      <c r="T1980" s="28">
        <v>0</v>
      </c>
      <c r="U1980" s="27">
        <v>295900</v>
      </c>
      <c r="V1980" s="29">
        <v>0</v>
      </c>
      <c r="W1980" s="26">
        <v>17</v>
      </c>
      <c r="X1980" s="30">
        <f t="shared" si="450"/>
        <v>20</v>
      </c>
      <c r="Y1980" s="31">
        <f t="shared" si="451"/>
        <v>4456.7000000000007</v>
      </c>
      <c r="Z1980" s="31">
        <f t="shared" si="452"/>
        <v>270813.98</v>
      </c>
      <c r="AA1980" s="31">
        <f t="shared" si="453"/>
        <v>295900</v>
      </c>
      <c r="AB1980" s="5">
        <v>17</v>
      </c>
      <c r="AC1980" s="6">
        <v>0</v>
      </c>
      <c r="AD1980" s="30">
        <v>0</v>
      </c>
      <c r="AE1980" s="67">
        <f t="shared" si="454"/>
        <v>0.85</v>
      </c>
      <c r="AF1980" s="70">
        <f>IF(C1980=Sheet6!$E$3,Sheet6!$E$4,IF('January 2023'!C1980=Sheet6!$F$3,Sheet6!$F$4,IF('January 2023'!C1980=Sheet6!$G$3,Sheet6!$G$4,IF('January 2023'!C1980=Sheet6!$H$3,Sheet6!$H$4,IF('January 2023'!C1980=Sheet6!$I$3,Sheet6!$I$4,IF('January 2023'!C1980=Sheet6!$J$3,Sheet6!$J$4,IF('January 2023'!C1980=Sheet6!$K$3,Sheet6!$K$4,IF('January 2023'!C1980=Sheet6!$L$3,Sheet6!$L$4))))))))</f>
        <v>0.13382829726409717</v>
      </c>
      <c r="AG1980" s="74">
        <f t="shared" si="455"/>
        <v>0.53149215547054773</v>
      </c>
      <c r="AH1980" s="71">
        <v>0.81</v>
      </c>
      <c r="AI1980" s="72">
        <f t="shared" si="456"/>
        <v>0</v>
      </c>
      <c r="AJ1980" s="73">
        <f t="shared" si="457"/>
        <v>0.85</v>
      </c>
      <c r="AK1980" s="73">
        <v>0.70834941809745677</v>
      </c>
      <c r="AL1980" s="95">
        <f t="shared" si="458"/>
        <v>1</v>
      </c>
      <c r="AM1980" s="107">
        <v>0</v>
      </c>
      <c r="AN1980" s="98">
        <f t="shared" si="459"/>
        <v>2335.3607347516008</v>
      </c>
      <c r="AO1980" s="99" t="e">
        <f>SUMIF([1]Sheet1!$AB:$AB,E1980,[1]Sheet1!$AA:$AA)</f>
        <v>#VALUE!</v>
      </c>
      <c r="AP1980" s="100" t="str">
        <f t="shared" si="460"/>
        <v/>
      </c>
      <c r="AQ1980" s="97">
        <f t="shared" si="461"/>
        <v>1</v>
      </c>
      <c r="AR1980" s="100">
        <f t="shared" si="462"/>
        <v>1.0926319239501596</v>
      </c>
      <c r="AS1980" s="101">
        <f t="shared" si="463"/>
        <v>0.41927470360379804</v>
      </c>
      <c r="AT1980" s="100">
        <v>0.13382829726409717</v>
      </c>
      <c r="AU1980" s="108">
        <f t="shared" si="464"/>
        <v>0</v>
      </c>
    </row>
    <row r="1981" spans="1:47" hidden="1">
      <c r="A1981" s="21">
        <v>44927</v>
      </c>
      <c r="B1981" s="22" t="s">
        <v>13</v>
      </c>
      <c r="C1981" s="22" t="s">
        <v>1697</v>
      </c>
      <c r="D1981" s="22" t="s">
        <v>1771</v>
      </c>
      <c r="E1981" s="22">
        <v>1001859408</v>
      </c>
      <c r="F1981" s="22" t="s">
        <v>32</v>
      </c>
      <c r="G1981" s="22">
        <v>1069250</v>
      </c>
      <c r="H1981" s="36" t="s">
        <v>20</v>
      </c>
      <c r="I1981" s="4" t="s">
        <v>3535</v>
      </c>
      <c r="J1981" s="4" t="s">
        <v>3572</v>
      </c>
      <c r="K1981" s="25">
        <v>7762.9199999999837</v>
      </c>
      <c r="L1981" s="25">
        <v>7762.9199999999837</v>
      </c>
      <c r="M1981" s="26">
        <v>0</v>
      </c>
      <c r="N1981" s="26">
        <v>0</v>
      </c>
      <c r="O1981" s="26">
        <v>7</v>
      </c>
      <c r="P1981" s="26">
        <v>0</v>
      </c>
      <c r="Q1981" s="26">
        <v>2537.6</v>
      </c>
      <c r="R1981" s="27">
        <v>0</v>
      </c>
      <c r="S1981" s="27">
        <v>162963.58000000002</v>
      </c>
      <c r="T1981" s="28">
        <v>0</v>
      </c>
      <c r="U1981" s="27">
        <v>183701</v>
      </c>
      <c r="V1981" s="29">
        <v>0</v>
      </c>
      <c r="W1981" s="26">
        <v>7</v>
      </c>
      <c r="X1981" s="30">
        <f t="shared" si="450"/>
        <v>7</v>
      </c>
      <c r="Y1981" s="31">
        <f t="shared" si="451"/>
        <v>2537.6</v>
      </c>
      <c r="Z1981" s="31">
        <f t="shared" si="452"/>
        <v>162963.58000000002</v>
      </c>
      <c r="AA1981" s="31">
        <f t="shared" si="453"/>
        <v>183701</v>
      </c>
      <c r="AB1981" s="5">
        <v>7</v>
      </c>
      <c r="AC1981" s="6">
        <v>0</v>
      </c>
      <c r="AD1981" s="30">
        <v>0</v>
      </c>
      <c r="AE1981" s="67">
        <f t="shared" si="454"/>
        <v>1</v>
      </c>
      <c r="AF1981" s="70">
        <f>IF(C1981=Sheet6!$E$3,Sheet6!$E$4,IF('January 2023'!C1981=Sheet6!$F$3,Sheet6!$F$4,IF('January 2023'!C1981=Sheet6!$G$3,Sheet6!$G$4,IF('January 2023'!C1981=Sheet6!$H$3,Sheet6!$H$4,IF('January 2023'!C1981=Sheet6!$I$3,Sheet6!$I$4,IF('January 2023'!C1981=Sheet6!$J$3,Sheet6!$J$4,IF('January 2023'!C1981=Sheet6!$K$3,Sheet6!$K$4,IF('January 2023'!C1981=Sheet6!$L$3,Sheet6!$L$4))))))))</f>
        <v>0.13382829726409717</v>
      </c>
      <c r="AG1981" s="74">
        <f t="shared" si="455"/>
        <v>0.32688730529233911</v>
      </c>
      <c r="AH1981" s="71">
        <v>0.81</v>
      </c>
      <c r="AI1981" s="72">
        <f t="shared" si="456"/>
        <v>0</v>
      </c>
      <c r="AJ1981" s="73">
        <f t="shared" si="457"/>
        <v>1</v>
      </c>
      <c r="AK1981" s="73">
        <v>0.70834941809745677</v>
      </c>
      <c r="AL1981" s="95">
        <f t="shared" si="458"/>
        <v>1</v>
      </c>
      <c r="AM1981" s="107">
        <v>0</v>
      </c>
      <c r="AN1981" s="98">
        <f t="shared" si="459"/>
        <v>3750.365199999987</v>
      </c>
      <c r="AO1981" s="99" t="e">
        <f>SUMIF([1]Sheet1!$AB:$AB,E1981,[1]Sheet1!$AA:$AA)</f>
        <v>#VALUE!</v>
      </c>
      <c r="AP1981" s="100" t="str">
        <f t="shared" si="460"/>
        <v/>
      </c>
      <c r="AQ1981" s="97">
        <f t="shared" si="461"/>
        <v>1</v>
      </c>
      <c r="AR1981" s="100">
        <f t="shared" si="462"/>
        <v>1.1272518681781536</v>
      </c>
      <c r="AS1981" s="101">
        <f t="shared" si="463"/>
        <v>0.63151567442548828</v>
      </c>
      <c r="AT1981" s="100">
        <v>0.13382829726409717</v>
      </c>
      <c r="AU1981" s="108">
        <f t="shared" si="464"/>
        <v>0</v>
      </c>
    </row>
    <row r="1982" spans="1:47" hidden="1">
      <c r="A1982" s="21">
        <v>44927</v>
      </c>
      <c r="B1982" s="22" t="s">
        <v>13</v>
      </c>
      <c r="C1982" s="22" t="s">
        <v>1697</v>
      </c>
      <c r="D1982" s="22" t="s">
        <v>1781</v>
      </c>
      <c r="E1982" s="22">
        <v>1001956406</v>
      </c>
      <c r="F1982" s="22" t="s">
        <v>32</v>
      </c>
      <c r="G1982" s="22">
        <v>1069250</v>
      </c>
      <c r="H1982" s="36" t="s">
        <v>20</v>
      </c>
      <c r="I1982" s="4" t="s">
        <v>3535</v>
      </c>
      <c r="J1982" s="4" t="s">
        <v>3572</v>
      </c>
      <c r="K1982" s="25">
        <v>6590.9100000000035</v>
      </c>
      <c r="L1982" s="25">
        <v>6590.9100000000035</v>
      </c>
      <c r="M1982" s="26">
        <v>0</v>
      </c>
      <c r="N1982" s="26">
        <v>0</v>
      </c>
      <c r="O1982" s="26">
        <v>12</v>
      </c>
      <c r="P1982" s="26">
        <v>0</v>
      </c>
      <c r="Q1982" s="26">
        <v>2407.8000000000002</v>
      </c>
      <c r="R1982" s="27">
        <v>0</v>
      </c>
      <c r="S1982" s="27">
        <v>156310</v>
      </c>
      <c r="T1982" s="28">
        <v>0</v>
      </c>
      <c r="U1982" s="27">
        <v>170800</v>
      </c>
      <c r="V1982" s="29">
        <v>0</v>
      </c>
      <c r="W1982" s="26">
        <v>11</v>
      </c>
      <c r="X1982" s="30">
        <f t="shared" si="450"/>
        <v>12</v>
      </c>
      <c r="Y1982" s="31">
        <f t="shared" si="451"/>
        <v>2407.8000000000002</v>
      </c>
      <c r="Z1982" s="31">
        <f t="shared" si="452"/>
        <v>156310</v>
      </c>
      <c r="AA1982" s="31">
        <f t="shared" si="453"/>
        <v>170800</v>
      </c>
      <c r="AB1982" s="5">
        <v>11</v>
      </c>
      <c r="AC1982" s="6">
        <v>0</v>
      </c>
      <c r="AD1982" s="30">
        <v>0</v>
      </c>
      <c r="AE1982" s="67">
        <f t="shared" si="454"/>
        <v>0.91666666666666663</v>
      </c>
      <c r="AF1982" s="70">
        <f>IF(C1982=Sheet6!$E$3,Sheet6!$E$4,IF('January 2023'!C1982=Sheet6!$F$3,Sheet6!$F$4,IF('January 2023'!C1982=Sheet6!$G$3,Sheet6!$G$4,IF('January 2023'!C1982=Sheet6!$H$3,Sheet6!$H$4,IF('January 2023'!C1982=Sheet6!$I$3,Sheet6!$I$4,IF('January 2023'!C1982=Sheet6!$J$3,Sheet6!$J$4,IF('January 2023'!C1982=Sheet6!$K$3,Sheet6!$K$4,IF('January 2023'!C1982=Sheet6!$L$3,Sheet6!$L$4))))))))</f>
        <v>0.13382829726409717</v>
      </c>
      <c r="AG1982" s="74">
        <f t="shared" si="455"/>
        <v>0.36532132892119584</v>
      </c>
      <c r="AH1982" s="71">
        <v>0.81</v>
      </c>
      <c r="AI1982" s="72">
        <f t="shared" si="456"/>
        <v>0</v>
      </c>
      <c r="AJ1982" s="73">
        <f t="shared" si="457"/>
        <v>0.91666666666666663</v>
      </c>
      <c r="AK1982" s="73">
        <v>0.70834941809745677</v>
      </c>
      <c r="AL1982" s="95">
        <f t="shared" si="458"/>
        <v>1</v>
      </c>
      <c r="AM1982" s="107">
        <v>0</v>
      </c>
      <c r="AN1982" s="98">
        <f t="shared" si="459"/>
        <v>2930.8371000000034</v>
      </c>
      <c r="AO1982" s="99" t="e">
        <f>SUMIF([1]Sheet1!$AB:$AB,E1982,[1]Sheet1!$AA:$AA)</f>
        <v>#VALUE!</v>
      </c>
      <c r="AP1982" s="100" t="str">
        <f t="shared" si="460"/>
        <v/>
      </c>
      <c r="AQ1982" s="97">
        <f t="shared" si="461"/>
        <v>1</v>
      </c>
      <c r="AR1982" s="100">
        <f t="shared" si="462"/>
        <v>1.0927004030452305</v>
      </c>
      <c r="AS1982" s="101">
        <f t="shared" si="463"/>
        <v>0.60081323664679009</v>
      </c>
      <c r="AT1982" s="100">
        <v>0.13382829726409717</v>
      </c>
      <c r="AU1982" s="108">
        <f t="shared" si="464"/>
        <v>0</v>
      </c>
    </row>
    <row r="1983" spans="1:47" hidden="1">
      <c r="A1983" s="21">
        <v>44927</v>
      </c>
      <c r="B1983" s="23" t="s">
        <v>13</v>
      </c>
      <c r="C1983" s="23" t="s">
        <v>1697</v>
      </c>
      <c r="D1983" s="23" t="s">
        <v>1802</v>
      </c>
      <c r="E1983" s="23">
        <v>1000273521</v>
      </c>
      <c r="F1983" s="23" t="s">
        <v>32</v>
      </c>
      <c r="G1983" s="22">
        <v>1069246</v>
      </c>
      <c r="H1983" s="36" t="s">
        <v>20</v>
      </c>
      <c r="I1983" s="4" t="s">
        <v>3535</v>
      </c>
      <c r="J1983" s="4" t="s">
        <v>3572</v>
      </c>
      <c r="K1983" s="24">
        <v>6354.7999999999884</v>
      </c>
      <c r="L1983" s="24">
        <v>6354.7999999999884</v>
      </c>
      <c r="M1983" s="29">
        <v>0</v>
      </c>
      <c r="N1983" s="29">
        <v>0</v>
      </c>
      <c r="O1983" s="29">
        <v>31</v>
      </c>
      <c r="P1983" s="29">
        <v>0</v>
      </c>
      <c r="Q1983" s="29">
        <v>4554.1000000000004</v>
      </c>
      <c r="R1983" s="28">
        <v>0</v>
      </c>
      <c r="S1983" s="28">
        <v>296046.41000000003</v>
      </c>
      <c r="T1983" s="28">
        <v>0</v>
      </c>
      <c r="U1983" s="28">
        <v>299700</v>
      </c>
      <c r="V1983" s="29">
        <v>0</v>
      </c>
      <c r="W1983" s="29">
        <v>24</v>
      </c>
      <c r="X1983" s="32">
        <f t="shared" si="450"/>
        <v>31</v>
      </c>
      <c r="Y1983" s="33">
        <f t="shared" si="451"/>
        <v>4554.1000000000004</v>
      </c>
      <c r="Z1983" s="33">
        <f t="shared" si="452"/>
        <v>296046.41000000003</v>
      </c>
      <c r="AA1983" s="33">
        <f t="shared" si="453"/>
        <v>299700</v>
      </c>
      <c r="AB1983" s="5">
        <v>24</v>
      </c>
      <c r="AC1983" s="6">
        <v>0</v>
      </c>
      <c r="AD1983" s="32">
        <v>0</v>
      </c>
      <c r="AE1983" s="67">
        <f t="shared" si="454"/>
        <v>0.77419354838709675</v>
      </c>
      <c r="AF1983" s="70">
        <f>IF(C1983=Sheet6!$E$3,Sheet6!$E$4,IF('January 2023'!C1983=Sheet6!$F$3,Sheet6!$F$4,IF('January 2023'!C1983=Sheet6!$G$3,Sheet6!$G$4,IF('January 2023'!C1983=Sheet6!$H$3,Sheet6!$H$4,IF('January 2023'!C1983=Sheet6!$I$3,Sheet6!$I$4,IF('January 2023'!C1983=Sheet6!$J$3,Sheet6!$J$4,IF('January 2023'!C1983=Sheet6!$K$3,Sheet6!$K$4,IF('January 2023'!C1983=Sheet6!$L$3,Sheet6!$L$4))))))))</f>
        <v>0.13382829726409717</v>
      </c>
      <c r="AG1983" s="74">
        <f t="shared" si="455"/>
        <v>0.7166393906967975</v>
      </c>
      <c r="AH1983" s="71">
        <v>0.81</v>
      </c>
      <c r="AI1983" s="72">
        <f t="shared" si="456"/>
        <v>0</v>
      </c>
      <c r="AJ1983" s="73">
        <f t="shared" si="457"/>
        <v>0.77419354838709675</v>
      </c>
      <c r="AK1983" s="73">
        <v>0.70834941809745677</v>
      </c>
      <c r="AL1983" s="95">
        <f t="shared" si="458"/>
        <v>1</v>
      </c>
      <c r="AM1983" s="107">
        <v>0</v>
      </c>
      <c r="AN1983" s="98">
        <f t="shared" si="459"/>
        <v>593.28799999999046</v>
      </c>
      <c r="AO1983" s="99" t="e">
        <f>SUMIF([1]Sheet1!$AB:$AB,E1983,[1]Sheet1!$AA:$AA)</f>
        <v>#VALUE!</v>
      </c>
      <c r="AP1983" s="100" t="str">
        <f t="shared" si="460"/>
        <v/>
      </c>
      <c r="AQ1983" s="97">
        <f t="shared" si="461"/>
        <v>1</v>
      </c>
      <c r="AR1983" s="100">
        <f t="shared" si="462"/>
        <v>1.0123412744643652</v>
      </c>
      <c r="AS1983" s="101">
        <f t="shared" si="463"/>
        <v>0.27451636589063788</v>
      </c>
      <c r="AT1983" s="100">
        <v>0.13382829726409717</v>
      </c>
      <c r="AU1983" s="108">
        <f t="shared" si="464"/>
        <v>0</v>
      </c>
    </row>
    <row r="1984" spans="1:47" hidden="1">
      <c r="A1984" s="21">
        <v>44927</v>
      </c>
      <c r="B1984" s="22" t="s">
        <v>13</v>
      </c>
      <c r="C1984" s="22" t="s">
        <v>1697</v>
      </c>
      <c r="D1984" s="22" t="s">
        <v>1782</v>
      </c>
      <c r="E1984" s="22">
        <v>1000265710</v>
      </c>
      <c r="F1984" s="22" t="s">
        <v>32</v>
      </c>
      <c r="G1984" s="22">
        <v>1069250</v>
      </c>
      <c r="H1984" s="36" t="s">
        <v>20</v>
      </c>
      <c r="I1984" s="4" t="s">
        <v>3535</v>
      </c>
      <c r="J1984" s="4" t="s">
        <v>3572</v>
      </c>
      <c r="K1984" s="25">
        <v>6333.5999999999767</v>
      </c>
      <c r="L1984" s="25">
        <v>6333.5999999999767</v>
      </c>
      <c r="M1984" s="26">
        <v>0</v>
      </c>
      <c r="N1984" s="26">
        <v>0</v>
      </c>
      <c r="O1984" s="26">
        <v>8</v>
      </c>
      <c r="P1984" s="26">
        <v>0</v>
      </c>
      <c r="Q1984" s="26">
        <v>1580.8999999999999</v>
      </c>
      <c r="R1984" s="27">
        <v>0</v>
      </c>
      <c r="S1984" s="27">
        <v>103329.42</v>
      </c>
      <c r="T1984" s="28">
        <v>0</v>
      </c>
      <c r="U1984" s="27">
        <v>133900</v>
      </c>
      <c r="V1984" s="29">
        <v>0</v>
      </c>
      <c r="W1984" s="26">
        <v>4</v>
      </c>
      <c r="X1984" s="30">
        <f t="shared" si="450"/>
        <v>8</v>
      </c>
      <c r="Y1984" s="31">
        <f t="shared" si="451"/>
        <v>1580.8999999999999</v>
      </c>
      <c r="Z1984" s="31">
        <f t="shared" si="452"/>
        <v>103329.42</v>
      </c>
      <c r="AA1984" s="31">
        <f t="shared" si="453"/>
        <v>133900</v>
      </c>
      <c r="AB1984" s="5">
        <v>4</v>
      </c>
      <c r="AC1984" s="6">
        <v>0</v>
      </c>
      <c r="AD1984" s="30">
        <v>0</v>
      </c>
      <c r="AE1984" s="67">
        <f t="shared" si="454"/>
        <v>0.5</v>
      </c>
      <c r="AF1984" s="70">
        <f>IF(C1984=Sheet6!$E$3,Sheet6!$E$4,IF('January 2023'!C1984=Sheet6!$F$3,Sheet6!$F$4,IF('January 2023'!C1984=Sheet6!$G$3,Sheet6!$G$4,IF('January 2023'!C1984=Sheet6!$H$3,Sheet6!$H$4,IF('January 2023'!C1984=Sheet6!$I$3,Sheet6!$I$4,IF('January 2023'!C1984=Sheet6!$J$3,Sheet6!$J$4,IF('January 2023'!C1984=Sheet6!$K$3,Sheet6!$K$4,IF('January 2023'!C1984=Sheet6!$L$3,Sheet6!$L$4))))))))</f>
        <v>0.13382829726409717</v>
      </c>
      <c r="AG1984" s="74">
        <f t="shared" si="455"/>
        <v>0.24960527977769448</v>
      </c>
      <c r="AH1984" s="71">
        <v>0.81</v>
      </c>
      <c r="AI1984" s="72">
        <f t="shared" si="456"/>
        <v>0</v>
      </c>
      <c r="AJ1984" s="73">
        <f t="shared" si="457"/>
        <v>0.5</v>
      </c>
      <c r="AK1984" s="73">
        <v>0.70834941809745677</v>
      </c>
      <c r="AL1984" s="95">
        <f t="shared" si="458"/>
        <v>0</v>
      </c>
      <c r="AM1984" s="107">
        <v>0</v>
      </c>
      <c r="AN1984" s="98">
        <f t="shared" si="459"/>
        <v>3549.3159999999816</v>
      </c>
      <c r="AO1984" s="99" t="e">
        <f>SUMIF([1]Sheet1!$AB:$AB,E1984,[1]Sheet1!$AA:$AA)</f>
        <v>#VALUE!</v>
      </c>
      <c r="AP1984" s="100" t="str">
        <f t="shared" si="460"/>
        <v/>
      </c>
      <c r="AQ1984" s="97">
        <f t="shared" si="461"/>
        <v>1</v>
      </c>
      <c r="AR1984" s="100">
        <f t="shared" si="462"/>
        <v>1.2958555269157612</v>
      </c>
      <c r="AS1984" s="101">
        <f t="shared" si="463"/>
        <v>0.67654761865271973</v>
      </c>
      <c r="AT1984" s="100">
        <v>0.13382829726409717</v>
      </c>
      <c r="AU1984" s="108">
        <f t="shared" si="464"/>
        <v>0</v>
      </c>
    </row>
    <row r="1985" spans="1:47" hidden="1">
      <c r="A1985" s="21">
        <v>44927</v>
      </c>
      <c r="B1985" s="23" t="s">
        <v>13</v>
      </c>
      <c r="C1985" s="23" t="s">
        <v>1697</v>
      </c>
      <c r="D1985" s="23" t="s">
        <v>1797</v>
      </c>
      <c r="E1985" s="23">
        <v>1000264797</v>
      </c>
      <c r="F1985" s="23" t="s">
        <v>32</v>
      </c>
      <c r="G1985" s="22">
        <v>1069250</v>
      </c>
      <c r="H1985" s="36" t="s">
        <v>20</v>
      </c>
      <c r="I1985" s="4" t="s">
        <v>3535</v>
      </c>
      <c r="J1985" s="4" t="s">
        <v>3572</v>
      </c>
      <c r="K1985" s="24">
        <v>6250.2000000000116</v>
      </c>
      <c r="L1985" s="24">
        <v>6250.2000000000116</v>
      </c>
      <c r="M1985" s="29">
        <v>0</v>
      </c>
      <c r="N1985" s="29">
        <v>0</v>
      </c>
      <c r="O1985" s="29">
        <v>11</v>
      </c>
      <c r="P1985" s="29">
        <v>0</v>
      </c>
      <c r="Q1985" s="29">
        <v>2122.8000000000002</v>
      </c>
      <c r="R1985" s="28">
        <v>0</v>
      </c>
      <c r="S1985" s="28">
        <v>137479.65</v>
      </c>
      <c r="T1985" s="28">
        <v>0</v>
      </c>
      <c r="U1985" s="28">
        <v>178800</v>
      </c>
      <c r="V1985" s="29">
        <v>0</v>
      </c>
      <c r="W1985" s="29">
        <v>7</v>
      </c>
      <c r="X1985" s="32">
        <f t="shared" si="450"/>
        <v>11</v>
      </c>
      <c r="Y1985" s="33">
        <f t="shared" si="451"/>
        <v>2122.8000000000002</v>
      </c>
      <c r="Z1985" s="33">
        <f t="shared" si="452"/>
        <v>137479.65</v>
      </c>
      <c r="AA1985" s="33">
        <f t="shared" si="453"/>
        <v>178800</v>
      </c>
      <c r="AB1985" s="5">
        <v>7</v>
      </c>
      <c r="AC1985" s="6">
        <v>0</v>
      </c>
      <c r="AD1985" s="32">
        <v>0</v>
      </c>
      <c r="AE1985" s="67">
        <f t="shared" si="454"/>
        <v>0.63636363636363635</v>
      </c>
      <c r="AF1985" s="70">
        <f>IF(C1985=Sheet6!$E$3,Sheet6!$E$4,IF('January 2023'!C1985=Sheet6!$F$3,Sheet6!$F$4,IF('January 2023'!C1985=Sheet6!$G$3,Sheet6!$G$4,IF('January 2023'!C1985=Sheet6!$H$3,Sheet6!$H$4,IF('January 2023'!C1985=Sheet6!$I$3,Sheet6!$I$4,IF('January 2023'!C1985=Sheet6!$J$3,Sheet6!$J$4,IF('January 2023'!C1985=Sheet6!$K$3,Sheet6!$K$4,IF('January 2023'!C1985=Sheet6!$L$3,Sheet6!$L$4))))))))</f>
        <v>0.13382829726409717</v>
      </c>
      <c r="AG1985" s="74">
        <f t="shared" si="455"/>
        <v>0.33963713161178782</v>
      </c>
      <c r="AH1985" s="71">
        <v>0.81</v>
      </c>
      <c r="AI1985" s="72">
        <f t="shared" si="456"/>
        <v>0</v>
      </c>
      <c r="AJ1985" s="73">
        <f t="shared" si="457"/>
        <v>0.63636363636363635</v>
      </c>
      <c r="AK1985" s="73">
        <v>0.70834941809745677</v>
      </c>
      <c r="AL1985" s="95">
        <f t="shared" si="458"/>
        <v>0</v>
      </c>
      <c r="AM1985" s="107">
        <v>0</v>
      </c>
      <c r="AN1985" s="98">
        <f t="shared" si="459"/>
        <v>2939.8620000000092</v>
      </c>
      <c r="AO1985" s="99" t="e">
        <f>SUMIF([1]Sheet1!$AB:$AB,E1985,[1]Sheet1!$AA:$AA)</f>
        <v>#VALUE!</v>
      </c>
      <c r="AP1985" s="100" t="str">
        <f t="shared" si="460"/>
        <v/>
      </c>
      <c r="AQ1985" s="97">
        <f t="shared" si="461"/>
        <v>1</v>
      </c>
      <c r="AR1985" s="100">
        <f t="shared" si="462"/>
        <v>1.3005561186691994</v>
      </c>
      <c r="AS1985" s="101">
        <f t="shared" si="463"/>
        <v>0.55828285035503322</v>
      </c>
      <c r="AT1985" s="100">
        <v>0.13382829726409717</v>
      </c>
      <c r="AU1985" s="108">
        <f t="shared" si="464"/>
        <v>0</v>
      </c>
    </row>
    <row r="1986" spans="1:47" hidden="1">
      <c r="A1986" s="21">
        <v>44927</v>
      </c>
      <c r="B1986" s="23" t="s">
        <v>13</v>
      </c>
      <c r="C1986" s="23" t="s">
        <v>1697</v>
      </c>
      <c r="D1986" s="23" t="s">
        <v>1793</v>
      </c>
      <c r="E1986" s="23">
        <v>1000270177</v>
      </c>
      <c r="F1986" s="23" t="s">
        <v>32</v>
      </c>
      <c r="G1986" s="22">
        <v>1069292</v>
      </c>
      <c r="H1986" s="36" t="s">
        <v>20</v>
      </c>
      <c r="I1986" s="4" t="s">
        <v>3538</v>
      </c>
      <c r="J1986" s="4" t="s">
        <v>3575</v>
      </c>
      <c r="K1986" s="24">
        <v>6170</v>
      </c>
      <c r="L1986" s="24">
        <v>6170</v>
      </c>
      <c r="M1986" s="29">
        <v>0</v>
      </c>
      <c r="N1986" s="29">
        <v>0</v>
      </c>
      <c r="O1986" s="29">
        <v>5</v>
      </c>
      <c r="P1986" s="29">
        <v>0</v>
      </c>
      <c r="Q1986" s="29">
        <v>1017.2</v>
      </c>
      <c r="R1986" s="28">
        <v>0</v>
      </c>
      <c r="S1986" s="28">
        <v>64999.999999999993</v>
      </c>
      <c r="T1986" s="28">
        <v>0</v>
      </c>
      <c r="U1986" s="28">
        <v>65000</v>
      </c>
      <c r="V1986" s="29">
        <v>0</v>
      </c>
      <c r="W1986" s="29">
        <v>3</v>
      </c>
      <c r="X1986" s="32">
        <f t="shared" si="450"/>
        <v>5</v>
      </c>
      <c r="Y1986" s="33">
        <f t="shared" si="451"/>
        <v>1017.2</v>
      </c>
      <c r="Z1986" s="33">
        <f t="shared" si="452"/>
        <v>64999.999999999993</v>
      </c>
      <c r="AA1986" s="33">
        <f t="shared" si="453"/>
        <v>65000</v>
      </c>
      <c r="AB1986" s="5">
        <v>3</v>
      </c>
      <c r="AC1986" s="6">
        <v>0</v>
      </c>
      <c r="AD1986" s="32">
        <v>0</v>
      </c>
      <c r="AE1986" s="67">
        <f t="shared" si="454"/>
        <v>0.6</v>
      </c>
      <c r="AF1986" s="70">
        <f>IF(C1986=Sheet6!$E$3,Sheet6!$E$4,IF('January 2023'!C1986=Sheet6!$F$3,Sheet6!$F$4,IF('January 2023'!C1986=Sheet6!$G$3,Sheet6!$G$4,IF('January 2023'!C1986=Sheet6!$H$3,Sheet6!$H$4,IF('January 2023'!C1986=Sheet6!$I$3,Sheet6!$I$4,IF('January 2023'!C1986=Sheet6!$J$3,Sheet6!$J$4,IF('January 2023'!C1986=Sheet6!$K$3,Sheet6!$K$4,IF('January 2023'!C1986=Sheet6!$L$3,Sheet6!$L$4))))))))</f>
        <v>0.13382829726409717</v>
      </c>
      <c r="AG1986" s="74">
        <f t="shared" si="455"/>
        <v>0.16486223662884927</v>
      </c>
      <c r="AH1986" s="71">
        <v>0.81</v>
      </c>
      <c r="AI1986" s="72">
        <f t="shared" si="456"/>
        <v>0</v>
      </c>
      <c r="AJ1986" s="73">
        <f t="shared" si="457"/>
        <v>0.6</v>
      </c>
      <c r="AK1986" s="73">
        <v>0.70834941809745677</v>
      </c>
      <c r="AL1986" s="95">
        <f t="shared" si="458"/>
        <v>0</v>
      </c>
      <c r="AM1986" s="107">
        <v>0</v>
      </c>
      <c r="AN1986" s="98">
        <f t="shared" si="459"/>
        <v>3980.5000000000009</v>
      </c>
      <c r="AO1986" s="99" t="e">
        <f>SUMIF([1]Sheet1!$AB:$AB,E1986,[1]Sheet1!$AA:$AA)</f>
        <v>#VALUE!</v>
      </c>
      <c r="AP1986" s="100" t="str">
        <f t="shared" si="460"/>
        <v/>
      </c>
      <c r="AQ1986" s="97">
        <f t="shared" si="461"/>
        <v>1</v>
      </c>
      <c r="AR1986" s="100">
        <f t="shared" si="462"/>
        <v>1.0000000000000002</v>
      </c>
      <c r="AS1986" s="101">
        <f t="shared" si="463"/>
        <v>0.83513776337115075</v>
      </c>
      <c r="AT1986" s="100">
        <v>0.13382829726409717</v>
      </c>
      <c r="AU1986" s="108">
        <f t="shared" si="464"/>
        <v>0</v>
      </c>
    </row>
    <row r="1987" spans="1:47" hidden="1">
      <c r="A1987" s="21">
        <v>44927</v>
      </c>
      <c r="B1987" s="23" t="s">
        <v>13</v>
      </c>
      <c r="C1987" s="23" t="s">
        <v>1697</v>
      </c>
      <c r="D1987" s="23" t="s">
        <v>1860</v>
      </c>
      <c r="E1987" s="23">
        <v>1000265318</v>
      </c>
      <c r="F1987" s="23" t="s">
        <v>32</v>
      </c>
      <c r="G1987" s="22">
        <v>1069250</v>
      </c>
      <c r="H1987" s="36" t="s">
        <v>20</v>
      </c>
      <c r="I1987" s="4" t="s">
        <v>3536</v>
      </c>
      <c r="J1987" s="4" t="s">
        <v>3573</v>
      </c>
      <c r="K1987" s="24">
        <v>5007.4800000000105</v>
      </c>
      <c r="L1987" s="24">
        <v>5007.4800000000105</v>
      </c>
      <c r="M1987" s="29">
        <v>0</v>
      </c>
      <c r="N1987" s="29">
        <v>0</v>
      </c>
      <c r="O1987" s="29">
        <v>13</v>
      </c>
      <c r="P1987" s="29">
        <v>0</v>
      </c>
      <c r="Q1987" s="29">
        <v>2166.1</v>
      </c>
      <c r="R1987" s="28">
        <v>0</v>
      </c>
      <c r="S1987" s="28">
        <v>134897.85</v>
      </c>
      <c r="T1987" s="28">
        <v>0</v>
      </c>
      <c r="U1987" s="28">
        <v>134300</v>
      </c>
      <c r="V1987" s="29">
        <v>0</v>
      </c>
      <c r="W1987" s="29">
        <v>8</v>
      </c>
      <c r="X1987" s="32">
        <f t="shared" si="450"/>
        <v>13</v>
      </c>
      <c r="Y1987" s="33">
        <f t="shared" si="451"/>
        <v>2166.1</v>
      </c>
      <c r="Z1987" s="33">
        <f t="shared" si="452"/>
        <v>134897.85</v>
      </c>
      <c r="AA1987" s="33">
        <f t="shared" si="453"/>
        <v>134300</v>
      </c>
      <c r="AB1987" s="5">
        <v>8</v>
      </c>
      <c r="AC1987" s="6">
        <v>0</v>
      </c>
      <c r="AD1987" s="32">
        <v>0</v>
      </c>
      <c r="AE1987" s="67">
        <f t="shared" si="454"/>
        <v>0.61538461538461542</v>
      </c>
      <c r="AF1987" s="70">
        <f>IF(C1987=Sheet6!$E$3,Sheet6!$E$4,IF('January 2023'!C1987=Sheet6!$F$3,Sheet6!$F$4,IF('January 2023'!C1987=Sheet6!$G$3,Sheet6!$G$4,IF('January 2023'!C1987=Sheet6!$H$3,Sheet6!$H$4,IF('January 2023'!C1987=Sheet6!$I$3,Sheet6!$I$4,IF('January 2023'!C1987=Sheet6!$J$3,Sheet6!$J$4,IF('January 2023'!C1987=Sheet6!$K$3,Sheet6!$K$4,IF('January 2023'!C1987=Sheet6!$L$3,Sheet6!$L$4))))))))</f>
        <v>0.13382829726409717</v>
      </c>
      <c r="AG1987" s="74">
        <f t="shared" si="455"/>
        <v>0.43257287098500552</v>
      </c>
      <c r="AH1987" s="71">
        <v>0.81</v>
      </c>
      <c r="AI1987" s="72">
        <f t="shared" si="456"/>
        <v>0</v>
      </c>
      <c r="AJ1987" s="73">
        <f t="shared" si="457"/>
        <v>0.61538461538461542</v>
      </c>
      <c r="AK1987" s="73">
        <v>0.70834941809745677</v>
      </c>
      <c r="AL1987" s="95">
        <f t="shared" si="458"/>
        <v>0</v>
      </c>
      <c r="AM1987" s="107">
        <v>0</v>
      </c>
      <c r="AN1987" s="98">
        <f t="shared" si="459"/>
        <v>1889.958800000009</v>
      </c>
      <c r="AO1987" s="99" t="e">
        <f>SUMIF([1]Sheet1!$AB:$AB,E1987,[1]Sheet1!$AA:$AA)</f>
        <v>#VALUE!</v>
      </c>
      <c r="AP1987" s="100" t="str">
        <f t="shared" si="460"/>
        <v/>
      </c>
      <c r="AQ1987" s="97">
        <f t="shared" si="461"/>
        <v>1</v>
      </c>
      <c r="AR1987" s="100">
        <f t="shared" si="462"/>
        <v>0.99556812803169203</v>
      </c>
      <c r="AS1987" s="101">
        <f t="shared" si="463"/>
        <v>0.5693442365961634</v>
      </c>
      <c r="AT1987" s="100">
        <v>0.13382829726409717</v>
      </c>
      <c r="AU1987" s="108">
        <f t="shared" si="464"/>
        <v>0</v>
      </c>
    </row>
    <row r="1988" spans="1:47" hidden="1">
      <c r="A1988" s="21">
        <v>44927</v>
      </c>
      <c r="B1988" s="22" t="s">
        <v>13</v>
      </c>
      <c r="C1988" s="22" t="s">
        <v>1697</v>
      </c>
      <c r="D1988" s="22" t="s">
        <v>1855</v>
      </c>
      <c r="E1988" s="22">
        <v>1001957406</v>
      </c>
      <c r="F1988" s="22" t="s">
        <v>32</v>
      </c>
      <c r="G1988" s="22">
        <v>1069250</v>
      </c>
      <c r="H1988" s="36" t="s">
        <v>20</v>
      </c>
      <c r="I1988" s="4" t="s">
        <v>3535</v>
      </c>
      <c r="J1988" s="4" t="s">
        <v>3572</v>
      </c>
      <c r="K1988" s="25">
        <v>4971.5200000000186</v>
      </c>
      <c r="L1988" s="25">
        <v>4971.5200000000186</v>
      </c>
      <c r="M1988" s="26">
        <v>0</v>
      </c>
      <c r="N1988" s="26">
        <v>0</v>
      </c>
      <c r="O1988" s="26">
        <v>25</v>
      </c>
      <c r="P1988" s="26">
        <v>0</v>
      </c>
      <c r="Q1988" s="26">
        <v>1802.9</v>
      </c>
      <c r="R1988" s="27">
        <v>0</v>
      </c>
      <c r="S1988" s="27">
        <v>114908.08</v>
      </c>
      <c r="T1988" s="28">
        <v>0</v>
      </c>
      <c r="U1988" s="27">
        <v>210600</v>
      </c>
      <c r="V1988" s="29">
        <v>0</v>
      </c>
      <c r="W1988" s="26">
        <v>11</v>
      </c>
      <c r="X1988" s="30">
        <f t="shared" ref="X1988:X2051" si="465">IFERROR(SUM(M1988,O1988),"")</f>
        <v>25</v>
      </c>
      <c r="Y1988" s="31">
        <f t="shared" ref="Y1988:Y2051" si="466">IFERROR(SUM(P1988:Q1988),"")</f>
        <v>1802.9</v>
      </c>
      <c r="Z1988" s="31">
        <f t="shared" ref="Z1988:Z2051" si="467">IFERROR(SUM(R1988:S1988),"")</f>
        <v>114908.08</v>
      </c>
      <c r="AA1988" s="31">
        <f t="shared" ref="AA1988:AA2051" si="468">IFERROR(SUM(T1988:U1988),"")</f>
        <v>210600</v>
      </c>
      <c r="AB1988" s="5">
        <v>11</v>
      </c>
      <c r="AC1988" s="6">
        <v>0</v>
      </c>
      <c r="AD1988" s="30">
        <v>0</v>
      </c>
      <c r="AE1988" s="67">
        <f t="shared" si="454"/>
        <v>0.44</v>
      </c>
      <c r="AF1988" s="70">
        <f>IF(C1988=Sheet6!$E$3,Sheet6!$E$4,IF('January 2023'!C1988=Sheet6!$F$3,Sheet6!$F$4,IF('January 2023'!C1988=Sheet6!$G$3,Sheet6!$G$4,IF('January 2023'!C1988=Sheet6!$H$3,Sheet6!$H$4,IF('January 2023'!C1988=Sheet6!$I$3,Sheet6!$I$4,IF('January 2023'!C1988=Sheet6!$J$3,Sheet6!$J$4,IF('January 2023'!C1988=Sheet6!$K$3,Sheet6!$K$4,IF('January 2023'!C1988=Sheet6!$L$3,Sheet6!$L$4))))))))</f>
        <v>0.13382829726409717</v>
      </c>
      <c r="AG1988" s="74">
        <f t="shared" si="455"/>
        <v>0.36264562950566293</v>
      </c>
      <c r="AH1988" s="71">
        <v>0.81</v>
      </c>
      <c r="AI1988" s="72">
        <f t="shared" si="456"/>
        <v>0</v>
      </c>
      <c r="AJ1988" s="73">
        <f t="shared" si="457"/>
        <v>0.44</v>
      </c>
      <c r="AK1988" s="73">
        <v>0.70834941809745677</v>
      </c>
      <c r="AL1988" s="95">
        <f t="shared" si="458"/>
        <v>0</v>
      </c>
      <c r="AM1988" s="107">
        <v>0</v>
      </c>
      <c r="AN1988" s="98">
        <f t="shared" si="459"/>
        <v>2224.0312000000154</v>
      </c>
      <c r="AO1988" s="99" t="e">
        <f>SUMIF([1]Sheet1!$AB:$AB,E1988,[1]Sheet1!$AA:$AA)</f>
        <v>#VALUE!</v>
      </c>
      <c r="AP1988" s="100" t="str">
        <f t="shared" si="460"/>
        <v/>
      </c>
      <c r="AQ1988" s="97">
        <f t="shared" si="461"/>
        <v>1</v>
      </c>
      <c r="AR1988" s="100">
        <f t="shared" si="462"/>
        <v>1.8327692882867768</v>
      </c>
      <c r="AS1988" s="101">
        <f t="shared" si="463"/>
        <v>0.33535422771059598</v>
      </c>
      <c r="AT1988" s="100">
        <v>0.13382829726409717</v>
      </c>
      <c r="AU1988" s="108">
        <f t="shared" si="464"/>
        <v>0</v>
      </c>
    </row>
    <row r="1989" spans="1:47" hidden="1">
      <c r="A1989" s="21">
        <v>44927</v>
      </c>
      <c r="B1989" s="22" t="s">
        <v>13</v>
      </c>
      <c r="C1989" s="22" t="s">
        <v>1697</v>
      </c>
      <c r="D1989" s="22" t="s">
        <v>1871</v>
      </c>
      <c r="E1989" s="22">
        <v>1001612558</v>
      </c>
      <c r="F1989" s="22" t="s">
        <v>32</v>
      </c>
      <c r="G1989" s="22">
        <v>1069250</v>
      </c>
      <c r="H1989" s="36" t="s">
        <v>20</v>
      </c>
      <c r="I1989" s="4" t="s">
        <v>3535</v>
      </c>
      <c r="J1989" s="4" t="s">
        <v>3572</v>
      </c>
      <c r="K1989" s="25">
        <v>4845.2700000000186</v>
      </c>
      <c r="L1989" s="25">
        <v>4845.2700000000186</v>
      </c>
      <c r="M1989" s="26">
        <v>0</v>
      </c>
      <c r="N1989" s="26">
        <v>0</v>
      </c>
      <c r="O1989" s="26">
        <v>6</v>
      </c>
      <c r="P1989" s="26">
        <v>0</v>
      </c>
      <c r="Q1989" s="26">
        <v>884.90000000000009</v>
      </c>
      <c r="R1989" s="27">
        <v>0</v>
      </c>
      <c r="S1989" s="27">
        <v>55700</v>
      </c>
      <c r="T1989" s="28">
        <v>0</v>
      </c>
      <c r="U1989" s="27">
        <v>55700</v>
      </c>
      <c r="V1989" s="29">
        <v>0</v>
      </c>
      <c r="W1989" s="26">
        <v>4</v>
      </c>
      <c r="X1989" s="30">
        <f t="shared" si="465"/>
        <v>6</v>
      </c>
      <c r="Y1989" s="31">
        <f t="shared" si="466"/>
        <v>884.90000000000009</v>
      </c>
      <c r="Z1989" s="31">
        <f t="shared" si="467"/>
        <v>55700</v>
      </c>
      <c r="AA1989" s="31">
        <f t="shared" si="468"/>
        <v>55700</v>
      </c>
      <c r="AB1989" s="5">
        <v>4</v>
      </c>
      <c r="AC1989" s="6">
        <v>0</v>
      </c>
      <c r="AD1989" s="30">
        <v>0</v>
      </c>
      <c r="AE1989" s="67">
        <f t="shared" ref="AE1989:AE2052" si="469">IFERROR((AB1989/X1989),"")</f>
        <v>0.66666666666666663</v>
      </c>
      <c r="AF1989" s="70">
        <f>IF(C1989=Sheet6!$E$3,Sheet6!$E$4,IF('January 2023'!C1989=Sheet6!$F$3,Sheet6!$F$4,IF('January 2023'!C1989=Sheet6!$G$3,Sheet6!$G$4,IF('January 2023'!C1989=Sheet6!$H$3,Sheet6!$H$4,IF('January 2023'!C1989=Sheet6!$I$3,Sheet6!$I$4,IF('January 2023'!C1989=Sheet6!$J$3,Sheet6!$J$4,IF('January 2023'!C1989=Sheet6!$K$3,Sheet6!$K$4,IF('January 2023'!C1989=Sheet6!$L$3,Sheet6!$L$4))))))))</f>
        <v>0.13382829726409717</v>
      </c>
      <c r="AG1989" s="74">
        <f t="shared" ref="AG1989:AG2052" si="470">IFERROR(Y1989/L1989,0)</f>
        <v>0.18263172124566776</v>
      </c>
      <c r="AH1989" s="71">
        <v>0.81</v>
      </c>
      <c r="AI1989" s="72">
        <f t="shared" ref="AI1989:AI2052" si="471">IF(AG1989&gt;AH1989,1,0)</f>
        <v>0</v>
      </c>
      <c r="AJ1989" s="73">
        <f t="shared" ref="AJ1989:AJ2052" si="472">IFERROR(AB1989/X1989,0)</f>
        <v>0.66666666666666663</v>
      </c>
      <c r="AK1989" s="73">
        <v>0.70834941809745677</v>
      </c>
      <c r="AL1989" s="95">
        <f t="shared" ref="AL1989:AL2052" si="473">IF(AJ1989&gt;=AK1989,1,0)</f>
        <v>0</v>
      </c>
      <c r="AM1989" s="107">
        <v>0</v>
      </c>
      <c r="AN1989" s="98">
        <f t="shared" ref="AN1989:AN2052" si="474">IF(((AH1989*L1989)-(AG1989*L1989))&lt;0,0,((AH1989*L1989)-(AG1989*L1989)))</f>
        <v>3039.7687000000151</v>
      </c>
      <c r="AO1989" s="99" t="e">
        <f>SUMIF([1]Sheet1!$AB:$AB,E1989,[1]Sheet1!$AA:$AA)</f>
        <v>#VALUE!</v>
      </c>
      <c r="AP1989" s="100" t="str">
        <f t="shared" ref="AP1989:AP2052" si="475">IF(AN1989=0,100%,IFERROR((AO1989/AN1989),""))</f>
        <v/>
      </c>
      <c r="AQ1989" s="97">
        <f t="shared" ref="AQ1989:AQ2052" si="476">IF(AND(AN1989&gt;0,AP1989&gt;=100%),1,0)</f>
        <v>1</v>
      </c>
      <c r="AR1989" s="100">
        <f t="shared" ref="AR1989:AR2052" si="477">IFERROR(AA1989/Z1989,0)</f>
        <v>1</v>
      </c>
      <c r="AS1989" s="101">
        <f t="shared" ref="AS1989:AS2052" si="478">1-(AR1989*AG1989)</f>
        <v>0.81736827875433227</v>
      </c>
      <c r="AT1989" s="100">
        <v>0.13382829726409717</v>
      </c>
      <c r="AU1989" s="108">
        <f t="shared" ref="AU1989:AU2052" si="479">IF(AS1989&lt;=AT1989,1,0)</f>
        <v>0</v>
      </c>
    </row>
    <row r="1990" spans="1:47" hidden="1">
      <c r="A1990" s="21">
        <v>44927</v>
      </c>
      <c r="B1990" s="23" t="s">
        <v>13</v>
      </c>
      <c r="C1990" s="23" t="s">
        <v>1697</v>
      </c>
      <c r="D1990" s="23" t="s">
        <v>1861</v>
      </c>
      <c r="E1990" s="23">
        <v>1000270912</v>
      </c>
      <c r="F1990" s="23" t="s">
        <v>32</v>
      </c>
      <c r="G1990" s="22">
        <v>1069292</v>
      </c>
      <c r="H1990" s="36" t="s">
        <v>20</v>
      </c>
      <c r="I1990" s="4" t="s">
        <v>3538</v>
      </c>
      <c r="J1990" s="4" t="s">
        <v>3575</v>
      </c>
      <c r="K1990" s="24">
        <v>4639.0599999999977</v>
      </c>
      <c r="L1990" s="24">
        <v>4639.0599999999977</v>
      </c>
      <c r="M1990" s="29">
        <v>0</v>
      </c>
      <c r="N1990" s="29">
        <v>0</v>
      </c>
      <c r="O1990" s="29">
        <v>4</v>
      </c>
      <c r="P1990" s="29">
        <v>0</v>
      </c>
      <c r="Q1990" s="29">
        <v>487</v>
      </c>
      <c r="R1990" s="28">
        <v>0</v>
      </c>
      <c r="S1990" s="28">
        <v>31999.999999999996</v>
      </c>
      <c r="T1990" s="28">
        <v>0</v>
      </c>
      <c r="U1990" s="28">
        <v>32000</v>
      </c>
      <c r="V1990" s="29">
        <v>0</v>
      </c>
      <c r="W1990" s="29">
        <v>3</v>
      </c>
      <c r="X1990" s="32">
        <f t="shared" si="465"/>
        <v>4</v>
      </c>
      <c r="Y1990" s="33">
        <f t="shared" si="466"/>
        <v>487</v>
      </c>
      <c r="Z1990" s="33">
        <f t="shared" si="467"/>
        <v>31999.999999999996</v>
      </c>
      <c r="AA1990" s="33">
        <f t="shared" si="468"/>
        <v>32000</v>
      </c>
      <c r="AB1990" s="5">
        <v>3</v>
      </c>
      <c r="AC1990" s="6">
        <v>0</v>
      </c>
      <c r="AD1990" s="32">
        <v>0</v>
      </c>
      <c r="AE1990" s="67">
        <f t="shared" si="469"/>
        <v>0.75</v>
      </c>
      <c r="AF1990" s="70">
        <f>IF(C1990=Sheet6!$E$3,Sheet6!$E$4,IF('January 2023'!C1990=Sheet6!$F$3,Sheet6!$F$4,IF('January 2023'!C1990=Sheet6!$G$3,Sheet6!$G$4,IF('January 2023'!C1990=Sheet6!$H$3,Sheet6!$H$4,IF('January 2023'!C1990=Sheet6!$I$3,Sheet6!$I$4,IF('January 2023'!C1990=Sheet6!$J$3,Sheet6!$J$4,IF('January 2023'!C1990=Sheet6!$K$3,Sheet6!$K$4,IF('January 2023'!C1990=Sheet6!$L$3,Sheet6!$L$4))))))))</f>
        <v>0.13382829726409717</v>
      </c>
      <c r="AG1990" s="74">
        <f t="shared" si="470"/>
        <v>0.10497816367971102</v>
      </c>
      <c r="AH1990" s="71">
        <v>0.81</v>
      </c>
      <c r="AI1990" s="72">
        <f t="shared" si="471"/>
        <v>0</v>
      </c>
      <c r="AJ1990" s="73">
        <f t="shared" si="472"/>
        <v>0.75</v>
      </c>
      <c r="AK1990" s="73">
        <v>0.70834941809745677</v>
      </c>
      <c r="AL1990" s="95">
        <f t="shared" si="473"/>
        <v>1</v>
      </c>
      <c r="AM1990" s="107">
        <v>0</v>
      </c>
      <c r="AN1990" s="98">
        <f t="shared" si="474"/>
        <v>3270.6385999999984</v>
      </c>
      <c r="AO1990" s="99" t="e">
        <f>SUMIF([1]Sheet1!$AB:$AB,E1990,[1]Sheet1!$AA:$AA)</f>
        <v>#VALUE!</v>
      </c>
      <c r="AP1990" s="100" t="str">
        <f t="shared" si="475"/>
        <v/>
      </c>
      <c r="AQ1990" s="97">
        <f t="shared" si="476"/>
        <v>1</v>
      </c>
      <c r="AR1990" s="100">
        <f t="shared" si="477"/>
        <v>1.0000000000000002</v>
      </c>
      <c r="AS1990" s="101">
        <f t="shared" si="478"/>
        <v>0.89502183632028898</v>
      </c>
      <c r="AT1990" s="100">
        <v>0.13382829726409717</v>
      </c>
      <c r="AU1990" s="108">
        <f t="shared" si="479"/>
        <v>0</v>
      </c>
    </row>
    <row r="1991" spans="1:47" hidden="1">
      <c r="A1991" s="21">
        <v>44927</v>
      </c>
      <c r="B1991" s="22" t="s">
        <v>13</v>
      </c>
      <c r="C1991" s="22" t="s">
        <v>1697</v>
      </c>
      <c r="D1991" s="22" t="s">
        <v>1820</v>
      </c>
      <c r="E1991" s="22">
        <v>1000264941</v>
      </c>
      <c r="F1991" s="22" t="s">
        <v>32</v>
      </c>
      <c r="G1991" s="22">
        <v>1069250</v>
      </c>
      <c r="H1991" s="36" t="s">
        <v>20</v>
      </c>
      <c r="I1991" s="4" t="s">
        <v>3535</v>
      </c>
      <c r="J1991" s="4" t="s">
        <v>3572</v>
      </c>
      <c r="K1991" s="25">
        <v>4586.2000000000116</v>
      </c>
      <c r="L1991" s="25">
        <v>4586.2000000000116</v>
      </c>
      <c r="M1991" s="26">
        <v>0</v>
      </c>
      <c r="N1991" s="26">
        <v>0</v>
      </c>
      <c r="O1991" s="26">
        <v>13</v>
      </c>
      <c r="P1991" s="26">
        <v>0</v>
      </c>
      <c r="Q1991" s="26">
        <v>2291.6999999999998</v>
      </c>
      <c r="R1991" s="27">
        <v>0</v>
      </c>
      <c r="S1991" s="27">
        <v>124883.37</v>
      </c>
      <c r="T1991" s="28">
        <v>0</v>
      </c>
      <c r="U1991" s="27">
        <v>206700</v>
      </c>
      <c r="V1991" s="29">
        <v>0</v>
      </c>
      <c r="W1991" s="26">
        <v>10</v>
      </c>
      <c r="X1991" s="30">
        <f t="shared" si="465"/>
        <v>13</v>
      </c>
      <c r="Y1991" s="31">
        <f t="shared" si="466"/>
        <v>2291.6999999999998</v>
      </c>
      <c r="Z1991" s="31">
        <f t="shared" si="467"/>
        <v>124883.37</v>
      </c>
      <c r="AA1991" s="31">
        <f t="shared" si="468"/>
        <v>206700</v>
      </c>
      <c r="AB1991" s="5">
        <v>10</v>
      </c>
      <c r="AC1991" s="6">
        <v>0</v>
      </c>
      <c r="AD1991" s="30">
        <v>0</v>
      </c>
      <c r="AE1991" s="67">
        <f t="shared" si="469"/>
        <v>0.76923076923076927</v>
      </c>
      <c r="AF1991" s="70">
        <f>IF(C1991=Sheet6!$E$3,Sheet6!$E$4,IF('January 2023'!C1991=Sheet6!$F$3,Sheet6!$F$4,IF('January 2023'!C1991=Sheet6!$G$3,Sheet6!$G$4,IF('January 2023'!C1991=Sheet6!$H$3,Sheet6!$H$4,IF('January 2023'!C1991=Sheet6!$I$3,Sheet6!$I$4,IF('January 2023'!C1991=Sheet6!$J$3,Sheet6!$J$4,IF('January 2023'!C1991=Sheet6!$K$3,Sheet6!$K$4,IF('January 2023'!C1991=Sheet6!$L$3,Sheet6!$L$4))))))))</f>
        <v>0.13382829726409717</v>
      </c>
      <c r="AG1991" s="74">
        <f t="shared" si="470"/>
        <v>0.49969473638306094</v>
      </c>
      <c r="AH1991" s="71">
        <v>0.81</v>
      </c>
      <c r="AI1991" s="72">
        <f t="shared" si="471"/>
        <v>0</v>
      </c>
      <c r="AJ1991" s="73">
        <f t="shared" si="472"/>
        <v>0.76923076923076927</v>
      </c>
      <c r="AK1991" s="73">
        <v>0.70834941809745677</v>
      </c>
      <c r="AL1991" s="95">
        <f t="shared" si="473"/>
        <v>1</v>
      </c>
      <c r="AM1991" s="107">
        <v>0</v>
      </c>
      <c r="AN1991" s="98">
        <f t="shared" si="474"/>
        <v>1423.1220000000098</v>
      </c>
      <c r="AO1991" s="99" t="e">
        <f>SUMIF([1]Sheet1!$AB:$AB,E1991,[1]Sheet1!$AA:$AA)</f>
        <v>#VALUE!</v>
      </c>
      <c r="AP1991" s="100" t="str">
        <f t="shared" si="475"/>
        <v/>
      </c>
      <c r="AQ1991" s="97">
        <f t="shared" si="476"/>
        <v>1</v>
      </c>
      <c r="AR1991" s="100">
        <f t="shared" si="477"/>
        <v>1.655144315852463</v>
      </c>
      <c r="AS1991" s="101">
        <f t="shared" si="478"/>
        <v>0.17293309741418172</v>
      </c>
      <c r="AT1991" s="100">
        <v>0.13382829726409717</v>
      </c>
      <c r="AU1991" s="108">
        <f t="shared" si="479"/>
        <v>0</v>
      </c>
    </row>
    <row r="1992" spans="1:47" hidden="1">
      <c r="A1992" s="21">
        <v>44927</v>
      </c>
      <c r="B1992" s="23" t="s">
        <v>13</v>
      </c>
      <c r="C1992" s="23" t="s">
        <v>1697</v>
      </c>
      <c r="D1992" s="23" t="s">
        <v>1890</v>
      </c>
      <c r="E1992" s="23">
        <v>1000274856</v>
      </c>
      <c r="F1992" s="23" t="s">
        <v>32</v>
      </c>
      <c r="G1992" s="22">
        <v>1069246</v>
      </c>
      <c r="H1992" s="36" t="s">
        <v>20</v>
      </c>
      <c r="I1992" s="4" t="s">
        <v>3537</v>
      </c>
      <c r="J1992" s="4" t="s">
        <v>3574</v>
      </c>
      <c r="K1992" s="24">
        <v>3990.5799999999945</v>
      </c>
      <c r="L1992" s="24">
        <v>3990.5799999999945</v>
      </c>
      <c r="M1992" s="29">
        <v>0</v>
      </c>
      <c r="N1992" s="29">
        <v>0</v>
      </c>
      <c r="O1992" s="29">
        <v>6</v>
      </c>
      <c r="P1992" s="29">
        <v>0</v>
      </c>
      <c r="Q1992" s="29">
        <v>531.1</v>
      </c>
      <c r="R1992" s="28">
        <v>0</v>
      </c>
      <c r="S1992" s="28">
        <v>33499.999999999993</v>
      </c>
      <c r="T1992" s="28">
        <v>0</v>
      </c>
      <c r="U1992" s="28">
        <v>33500</v>
      </c>
      <c r="V1992" s="29">
        <v>0</v>
      </c>
      <c r="W1992" s="29">
        <v>4</v>
      </c>
      <c r="X1992" s="32">
        <f t="shared" si="465"/>
        <v>6</v>
      </c>
      <c r="Y1992" s="33">
        <f t="shared" si="466"/>
        <v>531.1</v>
      </c>
      <c r="Z1992" s="33">
        <f t="shared" si="467"/>
        <v>33499.999999999993</v>
      </c>
      <c r="AA1992" s="33">
        <f t="shared" si="468"/>
        <v>33500</v>
      </c>
      <c r="AB1992" s="5">
        <v>4</v>
      </c>
      <c r="AC1992" s="6">
        <v>0</v>
      </c>
      <c r="AD1992" s="32">
        <v>0</v>
      </c>
      <c r="AE1992" s="67">
        <f t="shared" si="469"/>
        <v>0.66666666666666663</v>
      </c>
      <c r="AF1992" s="70">
        <f>IF(C1992=Sheet6!$E$3,Sheet6!$E$4,IF('January 2023'!C1992=Sheet6!$F$3,Sheet6!$F$4,IF('January 2023'!C1992=Sheet6!$G$3,Sheet6!$G$4,IF('January 2023'!C1992=Sheet6!$H$3,Sheet6!$H$4,IF('January 2023'!C1992=Sheet6!$I$3,Sheet6!$I$4,IF('January 2023'!C1992=Sheet6!$J$3,Sheet6!$J$4,IF('January 2023'!C1992=Sheet6!$K$3,Sheet6!$K$4,IF('January 2023'!C1992=Sheet6!$L$3,Sheet6!$L$4))))))))</f>
        <v>0.13382829726409717</v>
      </c>
      <c r="AG1992" s="74">
        <f t="shared" si="470"/>
        <v>0.13308842323672268</v>
      </c>
      <c r="AH1992" s="71">
        <v>0.81</v>
      </c>
      <c r="AI1992" s="72">
        <f t="shared" si="471"/>
        <v>0</v>
      </c>
      <c r="AJ1992" s="73">
        <f t="shared" si="472"/>
        <v>0.66666666666666663</v>
      </c>
      <c r="AK1992" s="73">
        <v>0.70834941809745677</v>
      </c>
      <c r="AL1992" s="95">
        <f t="shared" si="473"/>
        <v>0</v>
      </c>
      <c r="AM1992" s="107">
        <v>0</v>
      </c>
      <c r="AN1992" s="98">
        <f t="shared" si="474"/>
        <v>2701.2697999999959</v>
      </c>
      <c r="AO1992" s="99" t="e">
        <f>SUMIF([1]Sheet1!$AB:$AB,E1992,[1]Sheet1!$AA:$AA)</f>
        <v>#VALUE!</v>
      </c>
      <c r="AP1992" s="100" t="str">
        <f t="shared" si="475"/>
        <v/>
      </c>
      <c r="AQ1992" s="97">
        <f t="shared" si="476"/>
        <v>1</v>
      </c>
      <c r="AR1992" s="100">
        <f t="shared" si="477"/>
        <v>1.0000000000000002</v>
      </c>
      <c r="AS1992" s="101">
        <f t="shared" si="478"/>
        <v>0.86691157676327735</v>
      </c>
      <c r="AT1992" s="100">
        <v>0.13382829726409717</v>
      </c>
      <c r="AU1992" s="108">
        <f t="shared" si="479"/>
        <v>0</v>
      </c>
    </row>
    <row r="1993" spans="1:47" hidden="1">
      <c r="A1993" s="21">
        <v>44927</v>
      </c>
      <c r="B1993" s="23" t="s">
        <v>13</v>
      </c>
      <c r="C1993" s="23" t="s">
        <v>1697</v>
      </c>
      <c r="D1993" s="23" t="s">
        <v>1897</v>
      </c>
      <c r="E1993" s="23">
        <v>1000265313</v>
      </c>
      <c r="F1993" s="23" t="s">
        <v>32</v>
      </c>
      <c r="G1993" s="22">
        <v>1069250</v>
      </c>
      <c r="H1993" s="36" t="s">
        <v>20</v>
      </c>
      <c r="I1993" s="4" t="s">
        <v>3535</v>
      </c>
      <c r="J1993" s="4" t="s">
        <v>3572</v>
      </c>
      <c r="K1993" s="24">
        <v>3857</v>
      </c>
      <c r="L1993" s="24">
        <v>3857</v>
      </c>
      <c r="M1993" s="29">
        <v>0</v>
      </c>
      <c r="N1993" s="29">
        <v>0</v>
      </c>
      <c r="O1993" s="29">
        <v>6</v>
      </c>
      <c r="P1993" s="29">
        <v>0</v>
      </c>
      <c r="Q1993" s="29">
        <v>1185.8000000000002</v>
      </c>
      <c r="R1993" s="28">
        <v>0</v>
      </c>
      <c r="S1993" s="28">
        <v>75379.37</v>
      </c>
      <c r="T1993" s="28">
        <v>0</v>
      </c>
      <c r="U1993" s="28">
        <v>74900</v>
      </c>
      <c r="V1993" s="29">
        <v>0</v>
      </c>
      <c r="W1993" s="29">
        <v>4</v>
      </c>
      <c r="X1993" s="32">
        <f t="shared" si="465"/>
        <v>6</v>
      </c>
      <c r="Y1993" s="33">
        <f t="shared" si="466"/>
        <v>1185.8000000000002</v>
      </c>
      <c r="Z1993" s="33">
        <f t="shared" si="467"/>
        <v>75379.37</v>
      </c>
      <c r="AA1993" s="33">
        <f t="shared" si="468"/>
        <v>74900</v>
      </c>
      <c r="AB1993" s="5">
        <v>4</v>
      </c>
      <c r="AC1993" s="6">
        <v>0</v>
      </c>
      <c r="AD1993" s="32">
        <v>0</v>
      </c>
      <c r="AE1993" s="67">
        <f t="shared" si="469"/>
        <v>0.66666666666666663</v>
      </c>
      <c r="AF1993" s="70">
        <f>IF(C1993=Sheet6!$E$3,Sheet6!$E$4,IF('January 2023'!C1993=Sheet6!$F$3,Sheet6!$F$4,IF('January 2023'!C1993=Sheet6!$G$3,Sheet6!$G$4,IF('January 2023'!C1993=Sheet6!$H$3,Sheet6!$H$4,IF('January 2023'!C1993=Sheet6!$I$3,Sheet6!$I$4,IF('January 2023'!C1993=Sheet6!$J$3,Sheet6!$J$4,IF('January 2023'!C1993=Sheet6!$K$3,Sheet6!$K$4,IF('January 2023'!C1993=Sheet6!$L$3,Sheet6!$L$4))))))))</f>
        <v>0.13382829726409717</v>
      </c>
      <c r="AG1993" s="74">
        <f t="shared" si="470"/>
        <v>0.30744101633393833</v>
      </c>
      <c r="AH1993" s="71">
        <v>0.81</v>
      </c>
      <c r="AI1993" s="72">
        <f t="shared" si="471"/>
        <v>0</v>
      </c>
      <c r="AJ1993" s="73">
        <f t="shared" si="472"/>
        <v>0.66666666666666663</v>
      </c>
      <c r="AK1993" s="73">
        <v>0.70834941809745677</v>
      </c>
      <c r="AL1993" s="95">
        <f t="shared" si="473"/>
        <v>0</v>
      </c>
      <c r="AM1993" s="107">
        <v>0</v>
      </c>
      <c r="AN1993" s="98">
        <f t="shared" si="474"/>
        <v>1938.37</v>
      </c>
      <c r="AO1993" s="99" t="e">
        <f>SUMIF([1]Sheet1!$AB:$AB,E1993,[1]Sheet1!$AA:$AA)</f>
        <v>#VALUE!</v>
      </c>
      <c r="AP1993" s="100" t="str">
        <f t="shared" si="475"/>
        <v/>
      </c>
      <c r="AQ1993" s="97">
        <f t="shared" si="476"/>
        <v>1</v>
      </c>
      <c r="AR1993" s="100">
        <f t="shared" si="477"/>
        <v>0.99364056770439979</v>
      </c>
      <c r="AS1993" s="101">
        <f t="shared" si="478"/>
        <v>0.69451413399432793</v>
      </c>
      <c r="AT1993" s="100">
        <v>0.13382829726409717</v>
      </c>
      <c r="AU1993" s="108">
        <f t="shared" si="479"/>
        <v>0</v>
      </c>
    </row>
    <row r="1994" spans="1:47" hidden="1">
      <c r="A1994" s="21">
        <v>44927</v>
      </c>
      <c r="B1994" s="22" t="s">
        <v>13</v>
      </c>
      <c r="C1994" s="22" t="s">
        <v>1697</v>
      </c>
      <c r="D1994" s="22" t="s">
        <v>1928</v>
      </c>
      <c r="E1994" s="22">
        <v>1001601497</v>
      </c>
      <c r="F1994" s="22" t="s">
        <v>32</v>
      </c>
      <c r="G1994" s="22">
        <v>1069250</v>
      </c>
      <c r="H1994" s="36" t="s">
        <v>20</v>
      </c>
      <c r="I1994" s="4" t="s">
        <v>3535</v>
      </c>
      <c r="J1994" s="4" t="s">
        <v>3572</v>
      </c>
      <c r="K1994" s="25">
        <v>3849.820000000007</v>
      </c>
      <c r="L1994" s="25">
        <v>3849.820000000007</v>
      </c>
      <c r="M1994" s="26">
        <v>0</v>
      </c>
      <c r="N1994" s="26">
        <v>0</v>
      </c>
      <c r="O1994" s="26">
        <v>14</v>
      </c>
      <c r="P1994" s="26">
        <v>0</v>
      </c>
      <c r="Q1994" s="26">
        <v>2022.7999999999997</v>
      </c>
      <c r="R1994" s="27">
        <v>0</v>
      </c>
      <c r="S1994" s="27">
        <v>132400.74</v>
      </c>
      <c r="T1994" s="28">
        <v>0</v>
      </c>
      <c r="U1994" s="27">
        <v>130500</v>
      </c>
      <c r="V1994" s="29">
        <v>0</v>
      </c>
      <c r="W1994" s="26">
        <v>7</v>
      </c>
      <c r="X1994" s="30">
        <f t="shared" si="465"/>
        <v>14</v>
      </c>
      <c r="Y1994" s="31">
        <f t="shared" si="466"/>
        <v>2022.7999999999997</v>
      </c>
      <c r="Z1994" s="31">
        <f t="shared" si="467"/>
        <v>132400.74</v>
      </c>
      <c r="AA1994" s="31">
        <f t="shared" si="468"/>
        <v>130500</v>
      </c>
      <c r="AB1994" s="5">
        <v>7</v>
      </c>
      <c r="AC1994" s="6">
        <v>0</v>
      </c>
      <c r="AD1994" s="30">
        <v>0</v>
      </c>
      <c r="AE1994" s="67">
        <f t="shared" si="469"/>
        <v>0.5</v>
      </c>
      <c r="AF1994" s="70">
        <f>IF(C1994=Sheet6!$E$3,Sheet6!$E$4,IF('January 2023'!C1994=Sheet6!$F$3,Sheet6!$F$4,IF('January 2023'!C1994=Sheet6!$G$3,Sheet6!$G$4,IF('January 2023'!C1994=Sheet6!$H$3,Sheet6!$H$4,IF('January 2023'!C1994=Sheet6!$I$3,Sheet6!$I$4,IF('January 2023'!C1994=Sheet6!$J$3,Sheet6!$J$4,IF('January 2023'!C1994=Sheet6!$K$3,Sheet6!$K$4,IF('January 2023'!C1994=Sheet6!$L$3,Sheet6!$L$4))))))))</f>
        <v>0.13382829726409717</v>
      </c>
      <c r="AG1994" s="74">
        <f t="shared" si="470"/>
        <v>0.52542716282839097</v>
      </c>
      <c r="AH1994" s="71">
        <v>0.81</v>
      </c>
      <c r="AI1994" s="72">
        <f t="shared" si="471"/>
        <v>0</v>
      </c>
      <c r="AJ1994" s="73">
        <f t="shared" si="472"/>
        <v>0.5</v>
      </c>
      <c r="AK1994" s="73">
        <v>0.70834941809745677</v>
      </c>
      <c r="AL1994" s="95">
        <f t="shared" si="473"/>
        <v>0</v>
      </c>
      <c r="AM1994" s="107">
        <v>0</v>
      </c>
      <c r="AN1994" s="98">
        <f t="shared" si="474"/>
        <v>1095.5542000000059</v>
      </c>
      <c r="AO1994" s="99" t="e">
        <f>SUMIF([1]Sheet1!$AB:$AB,E1994,[1]Sheet1!$AA:$AA)</f>
        <v>#VALUE!</v>
      </c>
      <c r="AP1994" s="100" t="str">
        <f t="shared" si="475"/>
        <v/>
      </c>
      <c r="AQ1994" s="97">
        <f t="shared" si="476"/>
        <v>1</v>
      </c>
      <c r="AR1994" s="100">
        <f t="shared" si="477"/>
        <v>0.98564403794117772</v>
      </c>
      <c r="AS1994" s="101">
        <f t="shared" si="478"/>
        <v>0.48211584958584808</v>
      </c>
      <c r="AT1994" s="100">
        <v>0.13382829726409717</v>
      </c>
      <c r="AU1994" s="108">
        <f t="shared" si="479"/>
        <v>0</v>
      </c>
    </row>
    <row r="1995" spans="1:47" hidden="1">
      <c r="A1995" s="21">
        <v>44927</v>
      </c>
      <c r="B1995" s="22" t="s">
        <v>13</v>
      </c>
      <c r="C1995" s="22" t="s">
        <v>1697</v>
      </c>
      <c r="D1995" s="22" t="s">
        <v>1896</v>
      </c>
      <c r="E1995" s="22">
        <v>1000282665</v>
      </c>
      <c r="F1995" s="22" t="s">
        <v>32</v>
      </c>
      <c r="G1995" s="22">
        <v>1069246</v>
      </c>
      <c r="H1995" s="36" t="s">
        <v>20</v>
      </c>
      <c r="I1995" s="4" t="s">
        <v>3536</v>
      </c>
      <c r="J1995" s="4" t="s">
        <v>3573</v>
      </c>
      <c r="K1995" s="25">
        <v>3836.2000000000116</v>
      </c>
      <c r="L1995" s="25">
        <v>3836.2000000000116</v>
      </c>
      <c r="M1995" s="26">
        <v>0</v>
      </c>
      <c r="N1995" s="26">
        <v>0</v>
      </c>
      <c r="O1995" s="26">
        <v>12</v>
      </c>
      <c r="P1995" s="26">
        <v>0</v>
      </c>
      <c r="Q1995" s="26">
        <v>2464.8999999999996</v>
      </c>
      <c r="R1995" s="27">
        <v>0</v>
      </c>
      <c r="S1995" s="27">
        <v>158895.71</v>
      </c>
      <c r="T1995" s="28">
        <v>0</v>
      </c>
      <c r="U1995" s="27">
        <v>157700</v>
      </c>
      <c r="V1995" s="29">
        <v>0</v>
      </c>
      <c r="W1995" s="26">
        <v>9</v>
      </c>
      <c r="X1995" s="30">
        <f t="shared" si="465"/>
        <v>12</v>
      </c>
      <c r="Y1995" s="31">
        <f t="shared" si="466"/>
        <v>2464.8999999999996</v>
      </c>
      <c r="Z1995" s="31">
        <f t="shared" si="467"/>
        <v>158895.71</v>
      </c>
      <c r="AA1995" s="31">
        <f t="shared" si="468"/>
        <v>157700</v>
      </c>
      <c r="AB1995" s="5">
        <v>9</v>
      </c>
      <c r="AC1995" s="6">
        <v>0</v>
      </c>
      <c r="AD1995" s="30">
        <v>0</v>
      </c>
      <c r="AE1995" s="67">
        <f t="shared" si="469"/>
        <v>0.75</v>
      </c>
      <c r="AF1995" s="70">
        <f>IF(C1995=Sheet6!$E$3,Sheet6!$E$4,IF('January 2023'!C1995=Sheet6!$F$3,Sheet6!$F$4,IF('January 2023'!C1995=Sheet6!$G$3,Sheet6!$G$4,IF('January 2023'!C1995=Sheet6!$H$3,Sheet6!$H$4,IF('January 2023'!C1995=Sheet6!$I$3,Sheet6!$I$4,IF('January 2023'!C1995=Sheet6!$J$3,Sheet6!$J$4,IF('January 2023'!C1995=Sheet6!$K$3,Sheet6!$K$4,IF('January 2023'!C1995=Sheet6!$L$3,Sheet6!$L$4))))))))</f>
        <v>0.13382829726409717</v>
      </c>
      <c r="AG1995" s="74">
        <f t="shared" si="470"/>
        <v>0.64253688545956733</v>
      </c>
      <c r="AH1995" s="71">
        <v>0.81</v>
      </c>
      <c r="AI1995" s="72">
        <f t="shared" si="471"/>
        <v>0</v>
      </c>
      <c r="AJ1995" s="73">
        <f t="shared" si="472"/>
        <v>0.75</v>
      </c>
      <c r="AK1995" s="73">
        <v>0.70834941809745677</v>
      </c>
      <c r="AL1995" s="95">
        <f t="shared" si="473"/>
        <v>1</v>
      </c>
      <c r="AM1995" s="107">
        <v>0</v>
      </c>
      <c r="AN1995" s="98">
        <f t="shared" si="474"/>
        <v>642.42200000001003</v>
      </c>
      <c r="AO1995" s="99" t="e">
        <f>SUMIF([1]Sheet1!$AB:$AB,E1995,[1]Sheet1!$AA:$AA)</f>
        <v>#VALUE!</v>
      </c>
      <c r="AP1995" s="100" t="str">
        <f t="shared" si="475"/>
        <v/>
      </c>
      <c r="AQ1995" s="97">
        <f t="shared" si="476"/>
        <v>1</v>
      </c>
      <c r="AR1995" s="100">
        <f t="shared" si="477"/>
        <v>0.99247487550167346</v>
      </c>
      <c r="AS1995" s="101">
        <f t="shared" si="478"/>
        <v>0.36229828459828295</v>
      </c>
      <c r="AT1995" s="100">
        <v>0.13382829726409717</v>
      </c>
      <c r="AU1995" s="108">
        <f t="shared" si="479"/>
        <v>0</v>
      </c>
    </row>
    <row r="1996" spans="1:47" hidden="1">
      <c r="A1996" s="21">
        <v>44927</v>
      </c>
      <c r="B1996" s="23" t="s">
        <v>13</v>
      </c>
      <c r="C1996" s="23" t="s">
        <v>1697</v>
      </c>
      <c r="D1996" s="23" t="s">
        <v>1701</v>
      </c>
      <c r="E1996" s="23">
        <v>1000274440</v>
      </c>
      <c r="F1996" s="23" t="s">
        <v>32</v>
      </c>
      <c r="G1996" s="22">
        <v>1069246</v>
      </c>
      <c r="H1996" s="36" t="s">
        <v>20</v>
      </c>
      <c r="I1996" s="4" t="s">
        <v>3537</v>
      </c>
      <c r="J1996" s="4" t="s">
        <v>3574</v>
      </c>
      <c r="K1996" s="24">
        <v>3835</v>
      </c>
      <c r="L1996" s="24">
        <v>3835</v>
      </c>
      <c r="M1996" s="29">
        <v>0</v>
      </c>
      <c r="N1996" s="29">
        <v>0</v>
      </c>
      <c r="O1996" s="29">
        <v>20</v>
      </c>
      <c r="P1996" s="29">
        <v>0</v>
      </c>
      <c r="Q1996" s="29">
        <v>2441.1999999999998</v>
      </c>
      <c r="R1996" s="28">
        <v>0</v>
      </c>
      <c r="S1996" s="28">
        <v>152855.94</v>
      </c>
      <c r="T1996" s="28">
        <v>0</v>
      </c>
      <c r="U1996" s="28">
        <v>162842</v>
      </c>
      <c r="V1996" s="29">
        <v>0</v>
      </c>
      <c r="W1996" s="29">
        <v>16</v>
      </c>
      <c r="X1996" s="32">
        <f t="shared" si="465"/>
        <v>20</v>
      </c>
      <c r="Y1996" s="33">
        <f t="shared" si="466"/>
        <v>2441.1999999999998</v>
      </c>
      <c r="Z1996" s="33">
        <f t="shared" si="467"/>
        <v>152855.94</v>
      </c>
      <c r="AA1996" s="33">
        <f t="shared" si="468"/>
        <v>162842</v>
      </c>
      <c r="AB1996" s="5">
        <v>16</v>
      </c>
      <c r="AC1996" s="6">
        <v>0</v>
      </c>
      <c r="AD1996" s="32">
        <v>0</v>
      </c>
      <c r="AE1996" s="67">
        <f t="shared" si="469"/>
        <v>0.8</v>
      </c>
      <c r="AF1996" s="70">
        <f>IF(C1996=Sheet6!$E$3,Sheet6!$E$4,IF('January 2023'!C1996=Sheet6!$F$3,Sheet6!$F$4,IF('January 2023'!C1996=Sheet6!$G$3,Sheet6!$G$4,IF('January 2023'!C1996=Sheet6!$H$3,Sheet6!$H$4,IF('January 2023'!C1996=Sheet6!$I$3,Sheet6!$I$4,IF('January 2023'!C1996=Sheet6!$J$3,Sheet6!$J$4,IF('January 2023'!C1996=Sheet6!$K$3,Sheet6!$K$4,IF('January 2023'!C1996=Sheet6!$L$3,Sheet6!$L$4))))))))</f>
        <v>0.13382829726409717</v>
      </c>
      <c r="AG1996" s="74">
        <f t="shared" si="470"/>
        <v>0.63655801825293346</v>
      </c>
      <c r="AH1996" s="71">
        <v>0.81</v>
      </c>
      <c r="AI1996" s="72">
        <f t="shared" si="471"/>
        <v>0</v>
      </c>
      <c r="AJ1996" s="73">
        <f t="shared" si="472"/>
        <v>0.8</v>
      </c>
      <c r="AK1996" s="73">
        <v>0.70834941809745677</v>
      </c>
      <c r="AL1996" s="95">
        <f t="shared" si="473"/>
        <v>1</v>
      </c>
      <c r="AM1996" s="107">
        <v>0</v>
      </c>
      <c r="AN1996" s="98">
        <f t="shared" si="474"/>
        <v>665.15000000000055</v>
      </c>
      <c r="AO1996" s="99" t="e">
        <f>SUMIF([1]Sheet1!$AB:$AB,E1996,[1]Sheet1!$AA:$AA)</f>
        <v>#VALUE!</v>
      </c>
      <c r="AP1996" s="100" t="str">
        <f t="shared" si="475"/>
        <v/>
      </c>
      <c r="AQ1996" s="97">
        <f t="shared" si="476"/>
        <v>1</v>
      </c>
      <c r="AR1996" s="100">
        <f t="shared" si="477"/>
        <v>1.0653298785771754</v>
      </c>
      <c r="AS1996" s="101">
        <f t="shared" si="478"/>
        <v>0.321855723707275</v>
      </c>
      <c r="AT1996" s="100">
        <v>0.13382829726409717</v>
      </c>
      <c r="AU1996" s="108">
        <f t="shared" si="479"/>
        <v>0</v>
      </c>
    </row>
    <row r="1997" spans="1:47" hidden="1">
      <c r="A1997" s="21">
        <v>44927</v>
      </c>
      <c r="B1997" s="23" t="s">
        <v>13</v>
      </c>
      <c r="C1997" s="23" t="s">
        <v>1697</v>
      </c>
      <c r="D1997" s="23" t="s">
        <v>1956</v>
      </c>
      <c r="E1997" s="23">
        <v>1001612508</v>
      </c>
      <c r="F1997" s="23" t="s">
        <v>32</v>
      </c>
      <c r="G1997" s="22">
        <v>1069246</v>
      </c>
      <c r="H1997" s="36" t="s">
        <v>20</v>
      </c>
      <c r="I1997" s="4" t="s">
        <v>3538</v>
      </c>
      <c r="J1997" s="4" t="s">
        <v>3575</v>
      </c>
      <c r="K1997" s="24">
        <v>3803.3500000000058</v>
      </c>
      <c r="L1997" s="24">
        <v>3803.3500000000058</v>
      </c>
      <c r="M1997" s="29">
        <v>0</v>
      </c>
      <c r="N1997" s="29">
        <v>0</v>
      </c>
      <c r="O1997" s="29">
        <v>13</v>
      </c>
      <c r="P1997" s="29">
        <v>0</v>
      </c>
      <c r="Q1997" s="29">
        <v>2518.1999999999998</v>
      </c>
      <c r="R1997" s="28">
        <v>0</v>
      </c>
      <c r="S1997" s="28">
        <v>161000</v>
      </c>
      <c r="T1997" s="28">
        <v>0</v>
      </c>
      <c r="U1997" s="28">
        <v>161000</v>
      </c>
      <c r="V1997" s="29">
        <v>0</v>
      </c>
      <c r="W1997" s="29">
        <v>10</v>
      </c>
      <c r="X1997" s="32">
        <f t="shared" si="465"/>
        <v>13</v>
      </c>
      <c r="Y1997" s="33">
        <f t="shared" si="466"/>
        <v>2518.1999999999998</v>
      </c>
      <c r="Z1997" s="33">
        <f t="shared" si="467"/>
        <v>161000</v>
      </c>
      <c r="AA1997" s="33">
        <f t="shared" si="468"/>
        <v>161000</v>
      </c>
      <c r="AB1997" s="5">
        <v>10</v>
      </c>
      <c r="AC1997" s="6">
        <v>0</v>
      </c>
      <c r="AD1997" s="32">
        <v>0</v>
      </c>
      <c r="AE1997" s="67">
        <f t="shared" si="469"/>
        <v>0.76923076923076927</v>
      </c>
      <c r="AF1997" s="70">
        <f>IF(C1997=Sheet6!$E$3,Sheet6!$E$4,IF('January 2023'!C1997=Sheet6!$F$3,Sheet6!$F$4,IF('January 2023'!C1997=Sheet6!$G$3,Sheet6!$G$4,IF('January 2023'!C1997=Sheet6!$H$3,Sheet6!$H$4,IF('January 2023'!C1997=Sheet6!$I$3,Sheet6!$I$4,IF('January 2023'!C1997=Sheet6!$J$3,Sheet6!$J$4,IF('January 2023'!C1997=Sheet6!$K$3,Sheet6!$K$4,IF('January 2023'!C1997=Sheet6!$L$3,Sheet6!$L$4))))))))</f>
        <v>0.13382829726409717</v>
      </c>
      <c r="AG1997" s="74">
        <f t="shared" si="470"/>
        <v>0.66210051664979452</v>
      </c>
      <c r="AH1997" s="71">
        <v>0.81</v>
      </c>
      <c r="AI1997" s="72">
        <f t="shared" si="471"/>
        <v>0</v>
      </c>
      <c r="AJ1997" s="73">
        <f t="shared" si="472"/>
        <v>0.76923076923076927</v>
      </c>
      <c r="AK1997" s="73">
        <v>0.70834941809745677</v>
      </c>
      <c r="AL1997" s="95">
        <f t="shared" si="473"/>
        <v>1</v>
      </c>
      <c r="AM1997" s="107">
        <v>0</v>
      </c>
      <c r="AN1997" s="98">
        <f t="shared" si="474"/>
        <v>562.51350000000502</v>
      </c>
      <c r="AO1997" s="99" t="e">
        <f>SUMIF([1]Sheet1!$AB:$AB,E1997,[1]Sheet1!$AA:$AA)</f>
        <v>#VALUE!</v>
      </c>
      <c r="AP1997" s="100" t="str">
        <f t="shared" si="475"/>
        <v/>
      </c>
      <c r="AQ1997" s="97">
        <f t="shared" si="476"/>
        <v>1</v>
      </c>
      <c r="AR1997" s="100">
        <f t="shared" si="477"/>
        <v>1</v>
      </c>
      <c r="AS1997" s="101">
        <f t="shared" si="478"/>
        <v>0.33789948335020548</v>
      </c>
      <c r="AT1997" s="100">
        <v>0.13382829726409717</v>
      </c>
      <c r="AU1997" s="108">
        <f t="shared" si="479"/>
        <v>0</v>
      </c>
    </row>
    <row r="1998" spans="1:47" hidden="1">
      <c r="A1998" s="21">
        <v>44927</v>
      </c>
      <c r="B1998" s="22" t="s">
        <v>13</v>
      </c>
      <c r="C1998" s="22" t="s">
        <v>1697</v>
      </c>
      <c r="D1998" s="22" t="s">
        <v>1901</v>
      </c>
      <c r="E1998" s="22">
        <v>1000264937</v>
      </c>
      <c r="F1998" s="22" t="s">
        <v>32</v>
      </c>
      <c r="G1998" s="22">
        <v>1069250</v>
      </c>
      <c r="H1998" s="36" t="s">
        <v>20</v>
      </c>
      <c r="I1998" s="4" t="s">
        <v>3535</v>
      </c>
      <c r="J1998" s="4" t="s">
        <v>3572</v>
      </c>
      <c r="K1998" s="25">
        <v>3691.5999999999767</v>
      </c>
      <c r="L1998" s="25">
        <v>3691.5999999999767</v>
      </c>
      <c r="M1998" s="26">
        <v>0</v>
      </c>
      <c r="N1998" s="26">
        <v>0</v>
      </c>
      <c r="O1998" s="26">
        <v>5</v>
      </c>
      <c r="P1998" s="26">
        <v>0</v>
      </c>
      <c r="Q1998" s="26">
        <v>1228.8</v>
      </c>
      <c r="R1998" s="27">
        <v>0</v>
      </c>
      <c r="S1998" s="27">
        <v>78898.240000000005</v>
      </c>
      <c r="T1998" s="28">
        <v>0</v>
      </c>
      <c r="U1998" s="27">
        <v>96600</v>
      </c>
      <c r="V1998" s="29">
        <v>0</v>
      </c>
      <c r="W1998" s="26">
        <v>5</v>
      </c>
      <c r="X1998" s="30">
        <f t="shared" si="465"/>
        <v>5</v>
      </c>
      <c r="Y1998" s="31">
        <f t="shared" si="466"/>
        <v>1228.8</v>
      </c>
      <c r="Z1998" s="31">
        <f t="shared" si="467"/>
        <v>78898.240000000005</v>
      </c>
      <c r="AA1998" s="31">
        <f t="shared" si="468"/>
        <v>96600</v>
      </c>
      <c r="AB1998" s="5">
        <v>5</v>
      </c>
      <c r="AC1998" s="6">
        <v>0</v>
      </c>
      <c r="AD1998" s="30">
        <v>0</v>
      </c>
      <c r="AE1998" s="67">
        <f t="shared" si="469"/>
        <v>1</v>
      </c>
      <c r="AF1998" s="70">
        <f>IF(C1998=Sheet6!$E$3,Sheet6!$E$4,IF('January 2023'!C1998=Sheet6!$F$3,Sheet6!$F$4,IF('January 2023'!C1998=Sheet6!$G$3,Sheet6!$G$4,IF('January 2023'!C1998=Sheet6!$H$3,Sheet6!$H$4,IF('January 2023'!C1998=Sheet6!$I$3,Sheet6!$I$4,IF('January 2023'!C1998=Sheet6!$J$3,Sheet6!$J$4,IF('January 2023'!C1998=Sheet6!$K$3,Sheet6!$K$4,IF('January 2023'!C1998=Sheet6!$L$3,Sheet6!$L$4))))))))</f>
        <v>0.13382829726409717</v>
      </c>
      <c r="AG1998" s="74">
        <f t="shared" si="470"/>
        <v>0.33286379889479023</v>
      </c>
      <c r="AH1998" s="71">
        <v>0.81</v>
      </c>
      <c r="AI1998" s="72">
        <f t="shared" si="471"/>
        <v>0</v>
      </c>
      <c r="AJ1998" s="73">
        <f t="shared" si="472"/>
        <v>1</v>
      </c>
      <c r="AK1998" s="73">
        <v>0.70834941809745677</v>
      </c>
      <c r="AL1998" s="95">
        <f t="shared" si="473"/>
        <v>1</v>
      </c>
      <c r="AM1998" s="107">
        <v>0</v>
      </c>
      <c r="AN1998" s="98">
        <f t="shared" si="474"/>
        <v>1761.3959999999813</v>
      </c>
      <c r="AO1998" s="99" t="e">
        <f>SUMIF([1]Sheet1!$AB:$AB,E1998,[1]Sheet1!$AA:$AA)</f>
        <v>#VALUE!</v>
      </c>
      <c r="AP1998" s="100" t="str">
        <f t="shared" si="475"/>
        <v/>
      </c>
      <c r="AQ1998" s="97">
        <f t="shared" si="476"/>
        <v>1</v>
      </c>
      <c r="AR1998" s="100">
        <f t="shared" si="477"/>
        <v>1.2243619122555838</v>
      </c>
      <c r="AS1998" s="101">
        <f t="shared" si="478"/>
        <v>0.59245424266451652</v>
      </c>
      <c r="AT1998" s="100">
        <v>0.13382829726409717</v>
      </c>
      <c r="AU1998" s="108">
        <f t="shared" si="479"/>
        <v>0</v>
      </c>
    </row>
    <row r="1999" spans="1:47" hidden="1">
      <c r="A1999" s="21">
        <v>44927</v>
      </c>
      <c r="B1999" s="22" t="s">
        <v>13</v>
      </c>
      <c r="C1999" s="22" t="s">
        <v>1697</v>
      </c>
      <c r="D1999" s="22" t="s">
        <v>1919</v>
      </c>
      <c r="E1999" s="22">
        <v>1000280931</v>
      </c>
      <c r="F1999" s="22" t="s">
        <v>32</v>
      </c>
      <c r="G1999" s="22">
        <v>1069292</v>
      </c>
      <c r="H1999" s="36" t="s">
        <v>20</v>
      </c>
      <c r="I1999" s="4" t="s">
        <v>3538</v>
      </c>
      <c r="J1999" s="4" t="s">
        <v>3575</v>
      </c>
      <c r="K1999" s="25">
        <v>3678.7999999999884</v>
      </c>
      <c r="L1999" s="25">
        <v>3678.7999999999884</v>
      </c>
      <c r="M1999" s="26">
        <v>0</v>
      </c>
      <c r="N1999" s="26">
        <v>0</v>
      </c>
      <c r="O1999" s="26">
        <v>8</v>
      </c>
      <c r="P1999" s="26">
        <v>0</v>
      </c>
      <c r="Q1999" s="26">
        <v>1321.6</v>
      </c>
      <c r="R1999" s="27">
        <v>0</v>
      </c>
      <c r="S1999" s="27">
        <v>85000</v>
      </c>
      <c r="T1999" s="28">
        <v>0</v>
      </c>
      <c r="U1999" s="27">
        <v>85000</v>
      </c>
      <c r="V1999" s="29">
        <v>0</v>
      </c>
      <c r="W1999" s="26">
        <v>6</v>
      </c>
      <c r="X1999" s="30">
        <f t="shared" si="465"/>
        <v>8</v>
      </c>
      <c r="Y1999" s="31">
        <f t="shared" si="466"/>
        <v>1321.6</v>
      </c>
      <c r="Z1999" s="31">
        <f t="shared" si="467"/>
        <v>85000</v>
      </c>
      <c r="AA1999" s="31">
        <f t="shared" si="468"/>
        <v>85000</v>
      </c>
      <c r="AB1999" s="5">
        <v>6</v>
      </c>
      <c r="AC1999" s="6">
        <v>0</v>
      </c>
      <c r="AD1999" s="30">
        <v>0</v>
      </c>
      <c r="AE1999" s="67">
        <f t="shared" si="469"/>
        <v>0.75</v>
      </c>
      <c r="AF1999" s="70">
        <f>IF(C1999=Sheet6!$E$3,Sheet6!$E$4,IF('January 2023'!C1999=Sheet6!$F$3,Sheet6!$F$4,IF('January 2023'!C1999=Sheet6!$G$3,Sheet6!$G$4,IF('January 2023'!C1999=Sheet6!$H$3,Sheet6!$H$4,IF('January 2023'!C1999=Sheet6!$I$3,Sheet6!$I$4,IF('January 2023'!C1999=Sheet6!$J$3,Sheet6!$J$4,IF('January 2023'!C1999=Sheet6!$K$3,Sheet6!$K$4,IF('January 2023'!C1999=Sheet6!$L$3,Sheet6!$L$4))))))))</f>
        <v>0.13382829726409717</v>
      </c>
      <c r="AG1999" s="74">
        <f t="shared" si="470"/>
        <v>0.35924758073284879</v>
      </c>
      <c r="AH1999" s="71">
        <v>0.81</v>
      </c>
      <c r="AI1999" s="72">
        <f t="shared" si="471"/>
        <v>0</v>
      </c>
      <c r="AJ1999" s="73">
        <f t="shared" si="472"/>
        <v>0.75</v>
      </c>
      <c r="AK1999" s="73">
        <v>0.70834941809745677</v>
      </c>
      <c r="AL1999" s="95">
        <f t="shared" si="473"/>
        <v>1</v>
      </c>
      <c r="AM1999" s="107">
        <v>0</v>
      </c>
      <c r="AN1999" s="98">
        <f t="shared" si="474"/>
        <v>1658.227999999991</v>
      </c>
      <c r="AO1999" s="99" t="e">
        <f>SUMIF([1]Sheet1!$AB:$AB,E1999,[1]Sheet1!$AA:$AA)</f>
        <v>#VALUE!</v>
      </c>
      <c r="AP1999" s="100" t="str">
        <f t="shared" si="475"/>
        <v/>
      </c>
      <c r="AQ1999" s="97">
        <f t="shared" si="476"/>
        <v>1</v>
      </c>
      <c r="AR1999" s="100">
        <f t="shared" si="477"/>
        <v>1</v>
      </c>
      <c r="AS1999" s="101">
        <f t="shared" si="478"/>
        <v>0.64075241926715121</v>
      </c>
      <c r="AT1999" s="100">
        <v>0.13382829726409717</v>
      </c>
      <c r="AU1999" s="108">
        <f t="shared" si="479"/>
        <v>0</v>
      </c>
    </row>
    <row r="2000" spans="1:47" hidden="1">
      <c r="A2000" s="21">
        <v>44927</v>
      </c>
      <c r="B2000" s="22" t="s">
        <v>13</v>
      </c>
      <c r="C2000" s="22" t="s">
        <v>1697</v>
      </c>
      <c r="D2000" s="22" t="s">
        <v>1879</v>
      </c>
      <c r="E2000" s="22">
        <v>1000280401</v>
      </c>
      <c r="F2000" s="22" t="s">
        <v>32</v>
      </c>
      <c r="G2000" s="22">
        <v>1069292</v>
      </c>
      <c r="H2000" s="36" t="s">
        <v>20</v>
      </c>
      <c r="I2000" s="4" t="s">
        <v>3538</v>
      </c>
      <c r="J2000" s="4" t="s">
        <v>3575</v>
      </c>
      <c r="K2000" s="25">
        <v>3627.1399999999994</v>
      </c>
      <c r="L2000" s="25">
        <v>3627.1399999999994</v>
      </c>
      <c r="M2000" s="26">
        <v>0</v>
      </c>
      <c r="N2000" s="26">
        <v>0</v>
      </c>
      <c r="O2000" s="26">
        <v>23</v>
      </c>
      <c r="P2000" s="26">
        <v>0</v>
      </c>
      <c r="Q2000" s="26">
        <v>2433.7999999999997</v>
      </c>
      <c r="R2000" s="27">
        <v>0</v>
      </c>
      <c r="S2000" s="27">
        <v>154487.4</v>
      </c>
      <c r="T2000" s="28">
        <v>0</v>
      </c>
      <c r="U2000" s="27">
        <v>181000</v>
      </c>
      <c r="V2000" s="29">
        <v>0</v>
      </c>
      <c r="W2000" s="26">
        <v>15</v>
      </c>
      <c r="X2000" s="30">
        <f t="shared" si="465"/>
        <v>23</v>
      </c>
      <c r="Y2000" s="31">
        <f t="shared" si="466"/>
        <v>2433.7999999999997</v>
      </c>
      <c r="Z2000" s="31">
        <f t="shared" si="467"/>
        <v>154487.4</v>
      </c>
      <c r="AA2000" s="31">
        <f t="shared" si="468"/>
        <v>181000</v>
      </c>
      <c r="AB2000" s="5">
        <v>15</v>
      </c>
      <c r="AC2000" s="6">
        <v>0</v>
      </c>
      <c r="AD2000" s="30">
        <v>0</v>
      </c>
      <c r="AE2000" s="67">
        <f t="shared" si="469"/>
        <v>0.65217391304347827</v>
      </c>
      <c r="AF2000" s="70">
        <f>IF(C2000=Sheet6!$E$3,Sheet6!$E$4,IF('January 2023'!C2000=Sheet6!$F$3,Sheet6!$F$4,IF('January 2023'!C2000=Sheet6!$G$3,Sheet6!$G$4,IF('January 2023'!C2000=Sheet6!$H$3,Sheet6!$H$4,IF('January 2023'!C2000=Sheet6!$I$3,Sheet6!$I$4,IF('January 2023'!C2000=Sheet6!$J$3,Sheet6!$J$4,IF('January 2023'!C2000=Sheet6!$K$3,Sheet6!$K$4,IF('January 2023'!C2000=Sheet6!$L$3,Sheet6!$L$4))))))))</f>
        <v>0.13382829726409717</v>
      </c>
      <c r="AG2000" s="74">
        <f t="shared" si="470"/>
        <v>0.67099698384953432</v>
      </c>
      <c r="AH2000" s="71">
        <v>0.81</v>
      </c>
      <c r="AI2000" s="72">
        <f t="shared" si="471"/>
        <v>0</v>
      </c>
      <c r="AJ2000" s="73">
        <f t="shared" si="472"/>
        <v>0.65217391304347827</v>
      </c>
      <c r="AK2000" s="73">
        <v>0.70834941809745677</v>
      </c>
      <c r="AL2000" s="95">
        <f t="shared" si="473"/>
        <v>0</v>
      </c>
      <c r="AM2000" s="107">
        <v>0</v>
      </c>
      <c r="AN2000" s="98">
        <f t="shared" si="474"/>
        <v>504.18339999999989</v>
      </c>
      <c r="AO2000" s="99" t="e">
        <f>SUMIF([1]Sheet1!$AB:$AB,E2000,[1]Sheet1!$AA:$AA)</f>
        <v>#VALUE!</v>
      </c>
      <c r="AP2000" s="100" t="str">
        <f t="shared" si="475"/>
        <v/>
      </c>
      <c r="AQ2000" s="97">
        <f t="shared" si="476"/>
        <v>1</v>
      </c>
      <c r="AR2000" s="100">
        <f t="shared" si="477"/>
        <v>1.1716165849124265</v>
      </c>
      <c r="AS2000" s="101">
        <f t="shared" si="478"/>
        <v>0.21384880529566996</v>
      </c>
      <c r="AT2000" s="100">
        <v>0.13382829726409717</v>
      </c>
      <c r="AU2000" s="108">
        <f t="shared" si="479"/>
        <v>0</v>
      </c>
    </row>
    <row r="2001" spans="1:47" hidden="1">
      <c r="A2001" s="21">
        <v>44927</v>
      </c>
      <c r="B2001" s="22" t="s">
        <v>13</v>
      </c>
      <c r="C2001" s="22" t="s">
        <v>1697</v>
      </c>
      <c r="D2001" s="22" t="s">
        <v>2147</v>
      </c>
      <c r="E2001" s="22">
        <v>1000270916</v>
      </c>
      <c r="F2001" s="22" t="s">
        <v>32</v>
      </c>
      <c r="G2001" s="22">
        <v>1069292</v>
      </c>
      <c r="H2001" s="36" t="s">
        <v>20</v>
      </c>
      <c r="I2001" s="4" t="s">
        <v>3538</v>
      </c>
      <c r="J2001" s="4" t="s">
        <v>3575</v>
      </c>
      <c r="K2001" s="25">
        <v>3618.9000000000087</v>
      </c>
      <c r="L2001" s="25">
        <v>3618.9000000000087</v>
      </c>
      <c r="M2001" s="26">
        <v>0</v>
      </c>
      <c r="N2001" s="26">
        <v>0</v>
      </c>
      <c r="O2001" s="26">
        <v>11</v>
      </c>
      <c r="P2001" s="26">
        <v>0</v>
      </c>
      <c r="Q2001" s="26">
        <v>3406.1000000000004</v>
      </c>
      <c r="R2001" s="27">
        <v>0</v>
      </c>
      <c r="S2001" s="27">
        <v>204569.26</v>
      </c>
      <c r="T2001" s="28">
        <v>0</v>
      </c>
      <c r="U2001" s="27">
        <v>225700</v>
      </c>
      <c r="V2001" s="29">
        <v>0</v>
      </c>
      <c r="W2001" s="26">
        <v>9</v>
      </c>
      <c r="X2001" s="30">
        <f t="shared" si="465"/>
        <v>11</v>
      </c>
      <c r="Y2001" s="31">
        <f t="shared" si="466"/>
        <v>3406.1000000000004</v>
      </c>
      <c r="Z2001" s="31">
        <f t="shared" si="467"/>
        <v>204569.26</v>
      </c>
      <c r="AA2001" s="31">
        <f t="shared" si="468"/>
        <v>225700</v>
      </c>
      <c r="AB2001" s="5">
        <v>9</v>
      </c>
      <c r="AC2001" s="6">
        <v>0</v>
      </c>
      <c r="AD2001" s="30">
        <v>0</v>
      </c>
      <c r="AE2001" s="67">
        <f t="shared" si="469"/>
        <v>0.81818181818181823</v>
      </c>
      <c r="AF2001" s="70">
        <f>IF(C2001=Sheet6!$E$3,Sheet6!$E$4,IF('January 2023'!C2001=Sheet6!$F$3,Sheet6!$F$4,IF('January 2023'!C2001=Sheet6!$G$3,Sheet6!$G$4,IF('January 2023'!C2001=Sheet6!$H$3,Sheet6!$H$4,IF('January 2023'!C2001=Sheet6!$I$3,Sheet6!$I$4,IF('January 2023'!C2001=Sheet6!$J$3,Sheet6!$J$4,IF('January 2023'!C2001=Sheet6!$K$3,Sheet6!$K$4,IF('January 2023'!C2001=Sheet6!$L$3,Sheet6!$L$4))))))))</f>
        <v>0.13382829726409717</v>
      </c>
      <c r="AG2001" s="74">
        <f t="shared" si="470"/>
        <v>0.94119760148111087</v>
      </c>
      <c r="AH2001" s="71">
        <v>0.81</v>
      </c>
      <c r="AI2001" s="72">
        <f t="shared" si="471"/>
        <v>1</v>
      </c>
      <c r="AJ2001" s="73">
        <f t="shared" si="472"/>
        <v>0.81818181818181823</v>
      </c>
      <c r="AK2001" s="73">
        <v>0.70834941809745677</v>
      </c>
      <c r="AL2001" s="95">
        <f t="shared" si="473"/>
        <v>1</v>
      </c>
      <c r="AM2001" s="107">
        <v>0</v>
      </c>
      <c r="AN2001" s="98">
        <f t="shared" si="474"/>
        <v>0</v>
      </c>
      <c r="AO2001" s="99" t="e">
        <f>SUMIF([1]Sheet1!$AB:$AB,E2001,[1]Sheet1!$AA:$AA)</f>
        <v>#VALUE!</v>
      </c>
      <c r="AP2001" s="100">
        <f t="shared" si="475"/>
        <v>1</v>
      </c>
      <c r="AQ2001" s="97">
        <f t="shared" si="476"/>
        <v>0</v>
      </c>
      <c r="AR2001" s="100">
        <f t="shared" si="477"/>
        <v>1.1032938184358685</v>
      </c>
      <c r="AS2001" s="101">
        <f t="shared" si="478"/>
        <v>-3.8417495640775678E-2</v>
      </c>
      <c r="AT2001" s="100">
        <v>0.13382829726409717</v>
      </c>
      <c r="AU2001" s="108">
        <f t="shared" si="479"/>
        <v>1</v>
      </c>
    </row>
    <row r="2002" spans="1:47" hidden="1">
      <c r="A2002" s="21">
        <v>44927</v>
      </c>
      <c r="B2002" s="22" t="s">
        <v>13</v>
      </c>
      <c r="C2002" s="22" t="s">
        <v>1697</v>
      </c>
      <c r="D2002" s="22" t="s">
        <v>1848</v>
      </c>
      <c r="E2002" s="22">
        <v>1000267570</v>
      </c>
      <c r="F2002" s="22" t="s">
        <v>32</v>
      </c>
      <c r="G2002" s="22">
        <v>1069250</v>
      </c>
      <c r="H2002" s="36" t="s">
        <v>20</v>
      </c>
      <c r="I2002" s="4" t="s">
        <v>3535</v>
      </c>
      <c r="J2002" s="4" t="s">
        <v>3572</v>
      </c>
      <c r="K2002" s="25">
        <v>3581</v>
      </c>
      <c r="L2002" s="25">
        <v>3581</v>
      </c>
      <c r="M2002" s="26">
        <v>0</v>
      </c>
      <c r="N2002" s="26">
        <v>0</v>
      </c>
      <c r="O2002" s="26">
        <v>20</v>
      </c>
      <c r="P2002" s="26">
        <v>0</v>
      </c>
      <c r="Q2002" s="26">
        <v>5137.4000000000005</v>
      </c>
      <c r="R2002" s="27">
        <v>0</v>
      </c>
      <c r="S2002" s="27">
        <v>289873.76</v>
      </c>
      <c r="T2002" s="28">
        <v>0</v>
      </c>
      <c r="U2002" s="27">
        <v>327200</v>
      </c>
      <c r="V2002" s="29">
        <v>0</v>
      </c>
      <c r="W2002" s="26">
        <v>14</v>
      </c>
      <c r="X2002" s="30">
        <f t="shared" si="465"/>
        <v>20</v>
      </c>
      <c r="Y2002" s="31">
        <f t="shared" si="466"/>
        <v>5137.4000000000005</v>
      </c>
      <c r="Z2002" s="31">
        <f t="shared" si="467"/>
        <v>289873.76</v>
      </c>
      <c r="AA2002" s="31">
        <f t="shared" si="468"/>
        <v>327200</v>
      </c>
      <c r="AB2002" s="5">
        <v>14</v>
      </c>
      <c r="AC2002" s="6">
        <v>0</v>
      </c>
      <c r="AD2002" s="30">
        <v>0</v>
      </c>
      <c r="AE2002" s="67">
        <f t="shared" si="469"/>
        <v>0.7</v>
      </c>
      <c r="AF2002" s="70">
        <f>IF(C2002=Sheet6!$E$3,Sheet6!$E$4,IF('January 2023'!C2002=Sheet6!$F$3,Sheet6!$F$4,IF('January 2023'!C2002=Sheet6!$G$3,Sheet6!$G$4,IF('January 2023'!C2002=Sheet6!$H$3,Sheet6!$H$4,IF('January 2023'!C2002=Sheet6!$I$3,Sheet6!$I$4,IF('January 2023'!C2002=Sheet6!$J$3,Sheet6!$J$4,IF('January 2023'!C2002=Sheet6!$K$3,Sheet6!$K$4,IF('January 2023'!C2002=Sheet6!$L$3,Sheet6!$L$4))))))))</f>
        <v>0.13382829726409717</v>
      </c>
      <c r="AG2002" s="74">
        <f t="shared" si="470"/>
        <v>1.434627199106395</v>
      </c>
      <c r="AH2002" s="71">
        <v>0.81</v>
      </c>
      <c r="AI2002" s="72">
        <f t="shared" si="471"/>
        <v>1</v>
      </c>
      <c r="AJ2002" s="73">
        <f t="shared" si="472"/>
        <v>0.7</v>
      </c>
      <c r="AK2002" s="73">
        <v>0.70834941809745677</v>
      </c>
      <c r="AL2002" s="95">
        <f t="shared" si="473"/>
        <v>0</v>
      </c>
      <c r="AM2002" s="107">
        <v>0</v>
      </c>
      <c r="AN2002" s="98">
        <f t="shared" si="474"/>
        <v>0</v>
      </c>
      <c r="AO2002" s="99" t="e">
        <f>SUMIF([1]Sheet1!$AB:$AB,E2002,[1]Sheet1!$AA:$AA)</f>
        <v>#VALUE!</v>
      </c>
      <c r="AP2002" s="100">
        <f t="shared" si="475"/>
        <v>1</v>
      </c>
      <c r="AQ2002" s="97">
        <f t="shared" si="476"/>
        <v>0</v>
      </c>
      <c r="AR2002" s="100">
        <f t="shared" si="477"/>
        <v>1.1287672261193975</v>
      </c>
      <c r="AS2002" s="101">
        <f t="shared" si="478"/>
        <v>-0.61936016405076599</v>
      </c>
      <c r="AT2002" s="100">
        <v>0.13382829726409717</v>
      </c>
      <c r="AU2002" s="108">
        <f t="shared" si="479"/>
        <v>1</v>
      </c>
    </row>
    <row r="2003" spans="1:47" hidden="1">
      <c r="A2003" s="21">
        <v>44927</v>
      </c>
      <c r="B2003" s="22" t="s">
        <v>13</v>
      </c>
      <c r="C2003" s="22" t="s">
        <v>1697</v>
      </c>
      <c r="D2003" s="22" t="s">
        <v>1907</v>
      </c>
      <c r="E2003" s="22">
        <v>1000264800</v>
      </c>
      <c r="F2003" s="22" t="s">
        <v>32</v>
      </c>
      <c r="G2003" s="22">
        <v>1069250</v>
      </c>
      <c r="H2003" s="36" t="s">
        <v>20</v>
      </c>
      <c r="I2003" s="4" t="s">
        <v>3535</v>
      </c>
      <c r="J2003" s="4" t="s">
        <v>3572</v>
      </c>
      <c r="K2003" s="25">
        <v>3564</v>
      </c>
      <c r="L2003" s="25">
        <v>3564</v>
      </c>
      <c r="M2003" s="26">
        <v>0</v>
      </c>
      <c r="N2003" s="26">
        <v>0</v>
      </c>
      <c r="O2003" s="26">
        <v>13</v>
      </c>
      <c r="P2003" s="26">
        <v>0</v>
      </c>
      <c r="Q2003" s="26">
        <v>2516.2999999999997</v>
      </c>
      <c r="R2003" s="27">
        <v>0</v>
      </c>
      <c r="S2003" s="27">
        <v>159399.12</v>
      </c>
      <c r="T2003" s="28">
        <v>0</v>
      </c>
      <c r="U2003" s="27">
        <v>171000</v>
      </c>
      <c r="V2003" s="29">
        <v>0</v>
      </c>
      <c r="W2003" s="26">
        <v>11</v>
      </c>
      <c r="X2003" s="30">
        <f t="shared" si="465"/>
        <v>13</v>
      </c>
      <c r="Y2003" s="31">
        <f t="shared" si="466"/>
        <v>2516.2999999999997</v>
      </c>
      <c r="Z2003" s="31">
        <f t="shared" si="467"/>
        <v>159399.12</v>
      </c>
      <c r="AA2003" s="31">
        <f t="shared" si="468"/>
        <v>171000</v>
      </c>
      <c r="AB2003" s="5">
        <v>11</v>
      </c>
      <c r="AC2003" s="6">
        <v>0</v>
      </c>
      <c r="AD2003" s="30">
        <v>0</v>
      </c>
      <c r="AE2003" s="67">
        <f t="shared" si="469"/>
        <v>0.84615384615384615</v>
      </c>
      <c r="AF2003" s="70">
        <f>IF(C2003=Sheet6!$E$3,Sheet6!$E$4,IF('January 2023'!C2003=Sheet6!$F$3,Sheet6!$F$4,IF('January 2023'!C2003=Sheet6!$G$3,Sheet6!$G$4,IF('January 2023'!C2003=Sheet6!$H$3,Sheet6!$H$4,IF('January 2023'!C2003=Sheet6!$I$3,Sheet6!$I$4,IF('January 2023'!C2003=Sheet6!$J$3,Sheet6!$J$4,IF('January 2023'!C2003=Sheet6!$K$3,Sheet6!$K$4,IF('January 2023'!C2003=Sheet6!$L$3,Sheet6!$L$4))))))))</f>
        <v>0.13382829726409717</v>
      </c>
      <c r="AG2003" s="74">
        <f t="shared" si="470"/>
        <v>0.70603254769921431</v>
      </c>
      <c r="AH2003" s="71">
        <v>0.81</v>
      </c>
      <c r="AI2003" s="72">
        <f t="shared" si="471"/>
        <v>0</v>
      </c>
      <c r="AJ2003" s="73">
        <f t="shared" si="472"/>
        <v>0.84615384615384615</v>
      </c>
      <c r="AK2003" s="73">
        <v>0.70834941809745677</v>
      </c>
      <c r="AL2003" s="95">
        <f t="shared" si="473"/>
        <v>1</v>
      </c>
      <c r="AM2003" s="107">
        <v>0</v>
      </c>
      <c r="AN2003" s="98">
        <f t="shared" si="474"/>
        <v>370.54000000000042</v>
      </c>
      <c r="AO2003" s="99" t="e">
        <f>SUMIF([1]Sheet1!$AB:$AB,E2003,[1]Sheet1!$AA:$AA)</f>
        <v>#VALUE!</v>
      </c>
      <c r="AP2003" s="100" t="str">
        <f t="shared" si="475"/>
        <v/>
      </c>
      <c r="AQ2003" s="97">
        <f t="shared" si="476"/>
        <v>1</v>
      </c>
      <c r="AR2003" s="100">
        <f t="shared" si="477"/>
        <v>1.0727788208617464</v>
      </c>
      <c r="AS2003" s="101">
        <f t="shared" si="478"/>
        <v>0.24258323598922216</v>
      </c>
      <c r="AT2003" s="100">
        <v>0.13382829726409717</v>
      </c>
      <c r="AU2003" s="108">
        <f t="shared" si="479"/>
        <v>0</v>
      </c>
    </row>
    <row r="2004" spans="1:47" hidden="1">
      <c r="A2004" s="21">
        <v>44927</v>
      </c>
      <c r="B2004" s="22" t="s">
        <v>13</v>
      </c>
      <c r="C2004" s="22" t="s">
        <v>1697</v>
      </c>
      <c r="D2004" s="22" t="s">
        <v>1912</v>
      </c>
      <c r="E2004" s="22">
        <v>1000274473</v>
      </c>
      <c r="F2004" s="22" t="s">
        <v>32</v>
      </c>
      <c r="G2004" s="22">
        <v>1069246</v>
      </c>
      <c r="H2004" s="36" t="s">
        <v>20</v>
      </c>
      <c r="I2004" s="4" t="s">
        <v>3537</v>
      </c>
      <c r="J2004" s="4" t="s">
        <v>3574</v>
      </c>
      <c r="K2004" s="25">
        <v>3557.4000000000233</v>
      </c>
      <c r="L2004" s="25">
        <v>3557.4000000000233</v>
      </c>
      <c r="M2004" s="26">
        <v>0</v>
      </c>
      <c r="N2004" s="26">
        <v>0</v>
      </c>
      <c r="O2004" s="26">
        <v>10</v>
      </c>
      <c r="P2004" s="26">
        <v>0</v>
      </c>
      <c r="Q2004" s="26">
        <v>2764.4</v>
      </c>
      <c r="R2004" s="27">
        <v>0</v>
      </c>
      <c r="S2004" s="27">
        <v>180318.15</v>
      </c>
      <c r="T2004" s="28">
        <v>0</v>
      </c>
      <c r="U2004" s="27">
        <v>178700</v>
      </c>
      <c r="V2004" s="29">
        <v>0</v>
      </c>
      <c r="W2004" s="26">
        <v>7</v>
      </c>
      <c r="X2004" s="30">
        <f t="shared" si="465"/>
        <v>10</v>
      </c>
      <c r="Y2004" s="31">
        <f t="shared" si="466"/>
        <v>2764.4</v>
      </c>
      <c r="Z2004" s="31">
        <f t="shared" si="467"/>
        <v>180318.15</v>
      </c>
      <c r="AA2004" s="31">
        <f t="shared" si="468"/>
        <v>178700</v>
      </c>
      <c r="AB2004" s="5">
        <v>7</v>
      </c>
      <c r="AC2004" s="6">
        <v>0</v>
      </c>
      <c r="AD2004" s="30">
        <v>0</v>
      </c>
      <c r="AE2004" s="67">
        <f t="shared" si="469"/>
        <v>0.7</v>
      </c>
      <c r="AF2004" s="70">
        <f>IF(C2004=Sheet6!$E$3,Sheet6!$E$4,IF('January 2023'!C2004=Sheet6!$F$3,Sheet6!$F$4,IF('January 2023'!C2004=Sheet6!$G$3,Sheet6!$G$4,IF('January 2023'!C2004=Sheet6!$H$3,Sheet6!$H$4,IF('January 2023'!C2004=Sheet6!$I$3,Sheet6!$I$4,IF('January 2023'!C2004=Sheet6!$J$3,Sheet6!$J$4,IF('January 2023'!C2004=Sheet6!$K$3,Sheet6!$K$4,IF('January 2023'!C2004=Sheet6!$L$3,Sheet6!$L$4))))))))</f>
        <v>0.13382829726409717</v>
      </c>
      <c r="AG2004" s="74">
        <f t="shared" si="470"/>
        <v>0.77708438747399278</v>
      </c>
      <c r="AH2004" s="71">
        <v>0.81</v>
      </c>
      <c r="AI2004" s="72">
        <f t="shared" si="471"/>
        <v>0</v>
      </c>
      <c r="AJ2004" s="73">
        <f t="shared" si="472"/>
        <v>0.7</v>
      </c>
      <c r="AK2004" s="73">
        <v>0.70834941809745677</v>
      </c>
      <c r="AL2004" s="95">
        <f t="shared" si="473"/>
        <v>0</v>
      </c>
      <c r="AM2004" s="107">
        <v>0</v>
      </c>
      <c r="AN2004" s="98">
        <f t="shared" si="474"/>
        <v>117.09400000001915</v>
      </c>
      <c r="AO2004" s="99" t="e">
        <f>SUMIF([1]Sheet1!$AB:$AB,E2004,[1]Sheet1!$AA:$AA)</f>
        <v>#VALUE!</v>
      </c>
      <c r="AP2004" s="100" t="str">
        <f t="shared" si="475"/>
        <v/>
      </c>
      <c r="AQ2004" s="97">
        <f t="shared" si="476"/>
        <v>1</v>
      </c>
      <c r="AR2004" s="100">
        <f t="shared" si="477"/>
        <v>0.99102613907695924</v>
      </c>
      <c r="AS2004" s="101">
        <f t="shared" si="478"/>
        <v>0.22988905974466511</v>
      </c>
      <c r="AT2004" s="100">
        <v>0.13382829726409717</v>
      </c>
      <c r="AU2004" s="108">
        <f t="shared" si="479"/>
        <v>0</v>
      </c>
    </row>
    <row r="2005" spans="1:47" hidden="1">
      <c r="A2005" s="21">
        <v>44927</v>
      </c>
      <c r="B2005" s="23" t="s">
        <v>13</v>
      </c>
      <c r="C2005" s="23" t="s">
        <v>1697</v>
      </c>
      <c r="D2005" s="23" t="s">
        <v>1899</v>
      </c>
      <c r="E2005" s="23">
        <v>1000267684</v>
      </c>
      <c r="F2005" s="23" t="s">
        <v>32</v>
      </c>
      <c r="G2005" s="22">
        <v>1069250</v>
      </c>
      <c r="H2005" s="36" t="s">
        <v>20</v>
      </c>
      <c r="I2005" s="4" t="s">
        <v>3535</v>
      </c>
      <c r="J2005" s="4" t="s">
        <v>3572</v>
      </c>
      <c r="K2005" s="24">
        <v>3526</v>
      </c>
      <c r="L2005" s="24">
        <v>3526</v>
      </c>
      <c r="M2005" s="29">
        <v>0</v>
      </c>
      <c r="N2005" s="29">
        <v>0</v>
      </c>
      <c r="O2005" s="29">
        <v>6</v>
      </c>
      <c r="P2005" s="29">
        <v>0</v>
      </c>
      <c r="Q2005" s="29">
        <v>962.8</v>
      </c>
      <c r="R2005" s="28">
        <v>0</v>
      </c>
      <c r="S2005" s="28">
        <v>62200</v>
      </c>
      <c r="T2005" s="28">
        <v>0</v>
      </c>
      <c r="U2005" s="28">
        <v>62200</v>
      </c>
      <c r="V2005" s="29">
        <v>0</v>
      </c>
      <c r="W2005" s="29">
        <v>6</v>
      </c>
      <c r="X2005" s="32">
        <f t="shared" si="465"/>
        <v>6</v>
      </c>
      <c r="Y2005" s="33">
        <f t="shared" si="466"/>
        <v>962.8</v>
      </c>
      <c r="Z2005" s="33">
        <f t="shared" si="467"/>
        <v>62200</v>
      </c>
      <c r="AA2005" s="33">
        <f t="shared" si="468"/>
        <v>62200</v>
      </c>
      <c r="AB2005" s="5">
        <v>6</v>
      </c>
      <c r="AC2005" s="6">
        <v>0</v>
      </c>
      <c r="AD2005" s="32">
        <v>0</v>
      </c>
      <c r="AE2005" s="67">
        <f t="shared" si="469"/>
        <v>1</v>
      </c>
      <c r="AF2005" s="70">
        <f>IF(C2005=Sheet6!$E$3,Sheet6!$E$4,IF('January 2023'!C2005=Sheet6!$F$3,Sheet6!$F$4,IF('January 2023'!C2005=Sheet6!$G$3,Sheet6!$G$4,IF('January 2023'!C2005=Sheet6!$H$3,Sheet6!$H$4,IF('January 2023'!C2005=Sheet6!$I$3,Sheet6!$I$4,IF('January 2023'!C2005=Sheet6!$J$3,Sheet6!$J$4,IF('January 2023'!C2005=Sheet6!$K$3,Sheet6!$K$4,IF('January 2023'!C2005=Sheet6!$L$3,Sheet6!$L$4))))))))</f>
        <v>0.13382829726409717</v>
      </c>
      <c r="AG2005" s="74">
        <f t="shared" si="470"/>
        <v>0.27305728871242202</v>
      </c>
      <c r="AH2005" s="71">
        <v>0.81</v>
      </c>
      <c r="AI2005" s="72">
        <f t="shared" si="471"/>
        <v>0</v>
      </c>
      <c r="AJ2005" s="73">
        <f t="shared" si="472"/>
        <v>1</v>
      </c>
      <c r="AK2005" s="73">
        <v>0.70834941809745677</v>
      </c>
      <c r="AL2005" s="95">
        <f t="shared" si="473"/>
        <v>1</v>
      </c>
      <c r="AM2005" s="107">
        <v>0</v>
      </c>
      <c r="AN2005" s="98">
        <f t="shared" si="474"/>
        <v>1893.2600000000002</v>
      </c>
      <c r="AO2005" s="99" t="e">
        <f>SUMIF([1]Sheet1!$AB:$AB,E2005,[1]Sheet1!$AA:$AA)</f>
        <v>#VALUE!</v>
      </c>
      <c r="AP2005" s="100" t="str">
        <f t="shared" si="475"/>
        <v/>
      </c>
      <c r="AQ2005" s="97">
        <f t="shared" si="476"/>
        <v>1</v>
      </c>
      <c r="AR2005" s="100">
        <f t="shared" si="477"/>
        <v>1</v>
      </c>
      <c r="AS2005" s="101">
        <f t="shared" si="478"/>
        <v>0.72694271128757793</v>
      </c>
      <c r="AT2005" s="100">
        <v>0.13382829726409717</v>
      </c>
      <c r="AU2005" s="108">
        <f t="shared" si="479"/>
        <v>0</v>
      </c>
    </row>
    <row r="2006" spans="1:47" hidden="1">
      <c r="A2006" s="21">
        <v>44927</v>
      </c>
      <c r="B2006" s="22" t="s">
        <v>13</v>
      </c>
      <c r="C2006" s="22" t="s">
        <v>1697</v>
      </c>
      <c r="D2006" s="22" t="s">
        <v>1974</v>
      </c>
      <c r="E2006" s="22">
        <v>1000280411</v>
      </c>
      <c r="F2006" s="22" t="s">
        <v>32</v>
      </c>
      <c r="G2006" s="22">
        <v>1069292</v>
      </c>
      <c r="H2006" s="36" t="s">
        <v>20</v>
      </c>
      <c r="I2006" s="4" t="s">
        <v>3538</v>
      </c>
      <c r="J2006" s="4" t="s">
        <v>3575</v>
      </c>
      <c r="K2006" s="25">
        <v>3390.4285714285716</v>
      </c>
      <c r="L2006" s="25">
        <v>3390.4285714285716</v>
      </c>
      <c r="M2006" s="26">
        <v>0</v>
      </c>
      <c r="N2006" s="26">
        <v>0</v>
      </c>
      <c r="O2006" s="26">
        <v>5</v>
      </c>
      <c r="P2006" s="26">
        <v>0</v>
      </c>
      <c r="Q2006" s="26">
        <v>208.29999999999998</v>
      </c>
      <c r="R2006" s="27">
        <v>0</v>
      </c>
      <c r="S2006" s="27">
        <v>14000</v>
      </c>
      <c r="T2006" s="28">
        <v>0</v>
      </c>
      <c r="U2006" s="27">
        <v>14000</v>
      </c>
      <c r="V2006" s="29">
        <v>0</v>
      </c>
      <c r="W2006" s="26">
        <v>1</v>
      </c>
      <c r="X2006" s="30">
        <f t="shared" si="465"/>
        <v>5</v>
      </c>
      <c r="Y2006" s="31">
        <f t="shared" si="466"/>
        <v>208.29999999999998</v>
      </c>
      <c r="Z2006" s="31">
        <f t="shared" si="467"/>
        <v>14000</v>
      </c>
      <c r="AA2006" s="31">
        <f t="shared" si="468"/>
        <v>14000</v>
      </c>
      <c r="AB2006" s="5">
        <v>1</v>
      </c>
      <c r="AC2006" s="6">
        <v>0</v>
      </c>
      <c r="AD2006" s="30">
        <v>0</v>
      </c>
      <c r="AE2006" s="67">
        <f t="shared" si="469"/>
        <v>0.2</v>
      </c>
      <c r="AF2006" s="70">
        <f>IF(C2006=Sheet6!$E$3,Sheet6!$E$4,IF('January 2023'!C2006=Sheet6!$F$3,Sheet6!$F$4,IF('January 2023'!C2006=Sheet6!$G$3,Sheet6!$G$4,IF('January 2023'!C2006=Sheet6!$H$3,Sheet6!$H$4,IF('January 2023'!C2006=Sheet6!$I$3,Sheet6!$I$4,IF('January 2023'!C2006=Sheet6!$J$3,Sheet6!$J$4,IF('January 2023'!C2006=Sheet6!$K$3,Sheet6!$K$4,IF('January 2023'!C2006=Sheet6!$L$3,Sheet6!$L$4))))))))</f>
        <v>0.13382829726409717</v>
      </c>
      <c r="AG2006" s="74">
        <f t="shared" si="470"/>
        <v>6.1437660641301135E-2</v>
      </c>
      <c r="AH2006" s="71">
        <v>0.81</v>
      </c>
      <c r="AI2006" s="72">
        <f t="shared" si="471"/>
        <v>0</v>
      </c>
      <c r="AJ2006" s="73">
        <f t="shared" si="472"/>
        <v>0.2</v>
      </c>
      <c r="AK2006" s="73">
        <v>0.70834941809745677</v>
      </c>
      <c r="AL2006" s="95">
        <f t="shared" si="473"/>
        <v>0</v>
      </c>
      <c r="AM2006" s="107">
        <v>0</v>
      </c>
      <c r="AN2006" s="98">
        <f t="shared" si="474"/>
        <v>2537.9471428571428</v>
      </c>
      <c r="AO2006" s="99" t="e">
        <f>SUMIF([1]Sheet1!$AB:$AB,E2006,[1]Sheet1!$AA:$AA)</f>
        <v>#VALUE!</v>
      </c>
      <c r="AP2006" s="100" t="str">
        <f t="shared" si="475"/>
        <v/>
      </c>
      <c r="AQ2006" s="97">
        <f t="shared" si="476"/>
        <v>1</v>
      </c>
      <c r="AR2006" s="100">
        <f t="shared" si="477"/>
        <v>1</v>
      </c>
      <c r="AS2006" s="101">
        <f t="shared" si="478"/>
        <v>0.93856233935869882</v>
      </c>
      <c r="AT2006" s="100">
        <v>0.13382829726409717</v>
      </c>
      <c r="AU2006" s="108">
        <f t="shared" si="479"/>
        <v>0</v>
      </c>
    </row>
    <row r="2007" spans="1:47" hidden="1">
      <c r="A2007" s="21">
        <v>44927</v>
      </c>
      <c r="B2007" s="23" t="s">
        <v>13</v>
      </c>
      <c r="C2007" s="23" t="s">
        <v>1697</v>
      </c>
      <c r="D2007" s="23" t="s">
        <v>1986</v>
      </c>
      <c r="E2007" s="23">
        <v>1000267689</v>
      </c>
      <c r="F2007" s="23" t="s">
        <v>32</v>
      </c>
      <c r="G2007" s="22">
        <v>1069250</v>
      </c>
      <c r="H2007" s="36" t="s">
        <v>20</v>
      </c>
      <c r="I2007" s="4" t="s">
        <v>3535</v>
      </c>
      <c r="J2007" s="4" t="s">
        <v>3572</v>
      </c>
      <c r="K2007" s="24">
        <v>3361.3199999999997</v>
      </c>
      <c r="L2007" s="24">
        <v>3361.3199999999997</v>
      </c>
      <c r="M2007" s="29">
        <v>0</v>
      </c>
      <c r="N2007" s="29">
        <v>0</v>
      </c>
      <c r="O2007" s="29">
        <v>13</v>
      </c>
      <c r="P2007" s="29">
        <v>0</v>
      </c>
      <c r="Q2007" s="29">
        <v>2203.9</v>
      </c>
      <c r="R2007" s="28">
        <v>0</v>
      </c>
      <c r="S2007" s="28">
        <v>142355.53</v>
      </c>
      <c r="T2007" s="28">
        <v>0</v>
      </c>
      <c r="U2007" s="28">
        <v>140500</v>
      </c>
      <c r="V2007" s="29">
        <v>0</v>
      </c>
      <c r="W2007" s="29">
        <v>9</v>
      </c>
      <c r="X2007" s="32">
        <f t="shared" si="465"/>
        <v>13</v>
      </c>
      <c r="Y2007" s="33">
        <f t="shared" si="466"/>
        <v>2203.9</v>
      </c>
      <c r="Z2007" s="33">
        <f t="shared" si="467"/>
        <v>142355.53</v>
      </c>
      <c r="AA2007" s="33">
        <f t="shared" si="468"/>
        <v>140500</v>
      </c>
      <c r="AB2007" s="5">
        <v>9</v>
      </c>
      <c r="AC2007" s="6">
        <v>0</v>
      </c>
      <c r="AD2007" s="32">
        <v>0</v>
      </c>
      <c r="AE2007" s="67">
        <f t="shared" si="469"/>
        <v>0.69230769230769229</v>
      </c>
      <c r="AF2007" s="70">
        <f>IF(C2007=Sheet6!$E$3,Sheet6!$E$4,IF('January 2023'!C2007=Sheet6!$F$3,Sheet6!$F$4,IF('January 2023'!C2007=Sheet6!$G$3,Sheet6!$G$4,IF('January 2023'!C2007=Sheet6!$H$3,Sheet6!$H$4,IF('January 2023'!C2007=Sheet6!$I$3,Sheet6!$I$4,IF('January 2023'!C2007=Sheet6!$J$3,Sheet6!$J$4,IF('January 2023'!C2007=Sheet6!$K$3,Sheet6!$K$4,IF('January 2023'!C2007=Sheet6!$L$3,Sheet6!$L$4))))))))</f>
        <v>0.13382829726409717</v>
      </c>
      <c r="AG2007" s="74">
        <f t="shared" si="470"/>
        <v>0.65566503635476547</v>
      </c>
      <c r="AH2007" s="71">
        <v>0.81</v>
      </c>
      <c r="AI2007" s="72">
        <f t="shared" si="471"/>
        <v>0</v>
      </c>
      <c r="AJ2007" s="73">
        <f t="shared" si="472"/>
        <v>0.69230769230769229</v>
      </c>
      <c r="AK2007" s="73">
        <v>0.70834941809745677</v>
      </c>
      <c r="AL2007" s="95">
        <f t="shared" si="473"/>
        <v>0</v>
      </c>
      <c r="AM2007" s="107">
        <v>0</v>
      </c>
      <c r="AN2007" s="98">
        <f t="shared" si="474"/>
        <v>518.76919999999973</v>
      </c>
      <c r="AO2007" s="99" t="e">
        <f>SUMIF([1]Sheet1!$AB:$AB,E2007,[1]Sheet1!$AA:$AA)</f>
        <v>#VALUE!</v>
      </c>
      <c r="AP2007" s="100" t="str">
        <f t="shared" si="475"/>
        <v/>
      </c>
      <c r="AQ2007" s="97">
        <f t="shared" si="476"/>
        <v>1</v>
      </c>
      <c r="AR2007" s="100">
        <f t="shared" si="477"/>
        <v>0.98696552216833444</v>
      </c>
      <c r="AS2007" s="101">
        <f t="shared" si="478"/>
        <v>0.35288121502659886</v>
      </c>
      <c r="AT2007" s="100">
        <v>0.13382829726409717</v>
      </c>
      <c r="AU2007" s="108">
        <f t="shared" si="479"/>
        <v>0</v>
      </c>
    </row>
    <row r="2008" spans="1:47" hidden="1">
      <c r="A2008" s="21">
        <v>44927</v>
      </c>
      <c r="B2008" s="23" t="s">
        <v>13</v>
      </c>
      <c r="C2008" s="23" t="s">
        <v>1697</v>
      </c>
      <c r="D2008" s="23" t="s">
        <v>2102</v>
      </c>
      <c r="E2008" s="23">
        <v>1000274978</v>
      </c>
      <c r="F2008" s="23" t="s">
        <v>32</v>
      </c>
      <c r="G2008" s="22">
        <v>1069246</v>
      </c>
      <c r="H2008" s="36" t="s">
        <v>20</v>
      </c>
      <c r="I2008" s="4" t="s">
        <v>3535</v>
      </c>
      <c r="J2008" s="4" t="s">
        <v>3572</v>
      </c>
      <c r="K2008" s="24">
        <v>3351.7999999999884</v>
      </c>
      <c r="L2008" s="24">
        <v>3351.7999999999884</v>
      </c>
      <c r="M2008" s="29">
        <v>0</v>
      </c>
      <c r="N2008" s="29">
        <v>0</v>
      </c>
      <c r="O2008" s="29">
        <v>9</v>
      </c>
      <c r="P2008" s="29">
        <v>0</v>
      </c>
      <c r="Q2008" s="29">
        <v>2127</v>
      </c>
      <c r="R2008" s="28">
        <v>0</v>
      </c>
      <c r="S2008" s="28">
        <v>135100</v>
      </c>
      <c r="T2008" s="28">
        <v>0</v>
      </c>
      <c r="U2008" s="28">
        <v>135100</v>
      </c>
      <c r="V2008" s="29">
        <v>0</v>
      </c>
      <c r="W2008" s="29">
        <v>6</v>
      </c>
      <c r="X2008" s="32">
        <f t="shared" si="465"/>
        <v>9</v>
      </c>
      <c r="Y2008" s="33">
        <f t="shared" si="466"/>
        <v>2127</v>
      </c>
      <c r="Z2008" s="33">
        <f t="shared" si="467"/>
        <v>135100</v>
      </c>
      <c r="AA2008" s="33">
        <f t="shared" si="468"/>
        <v>135100</v>
      </c>
      <c r="AB2008" s="5">
        <v>6</v>
      </c>
      <c r="AC2008" s="6">
        <v>0</v>
      </c>
      <c r="AD2008" s="32">
        <v>0</v>
      </c>
      <c r="AE2008" s="67">
        <f t="shared" si="469"/>
        <v>0.66666666666666663</v>
      </c>
      <c r="AF2008" s="70">
        <f>IF(C2008=Sheet6!$E$3,Sheet6!$E$4,IF('January 2023'!C2008=Sheet6!$F$3,Sheet6!$F$4,IF('January 2023'!C2008=Sheet6!$G$3,Sheet6!$G$4,IF('January 2023'!C2008=Sheet6!$H$3,Sheet6!$H$4,IF('January 2023'!C2008=Sheet6!$I$3,Sheet6!$I$4,IF('January 2023'!C2008=Sheet6!$J$3,Sheet6!$J$4,IF('January 2023'!C2008=Sheet6!$K$3,Sheet6!$K$4,IF('January 2023'!C2008=Sheet6!$L$3,Sheet6!$L$4))))))))</f>
        <v>0.13382829726409717</v>
      </c>
      <c r="AG2008" s="74">
        <f t="shared" si="470"/>
        <v>0.63458440241064729</v>
      </c>
      <c r="AH2008" s="71">
        <v>0.81</v>
      </c>
      <c r="AI2008" s="72">
        <f t="shared" si="471"/>
        <v>0</v>
      </c>
      <c r="AJ2008" s="73">
        <f t="shared" si="472"/>
        <v>0.66666666666666663</v>
      </c>
      <c r="AK2008" s="73">
        <v>0.70834941809745677</v>
      </c>
      <c r="AL2008" s="95">
        <f t="shared" si="473"/>
        <v>0</v>
      </c>
      <c r="AM2008" s="107">
        <v>0</v>
      </c>
      <c r="AN2008" s="98">
        <f t="shared" si="474"/>
        <v>587.95799999999053</v>
      </c>
      <c r="AO2008" s="99" t="e">
        <f>SUMIF([1]Sheet1!$AB:$AB,E2008,[1]Sheet1!$AA:$AA)</f>
        <v>#VALUE!</v>
      </c>
      <c r="AP2008" s="100" t="str">
        <f t="shared" si="475"/>
        <v/>
      </c>
      <c r="AQ2008" s="97">
        <f t="shared" si="476"/>
        <v>1</v>
      </c>
      <c r="AR2008" s="100">
        <f t="shared" si="477"/>
        <v>1</v>
      </c>
      <c r="AS2008" s="101">
        <f t="shared" si="478"/>
        <v>0.36541559758935271</v>
      </c>
      <c r="AT2008" s="100">
        <v>0.13382829726409717</v>
      </c>
      <c r="AU2008" s="108">
        <f t="shared" si="479"/>
        <v>0</v>
      </c>
    </row>
    <row r="2009" spans="1:47" hidden="1">
      <c r="A2009" s="21">
        <v>44927</v>
      </c>
      <c r="B2009" s="22" t="s">
        <v>13</v>
      </c>
      <c r="C2009" s="22" t="s">
        <v>1697</v>
      </c>
      <c r="D2009" s="22" t="s">
        <v>1864</v>
      </c>
      <c r="E2009" s="22">
        <v>1000274854</v>
      </c>
      <c r="F2009" s="22" t="s">
        <v>32</v>
      </c>
      <c r="G2009" s="22">
        <v>1069246</v>
      </c>
      <c r="H2009" s="36" t="s">
        <v>20</v>
      </c>
      <c r="I2009" s="4" t="s">
        <v>3537</v>
      </c>
      <c r="J2009" s="4" t="s">
        <v>3574</v>
      </c>
      <c r="K2009" s="25">
        <v>3330.5</v>
      </c>
      <c r="L2009" s="25">
        <v>3330.5</v>
      </c>
      <c r="M2009" s="26">
        <v>0</v>
      </c>
      <c r="N2009" s="26">
        <v>0</v>
      </c>
      <c r="O2009" s="26">
        <v>19</v>
      </c>
      <c r="P2009" s="26">
        <v>0</v>
      </c>
      <c r="Q2009" s="26">
        <v>3932.6000000000008</v>
      </c>
      <c r="R2009" s="27">
        <v>0</v>
      </c>
      <c r="S2009" s="27">
        <v>241404.00000000003</v>
      </c>
      <c r="T2009" s="28">
        <v>0</v>
      </c>
      <c r="U2009" s="27">
        <v>270700</v>
      </c>
      <c r="V2009" s="29">
        <v>0</v>
      </c>
      <c r="W2009" s="26">
        <v>15</v>
      </c>
      <c r="X2009" s="30">
        <f t="shared" si="465"/>
        <v>19</v>
      </c>
      <c r="Y2009" s="31">
        <f t="shared" si="466"/>
        <v>3932.6000000000008</v>
      </c>
      <c r="Z2009" s="31">
        <f t="shared" si="467"/>
        <v>241404.00000000003</v>
      </c>
      <c r="AA2009" s="31">
        <f t="shared" si="468"/>
        <v>270700</v>
      </c>
      <c r="AB2009" s="5">
        <v>15</v>
      </c>
      <c r="AC2009" s="6">
        <v>80599.199999999997</v>
      </c>
      <c r="AD2009" s="30">
        <v>0</v>
      </c>
      <c r="AE2009" s="67">
        <f t="shared" si="469"/>
        <v>0.78947368421052633</v>
      </c>
      <c r="AF2009" s="70">
        <f>IF(C2009=Sheet6!$E$3,Sheet6!$E$4,IF('January 2023'!C2009=Sheet6!$F$3,Sheet6!$F$4,IF('January 2023'!C2009=Sheet6!$G$3,Sheet6!$G$4,IF('January 2023'!C2009=Sheet6!$H$3,Sheet6!$H$4,IF('January 2023'!C2009=Sheet6!$I$3,Sheet6!$I$4,IF('January 2023'!C2009=Sheet6!$J$3,Sheet6!$J$4,IF('January 2023'!C2009=Sheet6!$K$3,Sheet6!$K$4,IF('January 2023'!C2009=Sheet6!$L$3,Sheet6!$L$4))))))))</f>
        <v>0.13382829726409717</v>
      </c>
      <c r="AG2009" s="74">
        <f t="shared" si="470"/>
        <v>1.180783666116199</v>
      </c>
      <c r="AH2009" s="71">
        <v>0.81</v>
      </c>
      <c r="AI2009" s="72">
        <f t="shared" si="471"/>
        <v>1</v>
      </c>
      <c r="AJ2009" s="73">
        <f t="shared" si="472"/>
        <v>0.78947368421052633</v>
      </c>
      <c r="AK2009" s="73">
        <v>0.70834941809745677</v>
      </c>
      <c r="AL2009" s="95">
        <f t="shared" si="473"/>
        <v>1</v>
      </c>
      <c r="AM2009" s="107">
        <v>0</v>
      </c>
      <c r="AN2009" s="98">
        <f t="shared" si="474"/>
        <v>0</v>
      </c>
      <c r="AO2009" s="99" t="e">
        <f>SUMIF([1]Sheet1!$AB:$AB,E2009,[1]Sheet1!$AA:$AA)</f>
        <v>#VALUE!</v>
      </c>
      <c r="AP2009" s="100">
        <f t="shared" si="475"/>
        <v>1</v>
      </c>
      <c r="AQ2009" s="97">
        <f t="shared" si="476"/>
        <v>0</v>
      </c>
      <c r="AR2009" s="100">
        <f t="shared" si="477"/>
        <v>1.1213567297973521</v>
      </c>
      <c r="AS2009" s="101">
        <f t="shared" si="478"/>
        <v>-0.32407971043418948</v>
      </c>
      <c r="AT2009" s="100">
        <v>0.13382829726409717</v>
      </c>
      <c r="AU2009" s="108">
        <f t="shared" si="479"/>
        <v>1</v>
      </c>
    </row>
    <row r="2010" spans="1:47" hidden="1">
      <c r="A2010" s="21">
        <v>44927</v>
      </c>
      <c r="B2010" s="23" t="s">
        <v>13</v>
      </c>
      <c r="C2010" s="23" t="s">
        <v>1697</v>
      </c>
      <c r="D2010" s="23" t="s">
        <v>1908</v>
      </c>
      <c r="E2010" s="23">
        <v>1000274466</v>
      </c>
      <c r="F2010" s="23" t="s">
        <v>32</v>
      </c>
      <c r="G2010" s="22">
        <v>1069246</v>
      </c>
      <c r="H2010" s="36" t="s">
        <v>20</v>
      </c>
      <c r="I2010" s="4" t="s">
        <v>3537</v>
      </c>
      <c r="J2010" s="4" t="s">
        <v>3574</v>
      </c>
      <c r="K2010" s="24">
        <v>3237.6000000000058</v>
      </c>
      <c r="L2010" s="24">
        <v>3237.6000000000058</v>
      </c>
      <c r="M2010" s="29">
        <v>0</v>
      </c>
      <c r="N2010" s="29">
        <v>0</v>
      </c>
      <c r="O2010" s="29">
        <v>13</v>
      </c>
      <c r="P2010" s="29">
        <v>0</v>
      </c>
      <c r="Q2010" s="29">
        <v>2085.5000000000005</v>
      </c>
      <c r="R2010" s="28">
        <v>0</v>
      </c>
      <c r="S2010" s="28">
        <v>133499.99999999997</v>
      </c>
      <c r="T2010" s="28">
        <v>0</v>
      </c>
      <c r="U2010" s="28">
        <v>141000</v>
      </c>
      <c r="V2010" s="29">
        <v>0</v>
      </c>
      <c r="W2010" s="29">
        <v>9</v>
      </c>
      <c r="X2010" s="32">
        <f t="shared" si="465"/>
        <v>13</v>
      </c>
      <c r="Y2010" s="33">
        <f t="shared" si="466"/>
        <v>2085.5000000000005</v>
      </c>
      <c r="Z2010" s="33">
        <f t="shared" si="467"/>
        <v>133499.99999999997</v>
      </c>
      <c r="AA2010" s="33">
        <f t="shared" si="468"/>
        <v>141000</v>
      </c>
      <c r="AB2010" s="5">
        <v>9</v>
      </c>
      <c r="AC2010" s="6">
        <v>0</v>
      </c>
      <c r="AD2010" s="32">
        <v>0</v>
      </c>
      <c r="AE2010" s="67">
        <f t="shared" si="469"/>
        <v>0.69230769230769229</v>
      </c>
      <c r="AF2010" s="70">
        <f>IF(C2010=Sheet6!$E$3,Sheet6!$E$4,IF('January 2023'!C2010=Sheet6!$F$3,Sheet6!$F$4,IF('January 2023'!C2010=Sheet6!$G$3,Sheet6!$G$4,IF('January 2023'!C2010=Sheet6!$H$3,Sheet6!$H$4,IF('January 2023'!C2010=Sheet6!$I$3,Sheet6!$I$4,IF('January 2023'!C2010=Sheet6!$J$3,Sheet6!$J$4,IF('January 2023'!C2010=Sheet6!$K$3,Sheet6!$K$4,IF('January 2023'!C2010=Sheet6!$L$3,Sheet6!$L$4))))))))</f>
        <v>0.13382829726409717</v>
      </c>
      <c r="AG2010" s="74">
        <f t="shared" si="470"/>
        <v>0.64414998764516829</v>
      </c>
      <c r="AH2010" s="71">
        <v>0.81</v>
      </c>
      <c r="AI2010" s="72">
        <f t="shared" si="471"/>
        <v>0</v>
      </c>
      <c r="AJ2010" s="73">
        <f t="shared" si="472"/>
        <v>0.69230769230769229</v>
      </c>
      <c r="AK2010" s="73">
        <v>0.70834941809745677</v>
      </c>
      <c r="AL2010" s="95">
        <f t="shared" si="473"/>
        <v>0</v>
      </c>
      <c r="AM2010" s="107">
        <v>0</v>
      </c>
      <c r="AN2010" s="98">
        <f t="shared" si="474"/>
        <v>536.95600000000422</v>
      </c>
      <c r="AO2010" s="99" t="e">
        <f>SUMIF([1]Sheet1!$AB:$AB,E2010,[1]Sheet1!$AA:$AA)</f>
        <v>#VALUE!</v>
      </c>
      <c r="AP2010" s="100" t="str">
        <f t="shared" si="475"/>
        <v/>
      </c>
      <c r="AQ2010" s="97">
        <f t="shared" si="476"/>
        <v>1</v>
      </c>
      <c r="AR2010" s="100">
        <f t="shared" si="477"/>
        <v>1.056179775280899</v>
      </c>
      <c r="AS2010" s="101">
        <f t="shared" si="478"/>
        <v>0.31966181080173228</v>
      </c>
      <c r="AT2010" s="100">
        <v>0.13382829726409717</v>
      </c>
      <c r="AU2010" s="108">
        <f t="shared" si="479"/>
        <v>0</v>
      </c>
    </row>
    <row r="2011" spans="1:47" hidden="1">
      <c r="A2011" s="21">
        <v>44927</v>
      </c>
      <c r="B2011" s="22" t="s">
        <v>13</v>
      </c>
      <c r="C2011" s="22" t="s">
        <v>1697</v>
      </c>
      <c r="D2011" s="22" t="s">
        <v>1927</v>
      </c>
      <c r="E2011" s="22">
        <v>1000264781</v>
      </c>
      <c r="F2011" s="22" t="s">
        <v>32</v>
      </c>
      <c r="G2011" s="22">
        <v>1069250</v>
      </c>
      <c r="H2011" s="36" t="s">
        <v>20</v>
      </c>
      <c r="I2011" s="4" t="s">
        <v>3535</v>
      </c>
      <c r="J2011" s="4" t="s">
        <v>3572</v>
      </c>
      <c r="K2011" s="25">
        <v>3222.2000000000116</v>
      </c>
      <c r="L2011" s="25">
        <v>3222.2000000000116</v>
      </c>
      <c r="M2011" s="26">
        <v>0</v>
      </c>
      <c r="N2011" s="26">
        <v>0</v>
      </c>
      <c r="O2011" s="26">
        <v>13</v>
      </c>
      <c r="P2011" s="26">
        <v>0</v>
      </c>
      <c r="Q2011" s="26">
        <v>1530.3000000000002</v>
      </c>
      <c r="R2011" s="27">
        <v>0</v>
      </c>
      <c r="S2011" s="27">
        <v>97080.269999999975</v>
      </c>
      <c r="T2011" s="28">
        <v>0</v>
      </c>
      <c r="U2011" s="27">
        <v>114900</v>
      </c>
      <c r="V2011" s="29">
        <v>0</v>
      </c>
      <c r="W2011" s="26">
        <v>9</v>
      </c>
      <c r="X2011" s="30">
        <f t="shared" si="465"/>
        <v>13</v>
      </c>
      <c r="Y2011" s="31">
        <f t="shared" si="466"/>
        <v>1530.3000000000002</v>
      </c>
      <c r="Z2011" s="31">
        <f t="shared" si="467"/>
        <v>97080.269999999975</v>
      </c>
      <c r="AA2011" s="31">
        <f t="shared" si="468"/>
        <v>114900</v>
      </c>
      <c r="AB2011" s="5">
        <v>9</v>
      </c>
      <c r="AC2011" s="6">
        <v>0</v>
      </c>
      <c r="AD2011" s="30">
        <v>0</v>
      </c>
      <c r="AE2011" s="67">
        <f t="shared" si="469"/>
        <v>0.69230769230769229</v>
      </c>
      <c r="AF2011" s="70">
        <f>IF(C2011=Sheet6!$E$3,Sheet6!$E$4,IF('January 2023'!C2011=Sheet6!$F$3,Sheet6!$F$4,IF('January 2023'!C2011=Sheet6!$G$3,Sheet6!$G$4,IF('January 2023'!C2011=Sheet6!$H$3,Sheet6!$H$4,IF('January 2023'!C2011=Sheet6!$I$3,Sheet6!$I$4,IF('January 2023'!C2011=Sheet6!$J$3,Sheet6!$J$4,IF('January 2023'!C2011=Sheet6!$K$3,Sheet6!$K$4,IF('January 2023'!C2011=Sheet6!$L$3,Sheet6!$L$4))))))))</f>
        <v>0.13382829726409717</v>
      </c>
      <c r="AG2011" s="74">
        <f t="shared" si="470"/>
        <v>0.47492396499286038</v>
      </c>
      <c r="AH2011" s="71">
        <v>0.81</v>
      </c>
      <c r="AI2011" s="72">
        <f t="shared" si="471"/>
        <v>0</v>
      </c>
      <c r="AJ2011" s="73">
        <f t="shared" si="472"/>
        <v>0.69230769230769229</v>
      </c>
      <c r="AK2011" s="73">
        <v>0.70834941809745677</v>
      </c>
      <c r="AL2011" s="95">
        <f t="shared" si="473"/>
        <v>0</v>
      </c>
      <c r="AM2011" s="107">
        <v>0</v>
      </c>
      <c r="AN2011" s="98">
        <f t="shared" si="474"/>
        <v>1079.6820000000093</v>
      </c>
      <c r="AO2011" s="99" t="e">
        <f>SUMIF([1]Sheet1!$AB:$AB,E2011,[1]Sheet1!$AA:$AA)</f>
        <v>#VALUE!</v>
      </c>
      <c r="AP2011" s="100" t="str">
        <f t="shared" si="475"/>
        <v/>
      </c>
      <c r="AQ2011" s="97">
        <f t="shared" si="476"/>
        <v>1</v>
      </c>
      <c r="AR2011" s="100">
        <f t="shared" si="477"/>
        <v>1.1835566588350035</v>
      </c>
      <c r="AS2011" s="101">
        <f t="shared" si="478"/>
        <v>0.43790057879237798</v>
      </c>
      <c r="AT2011" s="100">
        <v>0.13382829726409717</v>
      </c>
      <c r="AU2011" s="108">
        <f t="shared" si="479"/>
        <v>0</v>
      </c>
    </row>
    <row r="2012" spans="1:47" hidden="1">
      <c r="A2012" s="21">
        <v>44927</v>
      </c>
      <c r="B2012" s="23" t="s">
        <v>13</v>
      </c>
      <c r="C2012" s="23" t="s">
        <v>1697</v>
      </c>
      <c r="D2012" s="23" t="s">
        <v>1972</v>
      </c>
      <c r="E2012" s="23">
        <v>1001957402</v>
      </c>
      <c r="F2012" s="23" t="s">
        <v>32</v>
      </c>
      <c r="G2012" s="22">
        <v>1069250</v>
      </c>
      <c r="H2012" s="36" t="s">
        <v>20</v>
      </c>
      <c r="I2012" s="4" t="s">
        <v>3535</v>
      </c>
      <c r="J2012" s="4" t="s">
        <v>3572</v>
      </c>
      <c r="K2012" s="24">
        <v>3215.75</v>
      </c>
      <c r="L2012" s="24">
        <v>3215.75</v>
      </c>
      <c r="M2012" s="29">
        <v>0</v>
      </c>
      <c r="N2012" s="29">
        <v>0</v>
      </c>
      <c r="O2012" s="29">
        <v>4</v>
      </c>
      <c r="P2012" s="29">
        <v>0</v>
      </c>
      <c r="Q2012" s="29">
        <v>1288.3</v>
      </c>
      <c r="R2012" s="28">
        <v>0</v>
      </c>
      <c r="S2012" s="28">
        <v>80642.41</v>
      </c>
      <c r="T2012" s="28">
        <v>0</v>
      </c>
      <c r="U2012" s="28">
        <v>80400</v>
      </c>
      <c r="V2012" s="29">
        <v>0</v>
      </c>
      <c r="W2012" s="29">
        <v>4</v>
      </c>
      <c r="X2012" s="32">
        <f t="shared" si="465"/>
        <v>4</v>
      </c>
      <c r="Y2012" s="33">
        <f t="shared" si="466"/>
        <v>1288.3</v>
      </c>
      <c r="Z2012" s="33">
        <f t="shared" si="467"/>
        <v>80642.41</v>
      </c>
      <c r="AA2012" s="33">
        <f t="shared" si="468"/>
        <v>80400</v>
      </c>
      <c r="AB2012" s="5">
        <v>4</v>
      </c>
      <c r="AC2012" s="6">
        <v>0</v>
      </c>
      <c r="AD2012" s="32">
        <v>0</v>
      </c>
      <c r="AE2012" s="67">
        <f t="shared" si="469"/>
        <v>1</v>
      </c>
      <c r="AF2012" s="70">
        <f>IF(C2012=Sheet6!$E$3,Sheet6!$E$4,IF('January 2023'!C2012=Sheet6!$F$3,Sheet6!$F$4,IF('January 2023'!C2012=Sheet6!$G$3,Sheet6!$G$4,IF('January 2023'!C2012=Sheet6!$H$3,Sheet6!$H$4,IF('January 2023'!C2012=Sheet6!$I$3,Sheet6!$I$4,IF('January 2023'!C2012=Sheet6!$J$3,Sheet6!$J$4,IF('January 2023'!C2012=Sheet6!$K$3,Sheet6!$K$4,IF('January 2023'!C2012=Sheet6!$L$3,Sheet6!$L$4))))))))</f>
        <v>0.13382829726409717</v>
      </c>
      <c r="AG2012" s="74">
        <f t="shared" si="470"/>
        <v>0.40062193889450359</v>
      </c>
      <c r="AH2012" s="71">
        <v>0.81</v>
      </c>
      <c r="AI2012" s="72">
        <f t="shared" si="471"/>
        <v>0</v>
      </c>
      <c r="AJ2012" s="73">
        <f t="shared" si="472"/>
        <v>1</v>
      </c>
      <c r="AK2012" s="73">
        <v>0.70834941809745677</v>
      </c>
      <c r="AL2012" s="95">
        <f t="shared" si="473"/>
        <v>1</v>
      </c>
      <c r="AM2012" s="107">
        <v>0</v>
      </c>
      <c r="AN2012" s="98">
        <f t="shared" si="474"/>
        <v>1316.4575000000002</v>
      </c>
      <c r="AO2012" s="99" t="e">
        <f>SUMIF([1]Sheet1!$AB:$AB,E2012,[1]Sheet1!$AA:$AA)</f>
        <v>#VALUE!</v>
      </c>
      <c r="AP2012" s="100" t="str">
        <f t="shared" si="475"/>
        <v/>
      </c>
      <c r="AQ2012" s="97">
        <f t="shared" si="476"/>
        <v>1</v>
      </c>
      <c r="AR2012" s="100">
        <f t="shared" si="477"/>
        <v>0.99699401344776273</v>
      </c>
      <c r="AS2012" s="101">
        <f t="shared" si="478"/>
        <v>0.60058232526634447</v>
      </c>
      <c r="AT2012" s="100">
        <v>0.13382829726409717</v>
      </c>
      <c r="AU2012" s="108">
        <f t="shared" si="479"/>
        <v>0</v>
      </c>
    </row>
    <row r="2013" spans="1:47" hidden="1">
      <c r="A2013" s="21">
        <v>44927</v>
      </c>
      <c r="B2013" s="23" t="s">
        <v>13</v>
      </c>
      <c r="C2013" s="23" t="s">
        <v>1697</v>
      </c>
      <c r="D2013" s="23" t="s">
        <v>1988</v>
      </c>
      <c r="E2013" s="23">
        <v>1000264771</v>
      </c>
      <c r="F2013" s="23" t="s">
        <v>32</v>
      </c>
      <c r="G2013" s="22">
        <v>1069250</v>
      </c>
      <c r="H2013" s="36" t="s">
        <v>20</v>
      </c>
      <c r="I2013" s="4" t="s">
        <v>3535</v>
      </c>
      <c r="J2013" s="4" t="s">
        <v>3572</v>
      </c>
      <c r="K2013" s="24">
        <v>3075.2000000000116</v>
      </c>
      <c r="L2013" s="24">
        <v>3075.2000000000116</v>
      </c>
      <c r="M2013" s="29">
        <v>0</v>
      </c>
      <c r="N2013" s="29">
        <v>0</v>
      </c>
      <c r="O2013" s="29">
        <v>4</v>
      </c>
      <c r="P2013" s="29">
        <v>0</v>
      </c>
      <c r="Q2013" s="29">
        <v>1040.5</v>
      </c>
      <c r="R2013" s="28">
        <v>0</v>
      </c>
      <c r="S2013" s="28">
        <v>65000</v>
      </c>
      <c r="T2013" s="28">
        <v>0</v>
      </c>
      <c r="U2013" s="28">
        <v>65000</v>
      </c>
      <c r="V2013" s="29">
        <v>0</v>
      </c>
      <c r="W2013" s="29">
        <v>4</v>
      </c>
      <c r="X2013" s="32">
        <f t="shared" si="465"/>
        <v>4</v>
      </c>
      <c r="Y2013" s="33">
        <f t="shared" si="466"/>
        <v>1040.5</v>
      </c>
      <c r="Z2013" s="33">
        <f t="shared" si="467"/>
        <v>65000</v>
      </c>
      <c r="AA2013" s="33">
        <f t="shared" si="468"/>
        <v>65000</v>
      </c>
      <c r="AB2013" s="5">
        <v>4</v>
      </c>
      <c r="AC2013" s="6">
        <v>0</v>
      </c>
      <c r="AD2013" s="32">
        <v>0</v>
      </c>
      <c r="AE2013" s="67">
        <f t="shared" si="469"/>
        <v>1</v>
      </c>
      <c r="AF2013" s="70">
        <f>IF(C2013=Sheet6!$E$3,Sheet6!$E$4,IF('January 2023'!C2013=Sheet6!$F$3,Sheet6!$F$4,IF('January 2023'!C2013=Sheet6!$G$3,Sheet6!$G$4,IF('January 2023'!C2013=Sheet6!$H$3,Sheet6!$H$4,IF('January 2023'!C2013=Sheet6!$I$3,Sheet6!$I$4,IF('January 2023'!C2013=Sheet6!$J$3,Sheet6!$J$4,IF('January 2023'!C2013=Sheet6!$K$3,Sheet6!$K$4,IF('January 2023'!C2013=Sheet6!$L$3,Sheet6!$L$4))))))))</f>
        <v>0.13382829726409717</v>
      </c>
      <c r="AG2013" s="74">
        <f t="shared" si="470"/>
        <v>0.33835197710717874</v>
      </c>
      <c r="AH2013" s="71">
        <v>0.81</v>
      </c>
      <c r="AI2013" s="72">
        <f t="shared" si="471"/>
        <v>0</v>
      </c>
      <c r="AJ2013" s="73">
        <f t="shared" si="472"/>
        <v>1</v>
      </c>
      <c r="AK2013" s="73">
        <v>0.70834941809745677</v>
      </c>
      <c r="AL2013" s="95">
        <f t="shared" si="473"/>
        <v>1</v>
      </c>
      <c r="AM2013" s="107">
        <v>0</v>
      </c>
      <c r="AN2013" s="98">
        <f t="shared" si="474"/>
        <v>1450.4120000000098</v>
      </c>
      <c r="AO2013" s="99" t="e">
        <f>SUMIF([1]Sheet1!$AB:$AB,E2013,[1]Sheet1!$AA:$AA)</f>
        <v>#VALUE!</v>
      </c>
      <c r="AP2013" s="100" t="str">
        <f t="shared" si="475"/>
        <v/>
      </c>
      <c r="AQ2013" s="97">
        <f t="shared" si="476"/>
        <v>1</v>
      </c>
      <c r="AR2013" s="100">
        <f t="shared" si="477"/>
        <v>1</v>
      </c>
      <c r="AS2013" s="101">
        <f t="shared" si="478"/>
        <v>0.66164802289282121</v>
      </c>
      <c r="AT2013" s="100">
        <v>0.13382829726409717</v>
      </c>
      <c r="AU2013" s="108">
        <f t="shared" si="479"/>
        <v>0</v>
      </c>
    </row>
    <row r="2014" spans="1:47" hidden="1">
      <c r="A2014" s="21">
        <v>44927</v>
      </c>
      <c r="B2014" s="23" t="s">
        <v>13</v>
      </c>
      <c r="C2014" s="23" t="s">
        <v>1697</v>
      </c>
      <c r="D2014" s="23" t="s">
        <v>1997</v>
      </c>
      <c r="E2014" s="23">
        <v>1000264913</v>
      </c>
      <c r="F2014" s="23" t="s">
        <v>32</v>
      </c>
      <c r="G2014" s="22">
        <v>1069250</v>
      </c>
      <c r="H2014" s="36" t="s">
        <v>20</v>
      </c>
      <c r="I2014" s="4" t="s">
        <v>3535</v>
      </c>
      <c r="J2014" s="4" t="s">
        <v>3572</v>
      </c>
      <c r="K2014" s="24">
        <v>3010.1999999999534</v>
      </c>
      <c r="L2014" s="24">
        <v>3010.1999999999534</v>
      </c>
      <c r="M2014" s="29">
        <v>0</v>
      </c>
      <c r="N2014" s="29">
        <v>0</v>
      </c>
      <c r="O2014" s="29">
        <v>6</v>
      </c>
      <c r="P2014" s="29">
        <v>0</v>
      </c>
      <c r="Q2014" s="29">
        <v>904</v>
      </c>
      <c r="R2014" s="28">
        <v>0</v>
      </c>
      <c r="S2014" s="28">
        <v>57242.75</v>
      </c>
      <c r="T2014" s="28">
        <v>0</v>
      </c>
      <c r="U2014" s="28">
        <v>90700</v>
      </c>
      <c r="V2014" s="29">
        <v>0</v>
      </c>
      <c r="W2014" s="29">
        <v>4</v>
      </c>
      <c r="X2014" s="32">
        <f t="shared" si="465"/>
        <v>6</v>
      </c>
      <c r="Y2014" s="33">
        <f t="shared" si="466"/>
        <v>904</v>
      </c>
      <c r="Z2014" s="33">
        <f t="shared" si="467"/>
        <v>57242.75</v>
      </c>
      <c r="AA2014" s="33">
        <f t="shared" si="468"/>
        <v>90700</v>
      </c>
      <c r="AB2014" s="5">
        <v>4</v>
      </c>
      <c r="AC2014" s="6">
        <v>0</v>
      </c>
      <c r="AD2014" s="32">
        <v>0</v>
      </c>
      <c r="AE2014" s="67">
        <f t="shared" si="469"/>
        <v>0.66666666666666663</v>
      </c>
      <c r="AF2014" s="70">
        <f>IF(C2014=Sheet6!$E$3,Sheet6!$E$4,IF('January 2023'!C2014=Sheet6!$F$3,Sheet6!$F$4,IF('January 2023'!C2014=Sheet6!$G$3,Sheet6!$G$4,IF('January 2023'!C2014=Sheet6!$H$3,Sheet6!$H$4,IF('January 2023'!C2014=Sheet6!$I$3,Sheet6!$I$4,IF('January 2023'!C2014=Sheet6!$J$3,Sheet6!$J$4,IF('January 2023'!C2014=Sheet6!$K$3,Sheet6!$K$4,IF('January 2023'!C2014=Sheet6!$L$3,Sheet6!$L$4))))))))</f>
        <v>0.13382829726409717</v>
      </c>
      <c r="AG2014" s="74">
        <f t="shared" si="470"/>
        <v>0.30031227160986446</v>
      </c>
      <c r="AH2014" s="71">
        <v>0.81</v>
      </c>
      <c r="AI2014" s="72">
        <f t="shared" si="471"/>
        <v>0</v>
      </c>
      <c r="AJ2014" s="73">
        <f t="shared" si="472"/>
        <v>0.66666666666666663</v>
      </c>
      <c r="AK2014" s="73">
        <v>0.70834941809745677</v>
      </c>
      <c r="AL2014" s="95">
        <f t="shared" si="473"/>
        <v>0</v>
      </c>
      <c r="AM2014" s="107">
        <v>0</v>
      </c>
      <c r="AN2014" s="98">
        <f t="shared" si="474"/>
        <v>1534.2619999999624</v>
      </c>
      <c r="AO2014" s="99" t="e">
        <f>SUMIF([1]Sheet1!$AB:$AB,E2014,[1]Sheet1!$AA:$AA)</f>
        <v>#VALUE!</v>
      </c>
      <c r="AP2014" s="100" t="str">
        <f t="shared" si="475"/>
        <v/>
      </c>
      <c r="AQ2014" s="97">
        <f t="shared" si="476"/>
        <v>1</v>
      </c>
      <c r="AR2014" s="100">
        <f t="shared" si="477"/>
        <v>1.5844801306715697</v>
      </c>
      <c r="AS2014" s="101">
        <f t="shared" si="478"/>
        <v>0.52416117263732609</v>
      </c>
      <c r="AT2014" s="100">
        <v>0.13382829726409717</v>
      </c>
      <c r="AU2014" s="108">
        <f t="shared" si="479"/>
        <v>0</v>
      </c>
    </row>
    <row r="2015" spans="1:47" hidden="1">
      <c r="A2015" s="21">
        <v>44927</v>
      </c>
      <c r="B2015" s="22" t="s">
        <v>13</v>
      </c>
      <c r="C2015" s="22" t="s">
        <v>1697</v>
      </c>
      <c r="D2015" s="22" t="s">
        <v>1914</v>
      </c>
      <c r="E2015" s="22">
        <v>1000265293</v>
      </c>
      <c r="F2015" s="22" t="s">
        <v>32</v>
      </c>
      <c r="G2015" s="22">
        <v>1069250</v>
      </c>
      <c r="H2015" s="36" t="s">
        <v>20</v>
      </c>
      <c r="I2015" s="4" t="s">
        <v>3535</v>
      </c>
      <c r="J2015" s="4" t="s">
        <v>3572</v>
      </c>
      <c r="K2015" s="25">
        <v>2986.1999999999825</v>
      </c>
      <c r="L2015" s="25">
        <v>2986.1999999999825</v>
      </c>
      <c r="M2015" s="26">
        <v>0</v>
      </c>
      <c r="N2015" s="26">
        <v>0</v>
      </c>
      <c r="O2015" s="26">
        <v>17</v>
      </c>
      <c r="P2015" s="26">
        <v>0</v>
      </c>
      <c r="Q2015" s="26">
        <v>2096</v>
      </c>
      <c r="R2015" s="27">
        <v>0</v>
      </c>
      <c r="S2015" s="27">
        <v>137191.20999999996</v>
      </c>
      <c r="T2015" s="28">
        <v>0</v>
      </c>
      <c r="U2015" s="27">
        <v>163850</v>
      </c>
      <c r="V2015" s="29">
        <v>0</v>
      </c>
      <c r="W2015" s="26">
        <v>13</v>
      </c>
      <c r="X2015" s="30">
        <f t="shared" si="465"/>
        <v>17</v>
      </c>
      <c r="Y2015" s="31">
        <f t="shared" si="466"/>
        <v>2096</v>
      </c>
      <c r="Z2015" s="31">
        <f t="shared" si="467"/>
        <v>137191.20999999996</v>
      </c>
      <c r="AA2015" s="31">
        <f t="shared" si="468"/>
        <v>163850</v>
      </c>
      <c r="AB2015" s="5">
        <v>13</v>
      </c>
      <c r="AC2015" s="6">
        <v>0</v>
      </c>
      <c r="AD2015" s="30">
        <v>0</v>
      </c>
      <c r="AE2015" s="67">
        <f t="shared" si="469"/>
        <v>0.76470588235294112</v>
      </c>
      <c r="AF2015" s="70">
        <f>IF(C2015=Sheet6!$E$3,Sheet6!$E$4,IF('January 2023'!C2015=Sheet6!$F$3,Sheet6!$F$4,IF('January 2023'!C2015=Sheet6!$G$3,Sheet6!$G$4,IF('January 2023'!C2015=Sheet6!$H$3,Sheet6!$H$4,IF('January 2023'!C2015=Sheet6!$I$3,Sheet6!$I$4,IF('January 2023'!C2015=Sheet6!$J$3,Sheet6!$J$4,IF('January 2023'!C2015=Sheet6!$K$3,Sheet6!$K$4,IF('January 2023'!C2015=Sheet6!$L$3,Sheet6!$L$4))))))))</f>
        <v>0.13382829726409717</v>
      </c>
      <c r="AG2015" s="74">
        <f t="shared" si="470"/>
        <v>0.70189538543969332</v>
      </c>
      <c r="AH2015" s="71">
        <v>0.81</v>
      </c>
      <c r="AI2015" s="72">
        <f t="shared" si="471"/>
        <v>0</v>
      </c>
      <c r="AJ2015" s="73">
        <f t="shared" si="472"/>
        <v>0.76470588235294112</v>
      </c>
      <c r="AK2015" s="73">
        <v>0.70834941809745677</v>
      </c>
      <c r="AL2015" s="95">
        <f t="shared" si="473"/>
        <v>1</v>
      </c>
      <c r="AM2015" s="107">
        <v>0</v>
      </c>
      <c r="AN2015" s="98">
        <f t="shared" si="474"/>
        <v>322.82199999998602</v>
      </c>
      <c r="AO2015" s="99" t="e">
        <f>SUMIF([1]Sheet1!$AB:$AB,E2015,[1]Sheet1!$AA:$AA)</f>
        <v>#VALUE!</v>
      </c>
      <c r="AP2015" s="100" t="str">
        <f t="shared" si="475"/>
        <v/>
      </c>
      <c r="AQ2015" s="97">
        <f t="shared" si="476"/>
        <v>1</v>
      </c>
      <c r="AR2015" s="100">
        <f t="shared" si="477"/>
        <v>1.1943184989767204</v>
      </c>
      <c r="AS2015" s="101">
        <f t="shared" si="478"/>
        <v>0.16171335682297883</v>
      </c>
      <c r="AT2015" s="100">
        <v>0.13382829726409717</v>
      </c>
      <c r="AU2015" s="108">
        <f t="shared" si="479"/>
        <v>0</v>
      </c>
    </row>
    <row r="2016" spans="1:47" hidden="1">
      <c r="A2016" s="21">
        <v>44927</v>
      </c>
      <c r="B2016" s="22" t="s">
        <v>13</v>
      </c>
      <c r="C2016" s="22" t="s">
        <v>1697</v>
      </c>
      <c r="D2016" s="22" t="s">
        <v>2002</v>
      </c>
      <c r="E2016" s="22">
        <v>1000283519</v>
      </c>
      <c r="F2016" s="22" t="s">
        <v>32</v>
      </c>
      <c r="G2016" s="22">
        <v>1069246</v>
      </c>
      <c r="H2016" s="36" t="s">
        <v>20</v>
      </c>
      <c r="I2016" s="4" t="s">
        <v>3535</v>
      </c>
      <c r="J2016" s="4" t="s">
        <v>3572</v>
      </c>
      <c r="K2016" s="25">
        <v>2962.6999999999825</v>
      </c>
      <c r="L2016" s="25">
        <v>2962.6999999999825</v>
      </c>
      <c r="M2016" s="26">
        <v>0</v>
      </c>
      <c r="N2016" s="26">
        <v>0</v>
      </c>
      <c r="O2016" s="26">
        <v>16</v>
      </c>
      <c r="P2016" s="26">
        <v>0</v>
      </c>
      <c r="Q2016" s="26">
        <v>2256</v>
      </c>
      <c r="R2016" s="27">
        <v>0</v>
      </c>
      <c r="S2016" s="27">
        <v>144640.67000000001</v>
      </c>
      <c r="T2016" s="28">
        <v>0</v>
      </c>
      <c r="U2016" s="27">
        <v>178200</v>
      </c>
      <c r="V2016" s="29">
        <v>0</v>
      </c>
      <c r="W2016" s="26">
        <v>14</v>
      </c>
      <c r="X2016" s="30">
        <f t="shared" si="465"/>
        <v>16</v>
      </c>
      <c r="Y2016" s="31">
        <f t="shared" si="466"/>
        <v>2256</v>
      </c>
      <c r="Z2016" s="31">
        <f t="shared" si="467"/>
        <v>144640.67000000001</v>
      </c>
      <c r="AA2016" s="31">
        <f t="shared" si="468"/>
        <v>178200</v>
      </c>
      <c r="AB2016" s="5">
        <v>14</v>
      </c>
      <c r="AC2016" s="6">
        <v>0</v>
      </c>
      <c r="AD2016" s="30">
        <v>0</v>
      </c>
      <c r="AE2016" s="67">
        <f t="shared" si="469"/>
        <v>0.875</v>
      </c>
      <c r="AF2016" s="70">
        <f>IF(C2016=Sheet6!$E$3,Sheet6!$E$4,IF('January 2023'!C2016=Sheet6!$F$3,Sheet6!$F$4,IF('January 2023'!C2016=Sheet6!$G$3,Sheet6!$G$4,IF('January 2023'!C2016=Sheet6!$H$3,Sheet6!$H$4,IF('January 2023'!C2016=Sheet6!$I$3,Sheet6!$I$4,IF('January 2023'!C2016=Sheet6!$J$3,Sheet6!$J$4,IF('January 2023'!C2016=Sheet6!$K$3,Sheet6!$K$4,IF('January 2023'!C2016=Sheet6!$L$3,Sheet6!$L$4))))))))</f>
        <v>0.13382829726409717</v>
      </c>
      <c r="AG2016" s="74">
        <f t="shared" si="470"/>
        <v>0.76146758024775152</v>
      </c>
      <c r="AH2016" s="71">
        <v>0.81</v>
      </c>
      <c r="AI2016" s="72">
        <f t="shared" si="471"/>
        <v>0</v>
      </c>
      <c r="AJ2016" s="73">
        <f t="shared" si="472"/>
        <v>0.875</v>
      </c>
      <c r="AK2016" s="73">
        <v>0.70834941809745677</v>
      </c>
      <c r="AL2016" s="95">
        <f t="shared" si="473"/>
        <v>1</v>
      </c>
      <c r="AM2016" s="107">
        <v>0</v>
      </c>
      <c r="AN2016" s="98">
        <f t="shared" si="474"/>
        <v>143.78699999998616</v>
      </c>
      <c r="AO2016" s="99" t="e">
        <f>SUMIF([1]Sheet1!$AB:$AB,E2016,[1]Sheet1!$AA:$AA)</f>
        <v>#VALUE!</v>
      </c>
      <c r="AP2016" s="100" t="str">
        <f t="shared" si="475"/>
        <v/>
      </c>
      <c r="AQ2016" s="97">
        <f t="shared" si="476"/>
        <v>1</v>
      </c>
      <c r="AR2016" s="100">
        <f t="shared" si="477"/>
        <v>1.2320186293384841</v>
      </c>
      <c r="AS2016" s="101">
        <f t="shared" si="478"/>
        <v>6.1857755497473077E-2</v>
      </c>
      <c r="AT2016" s="100">
        <v>0.13382829726409717</v>
      </c>
      <c r="AU2016" s="108">
        <f t="shared" si="479"/>
        <v>1</v>
      </c>
    </row>
    <row r="2017" spans="1:47" hidden="1">
      <c r="A2017" s="21">
        <v>44927</v>
      </c>
      <c r="B2017" s="22" t="s">
        <v>13</v>
      </c>
      <c r="C2017" s="22" t="s">
        <v>1697</v>
      </c>
      <c r="D2017" s="22" t="s">
        <v>2059</v>
      </c>
      <c r="E2017" s="22">
        <v>1000282305</v>
      </c>
      <c r="F2017" s="22" t="s">
        <v>32</v>
      </c>
      <c r="G2017" s="22">
        <v>1069246</v>
      </c>
      <c r="H2017" s="36" t="s">
        <v>20</v>
      </c>
      <c r="I2017" s="4" t="s">
        <v>3535</v>
      </c>
      <c r="J2017" s="4" t="s">
        <v>3572</v>
      </c>
      <c r="K2017" s="25">
        <v>2962</v>
      </c>
      <c r="L2017" s="25">
        <v>2962</v>
      </c>
      <c r="M2017" s="26">
        <v>0</v>
      </c>
      <c r="N2017" s="26">
        <v>0</v>
      </c>
      <c r="O2017" s="26">
        <v>8</v>
      </c>
      <c r="P2017" s="26">
        <v>0</v>
      </c>
      <c r="Q2017" s="26">
        <v>2351</v>
      </c>
      <c r="R2017" s="27">
        <v>0</v>
      </c>
      <c r="S2017" s="27">
        <v>133544.45000000001</v>
      </c>
      <c r="T2017" s="28">
        <v>0</v>
      </c>
      <c r="U2017" s="27">
        <v>147200</v>
      </c>
      <c r="V2017" s="29">
        <v>0</v>
      </c>
      <c r="W2017" s="26">
        <v>7</v>
      </c>
      <c r="X2017" s="30">
        <f t="shared" si="465"/>
        <v>8</v>
      </c>
      <c r="Y2017" s="31">
        <f t="shared" si="466"/>
        <v>2351</v>
      </c>
      <c r="Z2017" s="31">
        <f t="shared" si="467"/>
        <v>133544.45000000001</v>
      </c>
      <c r="AA2017" s="31">
        <f t="shared" si="468"/>
        <v>147200</v>
      </c>
      <c r="AB2017" s="5">
        <v>7</v>
      </c>
      <c r="AC2017" s="6">
        <v>0</v>
      </c>
      <c r="AD2017" s="30">
        <v>0</v>
      </c>
      <c r="AE2017" s="67">
        <f t="shared" si="469"/>
        <v>0.875</v>
      </c>
      <c r="AF2017" s="70">
        <f>IF(C2017=Sheet6!$E$3,Sheet6!$E$4,IF('January 2023'!C2017=Sheet6!$F$3,Sheet6!$F$4,IF('January 2023'!C2017=Sheet6!$G$3,Sheet6!$G$4,IF('January 2023'!C2017=Sheet6!$H$3,Sheet6!$H$4,IF('January 2023'!C2017=Sheet6!$I$3,Sheet6!$I$4,IF('January 2023'!C2017=Sheet6!$J$3,Sheet6!$J$4,IF('January 2023'!C2017=Sheet6!$K$3,Sheet6!$K$4,IF('January 2023'!C2017=Sheet6!$L$3,Sheet6!$L$4))))))))</f>
        <v>0.13382829726409717</v>
      </c>
      <c r="AG2017" s="74">
        <f t="shared" si="470"/>
        <v>0.79372045914922351</v>
      </c>
      <c r="AH2017" s="71">
        <v>0.81</v>
      </c>
      <c r="AI2017" s="72">
        <f t="shared" si="471"/>
        <v>0</v>
      </c>
      <c r="AJ2017" s="73">
        <f t="shared" si="472"/>
        <v>0.875</v>
      </c>
      <c r="AK2017" s="73">
        <v>0.70834941809745677</v>
      </c>
      <c r="AL2017" s="95">
        <f t="shared" si="473"/>
        <v>1</v>
      </c>
      <c r="AM2017" s="107">
        <v>0</v>
      </c>
      <c r="AN2017" s="98">
        <f t="shared" si="474"/>
        <v>48.220000000000255</v>
      </c>
      <c r="AO2017" s="99" t="e">
        <f>SUMIF([1]Sheet1!$AB:$AB,E2017,[1]Sheet1!$AA:$AA)</f>
        <v>#VALUE!</v>
      </c>
      <c r="AP2017" s="100" t="str">
        <f t="shared" si="475"/>
        <v/>
      </c>
      <c r="AQ2017" s="97">
        <f t="shared" si="476"/>
        <v>1</v>
      </c>
      <c r="AR2017" s="100">
        <f t="shared" si="477"/>
        <v>1.1022547174367785</v>
      </c>
      <c r="AS2017" s="101">
        <f t="shared" si="478"/>
        <v>0.12511787957668252</v>
      </c>
      <c r="AT2017" s="100">
        <v>0.13382829726409717</v>
      </c>
      <c r="AU2017" s="108">
        <f t="shared" si="479"/>
        <v>1</v>
      </c>
    </row>
    <row r="2018" spans="1:47" hidden="1">
      <c r="A2018" s="21">
        <v>44927</v>
      </c>
      <c r="B2018" s="23" t="s">
        <v>13</v>
      </c>
      <c r="C2018" s="23" t="s">
        <v>1697</v>
      </c>
      <c r="D2018" s="23" t="s">
        <v>1978</v>
      </c>
      <c r="E2018" s="23">
        <v>1000264793</v>
      </c>
      <c r="F2018" s="23" t="s">
        <v>32</v>
      </c>
      <c r="G2018" s="22">
        <v>1069250</v>
      </c>
      <c r="H2018" s="36" t="s">
        <v>20</v>
      </c>
      <c r="I2018" s="4" t="s">
        <v>3535</v>
      </c>
      <c r="J2018" s="4" t="s">
        <v>3572</v>
      </c>
      <c r="K2018" s="24">
        <v>2943.3999999999942</v>
      </c>
      <c r="L2018" s="24">
        <v>2943.3999999999942</v>
      </c>
      <c r="M2018" s="29">
        <v>0</v>
      </c>
      <c r="N2018" s="29">
        <v>0</v>
      </c>
      <c r="O2018" s="29">
        <v>7</v>
      </c>
      <c r="P2018" s="29">
        <v>0</v>
      </c>
      <c r="Q2018" s="29">
        <v>1517.8999999999999</v>
      </c>
      <c r="R2018" s="28">
        <v>0</v>
      </c>
      <c r="S2018" s="28">
        <v>97244.770000000019</v>
      </c>
      <c r="T2018" s="28">
        <v>0</v>
      </c>
      <c r="U2018" s="28">
        <v>185000</v>
      </c>
      <c r="V2018" s="29">
        <v>0</v>
      </c>
      <c r="W2018" s="29">
        <v>7</v>
      </c>
      <c r="X2018" s="32">
        <f t="shared" si="465"/>
        <v>7</v>
      </c>
      <c r="Y2018" s="33">
        <f t="shared" si="466"/>
        <v>1517.8999999999999</v>
      </c>
      <c r="Z2018" s="33">
        <f t="shared" si="467"/>
        <v>97244.770000000019</v>
      </c>
      <c r="AA2018" s="33">
        <f t="shared" si="468"/>
        <v>185000</v>
      </c>
      <c r="AB2018" s="5">
        <v>7</v>
      </c>
      <c r="AC2018" s="6">
        <v>0</v>
      </c>
      <c r="AD2018" s="32">
        <v>0</v>
      </c>
      <c r="AE2018" s="67">
        <f t="shared" si="469"/>
        <v>1</v>
      </c>
      <c r="AF2018" s="70">
        <f>IF(C2018=Sheet6!$E$3,Sheet6!$E$4,IF('January 2023'!C2018=Sheet6!$F$3,Sheet6!$F$4,IF('January 2023'!C2018=Sheet6!$G$3,Sheet6!$G$4,IF('January 2023'!C2018=Sheet6!$H$3,Sheet6!$H$4,IF('January 2023'!C2018=Sheet6!$I$3,Sheet6!$I$4,IF('January 2023'!C2018=Sheet6!$J$3,Sheet6!$J$4,IF('January 2023'!C2018=Sheet6!$K$3,Sheet6!$K$4,IF('January 2023'!C2018=Sheet6!$L$3,Sheet6!$L$4))))))))</f>
        <v>0.13382829726409717</v>
      </c>
      <c r="AG2018" s="74">
        <f t="shared" si="470"/>
        <v>0.51569613372290646</v>
      </c>
      <c r="AH2018" s="71">
        <v>0.81</v>
      </c>
      <c r="AI2018" s="72">
        <f t="shared" si="471"/>
        <v>0</v>
      </c>
      <c r="AJ2018" s="73">
        <f t="shared" si="472"/>
        <v>1</v>
      </c>
      <c r="AK2018" s="73">
        <v>0.70834941809745677</v>
      </c>
      <c r="AL2018" s="95">
        <f t="shared" si="473"/>
        <v>1</v>
      </c>
      <c r="AM2018" s="107">
        <v>0</v>
      </c>
      <c r="AN2018" s="98">
        <f t="shared" si="474"/>
        <v>866.25399999999559</v>
      </c>
      <c r="AO2018" s="99" t="e">
        <f>SUMIF([1]Sheet1!$AB:$AB,E2018,[1]Sheet1!$AA:$AA)</f>
        <v>#VALUE!</v>
      </c>
      <c r="AP2018" s="100" t="str">
        <f t="shared" si="475"/>
        <v/>
      </c>
      <c r="AQ2018" s="97">
        <f t="shared" si="476"/>
        <v>1</v>
      </c>
      <c r="AR2018" s="100">
        <f t="shared" si="477"/>
        <v>1.9024159345536009</v>
      </c>
      <c r="AS2018" s="101">
        <f t="shared" si="478"/>
        <v>1.893145781785821E-2</v>
      </c>
      <c r="AT2018" s="100">
        <v>0.13382829726409717</v>
      </c>
      <c r="AU2018" s="108">
        <f t="shared" si="479"/>
        <v>1</v>
      </c>
    </row>
    <row r="2019" spans="1:47" hidden="1">
      <c r="A2019" s="21">
        <v>44927</v>
      </c>
      <c r="B2019" s="22" t="s">
        <v>13</v>
      </c>
      <c r="C2019" s="22" t="s">
        <v>1697</v>
      </c>
      <c r="D2019" s="22" t="s">
        <v>2048</v>
      </c>
      <c r="E2019" s="22">
        <v>1000265949</v>
      </c>
      <c r="F2019" s="22" t="s">
        <v>32</v>
      </c>
      <c r="G2019" s="22">
        <v>1069246</v>
      </c>
      <c r="H2019" s="36" t="s">
        <v>20</v>
      </c>
      <c r="I2019" s="4" t="s">
        <v>3537</v>
      </c>
      <c r="J2019" s="4" t="s">
        <v>3574</v>
      </c>
      <c r="K2019" s="25">
        <v>2902.8999999999942</v>
      </c>
      <c r="L2019" s="25">
        <v>2902.8999999999942</v>
      </c>
      <c r="M2019" s="26">
        <v>0</v>
      </c>
      <c r="N2019" s="26">
        <v>0</v>
      </c>
      <c r="O2019" s="26">
        <v>13</v>
      </c>
      <c r="P2019" s="26">
        <v>0</v>
      </c>
      <c r="Q2019" s="26">
        <v>1734.3</v>
      </c>
      <c r="R2019" s="27">
        <v>0</v>
      </c>
      <c r="S2019" s="27">
        <v>110361</v>
      </c>
      <c r="T2019" s="28">
        <v>0</v>
      </c>
      <c r="U2019" s="27">
        <v>125600</v>
      </c>
      <c r="V2019" s="29">
        <v>0</v>
      </c>
      <c r="W2019" s="26">
        <v>10</v>
      </c>
      <c r="X2019" s="30">
        <f t="shared" si="465"/>
        <v>13</v>
      </c>
      <c r="Y2019" s="31">
        <f t="shared" si="466"/>
        <v>1734.3</v>
      </c>
      <c r="Z2019" s="31">
        <f t="shared" si="467"/>
        <v>110361</v>
      </c>
      <c r="AA2019" s="31">
        <f t="shared" si="468"/>
        <v>125600</v>
      </c>
      <c r="AB2019" s="5">
        <v>10</v>
      </c>
      <c r="AC2019" s="6">
        <v>0</v>
      </c>
      <c r="AD2019" s="30">
        <v>0</v>
      </c>
      <c r="AE2019" s="67">
        <f t="shared" si="469"/>
        <v>0.76923076923076927</v>
      </c>
      <c r="AF2019" s="70">
        <f>IF(C2019=Sheet6!$E$3,Sheet6!$E$4,IF('January 2023'!C2019=Sheet6!$F$3,Sheet6!$F$4,IF('January 2023'!C2019=Sheet6!$G$3,Sheet6!$G$4,IF('January 2023'!C2019=Sheet6!$H$3,Sheet6!$H$4,IF('January 2023'!C2019=Sheet6!$I$3,Sheet6!$I$4,IF('January 2023'!C2019=Sheet6!$J$3,Sheet6!$J$4,IF('January 2023'!C2019=Sheet6!$K$3,Sheet6!$K$4,IF('January 2023'!C2019=Sheet6!$L$3,Sheet6!$L$4))))))))</f>
        <v>0.13382829726409717</v>
      </c>
      <c r="AG2019" s="74">
        <f t="shared" si="470"/>
        <v>0.59743704571290901</v>
      </c>
      <c r="AH2019" s="71">
        <v>0.81</v>
      </c>
      <c r="AI2019" s="72">
        <f t="shared" si="471"/>
        <v>0</v>
      </c>
      <c r="AJ2019" s="73">
        <f t="shared" si="472"/>
        <v>0.76923076923076927</v>
      </c>
      <c r="AK2019" s="73">
        <v>0.70834941809745677</v>
      </c>
      <c r="AL2019" s="95">
        <f t="shared" si="473"/>
        <v>1</v>
      </c>
      <c r="AM2019" s="107">
        <v>0</v>
      </c>
      <c r="AN2019" s="98">
        <f t="shared" si="474"/>
        <v>617.04899999999543</v>
      </c>
      <c r="AO2019" s="99" t="e">
        <f>SUMIF([1]Sheet1!$AB:$AB,E2019,[1]Sheet1!$AA:$AA)</f>
        <v>#VALUE!</v>
      </c>
      <c r="AP2019" s="100" t="str">
        <f t="shared" si="475"/>
        <v/>
      </c>
      <c r="AQ2019" s="97">
        <f t="shared" si="476"/>
        <v>1</v>
      </c>
      <c r="AR2019" s="100">
        <f t="shared" si="477"/>
        <v>1.1380831996810468</v>
      </c>
      <c r="AS2019" s="101">
        <f t="shared" si="478"/>
        <v>0.32006693540706066</v>
      </c>
      <c r="AT2019" s="100">
        <v>0.13382829726409717</v>
      </c>
      <c r="AU2019" s="108">
        <f t="shared" si="479"/>
        <v>0</v>
      </c>
    </row>
    <row r="2020" spans="1:47" hidden="1">
      <c r="A2020" s="21">
        <v>44927</v>
      </c>
      <c r="B2020" s="23" t="s">
        <v>13</v>
      </c>
      <c r="C2020" s="23" t="s">
        <v>1697</v>
      </c>
      <c r="D2020" s="23" t="s">
        <v>1998</v>
      </c>
      <c r="E2020" s="23">
        <v>1000282610</v>
      </c>
      <c r="F2020" s="23" t="s">
        <v>32</v>
      </c>
      <c r="G2020" s="22">
        <v>1069246</v>
      </c>
      <c r="H2020" s="36" t="s">
        <v>20</v>
      </c>
      <c r="I2020" s="4" t="s">
        <v>3535</v>
      </c>
      <c r="J2020" s="4" t="s">
        <v>3572</v>
      </c>
      <c r="K2020" s="24">
        <v>2894.0600000000049</v>
      </c>
      <c r="L2020" s="24">
        <v>2894.0600000000049</v>
      </c>
      <c r="M2020" s="29">
        <v>0</v>
      </c>
      <c r="N2020" s="29">
        <v>0</v>
      </c>
      <c r="O2020" s="29">
        <v>12</v>
      </c>
      <c r="P2020" s="29">
        <v>0</v>
      </c>
      <c r="Q2020" s="29">
        <v>1258.3</v>
      </c>
      <c r="R2020" s="28">
        <v>0</v>
      </c>
      <c r="S2020" s="28">
        <v>80571.78</v>
      </c>
      <c r="T2020" s="28">
        <v>0</v>
      </c>
      <c r="U2020" s="28">
        <v>79850</v>
      </c>
      <c r="V2020" s="29">
        <v>0</v>
      </c>
      <c r="W2020" s="29">
        <v>7</v>
      </c>
      <c r="X2020" s="32">
        <f t="shared" si="465"/>
        <v>12</v>
      </c>
      <c r="Y2020" s="33">
        <f t="shared" si="466"/>
        <v>1258.3</v>
      </c>
      <c r="Z2020" s="33">
        <f t="shared" si="467"/>
        <v>80571.78</v>
      </c>
      <c r="AA2020" s="33">
        <f t="shared" si="468"/>
        <v>79850</v>
      </c>
      <c r="AB2020" s="5">
        <v>7</v>
      </c>
      <c r="AC2020" s="6">
        <v>0</v>
      </c>
      <c r="AD2020" s="32">
        <v>0</v>
      </c>
      <c r="AE2020" s="67">
        <f t="shared" si="469"/>
        <v>0.58333333333333337</v>
      </c>
      <c r="AF2020" s="70">
        <f>IF(C2020=Sheet6!$E$3,Sheet6!$E$4,IF('January 2023'!C2020=Sheet6!$F$3,Sheet6!$F$4,IF('January 2023'!C2020=Sheet6!$G$3,Sheet6!$G$4,IF('January 2023'!C2020=Sheet6!$H$3,Sheet6!$H$4,IF('January 2023'!C2020=Sheet6!$I$3,Sheet6!$I$4,IF('January 2023'!C2020=Sheet6!$J$3,Sheet6!$J$4,IF('January 2023'!C2020=Sheet6!$K$3,Sheet6!$K$4,IF('January 2023'!C2020=Sheet6!$L$3,Sheet6!$L$4))))))))</f>
        <v>0.13382829726409717</v>
      </c>
      <c r="AG2020" s="74">
        <f t="shared" si="470"/>
        <v>0.43478711567831968</v>
      </c>
      <c r="AH2020" s="71">
        <v>0.81</v>
      </c>
      <c r="AI2020" s="72">
        <f t="shared" si="471"/>
        <v>0</v>
      </c>
      <c r="AJ2020" s="73">
        <f t="shared" si="472"/>
        <v>0.58333333333333337</v>
      </c>
      <c r="AK2020" s="73">
        <v>0.70834941809745677</v>
      </c>
      <c r="AL2020" s="95">
        <f t="shared" si="473"/>
        <v>0</v>
      </c>
      <c r="AM2020" s="107">
        <v>0</v>
      </c>
      <c r="AN2020" s="98">
        <f t="shared" si="474"/>
        <v>1085.8886000000041</v>
      </c>
      <c r="AO2020" s="99" t="e">
        <f>SUMIF([1]Sheet1!$AB:$AB,E2020,[1]Sheet1!$AA:$AA)</f>
        <v>#VALUE!</v>
      </c>
      <c r="AP2020" s="100" t="str">
        <f t="shared" si="475"/>
        <v/>
      </c>
      <c r="AQ2020" s="97">
        <f t="shared" si="476"/>
        <v>1</v>
      </c>
      <c r="AR2020" s="100">
        <f t="shared" si="477"/>
        <v>0.9910417766617543</v>
      </c>
      <c r="AS2020" s="101">
        <f t="shared" si="478"/>
        <v>0.56910780440851838</v>
      </c>
      <c r="AT2020" s="100">
        <v>0.13382829726409717</v>
      </c>
      <c r="AU2020" s="108">
        <f t="shared" si="479"/>
        <v>0</v>
      </c>
    </row>
    <row r="2021" spans="1:47" hidden="1">
      <c r="A2021" s="21">
        <v>44927</v>
      </c>
      <c r="B2021" s="23" t="s">
        <v>13</v>
      </c>
      <c r="C2021" s="23" t="s">
        <v>1697</v>
      </c>
      <c r="D2021" s="23" t="s">
        <v>2028</v>
      </c>
      <c r="E2021" s="23">
        <v>1000273384</v>
      </c>
      <c r="F2021" s="23" t="s">
        <v>32</v>
      </c>
      <c r="G2021" s="22">
        <v>1069292</v>
      </c>
      <c r="H2021" s="36" t="s">
        <v>20</v>
      </c>
      <c r="I2021" s="4" t="s">
        <v>3538</v>
      </c>
      <c r="J2021" s="4" t="s">
        <v>3575</v>
      </c>
      <c r="K2021" s="24">
        <v>2877.4000000000015</v>
      </c>
      <c r="L2021" s="24">
        <v>2877.4000000000015</v>
      </c>
      <c r="M2021" s="29">
        <v>0</v>
      </c>
      <c r="N2021" s="29">
        <v>0</v>
      </c>
      <c r="O2021" s="29">
        <v>1</v>
      </c>
      <c r="P2021" s="29">
        <v>0</v>
      </c>
      <c r="Q2021" s="29">
        <v>3067.8999999999996</v>
      </c>
      <c r="R2021" s="28">
        <v>0</v>
      </c>
      <c r="S2021" s="28">
        <v>192482.25999999998</v>
      </c>
      <c r="T2021" s="28">
        <v>0</v>
      </c>
      <c r="U2021" s="28">
        <v>200000</v>
      </c>
      <c r="V2021" s="29">
        <v>0</v>
      </c>
      <c r="W2021" s="29">
        <v>1</v>
      </c>
      <c r="X2021" s="32">
        <f t="shared" si="465"/>
        <v>1</v>
      </c>
      <c r="Y2021" s="33">
        <f t="shared" si="466"/>
        <v>3067.8999999999996</v>
      </c>
      <c r="Z2021" s="33">
        <f t="shared" si="467"/>
        <v>192482.25999999998</v>
      </c>
      <c r="AA2021" s="33">
        <f t="shared" si="468"/>
        <v>200000</v>
      </c>
      <c r="AB2021" s="5">
        <v>1</v>
      </c>
      <c r="AC2021" s="6">
        <v>0</v>
      </c>
      <c r="AD2021" s="32">
        <v>0</v>
      </c>
      <c r="AE2021" s="67">
        <f t="shared" si="469"/>
        <v>1</v>
      </c>
      <c r="AF2021" s="70">
        <f>IF(C2021=Sheet6!$E$3,Sheet6!$E$4,IF('January 2023'!C2021=Sheet6!$F$3,Sheet6!$F$4,IF('January 2023'!C2021=Sheet6!$G$3,Sheet6!$G$4,IF('January 2023'!C2021=Sheet6!$H$3,Sheet6!$H$4,IF('January 2023'!C2021=Sheet6!$I$3,Sheet6!$I$4,IF('January 2023'!C2021=Sheet6!$J$3,Sheet6!$J$4,IF('January 2023'!C2021=Sheet6!$K$3,Sheet6!$K$4,IF('January 2023'!C2021=Sheet6!$L$3,Sheet6!$L$4))))))))</f>
        <v>0.13382829726409717</v>
      </c>
      <c r="AG2021" s="74">
        <f t="shared" si="470"/>
        <v>1.0662056022798354</v>
      </c>
      <c r="AH2021" s="71">
        <v>0.81</v>
      </c>
      <c r="AI2021" s="72">
        <f t="shared" si="471"/>
        <v>1</v>
      </c>
      <c r="AJ2021" s="73">
        <f t="shared" si="472"/>
        <v>1</v>
      </c>
      <c r="AK2021" s="73">
        <v>0.70834941809745677</v>
      </c>
      <c r="AL2021" s="95">
        <f t="shared" si="473"/>
        <v>1</v>
      </c>
      <c r="AM2021" s="107">
        <v>0</v>
      </c>
      <c r="AN2021" s="98">
        <f t="shared" si="474"/>
        <v>0</v>
      </c>
      <c r="AO2021" s="99" t="e">
        <f>SUMIF([1]Sheet1!$AB:$AB,E2021,[1]Sheet1!$AA:$AA)</f>
        <v>#VALUE!</v>
      </c>
      <c r="AP2021" s="100">
        <f t="shared" si="475"/>
        <v>1</v>
      </c>
      <c r="AQ2021" s="97">
        <f t="shared" si="476"/>
        <v>0</v>
      </c>
      <c r="AR2021" s="100">
        <f t="shared" si="477"/>
        <v>1.0390567941170268</v>
      </c>
      <c r="AS2021" s="101">
        <f t="shared" si="478"/>
        <v>-0.1078481749744995</v>
      </c>
      <c r="AT2021" s="100">
        <v>0.13382829726409717</v>
      </c>
      <c r="AU2021" s="108">
        <f t="shared" si="479"/>
        <v>1</v>
      </c>
    </row>
    <row r="2022" spans="1:47" hidden="1">
      <c r="A2022" s="21">
        <v>44927</v>
      </c>
      <c r="B2022" s="23" t="s">
        <v>13</v>
      </c>
      <c r="C2022" s="23" t="s">
        <v>1697</v>
      </c>
      <c r="D2022" s="23" t="s">
        <v>1952</v>
      </c>
      <c r="E2022" s="23">
        <v>1000280934</v>
      </c>
      <c r="F2022" s="23" t="s">
        <v>32</v>
      </c>
      <c r="G2022" s="22">
        <v>1069292</v>
      </c>
      <c r="H2022" s="36" t="s">
        <v>20</v>
      </c>
      <c r="I2022" s="4" t="s">
        <v>3538</v>
      </c>
      <c r="J2022" s="4" t="s">
        <v>3575</v>
      </c>
      <c r="K2022" s="24">
        <v>2868.6000000000131</v>
      </c>
      <c r="L2022" s="24">
        <v>2868.6000000000131</v>
      </c>
      <c r="M2022" s="29">
        <v>0</v>
      </c>
      <c r="N2022" s="29">
        <v>0</v>
      </c>
      <c r="O2022" s="29">
        <v>7</v>
      </c>
      <c r="P2022" s="29">
        <v>0</v>
      </c>
      <c r="Q2022" s="29">
        <v>956.5</v>
      </c>
      <c r="R2022" s="28">
        <v>0</v>
      </c>
      <c r="S2022" s="28">
        <v>60607.680000000008</v>
      </c>
      <c r="T2022" s="28">
        <v>0</v>
      </c>
      <c r="U2022" s="28">
        <v>59408</v>
      </c>
      <c r="V2022" s="29">
        <v>0</v>
      </c>
      <c r="W2022" s="29">
        <v>7</v>
      </c>
      <c r="X2022" s="32">
        <f t="shared" si="465"/>
        <v>7</v>
      </c>
      <c r="Y2022" s="33">
        <f t="shared" si="466"/>
        <v>956.5</v>
      </c>
      <c r="Z2022" s="33">
        <f t="shared" si="467"/>
        <v>60607.680000000008</v>
      </c>
      <c r="AA2022" s="33">
        <f t="shared" si="468"/>
        <v>59408</v>
      </c>
      <c r="AB2022" s="5">
        <v>7</v>
      </c>
      <c r="AC2022" s="6">
        <v>0</v>
      </c>
      <c r="AD2022" s="32">
        <v>0</v>
      </c>
      <c r="AE2022" s="67">
        <f t="shared" si="469"/>
        <v>1</v>
      </c>
      <c r="AF2022" s="70">
        <f>IF(C2022=Sheet6!$E$3,Sheet6!$E$4,IF('January 2023'!C2022=Sheet6!$F$3,Sheet6!$F$4,IF('January 2023'!C2022=Sheet6!$G$3,Sheet6!$G$4,IF('January 2023'!C2022=Sheet6!$H$3,Sheet6!$H$4,IF('January 2023'!C2022=Sheet6!$I$3,Sheet6!$I$4,IF('January 2023'!C2022=Sheet6!$J$3,Sheet6!$J$4,IF('January 2023'!C2022=Sheet6!$K$3,Sheet6!$K$4,IF('January 2023'!C2022=Sheet6!$L$3,Sheet6!$L$4))))))))</f>
        <v>0.13382829726409717</v>
      </c>
      <c r="AG2022" s="74">
        <f t="shared" si="470"/>
        <v>0.33343791396499883</v>
      </c>
      <c r="AH2022" s="71">
        <v>0.81</v>
      </c>
      <c r="AI2022" s="72">
        <f t="shared" si="471"/>
        <v>0</v>
      </c>
      <c r="AJ2022" s="73">
        <f t="shared" si="472"/>
        <v>1</v>
      </c>
      <c r="AK2022" s="73">
        <v>0.70834941809745677</v>
      </c>
      <c r="AL2022" s="95">
        <f t="shared" si="473"/>
        <v>1</v>
      </c>
      <c r="AM2022" s="107">
        <v>0</v>
      </c>
      <c r="AN2022" s="98">
        <f t="shared" si="474"/>
        <v>1367.0660000000107</v>
      </c>
      <c r="AO2022" s="99" t="e">
        <f>SUMIF([1]Sheet1!$AB:$AB,E2022,[1]Sheet1!$AA:$AA)</f>
        <v>#VALUE!</v>
      </c>
      <c r="AP2022" s="100" t="str">
        <f t="shared" si="475"/>
        <v/>
      </c>
      <c r="AQ2022" s="97">
        <f t="shared" si="476"/>
        <v>1</v>
      </c>
      <c r="AR2022" s="100">
        <f t="shared" si="477"/>
        <v>0.98020580890078601</v>
      </c>
      <c r="AS2022" s="101">
        <f t="shared" si="478"/>
        <v>0.67316221982374769</v>
      </c>
      <c r="AT2022" s="100">
        <v>0.13382829726409717</v>
      </c>
      <c r="AU2022" s="108">
        <f t="shared" si="479"/>
        <v>0</v>
      </c>
    </row>
    <row r="2023" spans="1:47" hidden="1">
      <c r="A2023" s="21">
        <v>44927</v>
      </c>
      <c r="B2023" s="23" t="s">
        <v>13</v>
      </c>
      <c r="C2023" s="23" t="s">
        <v>1697</v>
      </c>
      <c r="D2023" s="23" t="s">
        <v>1948</v>
      </c>
      <c r="E2023" s="23">
        <v>1000280906</v>
      </c>
      <c r="F2023" s="23" t="s">
        <v>32</v>
      </c>
      <c r="G2023" s="22">
        <v>1069292</v>
      </c>
      <c r="H2023" s="36" t="s">
        <v>20</v>
      </c>
      <c r="I2023" s="4" t="s">
        <v>3538</v>
      </c>
      <c r="J2023" s="4" t="s">
        <v>3575</v>
      </c>
      <c r="K2023" s="24">
        <v>2865.8499999999985</v>
      </c>
      <c r="L2023" s="24">
        <v>2865.8499999999985</v>
      </c>
      <c r="M2023" s="29">
        <v>0</v>
      </c>
      <c r="N2023" s="29">
        <v>0</v>
      </c>
      <c r="O2023" s="29">
        <v>21</v>
      </c>
      <c r="P2023" s="29">
        <v>0</v>
      </c>
      <c r="Q2023" s="29">
        <v>4225.0999999999985</v>
      </c>
      <c r="R2023" s="28">
        <v>0</v>
      </c>
      <c r="S2023" s="28">
        <v>266305.5</v>
      </c>
      <c r="T2023" s="28">
        <v>0</v>
      </c>
      <c r="U2023" s="28">
        <v>279100</v>
      </c>
      <c r="V2023" s="29">
        <v>0</v>
      </c>
      <c r="W2023" s="29">
        <v>19</v>
      </c>
      <c r="X2023" s="32">
        <f t="shared" si="465"/>
        <v>21</v>
      </c>
      <c r="Y2023" s="33">
        <f t="shared" si="466"/>
        <v>4225.0999999999985</v>
      </c>
      <c r="Z2023" s="33">
        <f t="shared" si="467"/>
        <v>266305.5</v>
      </c>
      <c r="AA2023" s="33">
        <f t="shared" si="468"/>
        <v>279100</v>
      </c>
      <c r="AB2023" s="5">
        <v>19</v>
      </c>
      <c r="AC2023" s="6">
        <v>0</v>
      </c>
      <c r="AD2023" s="32">
        <v>0</v>
      </c>
      <c r="AE2023" s="67">
        <f t="shared" si="469"/>
        <v>0.90476190476190477</v>
      </c>
      <c r="AF2023" s="70">
        <f>IF(C2023=Sheet6!$E$3,Sheet6!$E$4,IF('January 2023'!C2023=Sheet6!$F$3,Sheet6!$F$4,IF('January 2023'!C2023=Sheet6!$G$3,Sheet6!$G$4,IF('January 2023'!C2023=Sheet6!$H$3,Sheet6!$H$4,IF('January 2023'!C2023=Sheet6!$I$3,Sheet6!$I$4,IF('January 2023'!C2023=Sheet6!$J$3,Sheet6!$J$4,IF('January 2023'!C2023=Sheet6!$K$3,Sheet6!$K$4,IF('January 2023'!C2023=Sheet6!$L$3,Sheet6!$L$4))))))))</f>
        <v>0.13382829726409717</v>
      </c>
      <c r="AG2023" s="74">
        <f t="shared" si="470"/>
        <v>1.4742920948409723</v>
      </c>
      <c r="AH2023" s="71">
        <v>0.81</v>
      </c>
      <c r="AI2023" s="72">
        <f t="shared" si="471"/>
        <v>1</v>
      </c>
      <c r="AJ2023" s="73">
        <f t="shared" si="472"/>
        <v>0.90476190476190477</v>
      </c>
      <c r="AK2023" s="73">
        <v>0.70834941809745677</v>
      </c>
      <c r="AL2023" s="95">
        <f t="shared" si="473"/>
        <v>1</v>
      </c>
      <c r="AM2023" s="107">
        <v>0</v>
      </c>
      <c r="AN2023" s="98">
        <f t="shared" si="474"/>
        <v>0</v>
      </c>
      <c r="AO2023" s="99" t="e">
        <f>SUMIF([1]Sheet1!$AB:$AB,E2023,[1]Sheet1!$AA:$AA)</f>
        <v>#VALUE!</v>
      </c>
      <c r="AP2023" s="100">
        <f t="shared" si="475"/>
        <v>1</v>
      </c>
      <c r="AQ2023" s="97">
        <f t="shared" si="476"/>
        <v>0</v>
      </c>
      <c r="AR2023" s="100">
        <f t="shared" si="477"/>
        <v>1.0480444451954616</v>
      </c>
      <c r="AS2023" s="101">
        <f t="shared" si="478"/>
        <v>-0.5451236405936617</v>
      </c>
      <c r="AT2023" s="100">
        <v>0.13382829726409717</v>
      </c>
      <c r="AU2023" s="108">
        <f t="shared" si="479"/>
        <v>1</v>
      </c>
    </row>
    <row r="2024" spans="1:47" hidden="1">
      <c r="A2024" s="21">
        <v>44927</v>
      </c>
      <c r="B2024" s="22" t="s">
        <v>13</v>
      </c>
      <c r="C2024" s="22" t="s">
        <v>1697</v>
      </c>
      <c r="D2024" s="22" t="s">
        <v>1990</v>
      </c>
      <c r="E2024" s="22">
        <v>1000264916</v>
      </c>
      <c r="F2024" s="22" t="s">
        <v>32</v>
      </c>
      <c r="G2024" s="22">
        <v>1069250</v>
      </c>
      <c r="H2024" s="36" t="s">
        <v>20</v>
      </c>
      <c r="I2024" s="4" t="s">
        <v>3535</v>
      </c>
      <c r="J2024" s="4" t="s">
        <v>3572</v>
      </c>
      <c r="K2024" s="25">
        <v>2817.3000000000175</v>
      </c>
      <c r="L2024" s="25">
        <v>2817.3000000000175</v>
      </c>
      <c r="M2024" s="26">
        <v>0</v>
      </c>
      <c r="N2024" s="26">
        <v>0</v>
      </c>
      <c r="O2024" s="26">
        <v>8</v>
      </c>
      <c r="P2024" s="26">
        <v>0</v>
      </c>
      <c r="Q2024" s="26">
        <v>2769.8</v>
      </c>
      <c r="R2024" s="27">
        <v>0</v>
      </c>
      <c r="S2024" s="27">
        <v>177235.53000000003</v>
      </c>
      <c r="T2024" s="28">
        <v>0</v>
      </c>
      <c r="U2024" s="27">
        <v>174500</v>
      </c>
      <c r="V2024" s="29">
        <v>0</v>
      </c>
      <c r="W2024" s="26">
        <v>8</v>
      </c>
      <c r="X2024" s="30">
        <f t="shared" si="465"/>
        <v>8</v>
      </c>
      <c r="Y2024" s="31">
        <f t="shared" si="466"/>
        <v>2769.8</v>
      </c>
      <c r="Z2024" s="31">
        <f t="shared" si="467"/>
        <v>177235.53000000003</v>
      </c>
      <c r="AA2024" s="31">
        <f t="shared" si="468"/>
        <v>174500</v>
      </c>
      <c r="AB2024" s="5">
        <v>8</v>
      </c>
      <c r="AC2024" s="6">
        <v>0</v>
      </c>
      <c r="AD2024" s="30">
        <v>0</v>
      </c>
      <c r="AE2024" s="67">
        <f t="shared" si="469"/>
        <v>1</v>
      </c>
      <c r="AF2024" s="70">
        <f>IF(C2024=Sheet6!$E$3,Sheet6!$E$4,IF('January 2023'!C2024=Sheet6!$F$3,Sheet6!$F$4,IF('January 2023'!C2024=Sheet6!$G$3,Sheet6!$G$4,IF('January 2023'!C2024=Sheet6!$H$3,Sheet6!$H$4,IF('January 2023'!C2024=Sheet6!$I$3,Sheet6!$I$4,IF('January 2023'!C2024=Sheet6!$J$3,Sheet6!$J$4,IF('January 2023'!C2024=Sheet6!$K$3,Sheet6!$K$4,IF('January 2023'!C2024=Sheet6!$L$3,Sheet6!$L$4))))))))</f>
        <v>0.13382829726409717</v>
      </c>
      <c r="AG2024" s="74">
        <f t="shared" si="470"/>
        <v>0.98313988570616651</v>
      </c>
      <c r="AH2024" s="71">
        <v>0.81</v>
      </c>
      <c r="AI2024" s="72">
        <f t="shared" si="471"/>
        <v>1</v>
      </c>
      <c r="AJ2024" s="73">
        <f t="shared" si="472"/>
        <v>1</v>
      </c>
      <c r="AK2024" s="73">
        <v>0.70834941809745677</v>
      </c>
      <c r="AL2024" s="95">
        <f t="shared" si="473"/>
        <v>1</v>
      </c>
      <c r="AM2024" s="107">
        <v>0</v>
      </c>
      <c r="AN2024" s="98">
        <f t="shared" si="474"/>
        <v>0</v>
      </c>
      <c r="AO2024" s="99" t="e">
        <f>SUMIF([1]Sheet1!$AB:$AB,E2024,[1]Sheet1!$AA:$AA)</f>
        <v>#VALUE!</v>
      </c>
      <c r="AP2024" s="100">
        <f t="shared" si="475"/>
        <v>1</v>
      </c>
      <c r="AQ2024" s="97">
        <f t="shared" si="476"/>
        <v>0</v>
      </c>
      <c r="AR2024" s="100">
        <f t="shared" si="477"/>
        <v>0.98456556650915295</v>
      </c>
      <c r="AS2024" s="101">
        <f t="shared" si="478"/>
        <v>3.2034321471964278E-2</v>
      </c>
      <c r="AT2024" s="100">
        <v>0.13382829726409717</v>
      </c>
      <c r="AU2024" s="108">
        <f t="shared" si="479"/>
        <v>1</v>
      </c>
    </row>
    <row r="2025" spans="1:47" hidden="1">
      <c r="A2025" s="21">
        <v>44927</v>
      </c>
      <c r="B2025" s="22" t="s">
        <v>13</v>
      </c>
      <c r="C2025" s="22" t="s">
        <v>1697</v>
      </c>
      <c r="D2025" s="22" t="s">
        <v>2005</v>
      </c>
      <c r="E2025" s="22">
        <v>1000264763</v>
      </c>
      <c r="F2025" s="22" t="s">
        <v>32</v>
      </c>
      <c r="G2025" s="22">
        <v>1069250</v>
      </c>
      <c r="H2025" s="36" t="s">
        <v>20</v>
      </c>
      <c r="I2025" s="4" t="s">
        <v>3535</v>
      </c>
      <c r="J2025" s="4" t="s">
        <v>3572</v>
      </c>
      <c r="K2025" s="25">
        <v>2738.7999999999884</v>
      </c>
      <c r="L2025" s="25">
        <v>2738.7999999999884</v>
      </c>
      <c r="M2025" s="26">
        <v>0</v>
      </c>
      <c r="N2025" s="26">
        <v>0</v>
      </c>
      <c r="O2025" s="26">
        <v>6</v>
      </c>
      <c r="P2025" s="26">
        <v>0</v>
      </c>
      <c r="Q2025" s="26">
        <v>2440.6</v>
      </c>
      <c r="R2025" s="27">
        <v>0</v>
      </c>
      <c r="S2025" s="27">
        <v>141410.01999999999</v>
      </c>
      <c r="T2025" s="28">
        <v>0</v>
      </c>
      <c r="U2025" s="27">
        <v>260570</v>
      </c>
      <c r="V2025" s="29">
        <v>0</v>
      </c>
      <c r="W2025" s="26">
        <v>6</v>
      </c>
      <c r="X2025" s="30">
        <f t="shared" si="465"/>
        <v>6</v>
      </c>
      <c r="Y2025" s="31">
        <f t="shared" si="466"/>
        <v>2440.6</v>
      </c>
      <c r="Z2025" s="31">
        <f t="shared" si="467"/>
        <v>141410.01999999999</v>
      </c>
      <c r="AA2025" s="31">
        <f t="shared" si="468"/>
        <v>260570</v>
      </c>
      <c r="AB2025" s="5">
        <v>6</v>
      </c>
      <c r="AC2025" s="6">
        <v>0</v>
      </c>
      <c r="AD2025" s="30">
        <v>0</v>
      </c>
      <c r="AE2025" s="67">
        <f t="shared" si="469"/>
        <v>1</v>
      </c>
      <c r="AF2025" s="70">
        <f>IF(C2025=Sheet6!$E$3,Sheet6!$E$4,IF('January 2023'!C2025=Sheet6!$F$3,Sheet6!$F$4,IF('January 2023'!C2025=Sheet6!$G$3,Sheet6!$G$4,IF('January 2023'!C2025=Sheet6!$H$3,Sheet6!$H$4,IF('January 2023'!C2025=Sheet6!$I$3,Sheet6!$I$4,IF('January 2023'!C2025=Sheet6!$J$3,Sheet6!$J$4,IF('January 2023'!C2025=Sheet6!$K$3,Sheet6!$K$4,IF('January 2023'!C2025=Sheet6!$L$3,Sheet6!$L$4))))))))</f>
        <v>0.13382829726409717</v>
      </c>
      <c r="AG2025" s="74">
        <f t="shared" si="470"/>
        <v>0.89112019862713976</v>
      </c>
      <c r="AH2025" s="71">
        <v>0.81</v>
      </c>
      <c r="AI2025" s="72">
        <f t="shared" si="471"/>
        <v>1</v>
      </c>
      <c r="AJ2025" s="73">
        <f t="shared" si="472"/>
        <v>1</v>
      </c>
      <c r="AK2025" s="73">
        <v>0.70834941809745677</v>
      </c>
      <c r="AL2025" s="95">
        <f t="shared" si="473"/>
        <v>1</v>
      </c>
      <c r="AM2025" s="107">
        <v>0</v>
      </c>
      <c r="AN2025" s="98">
        <f t="shared" si="474"/>
        <v>0</v>
      </c>
      <c r="AO2025" s="99" t="e">
        <f>SUMIF([1]Sheet1!$AB:$AB,E2025,[1]Sheet1!$AA:$AA)</f>
        <v>#VALUE!</v>
      </c>
      <c r="AP2025" s="100">
        <f t="shared" si="475"/>
        <v>1</v>
      </c>
      <c r="AQ2025" s="97">
        <f t="shared" si="476"/>
        <v>0</v>
      </c>
      <c r="AR2025" s="100">
        <f t="shared" si="477"/>
        <v>1.8426558457455846</v>
      </c>
      <c r="AS2025" s="101">
        <f t="shared" si="478"/>
        <v>-0.64202784326226547</v>
      </c>
      <c r="AT2025" s="100">
        <v>0.13382829726409717</v>
      </c>
      <c r="AU2025" s="108">
        <f t="shared" si="479"/>
        <v>1</v>
      </c>
    </row>
    <row r="2026" spans="1:47" hidden="1">
      <c r="A2026" s="21">
        <v>44927</v>
      </c>
      <c r="B2026" s="23" t="s">
        <v>13</v>
      </c>
      <c r="C2026" s="23" t="s">
        <v>1697</v>
      </c>
      <c r="D2026" s="23" t="s">
        <v>1935</v>
      </c>
      <c r="E2026" s="23">
        <v>1001610886</v>
      </c>
      <c r="F2026" s="23" t="s">
        <v>32</v>
      </c>
      <c r="G2026" s="22">
        <v>1069250</v>
      </c>
      <c r="H2026" s="36" t="s">
        <v>20</v>
      </c>
      <c r="I2026" s="4" t="s">
        <v>3535</v>
      </c>
      <c r="J2026" s="4" t="s">
        <v>3572</v>
      </c>
      <c r="K2026" s="24">
        <v>2705.1700000000128</v>
      </c>
      <c r="L2026" s="24">
        <v>2705.1700000000128</v>
      </c>
      <c r="M2026" s="29">
        <v>0</v>
      </c>
      <c r="N2026" s="29">
        <v>0</v>
      </c>
      <c r="O2026" s="29">
        <v>14</v>
      </c>
      <c r="P2026" s="29">
        <v>0</v>
      </c>
      <c r="Q2026" s="29">
        <v>1277</v>
      </c>
      <c r="R2026" s="28">
        <v>0</v>
      </c>
      <c r="S2026" s="28">
        <v>79131.7</v>
      </c>
      <c r="T2026" s="28">
        <v>0</v>
      </c>
      <c r="U2026" s="28">
        <v>97800</v>
      </c>
      <c r="V2026" s="29">
        <v>0</v>
      </c>
      <c r="W2026" s="29">
        <v>7</v>
      </c>
      <c r="X2026" s="32">
        <f t="shared" si="465"/>
        <v>14</v>
      </c>
      <c r="Y2026" s="33">
        <f t="shared" si="466"/>
        <v>1277</v>
      </c>
      <c r="Z2026" s="33">
        <f t="shared" si="467"/>
        <v>79131.7</v>
      </c>
      <c r="AA2026" s="33">
        <f t="shared" si="468"/>
        <v>97800</v>
      </c>
      <c r="AB2026" s="5">
        <v>7</v>
      </c>
      <c r="AC2026" s="6">
        <v>0</v>
      </c>
      <c r="AD2026" s="32">
        <v>0</v>
      </c>
      <c r="AE2026" s="67">
        <f t="shared" si="469"/>
        <v>0.5</v>
      </c>
      <c r="AF2026" s="70">
        <f>IF(C2026=Sheet6!$E$3,Sheet6!$E$4,IF('January 2023'!C2026=Sheet6!$F$3,Sheet6!$F$4,IF('January 2023'!C2026=Sheet6!$G$3,Sheet6!$G$4,IF('January 2023'!C2026=Sheet6!$H$3,Sheet6!$H$4,IF('January 2023'!C2026=Sheet6!$I$3,Sheet6!$I$4,IF('January 2023'!C2026=Sheet6!$J$3,Sheet6!$J$4,IF('January 2023'!C2026=Sheet6!$K$3,Sheet6!$K$4,IF('January 2023'!C2026=Sheet6!$L$3,Sheet6!$L$4))))))))</f>
        <v>0.13382829726409717</v>
      </c>
      <c r="AG2026" s="74">
        <f t="shared" si="470"/>
        <v>0.4720590572866008</v>
      </c>
      <c r="AH2026" s="71">
        <v>0.81</v>
      </c>
      <c r="AI2026" s="72">
        <f t="shared" si="471"/>
        <v>0</v>
      </c>
      <c r="AJ2026" s="73">
        <f t="shared" si="472"/>
        <v>0.5</v>
      </c>
      <c r="AK2026" s="73">
        <v>0.70834941809745677</v>
      </c>
      <c r="AL2026" s="95">
        <f t="shared" si="473"/>
        <v>0</v>
      </c>
      <c r="AM2026" s="107">
        <v>0</v>
      </c>
      <c r="AN2026" s="98">
        <f t="shared" si="474"/>
        <v>914.18770000001041</v>
      </c>
      <c r="AO2026" s="99" t="e">
        <f>SUMIF([1]Sheet1!$AB:$AB,E2026,[1]Sheet1!$AA:$AA)</f>
        <v>#VALUE!</v>
      </c>
      <c r="AP2026" s="100" t="str">
        <f t="shared" si="475"/>
        <v/>
      </c>
      <c r="AQ2026" s="97">
        <f t="shared" si="476"/>
        <v>1</v>
      </c>
      <c r="AR2026" s="100">
        <f t="shared" si="477"/>
        <v>1.2359143048866637</v>
      </c>
      <c r="AS2026" s="101">
        <f t="shared" si="478"/>
        <v>0.416575458348177</v>
      </c>
      <c r="AT2026" s="100">
        <v>0.13382829726409717</v>
      </c>
      <c r="AU2026" s="108">
        <f t="shared" si="479"/>
        <v>0</v>
      </c>
    </row>
    <row r="2027" spans="1:47" hidden="1">
      <c r="A2027" s="21">
        <v>44927</v>
      </c>
      <c r="B2027" s="22" t="s">
        <v>13</v>
      </c>
      <c r="C2027" s="22" t="s">
        <v>1697</v>
      </c>
      <c r="D2027" s="22" t="s">
        <v>1785</v>
      </c>
      <c r="E2027" s="22">
        <v>1000267561</v>
      </c>
      <c r="F2027" s="22" t="s">
        <v>32</v>
      </c>
      <c r="G2027" s="22">
        <v>1069250</v>
      </c>
      <c r="H2027" s="36" t="s">
        <v>20</v>
      </c>
      <c r="I2027" s="4" t="s">
        <v>3536</v>
      </c>
      <c r="J2027" s="4" t="s">
        <v>3573</v>
      </c>
      <c r="K2027" s="25">
        <v>2658.8000000000175</v>
      </c>
      <c r="L2027" s="25">
        <v>2658.8000000000175</v>
      </c>
      <c r="M2027" s="26">
        <v>0</v>
      </c>
      <c r="N2027" s="26">
        <v>0</v>
      </c>
      <c r="O2027" s="26">
        <v>16</v>
      </c>
      <c r="P2027" s="26">
        <v>0</v>
      </c>
      <c r="Q2027" s="26">
        <v>2768.1000000000004</v>
      </c>
      <c r="R2027" s="27">
        <v>0</v>
      </c>
      <c r="S2027" s="27">
        <v>174105.90000000002</v>
      </c>
      <c r="T2027" s="28">
        <v>0</v>
      </c>
      <c r="U2027" s="27">
        <v>194400</v>
      </c>
      <c r="V2027" s="29">
        <v>0</v>
      </c>
      <c r="W2027" s="26">
        <v>12</v>
      </c>
      <c r="X2027" s="30">
        <f t="shared" si="465"/>
        <v>16</v>
      </c>
      <c r="Y2027" s="31">
        <f t="shared" si="466"/>
        <v>2768.1000000000004</v>
      </c>
      <c r="Z2027" s="31">
        <f t="shared" si="467"/>
        <v>174105.90000000002</v>
      </c>
      <c r="AA2027" s="31">
        <f t="shared" si="468"/>
        <v>194400</v>
      </c>
      <c r="AB2027" s="5">
        <v>12</v>
      </c>
      <c r="AC2027" s="6">
        <v>0</v>
      </c>
      <c r="AD2027" s="30">
        <v>0</v>
      </c>
      <c r="AE2027" s="67">
        <f t="shared" si="469"/>
        <v>0.75</v>
      </c>
      <c r="AF2027" s="70">
        <f>IF(C2027=Sheet6!$E$3,Sheet6!$E$4,IF('January 2023'!C2027=Sheet6!$F$3,Sheet6!$F$4,IF('January 2023'!C2027=Sheet6!$G$3,Sheet6!$G$4,IF('January 2023'!C2027=Sheet6!$H$3,Sheet6!$H$4,IF('January 2023'!C2027=Sheet6!$I$3,Sheet6!$I$4,IF('January 2023'!C2027=Sheet6!$J$3,Sheet6!$J$4,IF('January 2023'!C2027=Sheet6!$K$3,Sheet6!$K$4,IF('January 2023'!C2027=Sheet6!$L$3,Sheet6!$L$4))))))))</f>
        <v>0.13382829726409717</v>
      </c>
      <c r="AG2027" s="74">
        <f t="shared" si="470"/>
        <v>1.0411087708740718</v>
      </c>
      <c r="AH2027" s="71">
        <v>0.81</v>
      </c>
      <c r="AI2027" s="72">
        <f t="shared" si="471"/>
        <v>1</v>
      </c>
      <c r="AJ2027" s="73">
        <f t="shared" si="472"/>
        <v>0.75</v>
      </c>
      <c r="AK2027" s="73">
        <v>0.70834941809745677</v>
      </c>
      <c r="AL2027" s="95">
        <f t="shared" si="473"/>
        <v>1</v>
      </c>
      <c r="AM2027" s="107">
        <v>0</v>
      </c>
      <c r="AN2027" s="98">
        <f t="shared" si="474"/>
        <v>0</v>
      </c>
      <c r="AO2027" s="99" t="e">
        <f>SUMIF([1]Sheet1!$AB:$AB,E2027,[1]Sheet1!$AA:$AA)</f>
        <v>#VALUE!</v>
      </c>
      <c r="AP2027" s="100">
        <f t="shared" si="475"/>
        <v>1</v>
      </c>
      <c r="AQ2027" s="97">
        <f t="shared" si="476"/>
        <v>0</v>
      </c>
      <c r="AR2027" s="100">
        <f t="shared" si="477"/>
        <v>1.1165618166874298</v>
      </c>
      <c r="AS2027" s="101">
        <f t="shared" si="478"/>
        <v>-0.16246230057637079</v>
      </c>
      <c r="AT2027" s="100">
        <v>0.13382829726409717</v>
      </c>
      <c r="AU2027" s="108">
        <f t="shared" si="479"/>
        <v>1</v>
      </c>
    </row>
    <row r="2028" spans="1:47" hidden="1">
      <c r="A2028" s="21">
        <v>44927</v>
      </c>
      <c r="B2028" s="22" t="s">
        <v>13</v>
      </c>
      <c r="C2028" s="22" t="s">
        <v>1697</v>
      </c>
      <c r="D2028" s="22" t="s">
        <v>2106</v>
      </c>
      <c r="E2028" s="22">
        <v>1000273517</v>
      </c>
      <c r="F2028" s="22" t="s">
        <v>32</v>
      </c>
      <c r="G2028" s="22">
        <v>1069246</v>
      </c>
      <c r="H2028" s="36" t="s">
        <v>20</v>
      </c>
      <c r="I2028" s="4" t="s">
        <v>3535</v>
      </c>
      <c r="J2028" s="4" t="s">
        <v>3572</v>
      </c>
      <c r="K2028" s="25">
        <v>2638.5</v>
      </c>
      <c r="L2028" s="25">
        <v>2638.5</v>
      </c>
      <c r="M2028" s="26">
        <v>0</v>
      </c>
      <c r="N2028" s="26">
        <v>0</v>
      </c>
      <c r="O2028" s="26">
        <v>3</v>
      </c>
      <c r="P2028" s="26">
        <v>0</v>
      </c>
      <c r="Q2028" s="26">
        <v>296</v>
      </c>
      <c r="R2028" s="27">
        <v>0</v>
      </c>
      <c r="S2028" s="27">
        <v>18900</v>
      </c>
      <c r="T2028" s="28">
        <v>0</v>
      </c>
      <c r="U2028" s="27">
        <v>18900</v>
      </c>
      <c r="V2028" s="29">
        <v>0</v>
      </c>
      <c r="W2028" s="26">
        <v>2</v>
      </c>
      <c r="X2028" s="30">
        <f t="shared" si="465"/>
        <v>3</v>
      </c>
      <c r="Y2028" s="31">
        <f t="shared" si="466"/>
        <v>296</v>
      </c>
      <c r="Z2028" s="31">
        <f t="shared" si="467"/>
        <v>18900</v>
      </c>
      <c r="AA2028" s="31">
        <f t="shared" si="468"/>
        <v>18900</v>
      </c>
      <c r="AB2028" s="5">
        <v>2</v>
      </c>
      <c r="AC2028" s="6">
        <v>0</v>
      </c>
      <c r="AD2028" s="30">
        <v>0</v>
      </c>
      <c r="AE2028" s="67">
        <f t="shared" si="469"/>
        <v>0.66666666666666663</v>
      </c>
      <c r="AF2028" s="70">
        <f>IF(C2028=Sheet6!$E$3,Sheet6!$E$4,IF('January 2023'!C2028=Sheet6!$F$3,Sheet6!$F$4,IF('January 2023'!C2028=Sheet6!$G$3,Sheet6!$G$4,IF('January 2023'!C2028=Sheet6!$H$3,Sheet6!$H$4,IF('January 2023'!C2028=Sheet6!$I$3,Sheet6!$I$4,IF('January 2023'!C2028=Sheet6!$J$3,Sheet6!$J$4,IF('January 2023'!C2028=Sheet6!$K$3,Sheet6!$K$4,IF('January 2023'!C2028=Sheet6!$L$3,Sheet6!$L$4))))))))</f>
        <v>0.13382829726409717</v>
      </c>
      <c r="AG2028" s="74">
        <f t="shared" si="470"/>
        <v>0.11218495357210537</v>
      </c>
      <c r="AH2028" s="71">
        <v>0.81</v>
      </c>
      <c r="AI2028" s="72">
        <f t="shared" si="471"/>
        <v>0</v>
      </c>
      <c r="AJ2028" s="73">
        <f t="shared" si="472"/>
        <v>0.66666666666666663</v>
      </c>
      <c r="AK2028" s="73">
        <v>0.70834941809745677</v>
      </c>
      <c r="AL2028" s="95">
        <f t="shared" si="473"/>
        <v>0</v>
      </c>
      <c r="AM2028" s="107">
        <v>0</v>
      </c>
      <c r="AN2028" s="98">
        <f t="shared" si="474"/>
        <v>1841.1849999999999</v>
      </c>
      <c r="AO2028" s="99" t="e">
        <f>SUMIF([1]Sheet1!$AB:$AB,E2028,[1]Sheet1!$AA:$AA)</f>
        <v>#VALUE!</v>
      </c>
      <c r="AP2028" s="100" t="str">
        <f t="shared" si="475"/>
        <v/>
      </c>
      <c r="AQ2028" s="97">
        <f t="shared" si="476"/>
        <v>1</v>
      </c>
      <c r="AR2028" s="100">
        <f t="shared" si="477"/>
        <v>1</v>
      </c>
      <c r="AS2028" s="101">
        <f t="shared" si="478"/>
        <v>0.88781504642789466</v>
      </c>
      <c r="AT2028" s="100">
        <v>0.13382829726409717</v>
      </c>
      <c r="AU2028" s="108">
        <f t="shared" si="479"/>
        <v>0</v>
      </c>
    </row>
    <row r="2029" spans="1:47" hidden="1">
      <c r="A2029" s="21">
        <v>44927</v>
      </c>
      <c r="B2029" s="22" t="s">
        <v>13</v>
      </c>
      <c r="C2029" s="22" t="s">
        <v>1697</v>
      </c>
      <c r="D2029" s="22" t="s">
        <v>2051</v>
      </c>
      <c r="E2029" s="22">
        <v>1000270517</v>
      </c>
      <c r="F2029" s="22" t="s">
        <v>32</v>
      </c>
      <c r="G2029" s="22">
        <v>1069292</v>
      </c>
      <c r="H2029" s="36" t="s">
        <v>20</v>
      </c>
      <c r="I2029" s="4" t="s">
        <v>3538</v>
      </c>
      <c r="J2029" s="4" t="s">
        <v>3575</v>
      </c>
      <c r="K2029" s="25">
        <v>2618.0999999999913</v>
      </c>
      <c r="L2029" s="25">
        <v>2618.0999999999913</v>
      </c>
      <c r="M2029" s="26">
        <v>0</v>
      </c>
      <c r="N2029" s="26">
        <v>0</v>
      </c>
      <c r="O2029" s="26">
        <v>11</v>
      </c>
      <c r="P2029" s="26">
        <v>0</v>
      </c>
      <c r="Q2029" s="26">
        <v>1659.5</v>
      </c>
      <c r="R2029" s="27">
        <v>0</v>
      </c>
      <c r="S2029" s="27">
        <v>105622.93</v>
      </c>
      <c r="T2029" s="28">
        <v>0</v>
      </c>
      <c r="U2029" s="27">
        <v>103700</v>
      </c>
      <c r="V2029" s="29">
        <v>0</v>
      </c>
      <c r="W2029" s="26">
        <v>9</v>
      </c>
      <c r="X2029" s="30">
        <f t="shared" si="465"/>
        <v>11</v>
      </c>
      <c r="Y2029" s="31">
        <f t="shared" si="466"/>
        <v>1659.5</v>
      </c>
      <c r="Z2029" s="31">
        <f t="shared" si="467"/>
        <v>105622.93</v>
      </c>
      <c r="AA2029" s="31">
        <f t="shared" si="468"/>
        <v>103700</v>
      </c>
      <c r="AB2029" s="5">
        <v>9</v>
      </c>
      <c r="AC2029" s="6">
        <v>0</v>
      </c>
      <c r="AD2029" s="30">
        <v>0</v>
      </c>
      <c r="AE2029" s="67">
        <f t="shared" si="469"/>
        <v>0.81818181818181823</v>
      </c>
      <c r="AF2029" s="70">
        <f>IF(C2029=Sheet6!$E$3,Sheet6!$E$4,IF('January 2023'!C2029=Sheet6!$F$3,Sheet6!$F$4,IF('January 2023'!C2029=Sheet6!$G$3,Sheet6!$G$4,IF('January 2023'!C2029=Sheet6!$H$3,Sheet6!$H$4,IF('January 2023'!C2029=Sheet6!$I$3,Sheet6!$I$4,IF('January 2023'!C2029=Sheet6!$J$3,Sheet6!$J$4,IF('January 2023'!C2029=Sheet6!$K$3,Sheet6!$K$4,IF('January 2023'!C2029=Sheet6!$L$3,Sheet6!$L$4))))))))</f>
        <v>0.13382829726409717</v>
      </c>
      <c r="AG2029" s="74">
        <f t="shared" si="470"/>
        <v>0.63385661357473189</v>
      </c>
      <c r="AH2029" s="71">
        <v>0.81</v>
      </c>
      <c r="AI2029" s="72">
        <f t="shared" si="471"/>
        <v>0</v>
      </c>
      <c r="AJ2029" s="73">
        <f t="shared" si="472"/>
        <v>0.81818181818181823</v>
      </c>
      <c r="AK2029" s="73">
        <v>0.70834941809745677</v>
      </c>
      <c r="AL2029" s="95">
        <f t="shared" si="473"/>
        <v>1</v>
      </c>
      <c r="AM2029" s="107">
        <v>0</v>
      </c>
      <c r="AN2029" s="98">
        <f t="shared" si="474"/>
        <v>461.16099999999324</v>
      </c>
      <c r="AO2029" s="99" t="e">
        <f>SUMIF([1]Sheet1!$AB:$AB,E2029,[1]Sheet1!$AA:$AA)</f>
        <v>#VALUE!</v>
      </c>
      <c r="AP2029" s="100" t="str">
        <f t="shared" si="475"/>
        <v/>
      </c>
      <c r="AQ2029" s="97">
        <f t="shared" si="476"/>
        <v>1</v>
      </c>
      <c r="AR2029" s="100">
        <f t="shared" si="477"/>
        <v>0.98179438877524039</v>
      </c>
      <c r="AS2029" s="101">
        <f t="shared" si="478"/>
        <v>0.37768313350425242</v>
      </c>
      <c r="AT2029" s="100">
        <v>0.13382829726409717</v>
      </c>
      <c r="AU2029" s="108">
        <f t="shared" si="479"/>
        <v>0</v>
      </c>
    </row>
    <row r="2030" spans="1:47" hidden="1">
      <c r="A2030" s="21">
        <v>44927</v>
      </c>
      <c r="B2030" s="23" t="s">
        <v>13</v>
      </c>
      <c r="C2030" s="23" t="s">
        <v>1697</v>
      </c>
      <c r="D2030" s="23" t="s">
        <v>1963</v>
      </c>
      <c r="E2030" s="23">
        <v>1000280422</v>
      </c>
      <c r="F2030" s="23" t="s">
        <v>32</v>
      </c>
      <c r="G2030" s="22">
        <v>1069292</v>
      </c>
      <c r="H2030" s="36" t="s">
        <v>20</v>
      </c>
      <c r="I2030" s="4" t="s">
        <v>3538</v>
      </c>
      <c r="J2030" s="4" t="s">
        <v>3575</v>
      </c>
      <c r="K2030" s="24">
        <v>2616.2000000000116</v>
      </c>
      <c r="L2030" s="24">
        <v>2616.2000000000116</v>
      </c>
      <c r="M2030" s="29">
        <v>0</v>
      </c>
      <c r="N2030" s="29">
        <v>0</v>
      </c>
      <c r="O2030" s="29">
        <v>14</v>
      </c>
      <c r="P2030" s="29">
        <v>0</v>
      </c>
      <c r="Q2030" s="29">
        <v>3058.9</v>
      </c>
      <c r="R2030" s="28">
        <v>0</v>
      </c>
      <c r="S2030" s="28">
        <v>192450.00000000006</v>
      </c>
      <c r="T2030" s="28">
        <v>0</v>
      </c>
      <c r="U2030" s="28">
        <v>192450</v>
      </c>
      <c r="V2030" s="29">
        <v>0</v>
      </c>
      <c r="W2030" s="29">
        <v>12</v>
      </c>
      <c r="X2030" s="32">
        <f t="shared" si="465"/>
        <v>14</v>
      </c>
      <c r="Y2030" s="33">
        <f t="shared" si="466"/>
        <v>3058.9</v>
      </c>
      <c r="Z2030" s="33">
        <f t="shared" si="467"/>
        <v>192450.00000000006</v>
      </c>
      <c r="AA2030" s="33">
        <f t="shared" si="468"/>
        <v>192450</v>
      </c>
      <c r="AB2030" s="5">
        <v>12</v>
      </c>
      <c r="AC2030" s="6">
        <v>0</v>
      </c>
      <c r="AD2030" s="32">
        <v>0</v>
      </c>
      <c r="AE2030" s="67">
        <f t="shared" si="469"/>
        <v>0.8571428571428571</v>
      </c>
      <c r="AF2030" s="70">
        <f>IF(C2030=Sheet6!$E$3,Sheet6!$E$4,IF('January 2023'!C2030=Sheet6!$F$3,Sheet6!$F$4,IF('January 2023'!C2030=Sheet6!$G$3,Sheet6!$G$4,IF('January 2023'!C2030=Sheet6!$H$3,Sheet6!$H$4,IF('January 2023'!C2030=Sheet6!$I$3,Sheet6!$I$4,IF('January 2023'!C2030=Sheet6!$J$3,Sheet6!$J$4,IF('January 2023'!C2030=Sheet6!$K$3,Sheet6!$K$4,IF('January 2023'!C2030=Sheet6!$L$3,Sheet6!$L$4))))))))</f>
        <v>0.13382829726409717</v>
      </c>
      <c r="AG2030" s="74">
        <f t="shared" si="470"/>
        <v>1.1692148918278367</v>
      </c>
      <c r="AH2030" s="71">
        <v>0.81</v>
      </c>
      <c r="AI2030" s="72">
        <f t="shared" si="471"/>
        <v>1</v>
      </c>
      <c r="AJ2030" s="73">
        <f t="shared" si="472"/>
        <v>0.8571428571428571</v>
      </c>
      <c r="AK2030" s="73">
        <v>0.70834941809745677</v>
      </c>
      <c r="AL2030" s="95">
        <f t="shared" si="473"/>
        <v>1</v>
      </c>
      <c r="AM2030" s="107">
        <v>0</v>
      </c>
      <c r="AN2030" s="98">
        <f t="shared" si="474"/>
        <v>0</v>
      </c>
      <c r="AO2030" s="99" t="e">
        <f>SUMIF([1]Sheet1!$AB:$AB,E2030,[1]Sheet1!$AA:$AA)</f>
        <v>#VALUE!</v>
      </c>
      <c r="AP2030" s="100">
        <f t="shared" si="475"/>
        <v>1</v>
      </c>
      <c r="AQ2030" s="97">
        <f t="shared" si="476"/>
        <v>0</v>
      </c>
      <c r="AR2030" s="100">
        <f t="shared" si="477"/>
        <v>0.99999999999999967</v>
      </c>
      <c r="AS2030" s="101">
        <f t="shared" si="478"/>
        <v>-0.16921489182783622</v>
      </c>
      <c r="AT2030" s="100">
        <v>0.13382829726409717</v>
      </c>
      <c r="AU2030" s="108">
        <f t="shared" si="479"/>
        <v>1</v>
      </c>
    </row>
    <row r="2031" spans="1:47" hidden="1">
      <c r="A2031" s="21">
        <v>44927</v>
      </c>
      <c r="B2031" s="22" t="s">
        <v>13</v>
      </c>
      <c r="C2031" s="22" t="s">
        <v>1697</v>
      </c>
      <c r="D2031" s="22" t="s">
        <v>2134</v>
      </c>
      <c r="E2031" s="22">
        <v>1000264787</v>
      </c>
      <c r="F2031" s="22" t="s">
        <v>32</v>
      </c>
      <c r="G2031" s="22">
        <v>1069250</v>
      </c>
      <c r="H2031" s="36" t="s">
        <v>20</v>
      </c>
      <c r="I2031" s="4" t="s">
        <v>3535</v>
      </c>
      <c r="J2031" s="4" t="s">
        <v>3572</v>
      </c>
      <c r="K2031" s="25">
        <v>2584</v>
      </c>
      <c r="L2031" s="25">
        <v>2584</v>
      </c>
      <c r="M2031" s="26">
        <v>0</v>
      </c>
      <c r="N2031" s="26">
        <v>0</v>
      </c>
      <c r="O2031" s="26">
        <v>7</v>
      </c>
      <c r="P2031" s="26">
        <v>0</v>
      </c>
      <c r="Q2031" s="26">
        <v>2722.4</v>
      </c>
      <c r="R2031" s="27">
        <v>0</v>
      </c>
      <c r="S2031" s="27">
        <v>175427.84</v>
      </c>
      <c r="T2031" s="28">
        <v>0</v>
      </c>
      <c r="U2031" s="27">
        <v>213450</v>
      </c>
      <c r="V2031" s="29">
        <v>0</v>
      </c>
      <c r="W2031" s="26">
        <v>7</v>
      </c>
      <c r="X2031" s="30">
        <f t="shared" si="465"/>
        <v>7</v>
      </c>
      <c r="Y2031" s="31">
        <f t="shared" si="466"/>
        <v>2722.4</v>
      </c>
      <c r="Z2031" s="31">
        <f t="shared" si="467"/>
        <v>175427.84</v>
      </c>
      <c r="AA2031" s="31">
        <f t="shared" si="468"/>
        <v>213450</v>
      </c>
      <c r="AB2031" s="5">
        <v>7</v>
      </c>
      <c r="AC2031" s="6">
        <v>0</v>
      </c>
      <c r="AD2031" s="30">
        <v>0</v>
      </c>
      <c r="AE2031" s="67">
        <f t="shared" si="469"/>
        <v>1</v>
      </c>
      <c r="AF2031" s="70">
        <f>IF(C2031=Sheet6!$E$3,Sheet6!$E$4,IF('January 2023'!C2031=Sheet6!$F$3,Sheet6!$F$4,IF('January 2023'!C2031=Sheet6!$G$3,Sheet6!$G$4,IF('January 2023'!C2031=Sheet6!$H$3,Sheet6!$H$4,IF('January 2023'!C2031=Sheet6!$I$3,Sheet6!$I$4,IF('January 2023'!C2031=Sheet6!$J$3,Sheet6!$J$4,IF('January 2023'!C2031=Sheet6!$K$3,Sheet6!$K$4,IF('January 2023'!C2031=Sheet6!$L$3,Sheet6!$L$4))))))))</f>
        <v>0.13382829726409717</v>
      </c>
      <c r="AG2031" s="74">
        <f t="shared" si="470"/>
        <v>1.0535603715170279</v>
      </c>
      <c r="AH2031" s="71">
        <v>0.81</v>
      </c>
      <c r="AI2031" s="72">
        <f t="shared" si="471"/>
        <v>1</v>
      </c>
      <c r="AJ2031" s="73">
        <f t="shared" si="472"/>
        <v>1</v>
      </c>
      <c r="AK2031" s="73">
        <v>0.70834941809745677</v>
      </c>
      <c r="AL2031" s="95">
        <f t="shared" si="473"/>
        <v>1</v>
      </c>
      <c r="AM2031" s="107">
        <v>0</v>
      </c>
      <c r="AN2031" s="98">
        <f t="shared" si="474"/>
        <v>0</v>
      </c>
      <c r="AO2031" s="99" t="e">
        <f>SUMIF([1]Sheet1!$AB:$AB,E2031,[1]Sheet1!$AA:$AA)</f>
        <v>#VALUE!</v>
      </c>
      <c r="AP2031" s="100">
        <f t="shared" si="475"/>
        <v>1</v>
      </c>
      <c r="AQ2031" s="97">
        <f t="shared" si="476"/>
        <v>0</v>
      </c>
      <c r="AR2031" s="100">
        <f t="shared" si="477"/>
        <v>1.2167396007384006</v>
      </c>
      <c r="AS2031" s="101">
        <f t="shared" si="478"/>
        <v>-0.28190862579342957</v>
      </c>
      <c r="AT2031" s="100">
        <v>0.13382829726409717</v>
      </c>
      <c r="AU2031" s="108">
        <f t="shared" si="479"/>
        <v>1</v>
      </c>
    </row>
    <row r="2032" spans="1:47" hidden="1">
      <c r="A2032" s="21">
        <v>44927</v>
      </c>
      <c r="B2032" s="22" t="s">
        <v>13</v>
      </c>
      <c r="C2032" s="22" t="s">
        <v>1697</v>
      </c>
      <c r="D2032" s="22" t="s">
        <v>2046</v>
      </c>
      <c r="E2032" s="22">
        <v>1000280403</v>
      </c>
      <c r="F2032" s="22" t="s">
        <v>32</v>
      </c>
      <c r="G2032" s="22">
        <v>1069292</v>
      </c>
      <c r="H2032" s="36" t="s">
        <v>20</v>
      </c>
      <c r="I2032" s="4" t="s">
        <v>3538</v>
      </c>
      <c r="J2032" s="4" t="s">
        <v>3575</v>
      </c>
      <c r="K2032" s="25">
        <v>2504</v>
      </c>
      <c r="L2032" s="25">
        <v>2504</v>
      </c>
      <c r="M2032" s="26">
        <v>0</v>
      </c>
      <c r="N2032" s="26">
        <v>0</v>
      </c>
      <c r="O2032" s="26">
        <v>19</v>
      </c>
      <c r="P2032" s="26">
        <v>0</v>
      </c>
      <c r="Q2032" s="26">
        <v>2025.5</v>
      </c>
      <c r="R2032" s="27">
        <v>0</v>
      </c>
      <c r="S2032" s="27">
        <v>131750.34999999998</v>
      </c>
      <c r="T2032" s="28">
        <v>0</v>
      </c>
      <c r="U2032" s="27">
        <v>135752</v>
      </c>
      <c r="V2032" s="29">
        <v>0</v>
      </c>
      <c r="W2032" s="26">
        <v>15</v>
      </c>
      <c r="X2032" s="30">
        <f t="shared" si="465"/>
        <v>19</v>
      </c>
      <c r="Y2032" s="31">
        <f t="shared" si="466"/>
        <v>2025.5</v>
      </c>
      <c r="Z2032" s="31">
        <f t="shared" si="467"/>
        <v>131750.34999999998</v>
      </c>
      <c r="AA2032" s="31">
        <f t="shared" si="468"/>
        <v>135752</v>
      </c>
      <c r="AB2032" s="5">
        <v>15</v>
      </c>
      <c r="AC2032" s="6">
        <v>0</v>
      </c>
      <c r="AD2032" s="30">
        <v>0</v>
      </c>
      <c r="AE2032" s="67">
        <f t="shared" si="469"/>
        <v>0.78947368421052633</v>
      </c>
      <c r="AF2032" s="70">
        <f>IF(C2032=Sheet6!$E$3,Sheet6!$E$4,IF('January 2023'!C2032=Sheet6!$F$3,Sheet6!$F$4,IF('January 2023'!C2032=Sheet6!$G$3,Sheet6!$G$4,IF('January 2023'!C2032=Sheet6!$H$3,Sheet6!$H$4,IF('January 2023'!C2032=Sheet6!$I$3,Sheet6!$I$4,IF('January 2023'!C2032=Sheet6!$J$3,Sheet6!$J$4,IF('January 2023'!C2032=Sheet6!$K$3,Sheet6!$K$4,IF('January 2023'!C2032=Sheet6!$L$3,Sheet6!$L$4))))))))</f>
        <v>0.13382829726409717</v>
      </c>
      <c r="AG2032" s="74">
        <f t="shared" si="470"/>
        <v>0.80890575079872207</v>
      </c>
      <c r="AH2032" s="71">
        <v>0.81</v>
      </c>
      <c r="AI2032" s="72">
        <f t="shared" si="471"/>
        <v>0</v>
      </c>
      <c r="AJ2032" s="73">
        <f t="shared" si="472"/>
        <v>0.78947368421052633</v>
      </c>
      <c r="AK2032" s="73">
        <v>0.70834941809745677</v>
      </c>
      <c r="AL2032" s="95">
        <f t="shared" si="473"/>
        <v>1</v>
      </c>
      <c r="AM2032" s="107">
        <v>0</v>
      </c>
      <c r="AN2032" s="98">
        <f t="shared" si="474"/>
        <v>2.7400000000002365</v>
      </c>
      <c r="AO2032" s="99" t="e">
        <f>SUMIF([1]Sheet1!$AB:$AB,E2032,[1]Sheet1!$AA:$AA)</f>
        <v>#VALUE!</v>
      </c>
      <c r="AP2032" s="100" t="str">
        <f t="shared" si="475"/>
        <v/>
      </c>
      <c r="AQ2032" s="97">
        <f t="shared" si="476"/>
        <v>1</v>
      </c>
      <c r="AR2032" s="100">
        <f t="shared" si="477"/>
        <v>1.0303729743412449</v>
      </c>
      <c r="AS2032" s="101">
        <f t="shared" si="478"/>
        <v>0.16652537558778291</v>
      </c>
      <c r="AT2032" s="100">
        <v>0.13382829726409717</v>
      </c>
      <c r="AU2032" s="108">
        <f t="shared" si="479"/>
        <v>0</v>
      </c>
    </row>
    <row r="2033" spans="1:47" hidden="1">
      <c r="A2033" s="21">
        <v>44927</v>
      </c>
      <c r="B2033" s="22" t="s">
        <v>13</v>
      </c>
      <c r="C2033" s="22" t="s">
        <v>1697</v>
      </c>
      <c r="D2033" s="22" t="s">
        <v>2030</v>
      </c>
      <c r="E2033" s="22">
        <v>1000265307</v>
      </c>
      <c r="F2033" s="22" t="s">
        <v>32</v>
      </c>
      <c r="G2033" s="22">
        <v>1069250</v>
      </c>
      <c r="H2033" s="36" t="s">
        <v>20</v>
      </c>
      <c r="I2033" s="4" t="s">
        <v>3535</v>
      </c>
      <c r="J2033" s="4" t="s">
        <v>3572</v>
      </c>
      <c r="K2033" s="25">
        <v>2489.3000000000175</v>
      </c>
      <c r="L2033" s="25">
        <v>2489.3000000000175</v>
      </c>
      <c r="M2033" s="26">
        <v>0</v>
      </c>
      <c r="N2033" s="26">
        <v>0</v>
      </c>
      <c r="O2033" s="26">
        <v>12</v>
      </c>
      <c r="P2033" s="26">
        <v>0</v>
      </c>
      <c r="Q2033" s="26">
        <v>2067.8000000000002</v>
      </c>
      <c r="R2033" s="27">
        <v>0</v>
      </c>
      <c r="S2033" s="27">
        <v>130700</v>
      </c>
      <c r="T2033" s="28">
        <v>0</v>
      </c>
      <c r="U2033" s="27">
        <v>130700</v>
      </c>
      <c r="V2033" s="29">
        <v>0</v>
      </c>
      <c r="W2033" s="26">
        <v>7</v>
      </c>
      <c r="X2033" s="30">
        <f t="shared" si="465"/>
        <v>12</v>
      </c>
      <c r="Y2033" s="31">
        <f t="shared" si="466"/>
        <v>2067.8000000000002</v>
      </c>
      <c r="Z2033" s="31">
        <f t="shared" si="467"/>
        <v>130700</v>
      </c>
      <c r="AA2033" s="31">
        <f t="shared" si="468"/>
        <v>130700</v>
      </c>
      <c r="AB2033" s="5">
        <v>7</v>
      </c>
      <c r="AC2033" s="6">
        <v>0</v>
      </c>
      <c r="AD2033" s="30">
        <v>0</v>
      </c>
      <c r="AE2033" s="67">
        <f t="shared" si="469"/>
        <v>0.58333333333333337</v>
      </c>
      <c r="AF2033" s="70">
        <f>IF(C2033=Sheet6!$E$3,Sheet6!$E$4,IF('January 2023'!C2033=Sheet6!$F$3,Sheet6!$F$4,IF('January 2023'!C2033=Sheet6!$G$3,Sheet6!$G$4,IF('January 2023'!C2033=Sheet6!$H$3,Sheet6!$H$4,IF('January 2023'!C2033=Sheet6!$I$3,Sheet6!$I$4,IF('January 2023'!C2033=Sheet6!$J$3,Sheet6!$J$4,IF('January 2023'!C2033=Sheet6!$K$3,Sheet6!$K$4,IF('January 2023'!C2033=Sheet6!$L$3,Sheet6!$L$4))))))))</f>
        <v>0.13382829726409717</v>
      </c>
      <c r="AG2033" s="74">
        <f t="shared" si="470"/>
        <v>0.83067529024223097</v>
      </c>
      <c r="AH2033" s="71">
        <v>0.81</v>
      </c>
      <c r="AI2033" s="72">
        <f t="shared" si="471"/>
        <v>1</v>
      </c>
      <c r="AJ2033" s="73">
        <f t="shared" si="472"/>
        <v>0.58333333333333337</v>
      </c>
      <c r="AK2033" s="73">
        <v>0.70834941809745677</v>
      </c>
      <c r="AL2033" s="95">
        <f t="shared" si="473"/>
        <v>0</v>
      </c>
      <c r="AM2033" s="107">
        <v>0</v>
      </c>
      <c r="AN2033" s="98">
        <f t="shared" si="474"/>
        <v>0</v>
      </c>
      <c r="AO2033" s="99" t="e">
        <f>SUMIF([1]Sheet1!$AB:$AB,E2033,[1]Sheet1!$AA:$AA)</f>
        <v>#VALUE!</v>
      </c>
      <c r="AP2033" s="100">
        <f t="shared" si="475"/>
        <v>1</v>
      </c>
      <c r="AQ2033" s="97">
        <f t="shared" si="476"/>
        <v>0</v>
      </c>
      <c r="AR2033" s="100">
        <f t="shared" si="477"/>
        <v>1</v>
      </c>
      <c r="AS2033" s="101">
        <f t="shared" si="478"/>
        <v>0.16932470975776903</v>
      </c>
      <c r="AT2033" s="100">
        <v>0.13382829726409717</v>
      </c>
      <c r="AU2033" s="108">
        <f t="shared" si="479"/>
        <v>0</v>
      </c>
    </row>
    <row r="2034" spans="1:47" hidden="1">
      <c r="A2034" s="21">
        <v>44927</v>
      </c>
      <c r="B2034" s="22" t="s">
        <v>13</v>
      </c>
      <c r="C2034" s="22" t="s">
        <v>1697</v>
      </c>
      <c r="D2034" s="22" t="s">
        <v>2015</v>
      </c>
      <c r="E2034" s="22">
        <v>1000273519</v>
      </c>
      <c r="F2034" s="22" t="s">
        <v>32</v>
      </c>
      <c r="G2034" s="22">
        <v>1069246</v>
      </c>
      <c r="H2034" s="36" t="s">
        <v>20</v>
      </c>
      <c r="I2034" s="4" t="s">
        <v>3535</v>
      </c>
      <c r="J2034" s="4" t="s">
        <v>3572</v>
      </c>
      <c r="K2034" s="25">
        <v>2417.0600000000049</v>
      </c>
      <c r="L2034" s="25">
        <v>2417.0600000000049</v>
      </c>
      <c r="M2034" s="26">
        <v>0</v>
      </c>
      <c r="N2034" s="26">
        <v>0</v>
      </c>
      <c r="O2034" s="26">
        <v>21</v>
      </c>
      <c r="P2034" s="26">
        <v>0</v>
      </c>
      <c r="Q2034" s="26">
        <v>2807.9000000000005</v>
      </c>
      <c r="R2034" s="27">
        <v>0</v>
      </c>
      <c r="S2034" s="27">
        <v>180619.99999999997</v>
      </c>
      <c r="T2034" s="28">
        <v>0</v>
      </c>
      <c r="U2034" s="27">
        <v>180620</v>
      </c>
      <c r="V2034" s="29">
        <v>0</v>
      </c>
      <c r="W2034" s="26">
        <v>14</v>
      </c>
      <c r="X2034" s="30">
        <f t="shared" si="465"/>
        <v>21</v>
      </c>
      <c r="Y2034" s="31">
        <f t="shared" si="466"/>
        <v>2807.9000000000005</v>
      </c>
      <c r="Z2034" s="31">
        <f t="shared" si="467"/>
        <v>180619.99999999997</v>
      </c>
      <c r="AA2034" s="31">
        <f t="shared" si="468"/>
        <v>180620</v>
      </c>
      <c r="AB2034" s="5">
        <v>14</v>
      </c>
      <c r="AC2034" s="6">
        <v>0</v>
      </c>
      <c r="AD2034" s="30">
        <v>0</v>
      </c>
      <c r="AE2034" s="67">
        <f t="shared" si="469"/>
        <v>0.66666666666666663</v>
      </c>
      <c r="AF2034" s="70">
        <f>IF(C2034=Sheet6!$E$3,Sheet6!$E$4,IF('January 2023'!C2034=Sheet6!$F$3,Sheet6!$F$4,IF('January 2023'!C2034=Sheet6!$G$3,Sheet6!$G$4,IF('January 2023'!C2034=Sheet6!$H$3,Sheet6!$H$4,IF('January 2023'!C2034=Sheet6!$I$3,Sheet6!$I$4,IF('January 2023'!C2034=Sheet6!$J$3,Sheet6!$J$4,IF('January 2023'!C2034=Sheet6!$K$3,Sheet6!$K$4,IF('January 2023'!C2034=Sheet6!$L$3,Sheet6!$L$4))))))))</f>
        <v>0.13382829726409717</v>
      </c>
      <c r="AG2034" s="74">
        <f t="shared" si="470"/>
        <v>1.1617005783886187</v>
      </c>
      <c r="AH2034" s="71">
        <v>0.81</v>
      </c>
      <c r="AI2034" s="72">
        <f t="shared" si="471"/>
        <v>1</v>
      </c>
      <c r="AJ2034" s="73">
        <f t="shared" si="472"/>
        <v>0.66666666666666663</v>
      </c>
      <c r="AK2034" s="73">
        <v>0.70834941809745677</v>
      </c>
      <c r="AL2034" s="95">
        <f t="shared" si="473"/>
        <v>0</v>
      </c>
      <c r="AM2034" s="107">
        <v>0</v>
      </c>
      <c r="AN2034" s="98">
        <f t="shared" si="474"/>
        <v>0</v>
      </c>
      <c r="AO2034" s="99" t="e">
        <f>SUMIF([1]Sheet1!$AB:$AB,E2034,[1]Sheet1!$AA:$AA)</f>
        <v>#VALUE!</v>
      </c>
      <c r="AP2034" s="100">
        <f t="shared" si="475"/>
        <v>1</v>
      </c>
      <c r="AQ2034" s="97">
        <f t="shared" si="476"/>
        <v>0</v>
      </c>
      <c r="AR2034" s="100">
        <f t="shared" si="477"/>
        <v>1.0000000000000002</v>
      </c>
      <c r="AS2034" s="101">
        <f t="shared" si="478"/>
        <v>-0.16170057838861895</v>
      </c>
      <c r="AT2034" s="100">
        <v>0.13382829726409717</v>
      </c>
      <c r="AU2034" s="108">
        <f t="shared" si="479"/>
        <v>1</v>
      </c>
    </row>
    <row r="2035" spans="1:47" hidden="1">
      <c r="A2035" s="21">
        <v>44927</v>
      </c>
      <c r="B2035" s="23" t="s">
        <v>13</v>
      </c>
      <c r="C2035" s="23" t="s">
        <v>1697</v>
      </c>
      <c r="D2035" s="23" t="s">
        <v>2103</v>
      </c>
      <c r="E2035" s="23">
        <v>1000264784</v>
      </c>
      <c r="F2035" s="23" t="s">
        <v>32</v>
      </c>
      <c r="G2035" s="22">
        <v>1069250</v>
      </c>
      <c r="H2035" s="36" t="s">
        <v>20</v>
      </c>
      <c r="I2035" s="4" t="s">
        <v>3535</v>
      </c>
      <c r="J2035" s="4" t="s">
        <v>3572</v>
      </c>
      <c r="K2035" s="24">
        <v>2380.6000000000058</v>
      </c>
      <c r="L2035" s="24">
        <v>2380.6000000000058</v>
      </c>
      <c r="M2035" s="29">
        <v>0</v>
      </c>
      <c r="N2035" s="29">
        <v>0</v>
      </c>
      <c r="O2035" s="29">
        <v>17</v>
      </c>
      <c r="P2035" s="29">
        <v>0</v>
      </c>
      <c r="Q2035" s="29">
        <v>1386.3000000000002</v>
      </c>
      <c r="R2035" s="28">
        <v>0</v>
      </c>
      <c r="S2035" s="28">
        <v>88345.58</v>
      </c>
      <c r="T2035" s="28">
        <v>0</v>
      </c>
      <c r="U2035" s="28">
        <v>105700</v>
      </c>
      <c r="V2035" s="29">
        <v>0</v>
      </c>
      <c r="W2035" s="29">
        <v>9</v>
      </c>
      <c r="X2035" s="32">
        <f t="shared" si="465"/>
        <v>17</v>
      </c>
      <c r="Y2035" s="33">
        <f t="shared" si="466"/>
        <v>1386.3000000000002</v>
      </c>
      <c r="Z2035" s="33">
        <f t="shared" si="467"/>
        <v>88345.58</v>
      </c>
      <c r="AA2035" s="33">
        <f t="shared" si="468"/>
        <v>105700</v>
      </c>
      <c r="AB2035" s="5">
        <v>9</v>
      </c>
      <c r="AC2035" s="6">
        <v>0</v>
      </c>
      <c r="AD2035" s="32">
        <v>0</v>
      </c>
      <c r="AE2035" s="67">
        <f t="shared" si="469"/>
        <v>0.52941176470588236</v>
      </c>
      <c r="AF2035" s="70">
        <f>IF(C2035=Sheet6!$E$3,Sheet6!$E$4,IF('January 2023'!C2035=Sheet6!$F$3,Sheet6!$F$4,IF('January 2023'!C2035=Sheet6!$G$3,Sheet6!$G$4,IF('January 2023'!C2035=Sheet6!$H$3,Sheet6!$H$4,IF('January 2023'!C2035=Sheet6!$I$3,Sheet6!$I$4,IF('January 2023'!C2035=Sheet6!$J$3,Sheet6!$J$4,IF('January 2023'!C2035=Sheet6!$K$3,Sheet6!$K$4,IF('January 2023'!C2035=Sheet6!$L$3,Sheet6!$L$4))))))))</f>
        <v>0.13382829726409717</v>
      </c>
      <c r="AG2035" s="74">
        <f t="shared" si="470"/>
        <v>0.58233218516340279</v>
      </c>
      <c r="AH2035" s="71">
        <v>0.81</v>
      </c>
      <c r="AI2035" s="72">
        <f t="shared" si="471"/>
        <v>0</v>
      </c>
      <c r="AJ2035" s="73">
        <f t="shared" si="472"/>
        <v>0.52941176470588236</v>
      </c>
      <c r="AK2035" s="73">
        <v>0.70834941809745677</v>
      </c>
      <c r="AL2035" s="95">
        <f t="shared" si="473"/>
        <v>0</v>
      </c>
      <c r="AM2035" s="107">
        <v>0</v>
      </c>
      <c r="AN2035" s="98">
        <f t="shared" si="474"/>
        <v>541.98600000000465</v>
      </c>
      <c r="AO2035" s="99" t="e">
        <f>SUMIF([1]Sheet1!$AB:$AB,E2035,[1]Sheet1!$AA:$AA)</f>
        <v>#VALUE!</v>
      </c>
      <c r="AP2035" s="100" t="str">
        <f t="shared" si="475"/>
        <v/>
      </c>
      <c r="AQ2035" s="97">
        <f t="shared" si="476"/>
        <v>1</v>
      </c>
      <c r="AR2035" s="100">
        <f t="shared" si="477"/>
        <v>1.1964378976288343</v>
      </c>
      <c r="AS2035" s="101">
        <f t="shared" si="478"/>
        <v>0.30327570466149323</v>
      </c>
      <c r="AT2035" s="100">
        <v>0.13382829726409717</v>
      </c>
      <c r="AU2035" s="108">
        <f t="shared" si="479"/>
        <v>0</v>
      </c>
    </row>
    <row r="2036" spans="1:47" hidden="1">
      <c r="A2036" s="21">
        <v>44927</v>
      </c>
      <c r="B2036" s="22" t="s">
        <v>13</v>
      </c>
      <c r="C2036" s="22" t="s">
        <v>1697</v>
      </c>
      <c r="D2036" s="22" t="s">
        <v>2081</v>
      </c>
      <c r="E2036" s="22">
        <v>1000274461</v>
      </c>
      <c r="F2036" s="22" t="s">
        <v>32</v>
      </c>
      <c r="G2036" s="22">
        <v>1069246</v>
      </c>
      <c r="H2036" s="36" t="s">
        <v>20</v>
      </c>
      <c r="I2036" s="4" t="s">
        <v>3537</v>
      </c>
      <c r="J2036" s="4" t="s">
        <v>3574</v>
      </c>
      <c r="K2036" s="25">
        <v>2371.5099999999984</v>
      </c>
      <c r="L2036" s="25">
        <v>2371.5099999999984</v>
      </c>
      <c r="M2036" s="26">
        <v>0</v>
      </c>
      <c r="N2036" s="26">
        <v>0</v>
      </c>
      <c r="O2036" s="26">
        <v>7</v>
      </c>
      <c r="P2036" s="26">
        <v>0</v>
      </c>
      <c r="Q2036" s="26">
        <v>1545</v>
      </c>
      <c r="R2036" s="27">
        <v>0</v>
      </c>
      <c r="S2036" s="27">
        <v>100500</v>
      </c>
      <c r="T2036" s="28">
        <v>0</v>
      </c>
      <c r="U2036" s="27">
        <v>100500</v>
      </c>
      <c r="V2036" s="29">
        <v>0</v>
      </c>
      <c r="W2036" s="26">
        <v>7</v>
      </c>
      <c r="X2036" s="30">
        <f t="shared" si="465"/>
        <v>7</v>
      </c>
      <c r="Y2036" s="31">
        <f t="shared" si="466"/>
        <v>1545</v>
      </c>
      <c r="Z2036" s="31">
        <f t="shared" si="467"/>
        <v>100500</v>
      </c>
      <c r="AA2036" s="31">
        <f t="shared" si="468"/>
        <v>100500</v>
      </c>
      <c r="AB2036" s="5">
        <v>7</v>
      </c>
      <c r="AC2036" s="6">
        <v>0</v>
      </c>
      <c r="AD2036" s="30">
        <v>0</v>
      </c>
      <c r="AE2036" s="67">
        <f t="shared" si="469"/>
        <v>1</v>
      </c>
      <c r="AF2036" s="70">
        <f>IF(C2036=Sheet6!$E$3,Sheet6!$E$4,IF('January 2023'!C2036=Sheet6!$F$3,Sheet6!$F$4,IF('January 2023'!C2036=Sheet6!$G$3,Sheet6!$G$4,IF('January 2023'!C2036=Sheet6!$H$3,Sheet6!$H$4,IF('January 2023'!C2036=Sheet6!$I$3,Sheet6!$I$4,IF('January 2023'!C2036=Sheet6!$J$3,Sheet6!$J$4,IF('January 2023'!C2036=Sheet6!$K$3,Sheet6!$K$4,IF('January 2023'!C2036=Sheet6!$L$3,Sheet6!$L$4))))))))</f>
        <v>0.13382829726409717</v>
      </c>
      <c r="AG2036" s="74">
        <f t="shared" si="470"/>
        <v>0.65148365387453611</v>
      </c>
      <c r="AH2036" s="71">
        <v>0.81</v>
      </c>
      <c r="AI2036" s="72">
        <f t="shared" si="471"/>
        <v>0</v>
      </c>
      <c r="AJ2036" s="73">
        <f t="shared" si="472"/>
        <v>1</v>
      </c>
      <c r="AK2036" s="73">
        <v>0.70834941809745677</v>
      </c>
      <c r="AL2036" s="95">
        <f t="shared" si="473"/>
        <v>1</v>
      </c>
      <c r="AM2036" s="107">
        <v>0</v>
      </c>
      <c r="AN2036" s="98">
        <f t="shared" si="474"/>
        <v>375.92309999999884</v>
      </c>
      <c r="AO2036" s="99" t="e">
        <f>SUMIF([1]Sheet1!$AB:$AB,E2036,[1]Sheet1!$AA:$AA)</f>
        <v>#VALUE!</v>
      </c>
      <c r="AP2036" s="100" t="str">
        <f t="shared" si="475"/>
        <v/>
      </c>
      <c r="AQ2036" s="97">
        <f t="shared" si="476"/>
        <v>1</v>
      </c>
      <c r="AR2036" s="100">
        <f t="shared" si="477"/>
        <v>1</v>
      </c>
      <c r="AS2036" s="101">
        <f t="shared" si="478"/>
        <v>0.34851634612546389</v>
      </c>
      <c r="AT2036" s="100">
        <v>0.13382829726409717</v>
      </c>
      <c r="AU2036" s="108">
        <f t="shared" si="479"/>
        <v>0</v>
      </c>
    </row>
    <row r="2037" spans="1:47" hidden="1">
      <c r="A2037" s="21">
        <v>44927</v>
      </c>
      <c r="B2037" s="22" t="s">
        <v>13</v>
      </c>
      <c r="C2037" s="22" t="s">
        <v>1697</v>
      </c>
      <c r="D2037" s="22" t="s">
        <v>2073</v>
      </c>
      <c r="E2037" s="22">
        <v>1000267577</v>
      </c>
      <c r="F2037" s="22" t="s">
        <v>32</v>
      </c>
      <c r="G2037" s="22">
        <v>1069250</v>
      </c>
      <c r="H2037" s="36" t="s">
        <v>20</v>
      </c>
      <c r="I2037" s="4" t="s">
        <v>3535</v>
      </c>
      <c r="J2037" s="4" t="s">
        <v>3572</v>
      </c>
      <c r="K2037" s="25">
        <v>2269</v>
      </c>
      <c r="L2037" s="25">
        <v>2269</v>
      </c>
      <c r="M2037" s="26">
        <v>0</v>
      </c>
      <c r="N2037" s="26">
        <v>0</v>
      </c>
      <c r="O2037" s="26">
        <v>7</v>
      </c>
      <c r="P2037" s="26">
        <v>0</v>
      </c>
      <c r="Q2037" s="26">
        <v>1345.8000000000002</v>
      </c>
      <c r="R2037" s="27">
        <v>0</v>
      </c>
      <c r="S2037" s="27">
        <v>87100</v>
      </c>
      <c r="T2037" s="28">
        <v>0</v>
      </c>
      <c r="U2037" s="27">
        <v>87100</v>
      </c>
      <c r="V2037" s="29">
        <v>0</v>
      </c>
      <c r="W2037" s="26">
        <v>6</v>
      </c>
      <c r="X2037" s="30">
        <f t="shared" si="465"/>
        <v>7</v>
      </c>
      <c r="Y2037" s="31">
        <f t="shared" si="466"/>
        <v>1345.8000000000002</v>
      </c>
      <c r="Z2037" s="31">
        <f t="shared" si="467"/>
        <v>87100</v>
      </c>
      <c r="AA2037" s="31">
        <f t="shared" si="468"/>
        <v>87100</v>
      </c>
      <c r="AB2037" s="5">
        <v>6</v>
      </c>
      <c r="AC2037" s="6">
        <v>0</v>
      </c>
      <c r="AD2037" s="30">
        <v>0</v>
      </c>
      <c r="AE2037" s="67">
        <f t="shared" si="469"/>
        <v>0.8571428571428571</v>
      </c>
      <c r="AF2037" s="70">
        <f>IF(C2037=Sheet6!$E$3,Sheet6!$E$4,IF('January 2023'!C2037=Sheet6!$F$3,Sheet6!$F$4,IF('January 2023'!C2037=Sheet6!$G$3,Sheet6!$G$4,IF('January 2023'!C2037=Sheet6!$H$3,Sheet6!$H$4,IF('January 2023'!C2037=Sheet6!$I$3,Sheet6!$I$4,IF('January 2023'!C2037=Sheet6!$J$3,Sheet6!$J$4,IF('January 2023'!C2037=Sheet6!$K$3,Sheet6!$K$4,IF('January 2023'!C2037=Sheet6!$L$3,Sheet6!$L$4))))))))</f>
        <v>0.13382829726409717</v>
      </c>
      <c r="AG2037" s="74">
        <f t="shared" si="470"/>
        <v>0.59312472454825926</v>
      </c>
      <c r="AH2037" s="71">
        <v>0.81</v>
      </c>
      <c r="AI2037" s="72">
        <f t="shared" si="471"/>
        <v>0</v>
      </c>
      <c r="AJ2037" s="73">
        <f t="shared" si="472"/>
        <v>0.8571428571428571</v>
      </c>
      <c r="AK2037" s="73">
        <v>0.70834941809745677</v>
      </c>
      <c r="AL2037" s="95">
        <f t="shared" si="473"/>
        <v>1</v>
      </c>
      <c r="AM2037" s="107">
        <v>0</v>
      </c>
      <c r="AN2037" s="98">
        <f t="shared" si="474"/>
        <v>492.08999999999992</v>
      </c>
      <c r="AO2037" s="99" t="e">
        <f>SUMIF([1]Sheet1!$AB:$AB,E2037,[1]Sheet1!$AA:$AA)</f>
        <v>#VALUE!</v>
      </c>
      <c r="AP2037" s="100" t="str">
        <f t="shared" si="475"/>
        <v/>
      </c>
      <c r="AQ2037" s="97">
        <f t="shared" si="476"/>
        <v>1</v>
      </c>
      <c r="AR2037" s="100">
        <f t="shared" si="477"/>
        <v>1</v>
      </c>
      <c r="AS2037" s="101">
        <f t="shared" si="478"/>
        <v>0.40687527545174074</v>
      </c>
      <c r="AT2037" s="100">
        <v>0.13382829726409717</v>
      </c>
      <c r="AU2037" s="108">
        <f t="shared" si="479"/>
        <v>0</v>
      </c>
    </row>
    <row r="2038" spans="1:47" hidden="1">
      <c r="A2038" s="21">
        <v>44927</v>
      </c>
      <c r="B2038" s="22" t="s">
        <v>13</v>
      </c>
      <c r="C2038" s="22" t="s">
        <v>1697</v>
      </c>
      <c r="D2038" s="22" t="s">
        <v>1995</v>
      </c>
      <c r="E2038" s="22">
        <v>1000274852</v>
      </c>
      <c r="F2038" s="22" t="s">
        <v>32</v>
      </c>
      <c r="G2038" s="22">
        <v>1069246</v>
      </c>
      <c r="H2038" s="36" t="s">
        <v>20</v>
      </c>
      <c r="I2038" s="4" t="s">
        <v>3537</v>
      </c>
      <c r="J2038" s="4" t="s">
        <v>3574</v>
      </c>
      <c r="K2038" s="25">
        <v>2267.6547991139996</v>
      </c>
      <c r="L2038" s="25">
        <v>2267.6547991139996</v>
      </c>
      <c r="M2038" s="26">
        <v>0</v>
      </c>
      <c r="N2038" s="26">
        <v>0</v>
      </c>
      <c r="O2038" s="26">
        <v>13</v>
      </c>
      <c r="P2038" s="26">
        <v>0</v>
      </c>
      <c r="Q2038" s="26">
        <v>2055.6999999999998</v>
      </c>
      <c r="R2038" s="27">
        <v>0</v>
      </c>
      <c r="S2038" s="27">
        <v>127400</v>
      </c>
      <c r="T2038" s="28">
        <v>0</v>
      </c>
      <c r="U2038" s="27">
        <v>127400</v>
      </c>
      <c r="V2038" s="29">
        <v>0</v>
      </c>
      <c r="W2038" s="26">
        <v>7</v>
      </c>
      <c r="X2038" s="30">
        <f t="shared" si="465"/>
        <v>13</v>
      </c>
      <c r="Y2038" s="31">
        <f t="shared" si="466"/>
        <v>2055.6999999999998</v>
      </c>
      <c r="Z2038" s="31">
        <f t="shared" si="467"/>
        <v>127400</v>
      </c>
      <c r="AA2038" s="31">
        <f t="shared" si="468"/>
        <v>127400</v>
      </c>
      <c r="AB2038" s="5">
        <v>7</v>
      </c>
      <c r="AC2038" s="6">
        <v>0</v>
      </c>
      <c r="AD2038" s="30">
        <v>0</v>
      </c>
      <c r="AE2038" s="67">
        <f t="shared" si="469"/>
        <v>0.53846153846153844</v>
      </c>
      <c r="AF2038" s="70">
        <f>IF(C2038=Sheet6!$E$3,Sheet6!$E$4,IF('January 2023'!C2038=Sheet6!$F$3,Sheet6!$F$4,IF('January 2023'!C2038=Sheet6!$G$3,Sheet6!$G$4,IF('January 2023'!C2038=Sheet6!$H$3,Sheet6!$H$4,IF('January 2023'!C2038=Sheet6!$I$3,Sheet6!$I$4,IF('January 2023'!C2038=Sheet6!$J$3,Sheet6!$J$4,IF('January 2023'!C2038=Sheet6!$K$3,Sheet6!$K$4,IF('January 2023'!C2038=Sheet6!$L$3,Sheet6!$L$4))))))))</f>
        <v>0.13382829726409717</v>
      </c>
      <c r="AG2038" s="74">
        <f t="shared" si="470"/>
        <v>0.90653127663134037</v>
      </c>
      <c r="AH2038" s="71">
        <v>0.81</v>
      </c>
      <c r="AI2038" s="72">
        <f t="shared" si="471"/>
        <v>1</v>
      </c>
      <c r="AJ2038" s="73">
        <f t="shared" si="472"/>
        <v>0.53846153846153844</v>
      </c>
      <c r="AK2038" s="73">
        <v>0.70834941809745677</v>
      </c>
      <c r="AL2038" s="95">
        <f t="shared" si="473"/>
        <v>0</v>
      </c>
      <c r="AM2038" s="107">
        <v>0</v>
      </c>
      <c r="AN2038" s="98">
        <f t="shared" si="474"/>
        <v>0</v>
      </c>
      <c r="AO2038" s="99" t="e">
        <f>SUMIF([1]Sheet1!$AB:$AB,E2038,[1]Sheet1!$AA:$AA)</f>
        <v>#VALUE!</v>
      </c>
      <c r="AP2038" s="100">
        <f t="shared" si="475"/>
        <v>1</v>
      </c>
      <c r="AQ2038" s="97">
        <f t="shared" si="476"/>
        <v>0</v>
      </c>
      <c r="AR2038" s="100">
        <f t="shared" si="477"/>
        <v>1</v>
      </c>
      <c r="AS2038" s="101">
        <f t="shared" si="478"/>
        <v>9.3468723368659634E-2</v>
      </c>
      <c r="AT2038" s="100">
        <v>0.13382829726409717</v>
      </c>
      <c r="AU2038" s="108">
        <f t="shared" si="479"/>
        <v>1</v>
      </c>
    </row>
    <row r="2039" spans="1:47" hidden="1">
      <c r="A2039" s="21">
        <v>44927</v>
      </c>
      <c r="B2039" s="22" t="s">
        <v>13</v>
      </c>
      <c r="C2039" s="22" t="s">
        <v>1697</v>
      </c>
      <c r="D2039" s="22" t="s">
        <v>2096</v>
      </c>
      <c r="E2039" s="22">
        <v>1000270933</v>
      </c>
      <c r="F2039" s="22" t="s">
        <v>32</v>
      </c>
      <c r="G2039" s="22">
        <v>1069292</v>
      </c>
      <c r="H2039" s="36" t="s">
        <v>20</v>
      </c>
      <c r="I2039" s="4" t="s">
        <v>3538</v>
      </c>
      <c r="J2039" s="4" t="s">
        <v>3575</v>
      </c>
      <c r="K2039" s="25">
        <v>2223.4927402799999</v>
      </c>
      <c r="L2039" s="25">
        <v>2223.4927402799999</v>
      </c>
      <c r="M2039" s="26">
        <v>0</v>
      </c>
      <c r="N2039" s="26">
        <v>0</v>
      </c>
      <c r="O2039" s="26">
        <v>13</v>
      </c>
      <c r="P2039" s="26">
        <v>0</v>
      </c>
      <c r="Q2039" s="26">
        <v>2080.1999999999998</v>
      </c>
      <c r="R2039" s="27">
        <v>0</v>
      </c>
      <c r="S2039" s="27">
        <v>132230.00000000003</v>
      </c>
      <c r="T2039" s="28">
        <v>0</v>
      </c>
      <c r="U2039" s="27">
        <v>132230</v>
      </c>
      <c r="V2039" s="29">
        <v>0</v>
      </c>
      <c r="W2039" s="26">
        <v>10</v>
      </c>
      <c r="X2039" s="30">
        <f t="shared" si="465"/>
        <v>13</v>
      </c>
      <c r="Y2039" s="31">
        <f t="shared" si="466"/>
        <v>2080.1999999999998</v>
      </c>
      <c r="Z2039" s="31">
        <f t="shared" si="467"/>
        <v>132230.00000000003</v>
      </c>
      <c r="AA2039" s="31">
        <f t="shared" si="468"/>
        <v>132230</v>
      </c>
      <c r="AB2039" s="5">
        <v>10</v>
      </c>
      <c r="AC2039" s="6">
        <v>0</v>
      </c>
      <c r="AD2039" s="30">
        <v>0</v>
      </c>
      <c r="AE2039" s="67">
        <f t="shared" si="469"/>
        <v>0.76923076923076927</v>
      </c>
      <c r="AF2039" s="70">
        <f>IF(C2039=Sheet6!$E$3,Sheet6!$E$4,IF('January 2023'!C2039=Sheet6!$F$3,Sheet6!$F$4,IF('January 2023'!C2039=Sheet6!$G$3,Sheet6!$G$4,IF('January 2023'!C2039=Sheet6!$H$3,Sheet6!$H$4,IF('January 2023'!C2039=Sheet6!$I$3,Sheet6!$I$4,IF('January 2023'!C2039=Sheet6!$J$3,Sheet6!$J$4,IF('January 2023'!C2039=Sheet6!$K$3,Sheet6!$K$4,IF('January 2023'!C2039=Sheet6!$L$3,Sheet6!$L$4))))))))</f>
        <v>0.13382829726409717</v>
      </c>
      <c r="AG2039" s="74">
        <f t="shared" si="470"/>
        <v>0.93555511215118448</v>
      </c>
      <c r="AH2039" s="71">
        <v>0.81</v>
      </c>
      <c r="AI2039" s="72">
        <f t="shared" si="471"/>
        <v>1</v>
      </c>
      <c r="AJ2039" s="73">
        <f t="shared" si="472"/>
        <v>0.76923076923076927</v>
      </c>
      <c r="AK2039" s="73">
        <v>0.70834941809745677</v>
      </c>
      <c r="AL2039" s="95">
        <f t="shared" si="473"/>
        <v>1</v>
      </c>
      <c r="AM2039" s="107">
        <v>0</v>
      </c>
      <c r="AN2039" s="98">
        <f t="shared" si="474"/>
        <v>0</v>
      </c>
      <c r="AO2039" s="99" t="e">
        <f>SUMIF([1]Sheet1!$AB:$AB,E2039,[1]Sheet1!$AA:$AA)</f>
        <v>#VALUE!</v>
      </c>
      <c r="AP2039" s="100">
        <f t="shared" si="475"/>
        <v>1</v>
      </c>
      <c r="AQ2039" s="97">
        <f t="shared" si="476"/>
        <v>0</v>
      </c>
      <c r="AR2039" s="100">
        <f t="shared" si="477"/>
        <v>0.99999999999999978</v>
      </c>
      <c r="AS2039" s="101">
        <f t="shared" si="478"/>
        <v>6.4444887848815746E-2</v>
      </c>
      <c r="AT2039" s="100">
        <v>0.13382829726409717</v>
      </c>
      <c r="AU2039" s="108">
        <f t="shared" si="479"/>
        <v>1</v>
      </c>
    </row>
    <row r="2040" spans="1:47" hidden="1">
      <c r="A2040" s="21">
        <v>44927</v>
      </c>
      <c r="B2040" s="23" t="s">
        <v>13</v>
      </c>
      <c r="C2040" s="23" t="s">
        <v>1697</v>
      </c>
      <c r="D2040" s="23" t="s">
        <v>2044</v>
      </c>
      <c r="E2040" s="23">
        <v>1000267609</v>
      </c>
      <c r="F2040" s="23" t="s">
        <v>32</v>
      </c>
      <c r="G2040" s="22">
        <v>1069250</v>
      </c>
      <c r="H2040" s="36" t="s">
        <v>20</v>
      </c>
      <c r="I2040" s="4" t="s">
        <v>3535</v>
      </c>
      <c r="J2040" s="4" t="s">
        <v>3572</v>
      </c>
      <c r="K2040" s="24">
        <v>2213.7000000000116</v>
      </c>
      <c r="L2040" s="24">
        <v>2213.7000000000116</v>
      </c>
      <c r="M2040" s="29">
        <v>0</v>
      </c>
      <c r="N2040" s="29">
        <v>0</v>
      </c>
      <c r="O2040" s="29">
        <v>8</v>
      </c>
      <c r="P2040" s="29">
        <v>0</v>
      </c>
      <c r="Q2040" s="29">
        <v>2128.7000000000003</v>
      </c>
      <c r="R2040" s="28">
        <v>0</v>
      </c>
      <c r="S2040" s="28">
        <v>135716.06</v>
      </c>
      <c r="T2040" s="28">
        <v>0</v>
      </c>
      <c r="U2040" s="28">
        <v>146300</v>
      </c>
      <c r="V2040" s="29">
        <v>0</v>
      </c>
      <c r="W2040" s="29">
        <v>6</v>
      </c>
      <c r="X2040" s="32">
        <f t="shared" si="465"/>
        <v>8</v>
      </c>
      <c r="Y2040" s="33">
        <f t="shared" si="466"/>
        <v>2128.7000000000003</v>
      </c>
      <c r="Z2040" s="33">
        <f t="shared" si="467"/>
        <v>135716.06</v>
      </c>
      <c r="AA2040" s="33">
        <f t="shared" si="468"/>
        <v>146300</v>
      </c>
      <c r="AB2040" s="5">
        <v>6</v>
      </c>
      <c r="AC2040" s="6">
        <v>0</v>
      </c>
      <c r="AD2040" s="32">
        <v>0</v>
      </c>
      <c r="AE2040" s="67">
        <f t="shared" si="469"/>
        <v>0.75</v>
      </c>
      <c r="AF2040" s="70">
        <f>IF(C2040=Sheet6!$E$3,Sheet6!$E$4,IF('January 2023'!C2040=Sheet6!$F$3,Sheet6!$F$4,IF('January 2023'!C2040=Sheet6!$G$3,Sheet6!$G$4,IF('January 2023'!C2040=Sheet6!$H$3,Sheet6!$H$4,IF('January 2023'!C2040=Sheet6!$I$3,Sheet6!$I$4,IF('January 2023'!C2040=Sheet6!$J$3,Sheet6!$J$4,IF('January 2023'!C2040=Sheet6!$K$3,Sheet6!$K$4,IF('January 2023'!C2040=Sheet6!$L$3,Sheet6!$L$4))))))))</f>
        <v>0.13382829726409717</v>
      </c>
      <c r="AG2040" s="74">
        <f t="shared" si="470"/>
        <v>0.96160274653294897</v>
      </c>
      <c r="AH2040" s="71">
        <v>0.81</v>
      </c>
      <c r="AI2040" s="72">
        <f t="shared" si="471"/>
        <v>1</v>
      </c>
      <c r="AJ2040" s="73">
        <f t="shared" si="472"/>
        <v>0.75</v>
      </c>
      <c r="AK2040" s="73">
        <v>0.70834941809745677</v>
      </c>
      <c r="AL2040" s="95">
        <f t="shared" si="473"/>
        <v>1</v>
      </c>
      <c r="AM2040" s="107">
        <v>0</v>
      </c>
      <c r="AN2040" s="98">
        <f t="shared" si="474"/>
        <v>0</v>
      </c>
      <c r="AO2040" s="99" t="e">
        <f>SUMIF([1]Sheet1!$AB:$AB,E2040,[1]Sheet1!$AA:$AA)</f>
        <v>#VALUE!</v>
      </c>
      <c r="AP2040" s="100">
        <f t="shared" si="475"/>
        <v>1</v>
      </c>
      <c r="AQ2040" s="97">
        <f t="shared" si="476"/>
        <v>0</v>
      </c>
      <c r="AR2040" s="100">
        <f t="shared" si="477"/>
        <v>1.0779859067526718</v>
      </c>
      <c r="AS2040" s="101">
        <f t="shared" si="478"/>
        <v>-3.659420865718066E-2</v>
      </c>
      <c r="AT2040" s="100">
        <v>0.13382829726409717</v>
      </c>
      <c r="AU2040" s="108">
        <f t="shared" si="479"/>
        <v>1</v>
      </c>
    </row>
    <row r="2041" spans="1:47" hidden="1">
      <c r="A2041" s="21">
        <v>44927</v>
      </c>
      <c r="B2041" s="23" t="s">
        <v>13</v>
      </c>
      <c r="C2041" s="23" t="s">
        <v>1697</v>
      </c>
      <c r="D2041" s="23" t="s">
        <v>1976</v>
      </c>
      <c r="E2041" s="23">
        <v>1000267573</v>
      </c>
      <c r="F2041" s="23" t="s">
        <v>32</v>
      </c>
      <c r="G2041" s="22">
        <v>1069250</v>
      </c>
      <c r="H2041" s="36" t="s">
        <v>20</v>
      </c>
      <c r="I2041" s="4" t="s">
        <v>3536</v>
      </c>
      <c r="J2041" s="4" t="s">
        <v>3573</v>
      </c>
      <c r="K2041" s="24">
        <v>2187.6999999999825</v>
      </c>
      <c r="L2041" s="24">
        <v>2187.6999999999825</v>
      </c>
      <c r="M2041" s="29">
        <v>0</v>
      </c>
      <c r="N2041" s="29">
        <v>0</v>
      </c>
      <c r="O2041" s="29">
        <v>15</v>
      </c>
      <c r="P2041" s="29">
        <v>0</v>
      </c>
      <c r="Q2041" s="29">
        <v>2165.9</v>
      </c>
      <c r="R2041" s="28">
        <v>0</v>
      </c>
      <c r="S2041" s="28">
        <v>140186</v>
      </c>
      <c r="T2041" s="28">
        <v>0</v>
      </c>
      <c r="U2041" s="28">
        <v>151900</v>
      </c>
      <c r="V2041" s="29">
        <v>0</v>
      </c>
      <c r="W2041" s="29">
        <v>13</v>
      </c>
      <c r="X2041" s="32">
        <f t="shared" si="465"/>
        <v>15</v>
      </c>
      <c r="Y2041" s="33">
        <f t="shared" si="466"/>
        <v>2165.9</v>
      </c>
      <c r="Z2041" s="33">
        <f t="shared" si="467"/>
        <v>140186</v>
      </c>
      <c r="AA2041" s="33">
        <f t="shared" si="468"/>
        <v>151900</v>
      </c>
      <c r="AB2041" s="5">
        <v>13</v>
      </c>
      <c r="AC2041" s="6">
        <v>0</v>
      </c>
      <c r="AD2041" s="32">
        <v>0</v>
      </c>
      <c r="AE2041" s="67">
        <f t="shared" si="469"/>
        <v>0.8666666666666667</v>
      </c>
      <c r="AF2041" s="70">
        <f>IF(C2041=Sheet6!$E$3,Sheet6!$E$4,IF('January 2023'!C2041=Sheet6!$F$3,Sheet6!$F$4,IF('January 2023'!C2041=Sheet6!$G$3,Sheet6!$G$4,IF('January 2023'!C2041=Sheet6!$H$3,Sheet6!$H$4,IF('January 2023'!C2041=Sheet6!$I$3,Sheet6!$I$4,IF('January 2023'!C2041=Sheet6!$J$3,Sheet6!$J$4,IF('January 2023'!C2041=Sheet6!$K$3,Sheet6!$K$4,IF('January 2023'!C2041=Sheet6!$L$3,Sheet6!$L$4))))))))</f>
        <v>0.13382829726409717</v>
      </c>
      <c r="AG2041" s="74">
        <f t="shared" si="470"/>
        <v>0.99003519678201646</v>
      </c>
      <c r="AH2041" s="71">
        <v>0.81</v>
      </c>
      <c r="AI2041" s="72">
        <f t="shared" si="471"/>
        <v>1</v>
      </c>
      <c r="AJ2041" s="73">
        <f t="shared" si="472"/>
        <v>0.8666666666666667</v>
      </c>
      <c r="AK2041" s="73">
        <v>0.70834941809745677</v>
      </c>
      <c r="AL2041" s="95">
        <f t="shared" si="473"/>
        <v>1</v>
      </c>
      <c r="AM2041" s="107">
        <v>0</v>
      </c>
      <c r="AN2041" s="98">
        <f t="shared" si="474"/>
        <v>0</v>
      </c>
      <c r="AO2041" s="99" t="e">
        <f>SUMIF([1]Sheet1!$AB:$AB,E2041,[1]Sheet1!$AA:$AA)</f>
        <v>#VALUE!</v>
      </c>
      <c r="AP2041" s="100">
        <f t="shared" si="475"/>
        <v>1</v>
      </c>
      <c r="AQ2041" s="97">
        <f t="shared" si="476"/>
        <v>0</v>
      </c>
      <c r="AR2041" s="100">
        <f t="shared" si="477"/>
        <v>1.0835604125946956</v>
      </c>
      <c r="AS2041" s="101">
        <f t="shared" si="478"/>
        <v>-7.2762946308392307E-2</v>
      </c>
      <c r="AT2041" s="100">
        <v>0.13382829726409717</v>
      </c>
      <c r="AU2041" s="108">
        <f t="shared" si="479"/>
        <v>1</v>
      </c>
    </row>
    <row r="2042" spans="1:47" hidden="1">
      <c r="A2042" s="21">
        <v>44927</v>
      </c>
      <c r="B2042" s="22" t="s">
        <v>13</v>
      </c>
      <c r="C2042" s="22" t="s">
        <v>1697</v>
      </c>
      <c r="D2042" s="22" t="s">
        <v>2131</v>
      </c>
      <c r="E2042" s="22">
        <v>1000283548</v>
      </c>
      <c r="F2042" s="22" t="s">
        <v>32</v>
      </c>
      <c r="G2042" s="22">
        <v>1069246</v>
      </c>
      <c r="H2042" s="36" t="s">
        <v>20</v>
      </c>
      <c r="I2042" s="4" t="s">
        <v>3535</v>
      </c>
      <c r="J2042" s="4" t="s">
        <v>3572</v>
      </c>
      <c r="K2042" s="25">
        <v>2100.8000000000175</v>
      </c>
      <c r="L2042" s="25">
        <v>2100.8000000000175</v>
      </c>
      <c r="M2042" s="26">
        <v>0</v>
      </c>
      <c r="N2042" s="26">
        <v>0</v>
      </c>
      <c r="O2042" s="26">
        <v>3</v>
      </c>
      <c r="P2042" s="26">
        <v>0</v>
      </c>
      <c r="Q2042" s="26">
        <v>109.5</v>
      </c>
      <c r="R2042" s="27">
        <v>0</v>
      </c>
      <c r="S2042" s="27">
        <v>7320</v>
      </c>
      <c r="T2042" s="28">
        <v>0</v>
      </c>
      <c r="U2042" s="27">
        <v>10800</v>
      </c>
      <c r="V2042" s="29">
        <v>0</v>
      </c>
      <c r="W2042" s="26">
        <v>2</v>
      </c>
      <c r="X2042" s="30">
        <f t="shared" si="465"/>
        <v>3</v>
      </c>
      <c r="Y2042" s="31">
        <f t="shared" si="466"/>
        <v>109.5</v>
      </c>
      <c r="Z2042" s="31">
        <f t="shared" si="467"/>
        <v>7320</v>
      </c>
      <c r="AA2042" s="31">
        <f t="shared" si="468"/>
        <v>10800</v>
      </c>
      <c r="AB2042" s="5">
        <v>2</v>
      </c>
      <c r="AC2042" s="6">
        <v>0</v>
      </c>
      <c r="AD2042" s="30">
        <v>0</v>
      </c>
      <c r="AE2042" s="67">
        <f t="shared" si="469"/>
        <v>0.66666666666666663</v>
      </c>
      <c r="AF2042" s="70">
        <f>IF(C2042=Sheet6!$E$3,Sheet6!$E$4,IF('January 2023'!C2042=Sheet6!$F$3,Sheet6!$F$4,IF('January 2023'!C2042=Sheet6!$G$3,Sheet6!$G$4,IF('January 2023'!C2042=Sheet6!$H$3,Sheet6!$H$4,IF('January 2023'!C2042=Sheet6!$I$3,Sheet6!$I$4,IF('January 2023'!C2042=Sheet6!$J$3,Sheet6!$J$4,IF('January 2023'!C2042=Sheet6!$K$3,Sheet6!$K$4,IF('January 2023'!C2042=Sheet6!$L$3,Sheet6!$L$4))))))))</f>
        <v>0.13382829726409717</v>
      </c>
      <c r="AG2042" s="74">
        <f t="shared" si="470"/>
        <v>5.2123000761614191E-2</v>
      </c>
      <c r="AH2042" s="71">
        <v>0.81</v>
      </c>
      <c r="AI2042" s="72">
        <f t="shared" si="471"/>
        <v>0</v>
      </c>
      <c r="AJ2042" s="73">
        <f t="shared" si="472"/>
        <v>0.66666666666666663</v>
      </c>
      <c r="AK2042" s="73">
        <v>0.70834941809745677</v>
      </c>
      <c r="AL2042" s="95">
        <f t="shared" si="473"/>
        <v>0</v>
      </c>
      <c r="AM2042" s="107">
        <v>0</v>
      </c>
      <c r="AN2042" s="98">
        <f t="shared" si="474"/>
        <v>1592.1480000000142</v>
      </c>
      <c r="AO2042" s="99" t="e">
        <f>SUMIF([1]Sheet1!$AB:$AB,E2042,[1]Sheet1!$AA:$AA)</f>
        <v>#VALUE!</v>
      </c>
      <c r="AP2042" s="100" t="str">
        <f t="shared" si="475"/>
        <v/>
      </c>
      <c r="AQ2042" s="97">
        <f t="shared" si="476"/>
        <v>1</v>
      </c>
      <c r="AR2042" s="100">
        <f t="shared" si="477"/>
        <v>1.4754098360655739</v>
      </c>
      <c r="AS2042" s="101">
        <f t="shared" si="478"/>
        <v>0.92309721199106098</v>
      </c>
      <c r="AT2042" s="100">
        <v>0.13382829726409717</v>
      </c>
      <c r="AU2042" s="108">
        <f t="shared" si="479"/>
        <v>0</v>
      </c>
    </row>
    <row r="2043" spans="1:47" hidden="1">
      <c r="A2043" s="21">
        <v>44927</v>
      </c>
      <c r="B2043" s="23" t="s">
        <v>13</v>
      </c>
      <c r="C2043" s="23" t="s">
        <v>1697</v>
      </c>
      <c r="D2043" s="23" t="s">
        <v>2105</v>
      </c>
      <c r="E2043" s="23">
        <v>1001956410</v>
      </c>
      <c r="F2043" s="23" t="s">
        <v>32</v>
      </c>
      <c r="G2043" s="22">
        <v>1069250</v>
      </c>
      <c r="H2043" s="36" t="s">
        <v>20</v>
      </c>
      <c r="I2043" s="4" t="s">
        <v>3535</v>
      </c>
      <c r="J2043" s="4" t="s">
        <v>3572</v>
      </c>
      <c r="K2043" s="24">
        <v>2082.3499999999913</v>
      </c>
      <c r="L2043" s="24">
        <v>2082.3499999999913</v>
      </c>
      <c r="M2043" s="29">
        <v>0</v>
      </c>
      <c r="N2043" s="29">
        <v>0</v>
      </c>
      <c r="O2043" s="29">
        <v>8</v>
      </c>
      <c r="P2043" s="29">
        <v>0</v>
      </c>
      <c r="Q2043" s="29">
        <v>1398.4</v>
      </c>
      <c r="R2043" s="28">
        <v>0</v>
      </c>
      <c r="S2043" s="28">
        <v>88823.93</v>
      </c>
      <c r="T2043" s="28">
        <v>0</v>
      </c>
      <c r="U2043" s="28">
        <v>88700</v>
      </c>
      <c r="V2043" s="29">
        <v>0</v>
      </c>
      <c r="W2043" s="29">
        <v>7</v>
      </c>
      <c r="X2043" s="32">
        <f t="shared" si="465"/>
        <v>8</v>
      </c>
      <c r="Y2043" s="33">
        <f t="shared" si="466"/>
        <v>1398.4</v>
      </c>
      <c r="Z2043" s="33">
        <f t="shared" si="467"/>
        <v>88823.93</v>
      </c>
      <c r="AA2043" s="33">
        <f t="shared" si="468"/>
        <v>88700</v>
      </c>
      <c r="AB2043" s="5">
        <v>7</v>
      </c>
      <c r="AC2043" s="6">
        <v>0</v>
      </c>
      <c r="AD2043" s="32">
        <v>0</v>
      </c>
      <c r="AE2043" s="67">
        <f t="shared" si="469"/>
        <v>0.875</v>
      </c>
      <c r="AF2043" s="70">
        <f>IF(C2043=Sheet6!$E$3,Sheet6!$E$4,IF('January 2023'!C2043=Sheet6!$F$3,Sheet6!$F$4,IF('January 2023'!C2043=Sheet6!$G$3,Sheet6!$G$4,IF('January 2023'!C2043=Sheet6!$H$3,Sheet6!$H$4,IF('January 2023'!C2043=Sheet6!$I$3,Sheet6!$I$4,IF('January 2023'!C2043=Sheet6!$J$3,Sheet6!$J$4,IF('January 2023'!C2043=Sheet6!$K$3,Sheet6!$K$4,IF('January 2023'!C2043=Sheet6!$L$3,Sheet6!$L$4))))))))</f>
        <v>0.13382829726409717</v>
      </c>
      <c r="AG2043" s="74">
        <f t="shared" si="470"/>
        <v>0.67154897111436884</v>
      </c>
      <c r="AH2043" s="71">
        <v>0.81</v>
      </c>
      <c r="AI2043" s="72">
        <f t="shared" si="471"/>
        <v>0</v>
      </c>
      <c r="AJ2043" s="73">
        <f t="shared" si="472"/>
        <v>0.875</v>
      </c>
      <c r="AK2043" s="73">
        <v>0.70834941809745677</v>
      </c>
      <c r="AL2043" s="95">
        <f t="shared" si="473"/>
        <v>1</v>
      </c>
      <c r="AM2043" s="107">
        <v>0</v>
      </c>
      <c r="AN2043" s="98">
        <f t="shared" si="474"/>
        <v>288.30349999999294</v>
      </c>
      <c r="AO2043" s="99" t="e">
        <f>SUMIF([1]Sheet1!$AB:$AB,E2043,[1]Sheet1!$AA:$AA)</f>
        <v>#VALUE!</v>
      </c>
      <c r="AP2043" s="100" t="str">
        <f t="shared" si="475"/>
        <v/>
      </c>
      <c r="AQ2043" s="97">
        <f t="shared" si="476"/>
        <v>1</v>
      </c>
      <c r="AR2043" s="100">
        <f t="shared" si="477"/>
        <v>0.99860476788180852</v>
      </c>
      <c r="AS2043" s="101">
        <f t="shared" si="478"/>
        <v>0.32938799557906839</v>
      </c>
      <c r="AT2043" s="100">
        <v>0.13382829726409717</v>
      </c>
      <c r="AU2043" s="108">
        <f t="shared" si="479"/>
        <v>0</v>
      </c>
    </row>
    <row r="2044" spans="1:47" hidden="1">
      <c r="A2044" s="21">
        <v>44927</v>
      </c>
      <c r="B2044" s="22" t="s">
        <v>13</v>
      </c>
      <c r="C2044" s="22" t="s">
        <v>1697</v>
      </c>
      <c r="D2044" s="22" t="s">
        <v>2123</v>
      </c>
      <c r="E2044" s="22">
        <v>1000274873</v>
      </c>
      <c r="F2044" s="22" t="s">
        <v>32</v>
      </c>
      <c r="G2044" s="22">
        <v>1069246</v>
      </c>
      <c r="H2044" s="36" t="s">
        <v>20</v>
      </c>
      <c r="I2044" s="4" t="s">
        <v>3537</v>
      </c>
      <c r="J2044" s="4" t="s">
        <v>3574</v>
      </c>
      <c r="K2044" s="25">
        <v>2005.3999999999942</v>
      </c>
      <c r="L2044" s="25">
        <v>2005.3999999999942</v>
      </c>
      <c r="M2044" s="26">
        <v>0</v>
      </c>
      <c r="N2044" s="26">
        <v>0</v>
      </c>
      <c r="O2044" s="26">
        <v>6</v>
      </c>
      <c r="P2044" s="26">
        <v>0</v>
      </c>
      <c r="Q2044" s="26">
        <v>995.40000000000009</v>
      </c>
      <c r="R2044" s="27">
        <v>0</v>
      </c>
      <c r="S2044" s="27">
        <v>63531.11</v>
      </c>
      <c r="T2044" s="28">
        <v>0</v>
      </c>
      <c r="U2044" s="27">
        <v>79250</v>
      </c>
      <c r="V2044" s="29">
        <v>0</v>
      </c>
      <c r="W2044" s="26">
        <v>6</v>
      </c>
      <c r="X2044" s="30">
        <f t="shared" si="465"/>
        <v>6</v>
      </c>
      <c r="Y2044" s="31">
        <f t="shared" si="466"/>
        <v>995.40000000000009</v>
      </c>
      <c r="Z2044" s="31">
        <f t="shared" si="467"/>
        <v>63531.11</v>
      </c>
      <c r="AA2044" s="31">
        <f t="shared" si="468"/>
        <v>79250</v>
      </c>
      <c r="AB2044" s="5">
        <v>6</v>
      </c>
      <c r="AC2044" s="6">
        <v>0</v>
      </c>
      <c r="AD2044" s="30">
        <v>0</v>
      </c>
      <c r="AE2044" s="67">
        <f t="shared" si="469"/>
        <v>1</v>
      </c>
      <c r="AF2044" s="70">
        <f>IF(C2044=Sheet6!$E$3,Sheet6!$E$4,IF('January 2023'!C2044=Sheet6!$F$3,Sheet6!$F$4,IF('January 2023'!C2044=Sheet6!$G$3,Sheet6!$G$4,IF('January 2023'!C2044=Sheet6!$H$3,Sheet6!$H$4,IF('January 2023'!C2044=Sheet6!$I$3,Sheet6!$I$4,IF('January 2023'!C2044=Sheet6!$J$3,Sheet6!$J$4,IF('January 2023'!C2044=Sheet6!$K$3,Sheet6!$K$4,IF('January 2023'!C2044=Sheet6!$L$3,Sheet6!$L$4))))))))</f>
        <v>0.13382829726409717</v>
      </c>
      <c r="AG2044" s="74">
        <f t="shared" si="470"/>
        <v>0.49635982846315096</v>
      </c>
      <c r="AH2044" s="71">
        <v>0.81</v>
      </c>
      <c r="AI2044" s="72">
        <f t="shared" si="471"/>
        <v>0</v>
      </c>
      <c r="AJ2044" s="73">
        <f t="shared" si="472"/>
        <v>1</v>
      </c>
      <c r="AK2044" s="73">
        <v>0.70834941809745677</v>
      </c>
      <c r="AL2044" s="95">
        <f t="shared" si="473"/>
        <v>1</v>
      </c>
      <c r="AM2044" s="107">
        <v>0</v>
      </c>
      <c r="AN2044" s="98">
        <f t="shared" si="474"/>
        <v>628.97399999999539</v>
      </c>
      <c r="AO2044" s="99" t="e">
        <f>SUMIF([1]Sheet1!$AB:$AB,E2044,[1]Sheet1!$AA:$AA)</f>
        <v>#VALUE!</v>
      </c>
      <c r="AP2044" s="100" t="str">
        <f t="shared" si="475"/>
        <v/>
      </c>
      <c r="AQ2044" s="97">
        <f t="shared" si="476"/>
        <v>1</v>
      </c>
      <c r="AR2044" s="100">
        <f t="shared" si="477"/>
        <v>1.2474203583094958</v>
      </c>
      <c r="AS2044" s="101">
        <f t="shared" si="478"/>
        <v>0.38083064492805629</v>
      </c>
      <c r="AT2044" s="100">
        <v>0.13382829726409717</v>
      </c>
      <c r="AU2044" s="108">
        <f t="shared" si="479"/>
        <v>0</v>
      </c>
    </row>
    <row r="2045" spans="1:47" hidden="1">
      <c r="A2045" s="21">
        <v>44927</v>
      </c>
      <c r="B2045" s="22" t="s">
        <v>13</v>
      </c>
      <c r="C2045" s="22" t="s">
        <v>1697</v>
      </c>
      <c r="D2045" s="22" t="s">
        <v>2133</v>
      </c>
      <c r="E2045" s="22">
        <v>1000264778</v>
      </c>
      <c r="F2045" s="22" t="s">
        <v>32</v>
      </c>
      <c r="G2045" s="22">
        <v>1069250</v>
      </c>
      <c r="H2045" s="36" t="s">
        <v>20</v>
      </c>
      <c r="I2045" s="4" t="s">
        <v>3536</v>
      </c>
      <c r="J2045" s="4" t="s">
        <v>3573</v>
      </c>
      <c r="K2045" s="25">
        <v>2004</v>
      </c>
      <c r="L2045" s="25">
        <v>2004</v>
      </c>
      <c r="M2045" s="26">
        <v>0</v>
      </c>
      <c r="N2045" s="26">
        <v>0</v>
      </c>
      <c r="O2045" s="26">
        <v>25</v>
      </c>
      <c r="P2045" s="26">
        <v>0</v>
      </c>
      <c r="Q2045" s="26">
        <v>2813.9</v>
      </c>
      <c r="R2045" s="27">
        <v>0</v>
      </c>
      <c r="S2045" s="27">
        <v>168718.05</v>
      </c>
      <c r="T2045" s="28">
        <v>0</v>
      </c>
      <c r="U2045" s="27">
        <v>186400</v>
      </c>
      <c r="V2045" s="29">
        <v>0</v>
      </c>
      <c r="W2045" s="26">
        <v>15</v>
      </c>
      <c r="X2045" s="30">
        <f t="shared" si="465"/>
        <v>25</v>
      </c>
      <c r="Y2045" s="31">
        <f t="shared" si="466"/>
        <v>2813.9</v>
      </c>
      <c r="Z2045" s="31">
        <f t="shared" si="467"/>
        <v>168718.05</v>
      </c>
      <c r="AA2045" s="31">
        <f t="shared" si="468"/>
        <v>186400</v>
      </c>
      <c r="AB2045" s="5">
        <v>15</v>
      </c>
      <c r="AC2045" s="6">
        <v>0</v>
      </c>
      <c r="AD2045" s="30">
        <v>0</v>
      </c>
      <c r="AE2045" s="67">
        <f t="shared" si="469"/>
        <v>0.6</v>
      </c>
      <c r="AF2045" s="70">
        <f>IF(C2045=Sheet6!$E$3,Sheet6!$E$4,IF('January 2023'!C2045=Sheet6!$F$3,Sheet6!$F$4,IF('January 2023'!C2045=Sheet6!$G$3,Sheet6!$G$4,IF('January 2023'!C2045=Sheet6!$H$3,Sheet6!$H$4,IF('January 2023'!C2045=Sheet6!$I$3,Sheet6!$I$4,IF('January 2023'!C2045=Sheet6!$J$3,Sheet6!$J$4,IF('January 2023'!C2045=Sheet6!$K$3,Sheet6!$K$4,IF('January 2023'!C2045=Sheet6!$L$3,Sheet6!$L$4))))))))</f>
        <v>0.13382829726409717</v>
      </c>
      <c r="AG2045" s="74">
        <f t="shared" si="470"/>
        <v>1.4041417165668664</v>
      </c>
      <c r="AH2045" s="71">
        <v>0.81</v>
      </c>
      <c r="AI2045" s="72">
        <f t="shared" si="471"/>
        <v>1</v>
      </c>
      <c r="AJ2045" s="73">
        <f t="shared" si="472"/>
        <v>0.6</v>
      </c>
      <c r="AK2045" s="73">
        <v>0.70834941809745677</v>
      </c>
      <c r="AL2045" s="95">
        <f t="shared" si="473"/>
        <v>0</v>
      </c>
      <c r="AM2045" s="107">
        <v>0</v>
      </c>
      <c r="AN2045" s="98">
        <f t="shared" si="474"/>
        <v>0</v>
      </c>
      <c r="AO2045" s="99" t="e">
        <f>SUMIF([1]Sheet1!$AB:$AB,E2045,[1]Sheet1!$AA:$AA)</f>
        <v>#VALUE!</v>
      </c>
      <c r="AP2045" s="100">
        <f t="shared" si="475"/>
        <v>1</v>
      </c>
      <c r="AQ2045" s="97">
        <f t="shared" si="476"/>
        <v>0</v>
      </c>
      <c r="AR2045" s="100">
        <f t="shared" si="477"/>
        <v>1.1048017683940752</v>
      </c>
      <c r="AS2045" s="101">
        <f t="shared" si="478"/>
        <v>-0.55129825153896617</v>
      </c>
      <c r="AT2045" s="100">
        <v>0.13382829726409717</v>
      </c>
      <c r="AU2045" s="108">
        <f t="shared" si="479"/>
        <v>1</v>
      </c>
    </row>
    <row r="2046" spans="1:47" hidden="1">
      <c r="A2046" s="21">
        <v>44927</v>
      </c>
      <c r="B2046" s="23" t="s">
        <v>13</v>
      </c>
      <c r="C2046" s="23" t="s">
        <v>1697</v>
      </c>
      <c r="D2046" s="23" t="s">
        <v>2110</v>
      </c>
      <c r="E2046" s="23">
        <v>1001613424</v>
      </c>
      <c r="F2046" s="23" t="s">
        <v>32</v>
      </c>
      <c r="G2046" s="22">
        <v>1069250</v>
      </c>
      <c r="H2046" s="36" t="s">
        <v>20</v>
      </c>
      <c r="I2046" s="4" t="s">
        <v>3535</v>
      </c>
      <c r="J2046" s="4" t="s">
        <v>3572</v>
      </c>
      <c r="K2046" s="24">
        <v>2001.8300000000163</v>
      </c>
      <c r="L2046" s="24">
        <v>2001.8300000000163</v>
      </c>
      <c r="M2046" s="29">
        <v>0</v>
      </c>
      <c r="N2046" s="29">
        <v>0</v>
      </c>
      <c r="O2046" s="29">
        <v>15</v>
      </c>
      <c r="P2046" s="29">
        <v>0</v>
      </c>
      <c r="Q2046" s="29">
        <v>1445.0999999999997</v>
      </c>
      <c r="R2046" s="28">
        <v>0</v>
      </c>
      <c r="S2046" s="28">
        <v>94196.840000000011</v>
      </c>
      <c r="T2046" s="28">
        <v>0</v>
      </c>
      <c r="U2046" s="28">
        <v>113300</v>
      </c>
      <c r="V2046" s="29">
        <v>0</v>
      </c>
      <c r="W2046" s="29">
        <v>7</v>
      </c>
      <c r="X2046" s="32">
        <f t="shared" si="465"/>
        <v>15</v>
      </c>
      <c r="Y2046" s="33">
        <f t="shared" si="466"/>
        <v>1445.0999999999997</v>
      </c>
      <c r="Z2046" s="33">
        <f t="shared" si="467"/>
        <v>94196.840000000011</v>
      </c>
      <c r="AA2046" s="33">
        <f t="shared" si="468"/>
        <v>113300</v>
      </c>
      <c r="AB2046" s="5">
        <v>7</v>
      </c>
      <c r="AC2046" s="6">
        <v>0</v>
      </c>
      <c r="AD2046" s="32">
        <v>0</v>
      </c>
      <c r="AE2046" s="67">
        <f t="shared" si="469"/>
        <v>0.46666666666666667</v>
      </c>
      <c r="AF2046" s="70">
        <f>IF(C2046=Sheet6!$E$3,Sheet6!$E$4,IF('January 2023'!C2046=Sheet6!$F$3,Sheet6!$F$4,IF('January 2023'!C2046=Sheet6!$G$3,Sheet6!$G$4,IF('January 2023'!C2046=Sheet6!$H$3,Sheet6!$H$4,IF('January 2023'!C2046=Sheet6!$I$3,Sheet6!$I$4,IF('January 2023'!C2046=Sheet6!$J$3,Sheet6!$J$4,IF('January 2023'!C2046=Sheet6!$K$3,Sheet6!$K$4,IF('January 2023'!C2046=Sheet6!$L$3,Sheet6!$L$4))))))))</f>
        <v>0.13382829726409717</v>
      </c>
      <c r="AG2046" s="74">
        <f t="shared" si="470"/>
        <v>0.72188947113390645</v>
      </c>
      <c r="AH2046" s="71">
        <v>0.81</v>
      </c>
      <c r="AI2046" s="72">
        <f t="shared" si="471"/>
        <v>0</v>
      </c>
      <c r="AJ2046" s="73">
        <f t="shared" si="472"/>
        <v>0.46666666666666667</v>
      </c>
      <c r="AK2046" s="73">
        <v>0.70834941809745677</v>
      </c>
      <c r="AL2046" s="95">
        <f t="shared" si="473"/>
        <v>0</v>
      </c>
      <c r="AM2046" s="107">
        <v>0</v>
      </c>
      <c r="AN2046" s="98">
        <f t="shared" si="474"/>
        <v>176.38230000001363</v>
      </c>
      <c r="AO2046" s="99" t="e">
        <f>SUMIF([1]Sheet1!$AB:$AB,E2046,[1]Sheet1!$AA:$AA)</f>
        <v>#VALUE!</v>
      </c>
      <c r="AP2046" s="100" t="str">
        <f t="shared" si="475"/>
        <v/>
      </c>
      <c r="AQ2046" s="97">
        <f t="shared" si="476"/>
        <v>1</v>
      </c>
      <c r="AR2046" s="100">
        <f t="shared" si="477"/>
        <v>1.2028004336451199</v>
      </c>
      <c r="AS2046" s="101">
        <f t="shared" si="478"/>
        <v>0.13171103107629101</v>
      </c>
      <c r="AT2046" s="100">
        <v>0.13382829726409717</v>
      </c>
      <c r="AU2046" s="108">
        <f t="shared" si="479"/>
        <v>1</v>
      </c>
    </row>
    <row r="2047" spans="1:47" hidden="1">
      <c r="A2047" s="21">
        <v>44927</v>
      </c>
      <c r="B2047" s="23" t="s">
        <v>13</v>
      </c>
      <c r="C2047" s="23" t="s">
        <v>1697</v>
      </c>
      <c r="D2047" s="23" t="s">
        <v>2082</v>
      </c>
      <c r="E2047" s="23">
        <v>1000274926</v>
      </c>
      <c r="F2047" s="23" t="s">
        <v>32</v>
      </c>
      <c r="G2047" s="22">
        <v>1069246</v>
      </c>
      <c r="H2047" s="36" t="s">
        <v>20</v>
      </c>
      <c r="I2047" s="4" t="s">
        <v>3536</v>
      </c>
      <c r="J2047" s="4" t="s">
        <v>3573</v>
      </c>
      <c r="K2047" s="24">
        <v>1976.9700000000003</v>
      </c>
      <c r="L2047" s="24">
        <v>1976.9700000000003</v>
      </c>
      <c r="M2047" s="29">
        <v>0</v>
      </c>
      <c r="N2047" s="29">
        <v>0</v>
      </c>
      <c r="O2047" s="29">
        <v>8</v>
      </c>
      <c r="P2047" s="29">
        <v>0</v>
      </c>
      <c r="Q2047" s="29">
        <v>1317.9</v>
      </c>
      <c r="R2047" s="28">
        <v>0</v>
      </c>
      <c r="S2047" s="28">
        <v>83933.13</v>
      </c>
      <c r="T2047" s="28">
        <v>0</v>
      </c>
      <c r="U2047" s="28">
        <v>95500</v>
      </c>
      <c r="V2047" s="29">
        <v>0</v>
      </c>
      <c r="W2047" s="29">
        <v>7</v>
      </c>
      <c r="X2047" s="32">
        <f t="shared" si="465"/>
        <v>8</v>
      </c>
      <c r="Y2047" s="33">
        <f t="shared" si="466"/>
        <v>1317.9</v>
      </c>
      <c r="Z2047" s="33">
        <f t="shared" si="467"/>
        <v>83933.13</v>
      </c>
      <c r="AA2047" s="33">
        <f t="shared" si="468"/>
        <v>95500</v>
      </c>
      <c r="AB2047" s="5">
        <v>7</v>
      </c>
      <c r="AC2047" s="6">
        <v>0</v>
      </c>
      <c r="AD2047" s="32">
        <v>0</v>
      </c>
      <c r="AE2047" s="67">
        <f t="shared" si="469"/>
        <v>0.875</v>
      </c>
      <c r="AF2047" s="70">
        <f>IF(C2047=Sheet6!$E$3,Sheet6!$E$4,IF('January 2023'!C2047=Sheet6!$F$3,Sheet6!$F$4,IF('January 2023'!C2047=Sheet6!$G$3,Sheet6!$G$4,IF('January 2023'!C2047=Sheet6!$H$3,Sheet6!$H$4,IF('January 2023'!C2047=Sheet6!$I$3,Sheet6!$I$4,IF('January 2023'!C2047=Sheet6!$J$3,Sheet6!$J$4,IF('January 2023'!C2047=Sheet6!$K$3,Sheet6!$K$4,IF('January 2023'!C2047=Sheet6!$L$3,Sheet6!$L$4))))))))</f>
        <v>0.13382829726409717</v>
      </c>
      <c r="AG2047" s="74">
        <f t="shared" si="470"/>
        <v>0.66662620070107281</v>
      </c>
      <c r="AH2047" s="71">
        <v>0.81</v>
      </c>
      <c r="AI2047" s="72">
        <f t="shared" si="471"/>
        <v>0</v>
      </c>
      <c r="AJ2047" s="73">
        <f t="shared" si="472"/>
        <v>0.875</v>
      </c>
      <c r="AK2047" s="73">
        <v>0.70834941809745677</v>
      </c>
      <c r="AL2047" s="95">
        <f t="shared" si="473"/>
        <v>1</v>
      </c>
      <c r="AM2047" s="107">
        <v>0</v>
      </c>
      <c r="AN2047" s="98">
        <f t="shared" si="474"/>
        <v>283.44570000000022</v>
      </c>
      <c r="AO2047" s="99" t="e">
        <f>SUMIF([1]Sheet1!$AB:$AB,E2047,[1]Sheet1!$AA:$AA)</f>
        <v>#VALUE!</v>
      </c>
      <c r="AP2047" s="100" t="str">
        <f t="shared" si="475"/>
        <v/>
      </c>
      <c r="AQ2047" s="97">
        <f t="shared" si="476"/>
        <v>1</v>
      </c>
      <c r="AR2047" s="100">
        <f t="shared" si="477"/>
        <v>1.1378105403670755</v>
      </c>
      <c r="AS2047" s="101">
        <f t="shared" si="478"/>
        <v>0.24150568235746184</v>
      </c>
      <c r="AT2047" s="100">
        <v>0.13382829726409717</v>
      </c>
      <c r="AU2047" s="108">
        <f t="shared" si="479"/>
        <v>0</v>
      </c>
    </row>
    <row r="2048" spans="1:47" hidden="1">
      <c r="A2048" s="21">
        <v>44927</v>
      </c>
      <c r="B2048" s="23" t="s">
        <v>13</v>
      </c>
      <c r="C2048" s="23" t="s">
        <v>1697</v>
      </c>
      <c r="D2048" s="23" t="s">
        <v>2129</v>
      </c>
      <c r="E2048" s="23">
        <v>1000280898</v>
      </c>
      <c r="F2048" s="23" t="s">
        <v>32</v>
      </c>
      <c r="G2048" s="22">
        <v>1069292</v>
      </c>
      <c r="H2048" s="36" t="s">
        <v>20</v>
      </c>
      <c r="I2048" s="4" t="s">
        <v>3538</v>
      </c>
      <c r="J2048" s="4" t="s">
        <v>3575</v>
      </c>
      <c r="K2048" s="24">
        <v>1976.8600000000006</v>
      </c>
      <c r="L2048" s="24">
        <v>1976.8600000000006</v>
      </c>
      <c r="M2048" s="29">
        <v>0</v>
      </c>
      <c r="N2048" s="29">
        <v>0</v>
      </c>
      <c r="O2048" s="29">
        <v>15</v>
      </c>
      <c r="P2048" s="29">
        <v>0</v>
      </c>
      <c r="Q2048" s="29">
        <v>2766.8</v>
      </c>
      <c r="R2048" s="28">
        <v>0</v>
      </c>
      <c r="S2048" s="28">
        <v>177546.78999999998</v>
      </c>
      <c r="T2048" s="28">
        <v>0</v>
      </c>
      <c r="U2048" s="28">
        <v>177000</v>
      </c>
      <c r="V2048" s="29">
        <v>0</v>
      </c>
      <c r="W2048" s="29">
        <v>11</v>
      </c>
      <c r="X2048" s="32">
        <f t="shared" si="465"/>
        <v>15</v>
      </c>
      <c r="Y2048" s="33">
        <f t="shared" si="466"/>
        <v>2766.8</v>
      </c>
      <c r="Z2048" s="33">
        <f t="shared" si="467"/>
        <v>177546.78999999998</v>
      </c>
      <c r="AA2048" s="33">
        <f t="shared" si="468"/>
        <v>177000</v>
      </c>
      <c r="AB2048" s="5">
        <v>11</v>
      </c>
      <c r="AC2048" s="6">
        <v>0</v>
      </c>
      <c r="AD2048" s="32">
        <v>0</v>
      </c>
      <c r="AE2048" s="67">
        <f t="shared" si="469"/>
        <v>0.73333333333333328</v>
      </c>
      <c r="AF2048" s="70">
        <f>IF(C2048=Sheet6!$E$3,Sheet6!$E$4,IF('January 2023'!C2048=Sheet6!$F$3,Sheet6!$F$4,IF('January 2023'!C2048=Sheet6!$G$3,Sheet6!$G$4,IF('January 2023'!C2048=Sheet6!$H$3,Sheet6!$H$4,IF('January 2023'!C2048=Sheet6!$I$3,Sheet6!$I$4,IF('January 2023'!C2048=Sheet6!$J$3,Sheet6!$J$4,IF('January 2023'!C2048=Sheet6!$K$3,Sheet6!$K$4,IF('January 2023'!C2048=Sheet6!$L$3,Sheet6!$L$4))))))))</f>
        <v>0.13382829726409717</v>
      </c>
      <c r="AG2048" s="74">
        <f t="shared" si="470"/>
        <v>1.3995932944163973</v>
      </c>
      <c r="AH2048" s="71">
        <v>0.81</v>
      </c>
      <c r="AI2048" s="72">
        <f t="shared" si="471"/>
        <v>1</v>
      </c>
      <c r="AJ2048" s="73">
        <f t="shared" si="472"/>
        <v>0.73333333333333328</v>
      </c>
      <c r="AK2048" s="73">
        <v>0.70834941809745677</v>
      </c>
      <c r="AL2048" s="95">
        <f t="shared" si="473"/>
        <v>1</v>
      </c>
      <c r="AM2048" s="107">
        <v>0</v>
      </c>
      <c r="AN2048" s="98">
        <f t="shared" si="474"/>
        <v>0</v>
      </c>
      <c r="AO2048" s="99" t="e">
        <f>SUMIF([1]Sheet1!$AB:$AB,E2048,[1]Sheet1!$AA:$AA)</f>
        <v>#VALUE!</v>
      </c>
      <c r="AP2048" s="100">
        <f t="shared" si="475"/>
        <v>1</v>
      </c>
      <c r="AQ2048" s="97">
        <f t="shared" si="476"/>
        <v>0</v>
      </c>
      <c r="AR2048" s="100">
        <f t="shared" si="477"/>
        <v>0.99692030478275628</v>
      </c>
      <c r="AS2048" s="101">
        <f t="shared" si="478"/>
        <v>-0.39528297364149689</v>
      </c>
      <c r="AT2048" s="100">
        <v>0.13382829726409717</v>
      </c>
      <c r="AU2048" s="108">
        <f t="shared" si="479"/>
        <v>1</v>
      </c>
    </row>
    <row r="2049" spans="1:47" hidden="1">
      <c r="A2049" s="21">
        <v>44927</v>
      </c>
      <c r="B2049" s="23" t="s">
        <v>13</v>
      </c>
      <c r="C2049" s="23" t="s">
        <v>1697</v>
      </c>
      <c r="D2049" s="23" t="s">
        <v>1999</v>
      </c>
      <c r="E2049" s="23">
        <v>1000280415</v>
      </c>
      <c r="F2049" s="23" t="s">
        <v>32</v>
      </c>
      <c r="G2049" s="22">
        <v>1069292</v>
      </c>
      <c r="H2049" s="36" t="s">
        <v>20</v>
      </c>
      <c r="I2049" s="4" t="s">
        <v>3538</v>
      </c>
      <c r="J2049" s="4" t="s">
        <v>3575</v>
      </c>
      <c r="K2049" s="24">
        <v>1958.8999999999942</v>
      </c>
      <c r="L2049" s="24">
        <v>1958.8999999999942</v>
      </c>
      <c r="M2049" s="29">
        <v>0</v>
      </c>
      <c r="N2049" s="29">
        <v>0</v>
      </c>
      <c r="O2049" s="29">
        <v>11</v>
      </c>
      <c r="P2049" s="29">
        <v>0</v>
      </c>
      <c r="Q2049" s="29">
        <v>2059.4</v>
      </c>
      <c r="R2049" s="28">
        <v>0</v>
      </c>
      <c r="S2049" s="28">
        <v>134979.37</v>
      </c>
      <c r="T2049" s="28">
        <v>0</v>
      </c>
      <c r="U2049" s="28">
        <v>134500</v>
      </c>
      <c r="V2049" s="29">
        <v>0</v>
      </c>
      <c r="W2049" s="29">
        <v>10</v>
      </c>
      <c r="X2049" s="32">
        <f t="shared" si="465"/>
        <v>11</v>
      </c>
      <c r="Y2049" s="33">
        <f t="shared" si="466"/>
        <v>2059.4</v>
      </c>
      <c r="Z2049" s="33">
        <f t="shared" si="467"/>
        <v>134979.37</v>
      </c>
      <c r="AA2049" s="33">
        <f t="shared" si="468"/>
        <v>134500</v>
      </c>
      <c r="AB2049" s="5">
        <v>10</v>
      </c>
      <c r="AC2049" s="6">
        <v>0</v>
      </c>
      <c r="AD2049" s="32">
        <v>0</v>
      </c>
      <c r="AE2049" s="67">
        <f t="shared" si="469"/>
        <v>0.90909090909090906</v>
      </c>
      <c r="AF2049" s="70">
        <f>IF(C2049=Sheet6!$E$3,Sheet6!$E$4,IF('January 2023'!C2049=Sheet6!$F$3,Sheet6!$F$4,IF('January 2023'!C2049=Sheet6!$G$3,Sheet6!$G$4,IF('January 2023'!C2049=Sheet6!$H$3,Sheet6!$H$4,IF('January 2023'!C2049=Sheet6!$I$3,Sheet6!$I$4,IF('January 2023'!C2049=Sheet6!$J$3,Sheet6!$J$4,IF('January 2023'!C2049=Sheet6!$K$3,Sheet6!$K$4,IF('January 2023'!C2049=Sheet6!$L$3,Sheet6!$L$4))))))))</f>
        <v>0.13382829726409717</v>
      </c>
      <c r="AG2049" s="74">
        <f t="shared" si="470"/>
        <v>1.0513043034356049</v>
      </c>
      <c r="AH2049" s="71">
        <v>0.81</v>
      </c>
      <c r="AI2049" s="72">
        <f t="shared" si="471"/>
        <v>1</v>
      </c>
      <c r="AJ2049" s="73">
        <f t="shared" si="472"/>
        <v>0.90909090909090906</v>
      </c>
      <c r="AK2049" s="73">
        <v>0.70834941809745677</v>
      </c>
      <c r="AL2049" s="95">
        <f t="shared" si="473"/>
        <v>1</v>
      </c>
      <c r="AM2049" s="107">
        <v>0</v>
      </c>
      <c r="AN2049" s="98">
        <f t="shared" si="474"/>
        <v>0</v>
      </c>
      <c r="AO2049" s="99" t="e">
        <f>SUMIF([1]Sheet1!$AB:$AB,E2049,[1]Sheet1!$AA:$AA)</f>
        <v>#VALUE!</v>
      </c>
      <c r="AP2049" s="100">
        <f t="shared" si="475"/>
        <v>1</v>
      </c>
      <c r="AQ2049" s="97">
        <f t="shared" si="476"/>
        <v>0</v>
      </c>
      <c r="AR2049" s="100">
        <f t="shared" si="477"/>
        <v>0.99644856839974882</v>
      </c>
      <c r="AS2049" s="101">
        <f t="shared" si="478"/>
        <v>-4.7570668110903602E-2</v>
      </c>
      <c r="AT2049" s="100">
        <v>0.13382829726409717</v>
      </c>
      <c r="AU2049" s="108">
        <f t="shared" si="479"/>
        <v>1</v>
      </c>
    </row>
    <row r="2050" spans="1:47" hidden="1">
      <c r="A2050" s="21">
        <v>44927</v>
      </c>
      <c r="B2050" s="23" t="s">
        <v>13</v>
      </c>
      <c r="C2050" s="23" t="s">
        <v>1697</v>
      </c>
      <c r="D2050" s="23" t="s">
        <v>2064</v>
      </c>
      <c r="E2050" s="23">
        <v>1001613436</v>
      </c>
      <c r="F2050" s="23" t="s">
        <v>32</v>
      </c>
      <c r="G2050" s="22">
        <v>1069250</v>
      </c>
      <c r="H2050" s="36" t="s">
        <v>20</v>
      </c>
      <c r="I2050" s="4" t="s">
        <v>3535</v>
      </c>
      <c r="J2050" s="4" t="s">
        <v>3572</v>
      </c>
      <c r="K2050" s="24">
        <v>1928.0599999999977</v>
      </c>
      <c r="L2050" s="24">
        <v>1928.0599999999977</v>
      </c>
      <c r="M2050" s="29">
        <v>0</v>
      </c>
      <c r="N2050" s="29">
        <v>0</v>
      </c>
      <c r="O2050" s="29">
        <v>8</v>
      </c>
      <c r="P2050" s="29">
        <v>0</v>
      </c>
      <c r="Q2050" s="29">
        <v>2253.3000000000002</v>
      </c>
      <c r="R2050" s="28">
        <v>0</v>
      </c>
      <c r="S2050" s="28">
        <v>147656.64000000001</v>
      </c>
      <c r="T2050" s="28">
        <v>0</v>
      </c>
      <c r="U2050" s="28">
        <v>162000</v>
      </c>
      <c r="V2050" s="29">
        <v>0</v>
      </c>
      <c r="W2050" s="29">
        <v>7</v>
      </c>
      <c r="X2050" s="32">
        <f t="shared" si="465"/>
        <v>8</v>
      </c>
      <c r="Y2050" s="33">
        <f t="shared" si="466"/>
        <v>2253.3000000000002</v>
      </c>
      <c r="Z2050" s="33">
        <f t="shared" si="467"/>
        <v>147656.64000000001</v>
      </c>
      <c r="AA2050" s="33">
        <f t="shared" si="468"/>
        <v>162000</v>
      </c>
      <c r="AB2050" s="5">
        <v>7</v>
      </c>
      <c r="AC2050" s="6">
        <v>0</v>
      </c>
      <c r="AD2050" s="32">
        <v>0</v>
      </c>
      <c r="AE2050" s="67">
        <f t="shared" si="469"/>
        <v>0.875</v>
      </c>
      <c r="AF2050" s="70">
        <f>IF(C2050=Sheet6!$E$3,Sheet6!$E$4,IF('January 2023'!C2050=Sheet6!$F$3,Sheet6!$F$4,IF('January 2023'!C2050=Sheet6!$G$3,Sheet6!$G$4,IF('January 2023'!C2050=Sheet6!$H$3,Sheet6!$H$4,IF('January 2023'!C2050=Sheet6!$I$3,Sheet6!$I$4,IF('January 2023'!C2050=Sheet6!$J$3,Sheet6!$J$4,IF('January 2023'!C2050=Sheet6!$K$3,Sheet6!$K$4,IF('January 2023'!C2050=Sheet6!$L$3,Sheet6!$L$4))))))))</f>
        <v>0.13382829726409717</v>
      </c>
      <c r="AG2050" s="74">
        <f t="shared" si="470"/>
        <v>1.1686876964409836</v>
      </c>
      <c r="AH2050" s="71">
        <v>0.81</v>
      </c>
      <c r="AI2050" s="72">
        <f t="shared" si="471"/>
        <v>1</v>
      </c>
      <c r="AJ2050" s="73">
        <f t="shared" si="472"/>
        <v>0.875</v>
      </c>
      <c r="AK2050" s="73">
        <v>0.70834941809745677</v>
      </c>
      <c r="AL2050" s="95">
        <f t="shared" si="473"/>
        <v>1</v>
      </c>
      <c r="AM2050" s="107">
        <v>0</v>
      </c>
      <c r="AN2050" s="98">
        <f t="shared" si="474"/>
        <v>0</v>
      </c>
      <c r="AO2050" s="99" t="e">
        <f>SUMIF([1]Sheet1!$AB:$AB,E2050,[1]Sheet1!$AA:$AA)</f>
        <v>#VALUE!</v>
      </c>
      <c r="AP2050" s="100">
        <f t="shared" si="475"/>
        <v>1</v>
      </c>
      <c r="AQ2050" s="97">
        <f t="shared" si="476"/>
        <v>0</v>
      </c>
      <c r="AR2050" s="100">
        <f t="shared" si="477"/>
        <v>1.0971399593001709</v>
      </c>
      <c r="AS2050" s="101">
        <f t="shared" si="478"/>
        <v>-0.28221397170787133</v>
      </c>
      <c r="AT2050" s="100">
        <v>0.13382829726409717</v>
      </c>
      <c r="AU2050" s="108">
        <f t="shared" si="479"/>
        <v>1</v>
      </c>
    </row>
    <row r="2051" spans="1:47" hidden="1">
      <c r="A2051" s="21">
        <v>44927</v>
      </c>
      <c r="B2051" s="23" t="s">
        <v>13</v>
      </c>
      <c r="C2051" s="23" t="s">
        <v>1697</v>
      </c>
      <c r="D2051" s="23" t="s">
        <v>2127</v>
      </c>
      <c r="E2051" s="23">
        <v>1000267565</v>
      </c>
      <c r="F2051" s="23" t="s">
        <v>32</v>
      </c>
      <c r="G2051" s="22">
        <v>1069250</v>
      </c>
      <c r="H2051" s="36" t="s">
        <v>20</v>
      </c>
      <c r="I2051" s="4" t="s">
        <v>3536</v>
      </c>
      <c r="J2051" s="4" t="s">
        <v>3573</v>
      </c>
      <c r="K2051" s="24">
        <v>1917.4000000000233</v>
      </c>
      <c r="L2051" s="24">
        <v>1917.4000000000233</v>
      </c>
      <c r="M2051" s="29">
        <v>0</v>
      </c>
      <c r="N2051" s="29">
        <v>0</v>
      </c>
      <c r="O2051" s="29">
        <v>5</v>
      </c>
      <c r="P2051" s="29">
        <v>0</v>
      </c>
      <c r="Q2051" s="29">
        <v>824.40000000000009</v>
      </c>
      <c r="R2051" s="28">
        <v>0</v>
      </c>
      <c r="S2051" s="28">
        <v>53301.71</v>
      </c>
      <c r="T2051" s="28">
        <v>0</v>
      </c>
      <c r="U2051" s="28">
        <v>64000</v>
      </c>
      <c r="V2051" s="29">
        <v>0</v>
      </c>
      <c r="W2051" s="29">
        <v>2</v>
      </c>
      <c r="X2051" s="32">
        <f t="shared" si="465"/>
        <v>5</v>
      </c>
      <c r="Y2051" s="33">
        <f t="shared" si="466"/>
        <v>824.40000000000009</v>
      </c>
      <c r="Z2051" s="33">
        <f t="shared" si="467"/>
        <v>53301.71</v>
      </c>
      <c r="AA2051" s="33">
        <f t="shared" si="468"/>
        <v>64000</v>
      </c>
      <c r="AB2051" s="5">
        <v>2</v>
      </c>
      <c r="AC2051" s="6">
        <v>0</v>
      </c>
      <c r="AD2051" s="32">
        <v>0</v>
      </c>
      <c r="AE2051" s="67">
        <f t="shared" si="469"/>
        <v>0.4</v>
      </c>
      <c r="AF2051" s="70">
        <f>IF(C2051=Sheet6!$E$3,Sheet6!$E$4,IF('January 2023'!C2051=Sheet6!$F$3,Sheet6!$F$4,IF('January 2023'!C2051=Sheet6!$G$3,Sheet6!$G$4,IF('January 2023'!C2051=Sheet6!$H$3,Sheet6!$H$4,IF('January 2023'!C2051=Sheet6!$I$3,Sheet6!$I$4,IF('January 2023'!C2051=Sheet6!$J$3,Sheet6!$J$4,IF('January 2023'!C2051=Sheet6!$K$3,Sheet6!$K$4,IF('January 2023'!C2051=Sheet6!$L$3,Sheet6!$L$4))))))))</f>
        <v>0.13382829726409717</v>
      </c>
      <c r="AG2051" s="74">
        <f t="shared" si="470"/>
        <v>0.42995723375403677</v>
      </c>
      <c r="AH2051" s="71">
        <v>0.81</v>
      </c>
      <c r="AI2051" s="72">
        <f t="shared" si="471"/>
        <v>0</v>
      </c>
      <c r="AJ2051" s="73">
        <f t="shared" si="472"/>
        <v>0.4</v>
      </c>
      <c r="AK2051" s="73">
        <v>0.70834941809745677</v>
      </c>
      <c r="AL2051" s="95">
        <f t="shared" si="473"/>
        <v>0</v>
      </c>
      <c r="AM2051" s="107">
        <v>0</v>
      </c>
      <c r="AN2051" s="98">
        <f t="shared" si="474"/>
        <v>728.69400000001883</v>
      </c>
      <c r="AO2051" s="99" t="e">
        <f>SUMIF([1]Sheet1!$AB:$AB,E2051,[1]Sheet1!$AA:$AA)</f>
        <v>#VALUE!</v>
      </c>
      <c r="AP2051" s="100" t="str">
        <f t="shared" si="475"/>
        <v/>
      </c>
      <c r="AQ2051" s="97">
        <f t="shared" si="476"/>
        <v>1</v>
      </c>
      <c r="AR2051" s="100">
        <f t="shared" si="477"/>
        <v>1.2007119471401575</v>
      </c>
      <c r="AS2051" s="101">
        <f t="shared" si="478"/>
        <v>0.48374521267219461</v>
      </c>
      <c r="AT2051" s="100">
        <v>0.13382829726409717</v>
      </c>
      <c r="AU2051" s="108">
        <f t="shared" si="479"/>
        <v>0</v>
      </c>
    </row>
    <row r="2052" spans="1:47" hidden="1">
      <c r="A2052" s="21">
        <v>44927</v>
      </c>
      <c r="B2052" s="23" t="s">
        <v>13</v>
      </c>
      <c r="C2052" s="23" t="s">
        <v>1697</v>
      </c>
      <c r="D2052" s="23" t="s">
        <v>2116</v>
      </c>
      <c r="E2052" s="23">
        <v>1000270159</v>
      </c>
      <c r="F2052" s="23" t="s">
        <v>32</v>
      </c>
      <c r="G2052" s="22">
        <v>1069292</v>
      </c>
      <c r="H2052" s="36" t="s">
        <v>20</v>
      </c>
      <c r="I2052" s="4" t="s">
        <v>3538</v>
      </c>
      <c r="J2052" s="4" t="s">
        <v>3575</v>
      </c>
      <c r="K2052" s="24">
        <v>1830.6000000000058</v>
      </c>
      <c r="L2052" s="24">
        <v>1830.6000000000058</v>
      </c>
      <c r="M2052" s="29">
        <v>0</v>
      </c>
      <c r="N2052" s="29">
        <v>0</v>
      </c>
      <c r="O2052" s="29">
        <v>14</v>
      </c>
      <c r="P2052" s="29">
        <v>0</v>
      </c>
      <c r="Q2052" s="29">
        <v>1113.5</v>
      </c>
      <c r="R2052" s="28">
        <v>0</v>
      </c>
      <c r="S2052" s="28">
        <v>72370.67</v>
      </c>
      <c r="T2052" s="28">
        <v>0</v>
      </c>
      <c r="U2052" s="28">
        <v>78500</v>
      </c>
      <c r="V2052" s="29">
        <v>0</v>
      </c>
      <c r="W2052" s="29">
        <v>8</v>
      </c>
      <c r="X2052" s="32">
        <f t="shared" ref="X2052:X2115" si="480">IFERROR(SUM(M2052,O2052),"")</f>
        <v>14</v>
      </c>
      <c r="Y2052" s="33">
        <f t="shared" ref="Y2052:Y2115" si="481">IFERROR(SUM(P2052:Q2052),"")</f>
        <v>1113.5</v>
      </c>
      <c r="Z2052" s="33">
        <f t="shared" ref="Z2052:Z2115" si="482">IFERROR(SUM(R2052:S2052),"")</f>
        <v>72370.67</v>
      </c>
      <c r="AA2052" s="33">
        <f t="shared" ref="AA2052:AA2115" si="483">IFERROR(SUM(T2052:U2052),"")</f>
        <v>78500</v>
      </c>
      <c r="AB2052" s="5">
        <v>8</v>
      </c>
      <c r="AC2052" s="6">
        <v>25523.08</v>
      </c>
      <c r="AD2052" s="32">
        <v>0</v>
      </c>
      <c r="AE2052" s="67">
        <f t="shared" si="469"/>
        <v>0.5714285714285714</v>
      </c>
      <c r="AF2052" s="70">
        <f>IF(C2052=Sheet6!$E$3,Sheet6!$E$4,IF('January 2023'!C2052=Sheet6!$F$3,Sheet6!$F$4,IF('January 2023'!C2052=Sheet6!$G$3,Sheet6!$G$4,IF('January 2023'!C2052=Sheet6!$H$3,Sheet6!$H$4,IF('January 2023'!C2052=Sheet6!$I$3,Sheet6!$I$4,IF('January 2023'!C2052=Sheet6!$J$3,Sheet6!$J$4,IF('January 2023'!C2052=Sheet6!$K$3,Sheet6!$K$4,IF('January 2023'!C2052=Sheet6!$L$3,Sheet6!$L$4))))))))</f>
        <v>0.13382829726409717</v>
      </c>
      <c r="AG2052" s="74">
        <f t="shared" si="470"/>
        <v>0.60827051240030394</v>
      </c>
      <c r="AH2052" s="71">
        <v>0.81</v>
      </c>
      <c r="AI2052" s="72">
        <f t="shared" si="471"/>
        <v>0</v>
      </c>
      <c r="AJ2052" s="73">
        <f t="shared" si="472"/>
        <v>0.5714285714285714</v>
      </c>
      <c r="AK2052" s="73">
        <v>0.70834941809745677</v>
      </c>
      <c r="AL2052" s="95">
        <f t="shared" si="473"/>
        <v>0</v>
      </c>
      <c r="AM2052" s="107">
        <v>0</v>
      </c>
      <c r="AN2052" s="98">
        <f t="shared" si="474"/>
        <v>369.28600000000483</v>
      </c>
      <c r="AO2052" s="99" t="e">
        <f>SUMIF([1]Sheet1!$AB:$AB,E2052,[1]Sheet1!$AA:$AA)</f>
        <v>#VALUE!</v>
      </c>
      <c r="AP2052" s="100" t="str">
        <f t="shared" si="475"/>
        <v/>
      </c>
      <c r="AQ2052" s="97">
        <f t="shared" si="476"/>
        <v>1</v>
      </c>
      <c r="AR2052" s="100">
        <f t="shared" si="477"/>
        <v>1.0846935643956315</v>
      </c>
      <c r="AS2052" s="101">
        <f t="shared" si="478"/>
        <v>0.34021288978775721</v>
      </c>
      <c r="AT2052" s="100">
        <v>0.13382829726409717</v>
      </c>
      <c r="AU2052" s="108">
        <f t="shared" si="479"/>
        <v>0</v>
      </c>
    </row>
    <row r="2053" spans="1:47" hidden="1">
      <c r="A2053" s="21">
        <v>44927</v>
      </c>
      <c r="B2053" s="22" t="s">
        <v>13</v>
      </c>
      <c r="C2053" s="22" t="s">
        <v>1697</v>
      </c>
      <c r="D2053" s="22" t="s">
        <v>2111</v>
      </c>
      <c r="E2053" s="22">
        <v>1000274898</v>
      </c>
      <c r="F2053" s="22" t="s">
        <v>32</v>
      </c>
      <c r="G2053" s="22">
        <v>1069246</v>
      </c>
      <c r="H2053" s="36" t="s">
        <v>20</v>
      </c>
      <c r="I2053" s="4" t="s">
        <v>3537</v>
      </c>
      <c r="J2053" s="4" t="s">
        <v>3574</v>
      </c>
      <c r="K2053" s="25">
        <v>1781.7000000000116</v>
      </c>
      <c r="L2053" s="25">
        <v>1781.7000000000116</v>
      </c>
      <c r="M2053" s="26">
        <v>0</v>
      </c>
      <c r="N2053" s="26">
        <v>0</v>
      </c>
      <c r="O2053" s="26">
        <v>15</v>
      </c>
      <c r="P2053" s="26">
        <v>0</v>
      </c>
      <c r="Q2053" s="26">
        <v>2688.2999999999997</v>
      </c>
      <c r="R2053" s="27">
        <v>0</v>
      </c>
      <c r="S2053" s="27">
        <v>171170.36000000002</v>
      </c>
      <c r="T2053" s="28">
        <v>0</v>
      </c>
      <c r="U2053" s="27">
        <v>239850</v>
      </c>
      <c r="V2053" s="29">
        <v>0</v>
      </c>
      <c r="W2053" s="26">
        <v>14</v>
      </c>
      <c r="X2053" s="30">
        <f t="shared" si="480"/>
        <v>15</v>
      </c>
      <c r="Y2053" s="31">
        <f t="shared" si="481"/>
        <v>2688.2999999999997</v>
      </c>
      <c r="Z2053" s="31">
        <f t="shared" si="482"/>
        <v>171170.36000000002</v>
      </c>
      <c r="AA2053" s="31">
        <f t="shared" si="483"/>
        <v>239850</v>
      </c>
      <c r="AB2053" s="5">
        <v>14</v>
      </c>
      <c r="AC2053" s="6">
        <v>0</v>
      </c>
      <c r="AD2053" s="30">
        <v>0</v>
      </c>
      <c r="AE2053" s="67">
        <f t="shared" ref="AE2053:AE2116" si="484">IFERROR((AB2053/X2053),"")</f>
        <v>0.93333333333333335</v>
      </c>
      <c r="AF2053" s="70">
        <f>IF(C2053=Sheet6!$E$3,Sheet6!$E$4,IF('January 2023'!C2053=Sheet6!$F$3,Sheet6!$F$4,IF('January 2023'!C2053=Sheet6!$G$3,Sheet6!$G$4,IF('January 2023'!C2053=Sheet6!$H$3,Sheet6!$H$4,IF('January 2023'!C2053=Sheet6!$I$3,Sheet6!$I$4,IF('January 2023'!C2053=Sheet6!$J$3,Sheet6!$J$4,IF('January 2023'!C2053=Sheet6!$K$3,Sheet6!$K$4,IF('January 2023'!C2053=Sheet6!$L$3,Sheet6!$L$4))))))))</f>
        <v>0.13382829726409717</v>
      </c>
      <c r="AG2053" s="74">
        <f t="shared" ref="AG2053:AG2116" si="485">IFERROR(Y2053/L2053,0)</f>
        <v>1.5088398720323186</v>
      </c>
      <c r="AH2053" s="71">
        <v>0.81</v>
      </c>
      <c r="AI2053" s="72">
        <f t="shared" ref="AI2053:AI2116" si="486">IF(AG2053&gt;AH2053,1,0)</f>
        <v>1</v>
      </c>
      <c r="AJ2053" s="73">
        <f t="shared" ref="AJ2053:AJ2116" si="487">IFERROR(AB2053/X2053,0)</f>
        <v>0.93333333333333335</v>
      </c>
      <c r="AK2053" s="73">
        <v>0.70834941809745677</v>
      </c>
      <c r="AL2053" s="95">
        <f t="shared" ref="AL2053:AL2116" si="488">IF(AJ2053&gt;=AK2053,1,0)</f>
        <v>1</v>
      </c>
      <c r="AM2053" s="107">
        <v>0</v>
      </c>
      <c r="AN2053" s="98">
        <f t="shared" ref="AN2053:AN2116" si="489">IF(((AH2053*L2053)-(AG2053*L2053))&lt;0,0,((AH2053*L2053)-(AG2053*L2053)))</f>
        <v>0</v>
      </c>
      <c r="AO2053" s="99" t="e">
        <f>SUMIF([1]Sheet1!$AB:$AB,E2053,[1]Sheet1!$AA:$AA)</f>
        <v>#VALUE!</v>
      </c>
      <c r="AP2053" s="100">
        <f t="shared" ref="AP2053:AP2116" si="490">IF(AN2053=0,100%,IFERROR((AO2053/AN2053),""))</f>
        <v>1</v>
      </c>
      <c r="AQ2053" s="97">
        <f t="shared" ref="AQ2053:AQ2116" si="491">IF(AND(AN2053&gt;0,AP2053&gt;=100%),1,0)</f>
        <v>0</v>
      </c>
      <c r="AR2053" s="100">
        <f t="shared" ref="AR2053:AR2116" si="492">IFERROR(AA2053/Z2053,0)</f>
        <v>1.4012355877501221</v>
      </c>
      <c r="AS2053" s="101">
        <f t="shared" ref="AS2053:AS2116" si="493">1-(AR2053*AG2053)</f>
        <v>-1.1142401249080249</v>
      </c>
      <c r="AT2053" s="100">
        <v>0.13382829726409717</v>
      </c>
      <c r="AU2053" s="108">
        <f t="shared" ref="AU2053:AU2116" si="494">IF(AS2053&lt;=AT2053,1,0)</f>
        <v>1</v>
      </c>
    </row>
    <row r="2054" spans="1:47" hidden="1">
      <c r="A2054" s="21">
        <v>44927</v>
      </c>
      <c r="B2054" s="22" t="s">
        <v>13</v>
      </c>
      <c r="C2054" s="22" t="s">
        <v>1697</v>
      </c>
      <c r="D2054" s="22" t="s">
        <v>2109</v>
      </c>
      <c r="E2054" s="22">
        <v>1001602034</v>
      </c>
      <c r="F2054" s="22" t="s">
        <v>32</v>
      </c>
      <c r="G2054" s="22">
        <v>1069250</v>
      </c>
      <c r="H2054" s="36" t="s">
        <v>20</v>
      </c>
      <c r="I2054" s="4" t="s">
        <v>3536</v>
      </c>
      <c r="J2054" s="4" t="s">
        <v>3573</v>
      </c>
      <c r="K2054" s="25">
        <v>1675.1999999999971</v>
      </c>
      <c r="L2054" s="25">
        <v>1675.1999999999971</v>
      </c>
      <c r="M2054" s="26">
        <v>0</v>
      </c>
      <c r="N2054" s="26">
        <v>0</v>
      </c>
      <c r="O2054" s="26">
        <v>5</v>
      </c>
      <c r="P2054" s="26">
        <v>0</v>
      </c>
      <c r="Q2054" s="26">
        <v>170.7</v>
      </c>
      <c r="R2054" s="27">
        <v>0</v>
      </c>
      <c r="S2054" s="27">
        <v>10000</v>
      </c>
      <c r="T2054" s="28">
        <v>0</v>
      </c>
      <c r="U2054" s="27">
        <v>20000</v>
      </c>
      <c r="V2054" s="29">
        <v>0</v>
      </c>
      <c r="W2054" s="26">
        <v>1</v>
      </c>
      <c r="X2054" s="30">
        <f t="shared" si="480"/>
        <v>5</v>
      </c>
      <c r="Y2054" s="31">
        <f t="shared" si="481"/>
        <v>170.7</v>
      </c>
      <c r="Z2054" s="31">
        <f t="shared" si="482"/>
        <v>10000</v>
      </c>
      <c r="AA2054" s="31">
        <f t="shared" si="483"/>
        <v>20000</v>
      </c>
      <c r="AB2054" s="5">
        <v>1</v>
      </c>
      <c r="AC2054" s="6">
        <v>0</v>
      </c>
      <c r="AD2054" s="30">
        <v>0</v>
      </c>
      <c r="AE2054" s="67">
        <f t="shared" si="484"/>
        <v>0.2</v>
      </c>
      <c r="AF2054" s="70">
        <f>IF(C2054=Sheet6!$E$3,Sheet6!$E$4,IF('January 2023'!C2054=Sheet6!$F$3,Sheet6!$F$4,IF('January 2023'!C2054=Sheet6!$G$3,Sheet6!$G$4,IF('January 2023'!C2054=Sheet6!$H$3,Sheet6!$H$4,IF('January 2023'!C2054=Sheet6!$I$3,Sheet6!$I$4,IF('January 2023'!C2054=Sheet6!$J$3,Sheet6!$J$4,IF('January 2023'!C2054=Sheet6!$K$3,Sheet6!$K$4,IF('January 2023'!C2054=Sheet6!$L$3,Sheet6!$L$4))))))))</f>
        <v>0.13382829726409717</v>
      </c>
      <c r="AG2054" s="74">
        <f t="shared" si="485"/>
        <v>0.10189828080229243</v>
      </c>
      <c r="AH2054" s="71">
        <v>0.81</v>
      </c>
      <c r="AI2054" s="72">
        <f t="shared" si="486"/>
        <v>0</v>
      </c>
      <c r="AJ2054" s="73">
        <f t="shared" si="487"/>
        <v>0.2</v>
      </c>
      <c r="AK2054" s="73">
        <v>0.70834941809745677</v>
      </c>
      <c r="AL2054" s="95">
        <f t="shared" si="488"/>
        <v>0</v>
      </c>
      <c r="AM2054" s="107">
        <v>0</v>
      </c>
      <c r="AN2054" s="98">
        <f t="shared" si="489"/>
        <v>1186.2119999999977</v>
      </c>
      <c r="AO2054" s="99" t="e">
        <f>SUMIF([1]Sheet1!$AB:$AB,E2054,[1]Sheet1!$AA:$AA)</f>
        <v>#VALUE!</v>
      </c>
      <c r="AP2054" s="100" t="str">
        <f t="shared" si="490"/>
        <v/>
      </c>
      <c r="AQ2054" s="97">
        <f t="shared" si="491"/>
        <v>1</v>
      </c>
      <c r="AR2054" s="100">
        <f t="shared" si="492"/>
        <v>2</v>
      </c>
      <c r="AS2054" s="101">
        <f t="shared" si="493"/>
        <v>0.79620343839541508</v>
      </c>
      <c r="AT2054" s="100">
        <v>0.13382829726409717</v>
      </c>
      <c r="AU2054" s="108">
        <f t="shared" si="494"/>
        <v>0</v>
      </c>
    </row>
    <row r="2055" spans="1:47" hidden="1">
      <c r="A2055" s="21">
        <v>44927</v>
      </c>
      <c r="B2055" s="23" t="s">
        <v>13</v>
      </c>
      <c r="C2055" s="23" t="s">
        <v>1697</v>
      </c>
      <c r="D2055" s="23" t="s">
        <v>2104</v>
      </c>
      <c r="E2055" s="23">
        <v>1000266152</v>
      </c>
      <c r="F2055" s="23" t="s">
        <v>32</v>
      </c>
      <c r="G2055" s="22">
        <v>1069250</v>
      </c>
      <c r="H2055" s="36" t="s">
        <v>20</v>
      </c>
      <c r="I2055" s="4" t="s">
        <v>3535</v>
      </c>
      <c r="J2055" s="4" t="s">
        <v>3572</v>
      </c>
      <c r="K2055" s="24">
        <v>1668.3999999999942</v>
      </c>
      <c r="L2055" s="24">
        <v>1668.3999999999942</v>
      </c>
      <c r="M2055" s="29">
        <v>0</v>
      </c>
      <c r="N2055" s="29">
        <v>0</v>
      </c>
      <c r="O2055" s="29">
        <v>4</v>
      </c>
      <c r="P2055" s="29">
        <v>0</v>
      </c>
      <c r="Q2055" s="29">
        <v>383</v>
      </c>
      <c r="R2055" s="28">
        <v>0</v>
      </c>
      <c r="S2055" s="28">
        <v>25000</v>
      </c>
      <c r="T2055" s="28">
        <v>0</v>
      </c>
      <c r="U2055" s="28">
        <v>25000</v>
      </c>
      <c r="V2055" s="29">
        <v>0</v>
      </c>
      <c r="W2055" s="29">
        <v>2</v>
      </c>
      <c r="X2055" s="32">
        <f t="shared" si="480"/>
        <v>4</v>
      </c>
      <c r="Y2055" s="33">
        <f t="shared" si="481"/>
        <v>383</v>
      </c>
      <c r="Z2055" s="33">
        <f t="shared" si="482"/>
        <v>25000</v>
      </c>
      <c r="AA2055" s="33">
        <f t="shared" si="483"/>
        <v>25000</v>
      </c>
      <c r="AB2055" s="5">
        <v>2</v>
      </c>
      <c r="AC2055" s="6">
        <v>0</v>
      </c>
      <c r="AD2055" s="32">
        <v>0</v>
      </c>
      <c r="AE2055" s="67">
        <f t="shared" si="484"/>
        <v>0.5</v>
      </c>
      <c r="AF2055" s="70">
        <f>IF(C2055=Sheet6!$E$3,Sheet6!$E$4,IF('January 2023'!C2055=Sheet6!$F$3,Sheet6!$F$4,IF('January 2023'!C2055=Sheet6!$G$3,Sheet6!$G$4,IF('January 2023'!C2055=Sheet6!$H$3,Sheet6!$H$4,IF('January 2023'!C2055=Sheet6!$I$3,Sheet6!$I$4,IF('January 2023'!C2055=Sheet6!$J$3,Sheet6!$J$4,IF('January 2023'!C2055=Sheet6!$K$3,Sheet6!$K$4,IF('January 2023'!C2055=Sheet6!$L$3,Sheet6!$L$4))))))))</f>
        <v>0.13382829726409717</v>
      </c>
      <c r="AG2055" s="74">
        <f t="shared" si="485"/>
        <v>0.22956125629345561</v>
      </c>
      <c r="AH2055" s="71">
        <v>0.81</v>
      </c>
      <c r="AI2055" s="72">
        <f t="shared" si="486"/>
        <v>0</v>
      </c>
      <c r="AJ2055" s="73">
        <f t="shared" si="487"/>
        <v>0.5</v>
      </c>
      <c r="AK2055" s="73">
        <v>0.70834941809745677</v>
      </c>
      <c r="AL2055" s="95">
        <f t="shared" si="488"/>
        <v>0</v>
      </c>
      <c r="AM2055" s="107">
        <v>0</v>
      </c>
      <c r="AN2055" s="98">
        <f t="shared" si="489"/>
        <v>968.40399999999545</v>
      </c>
      <c r="AO2055" s="99" t="e">
        <f>SUMIF([1]Sheet1!$AB:$AB,E2055,[1]Sheet1!$AA:$AA)</f>
        <v>#VALUE!</v>
      </c>
      <c r="AP2055" s="100" t="str">
        <f t="shared" si="490"/>
        <v/>
      </c>
      <c r="AQ2055" s="97">
        <f t="shared" si="491"/>
        <v>1</v>
      </c>
      <c r="AR2055" s="100">
        <f t="shared" si="492"/>
        <v>1</v>
      </c>
      <c r="AS2055" s="101">
        <f t="shared" si="493"/>
        <v>0.77043874370654442</v>
      </c>
      <c r="AT2055" s="100">
        <v>0.13382829726409717</v>
      </c>
      <c r="AU2055" s="108">
        <f t="shared" si="494"/>
        <v>0</v>
      </c>
    </row>
    <row r="2056" spans="1:47" hidden="1">
      <c r="A2056" s="21">
        <v>44927</v>
      </c>
      <c r="B2056" s="23" t="s">
        <v>13</v>
      </c>
      <c r="C2056" s="23" t="s">
        <v>1697</v>
      </c>
      <c r="D2056" s="23" t="s">
        <v>2039</v>
      </c>
      <c r="E2056" s="23">
        <v>1000282619</v>
      </c>
      <c r="F2056" s="23" t="s">
        <v>32</v>
      </c>
      <c r="G2056" s="22">
        <v>1069246</v>
      </c>
      <c r="H2056" s="36" t="s">
        <v>20</v>
      </c>
      <c r="I2056" s="4" t="s">
        <v>3535</v>
      </c>
      <c r="J2056" s="4" t="s">
        <v>3572</v>
      </c>
      <c r="K2056" s="24">
        <v>1645.6000000000058</v>
      </c>
      <c r="L2056" s="24">
        <v>1645.6000000000058</v>
      </c>
      <c r="M2056" s="29">
        <v>0</v>
      </c>
      <c r="N2056" s="29">
        <v>0</v>
      </c>
      <c r="O2056" s="29">
        <v>15</v>
      </c>
      <c r="P2056" s="29">
        <v>0</v>
      </c>
      <c r="Q2056" s="29">
        <v>1375.1000000000001</v>
      </c>
      <c r="R2056" s="28">
        <v>0</v>
      </c>
      <c r="S2056" s="28">
        <v>88804.37999999999</v>
      </c>
      <c r="T2056" s="28">
        <v>0</v>
      </c>
      <c r="U2056" s="28">
        <v>88500</v>
      </c>
      <c r="V2056" s="29">
        <v>0</v>
      </c>
      <c r="W2056" s="29">
        <v>8</v>
      </c>
      <c r="X2056" s="32">
        <f t="shared" si="480"/>
        <v>15</v>
      </c>
      <c r="Y2056" s="33">
        <f t="shared" si="481"/>
        <v>1375.1000000000001</v>
      </c>
      <c r="Z2056" s="33">
        <f t="shared" si="482"/>
        <v>88804.37999999999</v>
      </c>
      <c r="AA2056" s="33">
        <f t="shared" si="483"/>
        <v>88500</v>
      </c>
      <c r="AB2056" s="5">
        <v>8</v>
      </c>
      <c r="AC2056" s="6">
        <v>0</v>
      </c>
      <c r="AD2056" s="32">
        <v>0</v>
      </c>
      <c r="AE2056" s="67">
        <f t="shared" si="484"/>
        <v>0.53333333333333333</v>
      </c>
      <c r="AF2056" s="70">
        <f>IF(C2056=Sheet6!$E$3,Sheet6!$E$4,IF('January 2023'!C2056=Sheet6!$F$3,Sheet6!$F$4,IF('January 2023'!C2056=Sheet6!$G$3,Sheet6!$G$4,IF('January 2023'!C2056=Sheet6!$H$3,Sheet6!$H$4,IF('January 2023'!C2056=Sheet6!$I$3,Sheet6!$I$4,IF('January 2023'!C2056=Sheet6!$J$3,Sheet6!$J$4,IF('January 2023'!C2056=Sheet6!$K$3,Sheet6!$K$4,IF('January 2023'!C2056=Sheet6!$L$3,Sheet6!$L$4))))))))</f>
        <v>0.13382829726409717</v>
      </c>
      <c r="AG2056" s="74">
        <f t="shared" si="485"/>
        <v>0.83562226543509677</v>
      </c>
      <c r="AH2056" s="71">
        <v>0.81</v>
      </c>
      <c r="AI2056" s="72">
        <f t="shared" si="486"/>
        <v>1</v>
      </c>
      <c r="AJ2056" s="73">
        <f t="shared" si="487"/>
        <v>0.53333333333333333</v>
      </c>
      <c r="AK2056" s="73">
        <v>0.70834941809745677</v>
      </c>
      <c r="AL2056" s="95">
        <f t="shared" si="488"/>
        <v>0</v>
      </c>
      <c r="AM2056" s="107">
        <v>0</v>
      </c>
      <c r="AN2056" s="98">
        <f t="shared" si="489"/>
        <v>0</v>
      </c>
      <c r="AO2056" s="99" t="e">
        <f>SUMIF([1]Sheet1!$AB:$AB,E2056,[1]Sheet1!$AA:$AA)</f>
        <v>#VALUE!</v>
      </c>
      <c r="AP2056" s="100">
        <f t="shared" si="490"/>
        <v>1</v>
      </c>
      <c r="AQ2056" s="97">
        <f t="shared" si="491"/>
        <v>0</v>
      </c>
      <c r="AR2056" s="100">
        <f t="shared" si="492"/>
        <v>0.99657246635807839</v>
      </c>
      <c r="AS2056" s="101">
        <f t="shared" si="493"/>
        <v>0.16724185799162072</v>
      </c>
      <c r="AT2056" s="100">
        <v>0.13382829726409717</v>
      </c>
      <c r="AU2056" s="108">
        <f t="shared" si="494"/>
        <v>0</v>
      </c>
    </row>
    <row r="2057" spans="1:47" hidden="1">
      <c r="A2057" s="21">
        <v>44927</v>
      </c>
      <c r="B2057" s="22" t="s">
        <v>13</v>
      </c>
      <c r="C2057" s="22" t="s">
        <v>1697</v>
      </c>
      <c r="D2057" s="22" t="s">
        <v>2083</v>
      </c>
      <c r="E2057" s="22">
        <v>1001601499</v>
      </c>
      <c r="F2057" s="22" t="s">
        <v>32</v>
      </c>
      <c r="G2057" s="22">
        <v>1069250</v>
      </c>
      <c r="H2057" s="36" t="s">
        <v>20</v>
      </c>
      <c r="I2057" s="4" t="s">
        <v>3536</v>
      </c>
      <c r="J2057" s="4" t="s">
        <v>3573</v>
      </c>
      <c r="K2057" s="25">
        <v>1578.760000000002</v>
      </c>
      <c r="L2057" s="25">
        <v>1578.760000000002</v>
      </c>
      <c r="M2057" s="26">
        <v>0</v>
      </c>
      <c r="N2057" s="26">
        <v>0</v>
      </c>
      <c r="O2057" s="26">
        <v>7</v>
      </c>
      <c r="P2057" s="26">
        <v>0</v>
      </c>
      <c r="Q2057" s="26">
        <v>924.5</v>
      </c>
      <c r="R2057" s="27">
        <v>0</v>
      </c>
      <c r="S2057" s="27">
        <v>59777.999999999993</v>
      </c>
      <c r="T2057" s="28">
        <v>0</v>
      </c>
      <c r="U2057" s="27">
        <v>70900</v>
      </c>
      <c r="V2057" s="29">
        <v>0</v>
      </c>
      <c r="W2057" s="26">
        <v>6</v>
      </c>
      <c r="X2057" s="30">
        <f t="shared" si="480"/>
        <v>7</v>
      </c>
      <c r="Y2057" s="31">
        <f t="shared" si="481"/>
        <v>924.5</v>
      </c>
      <c r="Z2057" s="31">
        <f t="shared" si="482"/>
        <v>59777.999999999993</v>
      </c>
      <c r="AA2057" s="31">
        <f t="shared" si="483"/>
        <v>70900</v>
      </c>
      <c r="AB2057" s="5">
        <v>6</v>
      </c>
      <c r="AC2057" s="6">
        <v>0</v>
      </c>
      <c r="AD2057" s="30">
        <v>0</v>
      </c>
      <c r="AE2057" s="67">
        <f t="shared" si="484"/>
        <v>0.8571428571428571</v>
      </c>
      <c r="AF2057" s="70">
        <f>IF(C2057=Sheet6!$E$3,Sheet6!$E$4,IF('January 2023'!C2057=Sheet6!$F$3,Sheet6!$F$4,IF('January 2023'!C2057=Sheet6!$G$3,Sheet6!$G$4,IF('January 2023'!C2057=Sheet6!$H$3,Sheet6!$H$4,IF('January 2023'!C2057=Sheet6!$I$3,Sheet6!$I$4,IF('January 2023'!C2057=Sheet6!$J$3,Sheet6!$J$4,IF('January 2023'!C2057=Sheet6!$K$3,Sheet6!$K$4,IF('January 2023'!C2057=Sheet6!$L$3,Sheet6!$L$4))))))))</f>
        <v>0.13382829726409717</v>
      </c>
      <c r="AG2057" s="74">
        <f t="shared" si="485"/>
        <v>0.58558615622387111</v>
      </c>
      <c r="AH2057" s="71">
        <v>0.81</v>
      </c>
      <c r="AI2057" s="72">
        <f t="shared" si="486"/>
        <v>0</v>
      </c>
      <c r="AJ2057" s="73">
        <f t="shared" si="487"/>
        <v>0.8571428571428571</v>
      </c>
      <c r="AK2057" s="73">
        <v>0.70834941809745677</v>
      </c>
      <c r="AL2057" s="95">
        <f t="shared" si="488"/>
        <v>1</v>
      </c>
      <c r="AM2057" s="107">
        <v>0</v>
      </c>
      <c r="AN2057" s="98">
        <f t="shared" si="489"/>
        <v>354.29560000000174</v>
      </c>
      <c r="AO2057" s="99" t="e">
        <f>SUMIF([1]Sheet1!$AB:$AB,E2057,[1]Sheet1!$AA:$AA)</f>
        <v>#VALUE!</v>
      </c>
      <c r="AP2057" s="100" t="str">
        <f t="shared" si="490"/>
        <v/>
      </c>
      <c r="AQ2057" s="97">
        <f t="shared" si="491"/>
        <v>1</v>
      </c>
      <c r="AR2057" s="100">
        <f t="shared" si="492"/>
        <v>1.1860550704272477</v>
      </c>
      <c r="AS2057" s="101">
        <f t="shared" si="493"/>
        <v>0.30546257023867529</v>
      </c>
      <c r="AT2057" s="100">
        <v>0.13382829726409717</v>
      </c>
      <c r="AU2057" s="108">
        <f t="shared" si="494"/>
        <v>0</v>
      </c>
    </row>
    <row r="2058" spans="1:47" hidden="1">
      <c r="A2058" s="21">
        <v>44927</v>
      </c>
      <c r="B2058" s="22" t="s">
        <v>13</v>
      </c>
      <c r="C2058" s="22" t="s">
        <v>1697</v>
      </c>
      <c r="D2058" s="22" t="s">
        <v>2090</v>
      </c>
      <c r="E2058" s="22">
        <v>1000270931</v>
      </c>
      <c r="F2058" s="22" t="s">
        <v>32</v>
      </c>
      <c r="G2058" s="22">
        <v>1069292</v>
      </c>
      <c r="H2058" s="36" t="s">
        <v>20</v>
      </c>
      <c r="I2058" s="4" t="s">
        <v>3538</v>
      </c>
      <c r="J2058" s="4" t="s">
        <v>3575</v>
      </c>
      <c r="K2058" s="25">
        <v>1529.3999999999942</v>
      </c>
      <c r="L2058" s="25">
        <v>1529.3999999999942</v>
      </c>
      <c r="M2058" s="26">
        <v>0</v>
      </c>
      <c r="N2058" s="26">
        <v>0</v>
      </c>
      <c r="O2058" s="26">
        <v>8</v>
      </c>
      <c r="P2058" s="26">
        <v>0</v>
      </c>
      <c r="Q2058" s="26">
        <v>1619.6</v>
      </c>
      <c r="R2058" s="27">
        <v>0</v>
      </c>
      <c r="S2058" s="27">
        <v>104302.85</v>
      </c>
      <c r="T2058" s="28">
        <v>0</v>
      </c>
      <c r="U2058" s="27">
        <v>183100</v>
      </c>
      <c r="V2058" s="29">
        <v>0</v>
      </c>
      <c r="W2058" s="26">
        <v>7</v>
      </c>
      <c r="X2058" s="30">
        <f t="shared" si="480"/>
        <v>8</v>
      </c>
      <c r="Y2058" s="31">
        <f t="shared" si="481"/>
        <v>1619.6</v>
      </c>
      <c r="Z2058" s="31">
        <f t="shared" si="482"/>
        <v>104302.85</v>
      </c>
      <c r="AA2058" s="31">
        <f t="shared" si="483"/>
        <v>183100</v>
      </c>
      <c r="AB2058" s="5">
        <v>7</v>
      </c>
      <c r="AC2058" s="6">
        <v>0</v>
      </c>
      <c r="AD2058" s="30">
        <v>0</v>
      </c>
      <c r="AE2058" s="67">
        <f t="shared" si="484"/>
        <v>0.875</v>
      </c>
      <c r="AF2058" s="70">
        <f>IF(C2058=Sheet6!$E$3,Sheet6!$E$4,IF('January 2023'!C2058=Sheet6!$F$3,Sheet6!$F$4,IF('January 2023'!C2058=Sheet6!$G$3,Sheet6!$G$4,IF('January 2023'!C2058=Sheet6!$H$3,Sheet6!$H$4,IF('January 2023'!C2058=Sheet6!$I$3,Sheet6!$I$4,IF('January 2023'!C2058=Sheet6!$J$3,Sheet6!$J$4,IF('January 2023'!C2058=Sheet6!$K$3,Sheet6!$K$4,IF('January 2023'!C2058=Sheet6!$L$3,Sheet6!$L$4))))))))</f>
        <v>0.13382829726409717</v>
      </c>
      <c r="AG2058" s="74">
        <f t="shared" si="485"/>
        <v>1.0589773767490558</v>
      </c>
      <c r="AH2058" s="71">
        <v>0.81</v>
      </c>
      <c r="AI2058" s="72">
        <f t="shared" si="486"/>
        <v>1</v>
      </c>
      <c r="AJ2058" s="73">
        <f t="shared" si="487"/>
        <v>0.875</v>
      </c>
      <c r="AK2058" s="73">
        <v>0.70834941809745677</v>
      </c>
      <c r="AL2058" s="95">
        <f t="shared" si="488"/>
        <v>1</v>
      </c>
      <c r="AM2058" s="107">
        <v>0</v>
      </c>
      <c r="AN2058" s="98">
        <f t="shared" si="489"/>
        <v>0</v>
      </c>
      <c r="AO2058" s="99" t="e">
        <f>SUMIF([1]Sheet1!$AB:$AB,E2058,[1]Sheet1!$AA:$AA)</f>
        <v>#VALUE!</v>
      </c>
      <c r="AP2058" s="100">
        <f t="shared" si="490"/>
        <v>1</v>
      </c>
      <c r="AQ2058" s="97">
        <f t="shared" si="491"/>
        <v>0</v>
      </c>
      <c r="AR2058" s="100">
        <f t="shared" si="492"/>
        <v>1.7554649753098788</v>
      </c>
      <c r="AS2058" s="101">
        <f t="shared" si="493"/>
        <v>-0.85899769452850139</v>
      </c>
      <c r="AT2058" s="100">
        <v>0.13382829726409717</v>
      </c>
      <c r="AU2058" s="108">
        <f t="shared" si="494"/>
        <v>1</v>
      </c>
    </row>
    <row r="2059" spans="1:47" hidden="1">
      <c r="A2059" s="21">
        <v>44927</v>
      </c>
      <c r="B2059" s="23" t="s">
        <v>13</v>
      </c>
      <c r="C2059" s="23" t="s">
        <v>1697</v>
      </c>
      <c r="D2059" s="23" t="s">
        <v>2119</v>
      </c>
      <c r="E2059" s="23">
        <v>1000270924</v>
      </c>
      <c r="F2059" s="23" t="s">
        <v>32</v>
      </c>
      <c r="G2059" s="22">
        <v>1069292</v>
      </c>
      <c r="H2059" s="36" t="s">
        <v>20</v>
      </c>
      <c r="I2059" s="4" t="s">
        <v>3535</v>
      </c>
      <c r="J2059" s="4" t="s">
        <v>3572</v>
      </c>
      <c r="K2059" s="24">
        <v>1504</v>
      </c>
      <c r="L2059" s="24">
        <v>1504</v>
      </c>
      <c r="M2059" s="29">
        <v>0</v>
      </c>
      <c r="N2059" s="29">
        <v>0</v>
      </c>
      <c r="O2059" s="29">
        <v>4</v>
      </c>
      <c r="P2059" s="29">
        <v>0</v>
      </c>
      <c r="Q2059" s="29">
        <v>873.69999999999993</v>
      </c>
      <c r="R2059" s="28">
        <v>0</v>
      </c>
      <c r="S2059" s="28">
        <v>55193.7</v>
      </c>
      <c r="T2059" s="28">
        <v>0</v>
      </c>
      <c r="U2059" s="28">
        <v>62900</v>
      </c>
      <c r="V2059" s="29">
        <v>0</v>
      </c>
      <c r="W2059" s="29">
        <v>2</v>
      </c>
      <c r="X2059" s="32">
        <f t="shared" si="480"/>
        <v>4</v>
      </c>
      <c r="Y2059" s="33">
        <f t="shared" si="481"/>
        <v>873.69999999999993</v>
      </c>
      <c r="Z2059" s="33">
        <f t="shared" si="482"/>
        <v>55193.7</v>
      </c>
      <c r="AA2059" s="33">
        <f t="shared" si="483"/>
        <v>62900</v>
      </c>
      <c r="AB2059" s="5">
        <v>2</v>
      </c>
      <c r="AC2059" s="6">
        <v>0</v>
      </c>
      <c r="AD2059" s="32">
        <v>0</v>
      </c>
      <c r="AE2059" s="67">
        <f t="shared" si="484"/>
        <v>0.5</v>
      </c>
      <c r="AF2059" s="70">
        <f>IF(C2059=Sheet6!$E$3,Sheet6!$E$4,IF('January 2023'!C2059=Sheet6!$F$3,Sheet6!$F$4,IF('January 2023'!C2059=Sheet6!$G$3,Sheet6!$G$4,IF('January 2023'!C2059=Sheet6!$H$3,Sheet6!$H$4,IF('January 2023'!C2059=Sheet6!$I$3,Sheet6!$I$4,IF('January 2023'!C2059=Sheet6!$J$3,Sheet6!$J$4,IF('January 2023'!C2059=Sheet6!$K$3,Sheet6!$K$4,IF('January 2023'!C2059=Sheet6!$L$3,Sheet6!$L$4))))))))</f>
        <v>0.13382829726409717</v>
      </c>
      <c r="AG2059" s="74">
        <f t="shared" si="485"/>
        <v>0.5809175531914893</v>
      </c>
      <c r="AH2059" s="71">
        <v>0.81</v>
      </c>
      <c r="AI2059" s="72">
        <f t="shared" si="486"/>
        <v>0</v>
      </c>
      <c r="AJ2059" s="73">
        <f t="shared" si="487"/>
        <v>0.5</v>
      </c>
      <c r="AK2059" s="73">
        <v>0.70834941809745677</v>
      </c>
      <c r="AL2059" s="95">
        <f t="shared" si="488"/>
        <v>0</v>
      </c>
      <c r="AM2059" s="107">
        <v>0</v>
      </c>
      <c r="AN2059" s="98">
        <f t="shared" si="489"/>
        <v>344.54000000000008</v>
      </c>
      <c r="AO2059" s="99" t="e">
        <f>SUMIF([1]Sheet1!$AB:$AB,E2059,[1]Sheet1!$AA:$AA)</f>
        <v>#VALUE!</v>
      </c>
      <c r="AP2059" s="100" t="str">
        <f t="shared" si="490"/>
        <v/>
      </c>
      <c r="AQ2059" s="97">
        <f t="shared" si="491"/>
        <v>1</v>
      </c>
      <c r="AR2059" s="100">
        <f t="shared" si="492"/>
        <v>1.13962281927104</v>
      </c>
      <c r="AS2059" s="101">
        <f t="shared" si="493"/>
        <v>0.33797310026788063</v>
      </c>
      <c r="AT2059" s="100">
        <v>0.13382829726409717</v>
      </c>
      <c r="AU2059" s="108">
        <f t="shared" si="494"/>
        <v>0</v>
      </c>
    </row>
    <row r="2060" spans="1:47" hidden="1">
      <c r="A2060" s="21">
        <v>44927</v>
      </c>
      <c r="B2060" s="23" t="s">
        <v>13</v>
      </c>
      <c r="C2060" s="23" t="s">
        <v>1697</v>
      </c>
      <c r="D2060" s="23" t="s">
        <v>3438</v>
      </c>
      <c r="E2060" s="23">
        <v>1001602050</v>
      </c>
      <c r="F2060" s="23" t="s">
        <v>32</v>
      </c>
      <c r="G2060" s="22">
        <v>1069250</v>
      </c>
      <c r="H2060" s="36" t="s">
        <v>20</v>
      </c>
      <c r="I2060" s="4" t="s">
        <v>3535</v>
      </c>
      <c r="J2060" s="4" t="s">
        <v>3572</v>
      </c>
      <c r="K2060" s="24">
        <v>1487.6600000000035</v>
      </c>
      <c r="L2060" s="24">
        <v>1487.6600000000035</v>
      </c>
      <c r="M2060" s="29">
        <v>0</v>
      </c>
      <c r="N2060" s="29">
        <v>0</v>
      </c>
      <c r="O2060" s="29">
        <v>1</v>
      </c>
      <c r="P2060" s="29">
        <v>0</v>
      </c>
      <c r="Q2060" s="29">
        <v>0</v>
      </c>
      <c r="R2060" s="28">
        <v>0</v>
      </c>
      <c r="S2060" s="28">
        <v>0</v>
      </c>
      <c r="T2060" s="28">
        <v>0</v>
      </c>
      <c r="U2060" s="28">
        <v>0</v>
      </c>
      <c r="V2060" s="29">
        <v>0</v>
      </c>
      <c r="W2060" s="29">
        <v>0</v>
      </c>
      <c r="X2060" s="32">
        <f t="shared" si="480"/>
        <v>1</v>
      </c>
      <c r="Y2060" s="33">
        <f t="shared" si="481"/>
        <v>0</v>
      </c>
      <c r="Z2060" s="33">
        <f t="shared" si="482"/>
        <v>0</v>
      </c>
      <c r="AA2060" s="33">
        <f t="shared" si="483"/>
        <v>0</v>
      </c>
      <c r="AB2060" s="5">
        <v>0</v>
      </c>
      <c r="AC2060" s="6">
        <v>0</v>
      </c>
      <c r="AD2060" s="32">
        <v>0</v>
      </c>
      <c r="AE2060" s="67">
        <f t="shared" si="484"/>
        <v>0</v>
      </c>
      <c r="AF2060" s="70">
        <f>IF(C2060=Sheet6!$E$3,Sheet6!$E$4,IF('January 2023'!C2060=Sheet6!$F$3,Sheet6!$F$4,IF('January 2023'!C2060=Sheet6!$G$3,Sheet6!$G$4,IF('January 2023'!C2060=Sheet6!$H$3,Sheet6!$H$4,IF('January 2023'!C2060=Sheet6!$I$3,Sheet6!$I$4,IF('January 2023'!C2060=Sheet6!$J$3,Sheet6!$J$4,IF('January 2023'!C2060=Sheet6!$K$3,Sheet6!$K$4,IF('January 2023'!C2060=Sheet6!$L$3,Sheet6!$L$4))))))))</f>
        <v>0.13382829726409717</v>
      </c>
      <c r="AG2060" s="74">
        <f t="shared" si="485"/>
        <v>0</v>
      </c>
      <c r="AH2060" s="71">
        <v>0.81</v>
      </c>
      <c r="AI2060" s="72">
        <f t="shared" si="486"/>
        <v>0</v>
      </c>
      <c r="AJ2060" s="73">
        <f t="shared" si="487"/>
        <v>0</v>
      </c>
      <c r="AK2060" s="73">
        <v>0.70834941809745677</v>
      </c>
      <c r="AL2060" s="95">
        <f t="shared" si="488"/>
        <v>0</v>
      </c>
      <c r="AM2060" s="107">
        <v>0</v>
      </c>
      <c r="AN2060" s="98">
        <f t="shared" si="489"/>
        <v>1205.0046000000029</v>
      </c>
      <c r="AO2060" s="99" t="e">
        <f>SUMIF([1]Sheet1!$AB:$AB,E2060,[1]Sheet1!$AA:$AA)</f>
        <v>#VALUE!</v>
      </c>
      <c r="AP2060" s="100" t="str">
        <f t="shared" si="490"/>
        <v/>
      </c>
      <c r="AQ2060" s="97">
        <f t="shared" si="491"/>
        <v>1</v>
      </c>
      <c r="AR2060" s="100">
        <f t="shared" si="492"/>
        <v>0</v>
      </c>
      <c r="AS2060" s="101">
        <f t="shared" si="493"/>
        <v>1</v>
      </c>
      <c r="AT2060" s="100">
        <v>0.13382829726409717</v>
      </c>
      <c r="AU2060" s="108">
        <f t="shared" si="494"/>
        <v>0</v>
      </c>
    </row>
    <row r="2061" spans="1:47" hidden="1">
      <c r="A2061" s="21">
        <v>44927</v>
      </c>
      <c r="B2061" s="22" t="s">
        <v>13</v>
      </c>
      <c r="C2061" s="22" t="s">
        <v>1697</v>
      </c>
      <c r="D2061" s="22" t="s">
        <v>2142</v>
      </c>
      <c r="E2061" s="22">
        <v>1000264755</v>
      </c>
      <c r="F2061" s="22" t="s">
        <v>32</v>
      </c>
      <c r="G2061" s="22">
        <v>1069250</v>
      </c>
      <c r="H2061" s="36" t="s">
        <v>20</v>
      </c>
      <c r="I2061" s="4" t="s">
        <v>3535</v>
      </c>
      <c r="J2061" s="4" t="s">
        <v>3572</v>
      </c>
      <c r="K2061" s="25">
        <v>1298</v>
      </c>
      <c r="L2061" s="25">
        <v>1298</v>
      </c>
      <c r="M2061" s="26">
        <v>0</v>
      </c>
      <c r="N2061" s="26">
        <v>0</v>
      </c>
      <c r="O2061" s="26">
        <v>14</v>
      </c>
      <c r="P2061" s="26">
        <v>0</v>
      </c>
      <c r="Q2061" s="26">
        <v>1877.1</v>
      </c>
      <c r="R2061" s="27">
        <v>0</v>
      </c>
      <c r="S2061" s="27">
        <v>117954.16</v>
      </c>
      <c r="T2061" s="28">
        <v>0</v>
      </c>
      <c r="U2061" s="27">
        <v>129500</v>
      </c>
      <c r="V2061" s="29">
        <v>0</v>
      </c>
      <c r="W2061" s="26">
        <v>10</v>
      </c>
      <c r="X2061" s="30">
        <f t="shared" si="480"/>
        <v>14</v>
      </c>
      <c r="Y2061" s="31">
        <f t="shared" si="481"/>
        <v>1877.1</v>
      </c>
      <c r="Z2061" s="31">
        <f t="shared" si="482"/>
        <v>117954.16</v>
      </c>
      <c r="AA2061" s="31">
        <f t="shared" si="483"/>
        <v>129500</v>
      </c>
      <c r="AB2061" s="5">
        <v>10</v>
      </c>
      <c r="AC2061" s="6">
        <v>0</v>
      </c>
      <c r="AD2061" s="30">
        <v>0</v>
      </c>
      <c r="AE2061" s="67">
        <f t="shared" si="484"/>
        <v>0.7142857142857143</v>
      </c>
      <c r="AF2061" s="70">
        <f>IF(C2061=Sheet6!$E$3,Sheet6!$E$4,IF('January 2023'!C2061=Sheet6!$F$3,Sheet6!$F$4,IF('January 2023'!C2061=Sheet6!$G$3,Sheet6!$G$4,IF('January 2023'!C2061=Sheet6!$H$3,Sheet6!$H$4,IF('January 2023'!C2061=Sheet6!$I$3,Sheet6!$I$4,IF('January 2023'!C2061=Sheet6!$J$3,Sheet6!$J$4,IF('January 2023'!C2061=Sheet6!$K$3,Sheet6!$K$4,IF('January 2023'!C2061=Sheet6!$L$3,Sheet6!$L$4))))))))</f>
        <v>0.13382829726409717</v>
      </c>
      <c r="AG2061" s="74">
        <f t="shared" si="485"/>
        <v>1.4461479198767333</v>
      </c>
      <c r="AH2061" s="71">
        <v>0.81</v>
      </c>
      <c r="AI2061" s="72">
        <f t="shared" si="486"/>
        <v>1</v>
      </c>
      <c r="AJ2061" s="73">
        <f t="shared" si="487"/>
        <v>0.7142857142857143</v>
      </c>
      <c r="AK2061" s="73">
        <v>0.70834941809745677</v>
      </c>
      <c r="AL2061" s="95">
        <f t="shared" si="488"/>
        <v>1</v>
      </c>
      <c r="AM2061" s="107">
        <v>0</v>
      </c>
      <c r="AN2061" s="98">
        <f t="shared" si="489"/>
        <v>0</v>
      </c>
      <c r="AO2061" s="99" t="e">
        <f>SUMIF([1]Sheet1!$AB:$AB,E2061,[1]Sheet1!$AA:$AA)</f>
        <v>#VALUE!</v>
      </c>
      <c r="AP2061" s="100">
        <f t="shared" si="490"/>
        <v>1</v>
      </c>
      <c r="AQ2061" s="97">
        <f t="shared" si="491"/>
        <v>0</v>
      </c>
      <c r="AR2061" s="100">
        <f t="shared" si="492"/>
        <v>1.097884127189749</v>
      </c>
      <c r="AS2061" s="101">
        <f t="shared" si="493"/>
        <v>-0.58770284680113849</v>
      </c>
      <c r="AT2061" s="100">
        <v>0.13382829726409717</v>
      </c>
      <c r="AU2061" s="108">
        <f t="shared" si="494"/>
        <v>1</v>
      </c>
    </row>
    <row r="2062" spans="1:47" hidden="1">
      <c r="A2062" s="21">
        <v>44927</v>
      </c>
      <c r="B2062" s="22" t="s">
        <v>13</v>
      </c>
      <c r="C2062" s="22" t="s">
        <v>1697</v>
      </c>
      <c r="D2062" s="22" t="s">
        <v>2159</v>
      </c>
      <c r="E2062" s="22">
        <v>1000267080</v>
      </c>
      <c r="F2062" s="22" t="s">
        <v>32</v>
      </c>
      <c r="G2062" s="22">
        <v>1069250</v>
      </c>
      <c r="H2062" s="36" t="s">
        <v>20</v>
      </c>
      <c r="I2062" s="4" t="s">
        <v>3535</v>
      </c>
      <c r="J2062" s="4" t="s">
        <v>3572</v>
      </c>
      <c r="K2062" s="25">
        <v>1272.2999999999884</v>
      </c>
      <c r="L2062" s="25">
        <v>1272.2999999999884</v>
      </c>
      <c r="M2062" s="26">
        <v>0</v>
      </c>
      <c r="N2062" s="26">
        <v>0</v>
      </c>
      <c r="O2062" s="26">
        <v>14</v>
      </c>
      <c r="P2062" s="26">
        <v>0</v>
      </c>
      <c r="Q2062" s="26">
        <v>2548.2000000000003</v>
      </c>
      <c r="R2062" s="27">
        <v>0</v>
      </c>
      <c r="S2062" s="27">
        <v>161100</v>
      </c>
      <c r="T2062" s="28">
        <v>0</v>
      </c>
      <c r="U2062" s="27">
        <v>161100</v>
      </c>
      <c r="V2062" s="29">
        <v>0</v>
      </c>
      <c r="W2062" s="26">
        <v>8</v>
      </c>
      <c r="X2062" s="30">
        <f t="shared" si="480"/>
        <v>14</v>
      </c>
      <c r="Y2062" s="31">
        <f t="shared" si="481"/>
        <v>2548.2000000000003</v>
      </c>
      <c r="Z2062" s="31">
        <f t="shared" si="482"/>
        <v>161100</v>
      </c>
      <c r="AA2062" s="31">
        <f t="shared" si="483"/>
        <v>161100</v>
      </c>
      <c r="AB2062" s="5">
        <v>8</v>
      </c>
      <c r="AC2062" s="6">
        <v>0</v>
      </c>
      <c r="AD2062" s="30">
        <v>0</v>
      </c>
      <c r="AE2062" s="67">
        <f t="shared" si="484"/>
        <v>0.5714285714285714</v>
      </c>
      <c r="AF2062" s="70">
        <f>IF(C2062=Sheet6!$E$3,Sheet6!$E$4,IF('January 2023'!C2062=Sheet6!$F$3,Sheet6!$F$4,IF('January 2023'!C2062=Sheet6!$G$3,Sheet6!$G$4,IF('January 2023'!C2062=Sheet6!$H$3,Sheet6!$H$4,IF('January 2023'!C2062=Sheet6!$I$3,Sheet6!$I$4,IF('January 2023'!C2062=Sheet6!$J$3,Sheet6!$J$4,IF('January 2023'!C2062=Sheet6!$K$3,Sheet6!$K$4,IF('January 2023'!C2062=Sheet6!$L$3,Sheet6!$L$4))))))))</f>
        <v>0.13382829726409717</v>
      </c>
      <c r="AG2062" s="74">
        <f t="shared" si="485"/>
        <v>2.0028295213393252</v>
      </c>
      <c r="AH2062" s="71">
        <v>0.81</v>
      </c>
      <c r="AI2062" s="72">
        <f t="shared" si="486"/>
        <v>1</v>
      </c>
      <c r="AJ2062" s="73">
        <f t="shared" si="487"/>
        <v>0.5714285714285714</v>
      </c>
      <c r="AK2062" s="73">
        <v>0.70834941809745677</v>
      </c>
      <c r="AL2062" s="95">
        <f t="shared" si="488"/>
        <v>0</v>
      </c>
      <c r="AM2062" s="107">
        <v>0</v>
      </c>
      <c r="AN2062" s="98">
        <f t="shared" si="489"/>
        <v>0</v>
      </c>
      <c r="AO2062" s="99" t="e">
        <f>SUMIF([1]Sheet1!$AB:$AB,E2062,[1]Sheet1!$AA:$AA)</f>
        <v>#VALUE!</v>
      </c>
      <c r="AP2062" s="100">
        <f t="shared" si="490"/>
        <v>1</v>
      </c>
      <c r="AQ2062" s="97">
        <f t="shared" si="491"/>
        <v>0</v>
      </c>
      <c r="AR2062" s="100">
        <f t="shared" si="492"/>
        <v>1</v>
      </c>
      <c r="AS2062" s="101">
        <f t="shared" si="493"/>
        <v>-1.0028295213393252</v>
      </c>
      <c r="AT2062" s="100">
        <v>0.13382829726409717</v>
      </c>
      <c r="AU2062" s="108">
        <f t="shared" si="494"/>
        <v>1</v>
      </c>
    </row>
    <row r="2063" spans="1:47" hidden="1">
      <c r="A2063" s="21">
        <v>44927</v>
      </c>
      <c r="B2063" s="23" t="s">
        <v>13</v>
      </c>
      <c r="C2063" s="23" t="s">
        <v>1697</v>
      </c>
      <c r="D2063" s="23" t="s">
        <v>2139</v>
      </c>
      <c r="E2063" s="23">
        <v>1000265641</v>
      </c>
      <c r="F2063" s="23" t="s">
        <v>32</v>
      </c>
      <c r="G2063" s="22">
        <v>1069250</v>
      </c>
      <c r="H2063" s="36" t="s">
        <v>20</v>
      </c>
      <c r="I2063" s="4" t="s">
        <v>3535</v>
      </c>
      <c r="J2063" s="4" t="s">
        <v>3572</v>
      </c>
      <c r="K2063" s="24">
        <v>1239.8999999999942</v>
      </c>
      <c r="L2063" s="24">
        <v>1239.8999999999942</v>
      </c>
      <c r="M2063" s="29">
        <v>0</v>
      </c>
      <c r="N2063" s="29">
        <v>0</v>
      </c>
      <c r="O2063" s="29">
        <v>11</v>
      </c>
      <c r="P2063" s="29">
        <v>0</v>
      </c>
      <c r="Q2063" s="29">
        <v>1662.8</v>
      </c>
      <c r="R2063" s="28">
        <v>0</v>
      </c>
      <c r="S2063" s="28">
        <v>104694.86</v>
      </c>
      <c r="T2063" s="28">
        <v>0</v>
      </c>
      <c r="U2063" s="28">
        <v>111400</v>
      </c>
      <c r="V2063" s="29">
        <v>0</v>
      </c>
      <c r="W2063" s="29">
        <v>7</v>
      </c>
      <c r="X2063" s="32">
        <f t="shared" si="480"/>
        <v>11</v>
      </c>
      <c r="Y2063" s="33">
        <f t="shared" si="481"/>
        <v>1662.8</v>
      </c>
      <c r="Z2063" s="33">
        <f t="shared" si="482"/>
        <v>104694.86</v>
      </c>
      <c r="AA2063" s="33">
        <f t="shared" si="483"/>
        <v>111400</v>
      </c>
      <c r="AB2063" s="5">
        <v>7</v>
      </c>
      <c r="AC2063" s="6">
        <v>0</v>
      </c>
      <c r="AD2063" s="32">
        <v>0</v>
      </c>
      <c r="AE2063" s="67">
        <f t="shared" si="484"/>
        <v>0.63636363636363635</v>
      </c>
      <c r="AF2063" s="70">
        <f>IF(C2063=Sheet6!$E$3,Sheet6!$E$4,IF('January 2023'!C2063=Sheet6!$F$3,Sheet6!$F$4,IF('January 2023'!C2063=Sheet6!$G$3,Sheet6!$G$4,IF('January 2023'!C2063=Sheet6!$H$3,Sheet6!$H$4,IF('January 2023'!C2063=Sheet6!$I$3,Sheet6!$I$4,IF('January 2023'!C2063=Sheet6!$J$3,Sheet6!$J$4,IF('January 2023'!C2063=Sheet6!$K$3,Sheet6!$K$4,IF('January 2023'!C2063=Sheet6!$L$3,Sheet6!$L$4))))))))</f>
        <v>0.13382829726409717</v>
      </c>
      <c r="AG2063" s="74">
        <f t="shared" si="485"/>
        <v>1.3410758932172011</v>
      </c>
      <c r="AH2063" s="71">
        <v>0.81</v>
      </c>
      <c r="AI2063" s="72">
        <f t="shared" si="486"/>
        <v>1</v>
      </c>
      <c r="AJ2063" s="73">
        <f t="shared" si="487"/>
        <v>0.63636363636363635</v>
      </c>
      <c r="AK2063" s="73">
        <v>0.70834941809745677</v>
      </c>
      <c r="AL2063" s="95">
        <f t="shared" si="488"/>
        <v>0</v>
      </c>
      <c r="AM2063" s="107">
        <v>0</v>
      </c>
      <c r="AN2063" s="98">
        <f t="shared" si="489"/>
        <v>0</v>
      </c>
      <c r="AO2063" s="99" t="e">
        <f>SUMIF([1]Sheet1!$AB:$AB,E2063,[1]Sheet1!$AA:$AA)</f>
        <v>#VALUE!</v>
      </c>
      <c r="AP2063" s="100">
        <f t="shared" si="490"/>
        <v>1</v>
      </c>
      <c r="AQ2063" s="97">
        <f t="shared" si="491"/>
        <v>0</v>
      </c>
      <c r="AR2063" s="100">
        <f t="shared" si="492"/>
        <v>1.0640445958856051</v>
      </c>
      <c r="AS2063" s="101">
        <f t="shared" si="493"/>
        <v>-0.42696455685022361</v>
      </c>
      <c r="AT2063" s="100">
        <v>0.13382829726409717</v>
      </c>
      <c r="AU2063" s="108">
        <f t="shared" si="494"/>
        <v>1</v>
      </c>
    </row>
    <row r="2064" spans="1:47" hidden="1">
      <c r="A2064" s="21">
        <v>44927</v>
      </c>
      <c r="B2064" s="23" t="s">
        <v>13</v>
      </c>
      <c r="C2064" s="23" t="s">
        <v>1697</v>
      </c>
      <c r="D2064" s="23" t="s">
        <v>2160</v>
      </c>
      <c r="E2064" s="23">
        <v>1000283488</v>
      </c>
      <c r="F2064" s="23" t="s">
        <v>32</v>
      </c>
      <c r="G2064" s="22">
        <v>1069246</v>
      </c>
      <c r="H2064" s="36" t="s">
        <v>20</v>
      </c>
      <c r="I2064" s="4" t="s">
        <v>3535</v>
      </c>
      <c r="J2064" s="4" t="s">
        <v>3572</v>
      </c>
      <c r="K2064" s="24">
        <v>1213</v>
      </c>
      <c r="L2064" s="24">
        <v>1213</v>
      </c>
      <c r="M2064" s="29">
        <v>0</v>
      </c>
      <c r="N2064" s="29">
        <v>0</v>
      </c>
      <c r="O2064" s="29">
        <v>17</v>
      </c>
      <c r="P2064" s="29">
        <v>0</v>
      </c>
      <c r="Q2064" s="29">
        <v>1131.1000000000001</v>
      </c>
      <c r="R2064" s="28">
        <v>0</v>
      </c>
      <c r="S2064" s="28">
        <v>73147.92</v>
      </c>
      <c r="T2064" s="28">
        <v>0</v>
      </c>
      <c r="U2064" s="28">
        <v>208000</v>
      </c>
      <c r="V2064" s="29">
        <v>0</v>
      </c>
      <c r="W2064" s="29">
        <v>5</v>
      </c>
      <c r="X2064" s="32">
        <f t="shared" si="480"/>
        <v>17</v>
      </c>
      <c r="Y2064" s="33">
        <f t="shared" si="481"/>
        <v>1131.1000000000001</v>
      </c>
      <c r="Z2064" s="33">
        <f t="shared" si="482"/>
        <v>73147.92</v>
      </c>
      <c r="AA2064" s="33">
        <f t="shared" si="483"/>
        <v>208000</v>
      </c>
      <c r="AB2064" s="5">
        <v>5</v>
      </c>
      <c r="AC2064" s="6">
        <v>0</v>
      </c>
      <c r="AD2064" s="32">
        <v>0</v>
      </c>
      <c r="AE2064" s="67">
        <f t="shared" si="484"/>
        <v>0.29411764705882354</v>
      </c>
      <c r="AF2064" s="70">
        <f>IF(C2064=Sheet6!$E$3,Sheet6!$E$4,IF('January 2023'!C2064=Sheet6!$F$3,Sheet6!$F$4,IF('January 2023'!C2064=Sheet6!$G$3,Sheet6!$G$4,IF('January 2023'!C2064=Sheet6!$H$3,Sheet6!$H$4,IF('January 2023'!C2064=Sheet6!$I$3,Sheet6!$I$4,IF('January 2023'!C2064=Sheet6!$J$3,Sheet6!$J$4,IF('January 2023'!C2064=Sheet6!$K$3,Sheet6!$K$4,IF('January 2023'!C2064=Sheet6!$L$3,Sheet6!$L$4))))))))</f>
        <v>0.13382829726409717</v>
      </c>
      <c r="AG2064" s="74">
        <f t="shared" si="485"/>
        <v>0.93248145094806278</v>
      </c>
      <c r="AH2064" s="71">
        <v>0.81</v>
      </c>
      <c r="AI2064" s="72">
        <f t="shared" si="486"/>
        <v>1</v>
      </c>
      <c r="AJ2064" s="73">
        <f t="shared" si="487"/>
        <v>0.29411764705882354</v>
      </c>
      <c r="AK2064" s="73">
        <v>0.70834941809745677</v>
      </c>
      <c r="AL2064" s="95">
        <f t="shared" si="488"/>
        <v>0</v>
      </c>
      <c r="AM2064" s="107">
        <v>0</v>
      </c>
      <c r="AN2064" s="98">
        <f t="shared" si="489"/>
        <v>0</v>
      </c>
      <c r="AO2064" s="99" t="e">
        <f>SUMIF([1]Sheet1!$AB:$AB,E2064,[1]Sheet1!$AA:$AA)</f>
        <v>#VALUE!</v>
      </c>
      <c r="AP2064" s="100">
        <f t="shared" si="490"/>
        <v>1</v>
      </c>
      <c r="AQ2064" s="97">
        <f t="shared" si="491"/>
        <v>0</v>
      </c>
      <c r="AR2064" s="100">
        <f t="shared" si="492"/>
        <v>2.8435531728038201</v>
      </c>
      <c r="AS2064" s="101">
        <f t="shared" si="493"/>
        <v>-1.6515605884240738</v>
      </c>
      <c r="AT2064" s="100">
        <v>0.13382829726409717</v>
      </c>
      <c r="AU2064" s="108">
        <f t="shared" si="494"/>
        <v>1</v>
      </c>
    </row>
    <row r="2065" spans="1:47" hidden="1">
      <c r="A2065" s="21">
        <v>44927</v>
      </c>
      <c r="B2065" s="23" t="s">
        <v>13</v>
      </c>
      <c r="C2065" s="23" t="s">
        <v>1697</v>
      </c>
      <c r="D2065" s="23" t="s">
        <v>2084</v>
      </c>
      <c r="E2065" s="23">
        <v>1000282087</v>
      </c>
      <c r="F2065" s="23" t="s">
        <v>32</v>
      </c>
      <c r="G2065" s="22">
        <v>1069246</v>
      </c>
      <c r="H2065" s="36" t="s">
        <v>20</v>
      </c>
      <c r="I2065" s="4" t="s">
        <v>3535</v>
      </c>
      <c r="J2065" s="4" t="s">
        <v>3572</v>
      </c>
      <c r="K2065" s="24">
        <v>1189.8000000000004</v>
      </c>
      <c r="L2065" s="24">
        <v>1189.8000000000004</v>
      </c>
      <c r="M2065" s="29">
        <v>0</v>
      </c>
      <c r="N2065" s="29">
        <v>0</v>
      </c>
      <c r="O2065" s="29">
        <v>12</v>
      </c>
      <c r="P2065" s="29">
        <v>0</v>
      </c>
      <c r="Q2065" s="29">
        <v>697.9</v>
      </c>
      <c r="R2065" s="28">
        <v>0</v>
      </c>
      <c r="S2065" s="28">
        <v>46912</v>
      </c>
      <c r="T2065" s="28">
        <v>0</v>
      </c>
      <c r="U2065" s="28">
        <v>69800</v>
      </c>
      <c r="V2065" s="29">
        <v>0</v>
      </c>
      <c r="W2065" s="29">
        <v>2</v>
      </c>
      <c r="X2065" s="32">
        <f t="shared" si="480"/>
        <v>12</v>
      </c>
      <c r="Y2065" s="33">
        <f t="shared" si="481"/>
        <v>697.9</v>
      </c>
      <c r="Z2065" s="33">
        <f t="shared" si="482"/>
        <v>46912</v>
      </c>
      <c r="AA2065" s="33">
        <f t="shared" si="483"/>
        <v>69800</v>
      </c>
      <c r="AB2065" s="5">
        <v>2</v>
      </c>
      <c r="AC2065" s="6">
        <v>0</v>
      </c>
      <c r="AD2065" s="32">
        <v>0</v>
      </c>
      <c r="AE2065" s="67">
        <f t="shared" si="484"/>
        <v>0.16666666666666666</v>
      </c>
      <c r="AF2065" s="70">
        <f>IF(C2065=Sheet6!$E$3,Sheet6!$E$4,IF('January 2023'!C2065=Sheet6!$F$3,Sheet6!$F$4,IF('January 2023'!C2065=Sheet6!$G$3,Sheet6!$G$4,IF('January 2023'!C2065=Sheet6!$H$3,Sheet6!$H$4,IF('January 2023'!C2065=Sheet6!$I$3,Sheet6!$I$4,IF('January 2023'!C2065=Sheet6!$J$3,Sheet6!$J$4,IF('January 2023'!C2065=Sheet6!$K$3,Sheet6!$K$4,IF('January 2023'!C2065=Sheet6!$L$3,Sheet6!$L$4))))))))</f>
        <v>0.13382829726409717</v>
      </c>
      <c r="AG2065" s="74">
        <f t="shared" si="485"/>
        <v>0.58656917128929209</v>
      </c>
      <c r="AH2065" s="71">
        <v>0.81</v>
      </c>
      <c r="AI2065" s="72">
        <f t="shared" si="486"/>
        <v>0</v>
      </c>
      <c r="AJ2065" s="73">
        <f t="shared" si="487"/>
        <v>0.16666666666666666</v>
      </c>
      <c r="AK2065" s="73">
        <v>0.70834941809745677</v>
      </c>
      <c r="AL2065" s="95">
        <f t="shared" si="488"/>
        <v>0</v>
      </c>
      <c r="AM2065" s="107">
        <v>0</v>
      </c>
      <c r="AN2065" s="98">
        <f t="shared" si="489"/>
        <v>265.83800000000042</v>
      </c>
      <c r="AO2065" s="99" t="e">
        <f>SUMIF([1]Sheet1!$AB:$AB,E2065,[1]Sheet1!$AA:$AA)</f>
        <v>#VALUE!</v>
      </c>
      <c r="AP2065" s="100" t="str">
        <f t="shared" si="490"/>
        <v/>
      </c>
      <c r="AQ2065" s="97">
        <f t="shared" si="491"/>
        <v>1</v>
      </c>
      <c r="AR2065" s="100">
        <f t="shared" si="492"/>
        <v>1.4878922237380627</v>
      </c>
      <c r="AS2065" s="101">
        <f t="shared" si="493"/>
        <v>0.12724829135418259</v>
      </c>
      <c r="AT2065" s="100">
        <v>0.13382829726409717</v>
      </c>
      <c r="AU2065" s="108">
        <f t="shared" si="494"/>
        <v>1</v>
      </c>
    </row>
    <row r="2066" spans="1:47" hidden="1">
      <c r="A2066" s="21">
        <v>44927</v>
      </c>
      <c r="B2066" s="23" t="s">
        <v>13</v>
      </c>
      <c r="C2066" s="23" t="s">
        <v>1697</v>
      </c>
      <c r="D2066" s="23" t="s">
        <v>2069</v>
      </c>
      <c r="E2066" s="23">
        <v>1000265708</v>
      </c>
      <c r="F2066" s="23" t="s">
        <v>32</v>
      </c>
      <c r="G2066" s="22">
        <v>1069250</v>
      </c>
      <c r="H2066" s="36" t="s">
        <v>20</v>
      </c>
      <c r="I2066" s="4" t="s">
        <v>3535</v>
      </c>
      <c r="J2066" s="4" t="s">
        <v>3572</v>
      </c>
      <c r="K2066" s="24">
        <v>1056.7999999999884</v>
      </c>
      <c r="L2066" s="24">
        <v>1056.7999999999884</v>
      </c>
      <c r="M2066" s="29">
        <v>0</v>
      </c>
      <c r="N2066" s="29">
        <v>0</v>
      </c>
      <c r="O2066" s="29">
        <v>3</v>
      </c>
      <c r="P2066" s="29">
        <v>0</v>
      </c>
      <c r="Q2066" s="29">
        <v>1745.4999999999998</v>
      </c>
      <c r="R2066" s="28">
        <v>0</v>
      </c>
      <c r="S2066" s="28">
        <v>111400.00000000001</v>
      </c>
      <c r="T2066" s="28">
        <v>0</v>
      </c>
      <c r="U2066" s="28">
        <v>111400</v>
      </c>
      <c r="V2066" s="29">
        <v>0</v>
      </c>
      <c r="W2066" s="29">
        <v>2</v>
      </c>
      <c r="X2066" s="32">
        <f t="shared" si="480"/>
        <v>3</v>
      </c>
      <c r="Y2066" s="33">
        <f t="shared" si="481"/>
        <v>1745.4999999999998</v>
      </c>
      <c r="Z2066" s="33">
        <f t="shared" si="482"/>
        <v>111400.00000000001</v>
      </c>
      <c r="AA2066" s="33">
        <f t="shared" si="483"/>
        <v>111400</v>
      </c>
      <c r="AB2066" s="5">
        <v>2</v>
      </c>
      <c r="AC2066" s="6">
        <v>0</v>
      </c>
      <c r="AD2066" s="32">
        <v>0</v>
      </c>
      <c r="AE2066" s="67">
        <f t="shared" si="484"/>
        <v>0.66666666666666663</v>
      </c>
      <c r="AF2066" s="70">
        <f>IF(C2066=Sheet6!$E$3,Sheet6!$E$4,IF('January 2023'!C2066=Sheet6!$F$3,Sheet6!$F$4,IF('January 2023'!C2066=Sheet6!$G$3,Sheet6!$G$4,IF('January 2023'!C2066=Sheet6!$H$3,Sheet6!$H$4,IF('January 2023'!C2066=Sheet6!$I$3,Sheet6!$I$4,IF('January 2023'!C2066=Sheet6!$J$3,Sheet6!$J$4,IF('January 2023'!C2066=Sheet6!$K$3,Sheet6!$K$4,IF('January 2023'!C2066=Sheet6!$L$3,Sheet6!$L$4))))))))</f>
        <v>0.13382829726409717</v>
      </c>
      <c r="AG2066" s="74">
        <f t="shared" si="485"/>
        <v>1.6516843300530082</v>
      </c>
      <c r="AH2066" s="71">
        <v>0.81</v>
      </c>
      <c r="AI2066" s="72">
        <f t="shared" si="486"/>
        <v>1</v>
      </c>
      <c r="AJ2066" s="73">
        <f t="shared" si="487"/>
        <v>0.66666666666666663</v>
      </c>
      <c r="AK2066" s="73">
        <v>0.70834941809745677</v>
      </c>
      <c r="AL2066" s="95">
        <f t="shared" si="488"/>
        <v>0</v>
      </c>
      <c r="AM2066" s="107">
        <v>0</v>
      </c>
      <c r="AN2066" s="98">
        <f t="shared" si="489"/>
        <v>0</v>
      </c>
      <c r="AO2066" s="99" t="e">
        <f>SUMIF([1]Sheet1!$AB:$AB,E2066,[1]Sheet1!$AA:$AA)</f>
        <v>#VALUE!</v>
      </c>
      <c r="AP2066" s="100">
        <f t="shared" si="490"/>
        <v>1</v>
      </c>
      <c r="AQ2066" s="97">
        <f t="shared" si="491"/>
        <v>0</v>
      </c>
      <c r="AR2066" s="100">
        <f t="shared" si="492"/>
        <v>0.99999999999999989</v>
      </c>
      <c r="AS2066" s="101">
        <f t="shared" si="493"/>
        <v>-0.65168433005300797</v>
      </c>
      <c r="AT2066" s="100">
        <v>0.13382829726409717</v>
      </c>
      <c r="AU2066" s="108">
        <f t="shared" si="494"/>
        <v>1</v>
      </c>
    </row>
    <row r="2067" spans="1:47" hidden="1">
      <c r="A2067" s="21">
        <v>44927</v>
      </c>
      <c r="B2067" s="22" t="s">
        <v>13</v>
      </c>
      <c r="C2067" s="22" t="s">
        <v>1697</v>
      </c>
      <c r="D2067" s="22" t="s">
        <v>2151</v>
      </c>
      <c r="E2067" s="22">
        <v>1002370418</v>
      </c>
      <c r="F2067" s="22" t="s">
        <v>32</v>
      </c>
      <c r="G2067" s="22">
        <v>1069250</v>
      </c>
      <c r="H2067" s="36" t="s">
        <v>20</v>
      </c>
      <c r="I2067" s="4" t="s">
        <v>3535</v>
      </c>
      <c r="J2067" s="4" t="s">
        <v>3572</v>
      </c>
      <c r="K2067" s="25">
        <v>1051.4700000000012</v>
      </c>
      <c r="L2067" s="25">
        <v>1051.4700000000012</v>
      </c>
      <c r="M2067" s="26">
        <v>0</v>
      </c>
      <c r="N2067" s="26">
        <v>0</v>
      </c>
      <c r="O2067" s="26">
        <v>10</v>
      </c>
      <c r="P2067" s="26">
        <v>0</v>
      </c>
      <c r="Q2067" s="26">
        <v>1431.2</v>
      </c>
      <c r="R2067" s="27">
        <v>0</v>
      </c>
      <c r="S2067" s="27">
        <v>91618.21</v>
      </c>
      <c r="T2067" s="28">
        <v>0</v>
      </c>
      <c r="U2067" s="27">
        <v>99500</v>
      </c>
      <c r="V2067" s="29">
        <v>0</v>
      </c>
      <c r="W2067" s="26">
        <v>7</v>
      </c>
      <c r="X2067" s="30">
        <f t="shared" si="480"/>
        <v>10</v>
      </c>
      <c r="Y2067" s="31">
        <f t="shared" si="481"/>
        <v>1431.2</v>
      </c>
      <c r="Z2067" s="31">
        <f t="shared" si="482"/>
        <v>91618.21</v>
      </c>
      <c r="AA2067" s="31">
        <f t="shared" si="483"/>
        <v>99500</v>
      </c>
      <c r="AB2067" s="5">
        <v>7</v>
      </c>
      <c r="AC2067" s="6">
        <v>0</v>
      </c>
      <c r="AD2067" s="30">
        <v>0</v>
      </c>
      <c r="AE2067" s="67">
        <f t="shared" si="484"/>
        <v>0.7</v>
      </c>
      <c r="AF2067" s="70">
        <f>IF(C2067=Sheet6!$E$3,Sheet6!$E$4,IF('January 2023'!C2067=Sheet6!$F$3,Sheet6!$F$4,IF('January 2023'!C2067=Sheet6!$G$3,Sheet6!$G$4,IF('January 2023'!C2067=Sheet6!$H$3,Sheet6!$H$4,IF('January 2023'!C2067=Sheet6!$I$3,Sheet6!$I$4,IF('January 2023'!C2067=Sheet6!$J$3,Sheet6!$J$4,IF('January 2023'!C2067=Sheet6!$K$3,Sheet6!$K$4,IF('January 2023'!C2067=Sheet6!$L$3,Sheet6!$L$4))))))))</f>
        <v>0.13382829726409717</v>
      </c>
      <c r="AG2067" s="74">
        <f t="shared" si="485"/>
        <v>1.3611420202193105</v>
      </c>
      <c r="AH2067" s="71">
        <v>0.81</v>
      </c>
      <c r="AI2067" s="72">
        <f t="shared" si="486"/>
        <v>1</v>
      </c>
      <c r="AJ2067" s="73">
        <f t="shared" si="487"/>
        <v>0.7</v>
      </c>
      <c r="AK2067" s="73">
        <v>0.70834941809745677</v>
      </c>
      <c r="AL2067" s="95">
        <f t="shared" si="488"/>
        <v>0</v>
      </c>
      <c r="AM2067" s="107">
        <v>0</v>
      </c>
      <c r="AN2067" s="98">
        <f t="shared" si="489"/>
        <v>0</v>
      </c>
      <c r="AO2067" s="99" t="e">
        <f>SUMIF([1]Sheet1!$AB:$AB,E2067,[1]Sheet1!$AA:$AA)</f>
        <v>#VALUE!</v>
      </c>
      <c r="AP2067" s="100">
        <f t="shared" si="490"/>
        <v>1</v>
      </c>
      <c r="AQ2067" s="97">
        <f t="shared" si="491"/>
        <v>0</v>
      </c>
      <c r="AR2067" s="100">
        <f t="shared" si="492"/>
        <v>1.0860286399395926</v>
      </c>
      <c r="AS2067" s="101">
        <f t="shared" si="493"/>
        <v>-0.47823921698340732</v>
      </c>
      <c r="AT2067" s="100">
        <v>0.13382829726409717</v>
      </c>
      <c r="AU2067" s="108">
        <f t="shared" si="494"/>
        <v>1</v>
      </c>
    </row>
    <row r="2068" spans="1:47" hidden="1">
      <c r="A2068" s="21">
        <v>44927</v>
      </c>
      <c r="B2068" s="22" t="s">
        <v>13</v>
      </c>
      <c r="C2068" s="22" t="s">
        <v>1697</v>
      </c>
      <c r="D2068" s="22" t="s">
        <v>2101</v>
      </c>
      <c r="E2068" s="22">
        <v>1000282083</v>
      </c>
      <c r="F2068" s="22" t="s">
        <v>32</v>
      </c>
      <c r="G2068" s="22">
        <v>1069246</v>
      </c>
      <c r="H2068" s="36" t="s">
        <v>20</v>
      </c>
      <c r="I2068" s="4" t="s">
        <v>3535</v>
      </c>
      <c r="J2068" s="4" t="s">
        <v>3572</v>
      </c>
      <c r="K2068" s="25">
        <v>991.29999999999563</v>
      </c>
      <c r="L2068" s="25">
        <v>991.29999999999563</v>
      </c>
      <c r="M2068" s="26">
        <v>0</v>
      </c>
      <c r="N2068" s="26">
        <v>0</v>
      </c>
      <c r="O2068" s="26">
        <v>7</v>
      </c>
      <c r="P2068" s="26">
        <v>0</v>
      </c>
      <c r="Q2068" s="26">
        <v>1327.2</v>
      </c>
      <c r="R2068" s="27">
        <v>0</v>
      </c>
      <c r="S2068" s="27">
        <v>82556.000000000015</v>
      </c>
      <c r="T2068" s="28">
        <v>0</v>
      </c>
      <c r="U2068" s="27">
        <v>94000</v>
      </c>
      <c r="V2068" s="29">
        <v>0</v>
      </c>
      <c r="W2068" s="26">
        <v>4</v>
      </c>
      <c r="X2068" s="30">
        <f t="shared" si="480"/>
        <v>7</v>
      </c>
      <c r="Y2068" s="31">
        <f t="shared" si="481"/>
        <v>1327.2</v>
      </c>
      <c r="Z2068" s="31">
        <f t="shared" si="482"/>
        <v>82556.000000000015</v>
      </c>
      <c r="AA2068" s="31">
        <f t="shared" si="483"/>
        <v>94000</v>
      </c>
      <c r="AB2068" s="5">
        <v>4</v>
      </c>
      <c r="AC2068" s="6">
        <v>0</v>
      </c>
      <c r="AD2068" s="30">
        <v>0</v>
      </c>
      <c r="AE2068" s="67">
        <f t="shared" si="484"/>
        <v>0.5714285714285714</v>
      </c>
      <c r="AF2068" s="70">
        <f>IF(C2068=Sheet6!$E$3,Sheet6!$E$4,IF('January 2023'!C2068=Sheet6!$F$3,Sheet6!$F$4,IF('January 2023'!C2068=Sheet6!$G$3,Sheet6!$G$4,IF('January 2023'!C2068=Sheet6!$H$3,Sheet6!$H$4,IF('January 2023'!C2068=Sheet6!$I$3,Sheet6!$I$4,IF('January 2023'!C2068=Sheet6!$J$3,Sheet6!$J$4,IF('January 2023'!C2068=Sheet6!$K$3,Sheet6!$K$4,IF('January 2023'!C2068=Sheet6!$L$3,Sheet6!$L$4))))))))</f>
        <v>0.13382829726409717</v>
      </c>
      <c r="AG2068" s="74">
        <f t="shared" si="485"/>
        <v>1.3388479774034157</v>
      </c>
      <c r="AH2068" s="71">
        <v>0.81</v>
      </c>
      <c r="AI2068" s="72">
        <f t="shared" si="486"/>
        <v>1</v>
      </c>
      <c r="AJ2068" s="73">
        <f t="shared" si="487"/>
        <v>0.5714285714285714</v>
      </c>
      <c r="AK2068" s="73">
        <v>0.70834941809745677</v>
      </c>
      <c r="AL2068" s="95">
        <f t="shared" si="488"/>
        <v>0</v>
      </c>
      <c r="AM2068" s="107">
        <v>0</v>
      </c>
      <c r="AN2068" s="98">
        <f t="shared" si="489"/>
        <v>0</v>
      </c>
      <c r="AO2068" s="99" t="e">
        <f>SUMIF([1]Sheet1!$AB:$AB,E2068,[1]Sheet1!$AA:$AA)</f>
        <v>#VALUE!</v>
      </c>
      <c r="AP2068" s="100">
        <f t="shared" si="490"/>
        <v>1</v>
      </c>
      <c r="AQ2068" s="97">
        <f t="shared" si="491"/>
        <v>0</v>
      </c>
      <c r="AR2068" s="100">
        <f t="shared" si="492"/>
        <v>1.1386210572217643</v>
      </c>
      <c r="AS2068" s="101">
        <f t="shared" si="493"/>
        <v>-0.52444049949029803</v>
      </c>
      <c r="AT2068" s="100">
        <v>0.13382829726409717</v>
      </c>
      <c r="AU2068" s="108">
        <f t="shared" si="494"/>
        <v>1</v>
      </c>
    </row>
    <row r="2069" spans="1:47" hidden="1">
      <c r="A2069" s="21">
        <v>44927</v>
      </c>
      <c r="B2069" s="22" t="s">
        <v>13</v>
      </c>
      <c r="C2069" s="22" t="s">
        <v>1697</v>
      </c>
      <c r="D2069" s="22" t="s">
        <v>2166</v>
      </c>
      <c r="E2069" s="22">
        <v>1000265648</v>
      </c>
      <c r="F2069" s="22" t="s">
        <v>32</v>
      </c>
      <c r="G2069" s="22">
        <v>1069250</v>
      </c>
      <c r="H2069" s="36" t="s">
        <v>20</v>
      </c>
      <c r="I2069" s="4" t="s">
        <v>3535</v>
      </c>
      <c r="J2069" s="4" t="s">
        <v>3572</v>
      </c>
      <c r="K2069" s="25">
        <v>930.79999999999563</v>
      </c>
      <c r="L2069" s="25">
        <v>930.79999999999563</v>
      </c>
      <c r="M2069" s="26">
        <v>0</v>
      </c>
      <c r="N2069" s="26">
        <v>0</v>
      </c>
      <c r="O2069" s="26">
        <v>6</v>
      </c>
      <c r="P2069" s="26">
        <v>0</v>
      </c>
      <c r="Q2069" s="26">
        <v>1283.3000000000002</v>
      </c>
      <c r="R2069" s="27">
        <v>0</v>
      </c>
      <c r="S2069" s="27">
        <v>82200</v>
      </c>
      <c r="T2069" s="28">
        <v>0</v>
      </c>
      <c r="U2069" s="27">
        <v>82200</v>
      </c>
      <c r="V2069" s="29">
        <v>0</v>
      </c>
      <c r="W2069" s="26">
        <v>3</v>
      </c>
      <c r="X2069" s="30">
        <f t="shared" si="480"/>
        <v>6</v>
      </c>
      <c r="Y2069" s="31">
        <f t="shared" si="481"/>
        <v>1283.3000000000002</v>
      </c>
      <c r="Z2069" s="31">
        <f t="shared" si="482"/>
        <v>82200</v>
      </c>
      <c r="AA2069" s="31">
        <f t="shared" si="483"/>
        <v>82200</v>
      </c>
      <c r="AB2069" s="5">
        <v>3</v>
      </c>
      <c r="AC2069" s="6">
        <v>0</v>
      </c>
      <c r="AD2069" s="30">
        <v>0</v>
      </c>
      <c r="AE2069" s="67">
        <f t="shared" si="484"/>
        <v>0.5</v>
      </c>
      <c r="AF2069" s="70">
        <f>IF(C2069=Sheet6!$E$3,Sheet6!$E$4,IF('January 2023'!C2069=Sheet6!$F$3,Sheet6!$F$4,IF('January 2023'!C2069=Sheet6!$G$3,Sheet6!$G$4,IF('January 2023'!C2069=Sheet6!$H$3,Sheet6!$H$4,IF('January 2023'!C2069=Sheet6!$I$3,Sheet6!$I$4,IF('January 2023'!C2069=Sheet6!$J$3,Sheet6!$J$4,IF('January 2023'!C2069=Sheet6!$K$3,Sheet6!$K$4,IF('January 2023'!C2069=Sheet6!$L$3,Sheet6!$L$4))))))))</f>
        <v>0.13382829726409717</v>
      </c>
      <c r="AG2069" s="74">
        <f t="shared" si="485"/>
        <v>1.3787064890416911</v>
      </c>
      <c r="AH2069" s="71">
        <v>0.81</v>
      </c>
      <c r="AI2069" s="72">
        <f t="shared" si="486"/>
        <v>1</v>
      </c>
      <c r="AJ2069" s="73">
        <f t="shared" si="487"/>
        <v>0.5</v>
      </c>
      <c r="AK2069" s="73">
        <v>0.70834941809745677</v>
      </c>
      <c r="AL2069" s="95">
        <f t="shared" si="488"/>
        <v>0</v>
      </c>
      <c r="AM2069" s="107">
        <v>0</v>
      </c>
      <c r="AN2069" s="98">
        <f t="shared" si="489"/>
        <v>0</v>
      </c>
      <c r="AO2069" s="99" t="e">
        <f>SUMIF([1]Sheet1!$AB:$AB,E2069,[1]Sheet1!$AA:$AA)</f>
        <v>#VALUE!</v>
      </c>
      <c r="AP2069" s="100">
        <f t="shared" si="490"/>
        <v>1</v>
      </c>
      <c r="AQ2069" s="97">
        <f t="shared" si="491"/>
        <v>0</v>
      </c>
      <c r="AR2069" s="100">
        <f t="shared" si="492"/>
        <v>1</v>
      </c>
      <c r="AS2069" s="101">
        <f t="shared" si="493"/>
        <v>-0.37870648904169113</v>
      </c>
      <c r="AT2069" s="100">
        <v>0.13382829726409717</v>
      </c>
      <c r="AU2069" s="108">
        <f t="shared" si="494"/>
        <v>1</v>
      </c>
    </row>
    <row r="2070" spans="1:47" hidden="1">
      <c r="A2070" s="21">
        <v>44927</v>
      </c>
      <c r="B2070" s="23" t="s">
        <v>13</v>
      </c>
      <c r="C2070" s="23" t="s">
        <v>1697</v>
      </c>
      <c r="D2070" s="23" t="s">
        <v>2164</v>
      </c>
      <c r="E2070" s="23">
        <v>1000274434</v>
      </c>
      <c r="F2070" s="23" t="s">
        <v>32</v>
      </c>
      <c r="G2070" s="22">
        <v>1069246</v>
      </c>
      <c r="H2070" s="36" t="s">
        <v>20</v>
      </c>
      <c r="I2070" s="4" t="s">
        <v>3537</v>
      </c>
      <c r="J2070" s="4" t="s">
        <v>3574</v>
      </c>
      <c r="K2070" s="24">
        <v>903.80000000000291</v>
      </c>
      <c r="L2070" s="24">
        <v>903.80000000000291</v>
      </c>
      <c r="M2070" s="29">
        <v>0</v>
      </c>
      <c r="N2070" s="29">
        <v>0</v>
      </c>
      <c r="O2070" s="29">
        <v>7</v>
      </c>
      <c r="P2070" s="29">
        <v>0</v>
      </c>
      <c r="Q2070" s="29">
        <v>1132.7</v>
      </c>
      <c r="R2070" s="28">
        <v>0</v>
      </c>
      <c r="S2070" s="28">
        <v>72400</v>
      </c>
      <c r="T2070" s="28">
        <v>0</v>
      </c>
      <c r="U2070" s="28">
        <v>72400</v>
      </c>
      <c r="V2070" s="29">
        <v>0</v>
      </c>
      <c r="W2070" s="29">
        <v>5</v>
      </c>
      <c r="X2070" s="32">
        <f t="shared" si="480"/>
        <v>7</v>
      </c>
      <c r="Y2070" s="33">
        <f t="shared" si="481"/>
        <v>1132.7</v>
      </c>
      <c r="Z2070" s="33">
        <f t="shared" si="482"/>
        <v>72400</v>
      </c>
      <c r="AA2070" s="33">
        <f t="shared" si="483"/>
        <v>72400</v>
      </c>
      <c r="AB2070" s="5">
        <v>5</v>
      </c>
      <c r="AC2070" s="6">
        <v>0</v>
      </c>
      <c r="AD2070" s="32">
        <v>0</v>
      </c>
      <c r="AE2070" s="67">
        <f t="shared" si="484"/>
        <v>0.7142857142857143</v>
      </c>
      <c r="AF2070" s="70">
        <f>IF(C2070=Sheet6!$E$3,Sheet6!$E$4,IF('January 2023'!C2070=Sheet6!$F$3,Sheet6!$F$4,IF('January 2023'!C2070=Sheet6!$G$3,Sheet6!$G$4,IF('January 2023'!C2070=Sheet6!$H$3,Sheet6!$H$4,IF('January 2023'!C2070=Sheet6!$I$3,Sheet6!$I$4,IF('January 2023'!C2070=Sheet6!$J$3,Sheet6!$J$4,IF('January 2023'!C2070=Sheet6!$K$3,Sheet6!$K$4,IF('January 2023'!C2070=Sheet6!$L$3,Sheet6!$L$4))))))))</f>
        <v>0.13382829726409717</v>
      </c>
      <c r="AG2070" s="74">
        <f t="shared" si="485"/>
        <v>1.2532639964593897</v>
      </c>
      <c r="AH2070" s="71">
        <v>0.81</v>
      </c>
      <c r="AI2070" s="72">
        <f t="shared" si="486"/>
        <v>1</v>
      </c>
      <c r="AJ2070" s="73">
        <f t="shared" si="487"/>
        <v>0.7142857142857143</v>
      </c>
      <c r="AK2070" s="73">
        <v>0.70834941809745677</v>
      </c>
      <c r="AL2070" s="95">
        <f t="shared" si="488"/>
        <v>1</v>
      </c>
      <c r="AM2070" s="107">
        <v>0</v>
      </c>
      <c r="AN2070" s="98">
        <f t="shared" si="489"/>
        <v>0</v>
      </c>
      <c r="AO2070" s="99" t="e">
        <f>SUMIF([1]Sheet1!$AB:$AB,E2070,[1]Sheet1!$AA:$AA)</f>
        <v>#VALUE!</v>
      </c>
      <c r="AP2070" s="100">
        <f t="shared" si="490"/>
        <v>1</v>
      </c>
      <c r="AQ2070" s="97">
        <f t="shared" si="491"/>
        <v>0</v>
      </c>
      <c r="AR2070" s="100">
        <f t="shared" si="492"/>
        <v>1</v>
      </c>
      <c r="AS2070" s="101">
        <f t="shared" si="493"/>
        <v>-0.25326399645938968</v>
      </c>
      <c r="AT2070" s="100">
        <v>0.13382829726409717</v>
      </c>
      <c r="AU2070" s="108">
        <f t="shared" si="494"/>
        <v>1</v>
      </c>
    </row>
    <row r="2071" spans="1:47" hidden="1">
      <c r="A2071" s="21">
        <v>44927</v>
      </c>
      <c r="B2071" s="23" t="s">
        <v>13</v>
      </c>
      <c r="C2071" s="23" t="s">
        <v>1697</v>
      </c>
      <c r="D2071" s="23" t="s">
        <v>2168</v>
      </c>
      <c r="E2071" s="23">
        <v>1000270167</v>
      </c>
      <c r="F2071" s="23" t="s">
        <v>32</v>
      </c>
      <c r="G2071" s="22">
        <v>1069292</v>
      </c>
      <c r="H2071" s="36" t="s">
        <v>20</v>
      </c>
      <c r="I2071" s="4" t="s">
        <v>3538</v>
      </c>
      <c r="J2071" s="4" t="s">
        <v>3575</v>
      </c>
      <c r="K2071" s="24">
        <v>752.36999999999898</v>
      </c>
      <c r="L2071" s="24">
        <v>752.36999999999898</v>
      </c>
      <c r="M2071" s="29">
        <v>0</v>
      </c>
      <c r="N2071" s="29">
        <v>0</v>
      </c>
      <c r="O2071" s="29">
        <v>5</v>
      </c>
      <c r="P2071" s="29">
        <v>0</v>
      </c>
      <c r="Q2071" s="29">
        <v>720.8</v>
      </c>
      <c r="R2071" s="28">
        <v>0</v>
      </c>
      <c r="S2071" s="28">
        <v>46400</v>
      </c>
      <c r="T2071" s="28">
        <v>0</v>
      </c>
      <c r="U2071" s="28">
        <v>46400</v>
      </c>
      <c r="V2071" s="29">
        <v>0</v>
      </c>
      <c r="W2071" s="29">
        <v>4</v>
      </c>
      <c r="X2071" s="32">
        <f t="shared" si="480"/>
        <v>5</v>
      </c>
      <c r="Y2071" s="33">
        <f t="shared" si="481"/>
        <v>720.8</v>
      </c>
      <c r="Z2071" s="33">
        <f t="shared" si="482"/>
        <v>46400</v>
      </c>
      <c r="AA2071" s="33">
        <f t="shared" si="483"/>
        <v>46400</v>
      </c>
      <c r="AB2071" s="5">
        <v>4</v>
      </c>
      <c r="AC2071" s="6">
        <v>0</v>
      </c>
      <c r="AD2071" s="32">
        <v>0</v>
      </c>
      <c r="AE2071" s="67">
        <f t="shared" si="484"/>
        <v>0.8</v>
      </c>
      <c r="AF2071" s="70">
        <f>IF(C2071=Sheet6!$E$3,Sheet6!$E$4,IF('January 2023'!C2071=Sheet6!$F$3,Sheet6!$F$4,IF('January 2023'!C2071=Sheet6!$G$3,Sheet6!$G$4,IF('January 2023'!C2071=Sheet6!$H$3,Sheet6!$H$4,IF('January 2023'!C2071=Sheet6!$I$3,Sheet6!$I$4,IF('January 2023'!C2071=Sheet6!$J$3,Sheet6!$J$4,IF('January 2023'!C2071=Sheet6!$K$3,Sheet6!$K$4,IF('January 2023'!C2071=Sheet6!$L$3,Sheet6!$L$4))))))))</f>
        <v>0.13382829726409717</v>
      </c>
      <c r="AG2071" s="74">
        <f t="shared" si="485"/>
        <v>0.95803926259686178</v>
      </c>
      <c r="AH2071" s="71">
        <v>0.81</v>
      </c>
      <c r="AI2071" s="72">
        <f t="shared" si="486"/>
        <v>1</v>
      </c>
      <c r="AJ2071" s="73">
        <f t="shared" si="487"/>
        <v>0.8</v>
      </c>
      <c r="AK2071" s="73">
        <v>0.70834941809745677</v>
      </c>
      <c r="AL2071" s="95">
        <f t="shared" si="488"/>
        <v>1</v>
      </c>
      <c r="AM2071" s="107">
        <v>0</v>
      </c>
      <c r="AN2071" s="98">
        <f t="shared" si="489"/>
        <v>0</v>
      </c>
      <c r="AO2071" s="99" t="e">
        <f>SUMIF([1]Sheet1!$AB:$AB,E2071,[1]Sheet1!$AA:$AA)</f>
        <v>#VALUE!</v>
      </c>
      <c r="AP2071" s="100">
        <f t="shared" si="490"/>
        <v>1</v>
      </c>
      <c r="AQ2071" s="97">
        <f t="shared" si="491"/>
        <v>0</v>
      </c>
      <c r="AR2071" s="100">
        <f t="shared" si="492"/>
        <v>1</v>
      </c>
      <c r="AS2071" s="101">
        <f t="shared" si="493"/>
        <v>4.1960737403138215E-2</v>
      </c>
      <c r="AT2071" s="100">
        <v>0.13382829726409717</v>
      </c>
      <c r="AU2071" s="108">
        <f t="shared" si="494"/>
        <v>1</v>
      </c>
    </row>
    <row r="2072" spans="1:47" hidden="1">
      <c r="A2072" s="21">
        <v>44927</v>
      </c>
      <c r="B2072" s="23" t="s">
        <v>13</v>
      </c>
      <c r="C2072" s="23" t="s">
        <v>1697</v>
      </c>
      <c r="D2072" s="23" t="s">
        <v>2165</v>
      </c>
      <c r="E2072" s="23">
        <v>1000264768</v>
      </c>
      <c r="F2072" s="23" t="s">
        <v>32</v>
      </c>
      <c r="G2072" s="22">
        <v>1069250</v>
      </c>
      <c r="H2072" s="36" t="s">
        <v>20</v>
      </c>
      <c r="I2072" s="4" t="s">
        <v>3535</v>
      </c>
      <c r="J2072" s="4" t="s">
        <v>3572</v>
      </c>
      <c r="K2072" s="24">
        <v>747.60000000000582</v>
      </c>
      <c r="L2072" s="24">
        <v>747.60000000000582</v>
      </c>
      <c r="M2072" s="29">
        <v>0</v>
      </c>
      <c r="N2072" s="29">
        <v>0</v>
      </c>
      <c r="O2072" s="29">
        <v>9</v>
      </c>
      <c r="P2072" s="29">
        <v>0</v>
      </c>
      <c r="Q2072" s="29">
        <v>471.40000000000003</v>
      </c>
      <c r="R2072" s="28">
        <v>0</v>
      </c>
      <c r="S2072" s="28">
        <v>30699.999999999996</v>
      </c>
      <c r="T2072" s="28">
        <v>0</v>
      </c>
      <c r="U2072" s="28">
        <v>30700</v>
      </c>
      <c r="V2072" s="29">
        <v>0</v>
      </c>
      <c r="W2072" s="29">
        <v>4</v>
      </c>
      <c r="X2072" s="32">
        <f t="shared" si="480"/>
        <v>9</v>
      </c>
      <c r="Y2072" s="33">
        <f t="shared" si="481"/>
        <v>471.40000000000003</v>
      </c>
      <c r="Z2072" s="33">
        <f t="shared" si="482"/>
        <v>30699.999999999996</v>
      </c>
      <c r="AA2072" s="33">
        <f t="shared" si="483"/>
        <v>30700</v>
      </c>
      <c r="AB2072" s="5">
        <v>4</v>
      </c>
      <c r="AC2072" s="6">
        <v>0</v>
      </c>
      <c r="AD2072" s="32">
        <v>0</v>
      </c>
      <c r="AE2072" s="67">
        <f t="shared" si="484"/>
        <v>0.44444444444444442</v>
      </c>
      <c r="AF2072" s="70">
        <f>IF(C2072=Sheet6!$E$3,Sheet6!$E$4,IF('January 2023'!C2072=Sheet6!$F$3,Sheet6!$F$4,IF('January 2023'!C2072=Sheet6!$G$3,Sheet6!$G$4,IF('January 2023'!C2072=Sheet6!$H$3,Sheet6!$H$4,IF('January 2023'!C2072=Sheet6!$I$3,Sheet6!$I$4,IF('January 2023'!C2072=Sheet6!$J$3,Sheet6!$J$4,IF('January 2023'!C2072=Sheet6!$K$3,Sheet6!$K$4,IF('January 2023'!C2072=Sheet6!$L$3,Sheet6!$L$4))))))))</f>
        <v>0.13382829726409717</v>
      </c>
      <c r="AG2072" s="74">
        <f t="shared" si="485"/>
        <v>0.63055109684322685</v>
      </c>
      <c r="AH2072" s="71">
        <v>0.81</v>
      </c>
      <c r="AI2072" s="72">
        <f t="shared" si="486"/>
        <v>0</v>
      </c>
      <c r="AJ2072" s="73">
        <f t="shared" si="487"/>
        <v>0.44444444444444442</v>
      </c>
      <c r="AK2072" s="73">
        <v>0.70834941809745677</v>
      </c>
      <c r="AL2072" s="95">
        <f t="shared" si="488"/>
        <v>0</v>
      </c>
      <c r="AM2072" s="107">
        <v>0</v>
      </c>
      <c r="AN2072" s="98">
        <f t="shared" si="489"/>
        <v>134.15600000000461</v>
      </c>
      <c r="AO2072" s="99" t="e">
        <f>SUMIF([1]Sheet1!$AB:$AB,E2072,[1]Sheet1!$AA:$AA)</f>
        <v>#VALUE!</v>
      </c>
      <c r="AP2072" s="100" t="str">
        <f t="shared" si="490"/>
        <v/>
      </c>
      <c r="AQ2072" s="97">
        <f t="shared" si="491"/>
        <v>1</v>
      </c>
      <c r="AR2072" s="100">
        <f t="shared" si="492"/>
        <v>1.0000000000000002</v>
      </c>
      <c r="AS2072" s="101">
        <f t="shared" si="493"/>
        <v>0.36944890315677303</v>
      </c>
      <c r="AT2072" s="100">
        <v>0.13382829726409717</v>
      </c>
      <c r="AU2072" s="108">
        <f t="shared" si="494"/>
        <v>0</v>
      </c>
    </row>
    <row r="2073" spans="1:47" hidden="1">
      <c r="A2073" s="21">
        <v>44927</v>
      </c>
      <c r="B2073" s="23" t="s">
        <v>13</v>
      </c>
      <c r="C2073" s="23" t="s">
        <v>1697</v>
      </c>
      <c r="D2073" s="23" t="s">
        <v>2178</v>
      </c>
      <c r="E2073" s="23">
        <v>1001612944</v>
      </c>
      <c r="F2073" s="23" t="s">
        <v>32</v>
      </c>
      <c r="G2073" s="22">
        <v>1069250</v>
      </c>
      <c r="H2073" s="36" t="s">
        <v>20</v>
      </c>
      <c r="I2073" s="4" t="s">
        <v>3535</v>
      </c>
      <c r="J2073" s="4" t="s">
        <v>3572</v>
      </c>
      <c r="K2073" s="24">
        <v>734.22999999999593</v>
      </c>
      <c r="L2073" s="24">
        <v>734.22999999999593</v>
      </c>
      <c r="M2073" s="29">
        <v>0</v>
      </c>
      <c r="N2073" s="29">
        <v>0</v>
      </c>
      <c r="O2073" s="29">
        <v>7</v>
      </c>
      <c r="P2073" s="29">
        <v>0</v>
      </c>
      <c r="Q2073" s="29">
        <v>1151.7</v>
      </c>
      <c r="R2073" s="28">
        <v>0</v>
      </c>
      <c r="S2073" s="28">
        <v>72895.709999999992</v>
      </c>
      <c r="T2073" s="28">
        <v>0</v>
      </c>
      <c r="U2073" s="28">
        <v>71700</v>
      </c>
      <c r="V2073" s="29">
        <v>0</v>
      </c>
      <c r="W2073" s="29">
        <v>6</v>
      </c>
      <c r="X2073" s="32">
        <f t="shared" si="480"/>
        <v>7</v>
      </c>
      <c r="Y2073" s="33">
        <f t="shared" si="481"/>
        <v>1151.7</v>
      </c>
      <c r="Z2073" s="33">
        <f t="shared" si="482"/>
        <v>72895.709999999992</v>
      </c>
      <c r="AA2073" s="33">
        <f t="shared" si="483"/>
        <v>71700</v>
      </c>
      <c r="AB2073" s="5">
        <v>6</v>
      </c>
      <c r="AC2073" s="6">
        <v>0</v>
      </c>
      <c r="AD2073" s="32">
        <v>0</v>
      </c>
      <c r="AE2073" s="67">
        <f t="shared" si="484"/>
        <v>0.8571428571428571</v>
      </c>
      <c r="AF2073" s="70">
        <f>IF(C2073=Sheet6!$E$3,Sheet6!$E$4,IF('January 2023'!C2073=Sheet6!$F$3,Sheet6!$F$4,IF('January 2023'!C2073=Sheet6!$G$3,Sheet6!$G$4,IF('January 2023'!C2073=Sheet6!$H$3,Sheet6!$H$4,IF('January 2023'!C2073=Sheet6!$I$3,Sheet6!$I$4,IF('January 2023'!C2073=Sheet6!$J$3,Sheet6!$J$4,IF('January 2023'!C2073=Sheet6!$K$3,Sheet6!$K$4,IF('January 2023'!C2073=Sheet6!$L$3,Sheet6!$L$4))))))))</f>
        <v>0.13382829726409717</v>
      </c>
      <c r="AG2073" s="74">
        <f t="shared" si="485"/>
        <v>1.5685820519455844</v>
      </c>
      <c r="AH2073" s="71">
        <v>0.81</v>
      </c>
      <c r="AI2073" s="72">
        <f t="shared" si="486"/>
        <v>1</v>
      </c>
      <c r="AJ2073" s="73">
        <f t="shared" si="487"/>
        <v>0.8571428571428571</v>
      </c>
      <c r="AK2073" s="73">
        <v>0.70834941809745677</v>
      </c>
      <c r="AL2073" s="95">
        <f t="shared" si="488"/>
        <v>1</v>
      </c>
      <c r="AM2073" s="107">
        <v>0</v>
      </c>
      <c r="AN2073" s="98">
        <f t="shared" si="489"/>
        <v>0</v>
      </c>
      <c r="AO2073" s="99" t="e">
        <f>SUMIF([1]Sheet1!$AB:$AB,E2073,[1]Sheet1!$AA:$AA)</f>
        <v>#VALUE!</v>
      </c>
      <c r="AP2073" s="100">
        <f t="shared" si="490"/>
        <v>1</v>
      </c>
      <c r="AQ2073" s="97">
        <f t="shared" si="491"/>
        <v>0</v>
      </c>
      <c r="AR2073" s="100">
        <f t="shared" si="492"/>
        <v>0.98359697710606031</v>
      </c>
      <c r="AS2073" s="101">
        <f t="shared" si="493"/>
        <v>-0.54285256463649811</v>
      </c>
      <c r="AT2073" s="100">
        <v>0.13382829726409717</v>
      </c>
      <c r="AU2073" s="108">
        <f t="shared" si="494"/>
        <v>1</v>
      </c>
    </row>
    <row r="2074" spans="1:47" hidden="1">
      <c r="A2074" s="21">
        <v>44927</v>
      </c>
      <c r="B2074" s="23" t="s">
        <v>13</v>
      </c>
      <c r="C2074" s="23" t="s">
        <v>1697</v>
      </c>
      <c r="D2074" s="23" t="s">
        <v>2171</v>
      </c>
      <c r="E2074" s="23">
        <v>1000265302</v>
      </c>
      <c r="F2074" s="23" t="s">
        <v>32</v>
      </c>
      <c r="G2074" s="22">
        <v>1069250</v>
      </c>
      <c r="H2074" s="36" t="s">
        <v>20</v>
      </c>
      <c r="I2074" s="4" t="s">
        <v>3535</v>
      </c>
      <c r="J2074" s="4" t="s">
        <v>3572</v>
      </c>
      <c r="K2074" s="24">
        <v>558</v>
      </c>
      <c r="L2074" s="24">
        <v>558</v>
      </c>
      <c r="M2074" s="29">
        <v>0</v>
      </c>
      <c r="N2074" s="29">
        <v>0</v>
      </c>
      <c r="O2074" s="29">
        <v>2</v>
      </c>
      <c r="P2074" s="29">
        <v>0</v>
      </c>
      <c r="Q2074" s="29">
        <v>444.2</v>
      </c>
      <c r="R2074" s="28">
        <v>0</v>
      </c>
      <c r="S2074" s="28">
        <v>28750.42</v>
      </c>
      <c r="T2074" s="28">
        <v>0</v>
      </c>
      <c r="U2074" s="28">
        <v>35600</v>
      </c>
      <c r="V2074" s="29">
        <v>0</v>
      </c>
      <c r="W2074" s="29">
        <v>1</v>
      </c>
      <c r="X2074" s="32">
        <f t="shared" si="480"/>
        <v>2</v>
      </c>
      <c r="Y2074" s="33">
        <f t="shared" si="481"/>
        <v>444.2</v>
      </c>
      <c r="Z2074" s="33">
        <f t="shared" si="482"/>
        <v>28750.42</v>
      </c>
      <c r="AA2074" s="33">
        <f t="shared" si="483"/>
        <v>35600</v>
      </c>
      <c r="AB2074" s="5">
        <v>1</v>
      </c>
      <c r="AC2074" s="6">
        <v>0</v>
      </c>
      <c r="AD2074" s="32">
        <v>0</v>
      </c>
      <c r="AE2074" s="67">
        <f t="shared" si="484"/>
        <v>0.5</v>
      </c>
      <c r="AF2074" s="70">
        <f>IF(C2074=Sheet6!$E$3,Sheet6!$E$4,IF('January 2023'!C2074=Sheet6!$F$3,Sheet6!$F$4,IF('January 2023'!C2074=Sheet6!$G$3,Sheet6!$G$4,IF('January 2023'!C2074=Sheet6!$H$3,Sheet6!$H$4,IF('January 2023'!C2074=Sheet6!$I$3,Sheet6!$I$4,IF('January 2023'!C2074=Sheet6!$J$3,Sheet6!$J$4,IF('January 2023'!C2074=Sheet6!$K$3,Sheet6!$K$4,IF('January 2023'!C2074=Sheet6!$L$3,Sheet6!$L$4))))))))</f>
        <v>0.13382829726409717</v>
      </c>
      <c r="AG2074" s="74">
        <f t="shared" si="485"/>
        <v>0.79605734767025083</v>
      </c>
      <c r="AH2074" s="71">
        <v>0.81</v>
      </c>
      <c r="AI2074" s="72">
        <f t="shared" si="486"/>
        <v>0</v>
      </c>
      <c r="AJ2074" s="73">
        <f t="shared" si="487"/>
        <v>0.5</v>
      </c>
      <c r="AK2074" s="73">
        <v>0.70834941809745677</v>
      </c>
      <c r="AL2074" s="95">
        <f t="shared" si="488"/>
        <v>0</v>
      </c>
      <c r="AM2074" s="107">
        <v>0</v>
      </c>
      <c r="AN2074" s="98">
        <f t="shared" si="489"/>
        <v>7.7800000000000296</v>
      </c>
      <c r="AO2074" s="99" t="e">
        <f>SUMIF([1]Sheet1!$AB:$AB,E2074,[1]Sheet1!$AA:$AA)</f>
        <v>#VALUE!</v>
      </c>
      <c r="AP2074" s="100" t="str">
        <f t="shared" si="490"/>
        <v/>
      </c>
      <c r="AQ2074" s="97">
        <f t="shared" si="491"/>
        <v>1</v>
      </c>
      <c r="AR2074" s="100">
        <f t="shared" si="492"/>
        <v>1.2382427804532943</v>
      </c>
      <c r="AS2074" s="101">
        <f t="shared" si="493"/>
        <v>1.4287736420513841E-2</v>
      </c>
      <c r="AT2074" s="100">
        <v>0.13382829726409717</v>
      </c>
      <c r="AU2074" s="108">
        <f t="shared" si="494"/>
        <v>1</v>
      </c>
    </row>
    <row r="2075" spans="1:47" hidden="1">
      <c r="A2075" s="21">
        <v>44927</v>
      </c>
      <c r="B2075" s="23" t="s">
        <v>13</v>
      </c>
      <c r="C2075" s="23" t="s">
        <v>1697</v>
      </c>
      <c r="D2075" s="23" t="s">
        <v>2173</v>
      </c>
      <c r="E2075" s="23">
        <v>1000282612</v>
      </c>
      <c r="F2075" s="23" t="s">
        <v>32</v>
      </c>
      <c r="G2075" s="22">
        <v>1069246</v>
      </c>
      <c r="H2075" s="36" t="s">
        <v>20</v>
      </c>
      <c r="I2075" s="4" t="s">
        <v>3535</v>
      </c>
      <c r="J2075" s="4" t="s">
        <v>3572</v>
      </c>
      <c r="K2075" s="24">
        <v>465.80000000000291</v>
      </c>
      <c r="L2075" s="24">
        <v>465.80000000000291</v>
      </c>
      <c r="M2075" s="29">
        <v>0</v>
      </c>
      <c r="N2075" s="29">
        <v>0</v>
      </c>
      <c r="O2075" s="29">
        <v>15</v>
      </c>
      <c r="P2075" s="29">
        <v>0</v>
      </c>
      <c r="Q2075" s="29">
        <v>2868.6</v>
      </c>
      <c r="R2075" s="28">
        <v>0</v>
      </c>
      <c r="S2075" s="28">
        <v>179131.41999999998</v>
      </c>
      <c r="T2075" s="28">
        <v>0</v>
      </c>
      <c r="U2075" s="28">
        <v>183900</v>
      </c>
      <c r="V2075" s="29">
        <v>0</v>
      </c>
      <c r="W2075" s="29">
        <v>10</v>
      </c>
      <c r="X2075" s="32">
        <f t="shared" si="480"/>
        <v>15</v>
      </c>
      <c r="Y2075" s="33">
        <f t="shared" si="481"/>
        <v>2868.6</v>
      </c>
      <c r="Z2075" s="33">
        <f t="shared" si="482"/>
        <v>179131.41999999998</v>
      </c>
      <c r="AA2075" s="33">
        <f t="shared" si="483"/>
        <v>183900</v>
      </c>
      <c r="AB2075" s="5">
        <v>10</v>
      </c>
      <c r="AC2075" s="6">
        <v>0</v>
      </c>
      <c r="AD2075" s="32">
        <v>0</v>
      </c>
      <c r="AE2075" s="67">
        <f t="shared" si="484"/>
        <v>0.66666666666666663</v>
      </c>
      <c r="AF2075" s="70">
        <f>IF(C2075=Sheet6!$E$3,Sheet6!$E$4,IF('January 2023'!C2075=Sheet6!$F$3,Sheet6!$F$4,IF('January 2023'!C2075=Sheet6!$G$3,Sheet6!$G$4,IF('January 2023'!C2075=Sheet6!$H$3,Sheet6!$H$4,IF('January 2023'!C2075=Sheet6!$I$3,Sheet6!$I$4,IF('January 2023'!C2075=Sheet6!$J$3,Sheet6!$J$4,IF('January 2023'!C2075=Sheet6!$K$3,Sheet6!$K$4,IF('January 2023'!C2075=Sheet6!$L$3,Sheet6!$L$4))))))))</f>
        <v>0.13382829726409717</v>
      </c>
      <c r="AG2075" s="74">
        <f t="shared" si="485"/>
        <v>6.1584370974666856</v>
      </c>
      <c r="AH2075" s="71">
        <v>0.81</v>
      </c>
      <c r="AI2075" s="72">
        <f t="shared" si="486"/>
        <v>1</v>
      </c>
      <c r="AJ2075" s="73">
        <f t="shared" si="487"/>
        <v>0.66666666666666663</v>
      </c>
      <c r="AK2075" s="73">
        <v>0.70834941809745677</v>
      </c>
      <c r="AL2075" s="95">
        <f t="shared" si="488"/>
        <v>0</v>
      </c>
      <c r="AM2075" s="107">
        <v>0</v>
      </c>
      <c r="AN2075" s="98">
        <f t="shared" si="489"/>
        <v>0</v>
      </c>
      <c r="AO2075" s="99" t="e">
        <f>SUMIF([1]Sheet1!$AB:$AB,E2075,[1]Sheet1!$AA:$AA)</f>
        <v>#VALUE!</v>
      </c>
      <c r="AP2075" s="100">
        <f t="shared" si="490"/>
        <v>1</v>
      </c>
      <c r="AQ2075" s="97">
        <f t="shared" si="491"/>
        <v>0</v>
      </c>
      <c r="AR2075" s="100">
        <f t="shared" si="492"/>
        <v>1.0266205671791135</v>
      </c>
      <c r="AS2075" s="101">
        <f t="shared" si="493"/>
        <v>-5.3223781859381427</v>
      </c>
      <c r="AT2075" s="100">
        <v>0.13382829726409717</v>
      </c>
      <c r="AU2075" s="108">
        <f t="shared" si="494"/>
        <v>1</v>
      </c>
    </row>
    <row r="2076" spans="1:47" hidden="1">
      <c r="A2076" s="21">
        <v>44927</v>
      </c>
      <c r="B2076" s="23" t="s">
        <v>13</v>
      </c>
      <c r="C2076" s="23" t="s">
        <v>1697</v>
      </c>
      <c r="D2076" s="23" t="s">
        <v>2180</v>
      </c>
      <c r="E2076" s="23">
        <v>1000282095</v>
      </c>
      <c r="F2076" s="23" t="s">
        <v>32</v>
      </c>
      <c r="G2076" s="22">
        <v>1069246</v>
      </c>
      <c r="H2076" s="36" t="s">
        <v>20</v>
      </c>
      <c r="I2076" s="4" t="s">
        <v>3535</v>
      </c>
      <c r="J2076" s="4" t="s">
        <v>3572</v>
      </c>
      <c r="K2076" s="24">
        <v>428.29999999999563</v>
      </c>
      <c r="L2076" s="24">
        <v>428.29999999999563</v>
      </c>
      <c r="M2076" s="29">
        <v>0</v>
      </c>
      <c r="N2076" s="29">
        <v>0</v>
      </c>
      <c r="O2076" s="29">
        <v>6</v>
      </c>
      <c r="P2076" s="29">
        <v>0</v>
      </c>
      <c r="Q2076" s="29">
        <v>1318.8999999999999</v>
      </c>
      <c r="R2076" s="28">
        <v>0</v>
      </c>
      <c r="S2076" s="28">
        <v>84788.11</v>
      </c>
      <c r="T2076" s="28">
        <v>0</v>
      </c>
      <c r="U2076" s="28">
        <v>83000</v>
      </c>
      <c r="V2076" s="29">
        <v>0</v>
      </c>
      <c r="W2076" s="29">
        <v>6</v>
      </c>
      <c r="X2076" s="32">
        <f t="shared" si="480"/>
        <v>6</v>
      </c>
      <c r="Y2076" s="33">
        <f t="shared" si="481"/>
        <v>1318.8999999999999</v>
      </c>
      <c r="Z2076" s="33">
        <f t="shared" si="482"/>
        <v>84788.11</v>
      </c>
      <c r="AA2076" s="33">
        <f t="shared" si="483"/>
        <v>83000</v>
      </c>
      <c r="AB2076" s="5">
        <v>6</v>
      </c>
      <c r="AC2076" s="6">
        <v>0</v>
      </c>
      <c r="AD2076" s="32">
        <v>0</v>
      </c>
      <c r="AE2076" s="67">
        <f t="shared" si="484"/>
        <v>1</v>
      </c>
      <c r="AF2076" s="70">
        <f>IF(C2076=Sheet6!$E$3,Sheet6!$E$4,IF('January 2023'!C2076=Sheet6!$F$3,Sheet6!$F$4,IF('January 2023'!C2076=Sheet6!$G$3,Sheet6!$G$4,IF('January 2023'!C2076=Sheet6!$H$3,Sheet6!$H$4,IF('January 2023'!C2076=Sheet6!$I$3,Sheet6!$I$4,IF('January 2023'!C2076=Sheet6!$J$3,Sheet6!$J$4,IF('January 2023'!C2076=Sheet6!$K$3,Sheet6!$K$4,IF('January 2023'!C2076=Sheet6!$L$3,Sheet6!$L$4))))))))</f>
        <v>0.13382829726409717</v>
      </c>
      <c r="AG2076" s="74">
        <f t="shared" si="485"/>
        <v>3.0793836096194567</v>
      </c>
      <c r="AH2076" s="71">
        <v>0.81</v>
      </c>
      <c r="AI2076" s="72">
        <f t="shared" si="486"/>
        <v>1</v>
      </c>
      <c r="AJ2076" s="73">
        <f t="shared" si="487"/>
        <v>1</v>
      </c>
      <c r="AK2076" s="73">
        <v>0.70834941809745677</v>
      </c>
      <c r="AL2076" s="95">
        <f t="shared" si="488"/>
        <v>1</v>
      </c>
      <c r="AM2076" s="107">
        <v>0</v>
      </c>
      <c r="AN2076" s="98">
        <f t="shared" si="489"/>
        <v>0</v>
      </c>
      <c r="AO2076" s="99" t="e">
        <f>SUMIF([1]Sheet1!$AB:$AB,E2076,[1]Sheet1!$AA:$AA)</f>
        <v>#VALUE!</v>
      </c>
      <c r="AP2076" s="100">
        <f t="shared" si="490"/>
        <v>1</v>
      </c>
      <c r="AQ2076" s="97">
        <f t="shared" si="491"/>
        <v>0</v>
      </c>
      <c r="AR2076" s="100">
        <f t="shared" si="492"/>
        <v>0.9789108402109683</v>
      </c>
      <c r="AS2076" s="101">
        <f t="shared" si="493"/>
        <v>-2.0144419966244667</v>
      </c>
      <c r="AT2076" s="100">
        <v>0.13382829726409717</v>
      </c>
      <c r="AU2076" s="108">
        <f t="shared" si="494"/>
        <v>1</v>
      </c>
    </row>
    <row r="2077" spans="1:47" hidden="1">
      <c r="A2077" s="21">
        <v>44927</v>
      </c>
      <c r="B2077" s="23" t="s">
        <v>13</v>
      </c>
      <c r="C2077" s="23" t="s">
        <v>1697</v>
      </c>
      <c r="D2077" s="23" t="s">
        <v>2183</v>
      </c>
      <c r="E2077" s="23">
        <v>1000284204</v>
      </c>
      <c r="F2077" s="23" t="s">
        <v>32</v>
      </c>
      <c r="G2077" s="22">
        <v>1069246</v>
      </c>
      <c r="H2077" s="36" t="s">
        <v>20</v>
      </c>
      <c r="I2077" s="4" t="s">
        <v>3535</v>
      </c>
      <c r="J2077" s="4" t="s">
        <v>3572</v>
      </c>
      <c r="K2077" s="24">
        <v>188</v>
      </c>
      <c r="L2077" s="24">
        <v>188</v>
      </c>
      <c r="M2077" s="29">
        <v>0</v>
      </c>
      <c r="N2077" s="29">
        <v>0</v>
      </c>
      <c r="O2077" s="29">
        <v>3</v>
      </c>
      <c r="P2077" s="29">
        <v>0</v>
      </c>
      <c r="Q2077" s="29">
        <v>1191</v>
      </c>
      <c r="R2077" s="28">
        <v>0</v>
      </c>
      <c r="S2077" s="28">
        <v>80000</v>
      </c>
      <c r="T2077" s="28">
        <v>0</v>
      </c>
      <c r="U2077" s="28">
        <v>80000</v>
      </c>
      <c r="V2077" s="29">
        <v>0</v>
      </c>
      <c r="W2077" s="29">
        <v>1</v>
      </c>
      <c r="X2077" s="32">
        <f t="shared" si="480"/>
        <v>3</v>
      </c>
      <c r="Y2077" s="33">
        <f t="shared" si="481"/>
        <v>1191</v>
      </c>
      <c r="Z2077" s="33">
        <f t="shared" si="482"/>
        <v>80000</v>
      </c>
      <c r="AA2077" s="33">
        <f t="shared" si="483"/>
        <v>80000</v>
      </c>
      <c r="AB2077" s="5">
        <v>1</v>
      </c>
      <c r="AC2077" s="6">
        <v>0</v>
      </c>
      <c r="AD2077" s="32">
        <v>0</v>
      </c>
      <c r="AE2077" s="67">
        <f t="shared" si="484"/>
        <v>0.33333333333333331</v>
      </c>
      <c r="AF2077" s="70">
        <f>IF(C2077=Sheet6!$E$3,Sheet6!$E$4,IF('January 2023'!C2077=Sheet6!$F$3,Sheet6!$F$4,IF('January 2023'!C2077=Sheet6!$G$3,Sheet6!$G$4,IF('January 2023'!C2077=Sheet6!$H$3,Sheet6!$H$4,IF('January 2023'!C2077=Sheet6!$I$3,Sheet6!$I$4,IF('January 2023'!C2077=Sheet6!$J$3,Sheet6!$J$4,IF('January 2023'!C2077=Sheet6!$K$3,Sheet6!$K$4,IF('January 2023'!C2077=Sheet6!$L$3,Sheet6!$L$4))))))))</f>
        <v>0.13382829726409717</v>
      </c>
      <c r="AG2077" s="74">
        <f t="shared" si="485"/>
        <v>6.3351063829787231</v>
      </c>
      <c r="AH2077" s="71">
        <v>0.81</v>
      </c>
      <c r="AI2077" s="72">
        <f t="shared" si="486"/>
        <v>1</v>
      </c>
      <c r="AJ2077" s="73">
        <f t="shared" si="487"/>
        <v>0.33333333333333331</v>
      </c>
      <c r="AK2077" s="73">
        <v>0.70834941809745677</v>
      </c>
      <c r="AL2077" s="95">
        <f t="shared" si="488"/>
        <v>0</v>
      </c>
      <c r="AM2077" s="107">
        <v>0</v>
      </c>
      <c r="AN2077" s="98">
        <f t="shared" si="489"/>
        <v>0</v>
      </c>
      <c r="AO2077" s="99" t="e">
        <f>SUMIF([1]Sheet1!$AB:$AB,E2077,[1]Sheet1!$AA:$AA)</f>
        <v>#VALUE!</v>
      </c>
      <c r="AP2077" s="100">
        <f t="shared" si="490"/>
        <v>1</v>
      </c>
      <c r="AQ2077" s="97">
        <f t="shared" si="491"/>
        <v>0</v>
      </c>
      <c r="AR2077" s="100">
        <f t="shared" si="492"/>
        <v>1</v>
      </c>
      <c r="AS2077" s="101">
        <f t="shared" si="493"/>
        <v>-5.3351063829787231</v>
      </c>
      <c r="AT2077" s="100">
        <v>0.13382829726409717</v>
      </c>
      <c r="AU2077" s="108">
        <f t="shared" si="494"/>
        <v>1</v>
      </c>
    </row>
    <row r="2078" spans="1:47" hidden="1">
      <c r="A2078" s="21">
        <v>44927</v>
      </c>
      <c r="B2078" s="23" t="s">
        <v>13</v>
      </c>
      <c r="C2078" s="23" t="s">
        <v>1697</v>
      </c>
      <c r="D2078" s="23" t="s">
        <v>2163</v>
      </c>
      <c r="E2078" s="23">
        <v>1000283454</v>
      </c>
      <c r="F2078" s="23" t="s">
        <v>32</v>
      </c>
      <c r="G2078" s="22">
        <v>1069246</v>
      </c>
      <c r="H2078" s="36" t="s">
        <v>20</v>
      </c>
      <c r="I2078" s="4" t="s">
        <v>3535</v>
      </c>
      <c r="J2078" s="4" t="s">
        <v>3572</v>
      </c>
      <c r="K2078" s="24">
        <v>106.19999999998878</v>
      </c>
      <c r="L2078" s="24">
        <v>106.19999999998878</v>
      </c>
      <c r="M2078" s="29">
        <v>0</v>
      </c>
      <c r="N2078" s="29">
        <v>0</v>
      </c>
      <c r="O2078" s="29">
        <v>6</v>
      </c>
      <c r="P2078" s="29">
        <v>0</v>
      </c>
      <c r="Q2078" s="29">
        <v>853.90000000000009</v>
      </c>
      <c r="R2078" s="28">
        <v>0</v>
      </c>
      <c r="S2078" s="28">
        <v>54000</v>
      </c>
      <c r="T2078" s="28">
        <v>0</v>
      </c>
      <c r="U2078" s="28">
        <v>54000</v>
      </c>
      <c r="V2078" s="29">
        <v>0</v>
      </c>
      <c r="W2078" s="29">
        <v>4</v>
      </c>
      <c r="X2078" s="32">
        <f t="shared" si="480"/>
        <v>6</v>
      </c>
      <c r="Y2078" s="33">
        <f t="shared" si="481"/>
        <v>853.90000000000009</v>
      </c>
      <c r="Z2078" s="33">
        <f t="shared" si="482"/>
        <v>54000</v>
      </c>
      <c r="AA2078" s="33">
        <f t="shared" si="483"/>
        <v>54000</v>
      </c>
      <c r="AB2078" s="5">
        <v>4</v>
      </c>
      <c r="AC2078" s="6">
        <v>0</v>
      </c>
      <c r="AD2078" s="32">
        <v>0</v>
      </c>
      <c r="AE2078" s="67">
        <f t="shared" si="484"/>
        <v>0.66666666666666663</v>
      </c>
      <c r="AF2078" s="70">
        <f>IF(C2078=Sheet6!$E$3,Sheet6!$E$4,IF('January 2023'!C2078=Sheet6!$F$3,Sheet6!$F$4,IF('January 2023'!C2078=Sheet6!$G$3,Sheet6!$G$4,IF('January 2023'!C2078=Sheet6!$H$3,Sheet6!$H$4,IF('January 2023'!C2078=Sheet6!$I$3,Sheet6!$I$4,IF('January 2023'!C2078=Sheet6!$J$3,Sheet6!$J$4,IF('January 2023'!C2078=Sheet6!$K$3,Sheet6!$K$4,IF('January 2023'!C2078=Sheet6!$L$3,Sheet6!$L$4))))))))</f>
        <v>0.13382829726409717</v>
      </c>
      <c r="AG2078" s="74">
        <f t="shared" si="485"/>
        <v>8.040489642185408</v>
      </c>
      <c r="AH2078" s="71">
        <v>0.81</v>
      </c>
      <c r="AI2078" s="72">
        <f t="shared" si="486"/>
        <v>1</v>
      </c>
      <c r="AJ2078" s="73">
        <f t="shared" si="487"/>
        <v>0.66666666666666663</v>
      </c>
      <c r="AK2078" s="73">
        <v>0.70834941809745677</v>
      </c>
      <c r="AL2078" s="95">
        <f t="shared" si="488"/>
        <v>0</v>
      </c>
      <c r="AM2078" s="107">
        <v>0</v>
      </c>
      <c r="AN2078" s="98">
        <f t="shared" si="489"/>
        <v>0</v>
      </c>
      <c r="AO2078" s="99" t="e">
        <f>SUMIF([1]Sheet1!$AB:$AB,E2078,[1]Sheet1!$AA:$AA)</f>
        <v>#VALUE!</v>
      </c>
      <c r="AP2078" s="100">
        <f t="shared" si="490"/>
        <v>1</v>
      </c>
      <c r="AQ2078" s="97">
        <f t="shared" si="491"/>
        <v>0</v>
      </c>
      <c r="AR2078" s="100">
        <f t="shared" si="492"/>
        <v>1</v>
      </c>
      <c r="AS2078" s="101">
        <f t="shared" si="493"/>
        <v>-7.040489642185408</v>
      </c>
      <c r="AT2078" s="100">
        <v>0.13382829726409717</v>
      </c>
      <c r="AU2078" s="108">
        <f t="shared" si="494"/>
        <v>1</v>
      </c>
    </row>
    <row r="2079" spans="1:47" hidden="1">
      <c r="A2079" s="21">
        <v>44927</v>
      </c>
      <c r="B2079" s="22" t="s">
        <v>13</v>
      </c>
      <c r="C2079" s="22" t="s">
        <v>1697</v>
      </c>
      <c r="D2079" s="22" t="s">
        <v>1742</v>
      </c>
      <c r="E2079" s="22">
        <v>1001612554</v>
      </c>
      <c r="F2079" s="22" t="s">
        <v>32</v>
      </c>
      <c r="G2079" s="22">
        <v>1199849</v>
      </c>
      <c r="H2079" s="36" t="s">
        <v>278</v>
      </c>
      <c r="I2079" s="4" t="s">
        <v>3538</v>
      </c>
      <c r="J2079" s="4" t="s">
        <v>3575</v>
      </c>
      <c r="K2079" s="25">
        <v>35897.449999999953</v>
      </c>
      <c r="L2079" s="25">
        <v>35897.449999999953</v>
      </c>
      <c r="M2079" s="26">
        <v>2</v>
      </c>
      <c r="N2079" s="26">
        <v>0</v>
      </c>
      <c r="O2079" s="26">
        <v>99</v>
      </c>
      <c r="P2079" s="26">
        <v>2400</v>
      </c>
      <c r="Q2079" s="26">
        <v>22727.200000000008</v>
      </c>
      <c r="R2079" s="27">
        <v>118164</v>
      </c>
      <c r="S2079" s="27">
        <v>1119463.3899999999</v>
      </c>
      <c r="T2079" s="28">
        <v>125000</v>
      </c>
      <c r="U2079" s="27">
        <v>1476850</v>
      </c>
      <c r="V2079" s="29">
        <v>2</v>
      </c>
      <c r="W2079" s="26">
        <v>67</v>
      </c>
      <c r="X2079" s="30">
        <f t="shared" si="480"/>
        <v>101</v>
      </c>
      <c r="Y2079" s="31">
        <f t="shared" si="481"/>
        <v>25127.200000000008</v>
      </c>
      <c r="Z2079" s="31">
        <f t="shared" si="482"/>
        <v>1237627.3899999999</v>
      </c>
      <c r="AA2079" s="31">
        <f t="shared" si="483"/>
        <v>1601850</v>
      </c>
      <c r="AB2079" s="5">
        <v>69</v>
      </c>
      <c r="AC2079" s="6">
        <v>3956441.5</v>
      </c>
      <c r="AD2079" s="30">
        <v>8</v>
      </c>
      <c r="AE2079" s="67">
        <f t="shared" si="484"/>
        <v>0.68316831683168322</v>
      </c>
      <c r="AF2079" s="70">
        <f>IF(C2079=Sheet6!$E$3,Sheet6!$E$4,IF('January 2023'!C2079=Sheet6!$F$3,Sheet6!$F$4,IF('January 2023'!C2079=Sheet6!$G$3,Sheet6!$G$4,IF('January 2023'!C2079=Sheet6!$H$3,Sheet6!$H$4,IF('January 2023'!C2079=Sheet6!$I$3,Sheet6!$I$4,IF('January 2023'!C2079=Sheet6!$J$3,Sheet6!$J$4,IF('January 2023'!C2079=Sheet6!$K$3,Sheet6!$K$4,IF('January 2023'!C2079=Sheet6!$L$3,Sheet6!$L$4))))))))</f>
        <v>0.13382829726409717</v>
      </c>
      <c r="AG2079" s="74">
        <f t="shared" si="485"/>
        <v>0.69997172501110916</v>
      </c>
      <c r="AH2079" s="71">
        <v>0.81</v>
      </c>
      <c r="AI2079" s="72">
        <f t="shared" si="486"/>
        <v>0</v>
      </c>
      <c r="AJ2079" s="73">
        <f t="shared" si="487"/>
        <v>0.68316831683168322</v>
      </c>
      <c r="AK2079" s="73">
        <v>0.70834941809745677</v>
      </c>
      <c r="AL2079" s="95">
        <f t="shared" si="488"/>
        <v>0</v>
      </c>
      <c r="AM2079" s="107">
        <v>0</v>
      </c>
      <c r="AN2079" s="98">
        <f t="shared" si="489"/>
        <v>3949.734499999955</v>
      </c>
      <c r="AO2079" s="99" t="e">
        <f>SUMIF([1]Sheet1!$AB:$AB,E2079,[1]Sheet1!$AA:$AA)</f>
        <v>#VALUE!</v>
      </c>
      <c r="AP2079" s="100" t="str">
        <f t="shared" si="490"/>
        <v/>
      </c>
      <c r="AQ2079" s="97">
        <f t="shared" si="491"/>
        <v>1</v>
      </c>
      <c r="AR2079" s="100">
        <f t="shared" si="492"/>
        <v>1.2942910062777457</v>
      </c>
      <c r="AS2079" s="101">
        <f t="shared" si="493"/>
        <v>9.4032891669401986E-2</v>
      </c>
      <c r="AT2079" s="100">
        <v>0.13382829726409717</v>
      </c>
      <c r="AU2079" s="108">
        <f t="shared" si="494"/>
        <v>1</v>
      </c>
    </row>
    <row r="2080" spans="1:47" hidden="1">
      <c r="A2080" s="21">
        <v>44927</v>
      </c>
      <c r="B2080" s="22" t="s">
        <v>13</v>
      </c>
      <c r="C2080" s="22" t="s">
        <v>1697</v>
      </c>
      <c r="D2080" s="22" t="s">
        <v>1768</v>
      </c>
      <c r="E2080" s="22">
        <v>1000266508</v>
      </c>
      <c r="F2080" s="22" t="s">
        <v>32</v>
      </c>
      <c r="G2080" s="22">
        <v>1199849</v>
      </c>
      <c r="H2080" s="36" t="s">
        <v>278</v>
      </c>
      <c r="I2080" s="4" t="s">
        <v>3537</v>
      </c>
      <c r="J2080" s="4" t="s">
        <v>3574</v>
      </c>
      <c r="K2080" s="25">
        <v>10964.38709677415</v>
      </c>
      <c r="L2080" s="25">
        <v>10964.38709677415</v>
      </c>
      <c r="M2080" s="26">
        <v>1</v>
      </c>
      <c r="N2080" s="26">
        <v>0</v>
      </c>
      <c r="O2080" s="26">
        <v>6</v>
      </c>
      <c r="P2080" s="26">
        <v>1200</v>
      </c>
      <c r="Q2080" s="26">
        <v>1224.4000000000001</v>
      </c>
      <c r="R2080" s="27">
        <v>59082</v>
      </c>
      <c r="S2080" s="27">
        <v>60317.53</v>
      </c>
      <c r="T2080" s="28">
        <v>60500</v>
      </c>
      <c r="U2080" s="27">
        <v>65500</v>
      </c>
      <c r="V2080" s="29">
        <v>1</v>
      </c>
      <c r="W2080" s="26">
        <v>3</v>
      </c>
      <c r="X2080" s="30">
        <f t="shared" si="480"/>
        <v>7</v>
      </c>
      <c r="Y2080" s="31">
        <f t="shared" si="481"/>
        <v>2424.4</v>
      </c>
      <c r="Z2080" s="31">
        <f t="shared" si="482"/>
        <v>119399.53</v>
      </c>
      <c r="AA2080" s="31">
        <f t="shared" si="483"/>
        <v>126000</v>
      </c>
      <c r="AB2080" s="5">
        <v>4</v>
      </c>
      <c r="AC2080" s="6">
        <v>598994.46</v>
      </c>
      <c r="AD2080" s="30">
        <v>0</v>
      </c>
      <c r="AE2080" s="67">
        <f t="shared" si="484"/>
        <v>0.5714285714285714</v>
      </c>
      <c r="AF2080" s="70">
        <f>IF(C2080=Sheet6!$E$3,Sheet6!$E$4,IF('January 2023'!C2080=Sheet6!$F$3,Sheet6!$F$4,IF('January 2023'!C2080=Sheet6!$G$3,Sheet6!$G$4,IF('January 2023'!C2080=Sheet6!$H$3,Sheet6!$H$4,IF('January 2023'!C2080=Sheet6!$I$3,Sheet6!$I$4,IF('January 2023'!C2080=Sheet6!$J$3,Sheet6!$J$4,IF('January 2023'!C2080=Sheet6!$K$3,Sheet6!$K$4,IF('January 2023'!C2080=Sheet6!$L$3,Sheet6!$L$4))))))))</f>
        <v>0.13382829726409717</v>
      </c>
      <c r="AG2080" s="74">
        <f t="shared" si="485"/>
        <v>0.2211158707369322</v>
      </c>
      <c r="AH2080" s="71">
        <v>0.81</v>
      </c>
      <c r="AI2080" s="72">
        <f t="shared" si="486"/>
        <v>0</v>
      </c>
      <c r="AJ2080" s="73">
        <f t="shared" si="487"/>
        <v>0.5714285714285714</v>
      </c>
      <c r="AK2080" s="73">
        <v>0.70834941809745677</v>
      </c>
      <c r="AL2080" s="95">
        <f t="shared" si="488"/>
        <v>0</v>
      </c>
      <c r="AM2080" s="107">
        <v>0</v>
      </c>
      <c r="AN2080" s="98">
        <f t="shared" si="489"/>
        <v>6456.7535483870615</v>
      </c>
      <c r="AO2080" s="99" t="e">
        <f>SUMIF([1]Sheet1!$AB:$AB,E2080,[1]Sheet1!$AA:$AA)</f>
        <v>#VALUE!</v>
      </c>
      <c r="AP2080" s="100" t="str">
        <f t="shared" si="490"/>
        <v/>
      </c>
      <c r="AQ2080" s="97">
        <f t="shared" si="491"/>
        <v>1</v>
      </c>
      <c r="AR2080" s="100">
        <f t="shared" si="492"/>
        <v>1.0552805358614059</v>
      </c>
      <c r="AS2080" s="101">
        <f t="shared" si="493"/>
        <v>0.76666072544126884</v>
      </c>
      <c r="AT2080" s="100">
        <v>0.13382829726409717</v>
      </c>
      <c r="AU2080" s="108">
        <f t="shared" si="494"/>
        <v>0</v>
      </c>
    </row>
    <row r="2081" spans="1:47" hidden="1">
      <c r="A2081" s="21">
        <v>44927</v>
      </c>
      <c r="B2081" s="23" t="s">
        <v>13</v>
      </c>
      <c r="C2081" s="23" t="s">
        <v>1697</v>
      </c>
      <c r="D2081" s="23" t="s">
        <v>1760</v>
      </c>
      <c r="E2081" s="23">
        <v>1001610810</v>
      </c>
      <c r="F2081" s="23" t="s">
        <v>32</v>
      </c>
      <c r="G2081" s="23">
        <v>1199849</v>
      </c>
      <c r="H2081" s="37" t="s">
        <v>278</v>
      </c>
      <c r="I2081" s="4" t="s">
        <v>3537</v>
      </c>
      <c r="J2081" s="4" t="s">
        <v>3574</v>
      </c>
      <c r="K2081" s="24">
        <v>9366.25</v>
      </c>
      <c r="L2081" s="24">
        <v>9366.25</v>
      </c>
      <c r="M2081" s="29">
        <v>0</v>
      </c>
      <c r="N2081" s="29">
        <v>0</v>
      </c>
      <c r="O2081" s="29">
        <v>28</v>
      </c>
      <c r="P2081" s="29">
        <v>0</v>
      </c>
      <c r="Q2081" s="29">
        <v>4051.5</v>
      </c>
      <c r="R2081" s="28">
        <v>0</v>
      </c>
      <c r="S2081" s="28">
        <v>199579.95999999996</v>
      </c>
      <c r="T2081" s="28">
        <v>0</v>
      </c>
      <c r="U2081" s="28">
        <v>232100</v>
      </c>
      <c r="V2081" s="29">
        <v>0</v>
      </c>
      <c r="W2081" s="29">
        <v>22</v>
      </c>
      <c r="X2081" s="32">
        <f t="shared" si="480"/>
        <v>28</v>
      </c>
      <c r="Y2081" s="33">
        <f t="shared" si="481"/>
        <v>4051.5</v>
      </c>
      <c r="Z2081" s="33">
        <f t="shared" si="482"/>
        <v>199579.95999999996</v>
      </c>
      <c r="AA2081" s="33">
        <f t="shared" si="483"/>
        <v>232100</v>
      </c>
      <c r="AB2081" s="5">
        <v>22</v>
      </c>
      <c r="AC2081" s="6">
        <v>2144209.46</v>
      </c>
      <c r="AD2081" s="32">
        <v>4</v>
      </c>
      <c r="AE2081" s="67">
        <f t="shared" si="484"/>
        <v>0.7857142857142857</v>
      </c>
      <c r="AF2081" s="70">
        <f>IF(C2081=Sheet6!$E$3,Sheet6!$E$4,IF('January 2023'!C2081=Sheet6!$F$3,Sheet6!$F$4,IF('January 2023'!C2081=Sheet6!$G$3,Sheet6!$G$4,IF('January 2023'!C2081=Sheet6!$H$3,Sheet6!$H$4,IF('January 2023'!C2081=Sheet6!$I$3,Sheet6!$I$4,IF('January 2023'!C2081=Sheet6!$J$3,Sheet6!$J$4,IF('January 2023'!C2081=Sheet6!$K$3,Sheet6!$K$4,IF('January 2023'!C2081=Sheet6!$L$3,Sheet6!$L$4))))))))</f>
        <v>0.13382829726409717</v>
      </c>
      <c r="AG2081" s="74">
        <f t="shared" si="485"/>
        <v>0.43256372614440142</v>
      </c>
      <c r="AH2081" s="71">
        <v>0.81</v>
      </c>
      <c r="AI2081" s="72">
        <f t="shared" si="486"/>
        <v>0</v>
      </c>
      <c r="AJ2081" s="73">
        <f t="shared" si="487"/>
        <v>0.7857142857142857</v>
      </c>
      <c r="AK2081" s="73">
        <v>0.70834941809745677</v>
      </c>
      <c r="AL2081" s="95">
        <f t="shared" si="488"/>
        <v>1</v>
      </c>
      <c r="AM2081" s="107">
        <v>0</v>
      </c>
      <c r="AN2081" s="98">
        <f t="shared" si="489"/>
        <v>3535.1625000000008</v>
      </c>
      <c r="AO2081" s="99" t="e">
        <f>SUMIF([1]Sheet1!$AB:$AB,E2081,[1]Sheet1!$AA:$AA)</f>
        <v>#VALUE!</v>
      </c>
      <c r="AP2081" s="100" t="str">
        <f t="shared" si="490"/>
        <v/>
      </c>
      <c r="AQ2081" s="97">
        <f t="shared" si="491"/>
        <v>1</v>
      </c>
      <c r="AR2081" s="100">
        <f t="shared" si="492"/>
        <v>1.1629424116529536</v>
      </c>
      <c r="AS2081" s="101">
        <f t="shared" si="493"/>
        <v>0.49695329712404201</v>
      </c>
      <c r="AT2081" s="100">
        <v>0.13382829726409717</v>
      </c>
      <c r="AU2081" s="108">
        <f t="shared" si="494"/>
        <v>0</v>
      </c>
    </row>
    <row r="2082" spans="1:47" hidden="1">
      <c r="A2082" s="21">
        <v>44927</v>
      </c>
      <c r="B2082" s="22" t="s">
        <v>13</v>
      </c>
      <c r="C2082" s="22" t="s">
        <v>1697</v>
      </c>
      <c r="D2082" s="22" t="s">
        <v>1759</v>
      </c>
      <c r="E2082" s="22">
        <v>1000280889</v>
      </c>
      <c r="F2082" s="22" t="s">
        <v>32</v>
      </c>
      <c r="G2082" s="22">
        <v>1199849</v>
      </c>
      <c r="H2082" s="36" t="s">
        <v>278</v>
      </c>
      <c r="I2082" s="4" t="s">
        <v>3537</v>
      </c>
      <c r="J2082" s="4" t="s">
        <v>3574</v>
      </c>
      <c r="K2082" s="25">
        <v>9113.8399999999965</v>
      </c>
      <c r="L2082" s="25">
        <v>9113.8399999999965</v>
      </c>
      <c r="M2082" s="26">
        <v>3</v>
      </c>
      <c r="N2082" s="26">
        <v>0</v>
      </c>
      <c r="O2082" s="26">
        <v>23</v>
      </c>
      <c r="P2082" s="26">
        <v>3600</v>
      </c>
      <c r="Q2082" s="26">
        <v>4937.5</v>
      </c>
      <c r="R2082" s="27">
        <v>177246</v>
      </c>
      <c r="S2082" s="27">
        <v>243199.99999999997</v>
      </c>
      <c r="T2082" s="28">
        <v>120000</v>
      </c>
      <c r="U2082" s="27">
        <v>245700</v>
      </c>
      <c r="V2082" s="29">
        <v>3</v>
      </c>
      <c r="W2082" s="26">
        <v>16</v>
      </c>
      <c r="X2082" s="30">
        <f t="shared" si="480"/>
        <v>26</v>
      </c>
      <c r="Y2082" s="31">
        <f t="shared" si="481"/>
        <v>8537.5</v>
      </c>
      <c r="Z2082" s="31">
        <f t="shared" si="482"/>
        <v>420446</v>
      </c>
      <c r="AA2082" s="31">
        <f t="shared" si="483"/>
        <v>365700</v>
      </c>
      <c r="AB2082" s="5">
        <v>19</v>
      </c>
      <c r="AC2082" s="6">
        <v>1042382.24</v>
      </c>
      <c r="AD2082" s="30">
        <v>0</v>
      </c>
      <c r="AE2082" s="67">
        <f t="shared" si="484"/>
        <v>0.73076923076923073</v>
      </c>
      <c r="AF2082" s="70">
        <f>IF(C2082=Sheet6!$E$3,Sheet6!$E$4,IF('January 2023'!C2082=Sheet6!$F$3,Sheet6!$F$4,IF('January 2023'!C2082=Sheet6!$G$3,Sheet6!$G$4,IF('January 2023'!C2082=Sheet6!$H$3,Sheet6!$H$4,IF('January 2023'!C2082=Sheet6!$I$3,Sheet6!$I$4,IF('January 2023'!C2082=Sheet6!$J$3,Sheet6!$J$4,IF('January 2023'!C2082=Sheet6!$K$3,Sheet6!$K$4,IF('January 2023'!C2082=Sheet6!$L$3,Sheet6!$L$4))))))))</f>
        <v>0.13382829726409717</v>
      </c>
      <c r="AG2082" s="74">
        <f t="shared" si="485"/>
        <v>0.93676211125058184</v>
      </c>
      <c r="AH2082" s="71">
        <v>0.81</v>
      </c>
      <c r="AI2082" s="72">
        <f t="shared" si="486"/>
        <v>1</v>
      </c>
      <c r="AJ2082" s="73">
        <f t="shared" si="487"/>
        <v>0.73076923076923073</v>
      </c>
      <c r="AK2082" s="73">
        <v>0.70834941809745677</v>
      </c>
      <c r="AL2082" s="95">
        <f t="shared" si="488"/>
        <v>1</v>
      </c>
      <c r="AM2082" s="107">
        <v>0</v>
      </c>
      <c r="AN2082" s="98">
        <f t="shared" si="489"/>
        <v>0</v>
      </c>
      <c r="AO2082" s="99" t="e">
        <f>SUMIF([1]Sheet1!$AB:$AB,E2082,[1]Sheet1!$AA:$AA)</f>
        <v>#VALUE!</v>
      </c>
      <c r="AP2082" s="100">
        <f t="shared" si="490"/>
        <v>1</v>
      </c>
      <c r="AQ2082" s="97">
        <f t="shared" si="491"/>
        <v>0</v>
      </c>
      <c r="AR2082" s="100">
        <f t="shared" si="492"/>
        <v>0.86979065088025576</v>
      </c>
      <c r="AS2082" s="101">
        <f t="shared" si="493"/>
        <v>0.18521307353539385</v>
      </c>
      <c r="AT2082" s="100">
        <v>0.13382829726409717</v>
      </c>
      <c r="AU2082" s="108">
        <f t="shared" si="494"/>
        <v>0</v>
      </c>
    </row>
    <row r="2083" spans="1:47" hidden="1">
      <c r="A2083" s="21">
        <v>44927</v>
      </c>
      <c r="B2083" s="23" t="s">
        <v>13</v>
      </c>
      <c r="C2083" s="23" t="s">
        <v>1697</v>
      </c>
      <c r="D2083" s="23" t="s">
        <v>1775</v>
      </c>
      <c r="E2083" s="23">
        <v>1000267586</v>
      </c>
      <c r="F2083" s="23" t="s">
        <v>32</v>
      </c>
      <c r="G2083" s="23">
        <v>1199849</v>
      </c>
      <c r="H2083" s="37" t="s">
        <v>278</v>
      </c>
      <c r="I2083" s="4" t="s">
        <v>3537</v>
      </c>
      <c r="J2083" s="4" t="s">
        <v>3574</v>
      </c>
      <c r="K2083" s="24">
        <v>9067.8000000000175</v>
      </c>
      <c r="L2083" s="24">
        <v>9067.8000000000175</v>
      </c>
      <c r="M2083" s="29">
        <v>0</v>
      </c>
      <c r="N2083" s="29">
        <v>0</v>
      </c>
      <c r="O2083" s="29">
        <v>26</v>
      </c>
      <c r="P2083" s="29">
        <v>0</v>
      </c>
      <c r="Q2083" s="29">
        <v>6438.7999999999993</v>
      </c>
      <c r="R2083" s="28">
        <v>0</v>
      </c>
      <c r="S2083" s="28">
        <v>317099.99999999994</v>
      </c>
      <c r="T2083" s="28">
        <v>0</v>
      </c>
      <c r="U2083" s="28">
        <v>317100</v>
      </c>
      <c r="V2083" s="29">
        <v>0</v>
      </c>
      <c r="W2083" s="29">
        <v>21</v>
      </c>
      <c r="X2083" s="32">
        <f t="shared" si="480"/>
        <v>26</v>
      </c>
      <c r="Y2083" s="33">
        <f t="shared" si="481"/>
        <v>6438.7999999999993</v>
      </c>
      <c r="Z2083" s="33">
        <f t="shared" si="482"/>
        <v>317099.99999999994</v>
      </c>
      <c r="AA2083" s="33">
        <f t="shared" si="483"/>
        <v>317100</v>
      </c>
      <c r="AB2083" s="5">
        <v>21</v>
      </c>
      <c r="AC2083" s="6">
        <v>45499.92</v>
      </c>
      <c r="AD2083" s="32">
        <v>1</v>
      </c>
      <c r="AE2083" s="67">
        <f t="shared" si="484"/>
        <v>0.80769230769230771</v>
      </c>
      <c r="AF2083" s="70">
        <f>IF(C2083=Sheet6!$E$3,Sheet6!$E$4,IF('January 2023'!C2083=Sheet6!$F$3,Sheet6!$F$4,IF('January 2023'!C2083=Sheet6!$G$3,Sheet6!$G$4,IF('January 2023'!C2083=Sheet6!$H$3,Sheet6!$H$4,IF('January 2023'!C2083=Sheet6!$I$3,Sheet6!$I$4,IF('January 2023'!C2083=Sheet6!$J$3,Sheet6!$J$4,IF('January 2023'!C2083=Sheet6!$K$3,Sheet6!$K$4,IF('January 2023'!C2083=Sheet6!$L$3,Sheet6!$L$4))))))))</f>
        <v>0.13382829726409717</v>
      </c>
      <c r="AG2083" s="74">
        <f t="shared" si="485"/>
        <v>0.71007300558018338</v>
      </c>
      <c r="AH2083" s="71">
        <v>0.81</v>
      </c>
      <c r="AI2083" s="72">
        <f t="shared" si="486"/>
        <v>0</v>
      </c>
      <c r="AJ2083" s="73">
        <f t="shared" si="487"/>
        <v>0.80769230769230771</v>
      </c>
      <c r="AK2083" s="73">
        <v>0.70834941809745677</v>
      </c>
      <c r="AL2083" s="95">
        <f t="shared" si="488"/>
        <v>1</v>
      </c>
      <c r="AM2083" s="107">
        <v>0</v>
      </c>
      <c r="AN2083" s="98">
        <f t="shared" si="489"/>
        <v>906.11800000001494</v>
      </c>
      <c r="AO2083" s="99" t="e">
        <f>SUMIF([1]Sheet1!$AB:$AB,E2083,[1]Sheet1!$AA:$AA)</f>
        <v>#VALUE!</v>
      </c>
      <c r="AP2083" s="100" t="str">
        <f t="shared" si="490"/>
        <v/>
      </c>
      <c r="AQ2083" s="97">
        <f t="shared" si="491"/>
        <v>1</v>
      </c>
      <c r="AR2083" s="100">
        <f t="shared" si="492"/>
        <v>1.0000000000000002</v>
      </c>
      <c r="AS2083" s="101">
        <f t="shared" si="493"/>
        <v>0.28992699441981651</v>
      </c>
      <c r="AT2083" s="100">
        <v>0.13382829726409717</v>
      </c>
      <c r="AU2083" s="108">
        <f t="shared" si="494"/>
        <v>0</v>
      </c>
    </row>
    <row r="2084" spans="1:47" hidden="1">
      <c r="A2084" s="21">
        <v>44927</v>
      </c>
      <c r="B2084" s="23" t="s">
        <v>13</v>
      </c>
      <c r="C2084" s="23" t="s">
        <v>1697</v>
      </c>
      <c r="D2084" s="23" t="s">
        <v>1772</v>
      </c>
      <c r="E2084" s="23">
        <v>1000268241</v>
      </c>
      <c r="F2084" s="23" t="s">
        <v>32</v>
      </c>
      <c r="G2084" s="23">
        <v>1199849</v>
      </c>
      <c r="H2084" s="37" t="s">
        <v>278</v>
      </c>
      <c r="I2084" s="4" t="s">
        <v>3537</v>
      </c>
      <c r="J2084" s="4" t="s">
        <v>3574</v>
      </c>
      <c r="K2084" s="24">
        <v>8410.5</v>
      </c>
      <c r="L2084" s="24">
        <v>8410.5</v>
      </c>
      <c r="M2084" s="29">
        <v>0</v>
      </c>
      <c r="N2084" s="29">
        <v>0</v>
      </c>
      <c r="O2084" s="29">
        <v>38</v>
      </c>
      <c r="P2084" s="29">
        <v>0</v>
      </c>
      <c r="Q2084" s="29">
        <v>7236.6</v>
      </c>
      <c r="R2084" s="28">
        <v>0</v>
      </c>
      <c r="S2084" s="28">
        <v>347274.3</v>
      </c>
      <c r="T2084" s="28">
        <v>0</v>
      </c>
      <c r="U2084" s="28">
        <v>391400</v>
      </c>
      <c r="V2084" s="29">
        <v>0</v>
      </c>
      <c r="W2084" s="29">
        <v>28</v>
      </c>
      <c r="X2084" s="32">
        <f t="shared" si="480"/>
        <v>38</v>
      </c>
      <c r="Y2084" s="33">
        <f t="shared" si="481"/>
        <v>7236.6</v>
      </c>
      <c r="Z2084" s="33">
        <f t="shared" si="482"/>
        <v>347274.3</v>
      </c>
      <c r="AA2084" s="33">
        <f t="shared" si="483"/>
        <v>391400</v>
      </c>
      <c r="AB2084" s="5">
        <v>28</v>
      </c>
      <c r="AC2084" s="6">
        <v>151595.70000000001</v>
      </c>
      <c r="AD2084" s="32">
        <v>1</v>
      </c>
      <c r="AE2084" s="67">
        <f t="shared" si="484"/>
        <v>0.73684210526315785</v>
      </c>
      <c r="AF2084" s="70">
        <f>IF(C2084=Sheet6!$E$3,Sheet6!$E$4,IF('January 2023'!C2084=Sheet6!$F$3,Sheet6!$F$4,IF('January 2023'!C2084=Sheet6!$G$3,Sheet6!$G$4,IF('January 2023'!C2084=Sheet6!$H$3,Sheet6!$H$4,IF('January 2023'!C2084=Sheet6!$I$3,Sheet6!$I$4,IF('January 2023'!C2084=Sheet6!$J$3,Sheet6!$J$4,IF('January 2023'!C2084=Sheet6!$K$3,Sheet6!$K$4,IF('January 2023'!C2084=Sheet6!$L$3,Sheet6!$L$4))))))))</f>
        <v>0.13382829726409717</v>
      </c>
      <c r="AG2084" s="74">
        <f t="shared" si="485"/>
        <v>0.86042446941323347</v>
      </c>
      <c r="AH2084" s="71">
        <v>0.81</v>
      </c>
      <c r="AI2084" s="72">
        <f t="shared" si="486"/>
        <v>1</v>
      </c>
      <c r="AJ2084" s="73">
        <f t="shared" si="487"/>
        <v>0.73684210526315785</v>
      </c>
      <c r="AK2084" s="73">
        <v>0.70834941809745677</v>
      </c>
      <c r="AL2084" s="95">
        <f t="shared" si="488"/>
        <v>1</v>
      </c>
      <c r="AM2084" s="107">
        <v>0</v>
      </c>
      <c r="AN2084" s="98">
        <f t="shared" si="489"/>
        <v>0</v>
      </c>
      <c r="AO2084" s="99" t="e">
        <f>SUMIF([1]Sheet1!$AB:$AB,E2084,[1]Sheet1!$AA:$AA)</f>
        <v>#VALUE!</v>
      </c>
      <c r="AP2084" s="100">
        <f t="shared" si="490"/>
        <v>1</v>
      </c>
      <c r="AQ2084" s="97">
        <f t="shared" si="491"/>
        <v>0</v>
      </c>
      <c r="AR2084" s="100">
        <f t="shared" si="492"/>
        <v>1.1270629585892189</v>
      </c>
      <c r="AS2084" s="101">
        <f t="shared" si="493"/>
        <v>3.0247451860562213E-2</v>
      </c>
      <c r="AT2084" s="100">
        <v>0.13382829726409717</v>
      </c>
      <c r="AU2084" s="108">
        <f t="shared" si="494"/>
        <v>1</v>
      </c>
    </row>
    <row r="2085" spans="1:47" hidden="1">
      <c r="A2085" s="21">
        <v>44927</v>
      </c>
      <c r="B2085" s="23" t="s">
        <v>13</v>
      </c>
      <c r="C2085" s="23" t="s">
        <v>1697</v>
      </c>
      <c r="D2085" s="23" t="s">
        <v>1767</v>
      </c>
      <c r="E2085" s="23">
        <v>1000266521</v>
      </c>
      <c r="F2085" s="23" t="s">
        <v>32</v>
      </c>
      <c r="G2085" s="23">
        <v>1199849</v>
      </c>
      <c r="H2085" s="37" t="s">
        <v>278</v>
      </c>
      <c r="I2085" s="4" t="s">
        <v>3537</v>
      </c>
      <c r="J2085" s="4" t="s">
        <v>3574</v>
      </c>
      <c r="K2085" s="24">
        <v>8348.0899999999965</v>
      </c>
      <c r="L2085" s="24">
        <v>8348.0899999999965</v>
      </c>
      <c r="M2085" s="29">
        <v>0</v>
      </c>
      <c r="N2085" s="29">
        <v>0</v>
      </c>
      <c r="O2085" s="29">
        <v>7</v>
      </c>
      <c r="P2085" s="29">
        <v>0</v>
      </c>
      <c r="Q2085" s="29">
        <v>1336.1999999999998</v>
      </c>
      <c r="R2085" s="28">
        <v>0</v>
      </c>
      <c r="S2085" s="28">
        <v>66500</v>
      </c>
      <c r="T2085" s="28">
        <v>0</v>
      </c>
      <c r="U2085" s="28">
        <v>78500</v>
      </c>
      <c r="V2085" s="29">
        <v>0</v>
      </c>
      <c r="W2085" s="29">
        <v>6</v>
      </c>
      <c r="X2085" s="32">
        <f t="shared" si="480"/>
        <v>7</v>
      </c>
      <c r="Y2085" s="33">
        <f t="shared" si="481"/>
        <v>1336.1999999999998</v>
      </c>
      <c r="Z2085" s="33">
        <f t="shared" si="482"/>
        <v>66500</v>
      </c>
      <c r="AA2085" s="33">
        <f t="shared" si="483"/>
        <v>78500</v>
      </c>
      <c r="AB2085" s="5">
        <v>6</v>
      </c>
      <c r="AC2085" s="6">
        <v>387825.85</v>
      </c>
      <c r="AD2085" s="32">
        <v>2</v>
      </c>
      <c r="AE2085" s="67">
        <f t="shared" si="484"/>
        <v>0.8571428571428571</v>
      </c>
      <c r="AF2085" s="70">
        <f>IF(C2085=Sheet6!$E$3,Sheet6!$E$4,IF('January 2023'!C2085=Sheet6!$F$3,Sheet6!$F$4,IF('January 2023'!C2085=Sheet6!$G$3,Sheet6!$G$4,IF('January 2023'!C2085=Sheet6!$H$3,Sheet6!$H$4,IF('January 2023'!C2085=Sheet6!$I$3,Sheet6!$I$4,IF('January 2023'!C2085=Sheet6!$J$3,Sheet6!$J$4,IF('January 2023'!C2085=Sheet6!$K$3,Sheet6!$K$4,IF('January 2023'!C2085=Sheet6!$L$3,Sheet6!$L$4))))))))</f>
        <v>0.13382829726409717</v>
      </c>
      <c r="AG2085" s="74">
        <f t="shared" si="485"/>
        <v>0.16006056475193731</v>
      </c>
      <c r="AH2085" s="71">
        <v>0.81</v>
      </c>
      <c r="AI2085" s="72">
        <f t="shared" si="486"/>
        <v>0</v>
      </c>
      <c r="AJ2085" s="73">
        <f t="shared" si="487"/>
        <v>0.8571428571428571</v>
      </c>
      <c r="AK2085" s="73">
        <v>0.70834941809745677</v>
      </c>
      <c r="AL2085" s="95">
        <f t="shared" si="488"/>
        <v>1</v>
      </c>
      <c r="AM2085" s="107">
        <v>0</v>
      </c>
      <c r="AN2085" s="98">
        <f t="shared" si="489"/>
        <v>5425.7528999999977</v>
      </c>
      <c r="AO2085" s="99" t="e">
        <f>SUMIF([1]Sheet1!$AB:$AB,E2085,[1]Sheet1!$AA:$AA)</f>
        <v>#VALUE!</v>
      </c>
      <c r="AP2085" s="100" t="str">
        <f t="shared" si="490"/>
        <v/>
      </c>
      <c r="AQ2085" s="97">
        <f t="shared" si="491"/>
        <v>1</v>
      </c>
      <c r="AR2085" s="100">
        <f t="shared" si="492"/>
        <v>1.1804511278195489</v>
      </c>
      <c r="AS2085" s="101">
        <f t="shared" si="493"/>
        <v>0.81105632581914167</v>
      </c>
      <c r="AT2085" s="100">
        <v>0.13382829726409717</v>
      </c>
      <c r="AU2085" s="108">
        <f t="shared" si="494"/>
        <v>0</v>
      </c>
    </row>
    <row r="2086" spans="1:47" hidden="1">
      <c r="A2086" s="21">
        <v>44927</v>
      </c>
      <c r="B2086" s="23" t="s">
        <v>13</v>
      </c>
      <c r="C2086" s="23" t="s">
        <v>1697</v>
      </c>
      <c r="D2086" s="23" t="s">
        <v>1777</v>
      </c>
      <c r="E2086" s="23">
        <v>1000280433</v>
      </c>
      <c r="F2086" s="23" t="s">
        <v>32</v>
      </c>
      <c r="G2086" s="23">
        <v>1199849</v>
      </c>
      <c r="H2086" s="37" t="s">
        <v>278</v>
      </c>
      <c r="I2086" s="4" t="s">
        <v>3537</v>
      </c>
      <c r="J2086" s="4" t="s">
        <v>3574</v>
      </c>
      <c r="K2086" s="24">
        <v>7790.7099999999919</v>
      </c>
      <c r="L2086" s="24">
        <v>7790.7099999999919</v>
      </c>
      <c r="M2086" s="29">
        <v>13</v>
      </c>
      <c r="N2086" s="29">
        <v>0</v>
      </c>
      <c r="O2086" s="29">
        <v>17</v>
      </c>
      <c r="P2086" s="29">
        <v>5980</v>
      </c>
      <c r="Q2086" s="29">
        <v>3022</v>
      </c>
      <c r="R2086" s="28">
        <v>294425.3</v>
      </c>
      <c r="S2086" s="28">
        <v>130507.66000000002</v>
      </c>
      <c r="T2086" s="28">
        <v>69376.86</v>
      </c>
      <c r="U2086" s="28">
        <v>174692.5</v>
      </c>
      <c r="V2086" s="29">
        <v>2</v>
      </c>
      <c r="W2086" s="29">
        <v>12</v>
      </c>
      <c r="X2086" s="32">
        <f t="shared" si="480"/>
        <v>30</v>
      </c>
      <c r="Y2086" s="33">
        <f t="shared" si="481"/>
        <v>9002</v>
      </c>
      <c r="Z2086" s="33">
        <f t="shared" si="482"/>
        <v>424932.96</v>
      </c>
      <c r="AA2086" s="33">
        <f t="shared" si="483"/>
        <v>244069.36</v>
      </c>
      <c r="AB2086" s="5">
        <v>14</v>
      </c>
      <c r="AC2086" s="6">
        <v>192376.98</v>
      </c>
      <c r="AD2086" s="32">
        <v>0</v>
      </c>
      <c r="AE2086" s="67">
        <f t="shared" si="484"/>
        <v>0.46666666666666667</v>
      </c>
      <c r="AF2086" s="70">
        <f>IF(C2086=Sheet6!$E$3,Sheet6!$E$4,IF('January 2023'!C2086=Sheet6!$F$3,Sheet6!$F$4,IF('January 2023'!C2086=Sheet6!$G$3,Sheet6!$G$4,IF('January 2023'!C2086=Sheet6!$H$3,Sheet6!$H$4,IF('January 2023'!C2086=Sheet6!$I$3,Sheet6!$I$4,IF('January 2023'!C2086=Sheet6!$J$3,Sheet6!$J$4,IF('January 2023'!C2086=Sheet6!$K$3,Sheet6!$K$4,IF('January 2023'!C2086=Sheet6!$L$3,Sheet6!$L$4))))))))</f>
        <v>0.13382829726409717</v>
      </c>
      <c r="AG2086" s="74">
        <f t="shared" si="485"/>
        <v>1.1554787689440384</v>
      </c>
      <c r="AH2086" s="71">
        <v>0.81</v>
      </c>
      <c r="AI2086" s="72">
        <f t="shared" si="486"/>
        <v>1</v>
      </c>
      <c r="AJ2086" s="73">
        <f t="shared" si="487"/>
        <v>0.46666666666666667</v>
      </c>
      <c r="AK2086" s="73">
        <v>0.70834941809745677</v>
      </c>
      <c r="AL2086" s="95">
        <f t="shared" si="488"/>
        <v>0</v>
      </c>
      <c r="AM2086" s="107">
        <v>0</v>
      </c>
      <c r="AN2086" s="98">
        <f t="shared" si="489"/>
        <v>0</v>
      </c>
      <c r="AO2086" s="99" t="e">
        <f>SUMIF([1]Sheet1!$AB:$AB,E2086,[1]Sheet1!$AA:$AA)</f>
        <v>#VALUE!</v>
      </c>
      <c r="AP2086" s="100">
        <f t="shared" si="490"/>
        <v>1</v>
      </c>
      <c r="AQ2086" s="97">
        <f t="shared" si="491"/>
        <v>0</v>
      </c>
      <c r="AR2086" s="100">
        <f t="shared" si="492"/>
        <v>0.57437144908693361</v>
      </c>
      <c r="AS2086" s="101">
        <f t="shared" si="493"/>
        <v>0.3363259850924265</v>
      </c>
      <c r="AT2086" s="100">
        <v>0.13382829726409717</v>
      </c>
      <c r="AU2086" s="108">
        <f t="shared" si="494"/>
        <v>0</v>
      </c>
    </row>
    <row r="2087" spans="1:47" hidden="1">
      <c r="A2087" s="21">
        <v>44927</v>
      </c>
      <c r="B2087" s="23" t="s">
        <v>13</v>
      </c>
      <c r="C2087" s="23" t="s">
        <v>1697</v>
      </c>
      <c r="D2087" s="23" t="s">
        <v>1764</v>
      </c>
      <c r="E2087" s="23">
        <v>1000273087</v>
      </c>
      <c r="F2087" s="23" t="s">
        <v>32</v>
      </c>
      <c r="G2087" s="23">
        <v>1199849</v>
      </c>
      <c r="H2087" s="37" t="s">
        <v>278</v>
      </c>
      <c r="I2087" s="4" t="s">
        <v>3537</v>
      </c>
      <c r="J2087" s="4" t="s">
        <v>3574</v>
      </c>
      <c r="K2087" s="24">
        <v>7750.6000000000058</v>
      </c>
      <c r="L2087" s="24">
        <v>7750.6000000000058</v>
      </c>
      <c r="M2087" s="29">
        <v>0</v>
      </c>
      <c r="N2087" s="29">
        <v>0</v>
      </c>
      <c r="O2087" s="29">
        <v>15</v>
      </c>
      <c r="P2087" s="29">
        <v>0</v>
      </c>
      <c r="Q2087" s="29">
        <v>7024.1999999999989</v>
      </c>
      <c r="R2087" s="28">
        <v>0</v>
      </c>
      <c r="S2087" s="28">
        <v>345899.99999999994</v>
      </c>
      <c r="T2087" s="28">
        <v>0</v>
      </c>
      <c r="U2087" s="28">
        <v>345900</v>
      </c>
      <c r="V2087" s="29">
        <v>0</v>
      </c>
      <c r="W2087" s="29">
        <v>11</v>
      </c>
      <c r="X2087" s="32">
        <f t="shared" si="480"/>
        <v>15</v>
      </c>
      <c r="Y2087" s="33">
        <f t="shared" si="481"/>
        <v>7024.1999999999989</v>
      </c>
      <c r="Z2087" s="33">
        <f t="shared" si="482"/>
        <v>345899.99999999994</v>
      </c>
      <c r="AA2087" s="33">
        <f t="shared" si="483"/>
        <v>345900</v>
      </c>
      <c r="AB2087" s="5">
        <v>11</v>
      </c>
      <c r="AC2087" s="6">
        <v>606941.35</v>
      </c>
      <c r="AD2087" s="32">
        <v>1</v>
      </c>
      <c r="AE2087" s="67">
        <f t="shared" si="484"/>
        <v>0.73333333333333328</v>
      </c>
      <c r="AF2087" s="70">
        <f>IF(C2087=Sheet6!$E$3,Sheet6!$E$4,IF('January 2023'!C2087=Sheet6!$F$3,Sheet6!$F$4,IF('January 2023'!C2087=Sheet6!$G$3,Sheet6!$G$4,IF('January 2023'!C2087=Sheet6!$H$3,Sheet6!$H$4,IF('January 2023'!C2087=Sheet6!$I$3,Sheet6!$I$4,IF('January 2023'!C2087=Sheet6!$J$3,Sheet6!$J$4,IF('January 2023'!C2087=Sheet6!$K$3,Sheet6!$K$4,IF('January 2023'!C2087=Sheet6!$L$3,Sheet6!$L$4))))))))</f>
        <v>0.13382829726409717</v>
      </c>
      <c r="AG2087" s="74">
        <f t="shared" si="485"/>
        <v>0.90627822362139621</v>
      </c>
      <c r="AH2087" s="71">
        <v>0.81</v>
      </c>
      <c r="AI2087" s="72">
        <f t="shared" si="486"/>
        <v>1</v>
      </c>
      <c r="AJ2087" s="73">
        <f t="shared" si="487"/>
        <v>0.73333333333333328</v>
      </c>
      <c r="AK2087" s="73">
        <v>0.70834941809745677</v>
      </c>
      <c r="AL2087" s="95">
        <f t="shared" si="488"/>
        <v>1</v>
      </c>
      <c r="AM2087" s="107">
        <v>0</v>
      </c>
      <c r="AN2087" s="98">
        <f t="shared" si="489"/>
        <v>0</v>
      </c>
      <c r="AO2087" s="99" t="e">
        <f>SUMIF([1]Sheet1!$AB:$AB,E2087,[1]Sheet1!$AA:$AA)</f>
        <v>#VALUE!</v>
      </c>
      <c r="AP2087" s="100">
        <f t="shared" si="490"/>
        <v>1</v>
      </c>
      <c r="AQ2087" s="97">
        <f t="shared" si="491"/>
        <v>0</v>
      </c>
      <c r="AR2087" s="100">
        <f t="shared" si="492"/>
        <v>1.0000000000000002</v>
      </c>
      <c r="AS2087" s="101">
        <f t="shared" si="493"/>
        <v>9.3721776378603572E-2</v>
      </c>
      <c r="AT2087" s="100">
        <v>0.13382829726409717</v>
      </c>
      <c r="AU2087" s="108">
        <f t="shared" si="494"/>
        <v>1</v>
      </c>
    </row>
    <row r="2088" spans="1:47" hidden="1">
      <c r="A2088" s="21">
        <v>44927</v>
      </c>
      <c r="B2088" s="22" t="s">
        <v>13</v>
      </c>
      <c r="C2088" s="22" t="s">
        <v>1697</v>
      </c>
      <c r="D2088" s="22" t="s">
        <v>1805</v>
      </c>
      <c r="E2088" s="22">
        <v>1000265859</v>
      </c>
      <c r="F2088" s="22" t="s">
        <v>32</v>
      </c>
      <c r="G2088" s="22">
        <v>1199849</v>
      </c>
      <c r="H2088" s="36" t="s">
        <v>278</v>
      </c>
      <c r="I2088" s="4" t="s">
        <v>3537</v>
      </c>
      <c r="J2088" s="4" t="s">
        <v>3574</v>
      </c>
      <c r="K2088" s="25">
        <v>6941.7000000000298</v>
      </c>
      <c r="L2088" s="25">
        <v>6941.7000000000298</v>
      </c>
      <c r="M2088" s="26">
        <v>2</v>
      </c>
      <c r="N2088" s="26">
        <v>0</v>
      </c>
      <c r="O2088" s="26">
        <v>15</v>
      </c>
      <c r="P2088" s="26">
        <v>2400</v>
      </c>
      <c r="Q2088" s="26">
        <v>2741.3999999999996</v>
      </c>
      <c r="R2088" s="27">
        <v>118164</v>
      </c>
      <c r="S2088" s="27">
        <v>135021.19</v>
      </c>
      <c r="T2088" s="28">
        <v>30000</v>
      </c>
      <c r="U2088" s="27">
        <v>140200</v>
      </c>
      <c r="V2088" s="29">
        <v>1</v>
      </c>
      <c r="W2088" s="26">
        <v>9</v>
      </c>
      <c r="X2088" s="30">
        <f t="shared" si="480"/>
        <v>17</v>
      </c>
      <c r="Y2088" s="31">
        <f t="shared" si="481"/>
        <v>5141.3999999999996</v>
      </c>
      <c r="Z2088" s="31">
        <f t="shared" si="482"/>
        <v>253185.19</v>
      </c>
      <c r="AA2088" s="31">
        <f t="shared" si="483"/>
        <v>170200</v>
      </c>
      <c r="AB2088" s="5">
        <v>10</v>
      </c>
      <c r="AC2088" s="6">
        <v>427682.35</v>
      </c>
      <c r="AD2088" s="30">
        <v>0</v>
      </c>
      <c r="AE2088" s="67">
        <f t="shared" si="484"/>
        <v>0.58823529411764708</v>
      </c>
      <c r="AF2088" s="70">
        <f>IF(C2088=Sheet6!$E$3,Sheet6!$E$4,IF('January 2023'!C2088=Sheet6!$F$3,Sheet6!$F$4,IF('January 2023'!C2088=Sheet6!$G$3,Sheet6!$G$4,IF('January 2023'!C2088=Sheet6!$H$3,Sheet6!$H$4,IF('January 2023'!C2088=Sheet6!$I$3,Sheet6!$I$4,IF('January 2023'!C2088=Sheet6!$J$3,Sheet6!$J$4,IF('January 2023'!C2088=Sheet6!$K$3,Sheet6!$K$4,IF('January 2023'!C2088=Sheet6!$L$3,Sheet6!$L$4))))))))</f>
        <v>0.13382829726409717</v>
      </c>
      <c r="AG2088" s="74">
        <f t="shared" si="485"/>
        <v>0.74065430658195797</v>
      </c>
      <c r="AH2088" s="71">
        <v>0.81</v>
      </c>
      <c r="AI2088" s="72">
        <f t="shared" si="486"/>
        <v>0</v>
      </c>
      <c r="AJ2088" s="73">
        <f t="shared" si="487"/>
        <v>0.58823529411764708</v>
      </c>
      <c r="AK2088" s="73">
        <v>0.70834941809745677</v>
      </c>
      <c r="AL2088" s="95">
        <f t="shared" si="488"/>
        <v>0</v>
      </c>
      <c r="AM2088" s="107">
        <v>0</v>
      </c>
      <c r="AN2088" s="98">
        <f t="shared" si="489"/>
        <v>481.37700000002496</v>
      </c>
      <c r="AO2088" s="99" t="e">
        <f>SUMIF([1]Sheet1!$AB:$AB,E2088,[1]Sheet1!$AA:$AA)</f>
        <v>#VALUE!</v>
      </c>
      <c r="AP2088" s="100" t="str">
        <f t="shared" si="490"/>
        <v/>
      </c>
      <c r="AQ2088" s="97">
        <f t="shared" si="491"/>
        <v>1</v>
      </c>
      <c r="AR2088" s="100">
        <f t="shared" si="492"/>
        <v>0.67223521249406415</v>
      </c>
      <c r="AS2088" s="101">
        <f t="shared" si="493"/>
        <v>0.50210609483023383</v>
      </c>
      <c r="AT2088" s="100">
        <v>0.13382829726409717</v>
      </c>
      <c r="AU2088" s="108">
        <f t="shared" si="494"/>
        <v>0</v>
      </c>
    </row>
    <row r="2089" spans="1:47" hidden="1">
      <c r="A2089" s="21">
        <v>44927</v>
      </c>
      <c r="B2089" s="22" t="s">
        <v>13</v>
      </c>
      <c r="C2089" s="22" t="s">
        <v>1697</v>
      </c>
      <c r="D2089" s="22" t="s">
        <v>1776</v>
      </c>
      <c r="E2089" s="22">
        <v>1000281925</v>
      </c>
      <c r="F2089" s="22" t="s">
        <v>32</v>
      </c>
      <c r="G2089" s="22">
        <v>1199849</v>
      </c>
      <c r="H2089" s="36" t="s">
        <v>278</v>
      </c>
      <c r="I2089" s="4" t="s">
        <v>3537</v>
      </c>
      <c r="J2089" s="4" t="s">
        <v>3574</v>
      </c>
      <c r="K2089" s="25">
        <v>6648.8000000000175</v>
      </c>
      <c r="L2089" s="25">
        <v>6648.8000000000175</v>
      </c>
      <c r="M2089" s="26">
        <v>0</v>
      </c>
      <c r="N2089" s="26">
        <v>0</v>
      </c>
      <c r="O2089" s="26">
        <v>29</v>
      </c>
      <c r="P2089" s="26">
        <v>0</v>
      </c>
      <c r="Q2089" s="26">
        <v>6986.4</v>
      </c>
      <c r="R2089" s="27">
        <v>0</v>
      </c>
      <c r="S2089" s="27">
        <v>334989.24</v>
      </c>
      <c r="T2089" s="28">
        <v>0</v>
      </c>
      <c r="U2089" s="27">
        <v>388900</v>
      </c>
      <c r="V2089" s="29">
        <v>0</v>
      </c>
      <c r="W2089" s="26">
        <v>23</v>
      </c>
      <c r="X2089" s="30">
        <f t="shared" si="480"/>
        <v>29</v>
      </c>
      <c r="Y2089" s="31">
        <f t="shared" si="481"/>
        <v>6986.4</v>
      </c>
      <c r="Z2089" s="31">
        <f t="shared" si="482"/>
        <v>334989.24</v>
      </c>
      <c r="AA2089" s="31">
        <f t="shared" si="483"/>
        <v>388900</v>
      </c>
      <c r="AB2089" s="5">
        <v>23</v>
      </c>
      <c r="AC2089" s="6">
        <v>525208.24</v>
      </c>
      <c r="AD2089" s="30">
        <v>2</v>
      </c>
      <c r="AE2089" s="67">
        <f t="shared" si="484"/>
        <v>0.7931034482758621</v>
      </c>
      <c r="AF2089" s="70">
        <f>IF(C2089=Sheet6!$E$3,Sheet6!$E$4,IF('January 2023'!C2089=Sheet6!$F$3,Sheet6!$F$4,IF('January 2023'!C2089=Sheet6!$G$3,Sheet6!$G$4,IF('January 2023'!C2089=Sheet6!$H$3,Sheet6!$H$4,IF('January 2023'!C2089=Sheet6!$I$3,Sheet6!$I$4,IF('January 2023'!C2089=Sheet6!$J$3,Sheet6!$J$4,IF('January 2023'!C2089=Sheet6!$K$3,Sheet6!$K$4,IF('January 2023'!C2089=Sheet6!$L$3,Sheet6!$L$4))))))))</f>
        <v>0.13382829726409717</v>
      </c>
      <c r="AG2089" s="74">
        <f t="shared" si="485"/>
        <v>1.0507760798941135</v>
      </c>
      <c r="AH2089" s="71">
        <v>0.81</v>
      </c>
      <c r="AI2089" s="72">
        <f t="shared" si="486"/>
        <v>1</v>
      </c>
      <c r="AJ2089" s="73">
        <f t="shared" si="487"/>
        <v>0.7931034482758621</v>
      </c>
      <c r="AK2089" s="73">
        <v>0.70834941809745677</v>
      </c>
      <c r="AL2089" s="95">
        <f t="shared" si="488"/>
        <v>1</v>
      </c>
      <c r="AM2089" s="107">
        <v>0</v>
      </c>
      <c r="AN2089" s="98">
        <f t="shared" si="489"/>
        <v>0</v>
      </c>
      <c r="AO2089" s="99" t="e">
        <f>SUMIF([1]Sheet1!$AB:$AB,E2089,[1]Sheet1!$AA:$AA)</f>
        <v>#VALUE!</v>
      </c>
      <c r="AP2089" s="100">
        <f t="shared" si="490"/>
        <v>1</v>
      </c>
      <c r="AQ2089" s="97">
        <f t="shared" si="491"/>
        <v>0</v>
      </c>
      <c r="AR2089" s="100">
        <f t="shared" si="492"/>
        <v>1.1609328108568502</v>
      </c>
      <c r="AS2089" s="101">
        <f t="shared" si="493"/>
        <v>-0.21988042801261543</v>
      </c>
      <c r="AT2089" s="100">
        <v>0.13382829726409717</v>
      </c>
      <c r="AU2089" s="108">
        <f t="shared" si="494"/>
        <v>1</v>
      </c>
    </row>
    <row r="2090" spans="1:47" hidden="1">
      <c r="A2090" s="21">
        <v>44927</v>
      </c>
      <c r="B2090" s="23" t="s">
        <v>13</v>
      </c>
      <c r="C2090" s="23" t="s">
        <v>1697</v>
      </c>
      <c r="D2090" s="23" t="s">
        <v>1812</v>
      </c>
      <c r="E2090" s="23">
        <v>1001957408</v>
      </c>
      <c r="F2090" s="23" t="s">
        <v>32</v>
      </c>
      <c r="G2090" s="23">
        <v>1199849</v>
      </c>
      <c r="H2090" s="37" t="s">
        <v>278</v>
      </c>
      <c r="I2090" s="4" t="s">
        <v>3537</v>
      </c>
      <c r="J2090" s="4" t="s">
        <v>3574</v>
      </c>
      <c r="K2090" s="24">
        <v>6343.5299999999988</v>
      </c>
      <c r="L2090" s="24">
        <v>6343.5299999999988</v>
      </c>
      <c r="M2090" s="29">
        <v>1</v>
      </c>
      <c r="N2090" s="29">
        <v>0</v>
      </c>
      <c r="O2090" s="29">
        <v>7</v>
      </c>
      <c r="P2090" s="29">
        <v>1200</v>
      </c>
      <c r="Q2090" s="29">
        <v>1604.3</v>
      </c>
      <c r="R2090" s="28">
        <v>59082</v>
      </c>
      <c r="S2090" s="28">
        <v>79000</v>
      </c>
      <c r="T2090" s="28">
        <v>58000</v>
      </c>
      <c r="U2090" s="28">
        <v>79000</v>
      </c>
      <c r="V2090" s="29">
        <v>1</v>
      </c>
      <c r="W2090" s="29">
        <v>5</v>
      </c>
      <c r="X2090" s="32">
        <f t="shared" si="480"/>
        <v>8</v>
      </c>
      <c r="Y2090" s="33">
        <f t="shared" si="481"/>
        <v>2804.3</v>
      </c>
      <c r="Z2090" s="33">
        <f t="shared" si="482"/>
        <v>138082</v>
      </c>
      <c r="AA2090" s="33">
        <f t="shared" si="483"/>
        <v>137000</v>
      </c>
      <c r="AB2090" s="5">
        <v>6</v>
      </c>
      <c r="AC2090" s="6">
        <v>33335.67</v>
      </c>
      <c r="AD2090" s="32">
        <v>0</v>
      </c>
      <c r="AE2090" s="67">
        <f t="shared" si="484"/>
        <v>0.75</v>
      </c>
      <c r="AF2090" s="70">
        <f>IF(C2090=Sheet6!$E$3,Sheet6!$E$4,IF('January 2023'!C2090=Sheet6!$F$3,Sheet6!$F$4,IF('January 2023'!C2090=Sheet6!$G$3,Sheet6!$G$4,IF('January 2023'!C2090=Sheet6!$H$3,Sheet6!$H$4,IF('January 2023'!C2090=Sheet6!$I$3,Sheet6!$I$4,IF('January 2023'!C2090=Sheet6!$J$3,Sheet6!$J$4,IF('January 2023'!C2090=Sheet6!$K$3,Sheet6!$K$4,IF('January 2023'!C2090=Sheet6!$L$3,Sheet6!$L$4))))))))</f>
        <v>0.13382829726409717</v>
      </c>
      <c r="AG2090" s="74">
        <f t="shared" si="485"/>
        <v>0.44207247384342796</v>
      </c>
      <c r="AH2090" s="71">
        <v>0.81</v>
      </c>
      <c r="AI2090" s="72">
        <f t="shared" si="486"/>
        <v>0</v>
      </c>
      <c r="AJ2090" s="73">
        <f t="shared" si="487"/>
        <v>0.75</v>
      </c>
      <c r="AK2090" s="73">
        <v>0.70834941809745677</v>
      </c>
      <c r="AL2090" s="95">
        <f t="shared" si="488"/>
        <v>1</v>
      </c>
      <c r="AM2090" s="107">
        <v>0</v>
      </c>
      <c r="AN2090" s="98">
        <f t="shared" si="489"/>
        <v>2333.9592999999995</v>
      </c>
      <c r="AO2090" s="99" t="e">
        <f>SUMIF([1]Sheet1!$AB:$AB,E2090,[1]Sheet1!$AA:$AA)</f>
        <v>#VALUE!</v>
      </c>
      <c r="AP2090" s="100" t="str">
        <f t="shared" si="490"/>
        <v/>
      </c>
      <c r="AQ2090" s="97">
        <f t="shared" si="491"/>
        <v>1</v>
      </c>
      <c r="AR2090" s="100">
        <f t="shared" si="492"/>
        <v>0.99216407641836013</v>
      </c>
      <c r="AS2090" s="101">
        <f t="shared" si="493"/>
        <v>0.56139157227915559</v>
      </c>
      <c r="AT2090" s="100">
        <v>0.13382829726409717</v>
      </c>
      <c r="AU2090" s="108">
        <f t="shared" si="494"/>
        <v>0</v>
      </c>
    </row>
    <row r="2091" spans="1:47" hidden="1">
      <c r="A2091" s="21">
        <v>44927</v>
      </c>
      <c r="B2091" s="23" t="s">
        <v>13</v>
      </c>
      <c r="C2091" s="23" t="s">
        <v>1697</v>
      </c>
      <c r="D2091" s="23" t="s">
        <v>1770</v>
      </c>
      <c r="E2091" s="23">
        <v>1000280328</v>
      </c>
      <c r="F2091" s="23" t="s">
        <v>32</v>
      </c>
      <c r="G2091" s="23">
        <v>1199849</v>
      </c>
      <c r="H2091" s="37" t="s">
        <v>278</v>
      </c>
      <c r="I2091" s="4" t="s">
        <v>3537</v>
      </c>
      <c r="J2091" s="4" t="s">
        <v>3574</v>
      </c>
      <c r="K2091" s="24">
        <v>6135</v>
      </c>
      <c r="L2091" s="24">
        <v>6135</v>
      </c>
      <c r="M2091" s="29">
        <v>0</v>
      </c>
      <c r="N2091" s="29">
        <v>0</v>
      </c>
      <c r="O2091" s="29">
        <v>44</v>
      </c>
      <c r="P2091" s="29">
        <v>0</v>
      </c>
      <c r="Q2091" s="29">
        <v>6763.2</v>
      </c>
      <c r="R2091" s="28">
        <v>0</v>
      </c>
      <c r="S2091" s="28">
        <v>333110.11999999994</v>
      </c>
      <c r="T2091" s="28">
        <v>0</v>
      </c>
      <c r="U2091" s="28">
        <v>353000</v>
      </c>
      <c r="V2091" s="29">
        <v>0</v>
      </c>
      <c r="W2091" s="29">
        <v>29</v>
      </c>
      <c r="X2091" s="32">
        <f t="shared" si="480"/>
        <v>44</v>
      </c>
      <c r="Y2091" s="33">
        <f t="shared" si="481"/>
        <v>6763.2</v>
      </c>
      <c r="Z2091" s="33">
        <f t="shared" si="482"/>
        <v>333110.11999999994</v>
      </c>
      <c r="AA2091" s="33">
        <f t="shared" si="483"/>
        <v>353000</v>
      </c>
      <c r="AB2091" s="5">
        <v>29</v>
      </c>
      <c r="AC2091" s="6">
        <v>467831.83999999997</v>
      </c>
      <c r="AD2091" s="32">
        <v>1</v>
      </c>
      <c r="AE2091" s="67">
        <f t="shared" si="484"/>
        <v>0.65909090909090906</v>
      </c>
      <c r="AF2091" s="70">
        <f>IF(C2091=Sheet6!$E$3,Sheet6!$E$4,IF('January 2023'!C2091=Sheet6!$F$3,Sheet6!$F$4,IF('January 2023'!C2091=Sheet6!$G$3,Sheet6!$G$4,IF('January 2023'!C2091=Sheet6!$H$3,Sheet6!$H$4,IF('January 2023'!C2091=Sheet6!$I$3,Sheet6!$I$4,IF('January 2023'!C2091=Sheet6!$J$3,Sheet6!$J$4,IF('January 2023'!C2091=Sheet6!$K$3,Sheet6!$K$4,IF('January 2023'!C2091=Sheet6!$L$3,Sheet6!$L$4))))))))</f>
        <v>0.13382829726409717</v>
      </c>
      <c r="AG2091" s="74">
        <f t="shared" si="485"/>
        <v>1.1023960880195598</v>
      </c>
      <c r="AH2091" s="71">
        <v>0.81</v>
      </c>
      <c r="AI2091" s="72">
        <f t="shared" si="486"/>
        <v>1</v>
      </c>
      <c r="AJ2091" s="73">
        <f t="shared" si="487"/>
        <v>0.65909090909090906</v>
      </c>
      <c r="AK2091" s="73">
        <v>0.70834941809745677</v>
      </c>
      <c r="AL2091" s="95">
        <f t="shared" si="488"/>
        <v>0</v>
      </c>
      <c r="AM2091" s="107">
        <v>0</v>
      </c>
      <c r="AN2091" s="98">
        <f t="shared" si="489"/>
        <v>0</v>
      </c>
      <c r="AO2091" s="99" t="e">
        <f>SUMIF([1]Sheet1!$AB:$AB,E2091,[1]Sheet1!$AA:$AA)</f>
        <v>#VALUE!</v>
      </c>
      <c r="AP2091" s="100">
        <f t="shared" si="490"/>
        <v>1</v>
      </c>
      <c r="AQ2091" s="97">
        <f t="shared" si="491"/>
        <v>0</v>
      </c>
      <c r="AR2091" s="100">
        <f t="shared" si="492"/>
        <v>1.0597096239525838</v>
      </c>
      <c r="AS2091" s="101">
        <f t="shared" si="493"/>
        <v>-0.16821974388200722</v>
      </c>
      <c r="AT2091" s="100">
        <v>0.13382829726409717</v>
      </c>
      <c r="AU2091" s="108">
        <f t="shared" si="494"/>
        <v>1</v>
      </c>
    </row>
    <row r="2092" spans="1:47" hidden="1">
      <c r="A2092" s="21">
        <v>44927</v>
      </c>
      <c r="B2092" s="22" t="s">
        <v>13</v>
      </c>
      <c r="C2092" s="22" t="s">
        <v>1697</v>
      </c>
      <c r="D2092" s="22" t="s">
        <v>1774</v>
      </c>
      <c r="E2092" s="22">
        <v>1000280116</v>
      </c>
      <c r="F2092" s="22" t="s">
        <v>32</v>
      </c>
      <c r="G2092" s="22">
        <v>1199849</v>
      </c>
      <c r="H2092" s="36" t="s">
        <v>278</v>
      </c>
      <c r="I2092" s="4" t="s">
        <v>3536</v>
      </c>
      <c r="J2092" s="4" t="s">
        <v>3573</v>
      </c>
      <c r="K2092" s="25">
        <v>6122.7999999999884</v>
      </c>
      <c r="L2092" s="25">
        <v>6122.7999999999884</v>
      </c>
      <c r="M2092" s="26">
        <v>0</v>
      </c>
      <c r="N2092" s="26">
        <v>0</v>
      </c>
      <c r="O2092" s="26">
        <v>19</v>
      </c>
      <c r="P2092" s="26">
        <v>0</v>
      </c>
      <c r="Q2092" s="26">
        <v>4576</v>
      </c>
      <c r="R2092" s="27">
        <v>0</v>
      </c>
      <c r="S2092" s="27">
        <v>225367.99999999997</v>
      </c>
      <c r="T2092" s="28">
        <v>0</v>
      </c>
      <c r="U2092" s="27">
        <v>262200</v>
      </c>
      <c r="V2092" s="29">
        <v>0</v>
      </c>
      <c r="W2092" s="26">
        <v>14</v>
      </c>
      <c r="X2092" s="30">
        <f t="shared" si="480"/>
        <v>19</v>
      </c>
      <c r="Y2092" s="31">
        <f t="shared" si="481"/>
        <v>4576</v>
      </c>
      <c r="Z2092" s="31">
        <f t="shared" si="482"/>
        <v>225367.99999999997</v>
      </c>
      <c r="AA2092" s="31">
        <f t="shared" si="483"/>
        <v>262200</v>
      </c>
      <c r="AB2092" s="5">
        <v>14</v>
      </c>
      <c r="AC2092" s="6">
        <v>571226.03</v>
      </c>
      <c r="AD2092" s="30">
        <v>3</v>
      </c>
      <c r="AE2092" s="67">
        <f t="shared" si="484"/>
        <v>0.73684210526315785</v>
      </c>
      <c r="AF2092" s="70">
        <f>IF(C2092=Sheet6!$E$3,Sheet6!$E$4,IF('January 2023'!C2092=Sheet6!$F$3,Sheet6!$F$4,IF('January 2023'!C2092=Sheet6!$G$3,Sheet6!$G$4,IF('January 2023'!C2092=Sheet6!$H$3,Sheet6!$H$4,IF('January 2023'!C2092=Sheet6!$I$3,Sheet6!$I$4,IF('January 2023'!C2092=Sheet6!$J$3,Sheet6!$J$4,IF('January 2023'!C2092=Sheet6!$K$3,Sheet6!$K$4,IF('January 2023'!C2092=Sheet6!$L$3,Sheet6!$L$4))))))))</f>
        <v>0.13382829726409717</v>
      </c>
      <c r="AG2092" s="74">
        <f t="shared" si="485"/>
        <v>0.74737048409224682</v>
      </c>
      <c r="AH2092" s="71">
        <v>0.81</v>
      </c>
      <c r="AI2092" s="72">
        <f t="shared" si="486"/>
        <v>0</v>
      </c>
      <c r="AJ2092" s="73">
        <f t="shared" si="487"/>
        <v>0.73684210526315785</v>
      </c>
      <c r="AK2092" s="73">
        <v>0.70834941809745677</v>
      </c>
      <c r="AL2092" s="95">
        <f t="shared" si="488"/>
        <v>1</v>
      </c>
      <c r="AM2092" s="107">
        <v>0</v>
      </c>
      <c r="AN2092" s="98">
        <f t="shared" si="489"/>
        <v>383.46799999999075</v>
      </c>
      <c r="AO2092" s="99" t="e">
        <f>SUMIF([1]Sheet1!$AB:$AB,E2092,[1]Sheet1!$AA:$AA)</f>
        <v>#VALUE!</v>
      </c>
      <c r="AP2092" s="100" t="str">
        <f t="shared" si="490"/>
        <v/>
      </c>
      <c r="AQ2092" s="97">
        <f t="shared" si="491"/>
        <v>1</v>
      </c>
      <c r="AR2092" s="100">
        <f t="shared" si="492"/>
        <v>1.1634304781512905</v>
      </c>
      <c r="AS2092" s="101">
        <f t="shared" si="493"/>
        <v>0.1304864003363958</v>
      </c>
      <c r="AT2092" s="100">
        <v>0.13382829726409717</v>
      </c>
      <c r="AU2092" s="108">
        <f t="shared" si="494"/>
        <v>1</v>
      </c>
    </row>
    <row r="2093" spans="1:47" hidden="1">
      <c r="A2093" s="21">
        <v>44927</v>
      </c>
      <c r="B2093" s="22" t="s">
        <v>13</v>
      </c>
      <c r="C2093" s="22" t="s">
        <v>1697</v>
      </c>
      <c r="D2093" s="22" t="s">
        <v>1769</v>
      </c>
      <c r="E2093" s="22">
        <v>1000280608</v>
      </c>
      <c r="F2093" s="22" t="s">
        <v>32</v>
      </c>
      <c r="G2093" s="22">
        <v>1199849</v>
      </c>
      <c r="H2093" s="36" t="s">
        <v>278</v>
      </c>
      <c r="I2093" s="4" t="s">
        <v>3537</v>
      </c>
      <c r="J2093" s="4" t="s">
        <v>3574</v>
      </c>
      <c r="K2093" s="25">
        <v>5924.8000000000466</v>
      </c>
      <c r="L2093" s="25">
        <v>5924.8000000000466</v>
      </c>
      <c r="M2093" s="26">
        <v>1</v>
      </c>
      <c r="N2093" s="26">
        <v>0</v>
      </c>
      <c r="O2093" s="26">
        <v>27</v>
      </c>
      <c r="P2093" s="26">
        <v>1200</v>
      </c>
      <c r="Q2093" s="26">
        <v>4940</v>
      </c>
      <c r="R2093" s="27">
        <v>59082</v>
      </c>
      <c r="S2093" s="27">
        <v>246706.23</v>
      </c>
      <c r="T2093" s="28">
        <v>28000</v>
      </c>
      <c r="U2093" s="27">
        <v>246350</v>
      </c>
      <c r="V2093" s="29">
        <v>1</v>
      </c>
      <c r="W2093" s="26">
        <v>16</v>
      </c>
      <c r="X2093" s="30">
        <f t="shared" si="480"/>
        <v>28</v>
      </c>
      <c r="Y2093" s="31">
        <f t="shared" si="481"/>
        <v>6140</v>
      </c>
      <c r="Z2093" s="31">
        <f t="shared" si="482"/>
        <v>305788.23</v>
      </c>
      <c r="AA2093" s="31">
        <f t="shared" si="483"/>
        <v>274350</v>
      </c>
      <c r="AB2093" s="5">
        <v>17</v>
      </c>
      <c r="AC2093" s="6">
        <v>25542.01</v>
      </c>
      <c r="AD2093" s="30">
        <v>0</v>
      </c>
      <c r="AE2093" s="67">
        <f t="shared" si="484"/>
        <v>0.6071428571428571</v>
      </c>
      <c r="AF2093" s="70">
        <f>IF(C2093=Sheet6!$E$3,Sheet6!$E$4,IF('January 2023'!C2093=Sheet6!$F$3,Sheet6!$F$4,IF('January 2023'!C2093=Sheet6!$G$3,Sheet6!$G$4,IF('January 2023'!C2093=Sheet6!$H$3,Sheet6!$H$4,IF('January 2023'!C2093=Sheet6!$I$3,Sheet6!$I$4,IF('January 2023'!C2093=Sheet6!$J$3,Sheet6!$J$4,IF('January 2023'!C2093=Sheet6!$K$3,Sheet6!$K$4,IF('January 2023'!C2093=Sheet6!$L$3,Sheet6!$L$4))))))))</f>
        <v>0.13382829726409717</v>
      </c>
      <c r="AG2093" s="74">
        <f t="shared" si="485"/>
        <v>1.0363219011612126</v>
      </c>
      <c r="AH2093" s="71">
        <v>0.81</v>
      </c>
      <c r="AI2093" s="72">
        <f t="shared" si="486"/>
        <v>1</v>
      </c>
      <c r="AJ2093" s="73">
        <f t="shared" si="487"/>
        <v>0.6071428571428571</v>
      </c>
      <c r="AK2093" s="73">
        <v>0.70834941809745677</v>
      </c>
      <c r="AL2093" s="95">
        <f t="shared" si="488"/>
        <v>0</v>
      </c>
      <c r="AM2093" s="107">
        <v>0</v>
      </c>
      <c r="AN2093" s="98">
        <f t="shared" si="489"/>
        <v>0</v>
      </c>
      <c r="AO2093" s="99" t="e">
        <f>SUMIF([1]Sheet1!$AB:$AB,E2093,[1]Sheet1!$AA:$AA)</f>
        <v>#VALUE!</v>
      </c>
      <c r="AP2093" s="100">
        <f t="shared" si="490"/>
        <v>1</v>
      </c>
      <c r="AQ2093" s="97">
        <f t="shared" si="491"/>
        <v>0</v>
      </c>
      <c r="AR2093" s="100">
        <f t="shared" si="492"/>
        <v>0.89718953538532209</v>
      </c>
      <c r="AS2093" s="101">
        <f t="shared" si="493"/>
        <v>7.0222834987538008E-2</v>
      </c>
      <c r="AT2093" s="100">
        <v>0.13382829726409717</v>
      </c>
      <c r="AU2093" s="108">
        <f t="shared" si="494"/>
        <v>1</v>
      </c>
    </row>
    <row r="2094" spans="1:47" hidden="1">
      <c r="A2094" s="21">
        <v>44927</v>
      </c>
      <c r="B2094" s="22" t="s">
        <v>13</v>
      </c>
      <c r="C2094" s="22" t="s">
        <v>1697</v>
      </c>
      <c r="D2094" s="22" t="s">
        <v>1794</v>
      </c>
      <c r="E2094" s="22">
        <v>1001612538</v>
      </c>
      <c r="F2094" s="22" t="s">
        <v>32</v>
      </c>
      <c r="G2094" s="22">
        <v>1199849</v>
      </c>
      <c r="H2094" s="36" t="s">
        <v>278</v>
      </c>
      <c r="I2094" s="4" t="s">
        <v>3537</v>
      </c>
      <c r="J2094" s="4" t="s">
        <v>3574</v>
      </c>
      <c r="K2094" s="25">
        <v>5862.6699999999837</v>
      </c>
      <c r="L2094" s="25">
        <v>5862.6699999999837</v>
      </c>
      <c r="M2094" s="26">
        <v>0</v>
      </c>
      <c r="N2094" s="26">
        <v>0</v>
      </c>
      <c r="O2094" s="26">
        <v>16</v>
      </c>
      <c r="P2094" s="26">
        <v>0</v>
      </c>
      <c r="Q2094" s="26">
        <v>3149.1</v>
      </c>
      <c r="R2094" s="27">
        <v>0</v>
      </c>
      <c r="S2094" s="27">
        <v>155100</v>
      </c>
      <c r="T2094" s="28">
        <v>0</v>
      </c>
      <c r="U2094" s="27">
        <v>162100</v>
      </c>
      <c r="V2094" s="29">
        <v>0</v>
      </c>
      <c r="W2094" s="26">
        <v>12</v>
      </c>
      <c r="X2094" s="30">
        <f t="shared" si="480"/>
        <v>16</v>
      </c>
      <c r="Y2094" s="31">
        <f t="shared" si="481"/>
        <v>3149.1</v>
      </c>
      <c r="Z2094" s="31">
        <f t="shared" si="482"/>
        <v>155100</v>
      </c>
      <c r="AA2094" s="31">
        <f t="shared" si="483"/>
        <v>162100</v>
      </c>
      <c r="AB2094" s="5">
        <v>12</v>
      </c>
      <c r="AC2094" s="6">
        <v>356772.53</v>
      </c>
      <c r="AD2094" s="30">
        <v>3</v>
      </c>
      <c r="AE2094" s="67">
        <f t="shared" si="484"/>
        <v>0.75</v>
      </c>
      <c r="AF2094" s="70">
        <f>IF(C2094=Sheet6!$E$3,Sheet6!$E$4,IF('January 2023'!C2094=Sheet6!$F$3,Sheet6!$F$4,IF('January 2023'!C2094=Sheet6!$G$3,Sheet6!$G$4,IF('January 2023'!C2094=Sheet6!$H$3,Sheet6!$H$4,IF('January 2023'!C2094=Sheet6!$I$3,Sheet6!$I$4,IF('January 2023'!C2094=Sheet6!$J$3,Sheet6!$J$4,IF('January 2023'!C2094=Sheet6!$K$3,Sheet6!$K$4,IF('January 2023'!C2094=Sheet6!$L$3,Sheet6!$L$4))))))))</f>
        <v>0.13382829726409717</v>
      </c>
      <c r="AG2094" s="74">
        <f t="shared" si="485"/>
        <v>0.53714433867163058</v>
      </c>
      <c r="AH2094" s="71">
        <v>0.81</v>
      </c>
      <c r="AI2094" s="72">
        <f t="shared" si="486"/>
        <v>0</v>
      </c>
      <c r="AJ2094" s="73">
        <f t="shared" si="487"/>
        <v>0.75</v>
      </c>
      <c r="AK2094" s="73">
        <v>0.70834941809745677</v>
      </c>
      <c r="AL2094" s="95">
        <f t="shared" si="488"/>
        <v>1</v>
      </c>
      <c r="AM2094" s="107">
        <v>0</v>
      </c>
      <c r="AN2094" s="98">
        <f t="shared" si="489"/>
        <v>1599.6626999999876</v>
      </c>
      <c r="AO2094" s="99" t="e">
        <f>SUMIF([1]Sheet1!$AB:$AB,E2094,[1]Sheet1!$AA:$AA)</f>
        <v>#VALUE!</v>
      </c>
      <c r="AP2094" s="100" t="str">
        <f t="shared" si="490"/>
        <v/>
      </c>
      <c r="AQ2094" s="97">
        <f t="shared" si="491"/>
        <v>1</v>
      </c>
      <c r="AR2094" s="100">
        <f t="shared" si="492"/>
        <v>1.0451321727917473</v>
      </c>
      <c r="AS2094" s="101">
        <f t="shared" si="493"/>
        <v>0.4386131702213325</v>
      </c>
      <c r="AT2094" s="100">
        <v>0.13382829726409717</v>
      </c>
      <c r="AU2094" s="108">
        <f t="shared" si="494"/>
        <v>0</v>
      </c>
    </row>
    <row r="2095" spans="1:47" hidden="1">
      <c r="A2095" s="21">
        <v>44927</v>
      </c>
      <c r="B2095" s="23" t="s">
        <v>13</v>
      </c>
      <c r="C2095" s="23" t="s">
        <v>1697</v>
      </c>
      <c r="D2095" s="23" t="s">
        <v>1822</v>
      </c>
      <c r="E2095" s="23">
        <v>1000270973</v>
      </c>
      <c r="F2095" s="23" t="s">
        <v>32</v>
      </c>
      <c r="G2095" s="23">
        <v>1199849</v>
      </c>
      <c r="H2095" s="37" t="s">
        <v>278</v>
      </c>
      <c r="I2095" s="4" t="s">
        <v>3537</v>
      </c>
      <c r="J2095" s="4" t="s">
        <v>3574</v>
      </c>
      <c r="K2095" s="24">
        <v>5851.6005586499996</v>
      </c>
      <c r="L2095" s="24">
        <v>5851.6005586499996</v>
      </c>
      <c r="M2095" s="29">
        <v>1</v>
      </c>
      <c r="N2095" s="29">
        <v>0</v>
      </c>
      <c r="O2095" s="29">
        <v>28</v>
      </c>
      <c r="P2095" s="29">
        <v>1200</v>
      </c>
      <c r="Q2095" s="29">
        <v>3592.9999999999995</v>
      </c>
      <c r="R2095" s="28">
        <v>59082</v>
      </c>
      <c r="S2095" s="28">
        <v>177064.78</v>
      </c>
      <c r="T2095" s="28">
        <v>25000</v>
      </c>
      <c r="U2095" s="28">
        <v>207550</v>
      </c>
      <c r="V2095" s="29">
        <v>1</v>
      </c>
      <c r="W2095" s="29">
        <v>23</v>
      </c>
      <c r="X2095" s="32">
        <f t="shared" si="480"/>
        <v>29</v>
      </c>
      <c r="Y2095" s="33">
        <f t="shared" si="481"/>
        <v>4793</v>
      </c>
      <c r="Z2095" s="33">
        <f t="shared" si="482"/>
        <v>236146.78</v>
      </c>
      <c r="AA2095" s="33">
        <f t="shared" si="483"/>
        <v>232550</v>
      </c>
      <c r="AB2095" s="5">
        <v>24</v>
      </c>
      <c r="AC2095" s="6">
        <v>2001817.46</v>
      </c>
      <c r="AD2095" s="32">
        <v>3</v>
      </c>
      <c r="AE2095" s="67">
        <f t="shared" si="484"/>
        <v>0.82758620689655171</v>
      </c>
      <c r="AF2095" s="70">
        <f>IF(C2095=Sheet6!$E$3,Sheet6!$E$4,IF('January 2023'!C2095=Sheet6!$F$3,Sheet6!$F$4,IF('January 2023'!C2095=Sheet6!$G$3,Sheet6!$G$4,IF('January 2023'!C2095=Sheet6!$H$3,Sheet6!$H$4,IF('January 2023'!C2095=Sheet6!$I$3,Sheet6!$I$4,IF('January 2023'!C2095=Sheet6!$J$3,Sheet6!$J$4,IF('January 2023'!C2095=Sheet6!$K$3,Sheet6!$K$4,IF('January 2023'!C2095=Sheet6!$L$3,Sheet6!$L$4))))))))</f>
        <v>0.13382829726409717</v>
      </c>
      <c r="AG2095" s="74">
        <f t="shared" si="485"/>
        <v>0.81909213589687924</v>
      </c>
      <c r="AH2095" s="71">
        <v>0.81</v>
      </c>
      <c r="AI2095" s="72">
        <f t="shared" si="486"/>
        <v>1</v>
      </c>
      <c r="AJ2095" s="73">
        <f t="shared" si="487"/>
        <v>0.82758620689655171</v>
      </c>
      <c r="AK2095" s="73">
        <v>0.70834941809745677</v>
      </c>
      <c r="AL2095" s="95">
        <f t="shared" si="488"/>
        <v>1</v>
      </c>
      <c r="AM2095" s="107">
        <v>0</v>
      </c>
      <c r="AN2095" s="98">
        <f t="shared" si="489"/>
        <v>0</v>
      </c>
      <c r="AO2095" s="99" t="e">
        <f>SUMIF([1]Sheet1!$AB:$AB,E2095,[1]Sheet1!$AA:$AA)</f>
        <v>#VALUE!</v>
      </c>
      <c r="AP2095" s="100">
        <f t="shared" si="490"/>
        <v>1</v>
      </c>
      <c r="AQ2095" s="97">
        <f t="shared" si="491"/>
        <v>0</v>
      </c>
      <c r="AR2095" s="100">
        <f t="shared" si="492"/>
        <v>0.98476887976198535</v>
      </c>
      <c r="AS2095" s="101">
        <f t="shared" si="493"/>
        <v>0.19338355491097836</v>
      </c>
      <c r="AT2095" s="100">
        <v>0.13382829726409717</v>
      </c>
      <c r="AU2095" s="108">
        <f t="shared" si="494"/>
        <v>0</v>
      </c>
    </row>
    <row r="2096" spans="1:47" hidden="1">
      <c r="A2096" s="21">
        <v>44927</v>
      </c>
      <c r="B2096" s="22" t="s">
        <v>13</v>
      </c>
      <c r="C2096" s="22" t="s">
        <v>1697</v>
      </c>
      <c r="D2096" s="22" t="s">
        <v>1790</v>
      </c>
      <c r="E2096" s="22">
        <v>1000266518</v>
      </c>
      <c r="F2096" s="22" t="s">
        <v>32</v>
      </c>
      <c r="G2096" s="22">
        <v>1199849</v>
      </c>
      <c r="H2096" s="36" t="s">
        <v>278</v>
      </c>
      <c r="I2096" s="4" t="s">
        <v>3537</v>
      </c>
      <c r="J2096" s="4" t="s">
        <v>3574</v>
      </c>
      <c r="K2096" s="25">
        <v>5843.75</v>
      </c>
      <c r="L2096" s="25">
        <v>5843.75</v>
      </c>
      <c r="M2096" s="26">
        <v>2</v>
      </c>
      <c r="N2096" s="26">
        <v>0</v>
      </c>
      <c r="O2096" s="26">
        <v>13</v>
      </c>
      <c r="P2096" s="26">
        <v>2400</v>
      </c>
      <c r="Q2096" s="26">
        <v>4239.0999999999995</v>
      </c>
      <c r="R2096" s="27">
        <v>118164</v>
      </c>
      <c r="S2096" s="27">
        <v>208790.11</v>
      </c>
      <c r="T2096" s="28">
        <v>45000</v>
      </c>
      <c r="U2096" s="27">
        <v>215300</v>
      </c>
      <c r="V2096" s="29">
        <v>1</v>
      </c>
      <c r="W2096" s="26">
        <v>10</v>
      </c>
      <c r="X2096" s="30">
        <f t="shared" si="480"/>
        <v>15</v>
      </c>
      <c r="Y2096" s="31">
        <f t="shared" si="481"/>
        <v>6639.0999999999995</v>
      </c>
      <c r="Z2096" s="31">
        <f t="shared" si="482"/>
        <v>326954.11</v>
      </c>
      <c r="AA2096" s="31">
        <f t="shared" si="483"/>
        <v>260300</v>
      </c>
      <c r="AB2096" s="5">
        <v>11</v>
      </c>
      <c r="AC2096" s="6">
        <v>214541.28</v>
      </c>
      <c r="AD2096" s="30">
        <v>0</v>
      </c>
      <c r="AE2096" s="67">
        <f t="shared" si="484"/>
        <v>0.73333333333333328</v>
      </c>
      <c r="AF2096" s="70">
        <f>IF(C2096=Sheet6!$E$3,Sheet6!$E$4,IF('January 2023'!C2096=Sheet6!$F$3,Sheet6!$F$4,IF('January 2023'!C2096=Sheet6!$G$3,Sheet6!$G$4,IF('January 2023'!C2096=Sheet6!$H$3,Sheet6!$H$4,IF('January 2023'!C2096=Sheet6!$I$3,Sheet6!$I$4,IF('January 2023'!C2096=Sheet6!$J$3,Sheet6!$J$4,IF('January 2023'!C2096=Sheet6!$K$3,Sheet6!$K$4,IF('January 2023'!C2096=Sheet6!$L$3,Sheet6!$L$4))))))))</f>
        <v>0.13382829726409717</v>
      </c>
      <c r="AG2096" s="74">
        <f t="shared" si="485"/>
        <v>1.1361026737967914</v>
      </c>
      <c r="AH2096" s="71">
        <v>0.81</v>
      </c>
      <c r="AI2096" s="72">
        <f t="shared" si="486"/>
        <v>1</v>
      </c>
      <c r="AJ2096" s="73">
        <f t="shared" si="487"/>
        <v>0.73333333333333328</v>
      </c>
      <c r="AK2096" s="73">
        <v>0.70834941809745677</v>
      </c>
      <c r="AL2096" s="95">
        <f t="shared" si="488"/>
        <v>1</v>
      </c>
      <c r="AM2096" s="107">
        <v>0</v>
      </c>
      <c r="AN2096" s="98">
        <f t="shared" si="489"/>
        <v>0</v>
      </c>
      <c r="AO2096" s="99" t="e">
        <f>SUMIF([1]Sheet1!$AB:$AB,E2096,[1]Sheet1!$AA:$AA)</f>
        <v>#VALUE!</v>
      </c>
      <c r="AP2096" s="100">
        <f t="shared" si="490"/>
        <v>1</v>
      </c>
      <c r="AQ2096" s="97">
        <f t="shared" si="491"/>
        <v>0</v>
      </c>
      <c r="AR2096" s="100">
        <f t="shared" si="492"/>
        <v>0.79613619171204186</v>
      </c>
      <c r="AS2096" s="101">
        <f t="shared" si="493"/>
        <v>9.5507543889554292E-2</v>
      </c>
      <c r="AT2096" s="100">
        <v>0.13382829726409717</v>
      </c>
      <c r="AU2096" s="108">
        <f t="shared" si="494"/>
        <v>1</v>
      </c>
    </row>
    <row r="2097" spans="1:47" hidden="1">
      <c r="A2097" s="21">
        <v>44927</v>
      </c>
      <c r="B2097" s="23" t="s">
        <v>13</v>
      </c>
      <c r="C2097" s="23" t="s">
        <v>1697</v>
      </c>
      <c r="D2097" s="23" t="s">
        <v>1851</v>
      </c>
      <c r="E2097" s="23">
        <v>1001956904</v>
      </c>
      <c r="F2097" s="23" t="s">
        <v>32</v>
      </c>
      <c r="G2097" s="23">
        <v>1199849</v>
      </c>
      <c r="H2097" s="37" t="s">
        <v>278</v>
      </c>
      <c r="I2097" s="4" t="s">
        <v>3538</v>
      </c>
      <c r="J2097" s="4" t="s">
        <v>3575</v>
      </c>
      <c r="K2097" s="24">
        <v>5648.4199999999837</v>
      </c>
      <c r="L2097" s="24">
        <v>5648.4199999999837</v>
      </c>
      <c r="M2097" s="29">
        <v>3</v>
      </c>
      <c r="N2097" s="29">
        <v>0</v>
      </c>
      <c r="O2097" s="29">
        <v>10</v>
      </c>
      <c r="P2097" s="29">
        <v>3600</v>
      </c>
      <c r="Q2097" s="29">
        <v>3107.8999999999996</v>
      </c>
      <c r="R2097" s="28">
        <v>177246</v>
      </c>
      <c r="S2097" s="28">
        <v>153109</v>
      </c>
      <c r="T2097" s="28">
        <v>30000</v>
      </c>
      <c r="U2097" s="28">
        <v>158109</v>
      </c>
      <c r="V2097" s="29">
        <v>1</v>
      </c>
      <c r="W2097" s="29">
        <v>6</v>
      </c>
      <c r="X2097" s="32">
        <f t="shared" si="480"/>
        <v>13</v>
      </c>
      <c r="Y2097" s="33">
        <f t="shared" si="481"/>
        <v>6707.9</v>
      </c>
      <c r="Z2097" s="33">
        <f t="shared" si="482"/>
        <v>330355</v>
      </c>
      <c r="AA2097" s="33">
        <f t="shared" si="483"/>
        <v>188109</v>
      </c>
      <c r="AB2097" s="5">
        <v>7</v>
      </c>
      <c r="AC2097" s="6">
        <v>220351.45</v>
      </c>
      <c r="AD2097" s="32">
        <v>1</v>
      </c>
      <c r="AE2097" s="67">
        <f t="shared" si="484"/>
        <v>0.53846153846153844</v>
      </c>
      <c r="AF2097" s="70">
        <f>IF(C2097=Sheet6!$E$3,Sheet6!$E$4,IF('January 2023'!C2097=Sheet6!$F$3,Sheet6!$F$4,IF('January 2023'!C2097=Sheet6!$G$3,Sheet6!$G$4,IF('January 2023'!C2097=Sheet6!$H$3,Sheet6!$H$4,IF('January 2023'!C2097=Sheet6!$I$3,Sheet6!$I$4,IF('January 2023'!C2097=Sheet6!$J$3,Sheet6!$J$4,IF('January 2023'!C2097=Sheet6!$K$3,Sheet6!$K$4,IF('January 2023'!C2097=Sheet6!$L$3,Sheet6!$L$4))))))))</f>
        <v>0.13382829726409717</v>
      </c>
      <c r="AG2097" s="74">
        <f t="shared" si="485"/>
        <v>1.1875710375644903</v>
      </c>
      <c r="AH2097" s="71">
        <v>0.81</v>
      </c>
      <c r="AI2097" s="72">
        <f t="shared" si="486"/>
        <v>1</v>
      </c>
      <c r="AJ2097" s="73">
        <f t="shared" si="487"/>
        <v>0.53846153846153844</v>
      </c>
      <c r="AK2097" s="73">
        <v>0.70834941809745677</v>
      </c>
      <c r="AL2097" s="95">
        <f t="shared" si="488"/>
        <v>0</v>
      </c>
      <c r="AM2097" s="107">
        <v>0</v>
      </c>
      <c r="AN2097" s="98">
        <f t="shared" si="489"/>
        <v>0</v>
      </c>
      <c r="AO2097" s="99" t="e">
        <f>SUMIF([1]Sheet1!$AB:$AB,E2097,[1]Sheet1!$AA:$AA)</f>
        <v>#VALUE!</v>
      </c>
      <c r="AP2097" s="100">
        <f t="shared" si="490"/>
        <v>1</v>
      </c>
      <c r="AQ2097" s="97">
        <f t="shared" si="491"/>
        <v>0</v>
      </c>
      <c r="AR2097" s="100">
        <f t="shared" si="492"/>
        <v>0.56941472052791697</v>
      </c>
      <c r="AS2097" s="101">
        <f t="shared" si="493"/>
        <v>0.32377956953816733</v>
      </c>
      <c r="AT2097" s="100">
        <v>0.13382829726409717</v>
      </c>
      <c r="AU2097" s="108">
        <f t="shared" si="494"/>
        <v>0</v>
      </c>
    </row>
    <row r="2098" spans="1:47" hidden="1">
      <c r="A2098" s="21">
        <v>44927</v>
      </c>
      <c r="B2098" s="22" t="s">
        <v>13</v>
      </c>
      <c r="C2098" s="22" t="s">
        <v>1697</v>
      </c>
      <c r="D2098" s="22" t="s">
        <v>1877</v>
      </c>
      <c r="E2098" s="22">
        <v>1000266493</v>
      </c>
      <c r="F2098" s="22" t="s">
        <v>32</v>
      </c>
      <c r="G2098" s="22">
        <v>1199849</v>
      </c>
      <c r="H2098" s="36" t="s">
        <v>278</v>
      </c>
      <c r="I2098" s="4" t="s">
        <v>3537</v>
      </c>
      <c r="J2098" s="4" t="s">
        <v>3574</v>
      </c>
      <c r="K2098" s="25">
        <v>5481.5263611570008</v>
      </c>
      <c r="L2098" s="25">
        <v>5481.5263611570008</v>
      </c>
      <c r="M2098" s="26">
        <v>0</v>
      </c>
      <c r="N2098" s="26">
        <v>0</v>
      </c>
      <c r="O2098" s="26">
        <v>22</v>
      </c>
      <c r="P2098" s="26">
        <v>0</v>
      </c>
      <c r="Q2098" s="26">
        <v>3648.0999999999995</v>
      </c>
      <c r="R2098" s="27">
        <v>0</v>
      </c>
      <c r="S2098" s="27">
        <v>179700.00000000003</v>
      </c>
      <c r="T2098" s="28">
        <v>0</v>
      </c>
      <c r="U2098" s="27">
        <v>190000</v>
      </c>
      <c r="V2098" s="29">
        <v>0</v>
      </c>
      <c r="W2098" s="26">
        <v>16</v>
      </c>
      <c r="X2098" s="30">
        <f t="shared" si="480"/>
        <v>22</v>
      </c>
      <c r="Y2098" s="31">
        <f t="shared" si="481"/>
        <v>3648.0999999999995</v>
      </c>
      <c r="Z2098" s="31">
        <f t="shared" si="482"/>
        <v>179700.00000000003</v>
      </c>
      <c r="AA2098" s="31">
        <f t="shared" si="483"/>
        <v>190000</v>
      </c>
      <c r="AB2098" s="5">
        <v>16</v>
      </c>
      <c r="AC2098" s="6">
        <v>136102.62</v>
      </c>
      <c r="AD2098" s="30">
        <v>1</v>
      </c>
      <c r="AE2098" s="67">
        <f t="shared" si="484"/>
        <v>0.72727272727272729</v>
      </c>
      <c r="AF2098" s="70">
        <f>IF(C2098=Sheet6!$E$3,Sheet6!$E$4,IF('January 2023'!C2098=Sheet6!$F$3,Sheet6!$F$4,IF('January 2023'!C2098=Sheet6!$G$3,Sheet6!$G$4,IF('January 2023'!C2098=Sheet6!$H$3,Sheet6!$H$4,IF('January 2023'!C2098=Sheet6!$I$3,Sheet6!$I$4,IF('January 2023'!C2098=Sheet6!$J$3,Sheet6!$J$4,IF('January 2023'!C2098=Sheet6!$K$3,Sheet6!$K$4,IF('January 2023'!C2098=Sheet6!$L$3,Sheet6!$L$4))))))))</f>
        <v>0.13382829726409717</v>
      </c>
      <c r="AG2098" s="74">
        <f t="shared" si="485"/>
        <v>0.66552630775454025</v>
      </c>
      <c r="AH2098" s="71">
        <v>0.81</v>
      </c>
      <c r="AI2098" s="72">
        <f t="shared" si="486"/>
        <v>0</v>
      </c>
      <c r="AJ2098" s="73">
        <f t="shared" si="487"/>
        <v>0.72727272727272729</v>
      </c>
      <c r="AK2098" s="73">
        <v>0.70834941809745677</v>
      </c>
      <c r="AL2098" s="95">
        <f t="shared" si="488"/>
        <v>1</v>
      </c>
      <c r="AM2098" s="107">
        <v>0</v>
      </c>
      <c r="AN2098" s="98">
        <f t="shared" si="489"/>
        <v>791.93635253717184</v>
      </c>
      <c r="AO2098" s="99" t="e">
        <f>SUMIF([1]Sheet1!$AB:$AB,E2098,[1]Sheet1!$AA:$AA)</f>
        <v>#VALUE!</v>
      </c>
      <c r="AP2098" s="100" t="str">
        <f t="shared" si="490"/>
        <v/>
      </c>
      <c r="AQ2098" s="97">
        <f t="shared" si="491"/>
        <v>1</v>
      </c>
      <c r="AR2098" s="100">
        <f t="shared" si="492"/>
        <v>1.0573177518085697</v>
      </c>
      <c r="AS2098" s="101">
        <f t="shared" si="493"/>
        <v>0.2963272205155113</v>
      </c>
      <c r="AT2098" s="100">
        <v>0.13382829726409717</v>
      </c>
      <c r="AU2098" s="108">
        <f t="shared" si="494"/>
        <v>0</v>
      </c>
    </row>
    <row r="2099" spans="1:47" hidden="1">
      <c r="A2099" s="21">
        <v>44927</v>
      </c>
      <c r="B2099" s="22" t="s">
        <v>13</v>
      </c>
      <c r="C2099" s="22" t="s">
        <v>1697</v>
      </c>
      <c r="D2099" s="22" t="s">
        <v>1843</v>
      </c>
      <c r="E2099" s="22">
        <v>1000265920</v>
      </c>
      <c r="F2099" s="22" t="s">
        <v>32</v>
      </c>
      <c r="G2099" s="22">
        <v>1199849</v>
      </c>
      <c r="H2099" s="36" t="s">
        <v>278</v>
      </c>
      <c r="I2099" s="4" t="s">
        <v>3537</v>
      </c>
      <c r="J2099" s="4" t="s">
        <v>3574</v>
      </c>
      <c r="K2099" s="25">
        <v>5472.0372791699992</v>
      </c>
      <c r="L2099" s="25">
        <v>5472.0372791699992</v>
      </c>
      <c r="M2099" s="26">
        <v>4</v>
      </c>
      <c r="N2099" s="26">
        <v>0</v>
      </c>
      <c r="O2099" s="26">
        <v>2</v>
      </c>
      <c r="P2099" s="26">
        <v>4800</v>
      </c>
      <c r="Q2099" s="26">
        <v>203.1</v>
      </c>
      <c r="R2099" s="27">
        <v>236328</v>
      </c>
      <c r="S2099" s="27">
        <v>10000</v>
      </c>
      <c r="T2099" s="28">
        <v>0</v>
      </c>
      <c r="U2099" s="27">
        <v>10000</v>
      </c>
      <c r="V2099" s="29">
        <v>0</v>
      </c>
      <c r="W2099" s="26">
        <v>1</v>
      </c>
      <c r="X2099" s="30">
        <f t="shared" si="480"/>
        <v>6</v>
      </c>
      <c r="Y2099" s="31">
        <f t="shared" si="481"/>
        <v>5003.1000000000004</v>
      </c>
      <c r="Z2099" s="31">
        <f t="shared" si="482"/>
        <v>246328</v>
      </c>
      <c r="AA2099" s="31">
        <f t="shared" si="483"/>
        <v>10000</v>
      </c>
      <c r="AB2099" s="5">
        <v>1</v>
      </c>
      <c r="AC2099" s="6">
        <v>396812.97</v>
      </c>
      <c r="AD2099" s="30">
        <v>1</v>
      </c>
      <c r="AE2099" s="67">
        <f t="shared" si="484"/>
        <v>0.16666666666666666</v>
      </c>
      <c r="AF2099" s="70">
        <f>IF(C2099=Sheet6!$E$3,Sheet6!$E$4,IF('January 2023'!C2099=Sheet6!$F$3,Sheet6!$F$4,IF('January 2023'!C2099=Sheet6!$G$3,Sheet6!$G$4,IF('January 2023'!C2099=Sheet6!$H$3,Sheet6!$H$4,IF('January 2023'!C2099=Sheet6!$I$3,Sheet6!$I$4,IF('January 2023'!C2099=Sheet6!$J$3,Sheet6!$J$4,IF('January 2023'!C2099=Sheet6!$K$3,Sheet6!$K$4,IF('January 2023'!C2099=Sheet6!$L$3,Sheet6!$L$4))))))))</f>
        <v>0.13382829726409717</v>
      </c>
      <c r="AG2099" s="74">
        <f t="shared" si="485"/>
        <v>0.91430298164176116</v>
      </c>
      <c r="AH2099" s="71">
        <v>0.81</v>
      </c>
      <c r="AI2099" s="72">
        <f t="shared" si="486"/>
        <v>1</v>
      </c>
      <c r="AJ2099" s="73">
        <f t="shared" si="487"/>
        <v>0.16666666666666666</v>
      </c>
      <c r="AK2099" s="73">
        <v>0.70834941809745677</v>
      </c>
      <c r="AL2099" s="95">
        <f t="shared" si="488"/>
        <v>0</v>
      </c>
      <c r="AM2099" s="107">
        <v>0</v>
      </c>
      <c r="AN2099" s="98">
        <f t="shared" si="489"/>
        <v>0</v>
      </c>
      <c r="AO2099" s="99" t="e">
        <f>SUMIF([1]Sheet1!$AB:$AB,E2099,[1]Sheet1!$AA:$AA)</f>
        <v>#VALUE!</v>
      </c>
      <c r="AP2099" s="100">
        <f t="shared" si="490"/>
        <v>1</v>
      </c>
      <c r="AQ2099" s="97">
        <f t="shared" si="491"/>
        <v>0</v>
      </c>
      <c r="AR2099" s="100">
        <f t="shared" si="492"/>
        <v>4.0596278133220746E-2</v>
      </c>
      <c r="AS2099" s="101">
        <f t="shared" si="493"/>
        <v>0.96288270185923808</v>
      </c>
      <c r="AT2099" s="100">
        <v>0.13382829726409717</v>
      </c>
      <c r="AU2099" s="108">
        <f t="shared" si="494"/>
        <v>0</v>
      </c>
    </row>
    <row r="2100" spans="1:47" hidden="1">
      <c r="A2100" s="21">
        <v>44927</v>
      </c>
      <c r="B2100" s="23" t="s">
        <v>13</v>
      </c>
      <c r="C2100" s="23" t="s">
        <v>1697</v>
      </c>
      <c r="D2100" s="23" t="s">
        <v>1892</v>
      </c>
      <c r="E2100" s="23">
        <v>1000267581</v>
      </c>
      <c r="F2100" s="23" t="s">
        <v>32</v>
      </c>
      <c r="G2100" s="23">
        <v>1199849</v>
      </c>
      <c r="H2100" s="37" t="s">
        <v>278</v>
      </c>
      <c r="I2100" s="4" t="s">
        <v>3537</v>
      </c>
      <c r="J2100" s="4" t="s">
        <v>3574</v>
      </c>
      <c r="K2100" s="24">
        <v>5305</v>
      </c>
      <c r="L2100" s="24">
        <v>5305</v>
      </c>
      <c r="M2100" s="29">
        <v>0</v>
      </c>
      <c r="N2100" s="29">
        <v>0</v>
      </c>
      <c r="O2100" s="29">
        <v>15</v>
      </c>
      <c r="P2100" s="29">
        <v>0</v>
      </c>
      <c r="Q2100" s="29">
        <v>3122.3999999999996</v>
      </c>
      <c r="R2100" s="28">
        <v>0</v>
      </c>
      <c r="S2100" s="28">
        <v>135485.79</v>
      </c>
      <c r="T2100" s="28">
        <v>0</v>
      </c>
      <c r="U2100" s="28">
        <v>175100</v>
      </c>
      <c r="V2100" s="29">
        <v>0</v>
      </c>
      <c r="W2100" s="29">
        <v>13</v>
      </c>
      <c r="X2100" s="32">
        <f t="shared" si="480"/>
        <v>15</v>
      </c>
      <c r="Y2100" s="33">
        <f t="shared" si="481"/>
        <v>3122.3999999999996</v>
      </c>
      <c r="Z2100" s="33">
        <f t="shared" si="482"/>
        <v>135485.79</v>
      </c>
      <c r="AA2100" s="33">
        <f t="shared" si="483"/>
        <v>175100</v>
      </c>
      <c r="AB2100" s="5">
        <v>13</v>
      </c>
      <c r="AC2100" s="6">
        <v>77408.639999999999</v>
      </c>
      <c r="AD2100" s="32">
        <v>1</v>
      </c>
      <c r="AE2100" s="67">
        <f t="shared" si="484"/>
        <v>0.8666666666666667</v>
      </c>
      <c r="AF2100" s="70">
        <f>IF(C2100=Sheet6!$E$3,Sheet6!$E$4,IF('January 2023'!C2100=Sheet6!$F$3,Sheet6!$F$4,IF('January 2023'!C2100=Sheet6!$G$3,Sheet6!$G$4,IF('January 2023'!C2100=Sheet6!$H$3,Sheet6!$H$4,IF('January 2023'!C2100=Sheet6!$I$3,Sheet6!$I$4,IF('January 2023'!C2100=Sheet6!$J$3,Sheet6!$J$4,IF('January 2023'!C2100=Sheet6!$K$3,Sheet6!$K$4,IF('January 2023'!C2100=Sheet6!$L$3,Sheet6!$L$4))))))))</f>
        <v>0.13382829726409717</v>
      </c>
      <c r="AG2100" s="74">
        <f t="shared" si="485"/>
        <v>0.58857681432610742</v>
      </c>
      <c r="AH2100" s="71">
        <v>0.81</v>
      </c>
      <c r="AI2100" s="72">
        <f t="shared" si="486"/>
        <v>0</v>
      </c>
      <c r="AJ2100" s="73">
        <f t="shared" si="487"/>
        <v>0.8666666666666667</v>
      </c>
      <c r="AK2100" s="73">
        <v>0.70834941809745677</v>
      </c>
      <c r="AL2100" s="95">
        <f t="shared" si="488"/>
        <v>1</v>
      </c>
      <c r="AM2100" s="107">
        <v>0</v>
      </c>
      <c r="AN2100" s="98">
        <f t="shared" si="489"/>
        <v>1174.6500000000001</v>
      </c>
      <c r="AO2100" s="99" t="e">
        <f>SUMIF([1]Sheet1!$AB:$AB,E2100,[1]Sheet1!$AA:$AA)</f>
        <v>#VALUE!</v>
      </c>
      <c r="AP2100" s="100" t="str">
        <f t="shared" si="490"/>
        <v/>
      </c>
      <c r="AQ2100" s="97">
        <f t="shared" si="491"/>
        <v>1</v>
      </c>
      <c r="AR2100" s="100">
        <f t="shared" si="492"/>
        <v>1.2923864561737433</v>
      </c>
      <c r="AS2100" s="101">
        <f t="shared" si="493"/>
        <v>0.23933129674705078</v>
      </c>
      <c r="AT2100" s="100">
        <v>0.13382829726409717</v>
      </c>
      <c r="AU2100" s="108">
        <f t="shared" si="494"/>
        <v>0</v>
      </c>
    </row>
    <row r="2101" spans="1:47" hidden="1">
      <c r="A2101" s="21">
        <v>44927</v>
      </c>
      <c r="B2101" s="23" t="s">
        <v>13</v>
      </c>
      <c r="C2101" s="23" t="s">
        <v>1697</v>
      </c>
      <c r="D2101" s="23" t="s">
        <v>1821</v>
      </c>
      <c r="E2101" s="23">
        <v>1000281422</v>
      </c>
      <c r="F2101" s="23" t="s">
        <v>32</v>
      </c>
      <c r="G2101" s="23">
        <v>1199849</v>
      </c>
      <c r="H2101" s="37" t="s">
        <v>278</v>
      </c>
      <c r="I2101" s="4" t="s">
        <v>3537</v>
      </c>
      <c r="J2101" s="4" t="s">
        <v>3574</v>
      </c>
      <c r="K2101" s="24">
        <v>5233.5899999999965</v>
      </c>
      <c r="L2101" s="24">
        <v>5233.5899999999965</v>
      </c>
      <c r="M2101" s="29">
        <v>0</v>
      </c>
      <c r="N2101" s="29">
        <v>0</v>
      </c>
      <c r="O2101" s="29">
        <v>15</v>
      </c>
      <c r="P2101" s="29">
        <v>0</v>
      </c>
      <c r="Q2101" s="29">
        <v>5444.2</v>
      </c>
      <c r="R2101" s="28">
        <v>0</v>
      </c>
      <c r="S2101" s="28">
        <v>258946.77000000005</v>
      </c>
      <c r="T2101" s="28">
        <v>0</v>
      </c>
      <c r="U2101" s="28">
        <v>279750</v>
      </c>
      <c r="V2101" s="29">
        <v>0</v>
      </c>
      <c r="W2101" s="29">
        <v>9</v>
      </c>
      <c r="X2101" s="32">
        <f t="shared" si="480"/>
        <v>15</v>
      </c>
      <c r="Y2101" s="33">
        <f t="shared" si="481"/>
        <v>5444.2</v>
      </c>
      <c r="Z2101" s="33">
        <f t="shared" si="482"/>
        <v>258946.77000000005</v>
      </c>
      <c r="AA2101" s="33">
        <f t="shared" si="483"/>
        <v>279750</v>
      </c>
      <c r="AB2101" s="5">
        <v>9</v>
      </c>
      <c r="AC2101" s="6">
        <v>376851.29</v>
      </c>
      <c r="AD2101" s="32">
        <v>1</v>
      </c>
      <c r="AE2101" s="67">
        <f t="shared" si="484"/>
        <v>0.6</v>
      </c>
      <c r="AF2101" s="70">
        <f>IF(C2101=Sheet6!$E$3,Sheet6!$E$4,IF('January 2023'!C2101=Sheet6!$F$3,Sheet6!$F$4,IF('January 2023'!C2101=Sheet6!$G$3,Sheet6!$G$4,IF('January 2023'!C2101=Sheet6!$H$3,Sheet6!$H$4,IF('January 2023'!C2101=Sheet6!$I$3,Sheet6!$I$4,IF('January 2023'!C2101=Sheet6!$J$3,Sheet6!$J$4,IF('January 2023'!C2101=Sheet6!$K$3,Sheet6!$K$4,IF('January 2023'!C2101=Sheet6!$L$3,Sheet6!$L$4))))))))</f>
        <v>0.13382829726409717</v>
      </c>
      <c r="AG2101" s="74">
        <f t="shared" si="485"/>
        <v>1.0402419753935641</v>
      </c>
      <c r="AH2101" s="71">
        <v>0.81</v>
      </c>
      <c r="AI2101" s="72">
        <f t="shared" si="486"/>
        <v>1</v>
      </c>
      <c r="AJ2101" s="73">
        <f t="shared" si="487"/>
        <v>0.6</v>
      </c>
      <c r="AK2101" s="73">
        <v>0.70834941809745677</v>
      </c>
      <c r="AL2101" s="95">
        <f t="shared" si="488"/>
        <v>0</v>
      </c>
      <c r="AM2101" s="107">
        <v>0</v>
      </c>
      <c r="AN2101" s="98">
        <f t="shared" si="489"/>
        <v>0</v>
      </c>
      <c r="AO2101" s="99" t="e">
        <f>SUMIF([1]Sheet1!$AB:$AB,E2101,[1]Sheet1!$AA:$AA)</f>
        <v>#VALUE!</v>
      </c>
      <c r="AP2101" s="100">
        <f t="shared" si="490"/>
        <v>1</v>
      </c>
      <c r="AQ2101" s="97">
        <f t="shared" si="491"/>
        <v>0</v>
      </c>
      <c r="AR2101" s="100">
        <f t="shared" si="492"/>
        <v>1.0803378624881088</v>
      </c>
      <c r="AS2101" s="101">
        <f t="shared" si="493"/>
        <v>-0.12381279216709085</v>
      </c>
      <c r="AT2101" s="100">
        <v>0.13382829726409717</v>
      </c>
      <c r="AU2101" s="108">
        <f t="shared" si="494"/>
        <v>1</v>
      </c>
    </row>
    <row r="2102" spans="1:47" hidden="1">
      <c r="A2102" s="21">
        <v>44927</v>
      </c>
      <c r="B2102" s="22" t="s">
        <v>13</v>
      </c>
      <c r="C2102" s="22" t="s">
        <v>1697</v>
      </c>
      <c r="D2102" s="22" t="s">
        <v>1837</v>
      </c>
      <c r="E2102" s="22">
        <v>1000266502</v>
      </c>
      <c r="F2102" s="22" t="s">
        <v>32</v>
      </c>
      <c r="G2102" s="22">
        <v>1199849</v>
      </c>
      <c r="H2102" s="36" t="s">
        <v>278</v>
      </c>
      <c r="I2102" s="4" t="s">
        <v>3537</v>
      </c>
      <c r="J2102" s="4" t="s">
        <v>3574</v>
      </c>
      <c r="K2102" s="25">
        <v>5141.9100000000035</v>
      </c>
      <c r="L2102" s="25">
        <v>5141.9100000000035</v>
      </c>
      <c r="M2102" s="26">
        <v>4</v>
      </c>
      <c r="N2102" s="26">
        <v>0</v>
      </c>
      <c r="O2102" s="26">
        <v>14</v>
      </c>
      <c r="P2102" s="26">
        <v>3152</v>
      </c>
      <c r="Q2102" s="26">
        <v>3315.4999999999995</v>
      </c>
      <c r="R2102" s="27">
        <v>155188.72</v>
      </c>
      <c r="S2102" s="27">
        <v>163277.51999999999</v>
      </c>
      <c r="T2102" s="28">
        <v>117350</v>
      </c>
      <c r="U2102" s="27">
        <v>170800</v>
      </c>
      <c r="V2102" s="29">
        <v>3</v>
      </c>
      <c r="W2102" s="26">
        <v>12</v>
      </c>
      <c r="X2102" s="30">
        <f t="shared" si="480"/>
        <v>18</v>
      </c>
      <c r="Y2102" s="31">
        <f t="shared" si="481"/>
        <v>6467.5</v>
      </c>
      <c r="Z2102" s="31">
        <f t="shared" si="482"/>
        <v>318466.24</v>
      </c>
      <c r="AA2102" s="31">
        <f t="shared" si="483"/>
        <v>288150</v>
      </c>
      <c r="AB2102" s="5">
        <v>15</v>
      </c>
      <c r="AC2102" s="6">
        <v>167792.92</v>
      </c>
      <c r="AD2102" s="30">
        <v>0</v>
      </c>
      <c r="AE2102" s="67">
        <f t="shared" si="484"/>
        <v>0.83333333333333337</v>
      </c>
      <c r="AF2102" s="70">
        <f>IF(C2102=Sheet6!$E$3,Sheet6!$E$4,IF('January 2023'!C2102=Sheet6!$F$3,Sheet6!$F$4,IF('January 2023'!C2102=Sheet6!$G$3,Sheet6!$G$4,IF('January 2023'!C2102=Sheet6!$H$3,Sheet6!$H$4,IF('January 2023'!C2102=Sheet6!$I$3,Sheet6!$I$4,IF('January 2023'!C2102=Sheet6!$J$3,Sheet6!$J$4,IF('January 2023'!C2102=Sheet6!$K$3,Sheet6!$K$4,IF('January 2023'!C2102=Sheet6!$L$3,Sheet6!$L$4))))))))</f>
        <v>0.13382829726409717</v>
      </c>
      <c r="AG2102" s="74">
        <f t="shared" si="485"/>
        <v>1.2578010894784226</v>
      </c>
      <c r="AH2102" s="71">
        <v>0.81</v>
      </c>
      <c r="AI2102" s="72">
        <f t="shared" si="486"/>
        <v>1</v>
      </c>
      <c r="AJ2102" s="73">
        <f t="shared" si="487"/>
        <v>0.83333333333333337</v>
      </c>
      <c r="AK2102" s="73">
        <v>0.70834941809745677</v>
      </c>
      <c r="AL2102" s="95">
        <f t="shared" si="488"/>
        <v>1</v>
      </c>
      <c r="AM2102" s="107">
        <v>0</v>
      </c>
      <c r="AN2102" s="98">
        <f t="shared" si="489"/>
        <v>0</v>
      </c>
      <c r="AO2102" s="99" t="e">
        <f>SUMIF([1]Sheet1!$AB:$AB,E2102,[1]Sheet1!$AA:$AA)</f>
        <v>#VALUE!</v>
      </c>
      <c r="AP2102" s="100">
        <f t="shared" si="490"/>
        <v>1</v>
      </c>
      <c r="AQ2102" s="97">
        <f t="shared" si="491"/>
        <v>0</v>
      </c>
      <c r="AR2102" s="100">
        <f t="shared" si="492"/>
        <v>0.90480548267847793</v>
      </c>
      <c r="AS2102" s="101">
        <f t="shared" si="493"/>
        <v>-0.13806532187903953</v>
      </c>
      <c r="AT2102" s="100">
        <v>0.13382829726409717</v>
      </c>
      <c r="AU2102" s="108">
        <f t="shared" si="494"/>
        <v>1</v>
      </c>
    </row>
    <row r="2103" spans="1:47" hidden="1">
      <c r="A2103" s="21">
        <v>44927</v>
      </c>
      <c r="B2103" s="22" t="s">
        <v>13</v>
      </c>
      <c r="C2103" s="22" t="s">
        <v>1697</v>
      </c>
      <c r="D2103" s="22" t="s">
        <v>1803</v>
      </c>
      <c r="E2103" s="22">
        <v>1000280644</v>
      </c>
      <c r="F2103" s="22" t="s">
        <v>32</v>
      </c>
      <c r="G2103" s="22">
        <v>1199849</v>
      </c>
      <c r="H2103" s="36" t="s">
        <v>278</v>
      </c>
      <c r="I2103" s="4" t="s">
        <v>3536</v>
      </c>
      <c r="J2103" s="4" t="s">
        <v>3573</v>
      </c>
      <c r="K2103" s="25">
        <v>5026.0299999999988</v>
      </c>
      <c r="L2103" s="25">
        <v>5026.0299999999988</v>
      </c>
      <c r="M2103" s="26">
        <v>0</v>
      </c>
      <c r="N2103" s="26">
        <v>0</v>
      </c>
      <c r="O2103" s="26">
        <v>16</v>
      </c>
      <c r="P2103" s="26">
        <v>0</v>
      </c>
      <c r="Q2103" s="26">
        <v>3925.2999999999997</v>
      </c>
      <c r="R2103" s="27">
        <v>0</v>
      </c>
      <c r="S2103" s="27">
        <v>193349.99999999997</v>
      </c>
      <c r="T2103" s="28">
        <v>0</v>
      </c>
      <c r="U2103" s="27">
        <v>193350</v>
      </c>
      <c r="V2103" s="29">
        <v>0</v>
      </c>
      <c r="W2103" s="26">
        <v>15</v>
      </c>
      <c r="X2103" s="30">
        <f t="shared" si="480"/>
        <v>16</v>
      </c>
      <c r="Y2103" s="31">
        <f t="shared" si="481"/>
        <v>3925.2999999999997</v>
      </c>
      <c r="Z2103" s="31">
        <f t="shared" si="482"/>
        <v>193349.99999999997</v>
      </c>
      <c r="AA2103" s="31">
        <f t="shared" si="483"/>
        <v>193350</v>
      </c>
      <c r="AB2103" s="5">
        <v>15</v>
      </c>
      <c r="AC2103" s="6">
        <v>75792.06</v>
      </c>
      <c r="AD2103" s="30">
        <v>1</v>
      </c>
      <c r="AE2103" s="67">
        <f t="shared" si="484"/>
        <v>0.9375</v>
      </c>
      <c r="AF2103" s="70">
        <f>IF(C2103=Sheet6!$E$3,Sheet6!$E$4,IF('January 2023'!C2103=Sheet6!$F$3,Sheet6!$F$4,IF('January 2023'!C2103=Sheet6!$G$3,Sheet6!$G$4,IF('January 2023'!C2103=Sheet6!$H$3,Sheet6!$H$4,IF('January 2023'!C2103=Sheet6!$I$3,Sheet6!$I$4,IF('January 2023'!C2103=Sheet6!$J$3,Sheet6!$J$4,IF('January 2023'!C2103=Sheet6!$K$3,Sheet6!$K$4,IF('January 2023'!C2103=Sheet6!$L$3,Sheet6!$L$4))))))))</f>
        <v>0.13382829726409717</v>
      </c>
      <c r="AG2103" s="74">
        <f t="shared" si="485"/>
        <v>0.78099414448381732</v>
      </c>
      <c r="AH2103" s="71">
        <v>0.81</v>
      </c>
      <c r="AI2103" s="72">
        <f t="shared" si="486"/>
        <v>0</v>
      </c>
      <c r="AJ2103" s="73">
        <f t="shared" si="487"/>
        <v>0.9375</v>
      </c>
      <c r="AK2103" s="73">
        <v>0.70834941809745677</v>
      </c>
      <c r="AL2103" s="95">
        <f t="shared" si="488"/>
        <v>1</v>
      </c>
      <c r="AM2103" s="107">
        <v>0</v>
      </c>
      <c r="AN2103" s="98">
        <f t="shared" si="489"/>
        <v>145.78430000000026</v>
      </c>
      <c r="AO2103" s="99" t="e">
        <f>SUMIF([1]Sheet1!$AB:$AB,E2103,[1]Sheet1!$AA:$AA)</f>
        <v>#VALUE!</v>
      </c>
      <c r="AP2103" s="100" t="str">
        <f t="shared" si="490"/>
        <v/>
      </c>
      <c r="AQ2103" s="97">
        <f t="shared" si="491"/>
        <v>1</v>
      </c>
      <c r="AR2103" s="100">
        <f t="shared" si="492"/>
        <v>1.0000000000000002</v>
      </c>
      <c r="AS2103" s="101">
        <f t="shared" si="493"/>
        <v>0.21900585551618246</v>
      </c>
      <c r="AT2103" s="100">
        <v>0.13382829726409717</v>
      </c>
      <c r="AU2103" s="108">
        <f t="shared" si="494"/>
        <v>0</v>
      </c>
    </row>
    <row r="2104" spans="1:47" hidden="1">
      <c r="A2104" s="21">
        <v>44927</v>
      </c>
      <c r="B2104" s="23" t="s">
        <v>13</v>
      </c>
      <c r="C2104" s="23" t="s">
        <v>1697</v>
      </c>
      <c r="D2104" s="23" t="s">
        <v>1862</v>
      </c>
      <c r="E2104" s="23">
        <v>1000268243</v>
      </c>
      <c r="F2104" s="23" t="s">
        <v>32</v>
      </c>
      <c r="G2104" s="23">
        <v>1199849</v>
      </c>
      <c r="H2104" s="37" t="s">
        <v>278</v>
      </c>
      <c r="I2104" s="4" t="s">
        <v>3537</v>
      </c>
      <c r="J2104" s="4" t="s">
        <v>3574</v>
      </c>
      <c r="K2104" s="24">
        <v>4892.1489355200001</v>
      </c>
      <c r="L2104" s="24">
        <v>4892.1489355200001</v>
      </c>
      <c r="M2104" s="29">
        <v>0</v>
      </c>
      <c r="N2104" s="29">
        <v>0</v>
      </c>
      <c r="O2104" s="29">
        <v>13</v>
      </c>
      <c r="P2104" s="29">
        <v>0</v>
      </c>
      <c r="Q2104" s="29">
        <v>3215.4</v>
      </c>
      <c r="R2104" s="28">
        <v>0</v>
      </c>
      <c r="S2104" s="28">
        <v>158374.1</v>
      </c>
      <c r="T2104" s="28">
        <v>0</v>
      </c>
      <c r="U2104" s="28">
        <v>180000</v>
      </c>
      <c r="V2104" s="29">
        <v>0</v>
      </c>
      <c r="W2104" s="29">
        <v>9</v>
      </c>
      <c r="X2104" s="32">
        <f t="shared" si="480"/>
        <v>13</v>
      </c>
      <c r="Y2104" s="33">
        <f t="shared" si="481"/>
        <v>3215.4</v>
      </c>
      <c r="Z2104" s="33">
        <f t="shared" si="482"/>
        <v>158374.1</v>
      </c>
      <c r="AA2104" s="33">
        <f t="shared" si="483"/>
        <v>180000</v>
      </c>
      <c r="AB2104" s="5">
        <v>9</v>
      </c>
      <c r="AC2104" s="6">
        <v>-25.6</v>
      </c>
      <c r="AD2104" s="32">
        <v>1</v>
      </c>
      <c r="AE2104" s="67">
        <f t="shared" si="484"/>
        <v>0.69230769230769229</v>
      </c>
      <c r="AF2104" s="70">
        <f>IF(C2104=Sheet6!$E$3,Sheet6!$E$4,IF('January 2023'!C2104=Sheet6!$F$3,Sheet6!$F$4,IF('January 2023'!C2104=Sheet6!$G$3,Sheet6!$G$4,IF('January 2023'!C2104=Sheet6!$H$3,Sheet6!$H$4,IF('January 2023'!C2104=Sheet6!$I$3,Sheet6!$I$4,IF('January 2023'!C2104=Sheet6!$J$3,Sheet6!$J$4,IF('January 2023'!C2104=Sheet6!$K$3,Sheet6!$K$4,IF('January 2023'!C2104=Sheet6!$L$3,Sheet6!$L$4))))))))</f>
        <v>0.13382829726409717</v>
      </c>
      <c r="AG2104" s="74">
        <f t="shared" si="485"/>
        <v>0.65725717724050159</v>
      </c>
      <c r="AH2104" s="71">
        <v>0.81</v>
      </c>
      <c r="AI2104" s="72">
        <f t="shared" si="486"/>
        <v>0</v>
      </c>
      <c r="AJ2104" s="73">
        <f t="shared" si="487"/>
        <v>0.69230769230769229</v>
      </c>
      <c r="AK2104" s="73">
        <v>0.70834941809745677</v>
      </c>
      <c r="AL2104" s="95">
        <f t="shared" si="488"/>
        <v>0</v>
      </c>
      <c r="AM2104" s="107">
        <v>0</v>
      </c>
      <c r="AN2104" s="98">
        <f t="shared" si="489"/>
        <v>747.24063777120045</v>
      </c>
      <c r="AO2104" s="99" t="e">
        <f>SUMIF([1]Sheet1!$AB:$AB,E2104,[1]Sheet1!$AA:$AA)</f>
        <v>#VALUE!</v>
      </c>
      <c r="AP2104" s="100" t="str">
        <f t="shared" si="490"/>
        <v/>
      </c>
      <c r="AQ2104" s="97">
        <f t="shared" si="491"/>
        <v>1</v>
      </c>
      <c r="AR2104" s="100">
        <f t="shared" si="492"/>
        <v>1.1365494736828812</v>
      </c>
      <c r="AS2104" s="101">
        <f t="shared" si="493"/>
        <v>0.25299470113301181</v>
      </c>
      <c r="AT2104" s="100">
        <v>0.13382829726409717</v>
      </c>
      <c r="AU2104" s="108">
        <f t="shared" si="494"/>
        <v>0</v>
      </c>
    </row>
    <row r="2105" spans="1:47" hidden="1">
      <c r="A2105" s="21">
        <v>44927</v>
      </c>
      <c r="B2105" s="22" t="s">
        <v>13</v>
      </c>
      <c r="C2105" s="22" t="s">
        <v>1697</v>
      </c>
      <c r="D2105" s="22" t="s">
        <v>1791</v>
      </c>
      <c r="E2105" s="22">
        <v>1000266453</v>
      </c>
      <c r="F2105" s="22" t="s">
        <v>32</v>
      </c>
      <c r="G2105" s="22">
        <v>1199849</v>
      </c>
      <c r="H2105" s="36" t="s">
        <v>278</v>
      </c>
      <c r="I2105" s="4" t="s">
        <v>3537</v>
      </c>
      <c r="J2105" s="4" t="s">
        <v>3574</v>
      </c>
      <c r="K2105" s="25">
        <v>4769.2000000000116</v>
      </c>
      <c r="L2105" s="25">
        <v>4769.2000000000116</v>
      </c>
      <c r="M2105" s="26">
        <v>1</v>
      </c>
      <c r="N2105" s="26">
        <v>0</v>
      </c>
      <c r="O2105" s="26">
        <v>23</v>
      </c>
      <c r="P2105" s="26">
        <v>1200</v>
      </c>
      <c r="Q2105" s="26">
        <v>1736.3</v>
      </c>
      <c r="R2105" s="27">
        <v>59082</v>
      </c>
      <c r="S2105" s="27">
        <v>85550</v>
      </c>
      <c r="T2105" s="28">
        <v>0</v>
      </c>
      <c r="U2105" s="27">
        <v>85550</v>
      </c>
      <c r="V2105" s="29">
        <v>0</v>
      </c>
      <c r="W2105" s="26">
        <v>12</v>
      </c>
      <c r="X2105" s="30">
        <f t="shared" si="480"/>
        <v>24</v>
      </c>
      <c r="Y2105" s="31">
        <f t="shared" si="481"/>
        <v>2936.3</v>
      </c>
      <c r="Z2105" s="31">
        <f t="shared" si="482"/>
        <v>144632</v>
      </c>
      <c r="AA2105" s="31">
        <f t="shared" si="483"/>
        <v>85550</v>
      </c>
      <c r="AB2105" s="5">
        <v>12</v>
      </c>
      <c r="AC2105" s="6">
        <v>1709652.48</v>
      </c>
      <c r="AD2105" s="30">
        <v>2</v>
      </c>
      <c r="AE2105" s="67">
        <f t="shared" si="484"/>
        <v>0.5</v>
      </c>
      <c r="AF2105" s="70">
        <f>IF(C2105=Sheet6!$E$3,Sheet6!$E$4,IF('January 2023'!C2105=Sheet6!$F$3,Sheet6!$F$4,IF('January 2023'!C2105=Sheet6!$G$3,Sheet6!$G$4,IF('January 2023'!C2105=Sheet6!$H$3,Sheet6!$H$4,IF('January 2023'!C2105=Sheet6!$I$3,Sheet6!$I$4,IF('January 2023'!C2105=Sheet6!$J$3,Sheet6!$J$4,IF('January 2023'!C2105=Sheet6!$K$3,Sheet6!$K$4,IF('January 2023'!C2105=Sheet6!$L$3,Sheet6!$L$4))))))))</f>
        <v>0.13382829726409717</v>
      </c>
      <c r="AG2105" s="74">
        <f t="shared" si="485"/>
        <v>0.61567977857921519</v>
      </c>
      <c r="AH2105" s="71">
        <v>0.81</v>
      </c>
      <c r="AI2105" s="72">
        <f t="shared" si="486"/>
        <v>0</v>
      </c>
      <c r="AJ2105" s="73">
        <f t="shared" si="487"/>
        <v>0.5</v>
      </c>
      <c r="AK2105" s="73">
        <v>0.70834941809745677</v>
      </c>
      <c r="AL2105" s="95">
        <f t="shared" si="488"/>
        <v>0</v>
      </c>
      <c r="AM2105" s="107">
        <v>0</v>
      </c>
      <c r="AN2105" s="98">
        <f t="shared" si="489"/>
        <v>926.7520000000095</v>
      </c>
      <c r="AO2105" s="99" t="e">
        <f>SUMIF([1]Sheet1!$AB:$AB,E2105,[1]Sheet1!$AA:$AA)</f>
        <v>#VALUE!</v>
      </c>
      <c r="AP2105" s="100" t="str">
        <f t="shared" si="490"/>
        <v/>
      </c>
      <c r="AQ2105" s="97">
        <f t="shared" si="491"/>
        <v>1</v>
      </c>
      <c r="AR2105" s="100">
        <f t="shared" si="492"/>
        <v>0.59150118922506778</v>
      </c>
      <c r="AS2105" s="101">
        <f t="shared" si="493"/>
        <v>0.63582467878856774</v>
      </c>
      <c r="AT2105" s="100">
        <v>0.13382829726409717</v>
      </c>
      <c r="AU2105" s="108">
        <f t="shared" si="494"/>
        <v>0</v>
      </c>
    </row>
    <row r="2106" spans="1:47" hidden="1">
      <c r="A2106" s="21">
        <v>44927</v>
      </c>
      <c r="B2106" s="22" t="s">
        <v>13</v>
      </c>
      <c r="C2106" s="22" t="s">
        <v>1697</v>
      </c>
      <c r="D2106" s="22" t="s">
        <v>1835</v>
      </c>
      <c r="E2106" s="22">
        <v>1000281941</v>
      </c>
      <c r="F2106" s="22" t="s">
        <v>32</v>
      </c>
      <c r="G2106" s="22">
        <v>1199849</v>
      </c>
      <c r="H2106" s="36" t="s">
        <v>278</v>
      </c>
      <c r="I2106" s="4" t="s">
        <v>3537</v>
      </c>
      <c r="J2106" s="4" t="s">
        <v>3574</v>
      </c>
      <c r="K2106" s="25">
        <v>4763.5191574740011</v>
      </c>
      <c r="L2106" s="25">
        <v>4763.5191574740011</v>
      </c>
      <c r="M2106" s="26">
        <v>1</v>
      </c>
      <c r="N2106" s="26">
        <v>0</v>
      </c>
      <c r="O2106" s="26">
        <v>20</v>
      </c>
      <c r="P2106" s="26">
        <v>1200</v>
      </c>
      <c r="Q2106" s="26">
        <v>4001</v>
      </c>
      <c r="R2106" s="27">
        <v>59082</v>
      </c>
      <c r="S2106" s="27">
        <v>197100.00000000006</v>
      </c>
      <c r="T2106" s="28">
        <v>13000</v>
      </c>
      <c r="U2106" s="27">
        <v>197100</v>
      </c>
      <c r="V2106" s="29">
        <v>1</v>
      </c>
      <c r="W2106" s="26">
        <v>15</v>
      </c>
      <c r="X2106" s="30">
        <f t="shared" si="480"/>
        <v>21</v>
      </c>
      <c r="Y2106" s="31">
        <f t="shared" si="481"/>
        <v>5201</v>
      </c>
      <c r="Z2106" s="31">
        <f t="shared" si="482"/>
        <v>256182.00000000006</v>
      </c>
      <c r="AA2106" s="31">
        <f t="shared" si="483"/>
        <v>210100</v>
      </c>
      <c r="AB2106" s="5">
        <v>16</v>
      </c>
      <c r="AC2106" s="6">
        <v>197984.36</v>
      </c>
      <c r="AD2106" s="30">
        <v>0</v>
      </c>
      <c r="AE2106" s="67">
        <f t="shared" si="484"/>
        <v>0.76190476190476186</v>
      </c>
      <c r="AF2106" s="70">
        <f>IF(C2106=Sheet6!$E$3,Sheet6!$E$4,IF('January 2023'!C2106=Sheet6!$F$3,Sheet6!$F$4,IF('January 2023'!C2106=Sheet6!$G$3,Sheet6!$G$4,IF('January 2023'!C2106=Sheet6!$H$3,Sheet6!$H$4,IF('January 2023'!C2106=Sheet6!$I$3,Sheet6!$I$4,IF('January 2023'!C2106=Sheet6!$J$3,Sheet6!$J$4,IF('January 2023'!C2106=Sheet6!$K$3,Sheet6!$K$4,IF('January 2023'!C2106=Sheet6!$L$3,Sheet6!$L$4))))))))</f>
        <v>0.13382829726409717</v>
      </c>
      <c r="AG2106" s="74">
        <f t="shared" si="485"/>
        <v>1.091839841105622</v>
      </c>
      <c r="AH2106" s="71">
        <v>0.81</v>
      </c>
      <c r="AI2106" s="72">
        <f t="shared" si="486"/>
        <v>1</v>
      </c>
      <c r="AJ2106" s="73">
        <f t="shared" si="487"/>
        <v>0.76190476190476186</v>
      </c>
      <c r="AK2106" s="73">
        <v>0.70834941809745677</v>
      </c>
      <c r="AL2106" s="95">
        <f t="shared" si="488"/>
        <v>1</v>
      </c>
      <c r="AM2106" s="107">
        <v>0</v>
      </c>
      <c r="AN2106" s="98">
        <f t="shared" si="489"/>
        <v>0</v>
      </c>
      <c r="AO2106" s="99" t="e">
        <f>SUMIF([1]Sheet1!$AB:$AB,E2106,[1]Sheet1!$AA:$AA)</f>
        <v>#VALUE!</v>
      </c>
      <c r="AP2106" s="100">
        <f t="shared" si="490"/>
        <v>1</v>
      </c>
      <c r="AQ2106" s="97">
        <f t="shared" si="491"/>
        <v>0</v>
      </c>
      <c r="AR2106" s="100">
        <f t="shared" si="492"/>
        <v>0.82012007088710348</v>
      </c>
      <c r="AS2106" s="101">
        <f t="shared" si="493"/>
        <v>0.10456023211509347</v>
      </c>
      <c r="AT2106" s="100">
        <v>0.13382829726409717</v>
      </c>
      <c r="AU2106" s="108">
        <f t="shared" si="494"/>
        <v>1</v>
      </c>
    </row>
    <row r="2107" spans="1:47" hidden="1">
      <c r="A2107" s="21">
        <v>44927</v>
      </c>
      <c r="B2107" s="23" t="s">
        <v>13</v>
      </c>
      <c r="C2107" s="23" t="s">
        <v>1697</v>
      </c>
      <c r="D2107" s="23" t="s">
        <v>1865</v>
      </c>
      <c r="E2107" s="23">
        <v>1000273090</v>
      </c>
      <c r="F2107" s="23" t="s">
        <v>32</v>
      </c>
      <c r="G2107" s="23">
        <v>1199849</v>
      </c>
      <c r="H2107" s="37" t="s">
        <v>278</v>
      </c>
      <c r="I2107" s="4" t="s">
        <v>3537</v>
      </c>
      <c r="J2107" s="4" t="s">
        <v>3574</v>
      </c>
      <c r="K2107" s="24">
        <v>4575.1999999999534</v>
      </c>
      <c r="L2107" s="24">
        <v>4575.1999999999534</v>
      </c>
      <c r="M2107" s="29">
        <v>1</v>
      </c>
      <c r="N2107" s="29">
        <v>0</v>
      </c>
      <c r="O2107" s="29">
        <v>10</v>
      </c>
      <c r="P2107" s="29">
        <v>1200</v>
      </c>
      <c r="Q2107" s="29">
        <v>3469.5</v>
      </c>
      <c r="R2107" s="28">
        <v>59082</v>
      </c>
      <c r="S2107" s="28">
        <v>170932.71000000002</v>
      </c>
      <c r="T2107" s="28">
        <v>0</v>
      </c>
      <c r="U2107" s="28">
        <v>186100</v>
      </c>
      <c r="V2107" s="29">
        <v>0</v>
      </c>
      <c r="W2107" s="29">
        <v>8</v>
      </c>
      <c r="X2107" s="32">
        <f t="shared" si="480"/>
        <v>11</v>
      </c>
      <c r="Y2107" s="33">
        <f t="shared" si="481"/>
        <v>4669.5</v>
      </c>
      <c r="Z2107" s="33">
        <f t="shared" si="482"/>
        <v>230014.71000000002</v>
      </c>
      <c r="AA2107" s="33">
        <f t="shared" si="483"/>
        <v>186100</v>
      </c>
      <c r="AB2107" s="5">
        <v>8</v>
      </c>
      <c r="AC2107" s="6">
        <v>225162.00999999998</v>
      </c>
      <c r="AD2107" s="32">
        <v>2</v>
      </c>
      <c r="AE2107" s="67">
        <f t="shared" si="484"/>
        <v>0.72727272727272729</v>
      </c>
      <c r="AF2107" s="70">
        <f>IF(C2107=Sheet6!$E$3,Sheet6!$E$4,IF('January 2023'!C2107=Sheet6!$F$3,Sheet6!$F$4,IF('January 2023'!C2107=Sheet6!$G$3,Sheet6!$G$4,IF('January 2023'!C2107=Sheet6!$H$3,Sheet6!$H$4,IF('January 2023'!C2107=Sheet6!$I$3,Sheet6!$I$4,IF('January 2023'!C2107=Sheet6!$J$3,Sheet6!$J$4,IF('January 2023'!C2107=Sheet6!$K$3,Sheet6!$K$4,IF('January 2023'!C2107=Sheet6!$L$3,Sheet6!$L$4))))))))</f>
        <v>0.13382829726409717</v>
      </c>
      <c r="AG2107" s="74">
        <f t="shared" si="485"/>
        <v>1.0206111208253295</v>
      </c>
      <c r="AH2107" s="71">
        <v>0.81</v>
      </c>
      <c r="AI2107" s="72">
        <f t="shared" si="486"/>
        <v>1</v>
      </c>
      <c r="AJ2107" s="73">
        <f t="shared" si="487"/>
        <v>0.72727272727272729</v>
      </c>
      <c r="AK2107" s="73">
        <v>0.70834941809745677</v>
      </c>
      <c r="AL2107" s="95">
        <f t="shared" si="488"/>
        <v>1</v>
      </c>
      <c r="AM2107" s="107">
        <v>0</v>
      </c>
      <c r="AN2107" s="98">
        <f t="shared" si="489"/>
        <v>0</v>
      </c>
      <c r="AO2107" s="99" t="e">
        <f>SUMIF([1]Sheet1!$AB:$AB,E2107,[1]Sheet1!$AA:$AA)</f>
        <v>#VALUE!</v>
      </c>
      <c r="AP2107" s="100">
        <f t="shared" si="490"/>
        <v>1</v>
      </c>
      <c r="AQ2107" s="97">
        <f t="shared" si="491"/>
        <v>0</v>
      </c>
      <c r="AR2107" s="100">
        <f t="shared" si="492"/>
        <v>0.80907868892385182</v>
      </c>
      <c r="AS2107" s="101">
        <f t="shared" si="493"/>
        <v>0.17424529246153952</v>
      </c>
      <c r="AT2107" s="100">
        <v>0.13382829726409717</v>
      </c>
      <c r="AU2107" s="108">
        <f t="shared" si="494"/>
        <v>0</v>
      </c>
    </row>
    <row r="2108" spans="1:47" hidden="1">
      <c r="A2108" s="21">
        <v>44927</v>
      </c>
      <c r="B2108" s="23" t="s">
        <v>13</v>
      </c>
      <c r="C2108" s="23" t="s">
        <v>1697</v>
      </c>
      <c r="D2108" s="23" t="s">
        <v>1818</v>
      </c>
      <c r="E2108" s="23">
        <v>1000273102</v>
      </c>
      <c r="F2108" s="23" t="s">
        <v>32</v>
      </c>
      <c r="G2108" s="23">
        <v>1199849</v>
      </c>
      <c r="H2108" s="37" t="s">
        <v>278</v>
      </c>
      <c r="I2108" s="4" t="s">
        <v>3537</v>
      </c>
      <c r="J2108" s="4" t="s">
        <v>3574</v>
      </c>
      <c r="K2108" s="24">
        <v>4362.7400000000052</v>
      </c>
      <c r="L2108" s="24">
        <v>4362.7400000000052</v>
      </c>
      <c r="M2108" s="29">
        <v>0</v>
      </c>
      <c r="N2108" s="29">
        <v>0</v>
      </c>
      <c r="O2108" s="29">
        <v>11</v>
      </c>
      <c r="P2108" s="29">
        <v>0</v>
      </c>
      <c r="Q2108" s="29">
        <v>3064.2000000000003</v>
      </c>
      <c r="R2108" s="28">
        <v>0</v>
      </c>
      <c r="S2108" s="28">
        <v>150889.96000000002</v>
      </c>
      <c r="T2108" s="28">
        <v>0</v>
      </c>
      <c r="U2108" s="28">
        <v>155900</v>
      </c>
      <c r="V2108" s="29">
        <v>0</v>
      </c>
      <c r="W2108" s="29">
        <v>8</v>
      </c>
      <c r="X2108" s="32">
        <f t="shared" si="480"/>
        <v>11</v>
      </c>
      <c r="Y2108" s="33">
        <f t="shared" si="481"/>
        <v>3064.2000000000003</v>
      </c>
      <c r="Z2108" s="33">
        <f t="shared" si="482"/>
        <v>150889.96000000002</v>
      </c>
      <c r="AA2108" s="33">
        <f t="shared" si="483"/>
        <v>155900</v>
      </c>
      <c r="AB2108" s="5">
        <v>8</v>
      </c>
      <c r="AC2108" s="6">
        <v>1702288.77</v>
      </c>
      <c r="AD2108" s="32">
        <v>4</v>
      </c>
      <c r="AE2108" s="67">
        <f t="shared" si="484"/>
        <v>0.72727272727272729</v>
      </c>
      <c r="AF2108" s="70">
        <f>IF(C2108=Sheet6!$E$3,Sheet6!$E$4,IF('January 2023'!C2108=Sheet6!$F$3,Sheet6!$F$4,IF('January 2023'!C2108=Sheet6!$G$3,Sheet6!$G$4,IF('January 2023'!C2108=Sheet6!$H$3,Sheet6!$H$4,IF('January 2023'!C2108=Sheet6!$I$3,Sheet6!$I$4,IF('January 2023'!C2108=Sheet6!$J$3,Sheet6!$J$4,IF('January 2023'!C2108=Sheet6!$K$3,Sheet6!$K$4,IF('January 2023'!C2108=Sheet6!$L$3,Sheet6!$L$4))))))))</f>
        <v>0.13382829726409717</v>
      </c>
      <c r="AG2108" s="74">
        <f t="shared" si="485"/>
        <v>0.70235677578769229</v>
      </c>
      <c r="AH2108" s="71">
        <v>0.81</v>
      </c>
      <c r="AI2108" s="72">
        <f t="shared" si="486"/>
        <v>0</v>
      </c>
      <c r="AJ2108" s="73">
        <f t="shared" si="487"/>
        <v>0.72727272727272729</v>
      </c>
      <c r="AK2108" s="73">
        <v>0.70834941809745677</v>
      </c>
      <c r="AL2108" s="95">
        <f t="shared" si="488"/>
        <v>1</v>
      </c>
      <c r="AM2108" s="107">
        <v>0</v>
      </c>
      <c r="AN2108" s="98">
        <f t="shared" si="489"/>
        <v>469.61940000000413</v>
      </c>
      <c r="AO2108" s="99" t="e">
        <f>SUMIF([1]Sheet1!$AB:$AB,E2108,[1]Sheet1!$AA:$AA)</f>
        <v>#VALUE!</v>
      </c>
      <c r="AP2108" s="100" t="str">
        <f t="shared" si="490"/>
        <v/>
      </c>
      <c r="AQ2108" s="97">
        <f t="shared" si="491"/>
        <v>1</v>
      </c>
      <c r="AR2108" s="100">
        <f t="shared" si="492"/>
        <v>1.0332032694554361</v>
      </c>
      <c r="AS2108" s="101">
        <f t="shared" si="493"/>
        <v>0.2743226829319777</v>
      </c>
      <c r="AT2108" s="100">
        <v>0.13382829726409717</v>
      </c>
      <c r="AU2108" s="108">
        <f t="shared" si="494"/>
        <v>0</v>
      </c>
    </row>
    <row r="2109" spans="1:47" hidden="1">
      <c r="A2109" s="21">
        <v>44927</v>
      </c>
      <c r="B2109" s="22" t="s">
        <v>13</v>
      </c>
      <c r="C2109" s="22" t="s">
        <v>1697</v>
      </c>
      <c r="D2109" s="22" t="s">
        <v>1925</v>
      </c>
      <c r="E2109" s="22">
        <v>1001610712</v>
      </c>
      <c r="F2109" s="22" t="s">
        <v>32</v>
      </c>
      <c r="G2109" s="22">
        <v>1199849</v>
      </c>
      <c r="H2109" s="36" t="s">
        <v>278</v>
      </c>
      <c r="I2109" s="4" t="s">
        <v>3536</v>
      </c>
      <c r="J2109" s="4" t="s">
        <v>3573</v>
      </c>
      <c r="K2109" s="25">
        <v>4308.3099999999977</v>
      </c>
      <c r="L2109" s="25">
        <v>4308.3099999999977</v>
      </c>
      <c r="M2109" s="26">
        <v>1</v>
      </c>
      <c r="N2109" s="26">
        <v>0</v>
      </c>
      <c r="O2109" s="26">
        <v>27</v>
      </c>
      <c r="P2109" s="26">
        <v>420</v>
      </c>
      <c r="Q2109" s="26">
        <v>6479.8</v>
      </c>
      <c r="R2109" s="27">
        <v>20678.7</v>
      </c>
      <c r="S2109" s="27">
        <v>319157.68000000005</v>
      </c>
      <c r="T2109" s="28">
        <v>20140</v>
      </c>
      <c r="U2109" s="27">
        <v>345820</v>
      </c>
      <c r="V2109" s="29">
        <v>1</v>
      </c>
      <c r="W2109" s="26">
        <v>22</v>
      </c>
      <c r="X2109" s="30">
        <f t="shared" si="480"/>
        <v>28</v>
      </c>
      <c r="Y2109" s="31">
        <f t="shared" si="481"/>
        <v>6899.8</v>
      </c>
      <c r="Z2109" s="31">
        <f t="shared" si="482"/>
        <v>339836.38000000006</v>
      </c>
      <c r="AA2109" s="31">
        <f t="shared" si="483"/>
        <v>365960</v>
      </c>
      <c r="AB2109" s="5">
        <v>23</v>
      </c>
      <c r="AC2109" s="6">
        <v>844877.89</v>
      </c>
      <c r="AD2109" s="30">
        <v>2</v>
      </c>
      <c r="AE2109" s="67">
        <f t="shared" si="484"/>
        <v>0.8214285714285714</v>
      </c>
      <c r="AF2109" s="70">
        <f>IF(C2109=Sheet6!$E$3,Sheet6!$E$4,IF('January 2023'!C2109=Sheet6!$F$3,Sheet6!$F$4,IF('January 2023'!C2109=Sheet6!$G$3,Sheet6!$G$4,IF('January 2023'!C2109=Sheet6!$H$3,Sheet6!$H$4,IF('January 2023'!C2109=Sheet6!$I$3,Sheet6!$I$4,IF('January 2023'!C2109=Sheet6!$J$3,Sheet6!$J$4,IF('January 2023'!C2109=Sheet6!$K$3,Sheet6!$K$4,IF('January 2023'!C2109=Sheet6!$L$3,Sheet6!$L$4))))))))</f>
        <v>0.13382829726409717</v>
      </c>
      <c r="AG2109" s="74">
        <f t="shared" si="485"/>
        <v>1.6015096406711689</v>
      </c>
      <c r="AH2109" s="71">
        <v>0.81</v>
      </c>
      <c r="AI2109" s="72">
        <f t="shared" si="486"/>
        <v>1</v>
      </c>
      <c r="AJ2109" s="73">
        <f t="shared" si="487"/>
        <v>0.8214285714285714</v>
      </c>
      <c r="AK2109" s="73">
        <v>0.70834941809745677</v>
      </c>
      <c r="AL2109" s="95">
        <f t="shared" si="488"/>
        <v>1</v>
      </c>
      <c r="AM2109" s="107">
        <v>0</v>
      </c>
      <c r="AN2109" s="98">
        <f t="shared" si="489"/>
        <v>0</v>
      </c>
      <c r="AO2109" s="99" t="e">
        <f>SUMIF([1]Sheet1!$AB:$AB,E2109,[1]Sheet1!$AA:$AA)</f>
        <v>#VALUE!</v>
      </c>
      <c r="AP2109" s="100">
        <f t="shared" si="490"/>
        <v>1</v>
      </c>
      <c r="AQ2109" s="97">
        <f t="shared" si="491"/>
        <v>0</v>
      </c>
      <c r="AR2109" s="100">
        <f t="shared" si="492"/>
        <v>1.0768711695904951</v>
      </c>
      <c r="AS2109" s="101">
        <f t="shared" si="493"/>
        <v>-0.72461955986001514</v>
      </c>
      <c r="AT2109" s="100">
        <v>0.13382829726409717</v>
      </c>
      <c r="AU2109" s="108">
        <f t="shared" si="494"/>
        <v>1</v>
      </c>
    </row>
    <row r="2110" spans="1:47" hidden="1">
      <c r="A2110" s="21">
        <v>44927</v>
      </c>
      <c r="B2110" s="23" t="s">
        <v>13</v>
      </c>
      <c r="C2110" s="23" t="s">
        <v>1697</v>
      </c>
      <c r="D2110" s="23" t="s">
        <v>1953</v>
      </c>
      <c r="E2110" s="23">
        <v>1001612516</v>
      </c>
      <c r="F2110" s="23" t="s">
        <v>32</v>
      </c>
      <c r="G2110" s="23">
        <v>1199849</v>
      </c>
      <c r="H2110" s="37" t="s">
        <v>278</v>
      </c>
      <c r="I2110" s="4" t="s">
        <v>3537</v>
      </c>
      <c r="J2110" s="4" t="s">
        <v>3574</v>
      </c>
      <c r="K2110" s="24">
        <v>4269.4500000000116</v>
      </c>
      <c r="L2110" s="24">
        <v>4269.4500000000116</v>
      </c>
      <c r="M2110" s="29">
        <v>0</v>
      </c>
      <c r="N2110" s="29">
        <v>0</v>
      </c>
      <c r="O2110" s="29">
        <v>5</v>
      </c>
      <c r="P2110" s="29">
        <v>0</v>
      </c>
      <c r="Q2110" s="29">
        <v>2893.8999999999996</v>
      </c>
      <c r="R2110" s="28">
        <v>0</v>
      </c>
      <c r="S2110" s="28">
        <v>142500</v>
      </c>
      <c r="T2110" s="28">
        <v>0</v>
      </c>
      <c r="U2110" s="28">
        <v>142500</v>
      </c>
      <c r="V2110" s="29">
        <v>0</v>
      </c>
      <c r="W2110" s="29">
        <v>3</v>
      </c>
      <c r="X2110" s="32">
        <f t="shared" si="480"/>
        <v>5</v>
      </c>
      <c r="Y2110" s="33">
        <f t="shared" si="481"/>
        <v>2893.8999999999996</v>
      </c>
      <c r="Z2110" s="33">
        <f t="shared" si="482"/>
        <v>142500</v>
      </c>
      <c r="AA2110" s="33">
        <f t="shared" si="483"/>
        <v>142500</v>
      </c>
      <c r="AB2110" s="5">
        <v>3</v>
      </c>
      <c r="AC2110" s="6">
        <v>860841.28</v>
      </c>
      <c r="AD2110" s="32">
        <v>2</v>
      </c>
      <c r="AE2110" s="67">
        <f t="shared" si="484"/>
        <v>0.6</v>
      </c>
      <c r="AF2110" s="70">
        <f>IF(C2110=Sheet6!$E$3,Sheet6!$E$4,IF('January 2023'!C2110=Sheet6!$F$3,Sheet6!$F$4,IF('January 2023'!C2110=Sheet6!$G$3,Sheet6!$G$4,IF('January 2023'!C2110=Sheet6!$H$3,Sheet6!$H$4,IF('January 2023'!C2110=Sheet6!$I$3,Sheet6!$I$4,IF('January 2023'!C2110=Sheet6!$J$3,Sheet6!$J$4,IF('January 2023'!C2110=Sheet6!$K$3,Sheet6!$K$4,IF('January 2023'!C2110=Sheet6!$L$3,Sheet6!$L$4))))))))</f>
        <v>0.13382829726409717</v>
      </c>
      <c r="AG2110" s="74">
        <f t="shared" si="485"/>
        <v>0.67781564370117742</v>
      </c>
      <c r="AH2110" s="71">
        <v>0.81</v>
      </c>
      <c r="AI2110" s="72">
        <f t="shared" si="486"/>
        <v>0</v>
      </c>
      <c r="AJ2110" s="73">
        <f t="shared" si="487"/>
        <v>0.6</v>
      </c>
      <c r="AK2110" s="73">
        <v>0.70834941809745677</v>
      </c>
      <c r="AL2110" s="95">
        <f t="shared" si="488"/>
        <v>0</v>
      </c>
      <c r="AM2110" s="107">
        <v>0</v>
      </c>
      <c r="AN2110" s="98">
        <f t="shared" si="489"/>
        <v>564.35450000000992</v>
      </c>
      <c r="AO2110" s="99" t="e">
        <f>SUMIF([1]Sheet1!$AB:$AB,E2110,[1]Sheet1!$AA:$AA)</f>
        <v>#VALUE!</v>
      </c>
      <c r="AP2110" s="100" t="str">
        <f t="shared" si="490"/>
        <v/>
      </c>
      <c r="AQ2110" s="97">
        <f t="shared" si="491"/>
        <v>1</v>
      </c>
      <c r="AR2110" s="100">
        <f t="shared" si="492"/>
        <v>1</v>
      </c>
      <c r="AS2110" s="101">
        <f t="shared" si="493"/>
        <v>0.32218435629882258</v>
      </c>
      <c r="AT2110" s="100">
        <v>0.13382829726409717</v>
      </c>
      <c r="AU2110" s="108">
        <f t="shared" si="494"/>
        <v>0</v>
      </c>
    </row>
    <row r="2111" spans="1:47" hidden="1">
      <c r="A2111" s="21">
        <v>44927</v>
      </c>
      <c r="B2111" s="23" t="s">
        <v>13</v>
      </c>
      <c r="C2111" s="23" t="s">
        <v>1697</v>
      </c>
      <c r="D2111" s="23" t="s">
        <v>1898</v>
      </c>
      <c r="E2111" s="23">
        <v>1000265943</v>
      </c>
      <c r="F2111" s="23" t="s">
        <v>32</v>
      </c>
      <c r="G2111" s="23">
        <v>1199849</v>
      </c>
      <c r="H2111" s="37" t="s">
        <v>278</v>
      </c>
      <c r="I2111" s="4" t="s">
        <v>3537</v>
      </c>
      <c r="J2111" s="4" t="s">
        <v>3574</v>
      </c>
      <c r="K2111" s="24">
        <v>4224.7501691010002</v>
      </c>
      <c r="L2111" s="24">
        <v>4224.7501691010002</v>
      </c>
      <c r="M2111" s="29">
        <v>0</v>
      </c>
      <c r="N2111" s="29">
        <v>0</v>
      </c>
      <c r="O2111" s="29">
        <v>10</v>
      </c>
      <c r="P2111" s="29">
        <v>0</v>
      </c>
      <c r="Q2111" s="29">
        <v>2852.2</v>
      </c>
      <c r="R2111" s="28">
        <v>0</v>
      </c>
      <c r="S2111" s="28">
        <v>140633.61000000002</v>
      </c>
      <c r="T2111" s="28">
        <v>0</v>
      </c>
      <c r="U2111" s="28">
        <v>161600</v>
      </c>
      <c r="V2111" s="29">
        <v>0</v>
      </c>
      <c r="W2111" s="29">
        <v>8</v>
      </c>
      <c r="X2111" s="32">
        <f t="shared" si="480"/>
        <v>10</v>
      </c>
      <c r="Y2111" s="33">
        <f t="shared" si="481"/>
        <v>2852.2</v>
      </c>
      <c r="Z2111" s="33">
        <f t="shared" si="482"/>
        <v>140633.61000000002</v>
      </c>
      <c r="AA2111" s="33">
        <f t="shared" si="483"/>
        <v>161600</v>
      </c>
      <c r="AB2111" s="5">
        <v>8</v>
      </c>
      <c r="AC2111" s="6">
        <v>536150.64</v>
      </c>
      <c r="AD2111" s="32">
        <v>1</v>
      </c>
      <c r="AE2111" s="67">
        <f t="shared" si="484"/>
        <v>0.8</v>
      </c>
      <c r="AF2111" s="70">
        <f>IF(C2111=Sheet6!$E$3,Sheet6!$E$4,IF('January 2023'!C2111=Sheet6!$F$3,Sheet6!$F$4,IF('January 2023'!C2111=Sheet6!$G$3,Sheet6!$G$4,IF('January 2023'!C2111=Sheet6!$H$3,Sheet6!$H$4,IF('January 2023'!C2111=Sheet6!$I$3,Sheet6!$I$4,IF('January 2023'!C2111=Sheet6!$J$3,Sheet6!$J$4,IF('January 2023'!C2111=Sheet6!$K$3,Sheet6!$K$4,IF('January 2023'!C2111=Sheet6!$L$3,Sheet6!$L$4))))))))</f>
        <v>0.13382829726409717</v>
      </c>
      <c r="AG2111" s="74">
        <f t="shared" si="485"/>
        <v>0.67511684379834691</v>
      </c>
      <c r="AH2111" s="71">
        <v>0.81</v>
      </c>
      <c r="AI2111" s="72">
        <f t="shared" si="486"/>
        <v>0</v>
      </c>
      <c r="AJ2111" s="73">
        <f t="shared" si="487"/>
        <v>0.8</v>
      </c>
      <c r="AK2111" s="73">
        <v>0.70834941809745677</v>
      </c>
      <c r="AL2111" s="95">
        <f t="shared" si="488"/>
        <v>1</v>
      </c>
      <c r="AM2111" s="107">
        <v>0</v>
      </c>
      <c r="AN2111" s="98">
        <f t="shared" si="489"/>
        <v>569.84763697181052</v>
      </c>
      <c r="AO2111" s="99" t="e">
        <f>SUMIF([1]Sheet1!$AB:$AB,E2111,[1]Sheet1!$AA:$AA)</f>
        <v>#VALUE!</v>
      </c>
      <c r="AP2111" s="100" t="str">
        <f t="shared" si="490"/>
        <v/>
      </c>
      <c r="AQ2111" s="97">
        <f t="shared" si="491"/>
        <v>1</v>
      </c>
      <c r="AR2111" s="100">
        <f t="shared" si="492"/>
        <v>1.1490852008989885</v>
      </c>
      <c r="AS2111" s="101">
        <f t="shared" si="493"/>
        <v>0.22423322591368555</v>
      </c>
      <c r="AT2111" s="100">
        <v>0.13382829726409717</v>
      </c>
      <c r="AU2111" s="108">
        <f t="shared" si="494"/>
        <v>0</v>
      </c>
    </row>
    <row r="2112" spans="1:47" hidden="1">
      <c r="A2112" s="21">
        <v>44927</v>
      </c>
      <c r="B2112" s="23" t="s">
        <v>13</v>
      </c>
      <c r="C2112" s="23" t="s">
        <v>1697</v>
      </c>
      <c r="D2112" s="23" t="s">
        <v>1875</v>
      </c>
      <c r="E2112" s="23">
        <v>1000273370</v>
      </c>
      <c r="F2112" s="23" t="s">
        <v>32</v>
      </c>
      <c r="G2112" s="23">
        <v>1199849</v>
      </c>
      <c r="H2112" s="37" t="s">
        <v>278</v>
      </c>
      <c r="I2112" s="4" t="s">
        <v>3537</v>
      </c>
      <c r="J2112" s="4" t="s">
        <v>3574</v>
      </c>
      <c r="K2112" s="24">
        <v>4096.0399999999936</v>
      </c>
      <c r="L2112" s="24">
        <v>4096.0399999999936</v>
      </c>
      <c r="M2112" s="29">
        <v>1</v>
      </c>
      <c r="N2112" s="29">
        <v>0</v>
      </c>
      <c r="O2112" s="29">
        <v>12</v>
      </c>
      <c r="P2112" s="29">
        <v>1200</v>
      </c>
      <c r="Q2112" s="29">
        <v>1880.4000000000003</v>
      </c>
      <c r="R2112" s="28">
        <v>59082</v>
      </c>
      <c r="S2112" s="28">
        <v>92622.01999999999</v>
      </c>
      <c r="T2112" s="28">
        <v>61500</v>
      </c>
      <c r="U2112" s="28">
        <v>97600</v>
      </c>
      <c r="V2112" s="29">
        <v>1</v>
      </c>
      <c r="W2112" s="29">
        <v>10</v>
      </c>
      <c r="X2112" s="32">
        <f t="shared" si="480"/>
        <v>13</v>
      </c>
      <c r="Y2112" s="33">
        <f t="shared" si="481"/>
        <v>3080.4000000000005</v>
      </c>
      <c r="Z2112" s="33">
        <f t="shared" si="482"/>
        <v>151704.01999999999</v>
      </c>
      <c r="AA2112" s="33">
        <f t="shared" si="483"/>
        <v>159100</v>
      </c>
      <c r="AB2112" s="5">
        <v>11</v>
      </c>
      <c r="AC2112" s="6">
        <v>114328.88</v>
      </c>
      <c r="AD2112" s="32">
        <v>0</v>
      </c>
      <c r="AE2112" s="67">
        <f t="shared" si="484"/>
        <v>0.84615384615384615</v>
      </c>
      <c r="AF2112" s="70">
        <f>IF(C2112=Sheet6!$E$3,Sheet6!$E$4,IF('January 2023'!C2112=Sheet6!$F$3,Sheet6!$F$4,IF('January 2023'!C2112=Sheet6!$G$3,Sheet6!$G$4,IF('January 2023'!C2112=Sheet6!$H$3,Sheet6!$H$4,IF('January 2023'!C2112=Sheet6!$I$3,Sheet6!$I$4,IF('January 2023'!C2112=Sheet6!$J$3,Sheet6!$J$4,IF('January 2023'!C2112=Sheet6!$K$3,Sheet6!$K$4,IF('January 2023'!C2112=Sheet6!$L$3,Sheet6!$L$4))))))))</f>
        <v>0.13382829726409717</v>
      </c>
      <c r="AG2112" s="74">
        <f t="shared" si="485"/>
        <v>0.75204343707581112</v>
      </c>
      <c r="AH2112" s="71">
        <v>0.81</v>
      </c>
      <c r="AI2112" s="72">
        <f t="shared" si="486"/>
        <v>0</v>
      </c>
      <c r="AJ2112" s="73">
        <f t="shared" si="487"/>
        <v>0.84615384615384615</v>
      </c>
      <c r="AK2112" s="73">
        <v>0.70834941809745677</v>
      </c>
      <c r="AL2112" s="95">
        <f t="shared" si="488"/>
        <v>1</v>
      </c>
      <c r="AM2112" s="107">
        <v>0</v>
      </c>
      <c r="AN2112" s="98">
        <f t="shared" si="489"/>
        <v>237.39239999999427</v>
      </c>
      <c r="AO2112" s="99" t="e">
        <f>SUMIF([1]Sheet1!$AB:$AB,E2112,[1]Sheet1!$AA:$AA)</f>
        <v>#VALUE!</v>
      </c>
      <c r="AP2112" s="100" t="str">
        <f t="shared" si="490"/>
        <v/>
      </c>
      <c r="AQ2112" s="97">
        <f t="shared" si="491"/>
        <v>1</v>
      </c>
      <c r="AR2112" s="100">
        <f t="shared" si="492"/>
        <v>1.0487526962040954</v>
      </c>
      <c r="AS2112" s="101">
        <f t="shared" si="493"/>
        <v>0.21129241770414808</v>
      </c>
      <c r="AT2112" s="100">
        <v>0.13382829726409717</v>
      </c>
      <c r="AU2112" s="108">
        <f t="shared" si="494"/>
        <v>0</v>
      </c>
    </row>
    <row r="2113" spans="1:47" hidden="1">
      <c r="A2113" s="21">
        <v>44927</v>
      </c>
      <c r="B2113" s="23" t="s">
        <v>13</v>
      </c>
      <c r="C2113" s="23" t="s">
        <v>1697</v>
      </c>
      <c r="D2113" s="23" t="s">
        <v>1883</v>
      </c>
      <c r="E2113" s="23">
        <v>1000533966</v>
      </c>
      <c r="F2113" s="23" t="s">
        <v>32</v>
      </c>
      <c r="G2113" s="23">
        <v>1199849</v>
      </c>
      <c r="H2113" s="37" t="s">
        <v>278</v>
      </c>
      <c r="I2113" s="4" t="s">
        <v>3536</v>
      </c>
      <c r="J2113" s="4" t="s">
        <v>3573</v>
      </c>
      <c r="K2113" s="24">
        <v>4034.6899999999878</v>
      </c>
      <c r="L2113" s="24">
        <v>4034.6899999999878</v>
      </c>
      <c r="M2113" s="29">
        <v>0</v>
      </c>
      <c r="N2113" s="29">
        <v>0</v>
      </c>
      <c r="O2113" s="29">
        <v>16</v>
      </c>
      <c r="P2113" s="29">
        <v>0</v>
      </c>
      <c r="Q2113" s="29">
        <v>1816.6999999999998</v>
      </c>
      <c r="R2113" s="28">
        <v>0</v>
      </c>
      <c r="S2113" s="28">
        <v>89499.000000000015</v>
      </c>
      <c r="T2113" s="28">
        <v>0</v>
      </c>
      <c r="U2113" s="28">
        <v>114500</v>
      </c>
      <c r="V2113" s="29">
        <v>0</v>
      </c>
      <c r="W2113" s="29">
        <v>13</v>
      </c>
      <c r="X2113" s="32">
        <f t="shared" si="480"/>
        <v>16</v>
      </c>
      <c r="Y2113" s="33">
        <f t="shared" si="481"/>
        <v>1816.6999999999998</v>
      </c>
      <c r="Z2113" s="33">
        <f t="shared" si="482"/>
        <v>89499.000000000015</v>
      </c>
      <c r="AA2113" s="33">
        <f t="shared" si="483"/>
        <v>114500</v>
      </c>
      <c r="AB2113" s="5">
        <v>13</v>
      </c>
      <c r="AC2113" s="6">
        <v>163467.54999999999</v>
      </c>
      <c r="AD2113" s="32">
        <v>1</v>
      </c>
      <c r="AE2113" s="67">
        <f t="shared" si="484"/>
        <v>0.8125</v>
      </c>
      <c r="AF2113" s="70">
        <f>IF(C2113=Sheet6!$E$3,Sheet6!$E$4,IF('January 2023'!C2113=Sheet6!$F$3,Sheet6!$F$4,IF('January 2023'!C2113=Sheet6!$G$3,Sheet6!$G$4,IF('January 2023'!C2113=Sheet6!$H$3,Sheet6!$H$4,IF('January 2023'!C2113=Sheet6!$I$3,Sheet6!$I$4,IF('January 2023'!C2113=Sheet6!$J$3,Sheet6!$J$4,IF('January 2023'!C2113=Sheet6!$K$3,Sheet6!$K$4,IF('January 2023'!C2113=Sheet6!$L$3,Sheet6!$L$4))))))))</f>
        <v>0.13382829726409717</v>
      </c>
      <c r="AG2113" s="74">
        <f t="shared" si="485"/>
        <v>0.45027003313761538</v>
      </c>
      <c r="AH2113" s="71">
        <v>0.81</v>
      </c>
      <c r="AI2113" s="72">
        <f t="shared" si="486"/>
        <v>0</v>
      </c>
      <c r="AJ2113" s="73">
        <f t="shared" si="487"/>
        <v>0.8125</v>
      </c>
      <c r="AK2113" s="73">
        <v>0.70834941809745677</v>
      </c>
      <c r="AL2113" s="95">
        <f t="shared" si="488"/>
        <v>1</v>
      </c>
      <c r="AM2113" s="107">
        <v>0</v>
      </c>
      <c r="AN2113" s="98">
        <f t="shared" si="489"/>
        <v>1451.3988999999906</v>
      </c>
      <c r="AO2113" s="99" t="e">
        <f>SUMIF([1]Sheet1!$AB:$AB,E2113,[1]Sheet1!$AA:$AA)</f>
        <v>#VALUE!</v>
      </c>
      <c r="AP2113" s="100" t="str">
        <f t="shared" si="490"/>
        <v/>
      </c>
      <c r="AQ2113" s="97">
        <f t="shared" si="491"/>
        <v>1</v>
      </c>
      <c r="AR2113" s="100">
        <f t="shared" si="492"/>
        <v>1.2793439032838354</v>
      </c>
      <c r="AS2113" s="101">
        <f t="shared" si="493"/>
        <v>0.42394977827398128</v>
      </c>
      <c r="AT2113" s="100">
        <v>0.13382829726409717</v>
      </c>
      <c r="AU2113" s="108">
        <f t="shared" si="494"/>
        <v>0</v>
      </c>
    </row>
    <row r="2114" spans="1:47" hidden="1">
      <c r="A2114" s="21">
        <v>44927</v>
      </c>
      <c r="B2114" s="22" t="s">
        <v>13</v>
      </c>
      <c r="C2114" s="22" t="s">
        <v>1697</v>
      </c>
      <c r="D2114" s="22" t="s">
        <v>1885</v>
      </c>
      <c r="E2114" s="22">
        <v>1000265847</v>
      </c>
      <c r="F2114" s="22" t="s">
        <v>32</v>
      </c>
      <c r="G2114" s="22">
        <v>1199849</v>
      </c>
      <c r="H2114" s="36" t="s">
        <v>278</v>
      </c>
      <c r="I2114" s="4" t="s">
        <v>3537</v>
      </c>
      <c r="J2114" s="4" t="s">
        <v>3574</v>
      </c>
      <c r="K2114" s="25">
        <v>4022.1300000000047</v>
      </c>
      <c r="L2114" s="25">
        <v>4022.1300000000047</v>
      </c>
      <c r="M2114" s="26">
        <v>1</v>
      </c>
      <c r="N2114" s="26">
        <v>0</v>
      </c>
      <c r="O2114" s="26">
        <v>30</v>
      </c>
      <c r="P2114" s="26">
        <v>1200</v>
      </c>
      <c r="Q2114" s="26">
        <v>4332.7000000000007</v>
      </c>
      <c r="R2114" s="27">
        <v>59082</v>
      </c>
      <c r="S2114" s="27">
        <v>213407.87999999992</v>
      </c>
      <c r="T2114" s="28">
        <v>15000</v>
      </c>
      <c r="U2114" s="27">
        <v>277800</v>
      </c>
      <c r="V2114" s="29">
        <v>1</v>
      </c>
      <c r="W2114" s="26">
        <v>14</v>
      </c>
      <c r="X2114" s="30">
        <f t="shared" si="480"/>
        <v>31</v>
      </c>
      <c r="Y2114" s="31">
        <f t="shared" si="481"/>
        <v>5532.7000000000007</v>
      </c>
      <c r="Z2114" s="31">
        <f t="shared" si="482"/>
        <v>272489.87999999989</v>
      </c>
      <c r="AA2114" s="31">
        <f t="shared" si="483"/>
        <v>292800</v>
      </c>
      <c r="AB2114" s="5">
        <v>15</v>
      </c>
      <c r="AC2114" s="6">
        <v>743403.63</v>
      </c>
      <c r="AD2114" s="30">
        <v>0</v>
      </c>
      <c r="AE2114" s="67">
        <f t="shared" si="484"/>
        <v>0.4838709677419355</v>
      </c>
      <c r="AF2114" s="70">
        <f>IF(C2114=Sheet6!$E$3,Sheet6!$E$4,IF('January 2023'!C2114=Sheet6!$F$3,Sheet6!$F$4,IF('January 2023'!C2114=Sheet6!$G$3,Sheet6!$G$4,IF('January 2023'!C2114=Sheet6!$H$3,Sheet6!$H$4,IF('January 2023'!C2114=Sheet6!$I$3,Sheet6!$I$4,IF('January 2023'!C2114=Sheet6!$J$3,Sheet6!$J$4,IF('January 2023'!C2114=Sheet6!$K$3,Sheet6!$K$4,IF('January 2023'!C2114=Sheet6!$L$3,Sheet6!$L$4))))))))</f>
        <v>0.13382829726409717</v>
      </c>
      <c r="AG2114" s="74">
        <f t="shared" si="485"/>
        <v>1.3755646883616379</v>
      </c>
      <c r="AH2114" s="71">
        <v>0.81</v>
      </c>
      <c r="AI2114" s="72">
        <f t="shared" si="486"/>
        <v>1</v>
      </c>
      <c r="AJ2114" s="73">
        <f t="shared" si="487"/>
        <v>0.4838709677419355</v>
      </c>
      <c r="AK2114" s="73">
        <v>0.70834941809745677</v>
      </c>
      <c r="AL2114" s="95">
        <f t="shared" si="488"/>
        <v>0</v>
      </c>
      <c r="AM2114" s="107">
        <v>0</v>
      </c>
      <c r="AN2114" s="98">
        <f t="shared" si="489"/>
        <v>0</v>
      </c>
      <c r="AO2114" s="99" t="e">
        <f>SUMIF([1]Sheet1!$AB:$AB,E2114,[1]Sheet1!$AA:$AA)</f>
        <v>#VALUE!</v>
      </c>
      <c r="AP2114" s="100">
        <f t="shared" si="490"/>
        <v>1</v>
      </c>
      <c r="AQ2114" s="97">
        <f t="shared" si="491"/>
        <v>0</v>
      </c>
      <c r="AR2114" s="100">
        <f t="shared" si="492"/>
        <v>1.0745353185226554</v>
      </c>
      <c r="AS2114" s="101">
        <f t="shared" si="493"/>
        <v>-0.47809284055718981</v>
      </c>
      <c r="AT2114" s="100">
        <v>0.13382829726409717</v>
      </c>
      <c r="AU2114" s="108">
        <f t="shared" si="494"/>
        <v>1</v>
      </c>
    </row>
    <row r="2115" spans="1:47" hidden="1">
      <c r="A2115" s="21">
        <v>44927</v>
      </c>
      <c r="B2115" s="22" t="s">
        <v>13</v>
      </c>
      <c r="C2115" s="22" t="s">
        <v>1697</v>
      </c>
      <c r="D2115" s="22" t="s">
        <v>1895</v>
      </c>
      <c r="E2115" s="22">
        <v>1000281933</v>
      </c>
      <c r="F2115" s="22" t="s">
        <v>32</v>
      </c>
      <c r="G2115" s="22">
        <v>1199849</v>
      </c>
      <c r="H2115" s="36" t="s">
        <v>278</v>
      </c>
      <c r="I2115" s="4" t="s">
        <v>3537</v>
      </c>
      <c r="J2115" s="4" t="s">
        <v>3574</v>
      </c>
      <c r="K2115" s="25">
        <v>4016.4399999999951</v>
      </c>
      <c r="L2115" s="25">
        <v>4016.4399999999951</v>
      </c>
      <c r="M2115" s="26">
        <v>0</v>
      </c>
      <c r="N2115" s="26">
        <v>0</v>
      </c>
      <c r="O2115" s="26">
        <v>21</v>
      </c>
      <c r="P2115" s="26">
        <v>0</v>
      </c>
      <c r="Q2115" s="26">
        <v>3500.8</v>
      </c>
      <c r="R2115" s="27">
        <v>0</v>
      </c>
      <c r="S2115" s="27">
        <v>172412.25000000003</v>
      </c>
      <c r="T2115" s="28">
        <v>0</v>
      </c>
      <c r="U2115" s="27">
        <v>179900</v>
      </c>
      <c r="V2115" s="29">
        <v>0</v>
      </c>
      <c r="W2115" s="26">
        <v>8</v>
      </c>
      <c r="X2115" s="30">
        <f t="shared" si="480"/>
        <v>21</v>
      </c>
      <c r="Y2115" s="31">
        <f t="shared" si="481"/>
        <v>3500.8</v>
      </c>
      <c r="Z2115" s="31">
        <f t="shared" si="482"/>
        <v>172412.25000000003</v>
      </c>
      <c r="AA2115" s="31">
        <f t="shared" si="483"/>
        <v>179900</v>
      </c>
      <c r="AB2115" s="5">
        <v>8</v>
      </c>
      <c r="AC2115" s="6">
        <v>199327.9</v>
      </c>
      <c r="AD2115" s="30">
        <v>1</v>
      </c>
      <c r="AE2115" s="67">
        <f t="shared" si="484"/>
        <v>0.38095238095238093</v>
      </c>
      <c r="AF2115" s="70">
        <f>IF(C2115=Sheet6!$E$3,Sheet6!$E$4,IF('January 2023'!C2115=Sheet6!$F$3,Sheet6!$F$4,IF('January 2023'!C2115=Sheet6!$G$3,Sheet6!$G$4,IF('January 2023'!C2115=Sheet6!$H$3,Sheet6!$H$4,IF('January 2023'!C2115=Sheet6!$I$3,Sheet6!$I$4,IF('January 2023'!C2115=Sheet6!$J$3,Sheet6!$J$4,IF('January 2023'!C2115=Sheet6!$K$3,Sheet6!$K$4,IF('January 2023'!C2115=Sheet6!$L$3,Sheet6!$L$4))))))))</f>
        <v>0.13382829726409717</v>
      </c>
      <c r="AG2115" s="74">
        <f t="shared" si="485"/>
        <v>0.87161765145253123</v>
      </c>
      <c r="AH2115" s="71">
        <v>0.81</v>
      </c>
      <c r="AI2115" s="72">
        <f t="shared" si="486"/>
        <v>1</v>
      </c>
      <c r="AJ2115" s="73">
        <f t="shared" si="487"/>
        <v>0.38095238095238093</v>
      </c>
      <c r="AK2115" s="73">
        <v>0.70834941809745677</v>
      </c>
      <c r="AL2115" s="95">
        <f t="shared" si="488"/>
        <v>0</v>
      </c>
      <c r="AM2115" s="107">
        <v>0</v>
      </c>
      <c r="AN2115" s="98">
        <f t="shared" si="489"/>
        <v>0</v>
      </c>
      <c r="AO2115" s="99" t="e">
        <f>SUMIF([1]Sheet1!$AB:$AB,E2115,[1]Sheet1!$AA:$AA)</f>
        <v>#VALUE!</v>
      </c>
      <c r="AP2115" s="100">
        <f t="shared" si="490"/>
        <v>1</v>
      </c>
      <c r="AQ2115" s="97">
        <f t="shared" si="491"/>
        <v>0</v>
      </c>
      <c r="AR2115" s="100">
        <f t="shared" si="492"/>
        <v>1.043429338692581</v>
      </c>
      <c r="AS2115" s="101">
        <f t="shared" si="493"/>
        <v>9.0528570352104709E-2</v>
      </c>
      <c r="AT2115" s="100">
        <v>0.13382829726409717</v>
      </c>
      <c r="AU2115" s="108">
        <f t="shared" si="494"/>
        <v>1</v>
      </c>
    </row>
    <row r="2116" spans="1:47" hidden="1">
      <c r="A2116" s="21">
        <v>44927</v>
      </c>
      <c r="B2116" s="22" t="s">
        <v>13</v>
      </c>
      <c r="C2116" s="22" t="s">
        <v>1697</v>
      </c>
      <c r="D2116" s="22" t="s">
        <v>1842</v>
      </c>
      <c r="E2116" s="22">
        <v>1000273375</v>
      </c>
      <c r="F2116" s="22" t="s">
        <v>32</v>
      </c>
      <c r="G2116" s="22">
        <v>1199849</v>
      </c>
      <c r="H2116" s="36" t="s">
        <v>278</v>
      </c>
      <c r="I2116" s="4" t="s">
        <v>3537</v>
      </c>
      <c r="J2116" s="4" t="s">
        <v>3574</v>
      </c>
      <c r="K2116" s="25">
        <v>4004.3925985140008</v>
      </c>
      <c r="L2116" s="25">
        <v>4004.3925985140008</v>
      </c>
      <c r="M2116" s="26">
        <v>0</v>
      </c>
      <c r="N2116" s="26">
        <v>1</v>
      </c>
      <c r="O2116" s="26">
        <v>20</v>
      </c>
      <c r="P2116" s="26">
        <v>0</v>
      </c>
      <c r="Q2116" s="26">
        <v>3664.1</v>
      </c>
      <c r="R2116" s="27">
        <v>0</v>
      </c>
      <c r="S2116" s="27">
        <v>180470.68</v>
      </c>
      <c r="T2116" s="28">
        <v>0</v>
      </c>
      <c r="U2116" s="27">
        <v>202750</v>
      </c>
      <c r="V2116" s="29">
        <v>0</v>
      </c>
      <c r="W2116" s="26">
        <v>17</v>
      </c>
      <c r="X2116" s="30">
        <f t="shared" ref="X2116:X2179" si="495">IFERROR(SUM(M2116,O2116),"")</f>
        <v>20</v>
      </c>
      <c r="Y2116" s="31">
        <f t="shared" ref="Y2116:Y2179" si="496">IFERROR(SUM(P2116:Q2116),"")</f>
        <v>3664.1</v>
      </c>
      <c r="Z2116" s="31">
        <f t="shared" ref="Z2116:Z2179" si="497">IFERROR(SUM(R2116:S2116),"")</f>
        <v>180470.68</v>
      </c>
      <c r="AA2116" s="31">
        <f t="shared" ref="AA2116:AA2179" si="498">IFERROR(SUM(T2116:U2116),"")</f>
        <v>202750</v>
      </c>
      <c r="AB2116" s="5">
        <v>17</v>
      </c>
      <c r="AC2116" s="6">
        <v>438166.5</v>
      </c>
      <c r="AD2116" s="30">
        <v>2</v>
      </c>
      <c r="AE2116" s="67">
        <f t="shared" si="484"/>
        <v>0.85</v>
      </c>
      <c r="AF2116" s="70">
        <f>IF(C2116=Sheet6!$E$3,Sheet6!$E$4,IF('January 2023'!C2116=Sheet6!$F$3,Sheet6!$F$4,IF('January 2023'!C2116=Sheet6!$G$3,Sheet6!$G$4,IF('January 2023'!C2116=Sheet6!$H$3,Sheet6!$H$4,IF('January 2023'!C2116=Sheet6!$I$3,Sheet6!$I$4,IF('January 2023'!C2116=Sheet6!$J$3,Sheet6!$J$4,IF('January 2023'!C2116=Sheet6!$K$3,Sheet6!$K$4,IF('January 2023'!C2116=Sheet6!$L$3,Sheet6!$L$4))))))))</f>
        <v>0.13382829726409717</v>
      </c>
      <c r="AG2116" s="74">
        <f t="shared" si="485"/>
        <v>0.91502017093921284</v>
      </c>
      <c r="AH2116" s="71">
        <v>0.81</v>
      </c>
      <c r="AI2116" s="72">
        <f t="shared" si="486"/>
        <v>1</v>
      </c>
      <c r="AJ2116" s="73">
        <f t="shared" si="487"/>
        <v>0.85</v>
      </c>
      <c r="AK2116" s="73">
        <v>0.70834941809745677</v>
      </c>
      <c r="AL2116" s="95">
        <f t="shared" si="488"/>
        <v>1</v>
      </c>
      <c r="AM2116" s="107">
        <v>0</v>
      </c>
      <c r="AN2116" s="98">
        <f t="shared" si="489"/>
        <v>0</v>
      </c>
      <c r="AO2116" s="99" t="e">
        <f>SUMIF([1]Sheet1!$AB:$AB,E2116,[1]Sheet1!$AA:$AA)</f>
        <v>#VALUE!</v>
      </c>
      <c r="AP2116" s="100">
        <f t="shared" si="490"/>
        <v>1</v>
      </c>
      <c r="AQ2116" s="97">
        <f t="shared" si="491"/>
        <v>0</v>
      </c>
      <c r="AR2116" s="100">
        <f t="shared" si="492"/>
        <v>1.1234511888579353</v>
      </c>
      <c r="AS2116" s="101">
        <f t="shared" si="493"/>
        <v>-2.7980498870649795E-2</v>
      </c>
      <c r="AT2116" s="100">
        <v>0.13382829726409717</v>
      </c>
      <c r="AU2116" s="108">
        <f t="shared" si="494"/>
        <v>1</v>
      </c>
    </row>
    <row r="2117" spans="1:47" hidden="1">
      <c r="A2117" s="21">
        <v>44927</v>
      </c>
      <c r="B2117" s="22" t="s">
        <v>13</v>
      </c>
      <c r="C2117" s="22" t="s">
        <v>1697</v>
      </c>
      <c r="D2117" s="22" t="s">
        <v>1917</v>
      </c>
      <c r="E2117" s="22">
        <v>1000280459</v>
      </c>
      <c r="F2117" s="22" t="s">
        <v>32</v>
      </c>
      <c r="G2117" s="22">
        <v>1199849</v>
      </c>
      <c r="H2117" s="36" t="s">
        <v>278</v>
      </c>
      <c r="I2117" s="4" t="s">
        <v>3537</v>
      </c>
      <c r="J2117" s="4" t="s">
        <v>3574</v>
      </c>
      <c r="K2117" s="25">
        <v>3975.9253525529998</v>
      </c>
      <c r="L2117" s="25">
        <v>3975.9253525529998</v>
      </c>
      <c r="M2117" s="26">
        <v>0</v>
      </c>
      <c r="N2117" s="26">
        <v>0</v>
      </c>
      <c r="O2117" s="26">
        <v>8</v>
      </c>
      <c r="P2117" s="26">
        <v>0</v>
      </c>
      <c r="Q2117" s="26">
        <v>7194.7</v>
      </c>
      <c r="R2117" s="27">
        <v>0</v>
      </c>
      <c r="S2117" s="27">
        <v>354314.3</v>
      </c>
      <c r="T2117" s="28">
        <v>0</v>
      </c>
      <c r="U2117" s="27">
        <v>186600</v>
      </c>
      <c r="V2117" s="29">
        <v>0</v>
      </c>
      <c r="W2117" s="26">
        <v>7</v>
      </c>
      <c r="X2117" s="30">
        <f t="shared" si="495"/>
        <v>8</v>
      </c>
      <c r="Y2117" s="31">
        <f t="shared" si="496"/>
        <v>7194.7</v>
      </c>
      <c r="Z2117" s="31">
        <f t="shared" si="497"/>
        <v>354314.3</v>
      </c>
      <c r="AA2117" s="31">
        <f t="shared" si="498"/>
        <v>186600</v>
      </c>
      <c r="AB2117" s="5">
        <v>7</v>
      </c>
      <c r="AC2117" s="6">
        <v>756643.34</v>
      </c>
      <c r="AD2117" s="30">
        <v>2</v>
      </c>
      <c r="AE2117" s="67">
        <f t="shared" ref="AE2117:AE2180" si="499">IFERROR((AB2117/X2117),"")</f>
        <v>0.875</v>
      </c>
      <c r="AF2117" s="70">
        <f>IF(C2117=Sheet6!$E$3,Sheet6!$E$4,IF('January 2023'!C2117=Sheet6!$F$3,Sheet6!$F$4,IF('January 2023'!C2117=Sheet6!$G$3,Sheet6!$G$4,IF('January 2023'!C2117=Sheet6!$H$3,Sheet6!$H$4,IF('January 2023'!C2117=Sheet6!$I$3,Sheet6!$I$4,IF('January 2023'!C2117=Sheet6!$J$3,Sheet6!$J$4,IF('January 2023'!C2117=Sheet6!$K$3,Sheet6!$K$4,IF('January 2023'!C2117=Sheet6!$L$3,Sheet6!$L$4))))))))</f>
        <v>0.13382829726409717</v>
      </c>
      <c r="AG2117" s="74">
        <f t="shared" ref="AG2117:AG2180" si="500">IFERROR(Y2117/L2117,0)</f>
        <v>1.809566166874883</v>
      </c>
      <c r="AH2117" s="71">
        <v>0.81</v>
      </c>
      <c r="AI2117" s="72">
        <f t="shared" ref="AI2117:AI2180" si="501">IF(AG2117&gt;AH2117,1,0)</f>
        <v>1</v>
      </c>
      <c r="AJ2117" s="73">
        <f t="shared" ref="AJ2117:AJ2180" si="502">IFERROR(AB2117/X2117,0)</f>
        <v>0.875</v>
      </c>
      <c r="AK2117" s="73">
        <v>0.70834941809745677</v>
      </c>
      <c r="AL2117" s="95">
        <f t="shared" ref="AL2117:AL2180" si="503">IF(AJ2117&gt;=AK2117,1,0)</f>
        <v>1</v>
      </c>
      <c r="AM2117" s="107">
        <v>1</v>
      </c>
      <c r="AN2117" s="98">
        <f t="shared" ref="AN2117:AN2180" si="504">IF(((AH2117*L2117)-(AG2117*L2117))&lt;0,0,((AH2117*L2117)-(AG2117*L2117)))</f>
        <v>0</v>
      </c>
      <c r="AO2117" s="99" t="e">
        <f>SUMIF([1]Sheet1!$AB:$AB,E2117,[1]Sheet1!$AA:$AA)</f>
        <v>#VALUE!</v>
      </c>
      <c r="AP2117" s="100">
        <f t="shared" ref="AP2117:AP2180" si="505">IF(AN2117=0,100%,IFERROR((AO2117/AN2117),""))</f>
        <v>1</v>
      </c>
      <c r="AQ2117" s="97">
        <f t="shared" ref="AQ2117:AQ2180" si="506">IF(AND(AN2117&gt;0,AP2117&gt;=100%),1,0)</f>
        <v>0</v>
      </c>
      <c r="AR2117" s="100">
        <f t="shared" ref="AR2117:AR2180" si="507">IFERROR(AA2117/Z2117,0)</f>
        <v>0.5266510552918694</v>
      </c>
      <c r="AS2117" s="101">
        <f t="shared" ref="AS2117:AS2180" si="508">1-(AR2117*AG2117)</f>
        <v>4.6990068594879864E-2</v>
      </c>
      <c r="AT2117" s="100">
        <v>0.13382829726409717</v>
      </c>
      <c r="AU2117" s="108">
        <f t="shared" ref="AU2117:AU2180" si="509">IF(AS2117&lt;=AT2117,1,0)</f>
        <v>1</v>
      </c>
    </row>
    <row r="2118" spans="1:47" hidden="1">
      <c r="A2118" s="21">
        <v>44927</v>
      </c>
      <c r="B2118" s="22" t="s">
        <v>13</v>
      </c>
      <c r="C2118" s="22" t="s">
        <v>1697</v>
      </c>
      <c r="D2118" s="22" t="s">
        <v>1942</v>
      </c>
      <c r="E2118" s="22">
        <v>1000280418</v>
      </c>
      <c r="F2118" s="22" t="s">
        <v>32</v>
      </c>
      <c r="G2118" s="22">
        <v>1199849</v>
      </c>
      <c r="H2118" s="36" t="s">
        <v>278</v>
      </c>
      <c r="I2118" s="4" t="s">
        <v>3537</v>
      </c>
      <c r="J2118" s="4" t="s">
        <v>3574</v>
      </c>
      <c r="K2118" s="25">
        <v>3949.3999999999651</v>
      </c>
      <c r="L2118" s="25">
        <v>3949.3999999999651</v>
      </c>
      <c r="M2118" s="26">
        <v>0</v>
      </c>
      <c r="N2118" s="26">
        <v>0</v>
      </c>
      <c r="O2118" s="26">
        <v>12</v>
      </c>
      <c r="P2118" s="26">
        <v>0</v>
      </c>
      <c r="Q2118" s="26">
        <v>3794.7000000000003</v>
      </c>
      <c r="R2118" s="27">
        <v>0</v>
      </c>
      <c r="S2118" s="27">
        <v>186899.99999999997</v>
      </c>
      <c r="T2118" s="28">
        <v>0</v>
      </c>
      <c r="U2118" s="27">
        <v>204900</v>
      </c>
      <c r="V2118" s="29">
        <v>0</v>
      </c>
      <c r="W2118" s="26">
        <v>11</v>
      </c>
      <c r="X2118" s="30">
        <f t="shared" si="495"/>
        <v>12</v>
      </c>
      <c r="Y2118" s="31">
        <f t="shared" si="496"/>
        <v>3794.7000000000003</v>
      </c>
      <c r="Z2118" s="31">
        <f t="shared" si="497"/>
        <v>186899.99999999997</v>
      </c>
      <c r="AA2118" s="31">
        <f t="shared" si="498"/>
        <v>204900</v>
      </c>
      <c r="AB2118" s="5">
        <v>11</v>
      </c>
      <c r="AC2118" s="6">
        <v>1898049.37</v>
      </c>
      <c r="AD2118" s="30">
        <v>2</v>
      </c>
      <c r="AE2118" s="67">
        <f t="shared" si="499"/>
        <v>0.91666666666666663</v>
      </c>
      <c r="AF2118" s="70">
        <f>IF(C2118=Sheet6!$E$3,Sheet6!$E$4,IF('January 2023'!C2118=Sheet6!$F$3,Sheet6!$F$4,IF('January 2023'!C2118=Sheet6!$G$3,Sheet6!$G$4,IF('January 2023'!C2118=Sheet6!$H$3,Sheet6!$H$4,IF('January 2023'!C2118=Sheet6!$I$3,Sheet6!$I$4,IF('January 2023'!C2118=Sheet6!$J$3,Sheet6!$J$4,IF('January 2023'!C2118=Sheet6!$K$3,Sheet6!$K$4,IF('January 2023'!C2118=Sheet6!$L$3,Sheet6!$L$4))))))))</f>
        <v>0.13382829726409717</v>
      </c>
      <c r="AG2118" s="74">
        <f t="shared" si="500"/>
        <v>0.96082949308756616</v>
      </c>
      <c r="AH2118" s="71">
        <v>0.81</v>
      </c>
      <c r="AI2118" s="72">
        <f t="shared" si="501"/>
        <v>1</v>
      </c>
      <c r="AJ2118" s="73">
        <f t="shared" si="502"/>
        <v>0.91666666666666663</v>
      </c>
      <c r="AK2118" s="73">
        <v>0.70834941809745677</v>
      </c>
      <c r="AL2118" s="95">
        <f t="shared" si="503"/>
        <v>1</v>
      </c>
      <c r="AM2118" s="107">
        <v>0</v>
      </c>
      <c r="AN2118" s="98">
        <f t="shared" si="504"/>
        <v>0</v>
      </c>
      <c r="AO2118" s="99" t="e">
        <f>SUMIF([1]Sheet1!$AB:$AB,E2118,[1]Sheet1!$AA:$AA)</f>
        <v>#VALUE!</v>
      </c>
      <c r="AP2118" s="100">
        <f t="shared" si="505"/>
        <v>1</v>
      </c>
      <c r="AQ2118" s="97">
        <f t="shared" si="506"/>
        <v>0</v>
      </c>
      <c r="AR2118" s="100">
        <f t="shared" si="507"/>
        <v>1.0963081861958268</v>
      </c>
      <c r="AS2118" s="101">
        <f t="shared" si="508"/>
        <v>-5.3365238810285431E-2</v>
      </c>
      <c r="AT2118" s="100">
        <v>0.13382829726409717</v>
      </c>
      <c r="AU2118" s="108">
        <f t="shared" si="509"/>
        <v>1</v>
      </c>
    </row>
    <row r="2119" spans="1:47" hidden="1">
      <c r="A2119" s="21">
        <v>44927</v>
      </c>
      <c r="B2119" s="22" t="s">
        <v>13</v>
      </c>
      <c r="C2119" s="22" t="s">
        <v>1697</v>
      </c>
      <c r="D2119" s="22" t="s">
        <v>1841</v>
      </c>
      <c r="E2119" s="22">
        <v>1000280982</v>
      </c>
      <c r="F2119" s="22" t="s">
        <v>32</v>
      </c>
      <c r="G2119" s="22">
        <v>1199849</v>
      </c>
      <c r="H2119" s="36" t="s">
        <v>278</v>
      </c>
      <c r="I2119" s="4" t="s">
        <v>3537</v>
      </c>
      <c r="J2119" s="4" t="s">
        <v>3574</v>
      </c>
      <c r="K2119" s="25">
        <v>3944</v>
      </c>
      <c r="L2119" s="25">
        <v>3944</v>
      </c>
      <c r="M2119" s="26">
        <v>1</v>
      </c>
      <c r="N2119" s="26">
        <v>0</v>
      </c>
      <c r="O2119" s="26">
        <v>20</v>
      </c>
      <c r="P2119" s="26">
        <v>1200</v>
      </c>
      <c r="Q2119" s="26">
        <v>3111.2999999999997</v>
      </c>
      <c r="R2119" s="27">
        <v>59082</v>
      </c>
      <c r="S2119" s="27">
        <v>153271.66</v>
      </c>
      <c r="T2119" s="28">
        <v>0</v>
      </c>
      <c r="U2119" s="27">
        <v>158300</v>
      </c>
      <c r="V2119" s="29">
        <v>0</v>
      </c>
      <c r="W2119" s="26">
        <v>15</v>
      </c>
      <c r="X2119" s="30">
        <f t="shared" si="495"/>
        <v>21</v>
      </c>
      <c r="Y2119" s="31">
        <f t="shared" si="496"/>
        <v>4311.2999999999993</v>
      </c>
      <c r="Z2119" s="31">
        <f t="shared" si="497"/>
        <v>212353.66</v>
      </c>
      <c r="AA2119" s="31">
        <f t="shared" si="498"/>
        <v>158300</v>
      </c>
      <c r="AB2119" s="5">
        <v>15</v>
      </c>
      <c r="AC2119" s="6">
        <v>95959.02</v>
      </c>
      <c r="AD2119" s="30">
        <v>0</v>
      </c>
      <c r="AE2119" s="67">
        <f t="shared" si="499"/>
        <v>0.7142857142857143</v>
      </c>
      <c r="AF2119" s="70">
        <f>IF(C2119=Sheet6!$E$3,Sheet6!$E$4,IF('January 2023'!C2119=Sheet6!$F$3,Sheet6!$F$4,IF('January 2023'!C2119=Sheet6!$G$3,Sheet6!$G$4,IF('January 2023'!C2119=Sheet6!$H$3,Sheet6!$H$4,IF('January 2023'!C2119=Sheet6!$I$3,Sheet6!$I$4,IF('January 2023'!C2119=Sheet6!$J$3,Sheet6!$J$4,IF('January 2023'!C2119=Sheet6!$K$3,Sheet6!$K$4,IF('January 2023'!C2119=Sheet6!$L$3,Sheet6!$L$4))))))))</f>
        <v>0.13382829726409717</v>
      </c>
      <c r="AG2119" s="74">
        <f t="shared" si="500"/>
        <v>1.0931288032454358</v>
      </c>
      <c r="AH2119" s="71">
        <v>0.81</v>
      </c>
      <c r="AI2119" s="72">
        <f t="shared" si="501"/>
        <v>1</v>
      </c>
      <c r="AJ2119" s="73">
        <f t="shared" si="502"/>
        <v>0.7142857142857143</v>
      </c>
      <c r="AK2119" s="73">
        <v>0.70834941809745677</v>
      </c>
      <c r="AL2119" s="95">
        <f t="shared" si="503"/>
        <v>1</v>
      </c>
      <c r="AM2119" s="107">
        <v>0</v>
      </c>
      <c r="AN2119" s="98">
        <f t="shared" si="504"/>
        <v>0</v>
      </c>
      <c r="AO2119" s="99" t="e">
        <f>SUMIF([1]Sheet1!$AB:$AB,E2119,[1]Sheet1!$AA:$AA)</f>
        <v>#VALUE!</v>
      </c>
      <c r="AP2119" s="100">
        <f t="shared" si="505"/>
        <v>1</v>
      </c>
      <c r="AQ2119" s="97">
        <f t="shared" si="506"/>
        <v>0</v>
      </c>
      <c r="AR2119" s="100">
        <f t="shared" si="507"/>
        <v>0.74545454031731784</v>
      </c>
      <c r="AS2119" s="101">
        <f t="shared" si="508"/>
        <v>0.18512217046905388</v>
      </c>
      <c r="AT2119" s="100">
        <v>0.13382829726409717</v>
      </c>
      <c r="AU2119" s="108">
        <f t="shared" si="509"/>
        <v>0</v>
      </c>
    </row>
    <row r="2120" spans="1:47" hidden="1">
      <c r="A2120" s="21">
        <v>44927</v>
      </c>
      <c r="B2120" s="23" t="s">
        <v>13</v>
      </c>
      <c r="C2120" s="23" t="s">
        <v>1697</v>
      </c>
      <c r="D2120" s="23" t="s">
        <v>1937</v>
      </c>
      <c r="E2120" s="23">
        <v>1000280446</v>
      </c>
      <c r="F2120" s="23" t="s">
        <v>32</v>
      </c>
      <c r="G2120" s="23">
        <v>1199849</v>
      </c>
      <c r="H2120" s="37" t="s">
        <v>278</v>
      </c>
      <c r="I2120" s="4" t="s">
        <v>3537</v>
      </c>
      <c r="J2120" s="4" t="s">
        <v>3574</v>
      </c>
      <c r="K2120" s="24">
        <v>3829.8199999999997</v>
      </c>
      <c r="L2120" s="24">
        <v>3829.8199999999997</v>
      </c>
      <c r="M2120" s="29">
        <v>1</v>
      </c>
      <c r="N2120" s="29">
        <v>0</v>
      </c>
      <c r="O2120" s="29">
        <v>9</v>
      </c>
      <c r="P2120" s="29">
        <v>1200</v>
      </c>
      <c r="Q2120" s="29">
        <v>3060.5</v>
      </c>
      <c r="R2120" s="28">
        <v>59082</v>
      </c>
      <c r="S2120" s="28">
        <v>150746.28000000003</v>
      </c>
      <c r="T2120" s="28">
        <v>40000</v>
      </c>
      <c r="U2120" s="28">
        <v>157900</v>
      </c>
      <c r="V2120" s="29">
        <v>1</v>
      </c>
      <c r="W2120" s="29">
        <v>8</v>
      </c>
      <c r="X2120" s="32">
        <f t="shared" si="495"/>
        <v>10</v>
      </c>
      <c r="Y2120" s="33">
        <f t="shared" si="496"/>
        <v>4260.5</v>
      </c>
      <c r="Z2120" s="33">
        <f t="shared" si="497"/>
        <v>209828.28000000003</v>
      </c>
      <c r="AA2120" s="33">
        <f t="shared" si="498"/>
        <v>197900</v>
      </c>
      <c r="AB2120" s="5">
        <v>9</v>
      </c>
      <c r="AC2120" s="6">
        <v>406387.14</v>
      </c>
      <c r="AD2120" s="32">
        <v>1</v>
      </c>
      <c r="AE2120" s="67">
        <f t="shared" si="499"/>
        <v>0.9</v>
      </c>
      <c r="AF2120" s="70">
        <f>IF(C2120=Sheet6!$E$3,Sheet6!$E$4,IF('January 2023'!C2120=Sheet6!$F$3,Sheet6!$F$4,IF('January 2023'!C2120=Sheet6!$G$3,Sheet6!$G$4,IF('January 2023'!C2120=Sheet6!$H$3,Sheet6!$H$4,IF('January 2023'!C2120=Sheet6!$I$3,Sheet6!$I$4,IF('January 2023'!C2120=Sheet6!$J$3,Sheet6!$J$4,IF('January 2023'!C2120=Sheet6!$K$3,Sheet6!$K$4,IF('January 2023'!C2120=Sheet6!$L$3,Sheet6!$L$4))))))))</f>
        <v>0.13382829726409717</v>
      </c>
      <c r="AG2120" s="74">
        <f t="shared" si="500"/>
        <v>1.1124543712237129</v>
      </c>
      <c r="AH2120" s="71">
        <v>0.81</v>
      </c>
      <c r="AI2120" s="72">
        <f t="shared" si="501"/>
        <v>1</v>
      </c>
      <c r="AJ2120" s="73">
        <f t="shared" si="502"/>
        <v>0.9</v>
      </c>
      <c r="AK2120" s="73">
        <v>0.70834941809745677</v>
      </c>
      <c r="AL2120" s="95">
        <f t="shared" si="503"/>
        <v>1</v>
      </c>
      <c r="AM2120" s="107">
        <v>0</v>
      </c>
      <c r="AN2120" s="98">
        <f t="shared" si="504"/>
        <v>0</v>
      </c>
      <c r="AO2120" s="99" t="e">
        <f>SUMIF([1]Sheet1!$AB:$AB,E2120,[1]Sheet1!$AA:$AA)</f>
        <v>#VALUE!</v>
      </c>
      <c r="AP2120" s="100">
        <f t="shared" si="505"/>
        <v>1</v>
      </c>
      <c r="AQ2120" s="97">
        <f t="shared" si="506"/>
        <v>0</v>
      </c>
      <c r="AR2120" s="100">
        <f t="shared" si="507"/>
        <v>0.94315218139328016</v>
      </c>
      <c r="AS2120" s="101">
        <f t="shared" si="508"/>
        <v>-4.9213766920134683E-2</v>
      </c>
      <c r="AT2120" s="100">
        <v>0.13382829726409717</v>
      </c>
      <c r="AU2120" s="108">
        <f t="shared" si="509"/>
        <v>1</v>
      </c>
    </row>
    <row r="2121" spans="1:47" hidden="1">
      <c r="A2121" s="21">
        <v>44927</v>
      </c>
      <c r="B2121" s="22" t="s">
        <v>13</v>
      </c>
      <c r="C2121" s="22" t="s">
        <v>1697</v>
      </c>
      <c r="D2121" s="22" t="s">
        <v>1921</v>
      </c>
      <c r="E2121" s="22">
        <v>1000274980</v>
      </c>
      <c r="F2121" s="22" t="s">
        <v>32</v>
      </c>
      <c r="G2121" s="22">
        <v>1199849</v>
      </c>
      <c r="H2121" s="36" t="s">
        <v>278</v>
      </c>
      <c r="I2121" s="4" t="s">
        <v>3537</v>
      </c>
      <c r="J2121" s="4" t="s">
        <v>3574</v>
      </c>
      <c r="K2121" s="25">
        <v>3692.3800000000047</v>
      </c>
      <c r="L2121" s="25">
        <v>3692.3800000000047</v>
      </c>
      <c r="M2121" s="26">
        <v>0</v>
      </c>
      <c r="N2121" s="26">
        <v>0</v>
      </c>
      <c r="O2121" s="26">
        <v>14</v>
      </c>
      <c r="P2121" s="26">
        <v>0</v>
      </c>
      <c r="Q2121" s="26">
        <v>1469.6000000000001</v>
      </c>
      <c r="R2121" s="27">
        <v>0</v>
      </c>
      <c r="S2121" s="27">
        <v>72399.999999999985</v>
      </c>
      <c r="T2121" s="28">
        <v>0</v>
      </c>
      <c r="U2121" s="27">
        <v>72400</v>
      </c>
      <c r="V2121" s="29">
        <v>0</v>
      </c>
      <c r="W2121" s="26">
        <v>6</v>
      </c>
      <c r="X2121" s="30">
        <f t="shared" si="495"/>
        <v>14</v>
      </c>
      <c r="Y2121" s="31">
        <f t="shared" si="496"/>
        <v>1469.6000000000001</v>
      </c>
      <c r="Z2121" s="31">
        <f t="shared" si="497"/>
        <v>72399.999999999985</v>
      </c>
      <c r="AA2121" s="31">
        <f t="shared" si="498"/>
        <v>72400</v>
      </c>
      <c r="AB2121" s="5">
        <v>6</v>
      </c>
      <c r="AC2121" s="6">
        <v>37003.14</v>
      </c>
      <c r="AD2121" s="30">
        <v>1</v>
      </c>
      <c r="AE2121" s="67">
        <f t="shared" si="499"/>
        <v>0.42857142857142855</v>
      </c>
      <c r="AF2121" s="70">
        <f>IF(C2121=Sheet6!$E$3,Sheet6!$E$4,IF('January 2023'!C2121=Sheet6!$F$3,Sheet6!$F$4,IF('January 2023'!C2121=Sheet6!$G$3,Sheet6!$G$4,IF('January 2023'!C2121=Sheet6!$H$3,Sheet6!$H$4,IF('January 2023'!C2121=Sheet6!$I$3,Sheet6!$I$4,IF('January 2023'!C2121=Sheet6!$J$3,Sheet6!$J$4,IF('January 2023'!C2121=Sheet6!$K$3,Sheet6!$K$4,IF('January 2023'!C2121=Sheet6!$L$3,Sheet6!$L$4))))))))</f>
        <v>0.13382829726409717</v>
      </c>
      <c r="AG2121" s="74">
        <f t="shared" si="500"/>
        <v>0.39800887232624982</v>
      </c>
      <c r="AH2121" s="71">
        <v>0.81</v>
      </c>
      <c r="AI2121" s="72">
        <f t="shared" si="501"/>
        <v>0</v>
      </c>
      <c r="AJ2121" s="73">
        <f t="shared" si="502"/>
        <v>0.42857142857142855</v>
      </c>
      <c r="AK2121" s="73">
        <v>0.70834941809745677</v>
      </c>
      <c r="AL2121" s="95">
        <f t="shared" si="503"/>
        <v>0</v>
      </c>
      <c r="AM2121" s="107">
        <v>0</v>
      </c>
      <c r="AN2121" s="98">
        <f t="shared" si="504"/>
        <v>1521.227800000004</v>
      </c>
      <c r="AO2121" s="99" t="e">
        <f>SUMIF([1]Sheet1!$AB:$AB,E2121,[1]Sheet1!$AA:$AA)</f>
        <v>#VALUE!</v>
      </c>
      <c r="AP2121" s="100" t="str">
        <f t="shared" si="505"/>
        <v/>
      </c>
      <c r="AQ2121" s="97">
        <f t="shared" si="506"/>
        <v>1</v>
      </c>
      <c r="AR2121" s="100">
        <f t="shared" si="507"/>
        <v>1.0000000000000002</v>
      </c>
      <c r="AS2121" s="101">
        <f t="shared" si="508"/>
        <v>0.60199112767375007</v>
      </c>
      <c r="AT2121" s="100">
        <v>0.13382829726409717</v>
      </c>
      <c r="AU2121" s="108">
        <f t="shared" si="509"/>
        <v>0</v>
      </c>
    </row>
    <row r="2122" spans="1:47" hidden="1">
      <c r="A2122" s="21">
        <v>44927</v>
      </c>
      <c r="B2122" s="22" t="s">
        <v>13</v>
      </c>
      <c r="C2122" s="22" t="s">
        <v>1697</v>
      </c>
      <c r="D2122" s="22" t="s">
        <v>1991</v>
      </c>
      <c r="E2122" s="22">
        <v>1000282006</v>
      </c>
      <c r="F2122" s="22" t="s">
        <v>32</v>
      </c>
      <c r="G2122" s="22">
        <v>1199849</v>
      </c>
      <c r="H2122" s="36" t="s">
        <v>278</v>
      </c>
      <c r="I2122" s="4" t="s">
        <v>3537</v>
      </c>
      <c r="J2122" s="4" t="s">
        <v>3574</v>
      </c>
      <c r="K2122" s="25">
        <v>3587.25</v>
      </c>
      <c r="L2122" s="25">
        <v>3587.25</v>
      </c>
      <c r="M2122" s="26">
        <v>0</v>
      </c>
      <c r="N2122" s="26">
        <v>0</v>
      </c>
      <c r="O2122" s="26">
        <v>17</v>
      </c>
      <c r="P2122" s="26">
        <v>0</v>
      </c>
      <c r="Q2122" s="26">
        <v>2749.5</v>
      </c>
      <c r="R2122" s="27">
        <v>0</v>
      </c>
      <c r="S2122" s="27">
        <v>135400</v>
      </c>
      <c r="T2122" s="28">
        <v>0</v>
      </c>
      <c r="U2122" s="27">
        <v>135400</v>
      </c>
      <c r="V2122" s="29">
        <v>0</v>
      </c>
      <c r="W2122" s="26">
        <v>7</v>
      </c>
      <c r="X2122" s="30">
        <f t="shared" si="495"/>
        <v>17</v>
      </c>
      <c r="Y2122" s="31">
        <f t="shared" si="496"/>
        <v>2749.5</v>
      </c>
      <c r="Z2122" s="31">
        <f t="shared" si="497"/>
        <v>135400</v>
      </c>
      <c r="AA2122" s="31">
        <f t="shared" si="498"/>
        <v>135400</v>
      </c>
      <c r="AB2122" s="5">
        <v>7</v>
      </c>
      <c r="AC2122" s="6">
        <v>258899.21</v>
      </c>
      <c r="AD2122" s="30">
        <v>1</v>
      </c>
      <c r="AE2122" s="67">
        <f t="shared" si="499"/>
        <v>0.41176470588235292</v>
      </c>
      <c r="AF2122" s="70">
        <f>IF(C2122=Sheet6!$E$3,Sheet6!$E$4,IF('January 2023'!C2122=Sheet6!$F$3,Sheet6!$F$4,IF('January 2023'!C2122=Sheet6!$G$3,Sheet6!$G$4,IF('January 2023'!C2122=Sheet6!$H$3,Sheet6!$H$4,IF('January 2023'!C2122=Sheet6!$I$3,Sheet6!$I$4,IF('January 2023'!C2122=Sheet6!$J$3,Sheet6!$J$4,IF('January 2023'!C2122=Sheet6!$K$3,Sheet6!$K$4,IF('January 2023'!C2122=Sheet6!$L$3,Sheet6!$L$4))))))))</f>
        <v>0.13382829726409717</v>
      </c>
      <c r="AG2122" s="74">
        <f t="shared" si="500"/>
        <v>0.7664645619903826</v>
      </c>
      <c r="AH2122" s="71">
        <v>0.81</v>
      </c>
      <c r="AI2122" s="72">
        <f t="shared" si="501"/>
        <v>0</v>
      </c>
      <c r="AJ2122" s="73">
        <f t="shared" si="502"/>
        <v>0.41176470588235292</v>
      </c>
      <c r="AK2122" s="73">
        <v>0.70834941809745677</v>
      </c>
      <c r="AL2122" s="95">
        <f t="shared" si="503"/>
        <v>0</v>
      </c>
      <c r="AM2122" s="107">
        <v>0</v>
      </c>
      <c r="AN2122" s="98">
        <f t="shared" si="504"/>
        <v>156.17250000000013</v>
      </c>
      <c r="AO2122" s="99" t="e">
        <f>SUMIF([1]Sheet1!$AB:$AB,E2122,[1]Sheet1!$AA:$AA)</f>
        <v>#VALUE!</v>
      </c>
      <c r="AP2122" s="100" t="str">
        <f t="shared" si="505"/>
        <v/>
      </c>
      <c r="AQ2122" s="97">
        <f t="shared" si="506"/>
        <v>1</v>
      </c>
      <c r="AR2122" s="100">
        <f t="shared" si="507"/>
        <v>1</v>
      </c>
      <c r="AS2122" s="101">
        <f t="shared" si="508"/>
        <v>0.2335354380096174</v>
      </c>
      <c r="AT2122" s="100">
        <v>0.13382829726409717</v>
      </c>
      <c r="AU2122" s="108">
        <f t="shared" si="509"/>
        <v>0</v>
      </c>
    </row>
    <row r="2123" spans="1:47" hidden="1">
      <c r="A2123" s="21">
        <v>44927</v>
      </c>
      <c r="B2123" s="22" t="s">
        <v>13</v>
      </c>
      <c r="C2123" s="22" t="s">
        <v>1697</v>
      </c>
      <c r="D2123" s="22" t="s">
        <v>2029</v>
      </c>
      <c r="E2123" s="22">
        <v>1000282012</v>
      </c>
      <c r="F2123" s="22" t="s">
        <v>32</v>
      </c>
      <c r="G2123" s="22">
        <v>1199849</v>
      </c>
      <c r="H2123" s="36" t="s">
        <v>278</v>
      </c>
      <c r="I2123" s="4" t="s">
        <v>3538</v>
      </c>
      <c r="J2123" s="4" t="s">
        <v>3575</v>
      </c>
      <c r="K2123" s="25">
        <v>3487.309677419375</v>
      </c>
      <c r="L2123" s="25">
        <v>3487.309677419375</v>
      </c>
      <c r="M2123" s="26">
        <v>1</v>
      </c>
      <c r="N2123" s="26">
        <v>0</v>
      </c>
      <c r="O2123" s="26">
        <v>28</v>
      </c>
      <c r="P2123" s="26">
        <v>1111</v>
      </c>
      <c r="Q2123" s="26">
        <v>3960.7</v>
      </c>
      <c r="R2123" s="27">
        <v>54700.09</v>
      </c>
      <c r="S2123" s="27">
        <v>185908.53999999998</v>
      </c>
      <c r="T2123" s="28">
        <v>0</v>
      </c>
      <c r="U2123" s="27">
        <v>219800</v>
      </c>
      <c r="V2123" s="29">
        <v>0</v>
      </c>
      <c r="W2123" s="26">
        <v>18</v>
      </c>
      <c r="X2123" s="30">
        <f t="shared" si="495"/>
        <v>29</v>
      </c>
      <c r="Y2123" s="31">
        <f t="shared" si="496"/>
        <v>5071.7</v>
      </c>
      <c r="Z2123" s="31">
        <f t="shared" si="497"/>
        <v>240608.62999999998</v>
      </c>
      <c r="AA2123" s="31">
        <f t="shared" si="498"/>
        <v>219800</v>
      </c>
      <c r="AB2123" s="5">
        <v>18</v>
      </c>
      <c r="AC2123" s="6">
        <v>177692.66999999998</v>
      </c>
      <c r="AD2123" s="30">
        <v>2</v>
      </c>
      <c r="AE2123" s="67">
        <f t="shared" si="499"/>
        <v>0.62068965517241381</v>
      </c>
      <c r="AF2123" s="70">
        <f>IF(C2123=Sheet6!$E$3,Sheet6!$E$4,IF('January 2023'!C2123=Sheet6!$F$3,Sheet6!$F$4,IF('January 2023'!C2123=Sheet6!$G$3,Sheet6!$G$4,IF('January 2023'!C2123=Sheet6!$H$3,Sheet6!$H$4,IF('January 2023'!C2123=Sheet6!$I$3,Sheet6!$I$4,IF('January 2023'!C2123=Sheet6!$J$3,Sheet6!$J$4,IF('January 2023'!C2123=Sheet6!$K$3,Sheet6!$K$4,IF('January 2023'!C2123=Sheet6!$L$3,Sheet6!$L$4))))))))</f>
        <v>0.13382829726409717</v>
      </c>
      <c r="AG2123" s="74">
        <f t="shared" si="500"/>
        <v>1.4543302629071591</v>
      </c>
      <c r="AH2123" s="71">
        <v>0.81</v>
      </c>
      <c r="AI2123" s="72">
        <f t="shared" si="501"/>
        <v>1</v>
      </c>
      <c r="AJ2123" s="73">
        <f t="shared" si="502"/>
        <v>0.62068965517241381</v>
      </c>
      <c r="AK2123" s="73">
        <v>0.70834941809745677</v>
      </c>
      <c r="AL2123" s="95">
        <f t="shared" si="503"/>
        <v>0</v>
      </c>
      <c r="AM2123" s="107">
        <v>0</v>
      </c>
      <c r="AN2123" s="98">
        <f t="shared" si="504"/>
        <v>0</v>
      </c>
      <c r="AO2123" s="99" t="e">
        <f>SUMIF([1]Sheet1!$AB:$AB,E2123,[1]Sheet1!$AA:$AA)</f>
        <v>#VALUE!</v>
      </c>
      <c r="AP2123" s="100">
        <f t="shared" si="505"/>
        <v>1</v>
      </c>
      <c r="AQ2123" s="97">
        <f t="shared" si="506"/>
        <v>0</v>
      </c>
      <c r="AR2123" s="100">
        <f t="shared" si="507"/>
        <v>0.91351669306292138</v>
      </c>
      <c r="AS2123" s="101">
        <f t="shared" si="508"/>
        <v>-0.32855497239227693</v>
      </c>
      <c r="AT2123" s="100">
        <v>0.13382829726409717</v>
      </c>
      <c r="AU2123" s="108">
        <f t="shared" si="509"/>
        <v>1</v>
      </c>
    </row>
    <row r="2124" spans="1:47" hidden="1">
      <c r="A2124" s="21">
        <v>44927</v>
      </c>
      <c r="B2124" s="23" t="s">
        <v>13</v>
      </c>
      <c r="C2124" s="23" t="s">
        <v>1697</v>
      </c>
      <c r="D2124" s="23" t="s">
        <v>1868</v>
      </c>
      <c r="E2124" s="23">
        <v>1000279979</v>
      </c>
      <c r="F2124" s="23" t="s">
        <v>32</v>
      </c>
      <c r="G2124" s="23">
        <v>1199849</v>
      </c>
      <c r="H2124" s="37" t="s">
        <v>278</v>
      </c>
      <c r="I2124" s="4" t="s">
        <v>3537</v>
      </c>
      <c r="J2124" s="4" t="s">
        <v>3574</v>
      </c>
      <c r="K2124" s="24">
        <v>3403.6800000000003</v>
      </c>
      <c r="L2124" s="24">
        <v>3403.6800000000003</v>
      </c>
      <c r="M2124" s="29">
        <v>0</v>
      </c>
      <c r="N2124" s="29">
        <v>0</v>
      </c>
      <c r="O2124" s="29">
        <v>16</v>
      </c>
      <c r="P2124" s="29">
        <v>0</v>
      </c>
      <c r="Q2124" s="29">
        <v>2742.7999999999997</v>
      </c>
      <c r="R2124" s="28">
        <v>0</v>
      </c>
      <c r="S2124" s="28">
        <v>135100</v>
      </c>
      <c r="T2124" s="28">
        <v>0</v>
      </c>
      <c r="U2124" s="28">
        <v>142300</v>
      </c>
      <c r="V2124" s="29">
        <v>0</v>
      </c>
      <c r="W2124" s="29">
        <v>14</v>
      </c>
      <c r="X2124" s="32">
        <f t="shared" si="495"/>
        <v>16</v>
      </c>
      <c r="Y2124" s="33">
        <f t="shared" si="496"/>
        <v>2742.7999999999997</v>
      </c>
      <c r="Z2124" s="33">
        <f t="shared" si="497"/>
        <v>135100</v>
      </c>
      <c r="AA2124" s="33">
        <f t="shared" si="498"/>
        <v>142300</v>
      </c>
      <c r="AB2124" s="5">
        <v>14</v>
      </c>
      <c r="AC2124" s="6">
        <v>92335.4</v>
      </c>
      <c r="AD2124" s="32">
        <v>1</v>
      </c>
      <c r="AE2124" s="67">
        <f t="shared" si="499"/>
        <v>0.875</v>
      </c>
      <c r="AF2124" s="70">
        <f>IF(C2124=Sheet6!$E$3,Sheet6!$E$4,IF('January 2023'!C2124=Sheet6!$F$3,Sheet6!$F$4,IF('January 2023'!C2124=Sheet6!$G$3,Sheet6!$G$4,IF('January 2023'!C2124=Sheet6!$H$3,Sheet6!$H$4,IF('January 2023'!C2124=Sheet6!$I$3,Sheet6!$I$4,IF('January 2023'!C2124=Sheet6!$J$3,Sheet6!$J$4,IF('January 2023'!C2124=Sheet6!$K$3,Sheet6!$K$4,IF('January 2023'!C2124=Sheet6!$L$3,Sheet6!$L$4))))))))</f>
        <v>0.13382829726409717</v>
      </c>
      <c r="AG2124" s="74">
        <f t="shared" si="500"/>
        <v>0.80583368589291571</v>
      </c>
      <c r="AH2124" s="71">
        <v>0.81</v>
      </c>
      <c r="AI2124" s="72">
        <f t="shared" si="501"/>
        <v>0</v>
      </c>
      <c r="AJ2124" s="73">
        <f t="shared" si="502"/>
        <v>0.875</v>
      </c>
      <c r="AK2124" s="73">
        <v>0.70834941809745677</v>
      </c>
      <c r="AL2124" s="95">
        <f t="shared" si="503"/>
        <v>1</v>
      </c>
      <c r="AM2124" s="107">
        <v>0</v>
      </c>
      <c r="AN2124" s="98">
        <f t="shared" si="504"/>
        <v>14.180800000000545</v>
      </c>
      <c r="AO2124" s="99" t="e">
        <f>SUMIF([1]Sheet1!$AB:$AB,E2124,[1]Sheet1!$AA:$AA)</f>
        <v>#VALUE!</v>
      </c>
      <c r="AP2124" s="100" t="str">
        <f t="shared" si="505"/>
        <v/>
      </c>
      <c r="AQ2124" s="97">
        <f t="shared" si="506"/>
        <v>1</v>
      </c>
      <c r="AR2124" s="100">
        <f t="shared" si="507"/>
        <v>1.0532938564026646</v>
      </c>
      <c r="AS2124" s="101">
        <f t="shared" si="508"/>
        <v>0.15122032936667729</v>
      </c>
      <c r="AT2124" s="100">
        <v>0.13382829726409717</v>
      </c>
      <c r="AU2124" s="108">
        <f t="shared" si="509"/>
        <v>0</v>
      </c>
    </row>
    <row r="2125" spans="1:47" hidden="1">
      <c r="A2125" s="21">
        <v>44927</v>
      </c>
      <c r="B2125" s="22" t="s">
        <v>13</v>
      </c>
      <c r="C2125" s="22" t="s">
        <v>1697</v>
      </c>
      <c r="D2125" s="22" t="s">
        <v>1800</v>
      </c>
      <c r="E2125" s="22">
        <v>1000281433</v>
      </c>
      <c r="F2125" s="22" t="s">
        <v>32</v>
      </c>
      <c r="G2125" s="22">
        <v>1199849</v>
      </c>
      <c r="H2125" s="36" t="s">
        <v>278</v>
      </c>
      <c r="I2125" s="4" t="s">
        <v>3537</v>
      </c>
      <c r="J2125" s="4" t="s">
        <v>3574</v>
      </c>
      <c r="K2125" s="25">
        <v>3342.2655443099998</v>
      </c>
      <c r="L2125" s="25">
        <v>3342.2655443099998</v>
      </c>
      <c r="M2125" s="26">
        <v>0</v>
      </c>
      <c r="N2125" s="26">
        <v>0</v>
      </c>
      <c r="O2125" s="26">
        <v>12</v>
      </c>
      <c r="P2125" s="26">
        <v>0</v>
      </c>
      <c r="Q2125" s="26">
        <v>2334.7999999999997</v>
      </c>
      <c r="R2125" s="27">
        <v>0</v>
      </c>
      <c r="S2125" s="27">
        <v>115000</v>
      </c>
      <c r="T2125" s="28">
        <v>0</v>
      </c>
      <c r="U2125" s="27">
        <v>115000</v>
      </c>
      <c r="V2125" s="29">
        <v>0</v>
      </c>
      <c r="W2125" s="26">
        <v>7</v>
      </c>
      <c r="X2125" s="30">
        <f t="shared" si="495"/>
        <v>12</v>
      </c>
      <c r="Y2125" s="31">
        <f t="shared" si="496"/>
        <v>2334.7999999999997</v>
      </c>
      <c r="Z2125" s="31">
        <f t="shared" si="497"/>
        <v>115000</v>
      </c>
      <c r="AA2125" s="31">
        <f t="shared" si="498"/>
        <v>115000</v>
      </c>
      <c r="AB2125" s="5">
        <v>7</v>
      </c>
      <c r="AC2125" s="6">
        <v>145824.15</v>
      </c>
      <c r="AD2125" s="30">
        <v>2</v>
      </c>
      <c r="AE2125" s="67">
        <f t="shared" si="499"/>
        <v>0.58333333333333337</v>
      </c>
      <c r="AF2125" s="70">
        <f>IF(C2125=Sheet6!$E$3,Sheet6!$E$4,IF('January 2023'!C2125=Sheet6!$F$3,Sheet6!$F$4,IF('January 2023'!C2125=Sheet6!$G$3,Sheet6!$G$4,IF('January 2023'!C2125=Sheet6!$H$3,Sheet6!$H$4,IF('January 2023'!C2125=Sheet6!$I$3,Sheet6!$I$4,IF('January 2023'!C2125=Sheet6!$J$3,Sheet6!$J$4,IF('January 2023'!C2125=Sheet6!$K$3,Sheet6!$K$4,IF('January 2023'!C2125=Sheet6!$L$3,Sheet6!$L$4))))))))</f>
        <v>0.13382829726409717</v>
      </c>
      <c r="AG2125" s="74">
        <f t="shared" si="500"/>
        <v>0.69856807277771582</v>
      </c>
      <c r="AH2125" s="71">
        <v>0.81</v>
      </c>
      <c r="AI2125" s="72">
        <f t="shared" si="501"/>
        <v>0</v>
      </c>
      <c r="AJ2125" s="73">
        <f t="shared" si="502"/>
        <v>0.58333333333333337</v>
      </c>
      <c r="AK2125" s="73">
        <v>0.70834941809745677</v>
      </c>
      <c r="AL2125" s="95">
        <f t="shared" si="503"/>
        <v>0</v>
      </c>
      <c r="AM2125" s="107">
        <v>0</v>
      </c>
      <c r="AN2125" s="98">
        <f t="shared" si="504"/>
        <v>372.43509089110012</v>
      </c>
      <c r="AO2125" s="99" t="e">
        <f>SUMIF([1]Sheet1!$AB:$AB,E2125,[1]Sheet1!$AA:$AA)</f>
        <v>#VALUE!</v>
      </c>
      <c r="AP2125" s="100" t="str">
        <f t="shared" si="505"/>
        <v/>
      </c>
      <c r="AQ2125" s="97">
        <f t="shared" si="506"/>
        <v>1</v>
      </c>
      <c r="AR2125" s="100">
        <f t="shared" si="507"/>
        <v>1</v>
      </c>
      <c r="AS2125" s="101">
        <f t="shared" si="508"/>
        <v>0.30143192722228418</v>
      </c>
      <c r="AT2125" s="100">
        <v>0.13382829726409717</v>
      </c>
      <c r="AU2125" s="108">
        <f t="shared" si="509"/>
        <v>0</v>
      </c>
    </row>
    <row r="2126" spans="1:47" hidden="1">
      <c r="A2126" s="21">
        <v>44927</v>
      </c>
      <c r="B2126" s="22" t="s">
        <v>13</v>
      </c>
      <c r="C2126" s="22" t="s">
        <v>1697</v>
      </c>
      <c r="D2126" s="22" t="s">
        <v>1968</v>
      </c>
      <c r="E2126" s="22">
        <v>1000267834</v>
      </c>
      <c r="F2126" s="22" t="s">
        <v>32</v>
      </c>
      <c r="G2126" s="22">
        <v>1199849</v>
      </c>
      <c r="H2126" s="36" t="s">
        <v>278</v>
      </c>
      <c r="I2126" s="4" t="s">
        <v>3537</v>
      </c>
      <c r="J2126" s="4" t="s">
        <v>3574</v>
      </c>
      <c r="K2126" s="25">
        <v>3328.5800000000017</v>
      </c>
      <c r="L2126" s="25">
        <v>3328.5800000000017</v>
      </c>
      <c r="M2126" s="26">
        <v>0</v>
      </c>
      <c r="N2126" s="26">
        <v>0</v>
      </c>
      <c r="O2126" s="26">
        <v>8</v>
      </c>
      <c r="P2126" s="26">
        <v>0</v>
      </c>
      <c r="Q2126" s="26">
        <v>2685.5</v>
      </c>
      <c r="R2126" s="27">
        <v>0</v>
      </c>
      <c r="S2126" s="27">
        <v>132243.27999999997</v>
      </c>
      <c r="T2126" s="28">
        <v>0</v>
      </c>
      <c r="U2126" s="27">
        <v>139800</v>
      </c>
      <c r="V2126" s="29">
        <v>0</v>
      </c>
      <c r="W2126" s="26">
        <v>5</v>
      </c>
      <c r="X2126" s="30">
        <f t="shared" si="495"/>
        <v>8</v>
      </c>
      <c r="Y2126" s="31">
        <f t="shared" si="496"/>
        <v>2685.5</v>
      </c>
      <c r="Z2126" s="31">
        <f t="shared" si="497"/>
        <v>132243.27999999997</v>
      </c>
      <c r="AA2126" s="31">
        <f t="shared" si="498"/>
        <v>139800</v>
      </c>
      <c r="AB2126" s="5">
        <v>5</v>
      </c>
      <c r="AC2126" s="6">
        <v>-14.37</v>
      </c>
      <c r="AD2126" s="30">
        <v>1</v>
      </c>
      <c r="AE2126" s="67">
        <f t="shared" si="499"/>
        <v>0.625</v>
      </c>
      <c r="AF2126" s="70">
        <f>IF(C2126=Sheet6!$E$3,Sheet6!$E$4,IF('January 2023'!C2126=Sheet6!$F$3,Sheet6!$F$4,IF('January 2023'!C2126=Sheet6!$G$3,Sheet6!$G$4,IF('January 2023'!C2126=Sheet6!$H$3,Sheet6!$H$4,IF('January 2023'!C2126=Sheet6!$I$3,Sheet6!$I$4,IF('January 2023'!C2126=Sheet6!$J$3,Sheet6!$J$4,IF('January 2023'!C2126=Sheet6!$K$3,Sheet6!$K$4,IF('January 2023'!C2126=Sheet6!$L$3,Sheet6!$L$4))))))))</f>
        <v>0.13382829726409717</v>
      </c>
      <c r="AG2126" s="74">
        <f t="shared" si="500"/>
        <v>0.80680049750944804</v>
      </c>
      <c r="AH2126" s="71">
        <v>0.81</v>
      </c>
      <c r="AI2126" s="72">
        <f t="shared" si="501"/>
        <v>0</v>
      </c>
      <c r="AJ2126" s="73">
        <f t="shared" si="502"/>
        <v>0.625</v>
      </c>
      <c r="AK2126" s="73">
        <v>0.70834941809745677</v>
      </c>
      <c r="AL2126" s="95">
        <f t="shared" si="503"/>
        <v>0</v>
      </c>
      <c r="AM2126" s="107">
        <v>0</v>
      </c>
      <c r="AN2126" s="98">
        <f t="shared" si="504"/>
        <v>10.649800000001505</v>
      </c>
      <c r="AO2126" s="99" t="e">
        <f>SUMIF([1]Sheet1!$AB:$AB,E2126,[1]Sheet1!$AA:$AA)</f>
        <v>#VALUE!</v>
      </c>
      <c r="AP2126" s="100" t="str">
        <f t="shared" si="505"/>
        <v/>
      </c>
      <c r="AQ2126" s="97">
        <f t="shared" si="506"/>
        <v>1</v>
      </c>
      <c r="AR2126" s="100">
        <f t="shared" si="507"/>
        <v>1.0571425633121021</v>
      </c>
      <c r="AS2126" s="101">
        <f t="shared" si="508"/>
        <v>0.14709685398138284</v>
      </c>
      <c r="AT2126" s="100">
        <v>0.13382829726409717</v>
      </c>
      <c r="AU2126" s="108">
        <f t="shared" si="509"/>
        <v>0</v>
      </c>
    </row>
    <row r="2127" spans="1:47" hidden="1">
      <c r="A2127" s="21">
        <v>44927</v>
      </c>
      <c r="B2127" s="23" t="s">
        <v>13</v>
      </c>
      <c r="C2127" s="23" t="s">
        <v>1697</v>
      </c>
      <c r="D2127" s="23" t="s">
        <v>1967</v>
      </c>
      <c r="E2127" s="23">
        <v>1000280976</v>
      </c>
      <c r="F2127" s="23" t="s">
        <v>32</v>
      </c>
      <c r="G2127" s="23">
        <v>1199849</v>
      </c>
      <c r="H2127" s="37" t="s">
        <v>278</v>
      </c>
      <c r="I2127" s="4" t="s">
        <v>3537</v>
      </c>
      <c r="J2127" s="4" t="s">
        <v>3574</v>
      </c>
      <c r="K2127" s="24">
        <v>3276.2900000000009</v>
      </c>
      <c r="L2127" s="24">
        <v>3276.2900000000009</v>
      </c>
      <c r="M2127" s="29">
        <v>0</v>
      </c>
      <c r="N2127" s="29">
        <v>0</v>
      </c>
      <c r="O2127" s="29">
        <v>12</v>
      </c>
      <c r="P2127" s="29">
        <v>0</v>
      </c>
      <c r="Q2127" s="29">
        <v>2277.6000000000004</v>
      </c>
      <c r="R2127" s="28">
        <v>0</v>
      </c>
      <c r="S2127" s="28">
        <v>112169.72000000003</v>
      </c>
      <c r="T2127" s="28">
        <v>0</v>
      </c>
      <c r="U2127" s="28">
        <v>117600</v>
      </c>
      <c r="V2127" s="29">
        <v>0</v>
      </c>
      <c r="W2127" s="29">
        <v>8</v>
      </c>
      <c r="X2127" s="32">
        <f t="shared" si="495"/>
        <v>12</v>
      </c>
      <c r="Y2127" s="33">
        <f t="shared" si="496"/>
        <v>2277.6000000000004</v>
      </c>
      <c r="Z2127" s="33">
        <f t="shared" si="497"/>
        <v>112169.72000000003</v>
      </c>
      <c r="AA2127" s="33">
        <f t="shared" si="498"/>
        <v>117600</v>
      </c>
      <c r="AB2127" s="5">
        <v>8</v>
      </c>
      <c r="AC2127" s="6">
        <v>146829.34</v>
      </c>
      <c r="AD2127" s="32">
        <v>1</v>
      </c>
      <c r="AE2127" s="67">
        <f t="shared" si="499"/>
        <v>0.66666666666666663</v>
      </c>
      <c r="AF2127" s="70">
        <f>IF(C2127=Sheet6!$E$3,Sheet6!$E$4,IF('January 2023'!C2127=Sheet6!$F$3,Sheet6!$F$4,IF('January 2023'!C2127=Sheet6!$G$3,Sheet6!$G$4,IF('January 2023'!C2127=Sheet6!$H$3,Sheet6!$H$4,IF('January 2023'!C2127=Sheet6!$I$3,Sheet6!$I$4,IF('January 2023'!C2127=Sheet6!$J$3,Sheet6!$J$4,IF('January 2023'!C2127=Sheet6!$K$3,Sheet6!$K$4,IF('January 2023'!C2127=Sheet6!$L$3,Sheet6!$L$4))))))))</f>
        <v>0.13382829726409717</v>
      </c>
      <c r="AG2127" s="74">
        <f t="shared" si="500"/>
        <v>0.69517655640984155</v>
      </c>
      <c r="AH2127" s="71">
        <v>0.81</v>
      </c>
      <c r="AI2127" s="72">
        <f t="shared" si="501"/>
        <v>0</v>
      </c>
      <c r="AJ2127" s="73">
        <f t="shared" si="502"/>
        <v>0.66666666666666663</v>
      </c>
      <c r="AK2127" s="73">
        <v>0.70834941809745677</v>
      </c>
      <c r="AL2127" s="95">
        <f t="shared" si="503"/>
        <v>0</v>
      </c>
      <c r="AM2127" s="107">
        <v>0</v>
      </c>
      <c r="AN2127" s="98">
        <f t="shared" si="504"/>
        <v>376.19490000000042</v>
      </c>
      <c r="AO2127" s="99" t="e">
        <f>SUMIF([1]Sheet1!$AB:$AB,E2127,[1]Sheet1!$AA:$AA)</f>
        <v>#VALUE!</v>
      </c>
      <c r="AP2127" s="100" t="str">
        <f t="shared" si="505"/>
        <v/>
      </c>
      <c r="AQ2127" s="97">
        <f t="shared" si="506"/>
        <v>1</v>
      </c>
      <c r="AR2127" s="100">
        <f t="shared" si="507"/>
        <v>1.04841128247445</v>
      </c>
      <c r="AS2127" s="101">
        <f t="shared" si="508"/>
        <v>0.27116905494818611</v>
      </c>
      <c r="AT2127" s="100">
        <v>0.13382829726409717</v>
      </c>
      <c r="AU2127" s="108">
        <f t="shared" si="509"/>
        <v>0</v>
      </c>
    </row>
    <row r="2128" spans="1:47" hidden="1">
      <c r="A2128" s="21">
        <v>44927</v>
      </c>
      <c r="B2128" s="23" t="s">
        <v>13</v>
      </c>
      <c r="C2128" s="23" t="s">
        <v>1697</v>
      </c>
      <c r="D2128" s="23" t="s">
        <v>2047</v>
      </c>
      <c r="E2128" s="23">
        <v>1000265910</v>
      </c>
      <c r="F2128" s="23" t="s">
        <v>32</v>
      </c>
      <c r="G2128" s="23">
        <v>1199849</v>
      </c>
      <c r="H2128" s="37" t="s">
        <v>278</v>
      </c>
      <c r="I2128" s="4" t="s">
        <v>3537</v>
      </c>
      <c r="J2128" s="4" t="s">
        <v>3574</v>
      </c>
      <c r="K2128" s="24">
        <v>3204.7370967741854</v>
      </c>
      <c r="L2128" s="24">
        <v>3204.7370967741854</v>
      </c>
      <c r="M2128" s="29">
        <v>1</v>
      </c>
      <c r="N2128" s="29">
        <v>0</v>
      </c>
      <c r="O2128" s="29">
        <v>12</v>
      </c>
      <c r="P2128" s="29">
        <v>1200</v>
      </c>
      <c r="Q2128" s="29">
        <v>2901.6000000000004</v>
      </c>
      <c r="R2128" s="28">
        <v>59082</v>
      </c>
      <c r="S2128" s="28">
        <v>142979.28</v>
      </c>
      <c r="T2128" s="28">
        <v>30000</v>
      </c>
      <c r="U2128" s="28">
        <v>161700</v>
      </c>
      <c r="V2128" s="29">
        <v>1</v>
      </c>
      <c r="W2128" s="29">
        <v>10</v>
      </c>
      <c r="X2128" s="32">
        <f t="shared" si="495"/>
        <v>13</v>
      </c>
      <c r="Y2128" s="33">
        <f t="shared" si="496"/>
        <v>4101.6000000000004</v>
      </c>
      <c r="Z2128" s="33">
        <f t="shared" si="497"/>
        <v>202061.28</v>
      </c>
      <c r="AA2128" s="33">
        <f t="shared" si="498"/>
        <v>191700</v>
      </c>
      <c r="AB2128" s="5">
        <v>11</v>
      </c>
      <c r="AC2128" s="6">
        <v>325005.12</v>
      </c>
      <c r="AD2128" s="32">
        <v>1</v>
      </c>
      <c r="AE2128" s="67">
        <f t="shared" si="499"/>
        <v>0.84615384615384615</v>
      </c>
      <c r="AF2128" s="70">
        <f>IF(C2128=Sheet6!$E$3,Sheet6!$E$4,IF('January 2023'!C2128=Sheet6!$F$3,Sheet6!$F$4,IF('January 2023'!C2128=Sheet6!$G$3,Sheet6!$G$4,IF('January 2023'!C2128=Sheet6!$H$3,Sheet6!$H$4,IF('January 2023'!C2128=Sheet6!$I$3,Sheet6!$I$4,IF('January 2023'!C2128=Sheet6!$J$3,Sheet6!$J$4,IF('January 2023'!C2128=Sheet6!$K$3,Sheet6!$K$4,IF('January 2023'!C2128=Sheet6!$L$3,Sheet6!$L$4))))))))</f>
        <v>0.13382829726409717</v>
      </c>
      <c r="AG2128" s="74">
        <f t="shared" si="500"/>
        <v>1.279855375384326</v>
      </c>
      <c r="AH2128" s="71">
        <v>0.81</v>
      </c>
      <c r="AI2128" s="72">
        <f t="shared" si="501"/>
        <v>1</v>
      </c>
      <c r="AJ2128" s="73">
        <f t="shared" si="502"/>
        <v>0.84615384615384615</v>
      </c>
      <c r="AK2128" s="73">
        <v>0.70834941809745677</v>
      </c>
      <c r="AL2128" s="95">
        <f t="shared" si="503"/>
        <v>1</v>
      </c>
      <c r="AM2128" s="107">
        <v>0</v>
      </c>
      <c r="AN2128" s="98">
        <f t="shared" si="504"/>
        <v>0</v>
      </c>
      <c r="AO2128" s="99" t="e">
        <f>SUMIF([1]Sheet1!$AB:$AB,E2128,[1]Sheet1!$AA:$AA)</f>
        <v>#VALUE!</v>
      </c>
      <c r="AP2128" s="100">
        <f t="shared" si="505"/>
        <v>1</v>
      </c>
      <c r="AQ2128" s="97">
        <f t="shared" si="506"/>
        <v>0</v>
      </c>
      <c r="AR2128" s="100">
        <f t="shared" si="507"/>
        <v>0.94872209064497659</v>
      </c>
      <c r="AS2128" s="101">
        <f t="shared" si="508"/>
        <v>-0.21422706745782905</v>
      </c>
      <c r="AT2128" s="100">
        <v>0.13382829726409717</v>
      </c>
      <c r="AU2128" s="108">
        <f t="shared" si="509"/>
        <v>1</v>
      </c>
    </row>
    <row r="2129" spans="1:47" hidden="1">
      <c r="A2129" s="21">
        <v>44927</v>
      </c>
      <c r="B2129" s="22" t="s">
        <v>13</v>
      </c>
      <c r="C2129" s="22" t="s">
        <v>1697</v>
      </c>
      <c r="D2129" s="22" t="s">
        <v>1992</v>
      </c>
      <c r="E2129" s="22">
        <v>1001956402</v>
      </c>
      <c r="F2129" s="22" t="s">
        <v>32</v>
      </c>
      <c r="G2129" s="22">
        <v>1199849</v>
      </c>
      <c r="H2129" s="36" t="s">
        <v>278</v>
      </c>
      <c r="I2129" s="4" t="s">
        <v>3536</v>
      </c>
      <c r="J2129" s="4" t="s">
        <v>3573</v>
      </c>
      <c r="K2129" s="25">
        <v>3199.9499999999971</v>
      </c>
      <c r="L2129" s="25">
        <v>3199.9499999999971</v>
      </c>
      <c r="M2129" s="26">
        <v>1</v>
      </c>
      <c r="N2129" s="26">
        <v>0</v>
      </c>
      <c r="O2129" s="26">
        <v>10</v>
      </c>
      <c r="P2129" s="26">
        <v>1200</v>
      </c>
      <c r="Q2129" s="26">
        <v>2024.2000000000003</v>
      </c>
      <c r="R2129" s="27">
        <v>59082</v>
      </c>
      <c r="S2129" s="27">
        <v>99700</v>
      </c>
      <c r="T2129" s="28">
        <v>0</v>
      </c>
      <c r="U2129" s="27">
        <v>99700</v>
      </c>
      <c r="V2129" s="29">
        <v>0</v>
      </c>
      <c r="W2129" s="26">
        <v>8</v>
      </c>
      <c r="X2129" s="30">
        <f t="shared" si="495"/>
        <v>11</v>
      </c>
      <c r="Y2129" s="31">
        <f t="shared" si="496"/>
        <v>3224.2000000000003</v>
      </c>
      <c r="Z2129" s="31">
        <f t="shared" si="497"/>
        <v>158782</v>
      </c>
      <c r="AA2129" s="31">
        <f t="shared" si="498"/>
        <v>99700</v>
      </c>
      <c r="AB2129" s="5">
        <v>8</v>
      </c>
      <c r="AC2129" s="6">
        <v>310577.73</v>
      </c>
      <c r="AD2129" s="30">
        <v>0</v>
      </c>
      <c r="AE2129" s="67">
        <f t="shared" si="499"/>
        <v>0.72727272727272729</v>
      </c>
      <c r="AF2129" s="70">
        <f>IF(C2129=Sheet6!$E$3,Sheet6!$E$4,IF('January 2023'!C2129=Sheet6!$F$3,Sheet6!$F$4,IF('January 2023'!C2129=Sheet6!$G$3,Sheet6!$G$4,IF('January 2023'!C2129=Sheet6!$H$3,Sheet6!$H$4,IF('January 2023'!C2129=Sheet6!$I$3,Sheet6!$I$4,IF('January 2023'!C2129=Sheet6!$J$3,Sheet6!$J$4,IF('January 2023'!C2129=Sheet6!$K$3,Sheet6!$K$4,IF('January 2023'!C2129=Sheet6!$L$3,Sheet6!$L$4))))))))</f>
        <v>0.13382829726409717</v>
      </c>
      <c r="AG2129" s="74">
        <f t="shared" si="500"/>
        <v>1.0075782434100542</v>
      </c>
      <c r="AH2129" s="71">
        <v>0.81</v>
      </c>
      <c r="AI2129" s="72">
        <f t="shared" si="501"/>
        <v>1</v>
      </c>
      <c r="AJ2129" s="73">
        <f t="shared" si="502"/>
        <v>0.72727272727272729</v>
      </c>
      <c r="AK2129" s="73">
        <v>0.70834941809745677</v>
      </c>
      <c r="AL2129" s="95">
        <f t="shared" si="503"/>
        <v>1</v>
      </c>
      <c r="AM2129" s="107">
        <v>0</v>
      </c>
      <c r="AN2129" s="98">
        <f t="shared" si="504"/>
        <v>0</v>
      </c>
      <c r="AO2129" s="99" t="e">
        <f>SUMIF([1]Sheet1!$AB:$AB,E2129,[1]Sheet1!$AA:$AA)</f>
        <v>#VALUE!</v>
      </c>
      <c r="AP2129" s="100">
        <f t="shared" si="505"/>
        <v>1</v>
      </c>
      <c r="AQ2129" s="97">
        <f t="shared" si="506"/>
        <v>0</v>
      </c>
      <c r="AR2129" s="100">
        <f t="shared" si="507"/>
        <v>0.6279049262510864</v>
      </c>
      <c r="AS2129" s="101">
        <f t="shared" si="508"/>
        <v>0.36733665737941068</v>
      </c>
      <c r="AT2129" s="100">
        <v>0.13382829726409717</v>
      </c>
      <c r="AU2129" s="108">
        <f t="shared" si="509"/>
        <v>0</v>
      </c>
    </row>
    <row r="2130" spans="1:47" hidden="1">
      <c r="A2130" s="21">
        <v>44927</v>
      </c>
      <c r="B2130" s="22" t="s">
        <v>13</v>
      </c>
      <c r="C2130" s="22" t="s">
        <v>1697</v>
      </c>
      <c r="D2130" s="22" t="s">
        <v>2033</v>
      </c>
      <c r="E2130" s="22">
        <v>1000265937</v>
      </c>
      <c r="F2130" s="22" t="s">
        <v>32</v>
      </c>
      <c r="G2130" s="22">
        <v>1199849</v>
      </c>
      <c r="H2130" s="36" t="s">
        <v>278</v>
      </c>
      <c r="I2130" s="4" t="s">
        <v>3537</v>
      </c>
      <c r="J2130" s="4" t="s">
        <v>3574</v>
      </c>
      <c r="K2130" s="25">
        <v>3162.0900000000038</v>
      </c>
      <c r="L2130" s="25">
        <v>3162.0900000000038</v>
      </c>
      <c r="M2130" s="26">
        <v>0</v>
      </c>
      <c r="N2130" s="26">
        <v>0</v>
      </c>
      <c r="O2130" s="26">
        <v>22</v>
      </c>
      <c r="P2130" s="26">
        <v>0</v>
      </c>
      <c r="Q2130" s="26">
        <v>4782.3999999999996</v>
      </c>
      <c r="R2130" s="27">
        <v>0</v>
      </c>
      <c r="S2130" s="27">
        <v>235500</v>
      </c>
      <c r="T2130" s="28">
        <v>80000</v>
      </c>
      <c r="U2130" s="27">
        <v>235500</v>
      </c>
      <c r="V2130" s="29">
        <v>1</v>
      </c>
      <c r="W2130" s="26">
        <v>14</v>
      </c>
      <c r="X2130" s="30">
        <f t="shared" si="495"/>
        <v>22</v>
      </c>
      <c r="Y2130" s="31">
        <f t="shared" si="496"/>
        <v>4782.3999999999996</v>
      </c>
      <c r="Z2130" s="31">
        <f t="shared" si="497"/>
        <v>235500</v>
      </c>
      <c r="AA2130" s="31">
        <f t="shared" si="498"/>
        <v>315500</v>
      </c>
      <c r="AB2130" s="5">
        <v>15</v>
      </c>
      <c r="AC2130" s="6">
        <v>559946.68000000005</v>
      </c>
      <c r="AD2130" s="30">
        <v>3</v>
      </c>
      <c r="AE2130" s="67">
        <f t="shared" si="499"/>
        <v>0.68181818181818177</v>
      </c>
      <c r="AF2130" s="70">
        <f>IF(C2130=Sheet6!$E$3,Sheet6!$E$4,IF('January 2023'!C2130=Sheet6!$F$3,Sheet6!$F$4,IF('January 2023'!C2130=Sheet6!$G$3,Sheet6!$G$4,IF('January 2023'!C2130=Sheet6!$H$3,Sheet6!$H$4,IF('January 2023'!C2130=Sheet6!$I$3,Sheet6!$I$4,IF('January 2023'!C2130=Sheet6!$J$3,Sheet6!$J$4,IF('January 2023'!C2130=Sheet6!$K$3,Sheet6!$K$4,IF('January 2023'!C2130=Sheet6!$L$3,Sheet6!$L$4))))))))</f>
        <v>0.13382829726409717</v>
      </c>
      <c r="AG2130" s="74">
        <f t="shared" si="500"/>
        <v>1.5124174201240299</v>
      </c>
      <c r="AH2130" s="71">
        <v>0.81</v>
      </c>
      <c r="AI2130" s="72">
        <f t="shared" si="501"/>
        <v>1</v>
      </c>
      <c r="AJ2130" s="73">
        <f t="shared" si="502"/>
        <v>0.68181818181818177</v>
      </c>
      <c r="AK2130" s="73">
        <v>0.70834941809745677</v>
      </c>
      <c r="AL2130" s="95">
        <f t="shared" si="503"/>
        <v>0</v>
      </c>
      <c r="AM2130" s="107">
        <v>0</v>
      </c>
      <c r="AN2130" s="98">
        <f t="shared" si="504"/>
        <v>0</v>
      </c>
      <c r="AO2130" s="99" t="e">
        <f>SUMIF([1]Sheet1!$AB:$AB,E2130,[1]Sheet1!$AA:$AA)</f>
        <v>#VALUE!</v>
      </c>
      <c r="AP2130" s="100">
        <f t="shared" si="505"/>
        <v>1</v>
      </c>
      <c r="AQ2130" s="97">
        <f t="shared" si="506"/>
        <v>0</v>
      </c>
      <c r="AR2130" s="100">
        <f t="shared" si="507"/>
        <v>1.3397027600849256</v>
      </c>
      <c r="AS2130" s="101">
        <f t="shared" si="508"/>
        <v>-1.0261897921406855</v>
      </c>
      <c r="AT2130" s="100">
        <v>0.13382829726409717</v>
      </c>
      <c r="AU2130" s="108">
        <f t="shared" si="509"/>
        <v>1</v>
      </c>
    </row>
    <row r="2131" spans="1:47" hidden="1">
      <c r="A2131" s="21">
        <v>44927</v>
      </c>
      <c r="B2131" s="22" t="s">
        <v>13</v>
      </c>
      <c r="C2131" s="22" t="s">
        <v>1697</v>
      </c>
      <c r="D2131" s="22" t="s">
        <v>1982</v>
      </c>
      <c r="E2131" s="22">
        <v>1000265915</v>
      </c>
      <c r="F2131" s="22" t="s">
        <v>32</v>
      </c>
      <c r="G2131" s="22">
        <v>1199849</v>
      </c>
      <c r="H2131" s="36" t="s">
        <v>278</v>
      </c>
      <c r="I2131" s="4" t="s">
        <v>3537</v>
      </c>
      <c r="J2131" s="4" t="s">
        <v>3574</v>
      </c>
      <c r="K2131" s="25">
        <v>3135.7300000000105</v>
      </c>
      <c r="L2131" s="25">
        <v>3135.7300000000105</v>
      </c>
      <c r="M2131" s="26">
        <v>0</v>
      </c>
      <c r="N2131" s="26">
        <v>0</v>
      </c>
      <c r="O2131" s="26">
        <v>13</v>
      </c>
      <c r="P2131" s="26">
        <v>0</v>
      </c>
      <c r="Q2131" s="26">
        <v>3128.9999999999995</v>
      </c>
      <c r="R2131" s="27">
        <v>0</v>
      </c>
      <c r="S2131" s="27">
        <v>154105.4</v>
      </c>
      <c r="T2131" s="28">
        <v>0</v>
      </c>
      <c r="U2131" s="27">
        <v>182900</v>
      </c>
      <c r="V2131" s="29">
        <v>0</v>
      </c>
      <c r="W2131" s="26">
        <v>9</v>
      </c>
      <c r="X2131" s="30">
        <f t="shared" si="495"/>
        <v>13</v>
      </c>
      <c r="Y2131" s="31">
        <f t="shared" si="496"/>
        <v>3128.9999999999995</v>
      </c>
      <c r="Z2131" s="31">
        <f t="shared" si="497"/>
        <v>154105.4</v>
      </c>
      <c r="AA2131" s="31">
        <f t="shared" si="498"/>
        <v>182900</v>
      </c>
      <c r="AB2131" s="5">
        <v>9</v>
      </c>
      <c r="AC2131" s="6">
        <v>835629.53</v>
      </c>
      <c r="AD2131" s="30">
        <v>1</v>
      </c>
      <c r="AE2131" s="67">
        <f t="shared" si="499"/>
        <v>0.69230769230769229</v>
      </c>
      <c r="AF2131" s="70">
        <f>IF(C2131=Sheet6!$E$3,Sheet6!$E$4,IF('January 2023'!C2131=Sheet6!$F$3,Sheet6!$F$4,IF('January 2023'!C2131=Sheet6!$G$3,Sheet6!$G$4,IF('January 2023'!C2131=Sheet6!$H$3,Sheet6!$H$4,IF('January 2023'!C2131=Sheet6!$I$3,Sheet6!$I$4,IF('January 2023'!C2131=Sheet6!$J$3,Sheet6!$J$4,IF('January 2023'!C2131=Sheet6!$K$3,Sheet6!$K$4,IF('January 2023'!C2131=Sheet6!$L$3,Sheet6!$L$4))))))))</f>
        <v>0.13382829726409717</v>
      </c>
      <c r="AG2131" s="74">
        <f t="shared" si="500"/>
        <v>0.99785376929773584</v>
      </c>
      <c r="AH2131" s="71">
        <v>0.81</v>
      </c>
      <c r="AI2131" s="72">
        <f t="shared" si="501"/>
        <v>1</v>
      </c>
      <c r="AJ2131" s="73">
        <f t="shared" si="502"/>
        <v>0.69230769230769229</v>
      </c>
      <c r="AK2131" s="73">
        <v>0.70834941809745677</v>
      </c>
      <c r="AL2131" s="95">
        <f t="shared" si="503"/>
        <v>0</v>
      </c>
      <c r="AM2131" s="107">
        <v>0</v>
      </c>
      <c r="AN2131" s="98">
        <f t="shared" si="504"/>
        <v>0</v>
      </c>
      <c r="AO2131" s="99" t="e">
        <f>SUMIF([1]Sheet1!$AB:$AB,E2131,[1]Sheet1!$AA:$AA)</f>
        <v>#VALUE!</v>
      </c>
      <c r="AP2131" s="100">
        <f t="shared" si="505"/>
        <v>1</v>
      </c>
      <c r="AQ2131" s="97">
        <f t="shared" si="506"/>
        <v>0</v>
      </c>
      <c r="AR2131" s="100">
        <f t="shared" si="507"/>
        <v>1.1868500389992824</v>
      </c>
      <c r="AS2131" s="101">
        <f t="shared" si="508"/>
        <v>-0.1843027850065988</v>
      </c>
      <c r="AT2131" s="100">
        <v>0.13382829726409717</v>
      </c>
      <c r="AU2131" s="108">
        <f t="shared" si="509"/>
        <v>1</v>
      </c>
    </row>
    <row r="2132" spans="1:47" hidden="1">
      <c r="A2132" s="21">
        <v>44927</v>
      </c>
      <c r="B2132" s="22" t="s">
        <v>13</v>
      </c>
      <c r="C2132" s="22" t="s">
        <v>1697</v>
      </c>
      <c r="D2132" s="22" t="s">
        <v>2014</v>
      </c>
      <c r="E2132" s="22">
        <v>1000280441</v>
      </c>
      <c r="F2132" s="22" t="s">
        <v>32</v>
      </c>
      <c r="G2132" s="22">
        <v>1199849</v>
      </c>
      <c r="H2132" s="36" t="s">
        <v>278</v>
      </c>
      <c r="I2132" s="4" t="s">
        <v>3537</v>
      </c>
      <c r="J2132" s="4" t="s">
        <v>3574</v>
      </c>
      <c r="K2132" s="25">
        <v>3127.260000000002</v>
      </c>
      <c r="L2132" s="25">
        <v>3127.260000000002</v>
      </c>
      <c r="M2132" s="26">
        <v>0</v>
      </c>
      <c r="N2132" s="26">
        <v>0</v>
      </c>
      <c r="O2132" s="26">
        <v>13</v>
      </c>
      <c r="P2132" s="26">
        <v>0</v>
      </c>
      <c r="Q2132" s="26">
        <v>2599.1999999999994</v>
      </c>
      <c r="R2132" s="27">
        <v>0</v>
      </c>
      <c r="S2132" s="27">
        <v>128000.00000000001</v>
      </c>
      <c r="T2132" s="28">
        <v>10000</v>
      </c>
      <c r="U2132" s="27">
        <v>128000</v>
      </c>
      <c r="V2132" s="29">
        <v>1</v>
      </c>
      <c r="W2132" s="26">
        <v>9</v>
      </c>
      <c r="X2132" s="30">
        <f t="shared" si="495"/>
        <v>13</v>
      </c>
      <c r="Y2132" s="31">
        <f t="shared" si="496"/>
        <v>2599.1999999999994</v>
      </c>
      <c r="Z2132" s="31">
        <f t="shared" si="497"/>
        <v>128000.00000000001</v>
      </c>
      <c r="AA2132" s="31">
        <f t="shared" si="498"/>
        <v>138000</v>
      </c>
      <c r="AB2132" s="5">
        <v>10</v>
      </c>
      <c r="AC2132" s="6">
        <v>972053.9</v>
      </c>
      <c r="AD2132" s="30">
        <v>3</v>
      </c>
      <c r="AE2132" s="67">
        <f t="shared" si="499"/>
        <v>0.76923076923076927</v>
      </c>
      <c r="AF2132" s="70">
        <f>IF(C2132=Sheet6!$E$3,Sheet6!$E$4,IF('January 2023'!C2132=Sheet6!$F$3,Sheet6!$F$4,IF('January 2023'!C2132=Sheet6!$G$3,Sheet6!$G$4,IF('January 2023'!C2132=Sheet6!$H$3,Sheet6!$H$4,IF('January 2023'!C2132=Sheet6!$I$3,Sheet6!$I$4,IF('January 2023'!C2132=Sheet6!$J$3,Sheet6!$J$4,IF('January 2023'!C2132=Sheet6!$K$3,Sheet6!$K$4,IF('January 2023'!C2132=Sheet6!$L$3,Sheet6!$L$4))))))))</f>
        <v>0.13382829726409717</v>
      </c>
      <c r="AG2132" s="74">
        <f t="shared" si="500"/>
        <v>0.83114291744210511</v>
      </c>
      <c r="AH2132" s="71">
        <v>0.81</v>
      </c>
      <c r="AI2132" s="72">
        <f t="shared" si="501"/>
        <v>1</v>
      </c>
      <c r="AJ2132" s="73">
        <f t="shared" si="502"/>
        <v>0.76923076923076927</v>
      </c>
      <c r="AK2132" s="73">
        <v>0.70834941809745677</v>
      </c>
      <c r="AL2132" s="95">
        <f t="shared" si="503"/>
        <v>1</v>
      </c>
      <c r="AM2132" s="107">
        <v>0</v>
      </c>
      <c r="AN2132" s="98">
        <f t="shared" si="504"/>
        <v>0</v>
      </c>
      <c r="AO2132" s="99" t="e">
        <f>SUMIF([1]Sheet1!$AB:$AB,E2132,[1]Sheet1!$AA:$AA)</f>
        <v>#VALUE!</v>
      </c>
      <c r="AP2132" s="100">
        <f t="shared" si="505"/>
        <v>1</v>
      </c>
      <c r="AQ2132" s="97">
        <f t="shared" si="506"/>
        <v>0</v>
      </c>
      <c r="AR2132" s="100">
        <f t="shared" si="507"/>
        <v>1.0781249999999998</v>
      </c>
      <c r="AS2132" s="101">
        <f t="shared" si="508"/>
        <v>0.10392404213273065</v>
      </c>
      <c r="AT2132" s="100">
        <v>0.13382829726409717</v>
      </c>
      <c r="AU2132" s="108">
        <f t="shared" si="509"/>
        <v>1</v>
      </c>
    </row>
    <row r="2133" spans="1:47" hidden="1">
      <c r="A2133" s="21">
        <v>44927</v>
      </c>
      <c r="B2133" s="22" t="s">
        <v>13</v>
      </c>
      <c r="C2133" s="22" t="s">
        <v>1697</v>
      </c>
      <c r="D2133" s="22" t="s">
        <v>2172</v>
      </c>
      <c r="E2133" s="22">
        <v>1000280333</v>
      </c>
      <c r="F2133" s="22" t="s">
        <v>32</v>
      </c>
      <c r="G2133" s="22">
        <v>1199849</v>
      </c>
      <c r="H2133" s="36" t="s">
        <v>278</v>
      </c>
      <c r="I2133" s="4" t="s">
        <v>3537</v>
      </c>
      <c r="J2133" s="4" t="s">
        <v>3574</v>
      </c>
      <c r="K2133" s="25">
        <v>3048.1040027130007</v>
      </c>
      <c r="L2133" s="25">
        <v>3048.1040027130007</v>
      </c>
      <c r="M2133" s="26">
        <v>1</v>
      </c>
      <c r="N2133" s="26">
        <v>0</v>
      </c>
      <c r="O2133" s="26">
        <v>29</v>
      </c>
      <c r="P2133" s="26">
        <v>100</v>
      </c>
      <c r="Q2133" s="26">
        <v>5208.1000000000004</v>
      </c>
      <c r="R2133" s="27">
        <v>4923.5</v>
      </c>
      <c r="S2133" s="27">
        <v>256552.48000000004</v>
      </c>
      <c r="T2133" s="28">
        <v>0</v>
      </c>
      <c r="U2133" s="27">
        <v>290160</v>
      </c>
      <c r="V2133" s="29">
        <v>0</v>
      </c>
      <c r="W2133" s="26">
        <v>20</v>
      </c>
      <c r="X2133" s="30">
        <f t="shared" si="495"/>
        <v>30</v>
      </c>
      <c r="Y2133" s="31">
        <f t="shared" si="496"/>
        <v>5308.1</v>
      </c>
      <c r="Z2133" s="31">
        <f t="shared" si="497"/>
        <v>261475.98000000004</v>
      </c>
      <c r="AA2133" s="31">
        <f t="shared" si="498"/>
        <v>290160</v>
      </c>
      <c r="AB2133" s="5">
        <v>20</v>
      </c>
      <c r="AC2133" s="6">
        <v>1423575.33</v>
      </c>
      <c r="AD2133" s="30">
        <v>3</v>
      </c>
      <c r="AE2133" s="67">
        <f t="shared" si="499"/>
        <v>0.66666666666666663</v>
      </c>
      <c r="AF2133" s="70">
        <f>IF(C2133=Sheet6!$E$3,Sheet6!$E$4,IF('January 2023'!C2133=Sheet6!$F$3,Sheet6!$F$4,IF('January 2023'!C2133=Sheet6!$G$3,Sheet6!$G$4,IF('January 2023'!C2133=Sheet6!$H$3,Sheet6!$H$4,IF('January 2023'!C2133=Sheet6!$I$3,Sheet6!$I$4,IF('January 2023'!C2133=Sheet6!$J$3,Sheet6!$J$4,IF('January 2023'!C2133=Sheet6!$K$3,Sheet6!$K$4,IF('January 2023'!C2133=Sheet6!$L$3,Sheet6!$L$4))))))))</f>
        <v>0.13382829726409717</v>
      </c>
      <c r="AG2133" s="74">
        <f t="shared" si="500"/>
        <v>1.741443203799957</v>
      </c>
      <c r="AH2133" s="71">
        <v>0.81</v>
      </c>
      <c r="AI2133" s="72">
        <f t="shared" si="501"/>
        <v>1</v>
      </c>
      <c r="AJ2133" s="73">
        <f t="shared" si="502"/>
        <v>0.66666666666666663</v>
      </c>
      <c r="AK2133" s="73">
        <v>0.70834941809745677</v>
      </c>
      <c r="AL2133" s="95">
        <f t="shared" si="503"/>
        <v>0</v>
      </c>
      <c r="AM2133" s="107">
        <v>0</v>
      </c>
      <c r="AN2133" s="98">
        <f t="shared" si="504"/>
        <v>0</v>
      </c>
      <c r="AO2133" s="99" t="e">
        <f>SUMIF([1]Sheet1!$AB:$AB,E2133,[1]Sheet1!$AA:$AA)</f>
        <v>#VALUE!</v>
      </c>
      <c r="AP2133" s="100">
        <f t="shared" si="505"/>
        <v>1</v>
      </c>
      <c r="AQ2133" s="97">
        <f t="shared" si="506"/>
        <v>0</v>
      </c>
      <c r="AR2133" s="100">
        <f t="shared" si="507"/>
        <v>1.1097004015435756</v>
      </c>
      <c r="AS2133" s="101">
        <f t="shared" si="508"/>
        <v>-0.93248022252214313</v>
      </c>
      <c r="AT2133" s="100">
        <v>0.13382829726409717</v>
      </c>
      <c r="AU2133" s="108">
        <f t="shared" si="509"/>
        <v>1</v>
      </c>
    </row>
    <row r="2134" spans="1:47" hidden="1">
      <c r="A2134" s="21">
        <v>44927</v>
      </c>
      <c r="B2134" s="23" t="s">
        <v>13</v>
      </c>
      <c r="C2134" s="23" t="s">
        <v>1697</v>
      </c>
      <c r="D2134" s="23" t="s">
        <v>1984</v>
      </c>
      <c r="E2134" s="23">
        <v>1000280773</v>
      </c>
      <c r="F2134" s="23" t="s">
        <v>32</v>
      </c>
      <c r="G2134" s="23">
        <v>1199849</v>
      </c>
      <c r="H2134" s="37" t="s">
        <v>278</v>
      </c>
      <c r="I2134" s="4" t="s">
        <v>3536</v>
      </c>
      <c r="J2134" s="4" t="s">
        <v>3573</v>
      </c>
      <c r="K2134" s="24">
        <v>3020.2000000000116</v>
      </c>
      <c r="L2134" s="24">
        <v>3020.2000000000116</v>
      </c>
      <c r="M2134" s="29">
        <v>0</v>
      </c>
      <c r="N2134" s="29">
        <v>0</v>
      </c>
      <c r="O2134" s="29">
        <v>5</v>
      </c>
      <c r="P2134" s="29">
        <v>0</v>
      </c>
      <c r="Q2134" s="29">
        <v>1309.1999999999998</v>
      </c>
      <c r="R2134" s="28">
        <v>0</v>
      </c>
      <c r="S2134" s="28">
        <v>64480.23</v>
      </c>
      <c r="T2134" s="28">
        <v>0</v>
      </c>
      <c r="U2134" s="28">
        <v>84000</v>
      </c>
      <c r="V2134" s="29">
        <v>0</v>
      </c>
      <c r="W2134" s="29">
        <v>4</v>
      </c>
      <c r="X2134" s="32">
        <f t="shared" si="495"/>
        <v>5</v>
      </c>
      <c r="Y2134" s="33">
        <f t="shared" si="496"/>
        <v>1309.1999999999998</v>
      </c>
      <c r="Z2134" s="33">
        <f t="shared" si="497"/>
        <v>64480.23</v>
      </c>
      <c r="AA2134" s="33">
        <f t="shared" si="498"/>
        <v>84000</v>
      </c>
      <c r="AB2134" s="5">
        <v>4</v>
      </c>
      <c r="AC2134" s="6">
        <v>797567.86999999988</v>
      </c>
      <c r="AD2134" s="32">
        <v>4</v>
      </c>
      <c r="AE2134" s="67">
        <f t="shared" si="499"/>
        <v>0.8</v>
      </c>
      <c r="AF2134" s="70">
        <f>IF(C2134=Sheet6!$E$3,Sheet6!$E$4,IF('January 2023'!C2134=Sheet6!$F$3,Sheet6!$F$4,IF('January 2023'!C2134=Sheet6!$G$3,Sheet6!$G$4,IF('January 2023'!C2134=Sheet6!$H$3,Sheet6!$H$4,IF('January 2023'!C2134=Sheet6!$I$3,Sheet6!$I$4,IF('January 2023'!C2134=Sheet6!$J$3,Sheet6!$J$4,IF('January 2023'!C2134=Sheet6!$K$3,Sheet6!$K$4,IF('January 2023'!C2134=Sheet6!$L$3,Sheet6!$L$4))))))))</f>
        <v>0.13382829726409717</v>
      </c>
      <c r="AG2134" s="74">
        <f t="shared" si="500"/>
        <v>0.43348122640884534</v>
      </c>
      <c r="AH2134" s="71">
        <v>0.81</v>
      </c>
      <c r="AI2134" s="72">
        <f t="shared" si="501"/>
        <v>0</v>
      </c>
      <c r="AJ2134" s="73">
        <f t="shared" si="502"/>
        <v>0.8</v>
      </c>
      <c r="AK2134" s="73">
        <v>0.70834941809745677</v>
      </c>
      <c r="AL2134" s="95">
        <f t="shared" si="503"/>
        <v>1</v>
      </c>
      <c r="AM2134" s="107">
        <v>0</v>
      </c>
      <c r="AN2134" s="98">
        <f t="shared" si="504"/>
        <v>1137.1620000000098</v>
      </c>
      <c r="AO2134" s="99" t="e">
        <f>SUMIF([1]Sheet1!$AB:$AB,E2134,[1]Sheet1!$AA:$AA)</f>
        <v>#VALUE!</v>
      </c>
      <c r="AP2134" s="100" t="str">
        <f t="shared" si="505"/>
        <v/>
      </c>
      <c r="AQ2134" s="97">
        <f t="shared" si="506"/>
        <v>1</v>
      </c>
      <c r="AR2134" s="100">
        <f t="shared" si="507"/>
        <v>1.3027248817195596</v>
      </c>
      <c r="AS2134" s="101">
        <f t="shared" si="508"/>
        <v>0.43529322059888731</v>
      </c>
      <c r="AT2134" s="100">
        <v>0.13382829726409717</v>
      </c>
      <c r="AU2134" s="108">
        <f t="shared" si="509"/>
        <v>0</v>
      </c>
    </row>
    <row r="2135" spans="1:47" hidden="1">
      <c r="A2135" s="21">
        <v>44927</v>
      </c>
      <c r="B2135" s="22" t="s">
        <v>13</v>
      </c>
      <c r="C2135" s="22" t="s">
        <v>1697</v>
      </c>
      <c r="D2135" s="22" t="s">
        <v>2021</v>
      </c>
      <c r="E2135" s="22">
        <v>1000267824</v>
      </c>
      <c r="F2135" s="22" t="s">
        <v>32</v>
      </c>
      <c r="G2135" s="22">
        <v>1199849</v>
      </c>
      <c r="H2135" s="36" t="s">
        <v>278</v>
      </c>
      <c r="I2135" s="4" t="s">
        <v>3537</v>
      </c>
      <c r="J2135" s="4" t="s">
        <v>3574</v>
      </c>
      <c r="K2135" s="25">
        <v>2986.3999999999651</v>
      </c>
      <c r="L2135" s="25">
        <v>2986.3999999999651</v>
      </c>
      <c r="M2135" s="26">
        <v>0</v>
      </c>
      <c r="N2135" s="26">
        <v>0</v>
      </c>
      <c r="O2135" s="26">
        <v>8</v>
      </c>
      <c r="P2135" s="26">
        <v>0</v>
      </c>
      <c r="Q2135" s="26">
        <v>2267.7999999999997</v>
      </c>
      <c r="R2135" s="27">
        <v>0</v>
      </c>
      <c r="S2135" s="27">
        <v>111699.99999999999</v>
      </c>
      <c r="T2135" s="28">
        <v>0</v>
      </c>
      <c r="U2135" s="27">
        <v>138500</v>
      </c>
      <c r="V2135" s="29">
        <v>0</v>
      </c>
      <c r="W2135" s="26">
        <v>6</v>
      </c>
      <c r="X2135" s="30">
        <f t="shared" si="495"/>
        <v>8</v>
      </c>
      <c r="Y2135" s="31">
        <f t="shared" si="496"/>
        <v>2267.7999999999997</v>
      </c>
      <c r="Z2135" s="31">
        <f t="shared" si="497"/>
        <v>111699.99999999999</v>
      </c>
      <c r="AA2135" s="31">
        <f t="shared" si="498"/>
        <v>138500</v>
      </c>
      <c r="AB2135" s="5">
        <v>6</v>
      </c>
      <c r="AC2135" s="6">
        <v>-19.850000000000001</v>
      </c>
      <c r="AD2135" s="30">
        <v>1</v>
      </c>
      <c r="AE2135" s="67">
        <f t="shared" si="499"/>
        <v>0.75</v>
      </c>
      <c r="AF2135" s="70">
        <f>IF(C2135=Sheet6!$E$3,Sheet6!$E$4,IF('January 2023'!C2135=Sheet6!$F$3,Sheet6!$F$4,IF('January 2023'!C2135=Sheet6!$G$3,Sheet6!$G$4,IF('January 2023'!C2135=Sheet6!$H$3,Sheet6!$H$4,IF('January 2023'!C2135=Sheet6!$I$3,Sheet6!$I$4,IF('January 2023'!C2135=Sheet6!$J$3,Sheet6!$J$4,IF('January 2023'!C2135=Sheet6!$K$3,Sheet6!$K$4,IF('January 2023'!C2135=Sheet6!$L$3,Sheet6!$L$4))))))))</f>
        <v>0.13382829726409717</v>
      </c>
      <c r="AG2135" s="74">
        <f t="shared" si="500"/>
        <v>0.75937583712832379</v>
      </c>
      <c r="AH2135" s="71">
        <v>0.81</v>
      </c>
      <c r="AI2135" s="72">
        <f t="shared" si="501"/>
        <v>0</v>
      </c>
      <c r="AJ2135" s="73">
        <f t="shared" si="502"/>
        <v>0.75</v>
      </c>
      <c r="AK2135" s="73">
        <v>0.70834941809745677</v>
      </c>
      <c r="AL2135" s="95">
        <f t="shared" si="503"/>
        <v>1</v>
      </c>
      <c r="AM2135" s="107">
        <v>0</v>
      </c>
      <c r="AN2135" s="98">
        <f t="shared" si="504"/>
        <v>151.183999999972</v>
      </c>
      <c r="AO2135" s="99" t="e">
        <f>SUMIF([1]Sheet1!$AB:$AB,E2135,[1]Sheet1!$AA:$AA)</f>
        <v>#VALUE!</v>
      </c>
      <c r="AP2135" s="100" t="str">
        <f t="shared" si="505"/>
        <v/>
      </c>
      <c r="AQ2135" s="97">
        <f t="shared" si="506"/>
        <v>1</v>
      </c>
      <c r="AR2135" s="100">
        <f t="shared" si="507"/>
        <v>1.2399283795881828</v>
      </c>
      <c r="AS2135" s="101">
        <f t="shared" si="508"/>
        <v>5.8428348771057625E-2</v>
      </c>
      <c r="AT2135" s="100">
        <v>0.13382829726409717</v>
      </c>
      <c r="AU2135" s="108">
        <f t="shared" si="509"/>
        <v>1</v>
      </c>
    </row>
    <row r="2136" spans="1:47" hidden="1">
      <c r="A2136" s="21">
        <v>44927</v>
      </c>
      <c r="B2136" s="23" t="s">
        <v>13</v>
      </c>
      <c r="C2136" s="23" t="s">
        <v>1697</v>
      </c>
      <c r="D2136" s="23" t="s">
        <v>1965</v>
      </c>
      <c r="E2136" s="23">
        <v>1000280127</v>
      </c>
      <c r="F2136" s="23" t="s">
        <v>32</v>
      </c>
      <c r="G2136" s="23">
        <v>1199849</v>
      </c>
      <c r="H2136" s="37" t="s">
        <v>278</v>
      </c>
      <c r="I2136" s="4" t="s">
        <v>3536</v>
      </c>
      <c r="J2136" s="4" t="s">
        <v>3573</v>
      </c>
      <c r="K2136" s="24">
        <v>2953.6000000000058</v>
      </c>
      <c r="L2136" s="24">
        <v>2953.6000000000058</v>
      </c>
      <c r="M2136" s="29">
        <v>0</v>
      </c>
      <c r="N2136" s="29">
        <v>0</v>
      </c>
      <c r="O2136" s="29">
        <v>15</v>
      </c>
      <c r="P2136" s="29">
        <v>0</v>
      </c>
      <c r="Q2136" s="29">
        <v>1786.6999999999998</v>
      </c>
      <c r="R2136" s="28">
        <v>0</v>
      </c>
      <c r="S2136" s="28">
        <v>88000</v>
      </c>
      <c r="T2136" s="28">
        <v>0</v>
      </c>
      <c r="U2136" s="28">
        <v>88000</v>
      </c>
      <c r="V2136" s="29">
        <v>0</v>
      </c>
      <c r="W2136" s="29">
        <v>11</v>
      </c>
      <c r="X2136" s="32">
        <f t="shared" si="495"/>
        <v>15</v>
      </c>
      <c r="Y2136" s="33">
        <f t="shared" si="496"/>
        <v>1786.6999999999998</v>
      </c>
      <c r="Z2136" s="33">
        <f t="shared" si="497"/>
        <v>88000</v>
      </c>
      <c r="AA2136" s="33">
        <f t="shared" si="498"/>
        <v>88000</v>
      </c>
      <c r="AB2136" s="5">
        <v>11</v>
      </c>
      <c r="AC2136" s="6">
        <v>669372</v>
      </c>
      <c r="AD2136" s="32">
        <v>2</v>
      </c>
      <c r="AE2136" s="67">
        <f t="shared" si="499"/>
        <v>0.73333333333333328</v>
      </c>
      <c r="AF2136" s="70">
        <f>IF(C2136=Sheet6!$E$3,Sheet6!$E$4,IF('January 2023'!C2136=Sheet6!$F$3,Sheet6!$F$4,IF('January 2023'!C2136=Sheet6!$G$3,Sheet6!$G$4,IF('January 2023'!C2136=Sheet6!$H$3,Sheet6!$H$4,IF('January 2023'!C2136=Sheet6!$I$3,Sheet6!$I$4,IF('January 2023'!C2136=Sheet6!$J$3,Sheet6!$J$4,IF('January 2023'!C2136=Sheet6!$K$3,Sheet6!$K$4,IF('January 2023'!C2136=Sheet6!$L$3,Sheet6!$L$4))))))))</f>
        <v>0.13382829726409717</v>
      </c>
      <c r="AG2136" s="74">
        <f t="shared" si="500"/>
        <v>0.60492280606717097</v>
      </c>
      <c r="AH2136" s="71">
        <v>0.81</v>
      </c>
      <c r="AI2136" s="72">
        <f t="shared" si="501"/>
        <v>0</v>
      </c>
      <c r="AJ2136" s="73">
        <f t="shared" si="502"/>
        <v>0.73333333333333328</v>
      </c>
      <c r="AK2136" s="73">
        <v>0.70834941809745677</v>
      </c>
      <c r="AL2136" s="95">
        <f t="shared" si="503"/>
        <v>1</v>
      </c>
      <c r="AM2136" s="107">
        <v>0</v>
      </c>
      <c r="AN2136" s="98">
        <f t="shared" si="504"/>
        <v>605.71600000000512</v>
      </c>
      <c r="AO2136" s="99" t="e">
        <f>SUMIF([1]Sheet1!$AB:$AB,E2136,[1]Sheet1!$AA:$AA)</f>
        <v>#VALUE!</v>
      </c>
      <c r="AP2136" s="100" t="str">
        <f t="shared" si="505"/>
        <v/>
      </c>
      <c r="AQ2136" s="97">
        <f t="shared" si="506"/>
        <v>1</v>
      </c>
      <c r="AR2136" s="100">
        <f t="shared" si="507"/>
        <v>1</v>
      </c>
      <c r="AS2136" s="101">
        <f t="shared" si="508"/>
        <v>0.39507719393282903</v>
      </c>
      <c r="AT2136" s="100">
        <v>0.13382829726409717</v>
      </c>
      <c r="AU2136" s="108">
        <f t="shared" si="509"/>
        <v>0</v>
      </c>
    </row>
    <row r="2137" spans="1:47" hidden="1">
      <c r="A2137" s="21">
        <v>44927</v>
      </c>
      <c r="B2137" s="22" t="s">
        <v>13</v>
      </c>
      <c r="C2137" s="22" t="s">
        <v>1697</v>
      </c>
      <c r="D2137" s="22" t="s">
        <v>1852</v>
      </c>
      <c r="E2137" s="22">
        <v>1000274850</v>
      </c>
      <c r="F2137" s="22" t="s">
        <v>32</v>
      </c>
      <c r="G2137" s="22">
        <v>1199849</v>
      </c>
      <c r="H2137" s="36" t="s">
        <v>278</v>
      </c>
      <c r="I2137" s="4" t="s">
        <v>3538</v>
      </c>
      <c r="J2137" s="4" t="s">
        <v>3575</v>
      </c>
      <c r="K2137" s="25">
        <v>2873.8000000000175</v>
      </c>
      <c r="L2137" s="25">
        <v>2873.8000000000175</v>
      </c>
      <c r="M2137" s="26">
        <v>2</v>
      </c>
      <c r="N2137" s="26">
        <v>0</v>
      </c>
      <c r="O2137" s="26">
        <v>13</v>
      </c>
      <c r="P2137" s="26">
        <v>770</v>
      </c>
      <c r="Q2137" s="26">
        <v>3506.9</v>
      </c>
      <c r="R2137" s="27">
        <v>37910.959999999999</v>
      </c>
      <c r="S2137" s="27">
        <v>172750</v>
      </c>
      <c r="T2137" s="28">
        <v>34200</v>
      </c>
      <c r="U2137" s="27">
        <v>182500</v>
      </c>
      <c r="V2137" s="29">
        <v>2</v>
      </c>
      <c r="W2137" s="26">
        <v>11</v>
      </c>
      <c r="X2137" s="30">
        <f t="shared" si="495"/>
        <v>15</v>
      </c>
      <c r="Y2137" s="31">
        <f t="shared" si="496"/>
        <v>4276.8999999999996</v>
      </c>
      <c r="Z2137" s="31">
        <f t="shared" si="497"/>
        <v>210660.96</v>
      </c>
      <c r="AA2137" s="31">
        <f t="shared" si="498"/>
        <v>216700</v>
      </c>
      <c r="AB2137" s="5">
        <v>13</v>
      </c>
      <c r="AC2137" s="6">
        <v>114642.54</v>
      </c>
      <c r="AD2137" s="30">
        <v>0</v>
      </c>
      <c r="AE2137" s="67">
        <f t="shared" si="499"/>
        <v>0.8666666666666667</v>
      </c>
      <c r="AF2137" s="70">
        <f>IF(C2137=Sheet6!$E$3,Sheet6!$E$4,IF('January 2023'!C2137=Sheet6!$F$3,Sheet6!$F$4,IF('January 2023'!C2137=Sheet6!$G$3,Sheet6!$G$4,IF('January 2023'!C2137=Sheet6!$H$3,Sheet6!$H$4,IF('January 2023'!C2137=Sheet6!$I$3,Sheet6!$I$4,IF('January 2023'!C2137=Sheet6!$J$3,Sheet6!$J$4,IF('January 2023'!C2137=Sheet6!$K$3,Sheet6!$K$4,IF('January 2023'!C2137=Sheet6!$L$3,Sheet6!$L$4))))))))</f>
        <v>0.13382829726409717</v>
      </c>
      <c r="AG2137" s="74">
        <f t="shared" si="500"/>
        <v>1.4882385691418936</v>
      </c>
      <c r="AH2137" s="71">
        <v>0.81</v>
      </c>
      <c r="AI2137" s="72">
        <f t="shared" si="501"/>
        <v>1</v>
      </c>
      <c r="AJ2137" s="73">
        <f t="shared" si="502"/>
        <v>0.8666666666666667</v>
      </c>
      <c r="AK2137" s="73">
        <v>0.70834941809745677</v>
      </c>
      <c r="AL2137" s="95">
        <f t="shared" si="503"/>
        <v>1</v>
      </c>
      <c r="AM2137" s="107">
        <v>0</v>
      </c>
      <c r="AN2137" s="98">
        <f t="shared" si="504"/>
        <v>0</v>
      </c>
      <c r="AO2137" s="99" t="e">
        <f>SUMIF([1]Sheet1!$AB:$AB,E2137,[1]Sheet1!$AA:$AA)</f>
        <v>#VALUE!</v>
      </c>
      <c r="AP2137" s="100">
        <f t="shared" si="505"/>
        <v>1</v>
      </c>
      <c r="AQ2137" s="97">
        <f t="shared" si="506"/>
        <v>0</v>
      </c>
      <c r="AR2137" s="100">
        <f t="shared" si="507"/>
        <v>1.0286671056659002</v>
      </c>
      <c r="AS2137" s="101">
        <f t="shared" si="508"/>
        <v>-0.53090206145955232</v>
      </c>
      <c r="AT2137" s="100">
        <v>0.13382829726409717</v>
      </c>
      <c r="AU2137" s="108">
        <f t="shared" si="509"/>
        <v>1</v>
      </c>
    </row>
    <row r="2138" spans="1:47" hidden="1">
      <c r="A2138" s="21">
        <v>44927</v>
      </c>
      <c r="B2138" s="23" t="s">
        <v>13</v>
      </c>
      <c r="C2138" s="23" t="s">
        <v>1697</v>
      </c>
      <c r="D2138" s="23" t="s">
        <v>1894</v>
      </c>
      <c r="E2138" s="23">
        <v>1000274864</v>
      </c>
      <c r="F2138" s="23" t="s">
        <v>32</v>
      </c>
      <c r="G2138" s="23">
        <v>1199849</v>
      </c>
      <c r="H2138" s="37" t="s">
        <v>278</v>
      </c>
      <c r="I2138" s="4" t="s">
        <v>3537</v>
      </c>
      <c r="J2138" s="4" t="s">
        <v>3574</v>
      </c>
      <c r="K2138" s="24">
        <v>2842</v>
      </c>
      <c r="L2138" s="24">
        <v>2842</v>
      </c>
      <c r="M2138" s="29">
        <v>1</v>
      </c>
      <c r="N2138" s="29">
        <v>0</v>
      </c>
      <c r="O2138" s="29">
        <v>9</v>
      </c>
      <c r="P2138" s="29">
        <v>4512</v>
      </c>
      <c r="Q2138" s="29">
        <v>1715.6</v>
      </c>
      <c r="R2138" s="28">
        <v>242665.51</v>
      </c>
      <c r="S2138" s="28">
        <v>84500</v>
      </c>
      <c r="T2138" s="28">
        <v>0</v>
      </c>
      <c r="U2138" s="28">
        <v>108500</v>
      </c>
      <c r="V2138" s="29">
        <v>0</v>
      </c>
      <c r="W2138" s="29">
        <v>7</v>
      </c>
      <c r="X2138" s="32">
        <f t="shared" si="495"/>
        <v>10</v>
      </c>
      <c r="Y2138" s="33">
        <f t="shared" si="496"/>
        <v>6227.6</v>
      </c>
      <c r="Z2138" s="33">
        <f t="shared" si="497"/>
        <v>327165.51</v>
      </c>
      <c r="AA2138" s="33">
        <f t="shared" si="498"/>
        <v>108500</v>
      </c>
      <c r="AB2138" s="5">
        <v>7</v>
      </c>
      <c r="AC2138" s="6">
        <v>1533000.16</v>
      </c>
      <c r="AD2138" s="32">
        <v>3</v>
      </c>
      <c r="AE2138" s="67">
        <f t="shared" si="499"/>
        <v>0.7</v>
      </c>
      <c r="AF2138" s="70">
        <f>IF(C2138=Sheet6!$E$3,Sheet6!$E$4,IF('January 2023'!C2138=Sheet6!$F$3,Sheet6!$F$4,IF('January 2023'!C2138=Sheet6!$G$3,Sheet6!$G$4,IF('January 2023'!C2138=Sheet6!$H$3,Sheet6!$H$4,IF('January 2023'!C2138=Sheet6!$I$3,Sheet6!$I$4,IF('January 2023'!C2138=Sheet6!$J$3,Sheet6!$J$4,IF('January 2023'!C2138=Sheet6!$K$3,Sheet6!$K$4,IF('January 2023'!C2138=Sheet6!$L$3,Sheet6!$L$4))))))))</f>
        <v>0.13382829726409717</v>
      </c>
      <c r="AG2138" s="74">
        <f t="shared" si="500"/>
        <v>2.1912737508796623</v>
      </c>
      <c r="AH2138" s="71">
        <v>0.81</v>
      </c>
      <c r="AI2138" s="72">
        <f t="shared" si="501"/>
        <v>1</v>
      </c>
      <c r="AJ2138" s="73">
        <f t="shared" si="502"/>
        <v>0.7</v>
      </c>
      <c r="AK2138" s="73">
        <v>0.70834941809745677</v>
      </c>
      <c r="AL2138" s="95">
        <f t="shared" si="503"/>
        <v>0</v>
      </c>
      <c r="AM2138" s="107">
        <v>0</v>
      </c>
      <c r="AN2138" s="98">
        <f t="shared" si="504"/>
        <v>0</v>
      </c>
      <c r="AO2138" s="99" t="e">
        <f>SUMIF([1]Sheet1!$AB:$AB,E2138,[1]Sheet1!$AA:$AA)</f>
        <v>#VALUE!</v>
      </c>
      <c r="AP2138" s="100">
        <f t="shared" si="505"/>
        <v>1</v>
      </c>
      <c r="AQ2138" s="97">
        <f t="shared" si="506"/>
        <v>0</v>
      </c>
      <c r="AR2138" s="100">
        <f t="shared" si="507"/>
        <v>0.33163642463412479</v>
      </c>
      <c r="AS2138" s="101">
        <f t="shared" si="508"/>
        <v>0.27329380786366098</v>
      </c>
      <c r="AT2138" s="100">
        <v>0.13382829726409717</v>
      </c>
      <c r="AU2138" s="108">
        <f t="shared" si="509"/>
        <v>0</v>
      </c>
    </row>
    <row r="2139" spans="1:47" hidden="1">
      <c r="A2139" s="21">
        <v>44927</v>
      </c>
      <c r="B2139" s="22" t="s">
        <v>13</v>
      </c>
      <c r="C2139" s="22" t="s">
        <v>1697</v>
      </c>
      <c r="D2139" s="22" t="s">
        <v>1955</v>
      </c>
      <c r="E2139" s="22">
        <v>1000280881</v>
      </c>
      <c r="F2139" s="22" t="s">
        <v>32</v>
      </c>
      <c r="G2139" s="22">
        <v>1199849</v>
      </c>
      <c r="H2139" s="36" t="s">
        <v>278</v>
      </c>
      <c r="I2139" s="4" t="s">
        <v>3536</v>
      </c>
      <c r="J2139" s="4" t="s">
        <v>3573</v>
      </c>
      <c r="K2139" s="25">
        <v>2698.1999999999825</v>
      </c>
      <c r="L2139" s="25">
        <v>2698.1999999999825</v>
      </c>
      <c r="M2139" s="26">
        <v>1</v>
      </c>
      <c r="N2139" s="26">
        <v>0</v>
      </c>
      <c r="O2139" s="26">
        <v>10</v>
      </c>
      <c r="P2139" s="26">
        <v>1200</v>
      </c>
      <c r="Q2139" s="26">
        <v>2226</v>
      </c>
      <c r="R2139" s="27">
        <v>59082</v>
      </c>
      <c r="S2139" s="27">
        <v>109649.99999999999</v>
      </c>
      <c r="T2139" s="28">
        <v>0</v>
      </c>
      <c r="U2139" s="27">
        <v>111150</v>
      </c>
      <c r="V2139" s="29">
        <v>0</v>
      </c>
      <c r="W2139" s="26">
        <v>8</v>
      </c>
      <c r="X2139" s="30">
        <f t="shared" si="495"/>
        <v>11</v>
      </c>
      <c r="Y2139" s="31">
        <f t="shared" si="496"/>
        <v>3426</v>
      </c>
      <c r="Z2139" s="31">
        <f t="shared" si="497"/>
        <v>168732</v>
      </c>
      <c r="AA2139" s="31">
        <f t="shared" si="498"/>
        <v>111150</v>
      </c>
      <c r="AB2139" s="5">
        <v>8</v>
      </c>
      <c r="AC2139" s="6">
        <v>672369.98</v>
      </c>
      <c r="AD2139" s="30">
        <v>1</v>
      </c>
      <c r="AE2139" s="67">
        <f t="shared" si="499"/>
        <v>0.72727272727272729</v>
      </c>
      <c r="AF2139" s="70">
        <f>IF(C2139=Sheet6!$E$3,Sheet6!$E$4,IF('January 2023'!C2139=Sheet6!$F$3,Sheet6!$F$4,IF('January 2023'!C2139=Sheet6!$G$3,Sheet6!$G$4,IF('January 2023'!C2139=Sheet6!$H$3,Sheet6!$H$4,IF('January 2023'!C2139=Sheet6!$I$3,Sheet6!$I$4,IF('January 2023'!C2139=Sheet6!$J$3,Sheet6!$J$4,IF('January 2023'!C2139=Sheet6!$K$3,Sheet6!$K$4,IF('January 2023'!C2139=Sheet6!$L$3,Sheet6!$L$4))))))))</f>
        <v>0.13382829726409717</v>
      </c>
      <c r="AG2139" s="74">
        <f t="shared" si="500"/>
        <v>1.2697353791416581</v>
      </c>
      <c r="AH2139" s="71">
        <v>0.81</v>
      </c>
      <c r="AI2139" s="72">
        <f t="shared" si="501"/>
        <v>1</v>
      </c>
      <c r="AJ2139" s="73">
        <f t="shared" si="502"/>
        <v>0.72727272727272729</v>
      </c>
      <c r="AK2139" s="73">
        <v>0.70834941809745677</v>
      </c>
      <c r="AL2139" s="95">
        <f t="shared" si="503"/>
        <v>1</v>
      </c>
      <c r="AM2139" s="107">
        <v>0</v>
      </c>
      <c r="AN2139" s="98">
        <f t="shared" si="504"/>
        <v>0</v>
      </c>
      <c r="AO2139" s="99" t="e">
        <f>SUMIF([1]Sheet1!$AB:$AB,E2139,[1]Sheet1!$AA:$AA)</f>
        <v>#VALUE!</v>
      </c>
      <c r="AP2139" s="100">
        <f t="shared" si="505"/>
        <v>1</v>
      </c>
      <c r="AQ2139" s="97">
        <f t="shared" si="506"/>
        <v>0</v>
      </c>
      <c r="AR2139" s="100">
        <f t="shared" si="507"/>
        <v>0.65873693193940686</v>
      </c>
      <c r="AS2139" s="101">
        <f t="shared" si="508"/>
        <v>0.16357841196930456</v>
      </c>
      <c r="AT2139" s="100">
        <v>0.13382829726409717</v>
      </c>
      <c r="AU2139" s="108">
        <f t="shared" si="509"/>
        <v>0</v>
      </c>
    </row>
    <row r="2140" spans="1:47" hidden="1">
      <c r="A2140" s="21">
        <v>44927</v>
      </c>
      <c r="B2140" s="22" t="s">
        <v>13</v>
      </c>
      <c r="C2140" s="22" t="s">
        <v>1697</v>
      </c>
      <c r="D2140" s="22" t="s">
        <v>1985</v>
      </c>
      <c r="E2140" s="22">
        <v>1000266496</v>
      </c>
      <c r="F2140" s="22" t="s">
        <v>32</v>
      </c>
      <c r="G2140" s="22">
        <v>1199849</v>
      </c>
      <c r="H2140" s="36" t="s">
        <v>278</v>
      </c>
      <c r="I2140" s="4" t="s">
        <v>3537</v>
      </c>
      <c r="J2140" s="4" t="s">
        <v>3574</v>
      </c>
      <c r="K2140" s="25">
        <v>2690.6100000000006</v>
      </c>
      <c r="L2140" s="25">
        <v>2690.6100000000006</v>
      </c>
      <c r="M2140" s="26">
        <v>1</v>
      </c>
      <c r="N2140" s="26">
        <v>0</v>
      </c>
      <c r="O2140" s="26">
        <v>21</v>
      </c>
      <c r="P2140" s="26">
        <v>275</v>
      </c>
      <c r="Q2140" s="26">
        <v>4025.7999999999997</v>
      </c>
      <c r="R2140" s="27">
        <v>13539.63</v>
      </c>
      <c r="S2140" s="27">
        <v>201799.99999999997</v>
      </c>
      <c r="T2140" s="28">
        <v>12000</v>
      </c>
      <c r="U2140" s="27">
        <v>203800</v>
      </c>
      <c r="V2140" s="29">
        <v>1</v>
      </c>
      <c r="W2140" s="26">
        <v>10</v>
      </c>
      <c r="X2140" s="30">
        <f t="shared" si="495"/>
        <v>22</v>
      </c>
      <c r="Y2140" s="31">
        <f t="shared" si="496"/>
        <v>4300.7999999999993</v>
      </c>
      <c r="Z2140" s="31">
        <f t="shared" si="497"/>
        <v>215339.62999999998</v>
      </c>
      <c r="AA2140" s="31">
        <f t="shared" si="498"/>
        <v>215800</v>
      </c>
      <c r="AB2140" s="5">
        <v>11</v>
      </c>
      <c r="AC2140" s="6">
        <v>91936.959999999992</v>
      </c>
      <c r="AD2140" s="30">
        <v>1</v>
      </c>
      <c r="AE2140" s="67">
        <f t="shared" si="499"/>
        <v>0.5</v>
      </c>
      <c r="AF2140" s="70">
        <f>IF(C2140=Sheet6!$E$3,Sheet6!$E$4,IF('January 2023'!C2140=Sheet6!$F$3,Sheet6!$F$4,IF('January 2023'!C2140=Sheet6!$G$3,Sheet6!$G$4,IF('January 2023'!C2140=Sheet6!$H$3,Sheet6!$H$4,IF('January 2023'!C2140=Sheet6!$I$3,Sheet6!$I$4,IF('January 2023'!C2140=Sheet6!$J$3,Sheet6!$J$4,IF('January 2023'!C2140=Sheet6!$K$3,Sheet6!$K$4,IF('January 2023'!C2140=Sheet6!$L$3,Sheet6!$L$4))))))))</f>
        <v>0.13382829726409717</v>
      </c>
      <c r="AG2140" s="74">
        <f t="shared" si="500"/>
        <v>1.5984479355982466</v>
      </c>
      <c r="AH2140" s="71">
        <v>0.81</v>
      </c>
      <c r="AI2140" s="72">
        <f t="shared" si="501"/>
        <v>1</v>
      </c>
      <c r="AJ2140" s="73">
        <f t="shared" si="502"/>
        <v>0.5</v>
      </c>
      <c r="AK2140" s="73">
        <v>0.70834941809745677</v>
      </c>
      <c r="AL2140" s="95">
        <f t="shared" si="503"/>
        <v>0</v>
      </c>
      <c r="AM2140" s="107">
        <v>0</v>
      </c>
      <c r="AN2140" s="98">
        <f t="shared" si="504"/>
        <v>0</v>
      </c>
      <c r="AO2140" s="99" t="e">
        <f>SUMIF([1]Sheet1!$AB:$AB,E2140,[1]Sheet1!$AA:$AA)</f>
        <v>#VALUE!</v>
      </c>
      <c r="AP2140" s="100">
        <f t="shared" si="505"/>
        <v>1</v>
      </c>
      <c r="AQ2140" s="97">
        <f t="shared" si="506"/>
        <v>0</v>
      </c>
      <c r="AR2140" s="100">
        <f t="shared" si="507"/>
        <v>1.0021378786617217</v>
      </c>
      <c r="AS2140" s="101">
        <f t="shared" si="508"/>
        <v>-0.60186522333163506</v>
      </c>
      <c r="AT2140" s="100">
        <v>0.13382829726409717</v>
      </c>
      <c r="AU2140" s="108">
        <f t="shared" si="509"/>
        <v>1</v>
      </c>
    </row>
    <row r="2141" spans="1:47" hidden="1">
      <c r="A2141" s="21">
        <v>44927</v>
      </c>
      <c r="B2141" s="23" t="s">
        <v>13</v>
      </c>
      <c r="C2141" s="23" t="s">
        <v>1697</v>
      </c>
      <c r="D2141" s="23" t="s">
        <v>2092</v>
      </c>
      <c r="E2141" s="23">
        <v>1001612428</v>
      </c>
      <c r="F2141" s="23" t="s">
        <v>32</v>
      </c>
      <c r="G2141" s="23">
        <v>1199849</v>
      </c>
      <c r="H2141" s="37" t="s">
        <v>278</v>
      </c>
      <c r="I2141" s="4" t="s">
        <v>3536</v>
      </c>
      <c r="J2141" s="4" t="s">
        <v>3573</v>
      </c>
      <c r="K2141" s="24">
        <v>2672.835000000021</v>
      </c>
      <c r="L2141" s="24">
        <v>2672.835000000021</v>
      </c>
      <c r="M2141" s="29">
        <v>0</v>
      </c>
      <c r="N2141" s="29">
        <v>0</v>
      </c>
      <c r="O2141" s="29">
        <v>4</v>
      </c>
      <c r="P2141" s="29">
        <v>0</v>
      </c>
      <c r="Q2141" s="29">
        <v>1949.3000000000002</v>
      </c>
      <c r="R2141" s="28">
        <v>0</v>
      </c>
      <c r="S2141" s="28">
        <v>96000</v>
      </c>
      <c r="T2141" s="28">
        <v>0</v>
      </c>
      <c r="U2141" s="28">
        <v>96000</v>
      </c>
      <c r="V2141" s="29">
        <v>0</v>
      </c>
      <c r="W2141" s="29">
        <v>3</v>
      </c>
      <c r="X2141" s="32">
        <f t="shared" si="495"/>
        <v>4</v>
      </c>
      <c r="Y2141" s="33">
        <f t="shared" si="496"/>
        <v>1949.3000000000002</v>
      </c>
      <c r="Z2141" s="33">
        <f t="shared" si="497"/>
        <v>96000</v>
      </c>
      <c r="AA2141" s="33">
        <f t="shared" si="498"/>
        <v>96000</v>
      </c>
      <c r="AB2141" s="5">
        <v>3</v>
      </c>
      <c r="AC2141" s="6">
        <v>400121.65</v>
      </c>
      <c r="AD2141" s="32">
        <v>1</v>
      </c>
      <c r="AE2141" s="67">
        <f t="shared" si="499"/>
        <v>0.75</v>
      </c>
      <c r="AF2141" s="70">
        <f>IF(C2141=Sheet6!$E$3,Sheet6!$E$4,IF('January 2023'!C2141=Sheet6!$F$3,Sheet6!$F$4,IF('January 2023'!C2141=Sheet6!$G$3,Sheet6!$G$4,IF('January 2023'!C2141=Sheet6!$H$3,Sheet6!$H$4,IF('January 2023'!C2141=Sheet6!$I$3,Sheet6!$I$4,IF('January 2023'!C2141=Sheet6!$J$3,Sheet6!$J$4,IF('January 2023'!C2141=Sheet6!$K$3,Sheet6!$K$4,IF('January 2023'!C2141=Sheet6!$L$3,Sheet6!$L$4))))))))</f>
        <v>0.13382829726409717</v>
      </c>
      <c r="AG2141" s="74">
        <f t="shared" si="500"/>
        <v>0.72930053669604933</v>
      </c>
      <c r="AH2141" s="71">
        <v>0.81</v>
      </c>
      <c r="AI2141" s="72">
        <f t="shared" si="501"/>
        <v>0</v>
      </c>
      <c r="AJ2141" s="73">
        <f t="shared" si="502"/>
        <v>0.75</v>
      </c>
      <c r="AK2141" s="73">
        <v>0.70834941809745677</v>
      </c>
      <c r="AL2141" s="95">
        <f t="shared" si="503"/>
        <v>1</v>
      </c>
      <c r="AM2141" s="107">
        <v>0</v>
      </c>
      <c r="AN2141" s="98">
        <f t="shared" si="504"/>
        <v>215.69635000001699</v>
      </c>
      <c r="AO2141" s="99" t="e">
        <f>SUMIF([1]Sheet1!$AB:$AB,E2141,[1]Sheet1!$AA:$AA)</f>
        <v>#VALUE!</v>
      </c>
      <c r="AP2141" s="100" t="str">
        <f t="shared" si="505"/>
        <v/>
      </c>
      <c r="AQ2141" s="97">
        <f t="shared" si="506"/>
        <v>1</v>
      </c>
      <c r="AR2141" s="100">
        <f t="shared" si="507"/>
        <v>1</v>
      </c>
      <c r="AS2141" s="101">
        <f t="shared" si="508"/>
        <v>0.27069946330395067</v>
      </c>
      <c r="AT2141" s="100">
        <v>0.13382829726409717</v>
      </c>
      <c r="AU2141" s="108">
        <f t="shared" si="509"/>
        <v>0</v>
      </c>
    </row>
    <row r="2142" spans="1:47" hidden="1">
      <c r="A2142" s="21">
        <v>44927</v>
      </c>
      <c r="B2142" s="22" t="s">
        <v>13</v>
      </c>
      <c r="C2142" s="22" t="s">
        <v>1697</v>
      </c>
      <c r="D2142" s="22" t="s">
        <v>2035</v>
      </c>
      <c r="E2142" s="22">
        <v>1000280379</v>
      </c>
      <c r="F2142" s="22" t="s">
        <v>32</v>
      </c>
      <c r="G2142" s="22">
        <v>1199849</v>
      </c>
      <c r="H2142" s="36" t="s">
        <v>278</v>
      </c>
      <c r="I2142" s="4" t="s">
        <v>3536</v>
      </c>
      <c r="J2142" s="4" t="s">
        <v>3573</v>
      </c>
      <c r="K2142" s="25">
        <v>2671.7037505620001</v>
      </c>
      <c r="L2142" s="25">
        <v>2671.7037505620001</v>
      </c>
      <c r="M2142" s="26">
        <v>0</v>
      </c>
      <c r="N2142" s="26">
        <v>0</v>
      </c>
      <c r="O2142" s="26">
        <v>10</v>
      </c>
      <c r="P2142" s="26">
        <v>0</v>
      </c>
      <c r="Q2142" s="26">
        <v>2568.6</v>
      </c>
      <c r="R2142" s="27">
        <v>0</v>
      </c>
      <c r="S2142" s="27">
        <v>126586.57</v>
      </c>
      <c r="T2142" s="28">
        <v>0</v>
      </c>
      <c r="U2142" s="27">
        <v>157800</v>
      </c>
      <c r="V2142" s="29">
        <v>0</v>
      </c>
      <c r="W2142" s="26">
        <v>8</v>
      </c>
      <c r="X2142" s="30">
        <f t="shared" si="495"/>
        <v>10</v>
      </c>
      <c r="Y2142" s="31">
        <f t="shared" si="496"/>
        <v>2568.6</v>
      </c>
      <c r="Z2142" s="31">
        <f t="shared" si="497"/>
        <v>126586.57</v>
      </c>
      <c r="AA2142" s="31">
        <f t="shared" si="498"/>
        <v>157800</v>
      </c>
      <c r="AB2142" s="5">
        <v>8</v>
      </c>
      <c r="AC2142" s="6">
        <v>130585.24</v>
      </c>
      <c r="AD2142" s="30">
        <v>1</v>
      </c>
      <c r="AE2142" s="67">
        <f t="shared" si="499"/>
        <v>0.8</v>
      </c>
      <c r="AF2142" s="70">
        <f>IF(C2142=Sheet6!$E$3,Sheet6!$E$4,IF('January 2023'!C2142=Sheet6!$F$3,Sheet6!$F$4,IF('January 2023'!C2142=Sheet6!$G$3,Sheet6!$G$4,IF('January 2023'!C2142=Sheet6!$H$3,Sheet6!$H$4,IF('January 2023'!C2142=Sheet6!$I$3,Sheet6!$I$4,IF('January 2023'!C2142=Sheet6!$J$3,Sheet6!$J$4,IF('January 2023'!C2142=Sheet6!$K$3,Sheet6!$K$4,IF('January 2023'!C2142=Sheet6!$L$3,Sheet6!$L$4))))))))</f>
        <v>0.13382829726409717</v>
      </c>
      <c r="AG2142" s="74">
        <f t="shared" si="500"/>
        <v>0.96140898835048161</v>
      </c>
      <c r="AH2142" s="71">
        <v>0.81</v>
      </c>
      <c r="AI2142" s="72">
        <f t="shared" si="501"/>
        <v>1</v>
      </c>
      <c r="AJ2142" s="73">
        <f t="shared" si="502"/>
        <v>0.8</v>
      </c>
      <c r="AK2142" s="73">
        <v>0.70834941809745677</v>
      </c>
      <c r="AL2142" s="95">
        <f t="shared" si="503"/>
        <v>1</v>
      </c>
      <c r="AM2142" s="107">
        <v>0</v>
      </c>
      <c r="AN2142" s="98">
        <f t="shared" si="504"/>
        <v>0</v>
      </c>
      <c r="AO2142" s="99" t="e">
        <f>SUMIF([1]Sheet1!$AB:$AB,E2142,[1]Sheet1!$AA:$AA)</f>
        <v>#VALUE!</v>
      </c>
      <c r="AP2142" s="100">
        <f t="shared" si="505"/>
        <v>1</v>
      </c>
      <c r="AQ2142" s="97">
        <f t="shared" si="506"/>
        <v>0</v>
      </c>
      <c r="AR2142" s="100">
        <f t="shared" si="507"/>
        <v>1.2465777372749731</v>
      </c>
      <c r="AS2142" s="101">
        <f t="shared" si="508"/>
        <v>-0.19847104129376425</v>
      </c>
      <c r="AT2142" s="100">
        <v>0.13382829726409717</v>
      </c>
      <c r="AU2142" s="108">
        <f t="shared" si="509"/>
        <v>1</v>
      </c>
    </row>
    <row r="2143" spans="1:47" hidden="1">
      <c r="A2143" s="21">
        <v>44927</v>
      </c>
      <c r="B2143" s="23" t="s">
        <v>13</v>
      </c>
      <c r="C2143" s="23" t="s">
        <v>1697</v>
      </c>
      <c r="D2143" s="23" t="s">
        <v>2012</v>
      </c>
      <c r="E2143" s="23">
        <v>1000281482</v>
      </c>
      <c r="F2143" s="23" t="s">
        <v>32</v>
      </c>
      <c r="G2143" s="23">
        <v>1199849</v>
      </c>
      <c r="H2143" s="37" t="s">
        <v>278</v>
      </c>
      <c r="I2143" s="4" t="s">
        <v>3537</v>
      </c>
      <c r="J2143" s="4" t="s">
        <v>3574</v>
      </c>
      <c r="K2143" s="24">
        <v>2506.6999999999825</v>
      </c>
      <c r="L2143" s="24">
        <v>2506.6999999999825</v>
      </c>
      <c r="M2143" s="29">
        <v>0</v>
      </c>
      <c r="N2143" s="29">
        <v>0</v>
      </c>
      <c r="O2143" s="29">
        <v>15</v>
      </c>
      <c r="P2143" s="29">
        <v>0</v>
      </c>
      <c r="Q2143" s="29">
        <v>1464.3</v>
      </c>
      <c r="R2143" s="28">
        <v>0</v>
      </c>
      <c r="S2143" s="28">
        <v>72132.14</v>
      </c>
      <c r="T2143" s="28">
        <v>0</v>
      </c>
      <c r="U2143" s="28">
        <v>77800</v>
      </c>
      <c r="V2143" s="29">
        <v>0</v>
      </c>
      <c r="W2143" s="29">
        <v>8</v>
      </c>
      <c r="X2143" s="32">
        <f t="shared" si="495"/>
        <v>15</v>
      </c>
      <c r="Y2143" s="33">
        <f t="shared" si="496"/>
        <v>1464.3</v>
      </c>
      <c r="Z2143" s="33">
        <f t="shared" si="497"/>
        <v>72132.14</v>
      </c>
      <c r="AA2143" s="33">
        <f t="shared" si="498"/>
        <v>77800</v>
      </c>
      <c r="AB2143" s="5">
        <v>8</v>
      </c>
      <c r="AC2143" s="6">
        <v>438330.46</v>
      </c>
      <c r="AD2143" s="32">
        <v>1</v>
      </c>
      <c r="AE2143" s="67">
        <f t="shared" si="499"/>
        <v>0.53333333333333333</v>
      </c>
      <c r="AF2143" s="70">
        <f>IF(C2143=Sheet6!$E$3,Sheet6!$E$4,IF('January 2023'!C2143=Sheet6!$F$3,Sheet6!$F$4,IF('January 2023'!C2143=Sheet6!$G$3,Sheet6!$G$4,IF('January 2023'!C2143=Sheet6!$H$3,Sheet6!$H$4,IF('January 2023'!C2143=Sheet6!$I$3,Sheet6!$I$4,IF('January 2023'!C2143=Sheet6!$J$3,Sheet6!$J$4,IF('January 2023'!C2143=Sheet6!$K$3,Sheet6!$K$4,IF('January 2023'!C2143=Sheet6!$L$3,Sheet6!$L$4))))))))</f>
        <v>0.13382829726409717</v>
      </c>
      <c r="AG2143" s="74">
        <f t="shared" si="500"/>
        <v>0.58415446603104082</v>
      </c>
      <c r="AH2143" s="71">
        <v>0.81</v>
      </c>
      <c r="AI2143" s="72">
        <f t="shared" si="501"/>
        <v>0</v>
      </c>
      <c r="AJ2143" s="73">
        <f t="shared" si="502"/>
        <v>0.53333333333333333</v>
      </c>
      <c r="AK2143" s="73">
        <v>0.70834941809745677</v>
      </c>
      <c r="AL2143" s="95">
        <f t="shared" si="503"/>
        <v>0</v>
      </c>
      <c r="AM2143" s="107">
        <v>0</v>
      </c>
      <c r="AN2143" s="98">
        <f t="shared" si="504"/>
        <v>566.12699999998631</v>
      </c>
      <c r="AO2143" s="99" t="e">
        <f>SUMIF([1]Sheet1!$AB:$AB,E2143,[1]Sheet1!$AA:$AA)</f>
        <v>#VALUE!</v>
      </c>
      <c r="AP2143" s="100" t="str">
        <f t="shared" si="505"/>
        <v/>
      </c>
      <c r="AQ2143" s="97">
        <f t="shared" si="506"/>
        <v>1</v>
      </c>
      <c r="AR2143" s="100">
        <f t="shared" si="507"/>
        <v>1.0785760688647252</v>
      </c>
      <c r="AS2143" s="101">
        <f t="shared" si="508"/>
        <v>0.36994497241846735</v>
      </c>
      <c r="AT2143" s="100">
        <v>0.13382829726409717</v>
      </c>
      <c r="AU2143" s="108">
        <f t="shared" si="509"/>
        <v>0</v>
      </c>
    </row>
    <row r="2144" spans="1:47" hidden="1">
      <c r="A2144" s="21">
        <v>44927</v>
      </c>
      <c r="B2144" s="22" t="s">
        <v>13</v>
      </c>
      <c r="C2144" s="22" t="s">
        <v>1697</v>
      </c>
      <c r="D2144" s="22" t="s">
        <v>2027</v>
      </c>
      <c r="E2144" s="22">
        <v>1000273084</v>
      </c>
      <c r="F2144" s="22" t="s">
        <v>32</v>
      </c>
      <c r="G2144" s="22">
        <v>1199849</v>
      </c>
      <c r="H2144" s="36" t="s">
        <v>278</v>
      </c>
      <c r="I2144" s="4" t="s">
        <v>3537</v>
      </c>
      <c r="J2144" s="4" t="s">
        <v>3574</v>
      </c>
      <c r="K2144" s="25">
        <v>2469.2900000000009</v>
      </c>
      <c r="L2144" s="25">
        <v>2469.2900000000009</v>
      </c>
      <c r="M2144" s="26">
        <v>0</v>
      </c>
      <c r="N2144" s="26">
        <v>0</v>
      </c>
      <c r="O2144" s="26">
        <v>12</v>
      </c>
      <c r="P2144" s="26">
        <v>0</v>
      </c>
      <c r="Q2144" s="26">
        <v>3743</v>
      </c>
      <c r="R2144" s="27">
        <v>0</v>
      </c>
      <c r="S2144" s="27">
        <v>184390.93</v>
      </c>
      <c r="T2144" s="28">
        <v>0</v>
      </c>
      <c r="U2144" s="27">
        <v>196700</v>
      </c>
      <c r="V2144" s="29">
        <v>0</v>
      </c>
      <c r="W2144" s="26">
        <v>12</v>
      </c>
      <c r="X2144" s="30">
        <f t="shared" si="495"/>
        <v>12</v>
      </c>
      <c r="Y2144" s="31">
        <f t="shared" si="496"/>
        <v>3743</v>
      </c>
      <c r="Z2144" s="31">
        <f t="shared" si="497"/>
        <v>184390.93</v>
      </c>
      <c r="AA2144" s="31">
        <f t="shared" si="498"/>
        <v>196700</v>
      </c>
      <c r="AB2144" s="5">
        <v>12</v>
      </c>
      <c r="AC2144" s="6">
        <v>579340.69999999995</v>
      </c>
      <c r="AD2144" s="30">
        <v>1</v>
      </c>
      <c r="AE2144" s="67">
        <f t="shared" si="499"/>
        <v>1</v>
      </c>
      <c r="AF2144" s="70">
        <f>IF(C2144=Sheet6!$E$3,Sheet6!$E$4,IF('January 2023'!C2144=Sheet6!$F$3,Sheet6!$F$4,IF('January 2023'!C2144=Sheet6!$G$3,Sheet6!$G$4,IF('January 2023'!C2144=Sheet6!$H$3,Sheet6!$H$4,IF('January 2023'!C2144=Sheet6!$I$3,Sheet6!$I$4,IF('January 2023'!C2144=Sheet6!$J$3,Sheet6!$J$4,IF('January 2023'!C2144=Sheet6!$K$3,Sheet6!$K$4,IF('January 2023'!C2144=Sheet6!$L$3,Sheet6!$L$4))))))))</f>
        <v>0.13382829726409717</v>
      </c>
      <c r="AG2144" s="74">
        <f t="shared" si="500"/>
        <v>1.5158203370199526</v>
      </c>
      <c r="AH2144" s="71">
        <v>0.81</v>
      </c>
      <c r="AI2144" s="72">
        <f t="shared" si="501"/>
        <v>1</v>
      </c>
      <c r="AJ2144" s="73">
        <f t="shared" si="502"/>
        <v>1</v>
      </c>
      <c r="AK2144" s="73">
        <v>0.70834941809745677</v>
      </c>
      <c r="AL2144" s="95">
        <f t="shared" si="503"/>
        <v>1</v>
      </c>
      <c r="AM2144" s="107">
        <v>0</v>
      </c>
      <c r="AN2144" s="98">
        <f t="shared" si="504"/>
        <v>0</v>
      </c>
      <c r="AO2144" s="99" t="e">
        <f>SUMIF([1]Sheet1!$AB:$AB,E2144,[1]Sheet1!$AA:$AA)</f>
        <v>#VALUE!</v>
      </c>
      <c r="AP2144" s="100">
        <f t="shared" si="505"/>
        <v>1</v>
      </c>
      <c r="AQ2144" s="97">
        <f t="shared" si="506"/>
        <v>0</v>
      </c>
      <c r="AR2144" s="100">
        <f t="shared" si="507"/>
        <v>1.0667552899700652</v>
      </c>
      <c r="AS2144" s="101">
        <f t="shared" si="508"/>
        <v>-0.61700936316024135</v>
      </c>
      <c r="AT2144" s="100">
        <v>0.13382829726409717</v>
      </c>
      <c r="AU2144" s="108">
        <f t="shared" si="509"/>
        <v>1</v>
      </c>
    </row>
    <row r="2145" spans="1:47" hidden="1">
      <c r="A2145" s="21">
        <v>44927</v>
      </c>
      <c r="B2145" s="22" t="s">
        <v>13</v>
      </c>
      <c r="C2145" s="22" t="s">
        <v>1697</v>
      </c>
      <c r="D2145" s="22" t="s">
        <v>2022</v>
      </c>
      <c r="E2145" s="22">
        <v>1001956902</v>
      </c>
      <c r="F2145" s="22" t="s">
        <v>32</v>
      </c>
      <c r="G2145" s="22">
        <v>1199849</v>
      </c>
      <c r="H2145" s="36" t="s">
        <v>278</v>
      </c>
      <c r="I2145" s="4" t="s">
        <v>3537</v>
      </c>
      <c r="J2145" s="4" t="s">
        <v>3574</v>
      </c>
      <c r="K2145" s="25">
        <v>2454.1899999999987</v>
      </c>
      <c r="L2145" s="25">
        <v>2454.1899999999987</v>
      </c>
      <c r="M2145" s="26">
        <v>0</v>
      </c>
      <c r="N2145" s="26">
        <v>0</v>
      </c>
      <c r="O2145" s="26">
        <v>3</v>
      </c>
      <c r="P2145" s="26">
        <v>0</v>
      </c>
      <c r="Q2145" s="26">
        <v>1321.6</v>
      </c>
      <c r="R2145" s="27">
        <v>0</v>
      </c>
      <c r="S2145" s="27">
        <v>65099.999999999993</v>
      </c>
      <c r="T2145" s="28">
        <v>0</v>
      </c>
      <c r="U2145" s="27">
        <v>65100</v>
      </c>
      <c r="V2145" s="29">
        <v>0</v>
      </c>
      <c r="W2145" s="26">
        <v>3</v>
      </c>
      <c r="X2145" s="30">
        <f t="shared" si="495"/>
        <v>3</v>
      </c>
      <c r="Y2145" s="31">
        <f t="shared" si="496"/>
        <v>1321.6</v>
      </c>
      <c r="Z2145" s="31">
        <f t="shared" si="497"/>
        <v>65099.999999999993</v>
      </c>
      <c r="AA2145" s="31">
        <f t="shared" si="498"/>
        <v>65100</v>
      </c>
      <c r="AB2145" s="5">
        <v>3</v>
      </c>
      <c r="AC2145" s="6">
        <v>785091.04</v>
      </c>
      <c r="AD2145" s="30">
        <v>2</v>
      </c>
      <c r="AE2145" s="67">
        <f t="shared" si="499"/>
        <v>1</v>
      </c>
      <c r="AF2145" s="70">
        <f>IF(C2145=Sheet6!$E$3,Sheet6!$E$4,IF('January 2023'!C2145=Sheet6!$F$3,Sheet6!$F$4,IF('January 2023'!C2145=Sheet6!$G$3,Sheet6!$G$4,IF('January 2023'!C2145=Sheet6!$H$3,Sheet6!$H$4,IF('January 2023'!C2145=Sheet6!$I$3,Sheet6!$I$4,IF('January 2023'!C2145=Sheet6!$J$3,Sheet6!$J$4,IF('January 2023'!C2145=Sheet6!$K$3,Sheet6!$K$4,IF('January 2023'!C2145=Sheet6!$L$3,Sheet6!$L$4))))))))</f>
        <v>0.13382829726409717</v>
      </c>
      <c r="AG2145" s="74">
        <f t="shared" si="500"/>
        <v>0.53850761350995668</v>
      </c>
      <c r="AH2145" s="71">
        <v>0.81</v>
      </c>
      <c r="AI2145" s="72">
        <f t="shared" si="501"/>
        <v>0</v>
      </c>
      <c r="AJ2145" s="73">
        <f t="shared" si="502"/>
        <v>1</v>
      </c>
      <c r="AK2145" s="73">
        <v>0.70834941809745677</v>
      </c>
      <c r="AL2145" s="95">
        <f t="shared" si="503"/>
        <v>1</v>
      </c>
      <c r="AM2145" s="107">
        <v>0</v>
      </c>
      <c r="AN2145" s="98">
        <f t="shared" si="504"/>
        <v>666.29389999999921</v>
      </c>
      <c r="AO2145" s="99" t="e">
        <f>SUMIF([1]Sheet1!$AB:$AB,E2145,[1]Sheet1!$AA:$AA)</f>
        <v>#VALUE!</v>
      </c>
      <c r="AP2145" s="100" t="str">
        <f t="shared" si="505"/>
        <v/>
      </c>
      <c r="AQ2145" s="97">
        <f t="shared" si="506"/>
        <v>1</v>
      </c>
      <c r="AR2145" s="100">
        <f t="shared" si="507"/>
        <v>1.0000000000000002</v>
      </c>
      <c r="AS2145" s="101">
        <f t="shared" si="508"/>
        <v>0.4614923864900432</v>
      </c>
      <c r="AT2145" s="100">
        <v>0.13382829726409717</v>
      </c>
      <c r="AU2145" s="108">
        <f t="shared" si="509"/>
        <v>0</v>
      </c>
    </row>
    <row r="2146" spans="1:47" hidden="1">
      <c r="A2146" s="21">
        <v>44927</v>
      </c>
      <c r="B2146" s="23" t="s">
        <v>13</v>
      </c>
      <c r="C2146" s="23" t="s">
        <v>1697</v>
      </c>
      <c r="D2146" s="23" t="s">
        <v>2020</v>
      </c>
      <c r="E2146" s="23">
        <v>1000265837</v>
      </c>
      <c r="F2146" s="23" t="s">
        <v>32</v>
      </c>
      <c r="G2146" s="23">
        <v>1199849</v>
      </c>
      <c r="H2146" s="37" t="s">
        <v>278</v>
      </c>
      <c r="I2146" s="4" t="s">
        <v>3537</v>
      </c>
      <c r="J2146" s="4" t="s">
        <v>3574</v>
      </c>
      <c r="K2146" s="24">
        <v>2318.4990321570003</v>
      </c>
      <c r="L2146" s="24">
        <v>2318.4990321570003</v>
      </c>
      <c r="M2146" s="29">
        <v>1</v>
      </c>
      <c r="N2146" s="29">
        <v>0</v>
      </c>
      <c r="O2146" s="29">
        <v>6</v>
      </c>
      <c r="P2146" s="29">
        <v>1200</v>
      </c>
      <c r="Q2146" s="29">
        <v>1478.3</v>
      </c>
      <c r="R2146" s="28">
        <v>59082</v>
      </c>
      <c r="S2146" s="28">
        <v>72800</v>
      </c>
      <c r="T2146" s="28">
        <v>55000</v>
      </c>
      <c r="U2146" s="28">
        <v>72800</v>
      </c>
      <c r="V2146" s="29">
        <v>1</v>
      </c>
      <c r="W2146" s="29">
        <v>5</v>
      </c>
      <c r="X2146" s="32">
        <f t="shared" si="495"/>
        <v>7</v>
      </c>
      <c r="Y2146" s="33">
        <f t="shared" si="496"/>
        <v>2678.3</v>
      </c>
      <c r="Z2146" s="33">
        <f t="shared" si="497"/>
        <v>131882</v>
      </c>
      <c r="AA2146" s="33">
        <f t="shared" si="498"/>
        <v>127800</v>
      </c>
      <c r="AB2146" s="5">
        <v>6</v>
      </c>
      <c r="AC2146" s="6">
        <v>8897.24</v>
      </c>
      <c r="AD2146" s="32">
        <v>0</v>
      </c>
      <c r="AE2146" s="67">
        <f t="shared" si="499"/>
        <v>0.8571428571428571</v>
      </c>
      <c r="AF2146" s="70">
        <f>IF(C2146=Sheet6!$E$3,Sheet6!$E$4,IF('January 2023'!C2146=Sheet6!$F$3,Sheet6!$F$4,IF('January 2023'!C2146=Sheet6!$G$3,Sheet6!$G$4,IF('January 2023'!C2146=Sheet6!$H$3,Sheet6!$H$4,IF('January 2023'!C2146=Sheet6!$I$3,Sheet6!$I$4,IF('January 2023'!C2146=Sheet6!$J$3,Sheet6!$J$4,IF('January 2023'!C2146=Sheet6!$K$3,Sheet6!$K$4,IF('January 2023'!C2146=Sheet6!$L$3,Sheet6!$L$4))))))))</f>
        <v>0.13382829726409717</v>
      </c>
      <c r="AG2146" s="74">
        <f t="shared" si="500"/>
        <v>1.1551870252489436</v>
      </c>
      <c r="AH2146" s="71">
        <v>0.81</v>
      </c>
      <c r="AI2146" s="72">
        <f t="shared" si="501"/>
        <v>1</v>
      </c>
      <c r="AJ2146" s="73">
        <f t="shared" si="502"/>
        <v>0.8571428571428571</v>
      </c>
      <c r="AK2146" s="73">
        <v>0.70834941809745677</v>
      </c>
      <c r="AL2146" s="95">
        <f t="shared" si="503"/>
        <v>1</v>
      </c>
      <c r="AM2146" s="107">
        <v>0</v>
      </c>
      <c r="AN2146" s="98">
        <f t="shared" si="504"/>
        <v>0</v>
      </c>
      <c r="AO2146" s="99" t="e">
        <f>SUMIF([1]Sheet1!$AB:$AB,E2146,[1]Sheet1!$AA:$AA)</f>
        <v>#VALUE!</v>
      </c>
      <c r="AP2146" s="100">
        <f t="shared" si="505"/>
        <v>1</v>
      </c>
      <c r="AQ2146" s="97">
        <f t="shared" si="506"/>
        <v>0</v>
      </c>
      <c r="AR2146" s="100">
        <f t="shared" si="507"/>
        <v>0.96904808844269874</v>
      </c>
      <c r="AS2146" s="101">
        <f t="shared" si="508"/>
        <v>-0.11943177861129639</v>
      </c>
      <c r="AT2146" s="100">
        <v>0.13382829726409717</v>
      </c>
      <c r="AU2146" s="108">
        <f t="shared" si="509"/>
        <v>1</v>
      </c>
    </row>
    <row r="2147" spans="1:47" hidden="1">
      <c r="A2147" s="21">
        <v>44927</v>
      </c>
      <c r="B2147" s="23" t="s">
        <v>13</v>
      </c>
      <c r="C2147" s="23" t="s">
        <v>1697</v>
      </c>
      <c r="D2147" s="23" t="s">
        <v>1924</v>
      </c>
      <c r="E2147" s="23">
        <v>1000280883</v>
      </c>
      <c r="F2147" s="23" t="s">
        <v>32</v>
      </c>
      <c r="G2147" s="23">
        <v>1199849</v>
      </c>
      <c r="H2147" s="37" t="s">
        <v>278</v>
      </c>
      <c r="I2147" s="4" t="s">
        <v>3537</v>
      </c>
      <c r="J2147" s="4" t="s">
        <v>3574</v>
      </c>
      <c r="K2147" s="24">
        <v>2291</v>
      </c>
      <c r="L2147" s="24">
        <v>2291</v>
      </c>
      <c r="M2147" s="29">
        <v>7</v>
      </c>
      <c r="N2147" s="29">
        <v>0</v>
      </c>
      <c r="O2147" s="29">
        <v>4</v>
      </c>
      <c r="P2147" s="29">
        <v>1996</v>
      </c>
      <c r="Q2147" s="29">
        <v>493.4</v>
      </c>
      <c r="R2147" s="28">
        <v>99628.169999999984</v>
      </c>
      <c r="S2147" s="28">
        <v>24300</v>
      </c>
      <c r="T2147" s="28">
        <v>88000</v>
      </c>
      <c r="U2147" s="28">
        <v>24300</v>
      </c>
      <c r="V2147" s="29">
        <v>7</v>
      </c>
      <c r="W2147" s="29">
        <v>2</v>
      </c>
      <c r="X2147" s="32">
        <f t="shared" si="495"/>
        <v>11</v>
      </c>
      <c r="Y2147" s="33">
        <f t="shared" si="496"/>
        <v>2489.4</v>
      </c>
      <c r="Z2147" s="33">
        <f t="shared" si="497"/>
        <v>123928.16999999998</v>
      </c>
      <c r="AA2147" s="33">
        <f t="shared" si="498"/>
        <v>112300</v>
      </c>
      <c r="AB2147" s="5">
        <v>9</v>
      </c>
      <c r="AC2147" s="6">
        <v>466826.41</v>
      </c>
      <c r="AD2147" s="32">
        <v>2</v>
      </c>
      <c r="AE2147" s="67">
        <f t="shared" si="499"/>
        <v>0.81818181818181823</v>
      </c>
      <c r="AF2147" s="70">
        <f>IF(C2147=Sheet6!$E$3,Sheet6!$E$4,IF('January 2023'!C2147=Sheet6!$F$3,Sheet6!$F$4,IF('January 2023'!C2147=Sheet6!$G$3,Sheet6!$G$4,IF('January 2023'!C2147=Sheet6!$H$3,Sheet6!$H$4,IF('January 2023'!C2147=Sheet6!$I$3,Sheet6!$I$4,IF('January 2023'!C2147=Sheet6!$J$3,Sheet6!$J$4,IF('January 2023'!C2147=Sheet6!$K$3,Sheet6!$K$4,IF('January 2023'!C2147=Sheet6!$L$3,Sheet6!$L$4))))))))</f>
        <v>0.13382829726409717</v>
      </c>
      <c r="AG2147" s="74">
        <f t="shared" si="500"/>
        <v>1.0865997381056307</v>
      </c>
      <c r="AH2147" s="71">
        <v>0.81</v>
      </c>
      <c r="AI2147" s="72">
        <f t="shared" si="501"/>
        <v>1</v>
      </c>
      <c r="AJ2147" s="73">
        <f t="shared" si="502"/>
        <v>0.81818181818181823</v>
      </c>
      <c r="AK2147" s="73">
        <v>0.70834941809745677</v>
      </c>
      <c r="AL2147" s="95">
        <f t="shared" si="503"/>
        <v>1</v>
      </c>
      <c r="AM2147" s="107">
        <v>0</v>
      </c>
      <c r="AN2147" s="98">
        <f t="shared" si="504"/>
        <v>0</v>
      </c>
      <c r="AO2147" s="99" t="e">
        <f>SUMIF([1]Sheet1!$AB:$AB,E2147,[1]Sheet1!$AA:$AA)</f>
        <v>#VALUE!</v>
      </c>
      <c r="AP2147" s="100">
        <f t="shared" si="505"/>
        <v>1</v>
      </c>
      <c r="AQ2147" s="97">
        <f t="shared" si="506"/>
        <v>0</v>
      </c>
      <c r="AR2147" s="100">
        <f t="shared" si="507"/>
        <v>0.90617008223392648</v>
      </c>
      <c r="AS2147" s="101">
        <f t="shared" si="508"/>
        <v>1.5355825965457592E-2</v>
      </c>
      <c r="AT2147" s="100">
        <v>0.13382829726409717</v>
      </c>
      <c r="AU2147" s="108">
        <f t="shared" si="509"/>
        <v>1</v>
      </c>
    </row>
    <row r="2148" spans="1:47" hidden="1">
      <c r="A2148" s="21">
        <v>44927</v>
      </c>
      <c r="B2148" s="22" t="s">
        <v>13</v>
      </c>
      <c r="C2148" s="22" t="s">
        <v>1697</v>
      </c>
      <c r="D2148" s="22" t="s">
        <v>2056</v>
      </c>
      <c r="E2148" s="22">
        <v>1001612418</v>
      </c>
      <c r="F2148" s="22" t="s">
        <v>32</v>
      </c>
      <c r="G2148" s="22">
        <v>1199849</v>
      </c>
      <c r="H2148" s="36" t="s">
        <v>278</v>
      </c>
      <c r="I2148" s="4" t="s">
        <v>3537</v>
      </c>
      <c r="J2148" s="4" t="s">
        <v>3574</v>
      </c>
      <c r="K2148" s="25">
        <v>2267.1600000000035</v>
      </c>
      <c r="L2148" s="25">
        <v>2267.1600000000035</v>
      </c>
      <c r="M2148" s="26">
        <v>0</v>
      </c>
      <c r="N2148" s="26">
        <v>0</v>
      </c>
      <c r="O2148" s="26">
        <v>13</v>
      </c>
      <c r="P2148" s="26">
        <v>0</v>
      </c>
      <c r="Q2148" s="26">
        <v>1852.1</v>
      </c>
      <c r="R2148" s="27">
        <v>0</v>
      </c>
      <c r="S2148" s="27">
        <v>82071.47</v>
      </c>
      <c r="T2148" s="28">
        <v>0</v>
      </c>
      <c r="U2148" s="27">
        <v>101700</v>
      </c>
      <c r="V2148" s="29">
        <v>0</v>
      </c>
      <c r="W2148" s="26">
        <v>13</v>
      </c>
      <c r="X2148" s="30">
        <f t="shared" si="495"/>
        <v>13</v>
      </c>
      <c r="Y2148" s="31">
        <f t="shared" si="496"/>
        <v>1852.1</v>
      </c>
      <c r="Z2148" s="31">
        <f t="shared" si="497"/>
        <v>82071.47</v>
      </c>
      <c r="AA2148" s="31">
        <f t="shared" si="498"/>
        <v>101700</v>
      </c>
      <c r="AB2148" s="5">
        <v>13</v>
      </c>
      <c r="AC2148" s="6">
        <v>18060.93</v>
      </c>
      <c r="AD2148" s="30">
        <v>1</v>
      </c>
      <c r="AE2148" s="67">
        <f t="shared" si="499"/>
        <v>1</v>
      </c>
      <c r="AF2148" s="70">
        <f>IF(C2148=Sheet6!$E$3,Sheet6!$E$4,IF('January 2023'!C2148=Sheet6!$F$3,Sheet6!$F$4,IF('January 2023'!C2148=Sheet6!$G$3,Sheet6!$G$4,IF('January 2023'!C2148=Sheet6!$H$3,Sheet6!$H$4,IF('January 2023'!C2148=Sheet6!$I$3,Sheet6!$I$4,IF('January 2023'!C2148=Sheet6!$J$3,Sheet6!$J$4,IF('January 2023'!C2148=Sheet6!$K$3,Sheet6!$K$4,IF('January 2023'!C2148=Sheet6!$L$3,Sheet6!$L$4))))))))</f>
        <v>0.13382829726409717</v>
      </c>
      <c r="AG2148" s="74">
        <f t="shared" si="500"/>
        <v>0.81692513982250792</v>
      </c>
      <c r="AH2148" s="71">
        <v>0.81</v>
      </c>
      <c r="AI2148" s="72">
        <f t="shared" si="501"/>
        <v>1</v>
      </c>
      <c r="AJ2148" s="73">
        <f t="shared" si="502"/>
        <v>1</v>
      </c>
      <c r="AK2148" s="73">
        <v>0.70834941809745677</v>
      </c>
      <c r="AL2148" s="95">
        <f t="shared" si="503"/>
        <v>1</v>
      </c>
      <c r="AM2148" s="107">
        <v>0</v>
      </c>
      <c r="AN2148" s="98">
        <f t="shared" si="504"/>
        <v>0</v>
      </c>
      <c r="AO2148" s="99" t="e">
        <f>SUMIF([1]Sheet1!$AB:$AB,E2148,[1]Sheet1!$AA:$AA)</f>
        <v>#VALUE!</v>
      </c>
      <c r="AP2148" s="100">
        <f t="shared" si="505"/>
        <v>1</v>
      </c>
      <c r="AQ2148" s="97">
        <f t="shared" si="506"/>
        <v>0</v>
      </c>
      <c r="AR2148" s="100">
        <f t="shared" si="507"/>
        <v>1.2391638653480923</v>
      </c>
      <c r="AS2148" s="101">
        <f t="shared" si="508"/>
        <v>-1.230411396248976E-2</v>
      </c>
      <c r="AT2148" s="100">
        <v>0.13382829726409717</v>
      </c>
      <c r="AU2148" s="108">
        <f t="shared" si="509"/>
        <v>1</v>
      </c>
    </row>
    <row r="2149" spans="1:47" hidden="1">
      <c r="A2149" s="21">
        <v>44927</v>
      </c>
      <c r="B2149" s="23" t="s">
        <v>13</v>
      </c>
      <c r="C2149" s="23" t="s">
        <v>1697</v>
      </c>
      <c r="D2149" s="23" t="s">
        <v>2079</v>
      </c>
      <c r="E2149" s="23">
        <v>1000274431</v>
      </c>
      <c r="F2149" s="23" t="s">
        <v>32</v>
      </c>
      <c r="G2149" s="23">
        <v>1199849</v>
      </c>
      <c r="H2149" s="37" t="s">
        <v>278</v>
      </c>
      <c r="I2149" s="4" t="s">
        <v>3537</v>
      </c>
      <c r="J2149" s="4" t="s">
        <v>3574</v>
      </c>
      <c r="K2149" s="24">
        <v>2193.2700000000004</v>
      </c>
      <c r="L2149" s="24">
        <v>2193.2700000000004</v>
      </c>
      <c r="M2149" s="29">
        <v>1</v>
      </c>
      <c r="N2149" s="29">
        <v>0</v>
      </c>
      <c r="O2149" s="29">
        <v>27</v>
      </c>
      <c r="P2149" s="29">
        <v>100</v>
      </c>
      <c r="Q2149" s="29">
        <v>6142.9999999999991</v>
      </c>
      <c r="R2149" s="28">
        <v>4923.5</v>
      </c>
      <c r="S2149" s="28">
        <v>302600.89</v>
      </c>
      <c r="T2149" s="28">
        <v>15000</v>
      </c>
      <c r="U2149" s="28">
        <v>335900</v>
      </c>
      <c r="V2149" s="29">
        <v>1</v>
      </c>
      <c r="W2149" s="29">
        <v>20</v>
      </c>
      <c r="X2149" s="32">
        <f t="shared" si="495"/>
        <v>28</v>
      </c>
      <c r="Y2149" s="33">
        <f t="shared" si="496"/>
        <v>6242.9999999999991</v>
      </c>
      <c r="Z2149" s="33">
        <f t="shared" si="497"/>
        <v>307524.39</v>
      </c>
      <c r="AA2149" s="33">
        <f t="shared" si="498"/>
        <v>350900</v>
      </c>
      <c r="AB2149" s="5">
        <v>21</v>
      </c>
      <c r="AC2149" s="6">
        <v>240866.03</v>
      </c>
      <c r="AD2149" s="32">
        <v>1</v>
      </c>
      <c r="AE2149" s="67">
        <f t="shared" si="499"/>
        <v>0.75</v>
      </c>
      <c r="AF2149" s="70">
        <f>IF(C2149=Sheet6!$E$3,Sheet6!$E$4,IF('January 2023'!C2149=Sheet6!$F$3,Sheet6!$F$4,IF('January 2023'!C2149=Sheet6!$G$3,Sheet6!$G$4,IF('January 2023'!C2149=Sheet6!$H$3,Sheet6!$H$4,IF('January 2023'!C2149=Sheet6!$I$3,Sheet6!$I$4,IF('January 2023'!C2149=Sheet6!$J$3,Sheet6!$J$4,IF('January 2023'!C2149=Sheet6!$K$3,Sheet6!$K$4,IF('January 2023'!C2149=Sheet6!$L$3,Sheet6!$L$4))))))))</f>
        <v>0.13382829726409717</v>
      </c>
      <c r="AG2149" s="74">
        <f t="shared" si="500"/>
        <v>2.8464347754722392</v>
      </c>
      <c r="AH2149" s="71">
        <v>0.81</v>
      </c>
      <c r="AI2149" s="72">
        <f t="shared" si="501"/>
        <v>1</v>
      </c>
      <c r="AJ2149" s="73">
        <f t="shared" si="502"/>
        <v>0.75</v>
      </c>
      <c r="AK2149" s="73">
        <v>0.70834941809745677</v>
      </c>
      <c r="AL2149" s="95">
        <f t="shared" si="503"/>
        <v>1</v>
      </c>
      <c r="AM2149" s="107">
        <v>0</v>
      </c>
      <c r="AN2149" s="98">
        <f t="shared" si="504"/>
        <v>0</v>
      </c>
      <c r="AO2149" s="99" t="e">
        <f>SUMIF([1]Sheet1!$AB:$AB,E2149,[1]Sheet1!$AA:$AA)</f>
        <v>#VALUE!</v>
      </c>
      <c r="AP2149" s="100">
        <f t="shared" si="505"/>
        <v>1</v>
      </c>
      <c r="AQ2149" s="97">
        <f t="shared" si="506"/>
        <v>0</v>
      </c>
      <c r="AR2149" s="100">
        <f t="shared" si="507"/>
        <v>1.1410477068176608</v>
      </c>
      <c r="AS2149" s="101">
        <f t="shared" si="508"/>
        <v>-2.2479178731586416</v>
      </c>
      <c r="AT2149" s="100">
        <v>0.13382829726409717</v>
      </c>
      <c r="AU2149" s="108">
        <f t="shared" si="509"/>
        <v>1</v>
      </c>
    </row>
    <row r="2150" spans="1:47" hidden="1">
      <c r="A2150" s="21">
        <v>44927</v>
      </c>
      <c r="B2150" s="23" t="s">
        <v>13</v>
      </c>
      <c r="C2150" s="23" t="s">
        <v>1697</v>
      </c>
      <c r="D2150" s="23" t="s">
        <v>2093</v>
      </c>
      <c r="E2150" s="23">
        <v>1000280385</v>
      </c>
      <c r="F2150" s="23" t="s">
        <v>32</v>
      </c>
      <c r="G2150" s="23">
        <v>1199849</v>
      </c>
      <c r="H2150" s="37" t="s">
        <v>278</v>
      </c>
      <c r="I2150" s="4" t="s">
        <v>3536</v>
      </c>
      <c r="J2150" s="4" t="s">
        <v>3573</v>
      </c>
      <c r="K2150" s="24">
        <v>2050.1612903226019</v>
      </c>
      <c r="L2150" s="24">
        <v>2050.1612903226019</v>
      </c>
      <c r="M2150" s="29">
        <v>0</v>
      </c>
      <c r="N2150" s="29">
        <v>0</v>
      </c>
      <c r="O2150" s="29">
        <v>11</v>
      </c>
      <c r="P2150" s="29">
        <v>0</v>
      </c>
      <c r="Q2150" s="29">
        <v>2206.6999999999998</v>
      </c>
      <c r="R2150" s="28">
        <v>0</v>
      </c>
      <c r="S2150" s="28">
        <v>108699.66</v>
      </c>
      <c r="T2150" s="28">
        <v>0</v>
      </c>
      <c r="U2150" s="28">
        <v>120800</v>
      </c>
      <c r="V2150" s="29">
        <v>0</v>
      </c>
      <c r="W2150" s="29">
        <v>11</v>
      </c>
      <c r="X2150" s="32">
        <f t="shared" si="495"/>
        <v>11</v>
      </c>
      <c r="Y2150" s="33">
        <f t="shared" si="496"/>
        <v>2206.6999999999998</v>
      </c>
      <c r="Z2150" s="33">
        <f t="shared" si="497"/>
        <v>108699.66</v>
      </c>
      <c r="AA2150" s="33">
        <f t="shared" si="498"/>
        <v>120800</v>
      </c>
      <c r="AB2150" s="5">
        <v>11</v>
      </c>
      <c r="AC2150" s="6">
        <v>519178.39999999997</v>
      </c>
      <c r="AD2150" s="32">
        <v>2</v>
      </c>
      <c r="AE2150" s="67">
        <f t="shared" si="499"/>
        <v>1</v>
      </c>
      <c r="AF2150" s="70">
        <f>IF(C2150=Sheet6!$E$3,Sheet6!$E$4,IF('January 2023'!C2150=Sheet6!$F$3,Sheet6!$F$4,IF('January 2023'!C2150=Sheet6!$G$3,Sheet6!$G$4,IF('January 2023'!C2150=Sheet6!$H$3,Sheet6!$H$4,IF('January 2023'!C2150=Sheet6!$I$3,Sheet6!$I$4,IF('January 2023'!C2150=Sheet6!$J$3,Sheet6!$J$4,IF('January 2023'!C2150=Sheet6!$K$3,Sheet6!$K$4,IF('January 2023'!C2150=Sheet6!$L$3,Sheet6!$L$4))))))))</f>
        <v>0.13382829726409717</v>
      </c>
      <c r="AG2150" s="74">
        <f t="shared" si="500"/>
        <v>1.0763543387616912</v>
      </c>
      <c r="AH2150" s="71">
        <v>0.81</v>
      </c>
      <c r="AI2150" s="72">
        <f t="shared" si="501"/>
        <v>1</v>
      </c>
      <c r="AJ2150" s="73">
        <f t="shared" si="502"/>
        <v>1</v>
      </c>
      <c r="AK2150" s="73">
        <v>0.70834941809745677</v>
      </c>
      <c r="AL2150" s="95">
        <f t="shared" si="503"/>
        <v>1</v>
      </c>
      <c r="AM2150" s="107">
        <v>0</v>
      </c>
      <c r="AN2150" s="98">
        <f t="shared" si="504"/>
        <v>0</v>
      </c>
      <c r="AO2150" s="99" t="e">
        <f>SUMIF([1]Sheet1!$AB:$AB,E2150,[1]Sheet1!$AA:$AA)</f>
        <v>#VALUE!</v>
      </c>
      <c r="AP2150" s="100">
        <f t="shared" si="505"/>
        <v>1</v>
      </c>
      <c r="AQ2150" s="97">
        <f t="shared" si="506"/>
        <v>0</v>
      </c>
      <c r="AR2150" s="100">
        <f t="shared" si="507"/>
        <v>1.1113190234449675</v>
      </c>
      <c r="AS2150" s="101">
        <f t="shared" si="508"/>
        <v>-0.19617305263339624</v>
      </c>
      <c r="AT2150" s="100">
        <v>0.13382829726409717</v>
      </c>
      <c r="AU2150" s="108">
        <f t="shared" si="509"/>
        <v>1</v>
      </c>
    </row>
    <row r="2151" spans="1:47" hidden="1">
      <c r="A2151" s="21">
        <v>44927</v>
      </c>
      <c r="B2151" s="23" t="s">
        <v>13</v>
      </c>
      <c r="C2151" s="23" t="s">
        <v>1697</v>
      </c>
      <c r="D2151" s="23" t="s">
        <v>1975</v>
      </c>
      <c r="E2151" s="23">
        <v>1000265898</v>
      </c>
      <c r="F2151" s="23" t="s">
        <v>32</v>
      </c>
      <c r="G2151" s="23">
        <v>1199849</v>
      </c>
      <c r="H2151" s="37" t="s">
        <v>278</v>
      </c>
      <c r="I2151" s="4" t="s">
        <v>3537</v>
      </c>
      <c r="J2151" s="4" t="s">
        <v>3574</v>
      </c>
      <c r="K2151" s="24">
        <v>2047.2000000000116</v>
      </c>
      <c r="L2151" s="24">
        <v>2047.2000000000116</v>
      </c>
      <c r="M2151" s="29">
        <v>0</v>
      </c>
      <c r="N2151" s="29">
        <v>0</v>
      </c>
      <c r="O2151" s="29">
        <v>9</v>
      </c>
      <c r="P2151" s="29">
        <v>0</v>
      </c>
      <c r="Q2151" s="29">
        <v>964.20000000000016</v>
      </c>
      <c r="R2151" s="28">
        <v>0</v>
      </c>
      <c r="S2151" s="28">
        <v>47520</v>
      </c>
      <c r="T2151" s="28">
        <v>0</v>
      </c>
      <c r="U2151" s="28">
        <v>58200</v>
      </c>
      <c r="V2151" s="29">
        <v>0</v>
      </c>
      <c r="W2151" s="29">
        <v>7</v>
      </c>
      <c r="X2151" s="32">
        <f t="shared" si="495"/>
        <v>9</v>
      </c>
      <c r="Y2151" s="33">
        <f t="shared" si="496"/>
        <v>964.20000000000016</v>
      </c>
      <c r="Z2151" s="33">
        <f t="shared" si="497"/>
        <v>47520</v>
      </c>
      <c r="AA2151" s="33">
        <f t="shared" si="498"/>
        <v>58200</v>
      </c>
      <c r="AB2151" s="5">
        <v>7</v>
      </c>
      <c r="AC2151" s="6">
        <v>577001.85</v>
      </c>
      <c r="AD2151" s="32">
        <v>1</v>
      </c>
      <c r="AE2151" s="67">
        <f t="shared" si="499"/>
        <v>0.77777777777777779</v>
      </c>
      <c r="AF2151" s="70">
        <f>IF(C2151=Sheet6!$E$3,Sheet6!$E$4,IF('January 2023'!C2151=Sheet6!$F$3,Sheet6!$F$4,IF('January 2023'!C2151=Sheet6!$G$3,Sheet6!$G$4,IF('January 2023'!C2151=Sheet6!$H$3,Sheet6!$H$4,IF('January 2023'!C2151=Sheet6!$I$3,Sheet6!$I$4,IF('January 2023'!C2151=Sheet6!$J$3,Sheet6!$J$4,IF('January 2023'!C2151=Sheet6!$K$3,Sheet6!$K$4,IF('January 2023'!C2151=Sheet6!$L$3,Sheet6!$L$4))))))))</f>
        <v>0.13382829726409717</v>
      </c>
      <c r="AG2151" s="74">
        <f t="shared" si="500"/>
        <v>0.47098475967174419</v>
      </c>
      <c r="AH2151" s="71">
        <v>0.81</v>
      </c>
      <c r="AI2151" s="72">
        <f t="shared" si="501"/>
        <v>0</v>
      </c>
      <c r="AJ2151" s="73">
        <f t="shared" si="502"/>
        <v>0.77777777777777779</v>
      </c>
      <c r="AK2151" s="73">
        <v>0.70834941809745677</v>
      </c>
      <c r="AL2151" s="95">
        <f t="shared" si="503"/>
        <v>1</v>
      </c>
      <c r="AM2151" s="107">
        <v>0</v>
      </c>
      <c r="AN2151" s="98">
        <f t="shared" si="504"/>
        <v>694.03200000000936</v>
      </c>
      <c r="AO2151" s="99" t="e">
        <f>SUMIF([1]Sheet1!$AB:$AB,E2151,[1]Sheet1!$AA:$AA)</f>
        <v>#VALUE!</v>
      </c>
      <c r="AP2151" s="100" t="str">
        <f t="shared" si="505"/>
        <v/>
      </c>
      <c r="AQ2151" s="97">
        <f t="shared" si="506"/>
        <v>1</v>
      </c>
      <c r="AR2151" s="100">
        <f t="shared" si="507"/>
        <v>1.2247474747474747</v>
      </c>
      <c r="AS2151" s="101">
        <f t="shared" si="508"/>
        <v>0.42316260494748503</v>
      </c>
      <c r="AT2151" s="100">
        <v>0.13382829726409717</v>
      </c>
      <c r="AU2151" s="108">
        <f t="shared" si="509"/>
        <v>0</v>
      </c>
    </row>
    <row r="2152" spans="1:47" hidden="1">
      <c r="A2152" s="21">
        <v>44927</v>
      </c>
      <c r="B2152" s="22" t="s">
        <v>13</v>
      </c>
      <c r="C2152" s="22" t="s">
        <v>1697</v>
      </c>
      <c r="D2152" s="22" t="s">
        <v>2179</v>
      </c>
      <c r="E2152" s="22">
        <v>1000267845</v>
      </c>
      <c r="F2152" s="22" t="s">
        <v>32</v>
      </c>
      <c r="G2152" s="22">
        <v>1199849</v>
      </c>
      <c r="H2152" s="36" t="s">
        <v>278</v>
      </c>
      <c r="I2152" s="4" t="s">
        <v>3537</v>
      </c>
      <c r="J2152" s="4" t="s">
        <v>3574</v>
      </c>
      <c r="K2152" s="25">
        <v>2029.6092027749999</v>
      </c>
      <c r="L2152" s="25">
        <v>2029.6092027749999</v>
      </c>
      <c r="M2152" s="26">
        <v>2</v>
      </c>
      <c r="N2152" s="26">
        <v>0</v>
      </c>
      <c r="O2152" s="26">
        <v>9</v>
      </c>
      <c r="P2152" s="26">
        <v>842</v>
      </c>
      <c r="Q2152" s="26">
        <v>1979.4</v>
      </c>
      <c r="R2152" s="27">
        <v>41455.879999999997</v>
      </c>
      <c r="S2152" s="27">
        <v>97484.27</v>
      </c>
      <c r="T2152" s="28">
        <v>41530</v>
      </c>
      <c r="U2152" s="27">
        <v>102500</v>
      </c>
      <c r="V2152" s="29">
        <v>2</v>
      </c>
      <c r="W2152" s="26">
        <v>6</v>
      </c>
      <c r="X2152" s="30">
        <f t="shared" si="495"/>
        <v>11</v>
      </c>
      <c r="Y2152" s="31">
        <f t="shared" si="496"/>
        <v>2821.4</v>
      </c>
      <c r="Z2152" s="31">
        <f t="shared" si="497"/>
        <v>138940.15</v>
      </c>
      <c r="AA2152" s="31">
        <f t="shared" si="498"/>
        <v>144030</v>
      </c>
      <c r="AB2152" s="5">
        <v>8</v>
      </c>
      <c r="AC2152" s="6">
        <v>75057.47</v>
      </c>
      <c r="AD2152" s="30">
        <v>0</v>
      </c>
      <c r="AE2152" s="67">
        <f t="shared" si="499"/>
        <v>0.72727272727272729</v>
      </c>
      <c r="AF2152" s="70">
        <f>IF(C2152=Sheet6!$E$3,Sheet6!$E$4,IF('January 2023'!C2152=Sheet6!$F$3,Sheet6!$F$4,IF('January 2023'!C2152=Sheet6!$G$3,Sheet6!$G$4,IF('January 2023'!C2152=Sheet6!$H$3,Sheet6!$H$4,IF('January 2023'!C2152=Sheet6!$I$3,Sheet6!$I$4,IF('January 2023'!C2152=Sheet6!$J$3,Sheet6!$J$4,IF('January 2023'!C2152=Sheet6!$K$3,Sheet6!$K$4,IF('January 2023'!C2152=Sheet6!$L$3,Sheet6!$L$4))))))))</f>
        <v>0.13382829726409717</v>
      </c>
      <c r="AG2152" s="74">
        <f t="shared" si="500"/>
        <v>1.3901198300354658</v>
      </c>
      <c r="AH2152" s="71">
        <v>0.81</v>
      </c>
      <c r="AI2152" s="72">
        <f t="shared" si="501"/>
        <v>1</v>
      </c>
      <c r="AJ2152" s="73">
        <f t="shared" si="502"/>
        <v>0.72727272727272729</v>
      </c>
      <c r="AK2152" s="73">
        <v>0.70834941809745677</v>
      </c>
      <c r="AL2152" s="95">
        <f t="shared" si="503"/>
        <v>1</v>
      </c>
      <c r="AM2152" s="107">
        <v>0</v>
      </c>
      <c r="AN2152" s="98">
        <f t="shared" si="504"/>
        <v>0</v>
      </c>
      <c r="AO2152" s="99" t="e">
        <f>SUMIF([1]Sheet1!$AB:$AB,E2152,[1]Sheet1!$AA:$AA)</f>
        <v>#VALUE!</v>
      </c>
      <c r="AP2152" s="100">
        <f t="shared" si="505"/>
        <v>1</v>
      </c>
      <c r="AQ2152" s="97">
        <f t="shared" si="506"/>
        <v>0</v>
      </c>
      <c r="AR2152" s="100">
        <f t="shared" si="507"/>
        <v>1.0366333993449699</v>
      </c>
      <c r="AS2152" s="101">
        <f t="shared" si="508"/>
        <v>-0.44104464490651663</v>
      </c>
      <c r="AT2152" s="100">
        <v>0.13382829726409717</v>
      </c>
      <c r="AU2152" s="108">
        <f t="shared" si="509"/>
        <v>1</v>
      </c>
    </row>
    <row r="2153" spans="1:47" hidden="1">
      <c r="A2153" s="21">
        <v>44927</v>
      </c>
      <c r="B2153" s="22" t="s">
        <v>13</v>
      </c>
      <c r="C2153" s="22" t="s">
        <v>1697</v>
      </c>
      <c r="D2153" s="22" t="s">
        <v>2001</v>
      </c>
      <c r="E2153" s="22">
        <v>1000280963</v>
      </c>
      <c r="F2153" s="22" t="s">
        <v>32</v>
      </c>
      <c r="G2153" s="22">
        <v>1199849</v>
      </c>
      <c r="H2153" s="36" t="s">
        <v>278</v>
      </c>
      <c r="I2153" s="4" t="s">
        <v>3537</v>
      </c>
      <c r="J2153" s="4" t="s">
        <v>3574</v>
      </c>
      <c r="K2153" s="25">
        <v>1984.8000000000175</v>
      </c>
      <c r="L2153" s="25">
        <v>1984.8000000000175</v>
      </c>
      <c r="M2153" s="26">
        <v>0</v>
      </c>
      <c r="N2153" s="26">
        <v>0</v>
      </c>
      <c r="O2153" s="26">
        <v>14</v>
      </c>
      <c r="P2153" s="26">
        <v>0</v>
      </c>
      <c r="Q2153" s="26">
        <v>3363.9999999999995</v>
      </c>
      <c r="R2153" s="27">
        <v>0</v>
      </c>
      <c r="S2153" s="27">
        <v>165708.71</v>
      </c>
      <c r="T2153" s="28">
        <v>0</v>
      </c>
      <c r="U2153" s="27">
        <v>173600</v>
      </c>
      <c r="V2153" s="29">
        <v>0</v>
      </c>
      <c r="W2153" s="26">
        <v>11</v>
      </c>
      <c r="X2153" s="30">
        <f t="shared" si="495"/>
        <v>14</v>
      </c>
      <c r="Y2153" s="31">
        <f t="shared" si="496"/>
        <v>3363.9999999999995</v>
      </c>
      <c r="Z2153" s="31">
        <f t="shared" si="497"/>
        <v>165708.71</v>
      </c>
      <c r="AA2153" s="31">
        <f t="shared" si="498"/>
        <v>173600</v>
      </c>
      <c r="AB2153" s="5">
        <v>11</v>
      </c>
      <c r="AC2153" s="6">
        <v>204650.38</v>
      </c>
      <c r="AD2153" s="30">
        <v>1</v>
      </c>
      <c r="AE2153" s="67">
        <f t="shared" si="499"/>
        <v>0.7857142857142857</v>
      </c>
      <c r="AF2153" s="70">
        <f>IF(C2153=Sheet6!$E$3,Sheet6!$E$4,IF('January 2023'!C2153=Sheet6!$F$3,Sheet6!$F$4,IF('January 2023'!C2153=Sheet6!$G$3,Sheet6!$G$4,IF('January 2023'!C2153=Sheet6!$H$3,Sheet6!$H$4,IF('January 2023'!C2153=Sheet6!$I$3,Sheet6!$I$4,IF('January 2023'!C2153=Sheet6!$J$3,Sheet6!$J$4,IF('January 2023'!C2153=Sheet6!$K$3,Sheet6!$K$4,IF('January 2023'!C2153=Sheet6!$L$3,Sheet6!$L$4))))))))</f>
        <v>0.13382829726409717</v>
      </c>
      <c r="AG2153" s="74">
        <f t="shared" si="500"/>
        <v>1.694881096332109</v>
      </c>
      <c r="AH2153" s="71">
        <v>0.81</v>
      </c>
      <c r="AI2153" s="72">
        <f t="shared" si="501"/>
        <v>1</v>
      </c>
      <c r="AJ2153" s="73">
        <f t="shared" si="502"/>
        <v>0.7857142857142857</v>
      </c>
      <c r="AK2153" s="73">
        <v>0.70834941809745677</v>
      </c>
      <c r="AL2153" s="95">
        <f t="shared" si="503"/>
        <v>1</v>
      </c>
      <c r="AM2153" s="107">
        <v>0</v>
      </c>
      <c r="AN2153" s="98">
        <f t="shared" si="504"/>
        <v>0</v>
      </c>
      <c r="AO2153" s="99" t="e">
        <f>SUMIF([1]Sheet1!$AB:$AB,E2153,[1]Sheet1!$AA:$AA)</f>
        <v>#VALUE!</v>
      </c>
      <c r="AP2153" s="100">
        <f t="shared" si="505"/>
        <v>1</v>
      </c>
      <c r="AQ2153" s="97">
        <f t="shared" si="506"/>
        <v>0</v>
      </c>
      <c r="AR2153" s="100">
        <f t="shared" si="507"/>
        <v>1.0476214557460499</v>
      </c>
      <c r="AS2153" s="101">
        <f t="shared" si="508"/>
        <v>-0.77559380145590517</v>
      </c>
      <c r="AT2153" s="100">
        <v>0.13382829726409717</v>
      </c>
      <c r="AU2153" s="108">
        <f t="shared" si="509"/>
        <v>1</v>
      </c>
    </row>
    <row r="2154" spans="1:47" hidden="1">
      <c r="A2154" s="21">
        <v>44927</v>
      </c>
      <c r="B2154" s="23" t="s">
        <v>13</v>
      </c>
      <c r="C2154" s="23" t="s">
        <v>1697</v>
      </c>
      <c r="D2154" s="23" t="s">
        <v>2089</v>
      </c>
      <c r="E2154" s="23">
        <v>1000280452</v>
      </c>
      <c r="F2154" s="23" t="s">
        <v>32</v>
      </c>
      <c r="G2154" s="23">
        <v>1199849</v>
      </c>
      <c r="H2154" s="37" t="s">
        <v>278</v>
      </c>
      <c r="I2154" s="4" t="s">
        <v>3537</v>
      </c>
      <c r="J2154" s="4" t="s">
        <v>3574</v>
      </c>
      <c r="K2154" s="24">
        <v>1942.5999999999767</v>
      </c>
      <c r="L2154" s="24">
        <v>1942.5999999999767</v>
      </c>
      <c r="M2154" s="29">
        <v>0</v>
      </c>
      <c r="N2154" s="29">
        <v>0</v>
      </c>
      <c r="O2154" s="29">
        <v>8</v>
      </c>
      <c r="P2154" s="29">
        <v>0</v>
      </c>
      <c r="Q2154" s="29">
        <v>1613.1000000000001</v>
      </c>
      <c r="R2154" s="28">
        <v>0</v>
      </c>
      <c r="S2154" s="28">
        <v>79455.999999999985</v>
      </c>
      <c r="T2154" s="28">
        <v>0</v>
      </c>
      <c r="U2154" s="28">
        <v>90900</v>
      </c>
      <c r="V2154" s="29">
        <v>0</v>
      </c>
      <c r="W2154" s="29">
        <v>6</v>
      </c>
      <c r="X2154" s="32">
        <f t="shared" si="495"/>
        <v>8</v>
      </c>
      <c r="Y2154" s="33">
        <f t="shared" si="496"/>
        <v>1613.1000000000001</v>
      </c>
      <c r="Z2154" s="33">
        <f t="shared" si="497"/>
        <v>79455.999999999985</v>
      </c>
      <c r="AA2154" s="33">
        <f t="shared" si="498"/>
        <v>90900</v>
      </c>
      <c r="AB2154" s="5">
        <v>6</v>
      </c>
      <c r="AC2154" s="6">
        <v>166533.89000000001</v>
      </c>
      <c r="AD2154" s="32">
        <v>1</v>
      </c>
      <c r="AE2154" s="67">
        <f t="shared" si="499"/>
        <v>0.75</v>
      </c>
      <c r="AF2154" s="70">
        <f>IF(C2154=Sheet6!$E$3,Sheet6!$E$4,IF('January 2023'!C2154=Sheet6!$F$3,Sheet6!$F$4,IF('January 2023'!C2154=Sheet6!$G$3,Sheet6!$G$4,IF('January 2023'!C2154=Sheet6!$H$3,Sheet6!$H$4,IF('January 2023'!C2154=Sheet6!$I$3,Sheet6!$I$4,IF('January 2023'!C2154=Sheet6!$J$3,Sheet6!$J$4,IF('January 2023'!C2154=Sheet6!$K$3,Sheet6!$K$4,IF('January 2023'!C2154=Sheet6!$L$3,Sheet6!$L$4))))))))</f>
        <v>0.13382829726409717</v>
      </c>
      <c r="AG2154" s="74">
        <f t="shared" si="500"/>
        <v>0.83038196231855221</v>
      </c>
      <c r="AH2154" s="71">
        <v>0.81</v>
      </c>
      <c r="AI2154" s="72">
        <f t="shared" si="501"/>
        <v>1</v>
      </c>
      <c r="AJ2154" s="73">
        <f t="shared" si="502"/>
        <v>0.75</v>
      </c>
      <c r="AK2154" s="73">
        <v>0.70834941809745677</v>
      </c>
      <c r="AL2154" s="95">
        <f t="shared" si="503"/>
        <v>1</v>
      </c>
      <c r="AM2154" s="107">
        <v>0</v>
      </c>
      <c r="AN2154" s="98">
        <f t="shared" si="504"/>
        <v>0</v>
      </c>
      <c r="AO2154" s="99" t="e">
        <f>SUMIF([1]Sheet1!$AB:$AB,E2154,[1]Sheet1!$AA:$AA)</f>
        <v>#VALUE!</v>
      </c>
      <c r="AP2154" s="100">
        <f t="shared" si="505"/>
        <v>1</v>
      </c>
      <c r="AQ2154" s="97">
        <f t="shared" si="506"/>
        <v>0</v>
      </c>
      <c r="AR2154" s="100">
        <f t="shared" si="507"/>
        <v>1.1440293999194524</v>
      </c>
      <c r="AS2154" s="101">
        <f t="shared" si="508"/>
        <v>5.0018621944769359E-2</v>
      </c>
      <c r="AT2154" s="100">
        <v>0.13382829726409717</v>
      </c>
      <c r="AU2154" s="108">
        <f t="shared" si="509"/>
        <v>1</v>
      </c>
    </row>
    <row r="2155" spans="1:47" hidden="1">
      <c r="A2155" s="21">
        <v>44927</v>
      </c>
      <c r="B2155" s="22" t="s">
        <v>13</v>
      </c>
      <c r="C2155" s="22" t="s">
        <v>1697</v>
      </c>
      <c r="D2155" s="22" t="s">
        <v>2115</v>
      </c>
      <c r="E2155" s="22">
        <v>1000265931</v>
      </c>
      <c r="F2155" s="22" t="s">
        <v>32</v>
      </c>
      <c r="G2155" s="22">
        <v>1199849</v>
      </c>
      <c r="H2155" s="36" t="s">
        <v>278</v>
      </c>
      <c r="I2155" s="4" t="s">
        <v>3537</v>
      </c>
      <c r="J2155" s="4" t="s">
        <v>3574</v>
      </c>
      <c r="K2155" s="25">
        <v>1834.5558508199997</v>
      </c>
      <c r="L2155" s="25">
        <v>1834.5558508199997</v>
      </c>
      <c r="M2155" s="26">
        <v>0</v>
      </c>
      <c r="N2155" s="26">
        <v>0</v>
      </c>
      <c r="O2155" s="26">
        <v>7</v>
      </c>
      <c r="P2155" s="26">
        <v>0</v>
      </c>
      <c r="Q2155" s="26">
        <v>1025.2</v>
      </c>
      <c r="R2155" s="27">
        <v>0</v>
      </c>
      <c r="S2155" s="27">
        <v>50500</v>
      </c>
      <c r="T2155" s="28">
        <v>0</v>
      </c>
      <c r="U2155" s="27">
        <v>50500</v>
      </c>
      <c r="V2155" s="29">
        <v>0</v>
      </c>
      <c r="W2155" s="26">
        <v>6</v>
      </c>
      <c r="X2155" s="30">
        <f t="shared" si="495"/>
        <v>7</v>
      </c>
      <c r="Y2155" s="31">
        <f t="shared" si="496"/>
        <v>1025.2</v>
      </c>
      <c r="Z2155" s="31">
        <f t="shared" si="497"/>
        <v>50500</v>
      </c>
      <c r="AA2155" s="31">
        <f t="shared" si="498"/>
        <v>50500</v>
      </c>
      <c r="AB2155" s="5">
        <v>6</v>
      </c>
      <c r="AC2155" s="6">
        <v>27673.98</v>
      </c>
      <c r="AD2155" s="30">
        <v>1</v>
      </c>
      <c r="AE2155" s="67">
        <f t="shared" si="499"/>
        <v>0.8571428571428571</v>
      </c>
      <c r="AF2155" s="70">
        <f>IF(C2155=Sheet6!$E$3,Sheet6!$E$4,IF('January 2023'!C2155=Sheet6!$F$3,Sheet6!$F$4,IF('January 2023'!C2155=Sheet6!$G$3,Sheet6!$G$4,IF('January 2023'!C2155=Sheet6!$H$3,Sheet6!$H$4,IF('January 2023'!C2155=Sheet6!$I$3,Sheet6!$I$4,IF('January 2023'!C2155=Sheet6!$J$3,Sheet6!$J$4,IF('January 2023'!C2155=Sheet6!$K$3,Sheet6!$K$4,IF('January 2023'!C2155=Sheet6!$L$3,Sheet6!$L$4))))))))</f>
        <v>0.13382829726409717</v>
      </c>
      <c r="AG2155" s="74">
        <f t="shared" si="500"/>
        <v>0.55882735842670683</v>
      </c>
      <c r="AH2155" s="71">
        <v>0.81</v>
      </c>
      <c r="AI2155" s="72">
        <f t="shared" si="501"/>
        <v>0</v>
      </c>
      <c r="AJ2155" s="73">
        <f t="shared" si="502"/>
        <v>0.8571428571428571</v>
      </c>
      <c r="AK2155" s="73">
        <v>0.70834941809745677</v>
      </c>
      <c r="AL2155" s="95">
        <f t="shared" si="503"/>
        <v>1</v>
      </c>
      <c r="AM2155" s="107">
        <v>0</v>
      </c>
      <c r="AN2155" s="98">
        <f t="shared" si="504"/>
        <v>460.79023916419987</v>
      </c>
      <c r="AO2155" s="99" t="e">
        <f>SUMIF([1]Sheet1!$AB:$AB,E2155,[1]Sheet1!$AA:$AA)</f>
        <v>#VALUE!</v>
      </c>
      <c r="AP2155" s="100" t="str">
        <f t="shared" si="505"/>
        <v/>
      </c>
      <c r="AQ2155" s="97">
        <f t="shared" si="506"/>
        <v>1</v>
      </c>
      <c r="AR2155" s="100">
        <f t="shared" si="507"/>
        <v>1</v>
      </c>
      <c r="AS2155" s="101">
        <f t="shared" si="508"/>
        <v>0.44117264157329317</v>
      </c>
      <c r="AT2155" s="100">
        <v>0.13382829726409717</v>
      </c>
      <c r="AU2155" s="108">
        <f t="shared" si="509"/>
        <v>0</v>
      </c>
    </row>
    <row r="2156" spans="1:47" hidden="1">
      <c r="A2156" s="21">
        <v>44927</v>
      </c>
      <c r="B2156" s="22" t="s">
        <v>13</v>
      </c>
      <c r="C2156" s="22" t="s">
        <v>1697</v>
      </c>
      <c r="D2156" s="22" t="s">
        <v>2076</v>
      </c>
      <c r="E2156" s="22">
        <v>1000975615</v>
      </c>
      <c r="F2156" s="22" t="s">
        <v>32</v>
      </c>
      <c r="G2156" s="22">
        <v>1199849</v>
      </c>
      <c r="H2156" s="36" t="s">
        <v>278</v>
      </c>
      <c r="I2156" s="4" t="s">
        <v>3537</v>
      </c>
      <c r="J2156" s="4" t="s">
        <v>3574</v>
      </c>
      <c r="K2156" s="25">
        <v>1828.6100000000006</v>
      </c>
      <c r="L2156" s="25">
        <v>1828.6100000000006</v>
      </c>
      <c r="M2156" s="26">
        <v>0</v>
      </c>
      <c r="N2156" s="26">
        <v>0</v>
      </c>
      <c r="O2156" s="26">
        <v>11</v>
      </c>
      <c r="P2156" s="26">
        <v>0</v>
      </c>
      <c r="Q2156" s="26">
        <v>1216.3</v>
      </c>
      <c r="R2156" s="27">
        <v>0</v>
      </c>
      <c r="S2156" s="27">
        <v>59900</v>
      </c>
      <c r="T2156" s="28">
        <v>0</v>
      </c>
      <c r="U2156" s="27">
        <v>59900</v>
      </c>
      <c r="V2156" s="29">
        <v>0</v>
      </c>
      <c r="W2156" s="26">
        <v>3</v>
      </c>
      <c r="X2156" s="30">
        <f t="shared" si="495"/>
        <v>11</v>
      </c>
      <c r="Y2156" s="31">
        <f t="shared" si="496"/>
        <v>1216.3</v>
      </c>
      <c r="Z2156" s="31">
        <f t="shared" si="497"/>
        <v>59900</v>
      </c>
      <c r="AA2156" s="31">
        <f t="shared" si="498"/>
        <v>59900</v>
      </c>
      <c r="AB2156" s="5">
        <v>3</v>
      </c>
      <c r="AC2156" s="6">
        <v>3652895.5599999996</v>
      </c>
      <c r="AD2156" s="30">
        <v>12</v>
      </c>
      <c r="AE2156" s="67">
        <f t="shared" si="499"/>
        <v>0.27272727272727271</v>
      </c>
      <c r="AF2156" s="70">
        <f>IF(C2156=Sheet6!$E$3,Sheet6!$E$4,IF('January 2023'!C2156=Sheet6!$F$3,Sheet6!$F$4,IF('January 2023'!C2156=Sheet6!$G$3,Sheet6!$G$4,IF('January 2023'!C2156=Sheet6!$H$3,Sheet6!$H$4,IF('January 2023'!C2156=Sheet6!$I$3,Sheet6!$I$4,IF('January 2023'!C2156=Sheet6!$J$3,Sheet6!$J$4,IF('January 2023'!C2156=Sheet6!$K$3,Sheet6!$K$4,IF('January 2023'!C2156=Sheet6!$L$3,Sheet6!$L$4))))))))</f>
        <v>0.13382829726409717</v>
      </c>
      <c r="AG2156" s="74">
        <f t="shared" si="500"/>
        <v>0.66515003199151246</v>
      </c>
      <c r="AH2156" s="71">
        <v>0.81</v>
      </c>
      <c r="AI2156" s="72">
        <f t="shared" si="501"/>
        <v>0</v>
      </c>
      <c r="AJ2156" s="73">
        <f t="shared" si="502"/>
        <v>0.27272727272727271</v>
      </c>
      <c r="AK2156" s="73">
        <v>0.70834941809745677</v>
      </c>
      <c r="AL2156" s="95">
        <f t="shared" si="503"/>
        <v>0</v>
      </c>
      <c r="AM2156" s="107">
        <v>0</v>
      </c>
      <c r="AN2156" s="98">
        <f t="shared" si="504"/>
        <v>264.87410000000068</v>
      </c>
      <c r="AO2156" s="99" t="e">
        <f>SUMIF([1]Sheet1!$AB:$AB,E2156,[1]Sheet1!$AA:$AA)</f>
        <v>#VALUE!</v>
      </c>
      <c r="AP2156" s="100" t="str">
        <f t="shared" si="505"/>
        <v/>
      </c>
      <c r="AQ2156" s="97">
        <f t="shared" si="506"/>
        <v>1</v>
      </c>
      <c r="AR2156" s="100">
        <f t="shared" si="507"/>
        <v>1</v>
      </c>
      <c r="AS2156" s="101">
        <f t="shared" si="508"/>
        <v>0.33484996800848754</v>
      </c>
      <c r="AT2156" s="100">
        <v>0.13382829726409717</v>
      </c>
      <c r="AU2156" s="108">
        <f t="shared" si="509"/>
        <v>0</v>
      </c>
    </row>
    <row r="2157" spans="1:47" hidden="1">
      <c r="A2157" s="21">
        <v>44927</v>
      </c>
      <c r="B2157" s="22" t="s">
        <v>13</v>
      </c>
      <c r="C2157" s="22" t="s">
        <v>1697</v>
      </c>
      <c r="D2157" s="22" t="s">
        <v>2042</v>
      </c>
      <c r="E2157" s="22">
        <v>1000280370</v>
      </c>
      <c r="F2157" s="22" t="s">
        <v>32</v>
      </c>
      <c r="G2157" s="22">
        <v>1199849</v>
      </c>
      <c r="H2157" s="36" t="s">
        <v>278</v>
      </c>
      <c r="I2157" s="4" t="s">
        <v>3536</v>
      </c>
      <c r="J2157" s="4" t="s">
        <v>3573</v>
      </c>
      <c r="K2157" s="25">
        <v>1767.2000000000116</v>
      </c>
      <c r="L2157" s="25">
        <v>1767.2000000000116</v>
      </c>
      <c r="M2157" s="26">
        <v>0</v>
      </c>
      <c r="N2157" s="26">
        <v>0</v>
      </c>
      <c r="O2157" s="26">
        <v>10</v>
      </c>
      <c r="P2157" s="26">
        <v>0</v>
      </c>
      <c r="Q2157" s="26">
        <v>1100.3</v>
      </c>
      <c r="R2157" s="27">
        <v>0</v>
      </c>
      <c r="S2157" s="27">
        <v>54202.790000000008</v>
      </c>
      <c r="T2157" s="28">
        <v>0</v>
      </c>
      <c r="U2157" s="27">
        <v>66100</v>
      </c>
      <c r="V2157" s="29">
        <v>0</v>
      </c>
      <c r="W2157" s="26">
        <v>8</v>
      </c>
      <c r="X2157" s="30">
        <f t="shared" si="495"/>
        <v>10</v>
      </c>
      <c r="Y2157" s="31">
        <f t="shared" si="496"/>
        <v>1100.3</v>
      </c>
      <c r="Z2157" s="31">
        <f t="shared" si="497"/>
        <v>54202.790000000008</v>
      </c>
      <c r="AA2157" s="31">
        <f t="shared" si="498"/>
        <v>66100</v>
      </c>
      <c r="AB2157" s="5">
        <v>8</v>
      </c>
      <c r="AC2157" s="6">
        <v>2497350.3099999996</v>
      </c>
      <c r="AD2157" s="30">
        <v>5</v>
      </c>
      <c r="AE2157" s="67">
        <f t="shared" si="499"/>
        <v>0.8</v>
      </c>
      <c r="AF2157" s="70">
        <f>IF(C2157=Sheet6!$E$3,Sheet6!$E$4,IF('January 2023'!C2157=Sheet6!$F$3,Sheet6!$F$4,IF('January 2023'!C2157=Sheet6!$G$3,Sheet6!$G$4,IF('January 2023'!C2157=Sheet6!$H$3,Sheet6!$H$4,IF('January 2023'!C2157=Sheet6!$I$3,Sheet6!$I$4,IF('January 2023'!C2157=Sheet6!$J$3,Sheet6!$J$4,IF('January 2023'!C2157=Sheet6!$K$3,Sheet6!$K$4,IF('January 2023'!C2157=Sheet6!$L$3,Sheet6!$L$4))))))))</f>
        <v>0.13382829726409717</v>
      </c>
      <c r="AG2157" s="74">
        <f t="shared" si="500"/>
        <v>0.62262335898596233</v>
      </c>
      <c r="AH2157" s="71">
        <v>0.81</v>
      </c>
      <c r="AI2157" s="72">
        <f t="shared" si="501"/>
        <v>0</v>
      </c>
      <c r="AJ2157" s="73">
        <f t="shared" si="502"/>
        <v>0.8</v>
      </c>
      <c r="AK2157" s="73">
        <v>0.70834941809745677</v>
      </c>
      <c r="AL2157" s="95">
        <f t="shared" si="503"/>
        <v>1</v>
      </c>
      <c r="AM2157" s="107">
        <v>0</v>
      </c>
      <c r="AN2157" s="98">
        <f t="shared" si="504"/>
        <v>331.13200000000961</v>
      </c>
      <c r="AO2157" s="99" t="e">
        <f>SUMIF([1]Sheet1!$AB:$AB,E2157,[1]Sheet1!$AA:$AA)</f>
        <v>#VALUE!</v>
      </c>
      <c r="AP2157" s="100" t="str">
        <f t="shared" si="505"/>
        <v/>
      </c>
      <c r="AQ2157" s="97">
        <f t="shared" si="506"/>
        <v>1</v>
      </c>
      <c r="AR2157" s="100">
        <f t="shared" si="507"/>
        <v>1.2194944208591474</v>
      </c>
      <c r="AS2157" s="101">
        <f t="shared" si="508"/>
        <v>0.24071428742003687</v>
      </c>
      <c r="AT2157" s="100">
        <v>0.13382829726409717</v>
      </c>
      <c r="AU2157" s="108">
        <f t="shared" si="509"/>
        <v>0</v>
      </c>
    </row>
    <row r="2158" spans="1:47" hidden="1">
      <c r="A2158" s="21">
        <v>44927</v>
      </c>
      <c r="B2158" s="23" t="s">
        <v>13</v>
      </c>
      <c r="C2158" s="23" t="s">
        <v>1697</v>
      </c>
      <c r="D2158" s="23" t="s">
        <v>1938</v>
      </c>
      <c r="E2158" s="23">
        <v>1000265946</v>
      </c>
      <c r="F2158" s="23" t="s">
        <v>32</v>
      </c>
      <c r="G2158" s="23">
        <v>1199849</v>
      </c>
      <c r="H2158" s="37" t="s">
        <v>278</v>
      </c>
      <c r="I2158" s="4" t="s">
        <v>3537</v>
      </c>
      <c r="J2158" s="4" t="s">
        <v>3574</v>
      </c>
      <c r="K2158" s="24">
        <v>1690.5999999999767</v>
      </c>
      <c r="L2158" s="24">
        <v>1690.5999999999767</v>
      </c>
      <c r="M2158" s="29">
        <v>0</v>
      </c>
      <c r="N2158" s="29">
        <v>1</v>
      </c>
      <c r="O2158" s="29">
        <v>15</v>
      </c>
      <c r="P2158" s="29">
        <v>0</v>
      </c>
      <c r="Q2158" s="29">
        <v>3295.4</v>
      </c>
      <c r="R2158" s="28">
        <v>0</v>
      </c>
      <c r="S2158" s="28">
        <v>162319.18999999997</v>
      </c>
      <c r="T2158" s="28">
        <v>0</v>
      </c>
      <c r="U2158" s="28">
        <v>206200</v>
      </c>
      <c r="V2158" s="29">
        <v>0</v>
      </c>
      <c r="W2158" s="29">
        <v>12</v>
      </c>
      <c r="X2158" s="32">
        <f t="shared" si="495"/>
        <v>15</v>
      </c>
      <c r="Y2158" s="33">
        <f t="shared" si="496"/>
        <v>3295.4</v>
      </c>
      <c r="Z2158" s="33">
        <f t="shared" si="497"/>
        <v>162319.18999999997</v>
      </c>
      <c r="AA2158" s="33">
        <f t="shared" si="498"/>
        <v>206200</v>
      </c>
      <c r="AB2158" s="5">
        <v>12</v>
      </c>
      <c r="AC2158" s="6">
        <v>60650.33</v>
      </c>
      <c r="AD2158" s="32">
        <v>1</v>
      </c>
      <c r="AE2158" s="67">
        <f t="shared" si="499"/>
        <v>0.8</v>
      </c>
      <c r="AF2158" s="70">
        <f>IF(C2158=Sheet6!$E$3,Sheet6!$E$4,IF('January 2023'!C2158=Sheet6!$F$3,Sheet6!$F$4,IF('January 2023'!C2158=Sheet6!$G$3,Sheet6!$G$4,IF('January 2023'!C2158=Sheet6!$H$3,Sheet6!$H$4,IF('January 2023'!C2158=Sheet6!$I$3,Sheet6!$I$4,IF('January 2023'!C2158=Sheet6!$J$3,Sheet6!$J$4,IF('January 2023'!C2158=Sheet6!$K$3,Sheet6!$K$4,IF('January 2023'!C2158=Sheet6!$L$3,Sheet6!$L$4))))))))</f>
        <v>0.13382829726409717</v>
      </c>
      <c r="AG2158" s="74">
        <f t="shared" si="500"/>
        <v>1.9492487874127797</v>
      </c>
      <c r="AH2158" s="71">
        <v>0.81</v>
      </c>
      <c r="AI2158" s="72">
        <f t="shared" si="501"/>
        <v>1</v>
      </c>
      <c r="AJ2158" s="73">
        <f t="shared" si="502"/>
        <v>0.8</v>
      </c>
      <c r="AK2158" s="73">
        <v>0.70834941809745677</v>
      </c>
      <c r="AL2158" s="95">
        <f t="shared" si="503"/>
        <v>1</v>
      </c>
      <c r="AM2158" s="107">
        <v>0</v>
      </c>
      <c r="AN2158" s="98">
        <f t="shared" si="504"/>
        <v>0</v>
      </c>
      <c r="AO2158" s="99" t="e">
        <f>SUMIF([1]Sheet1!$AB:$AB,E2158,[1]Sheet1!$AA:$AA)</f>
        <v>#VALUE!</v>
      </c>
      <c r="AP2158" s="100">
        <f t="shared" si="505"/>
        <v>1</v>
      </c>
      <c r="AQ2158" s="97">
        <f t="shared" si="506"/>
        <v>0</v>
      </c>
      <c r="AR2158" s="100">
        <f t="shared" si="507"/>
        <v>1.2703365510880138</v>
      </c>
      <c r="AS2158" s="101">
        <f t="shared" si="508"/>
        <v>-1.4762019818144436</v>
      </c>
      <c r="AT2158" s="100">
        <v>0.13382829726409717</v>
      </c>
      <c r="AU2158" s="108">
        <f t="shared" si="509"/>
        <v>1</v>
      </c>
    </row>
    <row r="2159" spans="1:47" hidden="1">
      <c r="A2159" s="21">
        <v>44927</v>
      </c>
      <c r="B2159" s="23" t="s">
        <v>13</v>
      </c>
      <c r="C2159" s="23" t="s">
        <v>1697</v>
      </c>
      <c r="D2159" s="23" t="s">
        <v>2108</v>
      </c>
      <c r="E2159" s="23">
        <v>1000265925</v>
      </c>
      <c r="F2159" s="23" t="s">
        <v>32</v>
      </c>
      <c r="G2159" s="23">
        <v>1199849</v>
      </c>
      <c r="H2159" s="37" t="s">
        <v>278</v>
      </c>
      <c r="I2159" s="4" t="s">
        <v>3537</v>
      </c>
      <c r="J2159" s="4" t="s">
        <v>3574</v>
      </c>
      <c r="K2159" s="24">
        <v>1688.3000000000029</v>
      </c>
      <c r="L2159" s="24">
        <v>1688.3000000000029</v>
      </c>
      <c r="M2159" s="29">
        <v>2</v>
      </c>
      <c r="N2159" s="29">
        <v>0</v>
      </c>
      <c r="O2159" s="29">
        <v>13</v>
      </c>
      <c r="P2159" s="29">
        <v>580</v>
      </c>
      <c r="Q2159" s="29">
        <v>1846.8999999999999</v>
      </c>
      <c r="R2159" s="28">
        <v>28556.3</v>
      </c>
      <c r="S2159" s="28">
        <v>91008</v>
      </c>
      <c r="T2159" s="28">
        <v>25050</v>
      </c>
      <c r="U2159" s="28">
        <v>105600</v>
      </c>
      <c r="V2159" s="29">
        <v>2</v>
      </c>
      <c r="W2159" s="29">
        <v>11</v>
      </c>
      <c r="X2159" s="32">
        <f t="shared" si="495"/>
        <v>15</v>
      </c>
      <c r="Y2159" s="33">
        <f t="shared" si="496"/>
        <v>2426.8999999999996</v>
      </c>
      <c r="Z2159" s="33">
        <f t="shared" si="497"/>
        <v>119564.3</v>
      </c>
      <c r="AA2159" s="33">
        <f t="shared" si="498"/>
        <v>130650</v>
      </c>
      <c r="AB2159" s="5">
        <v>13</v>
      </c>
      <c r="AC2159" s="6">
        <v>28967.14</v>
      </c>
      <c r="AD2159" s="32">
        <v>0</v>
      </c>
      <c r="AE2159" s="67">
        <f t="shared" si="499"/>
        <v>0.8666666666666667</v>
      </c>
      <c r="AF2159" s="70">
        <f>IF(C2159=Sheet6!$E$3,Sheet6!$E$4,IF('January 2023'!C2159=Sheet6!$F$3,Sheet6!$F$4,IF('January 2023'!C2159=Sheet6!$G$3,Sheet6!$G$4,IF('January 2023'!C2159=Sheet6!$H$3,Sheet6!$H$4,IF('January 2023'!C2159=Sheet6!$I$3,Sheet6!$I$4,IF('January 2023'!C2159=Sheet6!$J$3,Sheet6!$J$4,IF('January 2023'!C2159=Sheet6!$K$3,Sheet6!$K$4,IF('January 2023'!C2159=Sheet6!$L$3,Sheet6!$L$4))))))))</f>
        <v>0.13382829726409717</v>
      </c>
      <c r="AG2159" s="74">
        <f t="shared" si="500"/>
        <v>1.4374814902564683</v>
      </c>
      <c r="AH2159" s="71">
        <v>0.81</v>
      </c>
      <c r="AI2159" s="72">
        <f t="shared" si="501"/>
        <v>1</v>
      </c>
      <c r="AJ2159" s="73">
        <f t="shared" si="502"/>
        <v>0.8666666666666667</v>
      </c>
      <c r="AK2159" s="73">
        <v>0.70834941809745677</v>
      </c>
      <c r="AL2159" s="95">
        <f t="shared" si="503"/>
        <v>1</v>
      </c>
      <c r="AM2159" s="107">
        <v>1</v>
      </c>
      <c r="AN2159" s="98">
        <f t="shared" si="504"/>
        <v>0</v>
      </c>
      <c r="AO2159" s="99" t="e">
        <f>SUMIF([1]Sheet1!$AB:$AB,E2159,[1]Sheet1!$AA:$AA)</f>
        <v>#VALUE!</v>
      </c>
      <c r="AP2159" s="100">
        <f t="shared" si="505"/>
        <v>1</v>
      </c>
      <c r="AQ2159" s="97">
        <f t="shared" si="506"/>
        <v>0</v>
      </c>
      <c r="AR2159" s="100">
        <f t="shared" si="507"/>
        <v>1.092717475032263</v>
      </c>
      <c r="AS2159" s="101">
        <f t="shared" si="508"/>
        <v>-0.57076114443866266</v>
      </c>
      <c r="AT2159" s="100">
        <v>0.13382829726409717</v>
      </c>
      <c r="AU2159" s="108">
        <f t="shared" si="509"/>
        <v>1</v>
      </c>
    </row>
    <row r="2160" spans="1:47" hidden="1">
      <c r="A2160" s="21">
        <v>44927</v>
      </c>
      <c r="B2160" s="22" t="s">
        <v>13</v>
      </c>
      <c r="C2160" s="22" t="s">
        <v>1697</v>
      </c>
      <c r="D2160" s="22" t="s">
        <v>2112</v>
      </c>
      <c r="E2160" s="22">
        <v>1000265922</v>
      </c>
      <c r="F2160" s="22" t="s">
        <v>32</v>
      </c>
      <c r="G2160" s="22">
        <v>1199849</v>
      </c>
      <c r="H2160" s="36" t="s">
        <v>278</v>
      </c>
      <c r="I2160" s="4" t="s">
        <v>3537</v>
      </c>
      <c r="J2160" s="4" t="s">
        <v>3574</v>
      </c>
      <c r="K2160" s="25">
        <v>1527.0000000000146</v>
      </c>
      <c r="L2160" s="25">
        <v>1527.0000000000146</v>
      </c>
      <c r="M2160" s="26">
        <v>0</v>
      </c>
      <c r="N2160" s="26">
        <v>0</v>
      </c>
      <c r="O2160" s="26">
        <v>8</v>
      </c>
      <c r="P2160" s="26">
        <v>0</v>
      </c>
      <c r="Q2160" s="26">
        <v>1459.4</v>
      </c>
      <c r="R2160" s="27">
        <v>0</v>
      </c>
      <c r="S2160" s="27">
        <v>71900</v>
      </c>
      <c r="T2160" s="28">
        <v>0</v>
      </c>
      <c r="U2160" s="27">
        <v>71900</v>
      </c>
      <c r="V2160" s="29">
        <v>0</v>
      </c>
      <c r="W2160" s="26">
        <v>5</v>
      </c>
      <c r="X2160" s="30">
        <f t="shared" si="495"/>
        <v>8</v>
      </c>
      <c r="Y2160" s="31">
        <f t="shared" si="496"/>
        <v>1459.4</v>
      </c>
      <c r="Z2160" s="31">
        <f t="shared" si="497"/>
        <v>71900</v>
      </c>
      <c r="AA2160" s="31">
        <f t="shared" si="498"/>
        <v>71900</v>
      </c>
      <c r="AB2160" s="5">
        <v>5</v>
      </c>
      <c r="AC2160" s="6">
        <v>803200.24</v>
      </c>
      <c r="AD2160" s="30">
        <v>2</v>
      </c>
      <c r="AE2160" s="67">
        <f t="shared" si="499"/>
        <v>0.625</v>
      </c>
      <c r="AF2160" s="70">
        <f>IF(C2160=Sheet6!$E$3,Sheet6!$E$4,IF('January 2023'!C2160=Sheet6!$F$3,Sheet6!$F$4,IF('January 2023'!C2160=Sheet6!$G$3,Sheet6!$G$4,IF('January 2023'!C2160=Sheet6!$H$3,Sheet6!$H$4,IF('January 2023'!C2160=Sheet6!$I$3,Sheet6!$I$4,IF('January 2023'!C2160=Sheet6!$J$3,Sheet6!$J$4,IF('January 2023'!C2160=Sheet6!$K$3,Sheet6!$K$4,IF('January 2023'!C2160=Sheet6!$L$3,Sheet6!$L$4))))))))</f>
        <v>0.13382829726409717</v>
      </c>
      <c r="AG2160" s="74">
        <f t="shared" si="500"/>
        <v>0.9557301899148567</v>
      </c>
      <c r="AH2160" s="71">
        <v>0.81</v>
      </c>
      <c r="AI2160" s="72">
        <f t="shared" si="501"/>
        <v>1</v>
      </c>
      <c r="AJ2160" s="73">
        <f t="shared" si="502"/>
        <v>0.625</v>
      </c>
      <c r="AK2160" s="73">
        <v>0.70834941809745677</v>
      </c>
      <c r="AL2160" s="95">
        <f t="shared" si="503"/>
        <v>0</v>
      </c>
      <c r="AM2160" s="107">
        <v>0</v>
      </c>
      <c r="AN2160" s="98">
        <f t="shared" si="504"/>
        <v>0</v>
      </c>
      <c r="AO2160" s="99" t="e">
        <f>SUMIF([1]Sheet1!$AB:$AB,E2160,[1]Sheet1!$AA:$AA)</f>
        <v>#VALUE!</v>
      </c>
      <c r="AP2160" s="100">
        <f t="shared" si="505"/>
        <v>1</v>
      </c>
      <c r="AQ2160" s="97">
        <f t="shared" si="506"/>
        <v>0</v>
      </c>
      <c r="AR2160" s="100">
        <f t="shared" si="507"/>
        <v>1</v>
      </c>
      <c r="AS2160" s="101">
        <f t="shared" si="508"/>
        <v>4.4269810085143302E-2</v>
      </c>
      <c r="AT2160" s="100">
        <v>0.13382829726409717</v>
      </c>
      <c r="AU2160" s="108">
        <f t="shared" si="509"/>
        <v>1</v>
      </c>
    </row>
    <row r="2161" spans="1:47" hidden="1">
      <c r="A2161" s="21">
        <v>44927</v>
      </c>
      <c r="B2161" s="22" t="s">
        <v>13</v>
      </c>
      <c r="C2161" s="22" t="s">
        <v>1697</v>
      </c>
      <c r="D2161" s="22" t="s">
        <v>2125</v>
      </c>
      <c r="E2161" s="22">
        <v>1000265901</v>
      </c>
      <c r="F2161" s="22" t="s">
        <v>32</v>
      </c>
      <c r="G2161" s="22">
        <v>1199849</v>
      </c>
      <c r="H2161" s="36" t="s">
        <v>278</v>
      </c>
      <c r="I2161" s="4" t="s">
        <v>3537</v>
      </c>
      <c r="J2161" s="4" t="s">
        <v>3574</v>
      </c>
      <c r="K2161" s="25">
        <v>1524.6999999999971</v>
      </c>
      <c r="L2161" s="25">
        <v>1524.6999999999971</v>
      </c>
      <c r="M2161" s="26">
        <v>0</v>
      </c>
      <c r="N2161" s="26">
        <v>0</v>
      </c>
      <c r="O2161" s="26">
        <v>11</v>
      </c>
      <c r="P2161" s="26">
        <v>0</v>
      </c>
      <c r="Q2161" s="26">
        <v>1240.4000000000001</v>
      </c>
      <c r="R2161" s="27">
        <v>0</v>
      </c>
      <c r="S2161" s="27">
        <v>61100</v>
      </c>
      <c r="T2161" s="28">
        <v>0</v>
      </c>
      <c r="U2161" s="27">
        <v>61100</v>
      </c>
      <c r="V2161" s="29">
        <v>0</v>
      </c>
      <c r="W2161" s="26">
        <v>7</v>
      </c>
      <c r="X2161" s="30">
        <f t="shared" si="495"/>
        <v>11</v>
      </c>
      <c r="Y2161" s="31">
        <f t="shared" si="496"/>
        <v>1240.4000000000001</v>
      </c>
      <c r="Z2161" s="31">
        <f t="shared" si="497"/>
        <v>61100</v>
      </c>
      <c r="AA2161" s="31">
        <f t="shared" si="498"/>
        <v>61100</v>
      </c>
      <c r="AB2161" s="5">
        <v>7</v>
      </c>
      <c r="AC2161" s="6">
        <v>231881.77</v>
      </c>
      <c r="AD2161" s="30">
        <v>1</v>
      </c>
      <c r="AE2161" s="67">
        <f t="shared" si="499"/>
        <v>0.63636363636363635</v>
      </c>
      <c r="AF2161" s="70">
        <f>IF(C2161=Sheet6!$E$3,Sheet6!$E$4,IF('January 2023'!C2161=Sheet6!$F$3,Sheet6!$F$4,IF('January 2023'!C2161=Sheet6!$G$3,Sheet6!$G$4,IF('January 2023'!C2161=Sheet6!$H$3,Sheet6!$H$4,IF('January 2023'!C2161=Sheet6!$I$3,Sheet6!$I$4,IF('January 2023'!C2161=Sheet6!$J$3,Sheet6!$J$4,IF('January 2023'!C2161=Sheet6!$K$3,Sheet6!$K$4,IF('January 2023'!C2161=Sheet6!$L$3,Sheet6!$L$4))))))))</f>
        <v>0.13382829726409717</v>
      </c>
      <c r="AG2161" s="74">
        <f t="shared" si="500"/>
        <v>0.81353708926346324</v>
      </c>
      <c r="AH2161" s="71">
        <v>0.81</v>
      </c>
      <c r="AI2161" s="72">
        <f t="shared" si="501"/>
        <v>1</v>
      </c>
      <c r="AJ2161" s="73">
        <f t="shared" si="502"/>
        <v>0.63636363636363635</v>
      </c>
      <c r="AK2161" s="73">
        <v>0.70834941809745677</v>
      </c>
      <c r="AL2161" s="95">
        <f t="shared" si="503"/>
        <v>0</v>
      </c>
      <c r="AM2161" s="107">
        <v>0</v>
      </c>
      <c r="AN2161" s="98">
        <f t="shared" si="504"/>
        <v>0</v>
      </c>
      <c r="AO2161" s="99" t="e">
        <f>SUMIF([1]Sheet1!$AB:$AB,E2161,[1]Sheet1!$AA:$AA)</f>
        <v>#VALUE!</v>
      </c>
      <c r="AP2161" s="100">
        <f t="shared" si="505"/>
        <v>1</v>
      </c>
      <c r="AQ2161" s="97">
        <f t="shared" si="506"/>
        <v>0</v>
      </c>
      <c r="AR2161" s="100">
        <f t="shared" si="507"/>
        <v>1</v>
      </c>
      <c r="AS2161" s="101">
        <f t="shared" si="508"/>
        <v>0.18646291073653676</v>
      </c>
      <c r="AT2161" s="100">
        <v>0.13382829726409717</v>
      </c>
      <c r="AU2161" s="108">
        <f t="shared" si="509"/>
        <v>0</v>
      </c>
    </row>
    <row r="2162" spans="1:47" hidden="1">
      <c r="A2162" s="21">
        <v>44927</v>
      </c>
      <c r="B2162" s="22" t="s">
        <v>13</v>
      </c>
      <c r="C2162" s="22" t="s">
        <v>1697</v>
      </c>
      <c r="D2162" s="22" t="s">
        <v>2100</v>
      </c>
      <c r="E2162" s="22">
        <v>1000267836</v>
      </c>
      <c r="F2162" s="22" t="s">
        <v>32</v>
      </c>
      <c r="G2162" s="22">
        <v>1199849</v>
      </c>
      <c r="H2162" s="36" t="s">
        <v>278</v>
      </c>
      <c r="I2162" s="4" t="s">
        <v>3537</v>
      </c>
      <c r="J2162" s="4" t="s">
        <v>3574</v>
      </c>
      <c r="K2162" s="25">
        <v>1448.9799999999996</v>
      </c>
      <c r="L2162" s="25">
        <v>1448.9799999999996</v>
      </c>
      <c r="M2162" s="26">
        <v>0</v>
      </c>
      <c r="N2162" s="26">
        <v>0</v>
      </c>
      <c r="O2162" s="26">
        <v>13</v>
      </c>
      <c r="P2162" s="26">
        <v>0</v>
      </c>
      <c r="Q2162" s="26">
        <v>1230.1999999999998</v>
      </c>
      <c r="R2162" s="27">
        <v>0</v>
      </c>
      <c r="S2162" s="27">
        <v>60599.999999999993</v>
      </c>
      <c r="T2162" s="28">
        <v>0</v>
      </c>
      <c r="U2162" s="27">
        <v>60600</v>
      </c>
      <c r="V2162" s="29">
        <v>0</v>
      </c>
      <c r="W2162" s="26">
        <v>9</v>
      </c>
      <c r="X2162" s="30">
        <f t="shared" si="495"/>
        <v>13</v>
      </c>
      <c r="Y2162" s="31">
        <f t="shared" si="496"/>
        <v>1230.1999999999998</v>
      </c>
      <c r="Z2162" s="31">
        <f t="shared" si="497"/>
        <v>60599.999999999993</v>
      </c>
      <c r="AA2162" s="31">
        <f t="shared" si="498"/>
        <v>60600</v>
      </c>
      <c r="AB2162" s="5">
        <v>9</v>
      </c>
      <c r="AC2162" s="6">
        <v>1139020.8600000001</v>
      </c>
      <c r="AD2162" s="30">
        <v>2</v>
      </c>
      <c r="AE2162" s="67">
        <f t="shared" si="499"/>
        <v>0.69230769230769229</v>
      </c>
      <c r="AF2162" s="70">
        <f>IF(C2162=Sheet6!$E$3,Sheet6!$E$4,IF('January 2023'!C2162=Sheet6!$F$3,Sheet6!$F$4,IF('January 2023'!C2162=Sheet6!$G$3,Sheet6!$G$4,IF('January 2023'!C2162=Sheet6!$H$3,Sheet6!$H$4,IF('January 2023'!C2162=Sheet6!$I$3,Sheet6!$I$4,IF('January 2023'!C2162=Sheet6!$J$3,Sheet6!$J$4,IF('January 2023'!C2162=Sheet6!$K$3,Sheet6!$K$4,IF('January 2023'!C2162=Sheet6!$L$3,Sheet6!$L$4))))))))</f>
        <v>0.13382829726409717</v>
      </c>
      <c r="AG2162" s="74">
        <f t="shared" si="500"/>
        <v>0.84901102844759779</v>
      </c>
      <c r="AH2162" s="71">
        <v>0.81</v>
      </c>
      <c r="AI2162" s="72">
        <f t="shared" si="501"/>
        <v>1</v>
      </c>
      <c r="AJ2162" s="73">
        <f t="shared" si="502"/>
        <v>0.69230769230769229</v>
      </c>
      <c r="AK2162" s="73">
        <v>0.70834941809745677</v>
      </c>
      <c r="AL2162" s="95">
        <f t="shared" si="503"/>
        <v>0</v>
      </c>
      <c r="AM2162" s="107">
        <v>0</v>
      </c>
      <c r="AN2162" s="98">
        <f t="shared" si="504"/>
        <v>0</v>
      </c>
      <c r="AO2162" s="99" t="e">
        <f>SUMIF([1]Sheet1!$AB:$AB,E2162,[1]Sheet1!$AA:$AA)</f>
        <v>#VALUE!</v>
      </c>
      <c r="AP2162" s="100">
        <f t="shared" si="505"/>
        <v>1</v>
      </c>
      <c r="AQ2162" s="97">
        <f t="shared" si="506"/>
        <v>0</v>
      </c>
      <c r="AR2162" s="100">
        <f t="shared" si="507"/>
        <v>1.0000000000000002</v>
      </c>
      <c r="AS2162" s="101">
        <f t="shared" si="508"/>
        <v>0.15098897155240198</v>
      </c>
      <c r="AT2162" s="100">
        <v>0.13382829726409717</v>
      </c>
      <c r="AU2162" s="108">
        <f t="shared" si="509"/>
        <v>0</v>
      </c>
    </row>
    <row r="2163" spans="1:47" hidden="1">
      <c r="A2163" s="21">
        <v>44927</v>
      </c>
      <c r="B2163" s="23" t="s">
        <v>13</v>
      </c>
      <c r="C2163" s="23" t="s">
        <v>1697</v>
      </c>
      <c r="D2163" s="23" t="s">
        <v>2121</v>
      </c>
      <c r="E2163" s="23">
        <v>1000266446</v>
      </c>
      <c r="F2163" s="23" t="s">
        <v>32</v>
      </c>
      <c r="G2163" s="23">
        <v>1199849</v>
      </c>
      <c r="H2163" s="37" t="s">
        <v>278</v>
      </c>
      <c r="I2163" s="4" t="s">
        <v>3537</v>
      </c>
      <c r="J2163" s="4" t="s">
        <v>3574</v>
      </c>
      <c r="K2163" s="24">
        <v>1440.5999999999913</v>
      </c>
      <c r="L2163" s="24">
        <v>1440.5999999999913</v>
      </c>
      <c r="M2163" s="29">
        <v>2</v>
      </c>
      <c r="N2163" s="29">
        <v>0</v>
      </c>
      <c r="O2163" s="29">
        <v>9</v>
      </c>
      <c r="P2163" s="29">
        <v>612</v>
      </c>
      <c r="Q2163" s="29">
        <v>1380.6</v>
      </c>
      <c r="R2163" s="28">
        <v>30131.82</v>
      </c>
      <c r="S2163" s="28">
        <v>62842.64</v>
      </c>
      <c r="T2163" s="28">
        <v>14500</v>
      </c>
      <c r="U2163" s="28">
        <v>74500</v>
      </c>
      <c r="V2163" s="29">
        <v>1</v>
      </c>
      <c r="W2163" s="29">
        <v>6</v>
      </c>
      <c r="X2163" s="32">
        <f t="shared" si="495"/>
        <v>11</v>
      </c>
      <c r="Y2163" s="33">
        <f t="shared" si="496"/>
        <v>1992.6</v>
      </c>
      <c r="Z2163" s="33">
        <f t="shared" si="497"/>
        <v>92974.459999999992</v>
      </c>
      <c r="AA2163" s="33">
        <f t="shared" si="498"/>
        <v>89000</v>
      </c>
      <c r="AB2163" s="5">
        <v>7</v>
      </c>
      <c r="AC2163" s="6">
        <v>228998.58</v>
      </c>
      <c r="AD2163" s="32">
        <v>0</v>
      </c>
      <c r="AE2163" s="67">
        <f t="shared" si="499"/>
        <v>0.63636363636363635</v>
      </c>
      <c r="AF2163" s="70">
        <f>IF(C2163=Sheet6!$E$3,Sheet6!$E$4,IF('January 2023'!C2163=Sheet6!$F$3,Sheet6!$F$4,IF('January 2023'!C2163=Sheet6!$G$3,Sheet6!$G$4,IF('January 2023'!C2163=Sheet6!$H$3,Sheet6!$H$4,IF('January 2023'!C2163=Sheet6!$I$3,Sheet6!$I$4,IF('January 2023'!C2163=Sheet6!$J$3,Sheet6!$J$4,IF('January 2023'!C2163=Sheet6!$K$3,Sheet6!$K$4,IF('January 2023'!C2163=Sheet6!$L$3,Sheet6!$L$4))))))))</f>
        <v>0.13382829726409717</v>
      </c>
      <c r="AG2163" s="74">
        <f t="shared" si="500"/>
        <v>1.3831736776343273</v>
      </c>
      <c r="AH2163" s="71">
        <v>0.81</v>
      </c>
      <c r="AI2163" s="72">
        <f t="shared" si="501"/>
        <v>1</v>
      </c>
      <c r="AJ2163" s="73">
        <f t="shared" si="502"/>
        <v>0.63636363636363635</v>
      </c>
      <c r="AK2163" s="73">
        <v>0.70834941809745677</v>
      </c>
      <c r="AL2163" s="95">
        <f t="shared" si="503"/>
        <v>0</v>
      </c>
      <c r="AM2163" s="107">
        <v>0</v>
      </c>
      <c r="AN2163" s="98">
        <f t="shared" si="504"/>
        <v>0</v>
      </c>
      <c r="AO2163" s="99" t="e">
        <f>SUMIF([1]Sheet1!$AB:$AB,E2163,[1]Sheet1!$AA:$AA)</f>
        <v>#VALUE!</v>
      </c>
      <c r="AP2163" s="100">
        <f t="shared" si="505"/>
        <v>1</v>
      </c>
      <c r="AQ2163" s="97">
        <f t="shared" si="506"/>
        <v>0</v>
      </c>
      <c r="AR2163" s="100">
        <f t="shared" si="507"/>
        <v>0.95725213139178233</v>
      </c>
      <c r="AS2163" s="101">
        <f t="shared" si="508"/>
        <v>-0.32404595100046985</v>
      </c>
      <c r="AT2163" s="100">
        <v>0.13382829726409717</v>
      </c>
      <c r="AU2163" s="108">
        <f t="shared" si="509"/>
        <v>1</v>
      </c>
    </row>
    <row r="2164" spans="1:47" hidden="1">
      <c r="A2164" s="21">
        <v>44927</v>
      </c>
      <c r="B2164" s="22" t="s">
        <v>13</v>
      </c>
      <c r="C2164" s="22" t="s">
        <v>1697</v>
      </c>
      <c r="D2164" s="22" t="s">
        <v>2099</v>
      </c>
      <c r="E2164" s="22">
        <v>1000267839</v>
      </c>
      <c r="F2164" s="22" t="s">
        <v>32</v>
      </c>
      <c r="G2164" s="22">
        <v>1199849</v>
      </c>
      <c r="H2164" s="36" t="s">
        <v>278</v>
      </c>
      <c r="I2164" s="4" t="s">
        <v>3537</v>
      </c>
      <c r="J2164" s="4" t="s">
        <v>3574</v>
      </c>
      <c r="K2164" s="25">
        <v>1238</v>
      </c>
      <c r="L2164" s="25">
        <v>1238</v>
      </c>
      <c r="M2164" s="26">
        <v>1</v>
      </c>
      <c r="N2164" s="26">
        <v>0</v>
      </c>
      <c r="O2164" s="26">
        <v>11</v>
      </c>
      <c r="P2164" s="26">
        <v>337</v>
      </c>
      <c r="Q2164" s="26">
        <v>1502.5</v>
      </c>
      <c r="R2164" s="27">
        <v>16592.2</v>
      </c>
      <c r="S2164" s="27">
        <v>74000</v>
      </c>
      <c r="T2164" s="28">
        <v>0</v>
      </c>
      <c r="U2164" s="27">
        <v>74000</v>
      </c>
      <c r="V2164" s="29">
        <v>0</v>
      </c>
      <c r="W2164" s="26">
        <v>6</v>
      </c>
      <c r="X2164" s="30">
        <f t="shared" si="495"/>
        <v>12</v>
      </c>
      <c r="Y2164" s="31">
        <f t="shared" si="496"/>
        <v>1839.5</v>
      </c>
      <c r="Z2164" s="31">
        <f t="shared" si="497"/>
        <v>90592.2</v>
      </c>
      <c r="AA2164" s="31">
        <f t="shared" si="498"/>
        <v>74000</v>
      </c>
      <c r="AB2164" s="5">
        <v>6</v>
      </c>
      <c r="AC2164" s="6">
        <v>0</v>
      </c>
      <c r="AD2164" s="30">
        <v>0</v>
      </c>
      <c r="AE2164" s="67">
        <f t="shared" si="499"/>
        <v>0.5</v>
      </c>
      <c r="AF2164" s="70">
        <f>IF(C2164=Sheet6!$E$3,Sheet6!$E$4,IF('January 2023'!C2164=Sheet6!$F$3,Sheet6!$F$4,IF('January 2023'!C2164=Sheet6!$G$3,Sheet6!$G$4,IF('January 2023'!C2164=Sheet6!$H$3,Sheet6!$H$4,IF('January 2023'!C2164=Sheet6!$I$3,Sheet6!$I$4,IF('January 2023'!C2164=Sheet6!$J$3,Sheet6!$J$4,IF('January 2023'!C2164=Sheet6!$K$3,Sheet6!$K$4,IF('January 2023'!C2164=Sheet6!$L$3,Sheet6!$L$4))))))))</f>
        <v>0.13382829726409717</v>
      </c>
      <c r="AG2164" s="74">
        <f t="shared" si="500"/>
        <v>1.4858642972536349</v>
      </c>
      <c r="AH2164" s="71">
        <v>0.81</v>
      </c>
      <c r="AI2164" s="72">
        <f t="shared" si="501"/>
        <v>1</v>
      </c>
      <c r="AJ2164" s="73">
        <f t="shared" si="502"/>
        <v>0.5</v>
      </c>
      <c r="AK2164" s="73">
        <v>0.70834941809745677</v>
      </c>
      <c r="AL2164" s="95">
        <f t="shared" si="503"/>
        <v>0</v>
      </c>
      <c r="AM2164" s="107">
        <v>0</v>
      </c>
      <c r="AN2164" s="98">
        <f t="shared" si="504"/>
        <v>0</v>
      </c>
      <c r="AO2164" s="99" t="e">
        <f>SUMIF([1]Sheet1!$AB:$AB,E2164,[1]Sheet1!$AA:$AA)</f>
        <v>#VALUE!</v>
      </c>
      <c r="AP2164" s="100">
        <f t="shared" si="505"/>
        <v>1</v>
      </c>
      <c r="AQ2164" s="97">
        <f t="shared" si="506"/>
        <v>0</v>
      </c>
      <c r="AR2164" s="100">
        <f t="shared" si="507"/>
        <v>0.81684736655032109</v>
      </c>
      <c r="AS2164" s="101">
        <f t="shared" si="508"/>
        <v>-0.21372433826277515</v>
      </c>
      <c r="AT2164" s="100">
        <v>0.13382829726409717</v>
      </c>
      <c r="AU2164" s="108">
        <f t="shared" si="509"/>
        <v>1</v>
      </c>
    </row>
    <row r="2165" spans="1:47" hidden="1">
      <c r="A2165" s="21">
        <v>44927</v>
      </c>
      <c r="B2165" s="23" t="s">
        <v>13</v>
      </c>
      <c r="C2165" s="23" t="s">
        <v>1697</v>
      </c>
      <c r="D2165" s="23" t="s">
        <v>1951</v>
      </c>
      <c r="E2165" s="23">
        <v>1000279522</v>
      </c>
      <c r="F2165" s="23" t="s">
        <v>32</v>
      </c>
      <c r="G2165" s="23">
        <v>1199849</v>
      </c>
      <c r="H2165" s="37" t="s">
        <v>278</v>
      </c>
      <c r="I2165" s="4" t="s">
        <v>3537</v>
      </c>
      <c r="J2165" s="4" t="s">
        <v>3574</v>
      </c>
      <c r="K2165" s="24">
        <v>1185.7000000000116</v>
      </c>
      <c r="L2165" s="24">
        <v>1185.7000000000116</v>
      </c>
      <c r="M2165" s="29">
        <v>0</v>
      </c>
      <c r="N2165" s="29">
        <v>0</v>
      </c>
      <c r="O2165" s="29">
        <v>8</v>
      </c>
      <c r="P2165" s="29">
        <v>0</v>
      </c>
      <c r="Q2165" s="29">
        <v>1311.1</v>
      </c>
      <c r="R2165" s="28">
        <v>0</v>
      </c>
      <c r="S2165" s="28">
        <v>65984.14</v>
      </c>
      <c r="T2165" s="28">
        <v>0</v>
      </c>
      <c r="U2165" s="28">
        <v>88400</v>
      </c>
      <c r="V2165" s="29">
        <v>0</v>
      </c>
      <c r="W2165" s="29">
        <v>5</v>
      </c>
      <c r="X2165" s="32">
        <f t="shared" si="495"/>
        <v>8</v>
      </c>
      <c r="Y2165" s="33">
        <f t="shared" si="496"/>
        <v>1311.1</v>
      </c>
      <c r="Z2165" s="33">
        <f t="shared" si="497"/>
        <v>65984.14</v>
      </c>
      <c r="AA2165" s="33">
        <f t="shared" si="498"/>
        <v>88400</v>
      </c>
      <c r="AB2165" s="5">
        <v>5</v>
      </c>
      <c r="AC2165" s="6">
        <v>669820.57999999996</v>
      </c>
      <c r="AD2165" s="32">
        <v>1</v>
      </c>
      <c r="AE2165" s="67">
        <f t="shared" si="499"/>
        <v>0.625</v>
      </c>
      <c r="AF2165" s="70">
        <f>IF(C2165=Sheet6!$E$3,Sheet6!$E$4,IF('January 2023'!C2165=Sheet6!$F$3,Sheet6!$F$4,IF('January 2023'!C2165=Sheet6!$G$3,Sheet6!$G$4,IF('January 2023'!C2165=Sheet6!$H$3,Sheet6!$H$4,IF('January 2023'!C2165=Sheet6!$I$3,Sheet6!$I$4,IF('January 2023'!C2165=Sheet6!$J$3,Sheet6!$J$4,IF('January 2023'!C2165=Sheet6!$K$3,Sheet6!$K$4,IF('January 2023'!C2165=Sheet6!$L$3,Sheet6!$L$4))))))))</f>
        <v>0.13382829726409717</v>
      </c>
      <c r="AG2165" s="74">
        <f t="shared" si="500"/>
        <v>1.1057603103651741</v>
      </c>
      <c r="AH2165" s="71">
        <v>0.81</v>
      </c>
      <c r="AI2165" s="72">
        <f t="shared" si="501"/>
        <v>1</v>
      </c>
      <c r="AJ2165" s="73">
        <f t="shared" si="502"/>
        <v>0.625</v>
      </c>
      <c r="AK2165" s="73">
        <v>0.70834941809745677</v>
      </c>
      <c r="AL2165" s="95">
        <f t="shared" si="503"/>
        <v>0</v>
      </c>
      <c r="AM2165" s="107">
        <v>0</v>
      </c>
      <c r="AN2165" s="98">
        <f t="shared" si="504"/>
        <v>0</v>
      </c>
      <c r="AO2165" s="99" t="e">
        <f>SUMIF([1]Sheet1!$AB:$AB,E2165,[1]Sheet1!$AA:$AA)</f>
        <v>#VALUE!</v>
      </c>
      <c r="AP2165" s="100">
        <f t="shared" si="505"/>
        <v>1</v>
      </c>
      <c r="AQ2165" s="97">
        <f t="shared" si="506"/>
        <v>0</v>
      </c>
      <c r="AR2165" s="100">
        <f t="shared" si="507"/>
        <v>1.3397158771789706</v>
      </c>
      <c r="AS2165" s="101">
        <f t="shared" si="508"/>
        <v>-0.48140464415056994</v>
      </c>
      <c r="AT2165" s="100">
        <v>0.13382829726409717</v>
      </c>
      <c r="AU2165" s="108">
        <f t="shared" si="509"/>
        <v>1</v>
      </c>
    </row>
    <row r="2166" spans="1:47" hidden="1">
      <c r="A2166" s="21">
        <v>44927</v>
      </c>
      <c r="B2166" s="22" t="s">
        <v>13</v>
      </c>
      <c r="C2166" s="22" t="s">
        <v>1697</v>
      </c>
      <c r="D2166" s="22" t="s">
        <v>2066</v>
      </c>
      <c r="E2166" s="22">
        <v>1001610774</v>
      </c>
      <c r="F2166" s="22" t="s">
        <v>32</v>
      </c>
      <c r="G2166" s="22">
        <v>1199849</v>
      </c>
      <c r="H2166" s="36" t="s">
        <v>278</v>
      </c>
      <c r="I2166" s="4" t="s">
        <v>3537</v>
      </c>
      <c r="J2166" s="4" t="s">
        <v>3574</v>
      </c>
      <c r="K2166" s="25">
        <v>1127.5179999999964</v>
      </c>
      <c r="L2166" s="25">
        <v>1127.5179999999964</v>
      </c>
      <c r="M2166" s="26">
        <v>0</v>
      </c>
      <c r="N2166" s="26">
        <v>0</v>
      </c>
      <c r="O2166" s="26">
        <v>13</v>
      </c>
      <c r="P2166" s="26">
        <v>0</v>
      </c>
      <c r="Q2166" s="26">
        <v>1745.1999999999996</v>
      </c>
      <c r="R2166" s="27">
        <v>0</v>
      </c>
      <c r="S2166" s="27">
        <v>85980</v>
      </c>
      <c r="T2166" s="28">
        <v>0</v>
      </c>
      <c r="U2166" s="27">
        <v>96000</v>
      </c>
      <c r="V2166" s="29">
        <v>0</v>
      </c>
      <c r="W2166" s="26">
        <v>8</v>
      </c>
      <c r="X2166" s="30">
        <f t="shared" si="495"/>
        <v>13</v>
      </c>
      <c r="Y2166" s="31">
        <f t="shared" si="496"/>
        <v>1745.1999999999996</v>
      </c>
      <c r="Z2166" s="31">
        <f t="shared" si="497"/>
        <v>85980</v>
      </c>
      <c r="AA2166" s="31">
        <f t="shared" si="498"/>
        <v>96000</v>
      </c>
      <c r="AB2166" s="5">
        <v>8</v>
      </c>
      <c r="AC2166" s="6">
        <v>610522.37</v>
      </c>
      <c r="AD2166" s="30">
        <v>1</v>
      </c>
      <c r="AE2166" s="67">
        <f t="shared" si="499"/>
        <v>0.61538461538461542</v>
      </c>
      <c r="AF2166" s="70">
        <f>IF(C2166=Sheet6!$E$3,Sheet6!$E$4,IF('January 2023'!C2166=Sheet6!$F$3,Sheet6!$F$4,IF('January 2023'!C2166=Sheet6!$G$3,Sheet6!$G$4,IF('January 2023'!C2166=Sheet6!$H$3,Sheet6!$H$4,IF('January 2023'!C2166=Sheet6!$I$3,Sheet6!$I$4,IF('January 2023'!C2166=Sheet6!$J$3,Sheet6!$J$4,IF('January 2023'!C2166=Sheet6!$K$3,Sheet6!$K$4,IF('January 2023'!C2166=Sheet6!$L$3,Sheet6!$L$4))))))))</f>
        <v>0.13382829726409717</v>
      </c>
      <c r="AG2166" s="74">
        <f t="shared" si="500"/>
        <v>1.5478245136663054</v>
      </c>
      <c r="AH2166" s="71">
        <v>0.81</v>
      </c>
      <c r="AI2166" s="72">
        <f t="shared" si="501"/>
        <v>1</v>
      </c>
      <c r="AJ2166" s="73">
        <f t="shared" si="502"/>
        <v>0.61538461538461542</v>
      </c>
      <c r="AK2166" s="73">
        <v>0.70834941809745677</v>
      </c>
      <c r="AL2166" s="95">
        <f t="shared" si="503"/>
        <v>0</v>
      </c>
      <c r="AM2166" s="107">
        <v>0</v>
      </c>
      <c r="AN2166" s="98">
        <f t="shared" si="504"/>
        <v>0</v>
      </c>
      <c r="AO2166" s="99" t="e">
        <f>SUMIF([1]Sheet1!$AB:$AB,E2166,[1]Sheet1!$AA:$AA)</f>
        <v>#VALUE!</v>
      </c>
      <c r="AP2166" s="100">
        <f t="shared" si="505"/>
        <v>1</v>
      </c>
      <c r="AQ2166" s="97">
        <f t="shared" si="506"/>
        <v>0</v>
      </c>
      <c r="AR2166" s="100">
        <f t="shared" si="507"/>
        <v>1.1165387299371947</v>
      </c>
      <c r="AS2166" s="101">
        <f t="shared" si="508"/>
        <v>-0.72820601665463269</v>
      </c>
      <c r="AT2166" s="100">
        <v>0.13382829726409717</v>
      </c>
      <c r="AU2166" s="108">
        <f t="shared" si="509"/>
        <v>1</v>
      </c>
    </row>
    <row r="2167" spans="1:47" hidden="1">
      <c r="A2167" s="21">
        <v>44927</v>
      </c>
      <c r="B2167" s="23" t="s">
        <v>13</v>
      </c>
      <c r="C2167" s="23" t="s">
        <v>1697</v>
      </c>
      <c r="D2167" s="23" t="s">
        <v>2087</v>
      </c>
      <c r="E2167" s="23">
        <v>1000265862</v>
      </c>
      <c r="F2167" s="23" t="s">
        <v>32</v>
      </c>
      <c r="G2167" s="23">
        <v>1199849</v>
      </c>
      <c r="H2167" s="37" t="s">
        <v>278</v>
      </c>
      <c r="I2167" s="4" t="s">
        <v>3537</v>
      </c>
      <c r="J2167" s="4" t="s">
        <v>3574</v>
      </c>
      <c r="K2167" s="24">
        <v>703.10000000000582</v>
      </c>
      <c r="L2167" s="24">
        <v>703.10000000000582</v>
      </c>
      <c r="M2167" s="29">
        <v>0</v>
      </c>
      <c r="N2167" s="29">
        <v>0</v>
      </c>
      <c r="O2167" s="29">
        <v>21</v>
      </c>
      <c r="P2167" s="29">
        <v>0</v>
      </c>
      <c r="Q2167" s="29">
        <v>2870</v>
      </c>
      <c r="R2167" s="28">
        <v>0</v>
      </c>
      <c r="S2167" s="28">
        <v>141400.00000000003</v>
      </c>
      <c r="T2167" s="28">
        <v>0</v>
      </c>
      <c r="U2167" s="28">
        <v>142900</v>
      </c>
      <c r="V2167" s="29">
        <v>0</v>
      </c>
      <c r="W2167" s="29">
        <v>16</v>
      </c>
      <c r="X2167" s="32">
        <f t="shared" si="495"/>
        <v>21</v>
      </c>
      <c r="Y2167" s="33">
        <f t="shared" si="496"/>
        <v>2870</v>
      </c>
      <c r="Z2167" s="33">
        <f t="shared" si="497"/>
        <v>141400.00000000003</v>
      </c>
      <c r="AA2167" s="33">
        <f t="shared" si="498"/>
        <v>142900</v>
      </c>
      <c r="AB2167" s="5">
        <v>16</v>
      </c>
      <c r="AC2167" s="6">
        <v>354441.16</v>
      </c>
      <c r="AD2167" s="32">
        <v>2</v>
      </c>
      <c r="AE2167" s="67">
        <f t="shared" si="499"/>
        <v>0.76190476190476186</v>
      </c>
      <c r="AF2167" s="70">
        <f>IF(C2167=Sheet6!$E$3,Sheet6!$E$4,IF('January 2023'!C2167=Sheet6!$F$3,Sheet6!$F$4,IF('January 2023'!C2167=Sheet6!$G$3,Sheet6!$G$4,IF('January 2023'!C2167=Sheet6!$H$3,Sheet6!$H$4,IF('January 2023'!C2167=Sheet6!$I$3,Sheet6!$I$4,IF('January 2023'!C2167=Sheet6!$J$3,Sheet6!$J$4,IF('January 2023'!C2167=Sheet6!$K$3,Sheet6!$K$4,IF('January 2023'!C2167=Sheet6!$L$3,Sheet6!$L$4))))))))</f>
        <v>0.13382829726409717</v>
      </c>
      <c r="AG2167" s="74">
        <f t="shared" si="500"/>
        <v>4.0819229128146439</v>
      </c>
      <c r="AH2167" s="71">
        <v>0.81</v>
      </c>
      <c r="AI2167" s="72">
        <f t="shared" si="501"/>
        <v>1</v>
      </c>
      <c r="AJ2167" s="73">
        <f t="shared" si="502"/>
        <v>0.76190476190476186</v>
      </c>
      <c r="AK2167" s="73">
        <v>0.70834941809745677</v>
      </c>
      <c r="AL2167" s="95">
        <f t="shared" si="503"/>
        <v>1</v>
      </c>
      <c r="AM2167" s="107">
        <v>0</v>
      </c>
      <c r="AN2167" s="98">
        <f t="shared" si="504"/>
        <v>0</v>
      </c>
      <c r="AO2167" s="99" t="e">
        <f>SUMIF([1]Sheet1!$AB:$AB,E2167,[1]Sheet1!$AA:$AA)</f>
        <v>#VALUE!</v>
      </c>
      <c r="AP2167" s="100">
        <f t="shared" si="505"/>
        <v>1</v>
      </c>
      <c r="AQ2167" s="97">
        <f t="shared" si="506"/>
        <v>0</v>
      </c>
      <c r="AR2167" s="100">
        <f t="shared" si="507"/>
        <v>1.0106082036775104</v>
      </c>
      <c r="AS2167" s="101">
        <f t="shared" si="508"/>
        <v>-3.1252247824696777</v>
      </c>
      <c r="AT2167" s="100">
        <v>0.13382829726409717</v>
      </c>
      <c r="AU2167" s="108">
        <f t="shared" si="509"/>
        <v>1</v>
      </c>
    </row>
    <row r="2168" spans="1:47" hidden="1">
      <c r="A2168" s="21">
        <v>44927</v>
      </c>
      <c r="B2168" s="22" t="s">
        <v>13</v>
      </c>
      <c r="C2168" s="22" t="s">
        <v>1697</v>
      </c>
      <c r="D2168" s="22" t="s">
        <v>2182</v>
      </c>
      <c r="E2168" s="22">
        <v>1000273096</v>
      </c>
      <c r="F2168" s="22" t="s">
        <v>32</v>
      </c>
      <c r="G2168" s="22">
        <v>1199849</v>
      </c>
      <c r="H2168" s="36" t="s">
        <v>278</v>
      </c>
      <c r="I2168" s="4" t="s">
        <v>3537</v>
      </c>
      <c r="J2168" s="4" t="s">
        <v>3574</v>
      </c>
      <c r="K2168" s="25">
        <v>363</v>
      </c>
      <c r="L2168" s="25">
        <v>363</v>
      </c>
      <c r="M2168" s="26">
        <v>0</v>
      </c>
      <c r="N2168" s="26">
        <v>0</v>
      </c>
      <c r="O2168" s="26">
        <v>9</v>
      </c>
      <c r="P2168" s="26">
        <v>0</v>
      </c>
      <c r="Q2168" s="26">
        <v>1674.4000000000003</v>
      </c>
      <c r="R2168" s="27">
        <v>0</v>
      </c>
      <c r="S2168" s="27">
        <v>82500</v>
      </c>
      <c r="T2168" s="28">
        <v>0</v>
      </c>
      <c r="U2168" s="27">
        <v>82500</v>
      </c>
      <c r="V2168" s="29">
        <v>0</v>
      </c>
      <c r="W2168" s="26">
        <v>8</v>
      </c>
      <c r="X2168" s="30">
        <f t="shared" si="495"/>
        <v>9</v>
      </c>
      <c r="Y2168" s="31">
        <f t="shared" si="496"/>
        <v>1674.4000000000003</v>
      </c>
      <c r="Z2168" s="31">
        <f t="shared" si="497"/>
        <v>82500</v>
      </c>
      <c r="AA2168" s="31">
        <f t="shared" si="498"/>
        <v>82500</v>
      </c>
      <c r="AB2168" s="5">
        <v>8</v>
      </c>
      <c r="AC2168" s="6">
        <v>1116183.8700000001</v>
      </c>
      <c r="AD2168" s="30">
        <v>4</v>
      </c>
      <c r="AE2168" s="67">
        <f t="shared" si="499"/>
        <v>0.88888888888888884</v>
      </c>
      <c r="AF2168" s="70">
        <f>IF(C2168=Sheet6!$E$3,Sheet6!$E$4,IF('January 2023'!C2168=Sheet6!$F$3,Sheet6!$F$4,IF('January 2023'!C2168=Sheet6!$G$3,Sheet6!$G$4,IF('January 2023'!C2168=Sheet6!$H$3,Sheet6!$H$4,IF('January 2023'!C2168=Sheet6!$I$3,Sheet6!$I$4,IF('January 2023'!C2168=Sheet6!$J$3,Sheet6!$J$4,IF('January 2023'!C2168=Sheet6!$K$3,Sheet6!$K$4,IF('January 2023'!C2168=Sheet6!$L$3,Sheet6!$L$4))))))))</f>
        <v>0.13382829726409717</v>
      </c>
      <c r="AG2168" s="74">
        <f t="shared" si="500"/>
        <v>4.612672176308541</v>
      </c>
      <c r="AH2168" s="71">
        <v>0.81</v>
      </c>
      <c r="AI2168" s="72">
        <f t="shared" si="501"/>
        <v>1</v>
      </c>
      <c r="AJ2168" s="73">
        <f t="shared" si="502"/>
        <v>0.88888888888888884</v>
      </c>
      <c r="AK2168" s="73">
        <v>0.70834941809745677</v>
      </c>
      <c r="AL2168" s="95">
        <f t="shared" si="503"/>
        <v>1</v>
      </c>
      <c r="AM2168" s="107">
        <v>0</v>
      </c>
      <c r="AN2168" s="98">
        <f t="shared" si="504"/>
        <v>0</v>
      </c>
      <c r="AO2168" s="99" t="e">
        <f>SUMIF([1]Sheet1!$AB:$AB,E2168,[1]Sheet1!$AA:$AA)</f>
        <v>#VALUE!</v>
      </c>
      <c r="AP2168" s="100">
        <f t="shared" si="505"/>
        <v>1</v>
      </c>
      <c r="AQ2168" s="97">
        <f t="shared" si="506"/>
        <v>0</v>
      </c>
      <c r="AR2168" s="100">
        <f t="shared" si="507"/>
        <v>1</v>
      </c>
      <c r="AS2168" s="101">
        <f t="shared" si="508"/>
        <v>-3.612672176308541</v>
      </c>
      <c r="AT2168" s="100">
        <v>0.13382829726409717</v>
      </c>
      <c r="AU2168" s="108">
        <f t="shared" si="509"/>
        <v>1</v>
      </c>
    </row>
    <row r="2169" spans="1:47" hidden="1">
      <c r="A2169" s="21">
        <v>44927</v>
      </c>
      <c r="B2169" s="22" t="s">
        <v>13</v>
      </c>
      <c r="C2169" s="22" t="s">
        <v>1697</v>
      </c>
      <c r="D2169" s="22" t="s">
        <v>2177</v>
      </c>
      <c r="E2169" s="22">
        <v>1000280077</v>
      </c>
      <c r="F2169" s="22" t="s">
        <v>32</v>
      </c>
      <c r="G2169" s="22">
        <v>1199849</v>
      </c>
      <c r="H2169" s="36" t="s">
        <v>278</v>
      </c>
      <c r="I2169" s="4" t="s">
        <v>3536</v>
      </c>
      <c r="J2169" s="4" t="s">
        <v>3573</v>
      </c>
      <c r="K2169" s="25">
        <v>347.02</v>
      </c>
      <c r="L2169" s="25">
        <v>347.02</v>
      </c>
      <c r="M2169" s="26">
        <v>1</v>
      </c>
      <c r="N2169" s="26">
        <v>0</v>
      </c>
      <c r="O2169" s="26">
        <v>12</v>
      </c>
      <c r="P2169" s="26">
        <v>100</v>
      </c>
      <c r="Q2169" s="26">
        <v>2050.8000000000002</v>
      </c>
      <c r="R2169" s="27">
        <v>4923.5</v>
      </c>
      <c r="S2169" s="27">
        <v>101010.23999999999</v>
      </c>
      <c r="T2169" s="28">
        <v>0</v>
      </c>
      <c r="U2169" s="27">
        <v>105900</v>
      </c>
      <c r="V2169" s="29">
        <v>0</v>
      </c>
      <c r="W2169" s="26">
        <v>8</v>
      </c>
      <c r="X2169" s="30">
        <f t="shared" si="495"/>
        <v>13</v>
      </c>
      <c r="Y2169" s="31">
        <f t="shared" si="496"/>
        <v>2150.8000000000002</v>
      </c>
      <c r="Z2169" s="31">
        <f t="shared" si="497"/>
        <v>105933.73999999999</v>
      </c>
      <c r="AA2169" s="31">
        <f t="shared" si="498"/>
        <v>105900</v>
      </c>
      <c r="AB2169" s="5">
        <v>8</v>
      </c>
      <c r="AC2169" s="6">
        <v>201991.29</v>
      </c>
      <c r="AD2169" s="30">
        <v>1</v>
      </c>
      <c r="AE2169" s="67">
        <f t="shared" si="499"/>
        <v>0.61538461538461542</v>
      </c>
      <c r="AF2169" s="70">
        <f>IF(C2169=Sheet6!$E$3,Sheet6!$E$4,IF('January 2023'!C2169=Sheet6!$F$3,Sheet6!$F$4,IF('January 2023'!C2169=Sheet6!$G$3,Sheet6!$G$4,IF('January 2023'!C2169=Sheet6!$H$3,Sheet6!$H$4,IF('January 2023'!C2169=Sheet6!$I$3,Sheet6!$I$4,IF('January 2023'!C2169=Sheet6!$J$3,Sheet6!$J$4,IF('January 2023'!C2169=Sheet6!$K$3,Sheet6!$K$4,IF('January 2023'!C2169=Sheet6!$L$3,Sheet6!$L$4))))))))</f>
        <v>0.13382829726409717</v>
      </c>
      <c r="AG2169" s="74">
        <f t="shared" si="500"/>
        <v>6.197913664918449</v>
      </c>
      <c r="AH2169" s="71">
        <v>0.81</v>
      </c>
      <c r="AI2169" s="72">
        <f t="shared" si="501"/>
        <v>1</v>
      </c>
      <c r="AJ2169" s="73">
        <f t="shared" si="502"/>
        <v>0.61538461538461542</v>
      </c>
      <c r="AK2169" s="73">
        <v>0.70834941809745677</v>
      </c>
      <c r="AL2169" s="95">
        <f t="shared" si="503"/>
        <v>0</v>
      </c>
      <c r="AM2169" s="107">
        <v>0</v>
      </c>
      <c r="AN2169" s="98">
        <f t="shared" si="504"/>
        <v>0</v>
      </c>
      <c r="AO2169" s="99" t="e">
        <f>SUMIF([1]Sheet1!$AB:$AB,E2169,[1]Sheet1!$AA:$AA)</f>
        <v>#VALUE!</v>
      </c>
      <c r="AP2169" s="100">
        <f t="shared" si="505"/>
        <v>1</v>
      </c>
      <c r="AQ2169" s="97">
        <f t="shared" si="506"/>
        <v>0</v>
      </c>
      <c r="AR2169" s="100">
        <f t="shared" si="507"/>
        <v>0.99968149902004788</v>
      </c>
      <c r="AS2169" s="101">
        <f t="shared" si="508"/>
        <v>-5.1959396233425137</v>
      </c>
      <c r="AT2169" s="100">
        <v>0.13382829726409717</v>
      </c>
      <c r="AU2169" s="108">
        <f t="shared" si="509"/>
        <v>1</v>
      </c>
    </row>
    <row r="2170" spans="1:47" hidden="1">
      <c r="A2170" s="21">
        <v>44927</v>
      </c>
      <c r="B2170" s="22" t="s">
        <v>13</v>
      </c>
      <c r="C2170" s="22" t="s">
        <v>1697</v>
      </c>
      <c r="D2170" s="22" t="s">
        <v>3439</v>
      </c>
      <c r="E2170" s="22">
        <v>1000267831</v>
      </c>
      <c r="F2170" s="22" t="s">
        <v>32</v>
      </c>
      <c r="G2170" s="22">
        <v>1199849</v>
      </c>
      <c r="H2170" s="36" t="s">
        <v>278</v>
      </c>
      <c r="I2170" s="4" t="s">
        <v>3537</v>
      </c>
      <c r="J2170" s="4" t="s">
        <v>3574</v>
      </c>
      <c r="K2170" s="25" t="s">
        <v>43</v>
      </c>
      <c r="L2170" s="25">
        <v>0</v>
      </c>
      <c r="M2170" s="26">
        <v>0</v>
      </c>
      <c r="N2170" s="26">
        <v>0</v>
      </c>
      <c r="O2170" s="26">
        <v>1</v>
      </c>
      <c r="P2170" s="26">
        <v>0</v>
      </c>
      <c r="Q2170" s="26">
        <v>0</v>
      </c>
      <c r="R2170" s="27">
        <v>0</v>
      </c>
      <c r="S2170" s="27">
        <v>0</v>
      </c>
      <c r="T2170" s="28">
        <v>0</v>
      </c>
      <c r="U2170" s="27">
        <v>0</v>
      </c>
      <c r="V2170" s="29">
        <v>0</v>
      </c>
      <c r="W2170" s="26">
        <v>0</v>
      </c>
      <c r="X2170" s="30">
        <f t="shared" si="495"/>
        <v>1</v>
      </c>
      <c r="Y2170" s="31">
        <f t="shared" si="496"/>
        <v>0</v>
      </c>
      <c r="Z2170" s="31">
        <f t="shared" si="497"/>
        <v>0</v>
      </c>
      <c r="AA2170" s="31">
        <f t="shared" si="498"/>
        <v>0</v>
      </c>
      <c r="AB2170" s="5">
        <v>0</v>
      </c>
      <c r="AC2170" s="6">
        <v>0</v>
      </c>
      <c r="AD2170" s="30">
        <v>0</v>
      </c>
      <c r="AE2170" s="67">
        <f t="shared" si="499"/>
        <v>0</v>
      </c>
      <c r="AF2170" s="70">
        <f>IF(C2170=Sheet6!$E$3,Sheet6!$E$4,IF('January 2023'!C2170=Sheet6!$F$3,Sheet6!$F$4,IF('January 2023'!C2170=Sheet6!$G$3,Sheet6!$G$4,IF('January 2023'!C2170=Sheet6!$H$3,Sheet6!$H$4,IF('January 2023'!C2170=Sheet6!$I$3,Sheet6!$I$4,IF('January 2023'!C2170=Sheet6!$J$3,Sheet6!$J$4,IF('January 2023'!C2170=Sheet6!$K$3,Sheet6!$K$4,IF('January 2023'!C2170=Sheet6!$L$3,Sheet6!$L$4))))))))</f>
        <v>0.13382829726409717</v>
      </c>
      <c r="AG2170" s="74">
        <f t="shared" si="500"/>
        <v>0</v>
      </c>
      <c r="AH2170" s="71">
        <v>0.81</v>
      </c>
      <c r="AI2170" s="72">
        <f t="shared" si="501"/>
        <v>0</v>
      </c>
      <c r="AJ2170" s="73">
        <f t="shared" si="502"/>
        <v>0</v>
      </c>
      <c r="AK2170" s="73">
        <v>0.70834941809745677</v>
      </c>
      <c r="AL2170" s="95">
        <f t="shared" si="503"/>
        <v>0</v>
      </c>
      <c r="AM2170" s="107">
        <v>0</v>
      </c>
      <c r="AN2170" s="98">
        <f t="shared" si="504"/>
        <v>0</v>
      </c>
      <c r="AO2170" s="99" t="e">
        <f>SUMIF([1]Sheet1!$AB:$AB,E2170,[1]Sheet1!$AA:$AA)</f>
        <v>#VALUE!</v>
      </c>
      <c r="AP2170" s="100">
        <f t="shared" si="505"/>
        <v>1</v>
      </c>
      <c r="AQ2170" s="97">
        <f t="shared" si="506"/>
        <v>0</v>
      </c>
      <c r="AR2170" s="100">
        <f t="shared" si="507"/>
        <v>0</v>
      </c>
      <c r="AS2170" s="101">
        <f t="shared" si="508"/>
        <v>1</v>
      </c>
      <c r="AT2170" s="100">
        <v>0.13382829726409717</v>
      </c>
      <c r="AU2170" s="108">
        <f t="shared" si="509"/>
        <v>0</v>
      </c>
    </row>
    <row r="2171" spans="1:47" hidden="1">
      <c r="A2171" s="21">
        <v>44927</v>
      </c>
      <c r="B2171" s="23" t="s">
        <v>13</v>
      </c>
      <c r="C2171" s="23" t="s">
        <v>1697</v>
      </c>
      <c r="D2171" s="23" t="s">
        <v>1766</v>
      </c>
      <c r="E2171" s="23">
        <v>1003019078</v>
      </c>
      <c r="F2171" s="23" t="s">
        <v>32</v>
      </c>
      <c r="G2171" s="22">
        <v>1199849</v>
      </c>
      <c r="H2171" s="36" t="s">
        <v>278</v>
      </c>
      <c r="I2171" s="4" t="s">
        <v>3537</v>
      </c>
      <c r="J2171" s="4" t="s">
        <v>3574</v>
      </c>
      <c r="K2171" s="24">
        <v>9784.2978710400002</v>
      </c>
      <c r="L2171" s="24">
        <v>9784.2978710400002</v>
      </c>
      <c r="M2171" s="29">
        <v>0</v>
      </c>
      <c r="N2171" s="29">
        <v>0</v>
      </c>
      <c r="O2171" s="29">
        <v>16</v>
      </c>
      <c r="P2171" s="29">
        <v>0</v>
      </c>
      <c r="Q2171" s="29">
        <v>3057.2</v>
      </c>
      <c r="R2171" s="28">
        <v>0</v>
      </c>
      <c r="S2171" s="28">
        <v>150578</v>
      </c>
      <c r="T2171" s="28">
        <v>0</v>
      </c>
      <c r="U2171" s="28">
        <v>156300</v>
      </c>
      <c r="V2171" s="29">
        <v>0</v>
      </c>
      <c r="W2171" s="29">
        <v>11</v>
      </c>
      <c r="X2171" s="32">
        <f t="shared" si="495"/>
        <v>16</v>
      </c>
      <c r="Y2171" s="33">
        <f t="shared" si="496"/>
        <v>3057.2</v>
      </c>
      <c r="Z2171" s="33">
        <f t="shared" si="497"/>
        <v>150578</v>
      </c>
      <c r="AA2171" s="33">
        <f t="shared" si="498"/>
        <v>156300</v>
      </c>
      <c r="AB2171" s="5">
        <v>11</v>
      </c>
      <c r="AC2171" s="6">
        <v>0</v>
      </c>
      <c r="AD2171" s="32">
        <v>0</v>
      </c>
      <c r="AE2171" s="67">
        <f t="shared" si="499"/>
        <v>0.6875</v>
      </c>
      <c r="AF2171" s="70">
        <f>IF(C2171=Sheet6!$E$3,Sheet6!$E$4,IF('January 2023'!C2171=Sheet6!$F$3,Sheet6!$F$4,IF('January 2023'!C2171=Sheet6!$G$3,Sheet6!$G$4,IF('January 2023'!C2171=Sheet6!$H$3,Sheet6!$H$4,IF('January 2023'!C2171=Sheet6!$I$3,Sheet6!$I$4,IF('January 2023'!C2171=Sheet6!$J$3,Sheet6!$J$4,IF('January 2023'!C2171=Sheet6!$K$3,Sheet6!$K$4,IF('January 2023'!C2171=Sheet6!$L$3,Sheet6!$L$4))))))))</f>
        <v>0.13382829726409717</v>
      </c>
      <c r="AG2171" s="74">
        <f t="shared" si="500"/>
        <v>0.31245982494552177</v>
      </c>
      <c r="AH2171" s="71">
        <v>0.81</v>
      </c>
      <c r="AI2171" s="72">
        <f t="shared" si="501"/>
        <v>0</v>
      </c>
      <c r="AJ2171" s="73">
        <f t="shared" si="502"/>
        <v>0.6875</v>
      </c>
      <c r="AK2171" s="73">
        <v>0.70834941809745677</v>
      </c>
      <c r="AL2171" s="95">
        <f t="shared" si="503"/>
        <v>0</v>
      </c>
      <c r="AM2171" s="107">
        <v>0</v>
      </c>
      <c r="AN2171" s="98">
        <f t="shared" si="504"/>
        <v>4868.0812755424013</v>
      </c>
      <c r="AO2171" s="99" t="e">
        <f>SUMIF([1]Sheet1!$AB:$AB,E2171,[1]Sheet1!$AA:$AA)</f>
        <v>#VALUE!</v>
      </c>
      <c r="AP2171" s="100" t="str">
        <f t="shared" si="505"/>
        <v/>
      </c>
      <c r="AQ2171" s="97">
        <f t="shared" si="506"/>
        <v>1</v>
      </c>
      <c r="AR2171" s="100">
        <f t="shared" si="507"/>
        <v>1.0380002390787499</v>
      </c>
      <c r="AS2171" s="101">
        <f t="shared" si="508"/>
        <v>0.67566662700404412</v>
      </c>
      <c r="AT2171" s="100">
        <v>0.13382829726409717</v>
      </c>
      <c r="AU2171" s="108">
        <f t="shared" si="509"/>
        <v>0</v>
      </c>
    </row>
    <row r="2172" spans="1:47" hidden="1">
      <c r="A2172" s="21">
        <v>44927</v>
      </c>
      <c r="B2172" s="23" t="s">
        <v>13</v>
      </c>
      <c r="C2172" s="23" t="s">
        <v>1697</v>
      </c>
      <c r="D2172" s="23" t="s">
        <v>1798</v>
      </c>
      <c r="E2172" s="23">
        <v>1000265917</v>
      </c>
      <c r="F2172" s="23" t="s">
        <v>32</v>
      </c>
      <c r="G2172" s="22">
        <v>1199849</v>
      </c>
      <c r="H2172" s="36" t="s">
        <v>278</v>
      </c>
      <c r="I2172" s="4" t="s">
        <v>3537</v>
      </c>
      <c r="J2172" s="4" t="s">
        <v>3574</v>
      </c>
      <c r="K2172" s="24">
        <v>6181.9499999999825</v>
      </c>
      <c r="L2172" s="24">
        <v>6181.9499999999825</v>
      </c>
      <c r="M2172" s="29">
        <v>0</v>
      </c>
      <c r="N2172" s="29">
        <v>0</v>
      </c>
      <c r="O2172" s="29">
        <v>6</v>
      </c>
      <c r="P2172" s="29">
        <v>0</v>
      </c>
      <c r="Q2172" s="29">
        <v>4238</v>
      </c>
      <c r="R2172" s="28">
        <v>0</v>
      </c>
      <c r="S2172" s="28">
        <v>208703.62999999998</v>
      </c>
      <c r="T2172" s="28">
        <v>0</v>
      </c>
      <c r="U2172" s="28">
        <v>77000</v>
      </c>
      <c r="V2172" s="29">
        <v>0</v>
      </c>
      <c r="W2172" s="29">
        <v>3</v>
      </c>
      <c r="X2172" s="32">
        <f t="shared" si="495"/>
        <v>6</v>
      </c>
      <c r="Y2172" s="33">
        <f t="shared" si="496"/>
        <v>4238</v>
      </c>
      <c r="Z2172" s="33">
        <f t="shared" si="497"/>
        <v>208703.62999999998</v>
      </c>
      <c r="AA2172" s="33">
        <f t="shared" si="498"/>
        <v>77000</v>
      </c>
      <c r="AB2172" s="5">
        <v>3</v>
      </c>
      <c r="AC2172" s="6">
        <v>0</v>
      </c>
      <c r="AD2172" s="32">
        <v>0</v>
      </c>
      <c r="AE2172" s="67">
        <f t="shared" si="499"/>
        <v>0.5</v>
      </c>
      <c r="AF2172" s="70">
        <f>IF(C2172=Sheet6!$E$3,Sheet6!$E$4,IF('January 2023'!C2172=Sheet6!$F$3,Sheet6!$F$4,IF('January 2023'!C2172=Sheet6!$G$3,Sheet6!$G$4,IF('January 2023'!C2172=Sheet6!$H$3,Sheet6!$H$4,IF('January 2023'!C2172=Sheet6!$I$3,Sheet6!$I$4,IF('January 2023'!C2172=Sheet6!$J$3,Sheet6!$J$4,IF('January 2023'!C2172=Sheet6!$K$3,Sheet6!$K$4,IF('January 2023'!C2172=Sheet6!$L$3,Sheet6!$L$4))))))))</f>
        <v>0.13382829726409717</v>
      </c>
      <c r="AG2172" s="74">
        <f t="shared" si="500"/>
        <v>0.6855442053073888</v>
      </c>
      <c r="AH2172" s="71">
        <v>0.81</v>
      </c>
      <c r="AI2172" s="72">
        <f t="shared" si="501"/>
        <v>0</v>
      </c>
      <c r="AJ2172" s="73">
        <f t="shared" si="502"/>
        <v>0.5</v>
      </c>
      <c r="AK2172" s="73">
        <v>0.70834941809745677</v>
      </c>
      <c r="AL2172" s="95">
        <f t="shared" si="503"/>
        <v>0</v>
      </c>
      <c r="AM2172" s="107">
        <v>0</v>
      </c>
      <c r="AN2172" s="98">
        <f t="shared" si="504"/>
        <v>769.37949999998636</v>
      </c>
      <c r="AO2172" s="99" t="e">
        <f>SUMIF([1]Sheet1!$AB:$AB,E2172,[1]Sheet1!$AA:$AA)</f>
        <v>#VALUE!</v>
      </c>
      <c r="AP2172" s="100" t="str">
        <f t="shared" si="505"/>
        <v/>
      </c>
      <c r="AQ2172" s="97">
        <f t="shared" si="506"/>
        <v>1</v>
      </c>
      <c r="AR2172" s="100">
        <f t="shared" si="507"/>
        <v>0.36894422967152035</v>
      </c>
      <c r="AS2172" s="101">
        <f t="shared" si="508"/>
        <v>0.74707242126709084</v>
      </c>
      <c r="AT2172" s="100">
        <v>0.13382829726409717</v>
      </c>
      <c r="AU2172" s="108">
        <f t="shared" si="509"/>
        <v>0</v>
      </c>
    </row>
    <row r="2173" spans="1:47" hidden="1">
      <c r="A2173" s="21">
        <v>44927</v>
      </c>
      <c r="B2173" s="22" t="s">
        <v>13</v>
      </c>
      <c r="C2173" s="22" t="s">
        <v>1697</v>
      </c>
      <c r="D2173" s="22" t="s">
        <v>1792</v>
      </c>
      <c r="E2173" s="22">
        <v>1000282298</v>
      </c>
      <c r="F2173" s="22" t="s">
        <v>32</v>
      </c>
      <c r="G2173" s="22">
        <v>1199849</v>
      </c>
      <c r="H2173" s="36" t="s">
        <v>278</v>
      </c>
      <c r="I2173" s="4" t="s">
        <v>3537</v>
      </c>
      <c r="J2173" s="4" t="s">
        <v>3574</v>
      </c>
      <c r="K2173" s="25">
        <v>6124</v>
      </c>
      <c r="L2173" s="25">
        <v>6124</v>
      </c>
      <c r="M2173" s="26">
        <v>0</v>
      </c>
      <c r="N2173" s="26">
        <v>0</v>
      </c>
      <c r="O2173" s="26">
        <v>22</v>
      </c>
      <c r="P2173" s="26">
        <v>0</v>
      </c>
      <c r="Q2173" s="26">
        <v>4616.3</v>
      </c>
      <c r="R2173" s="27">
        <v>0</v>
      </c>
      <c r="S2173" s="27">
        <v>227423.44999999995</v>
      </c>
      <c r="T2173" s="28">
        <v>0</v>
      </c>
      <c r="U2173" s="27">
        <v>250700</v>
      </c>
      <c r="V2173" s="29">
        <v>0</v>
      </c>
      <c r="W2173" s="26">
        <v>20</v>
      </c>
      <c r="X2173" s="30">
        <f t="shared" si="495"/>
        <v>22</v>
      </c>
      <c r="Y2173" s="31">
        <f t="shared" si="496"/>
        <v>4616.3</v>
      </c>
      <c r="Z2173" s="31">
        <f t="shared" si="497"/>
        <v>227423.44999999995</v>
      </c>
      <c r="AA2173" s="31">
        <f t="shared" si="498"/>
        <v>250700</v>
      </c>
      <c r="AB2173" s="5">
        <v>20</v>
      </c>
      <c r="AC2173" s="6">
        <v>0</v>
      </c>
      <c r="AD2173" s="30">
        <v>0</v>
      </c>
      <c r="AE2173" s="67">
        <f t="shared" si="499"/>
        <v>0.90909090909090906</v>
      </c>
      <c r="AF2173" s="70">
        <f>IF(C2173=Sheet6!$E$3,Sheet6!$E$4,IF('January 2023'!C2173=Sheet6!$F$3,Sheet6!$F$4,IF('January 2023'!C2173=Sheet6!$G$3,Sheet6!$G$4,IF('January 2023'!C2173=Sheet6!$H$3,Sheet6!$H$4,IF('January 2023'!C2173=Sheet6!$I$3,Sheet6!$I$4,IF('January 2023'!C2173=Sheet6!$J$3,Sheet6!$J$4,IF('January 2023'!C2173=Sheet6!$K$3,Sheet6!$K$4,IF('January 2023'!C2173=Sheet6!$L$3,Sheet6!$L$4))))))))</f>
        <v>0.13382829726409717</v>
      </c>
      <c r="AG2173" s="74">
        <f t="shared" si="500"/>
        <v>0.75380470280862188</v>
      </c>
      <c r="AH2173" s="71">
        <v>0.81</v>
      </c>
      <c r="AI2173" s="72">
        <f t="shared" si="501"/>
        <v>0</v>
      </c>
      <c r="AJ2173" s="73">
        <f t="shared" si="502"/>
        <v>0.90909090909090906</v>
      </c>
      <c r="AK2173" s="73">
        <v>0.70834941809745677</v>
      </c>
      <c r="AL2173" s="95">
        <f t="shared" si="503"/>
        <v>1</v>
      </c>
      <c r="AM2173" s="107">
        <v>0</v>
      </c>
      <c r="AN2173" s="98">
        <f t="shared" si="504"/>
        <v>344.14000000000033</v>
      </c>
      <c r="AO2173" s="99" t="e">
        <f>SUMIF([1]Sheet1!$AB:$AB,E2173,[1]Sheet1!$AA:$AA)</f>
        <v>#VALUE!</v>
      </c>
      <c r="AP2173" s="100" t="str">
        <f t="shared" si="505"/>
        <v/>
      </c>
      <c r="AQ2173" s="97">
        <f t="shared" si="506"/>
        <v>1</v>
      </c>
      <c r="AR2173" s="100">
        <f t="shared" si="507"/>
        <v>1.1023489442271677</v>
      </c>
      <c r="AS2173" s="101">
        <f t="shared" si="508"/>
        <v>0.16904418170544178</v>
      </c>
      <c r="AT2173" s="100">
        <v>0.13382829726409717</v>
      </c>
      <c r="AU2173" s="108">
        <f t="shared" si="509"/>
        <v>0</v>
      </c>
    </row>
    <row r="2174" spans="1:47" hidden="1">
      <c r="A2174" s="21">
        <v>44927</v>
      </c>
      <c r="B2174" s="23" t="s">
        <v>13</v>
      </c>
      <c r="C2174" s="23" t="s">
        <v>1697</v>
      </c>
      <c r="D2174" s="23" t="s">
        <v>1788</v>
      </c>
      <c r="E2174" s="23">
        <v>1000281829</v>
      </c>
      <c r="F2174" s="23" t="s">
        <v>32</v>
      </c>
      <c r="G2174" s="22">
        <v>1199849</v>
      </c>
      <c r="H2174" s="36" t="s">
        <v>278</v>
      </c>
      <c r="I2174" s="4" t="s">
        <v>3537</v>
      </c>
      <c r="J2174" s="4" t="s">
        <v>3574</v>
      </c>
      <c r="K2174" s="24">
        <v>6087.5999999999767</v>
      </c>
      <c r="L2174" s="24">
        <v>6087.5999999999767</v>
      </c>
      <c r="M2174" s="29">
        <v>0</v>
      </c>
      <c r="N2174" s="29">
        <v>0</v>
      </c>
      <c r="O2174" s="29">
        <v>19</v>
      </c>
      <c r="P2174" s="29">
        <v>0</v>
      </c>
      <c r="Q2174" s="29">
        <v>3128.6</v>
      </c>
      <c r="R2174" s="28">
        <v>0</v>
      </c>
      <c r="S2174" s="28">
        <v>154100</v>
      </c>
      <c r="T2174" s="28">
        <v>0</v>
      </c>
      <c r="U2174" s="28">
        <v>154100</v>
      </c>
      <c r="V2174" s="29">
        <v>0</v>
      </c>
      <c r="W2174" s="29">
        <v>11</v>
      </c>
      <c r="X2174" s="32">
        <f t="shared" si="495"/>
        <v>19</v>
      </c>
      <c r="Y2174" s="33">
        <f t="shared" si="496"/>
        <v>3128.6</v>
      </c>
      <c r="Z2174" s="33">
        <f t="shared" si="497"/>
        <v>154100</v>
      </c>
      <c r="AA2174" s="33">
        <f t="shared" si="498"/>
        <v>154100</v>
      </c>
      <c r="AB2174" s="5">
        <v>11</v>
      </c>
      <c r="AC2174" s="6">
        <v>31461.17</v>
      </c>
      <c r="AD2174" s="32">
        <v>0</v>
      </c>
      <c r="AE2174" s="67">
        <f t="shared" si="499"/>
        <v>0.57894736842105265</v>
      </c>
      <c r="AF2174" s="70">
        <f>IF(C2174=Sheet6!$E$3,Sheet6!$E$4,IF('January 2023'!C2174=Sheet6!$F$3,Sheet6!$F$4,IF('January 2023'!C2174=Sheet6!$G$3,Sheet6!$G$4,IF('January 2023'!C2174=Sheet6!$H$3,Sheet6!$H$4,IF('January 2023'!C2174=Sheet6!$I$3,Sheet6!$I$4,IF('January 2023'!C2174=Sheet6!$J$3,Sheet6!$J$4,IF('January 2023'!C2174=Sheet6!$K$3,Sheet6!$K$4,IF('January 2023'!C2174=Sheet6!$L$3,Sheet6!$L$4))))))))</f>
        <v>0.13382829726409717</v>
      </c>
      <c r="AG2174" s="74">
        <f t="shared" si="500"/>
        <v>0.51392995597608448</v>
      </c>
      <c r="AH2174" s="71">
        <v>0.81</v>
      </c>
      <c r="AI2174" s="72">
        <f t="shared" si="501"/>
        <v>0</v>
      </c>
      <c r="AJ2174" s="73">
        <f t="shared" si="502"/>
        <v>0.57894736842105265</v>
      </c>
      <c r="AK2174" s="73">
        <v>0.70834941809745677</v>
      </c>
      <c r="AL2174" s="95">
        <f t="shared" si="503"/>
        <v>0</v>
      </c>
      <c r="AM2174" s="107">
        <v>0</v>
      </c>
      <c r="AN2174" s="98">
        <f t="shared" si="504"/>
        <v>1802.3559999999811</v>
      </c>
      <c r="AO2174" s="99" t="e">
        <f>SUMIF([1]Sheet1!$AB:$AB,E2174,[1]Sheet1!$AA:$AA)</f>
        <v>#VALUE!</v>
      </c>
      <c r="AP2174" s="100" t="str">
        <f t="shared" si="505"/>
        <v/>
      </c>
      <c r="AQ2174" s="97">
        <f t="shared" si="506"/>
        <v>1</v>
      </c>
      <c r="AR2174" s="100">
        <f t="shared" si="507"/>
        <v>1</v>
      </c>
      <c r="AS2174" s="101">
        <f t="shared" si="508"/>
        <v>0.48607004402391552</v>
      </c>
      <c r="AT2174" s="100">
        <v>0.13382829726409717</v>
      </c>
      <c r="AU2174" s="108">
        <f t="shared" si="509"/>
        <v>0</v>
      </c>
    </row>
    <row r="2175" spans="1:47" hidden="1">
      <c r="A2175" s="21">
        <v>44927</v>
      </c>
      <c r="B2175" s="23" t="s">
        <v>13</v>
      </c>
      <c r="C2175" s="23" t="s">
        <v>1697</v>
      </c>
      <c r="D2175" s="23" t="s">
        <v>1977</v>
      </c>
      <c r="E2175" s="23">
        <v>1000280873</v>
      </c>
      <c r="F2175" s="23" t="s">
        <v>32</v>
      </c>
      <c r="G2175" s="22">
        <v>1199849</v>
      </c>
      <c r="H2175" s="36" t="s">
        <v>278</v>
      </c>
      <c r="I2175" s="4" t="s">
        <v>3536</v>
      </c>
      <c r="J2175" s="4" t="s">
        <v>3573</v>
      </c>
      <c r="K2175" s="24">
        <v>5922.580645161237</v>
      </c>
      <c r="L2175" s="24">
        <v>5922.580645161237</v>
      </c>
      <c r="M2175" s="29">
        <v>0</v>
      </c>
      <c r="N2175" s="29">
        <v>0</v>
      </c>
      <c r="O2175" s="29">
        <v>9</v>
      </c>
      <c r="P2175" s="29">
        <v>0</v>
      </c>
      <c r="Q2175" s="29">
        <v>1722.2</v>
      </c>
      <c r="R2175" s="28">
        <v>0</v>
      </c>
      <c r="S2175" s="28">
        <v>84832.2</v>
      </c>
      <c r="T2175" s="28">
        <v>0</v>
      </c>
      <c r="U2175" s="28">
        <v>97000</v>
      </c>
      <c r="V2175" s="29">
        <v>0</v>
      </c>
      <c r="W2175" s="29">
        <v>7</v>
      </c>
      <c r="X2175" s="32">
        <f t="shared" si="495"/>
        <v>9</v>
      </c>
      <c r="Y2175" s="33">
        <f t="shared" si="496"/>
        <v>1722.2</v>
      </c>
      <c r="Z2175" s="33">
        <f t="shared" si="497"/>
        <v>84832.2</v>
      </c>
      <c r="AA2175" s="33">
        <f t="shared" si="498"/>
        <v>97000</v>
      </c>
      <c r="AB2175" s="5">
        <v>7</v>
      </c>
      <c r="AC2175" s="6">
        <v>0</v>
      </c>
      <c r="AD2175" s="32">
        <v>0</v>
      </c>
      <c r="AE2175" s="67">
        <f t="shared" si="499"/>
        <v>0.77777777777777779</v>
      </c>
      <c r="AF2175" s="70">
        <f>IF(C2175=Sheet6!$E$3,Sheet6!$E$4,IF('January 2023'!C2175=Sheet6!$F$3,Sheet6!$F$4,IF('January 2023'!C2175=Sheet6!$G$3,Sheet6!$G$4,IF('January 2023'!C2175=Sheet6!$H$3,Sheet6!$H$4,IF('January 2023'!C2175=Sheet6!$I$3,Sheet6!$I$4,IF('January 2023'!C2175=Sheet6!$J$3,Sheet6!$J$4,IF('January 2023'!C2175=Sheet6!$K$3,Sheet6!$K$4,IF('January 2023'!C2175=Sheet6!$L$3,Sheet6!$L$4))))))))</f>
        <v>0.13382829726409717</v>
      </c>
      <c r="AG2175" s="74">
        <f t="shared" si="500"/>
        <v>0.29078540305011158</v>
      </c>
      <c r="AH2175" s="71">
        <v>0.81</v>
      </c>
      <c r="AI2175" s="72">
        <f t="shared" si="501"/>
        <v>0</v>
      </c>
      <c r="AJ2175" s="73">
        <f t="shared" si="502"/>
        <v>0.77777777777777779</v>
      </c>
      <c r="AK2175" s="73">
        <v>0.70834941809745677</v>
      </c>
      <c r="AL2175" s="95">
        <f t="shared" si="503"/>
        <v>1</v>
      </c>
      <c r="AM2175" s="107">
        <v>0</v>
      </c>
      <c r="AN2175" s="98">
        <f t="shared" si="504"/>
        <v>3075.0903225806019</v>
      </c>
      <c r="AO2175" s="99" t="e">
        <f>SUMIF([1]Sheet1!$AB:$AB,E2175,[1]Sheet1!$AA:$AA)</f>
        <v>#VALUE!</v>
      </c>
      <c r="AP2175" s="100" t="str">
        <f t="shared" si="505"/>
        <v/>
      </c>
      <c r="AQ2175" s="97">
        <f t="shared" si="506"/>
        <v>1</v>
      </c>
      <c r="AR2175" s="100">
        <f t="shared" si="507"/>
        <v>1.1434337433191641</v>
      </c>
      <c r="AS2175" s="101">
        <f t="shared" si="508"/>
        <v>0.66750615808783897</v>
      </c>
      <c r="AT2175" s="100">
        <v>0.13382829726409717</v>
      </c>
      <c r="AU2175" s="108">
        <f t="shared" si="509"/>
        <v>0</v>
      </c>
    </row>
    <row r="2176" spans="1:47" hidden="1">
      <c r="A2176" s="21">
        <v>44927</v>
      </c>
      <c r="B2176" s="22" t="s">
        <v>13</v>
      </c>
      <c r="C2176" s="22" t="s">
        <v>1697</v>
      </c>
      <c r="D2176" s="22" t="s">
        <v>1853</v>
      </c>
      <c r="E2176" s="22">
        <v>1000281922</v>
      </c>
      <c r="F2176" s="22" t="s">
        <v>32</v>
      </c>
      <c r="G2176" s="22">
        <v>1199849</v>
      </c>
      <c r="H2176" s="36" t="s">
        <v>278</v>
      </c>
      <c r="I2176" s="4" t="s">
        <v>3537</v>
      </c>
      <c r="J2176" s="4" t="s">
        <v>3574</v>
      </c>
      <c r="K2176" s="25">
        <v>5893.7742563700012</v>
      </c>
      <c r="L2176" s="25">
        <v>5893.7742563700012</v>
      </c>
      <c r="M2176" s="26">
        <v>0</v>
      </c>
      <c r="N2176" s="26">
        <v>0</v>
      </c>
      <c r="O2176" s="26">
        <v>8</v>
      </c>
      <c r="P2176" s="26">
        <v>0</v>
      </c>
      <c r="Q2176" s="26">
        <v>2707.5</v>
      </c>
      <c r="R2176" s="27">
        <v>0</v>
      </c>
      <c r="S2176" s="27">
        <v>133342.16</v>
      </c>
      <c r="T2176" s="28">
        <v>0</v>
      </c>
      <c r="U2176" s="27">
        <v>147700</v>
      </c>
      <c r="V2176" s="29">
        <v>0</v>
      </c>
      <c r="W2176" s="26">
        <v>5</v>
      </c>
      <c r="X2176" s="30">
        <f t="shared" si="495"/>
        <v>8</v>
      </c>
      <c r="Y2176" s="31">
        <f t="shared" si="496"/>
        <v>2707.5</v>
      </c>
      <c r="Z2176" s="31">
        <f t="shared" si="497"/>
        <v>133342.16</v>
      </c>
      <c r="AA2176" s="31">
        <f t="shared" si="498"/>
        <v>147700</v>
      </c>
      <c r="AB2176" s="5">
        <v>5</v>
      </c>
      <c r="AC2176" s="6">
        <v>0</v>
      </c>
      <c r="AD2176" s="30">
        <v>0</v>
      </c>
      <c r="AE2176" s="67">
        <f t="shared" si="499"/>
        <v>0.625</v>
      </c>
      <c r="AF2176" s="70">
        <f>IF(C2176=Sheet6!$E$3,Sheet6!$E$4,IF('January 2023'!C2176=Sheet6!$F$3,Sheet6!$F$4,IF('January 2023'!C2176=Sheet6!$G$3,Sheet6!$G$4,IF('January 2023'!C2176=Sheet6!$H$3,Sheet6!$H$4,IF('January 2023'!C2176=Sheet6!$I$3,Sheet6!$I$4,IF('January 2023'!C2176=Sheet6!$J$3,Sheet6!$J$4,IF('January 2023'!C2176=Sheet6!$K$3,Sheet6!$K$4,IF('January 2023'!C2176=Sheet6!$L$3,Sheet6!$L$4))))))))</f>
        <v>0.13382829726409717</v>
      </c>
      <c r="AG2176" s="74">
        <f t="shared" si="500"/>
        <v>0.4593830510345267</v>
      </c>
      <c r="AH2176" s="71">
        <v>0.81</v>
      </c>
      <c r="AI2176" s="72">
        <f t="shared" si="501"/>
        <v>0</v>
      </c>
      <c r="AJ2176" s="73">
        <f t="shared" si="502"/>
        <v>0.625</v>
      </c>
      <c r="AK2176" s="73">
        <v>0.70834941809745677</v>
      </c>
      <c r="AL2176" s="95">
        <f t="shared" si="503"/>
        <v>0</v>
      </c>
      <c r="AM2176" s="107">
        <v>0</v>
      </c>
      <c r="AN2176" s="98">
        <f t="shared" si="504"/>
        <v>2066.4571476597011</v>
      </c>
      <c r="AO2176" s="99" t="e">
        <f>SUMIF([1]Sheet1!$AB:$AB,E2176,[1]Sheet1!$AA:$AA)</f>
        <v>#VALUE!</v>
      </c>
      <c r="AP2176" s="100" t="str">
        <f t="shared" si="505"/>
        <v/>
      </c>
      <c r="AQ2176" s="97">
        <f t="shared" si="506"/>
        <v>1</v>
      </c>
      <c r="AR2176" s="100">
        <f t="shared" si="507"/>
        <v>1.1076766718043265</v>
      </c>
      <c r="AS2176" s="101">
        <f t="shared" si="508"/>
        <v>0.49115211094675837</v>
      </c>
      <c r="AT2176" s="100">
        <v>0.13382829726409717</v>
      </c>
      <c r="AU2176" s="108">
        <f t="shared" si="509"/>
        <v>0</v>
      </c>
    </row>
    <row r="2177" spans="1:47" hidden="1">
      <c r="A2177" s="21">
        <v>44927</v>
      </c>
      <c r="B2177" s="23" t="s">
        <v>13</v>
      </c>
      <c r="C2177" s="23" t="s">
        <v>1697</v>
      </c>
      <c r="D2177" s="23" t="s">
        <v>1778</v>
      </c>
      <c r="E2177" s="23">
        <v>1000273099</v>
      </c>
      <c r="F2177" s="23" t="s">
        <v>32</v>
      </c>
      <c r="G2177" s="22">
        <v>1199849</v>
      </c>
      <c r="H2177" s="36" t="s">
        <v>278</v>
      </c>
      <c r="I2177" s="4" t="s">
        <v>3537</v>
      </c>
      <c r="J2177" s="4" t="s">
        <v>3574</v>
      </c>
      <c r="K2177" s="24">
        <v>5679.7700000000041</v>
      </c>
      <c r="L2177" s="24">
        <v>5679.7700000000041</v>
      </c>
      <c r="M2177" s="29">
        <v>0</v>
      </c>
      <c r="N2177" s="29">
        <v>0</v>
      </c>
      <c r="O2177" s="29">
        <v>13</v>
      </c>
      <c r="P2177" s="29">
        <v>0</v>
      </c>
      <c r="Q2177" s="29">
        <v>3674.7999999999993</v>
      </c>
      <c r="R2177" s="28">
        <v>0</v>
      </c>
      <c r="S2177" s="28">
        <v>181052.69</v>
      </c>
      <c r="T2177" s="28">
        <v>0</v>
      </c>
      <c r="U2177" s="28">
        <v>250000</v>
      </c>
      <c r="V2177" s="29">
        <v>0</v>
      </c>
      <c r="W2177" s="29">
        <v>13</v>
      </c>
      <c r="X2177" s="32">
        <f t="shared" si="495"/>
        <v>13</v>
      </c>
      <c r="Y2177" s="33">
        <f t="shared" si="496"/>
        <v>3674.7999999999993</v>
      </c>
      <c r="Z2177" s="33">
        <f t="shared" si="497"/>
        <v>181052.69</v>
      </c>
      <c r="AA2177" s="33">
        <f t="shared" si="498"/>
        <v>250000</v>
      </c>
      <c r="AB2177" s="5">
        <v>13</v>
      </c>
      <c r="AC2177" s="6">
        <v>0</v>
      </c>
      <c r="AD2177" s="32">
        <v>0</v>
      </c>
      <c r="AE2177" s="67">
        <f t="shared" si="499"/>
        <v>1</v>
      </c>
      <c r="AF2177" s="70">
        <f>IF(C2177=Sheet6!$E$3,Sheet6!$E$4,IF('January 2023'!C2177=Sheet6!$F$3,Sheet6!$F$4,IF('January 2023'!C2177=Sheet6!$G$3,Sheet6!$G$4,IF('January 2023'!C2177=Sheet6!$H$3,Sheet6!$H$4,IF('January 2023'!C2177=Sheet6!$I$3,Sheet6!$I$4,IF('January 2023'!C2177=Sheet6!$J$3,Sheet6!$J$4,IF('January 2023'!C2177=Sheet6!$K$3,Sheet6!$K$4,IF('January 2023'!C2177=Sheet6!$L$3,Sheet6!$L$4))))))))</f>
        <v>0.13382829726409717</v>
      </c>
      <c r="AG2177" s="74">
        <f t="shared" si="500"/>
        <v>0.64699802984979971</v>
      </c>
      <c r="AH2177" s="71">
        <v>0.81</v>
      </c>
      <c r="AI2177" s="72">
        <f t="shared" si="501"/>
        <v>0</v>
      </c>
      <c r="AJ2177" s="73">
        <f t="shared" si="502"/>
        <v>1</v>
      </c>
      <c r="AK2177" s="73">
        <v>0.70834941809745677</v>
      </c>
      <c r="AL2177" s="95">
        <f t="shared" si="503"/>
        <v>1</v>
      </c>
      <c r="AM2177" s="107">
        <v>0</v>
      </c>
      <c r="AN2177" s="98">
        <f t="shared" si="504"/>
        <v>925.81370000000379</v>
      </c>
      <c r="AO2177" s="99" t="e">
        <f>SUMIF([1]Sheet1!$AB:$AB,E2177,[1]Sheet1!$AA:$AA)</f>
        <v>#VALUE!</v>
      </c>
      <c r="AP2177" s="100" t="str">
        <f t="shared" si="505"/>
        <v/>
      </c>
      <c r="AQ2177" s="97">
        <f t="shared" si="506"/>
        <v>1</v>
      </c>
      <c r="AR2177" s="100">
        <f t="shared" si="507"/>
        <v>1.3808135079351762</v>
      </c>
      <c r="AS2177" s="101">
        <f t="shared" si="508"/>
        <v>0.10661638077595026</v>
      </c>
      <c r="AT2177" s="100">
        <v>0.13382829726409717</v>
      </c>
      <c r="AU2177" s="108">
        <f t="shared" si="509"/>
        <v>1</v>
      </c>
    </row>
    <row r="2178" spans="1:47" hidden="1">
      <c r="A2178" s="21">
        <v>44927</v>
      </c>
      <c r="B2178" s="23" t="s">
        <v>13</v>
      </c>
      <c r="C2178" s="23" t="s">
        <v>1697</v>
      </c>
      <c r="D2178" s="23" t="s">
        <v>1831</v>
      </c>
      <c r="E2178" s="23">
        <v>1001612438</v>
      </c>
      <c r="F2178" s="23" t="s">
        <v>32</v>
      </c>
      <c r="G2178" s="22">
        <v>1199849</v>
      </c>
      <c r="H2178" s="36" t="s">
        <v>278</v>
      </c>
      <c r="I2178" s="4" t="s">
        <v>3537</v>
      </c>
      <c r="J2178" s="4" t="s">
        <v>3574</v>
      </c>
      <c r="K2178" s="24">
        <v>5584.3999999999942</v>
      </c>
      <c r="L2178" s="24">
        <v>5584.3999999999942</v>
      </c>
      <c r="M2178" s="29">
        <v>0</v>
      </c>
      <c r="N2178" s="29">
        <v>0</v>
      </c>
      <c r="O2178" s="29">
        <v>5</v>
      </c>
      <c r="P2178" s="29">
        <v>0</v>
      </c>
      <c r="Q2178" s="29">
        <v>2761.8</v>
      </c>
      <c r="R2178" s="28">
        <v>0</v>
      </c>
      <c r="S2178" s="28">
        <v>136000</v>
      </c>
      <c r="T2178" s="28">
        <v>0</v>
      </c>
      <c r="U2178" s="28">
        <v>136000</v>
      </c>
      <c r="V2178" s="29">
        <v>0</v>
      </c>
      <c r="W2178" s="29">
        <v>2</v>
      </c>
      <c r="X2178" s="32">
        <f t="shared" si="495"/>
        <v>5</v>
      </c>
      <c r="Y2178" s="33">
        <f t="shared" si="496"/>
        <v>2761.8</v>
      </c>
      <c r="Z2178" s="33">
        <f t="shared" si="497"/>
        <v>136000</v>
      </c>
      <c r="AA2178" s="33">
        <f t="shared" si="498"/>
        <v>136000</v>
      </c>
      <c r="AB2178" s="5">
        <v>2</v>
      </c>
      <c r="AC2178" s="6">
        <v>0</v>
      </c>
      <c r="AD2178" s="32">
        <v>0</v>
      </c>
      <c r="AE2178" s="67">
        <f t="shared" si="499"/>
        <v>0.4</v>
      </c>
      <c r="AF2178" s="70">
        <f>IF(C2178=Sheet6!$E$3,Sheet6!$E$4,IF('January 2023'!C2178=Sheet6!$F$3,Sheet6!$F$4,IF('January 2023'!C2178=Sheet6!$G$3,Sheet6!$G$4,IF('January 2023'!C2178=Sheet6!$H$3,Sheet6!$H$4,IF('January 2023'!C2178=Sheet6!$I$3,Sheet6!$I$4,IF('January 2023'!C2178=Sheet6!$J$3,Sheet6!$J$4,IF('January 2023'!C2178=Sheet6!$K$3,Sheet6!$K$4,IF('January 2023'!C2178=Sheet6!$L$3,Sheet6!$L$4))))))))</f>
        <v>0.13382829726409717</v>
      </c>
      <c r="AG2178" s="74">
        <f t="shared" si="500"/>
        <v>0.49455626387794627</v>
      </c>
      <c r="AH2178" s="71">
        <v>0.81</v>
      </c>
      <c r="AI2178" s="72">
        <f t="shared" si="501"/>
        <v>0</v>
      </c>
      <c r="AJ2178" s="73">
        <f t="shared" si="502"/>
        <v>0.4</v>
      </c>
      <c r="AK2178" s="73">
        <v>0.70834941809745677</v>
      </c>
      <c r="AL2178" s="95">
        <f t="shared" si="503"/>
        <v>0</v>
      </c>
      <c r="AM2178" s="107">
        <v>0</v>
      </c>
      <c r="AN2178" s="98">
        <f t="shared" si="504"/>
        <v>1761.5639999999958</v>
      </c>
      <c r="AO2178" s="99" t="e">
        <f>SUMIF([1]Sheet1!$AB:$AB,E2178,[1]Sheet1!$AA:$AA)</f>
        <v>#VALUE!</v>
      </c>
      <c r="AP2178" s="100" t="str">
        <f t="shared" si="505"/>
        <v/>
      </c>
      <c r="AQ2178" s="97">
        <f t="shared" si="506"/>
        <v>1</v>
      </c>
      <c r="AR2178" s="100">
        <f t="shared" si="507"/>
        <v>1</v>
      </c>
      <c r="AS2178" s="101">
        <f t="shared" si="508"/>
        <v>0.50544373612205373</v>
      </c>
      <c r="AT2178" s="100">
        <v>0.13382829726409717</v>
      </c>
      <c r="AU2178" s="108">
        <f t="shared" si="509"/>
        <v>0</v>
      </c>
    </row>
    <row r="2179" spans="1:47" hidden="1">
      <c r="A2179" s="21">
        <v>44927</v>
      </c>
      <c r="B2179" s="23" t="s">
        <v>13</v>
      </c>
      <c r="C2179" s="23" t="s">
        <v>1697</v>
      </c>
      <c r="D2179" s="23" t="s">
        <v>1784</v>
      </c>
      <c r="E2179" s="23">
        <v>1000280949</v>
      </c>
      <c r="F2179" s="23" t="s">
        <v>32</v>
      </c>
      <c r="G2179" s="22">
        <v>1199849</v>
      </c>
      <c r="H2179" s="36" t="s">
        <v>278</v>
      </c>
      <c r="I2179" s="4" t="s">
        <v>3537</v>
      </c>
      <c r="J2179" s="4" t="s">
        <v>3574</v>
      </c>
      <c r="K2179" s="24">
        <v>5514.4000000000233</v>
      </c>
      <c r="L2179" s="24">
        <v>5514.4000000000233</v>
      </c>
      <c r="M2179" s="29">
        <v>0</v>
      </c>
      <c r="N2179" s="29">
        <v>0</v>
      </c>
      <c r="O2179" s="29">
        <v>12</v>
      </c>
      <c r="P2179" s="29">
        <v>0</v>
      </c>
      <c r="Q2179" s="29">
        <v>2441.8999999999996</v>
      </c>
      <c r="R2179" s="28">
        <v>0</v>
      </c>
      <c r="S2179" s="28">
        <v>120299.99999999999</v>
      </c>
      <c r="T2179" s="28">
        <v>0</v>
      </c>
      <c r="U2179" s="28">
        <v>120300</v>
      </c>
      <c r="V2179" s="29">
        <v>0</v>
      </c>
      <c r="W2179" s="29">
        <v>9</v>
      </c>
      <c r="X2179" s="32">
        <f t="shared" si="495"/>
        <v>12</v>
      </c>
      <c r="Y2179" s="33">
        <f t="shared" si="496"/>
        <v>2441.8999999999996</v>
      </c>
      <c r="Z2179" s="33">
        <f t="shared" si="497"/>
        <v>120299.99999999999</v>
      </c>
      <c r="AA2179" s="33">
        <f t="shared" si="498"/>
        <v>120300</v>
      </c>
      <c r="AB2179" s="5">
        <v>9</v>
      </c>
      <c r="AC2179" s="6">
        <v>0</v>
      </c>
      <c r="AD2179" s="32">
        <v>0</v>
      </c>
      <c r="AE2179" s="67">
        <f t="shared" si="499"/>
        <v>0.75</v>
      </c>
      <c r="AF2179" s="70">
        <f>IF(C2179=Sheet6!$E$3,Sheet6!$E$4,IF('January 2023'!C2179=Sheet6!$F$3,Sheet6!$F$4,IF('January 2023'!C2179=Sheet6!$G$3,Sheet6!$G$4,IF('January 2023'!C2179=Sheet6!$H$3,Sheet6!$H$4,IF('January 2023'!C2179=Sheet6!$I$3,Sheet6!$I$4,IF('January 2023'!C2179=Sheet6!$J$3,Sheet6!$J$4,IF('January 2023'!C2179=Sheet6!$K$3,Sheet6!$K$4,IF('January 2023'!C2179=Sheet6!$L$3,Sheet6!$L$4))))))))</f>
        <v>0.13382829726409717</v>
      </c>
      <c r="AG2179" s="74">
        <f t="shared" si="500"/>
        <v>0.4428224285507017</v>
      </c>
      <c r="AH2179" s="71">
        <v>0.81</v>
      </c>
      <c r="AI2179" s="72">
        <f t="shared" si="501"/>
        <v>0</v>
      </c>
      <c r="AJ2179" s="73">
        <f t="shared" si="502"/>
        <v>0.75</v>
      </c>
      <c r="AK2179" s="73">
        <v>0.70834941809745677</v>
      </c>
      <c r="AL2179" s="95">
        <f t="shared" si="503"/>
        <v>1</v>
      </c>
      <c r="AM2179" s="107">
        <v>0</v>
      </c>
      <c r="AN2179" s="98">
        <f t="shared" si="504"/>
        <v>2024.7640000000192</v>
      </c>
      <c r="AO2179" s="99" t="e">
        <f>SUMIF([1]Sheet1!$AB:$AB,E2179,[1]Sheet1!$AA:$AA)</f>
        <v>#VALUE!</v>
      </c>
      <c r="AP2179" s="100" t="str">
        <f t="shared" si="505"/>
        <v/>
      </c>
      <c r="AQ2179" s="97">
        <f t="shared" si="506"/>
        <v>1</v>
      </c>
      <c r="AR2179" s="100">
        <f t="shared" si="507"/>
        <v>1.0000000000000002</v>
      </c>
      <c r="AS2179" s="101">
        <f t="shared" si="508"/>
        <v>0.55717757144929814</v>
      </c>
      <c r="AT2179" s="100">
        <v>0.13382829726409717</v>
      </c>
      <c r="AU2179" s="108">
        <f t="shared" si="509"/>
        <v>0</v>
      </c>
    </row>
    <row r="2180" spans="1:47" hidden="1">
      <c r="A2180" s="21">
        <v>44927</v>
      </c>
      <c r="B2180" s="23" t="s">
        <v>13</v>
      </c>
      <c r="C2180" s="23" t="s">
        <v>1697</v>
      </c>
      <c r="D2180" s="23" t="s">
        <v>1816</v>
      </c>
      <c r="E2180" s="23">
        <v>1000265913</v>
      </c>
      <c r="F2180" s="23" t="s">
        <v>32</v>
      </c>
      <c r="G2180" s="22">
        <v>1199849</v>
      </c>
      <c r="H2180" s="36" t="s">
        <v>278</v>
      </c>
      <c r="I2180" s="4" t="s">
        <v>3537</v>
      </c>
      <c r="J2180" s="4" t="s">
        <v>3574</v>
      </c>
      <c r="K2180" s="24">
        <v>5395.6900000000023</v>
      </c>
      <c r="L2180" s="24">
        <v>5395.6900000000023</v>
      </c>
      <c r="M2180" s="29">
        <v>0</v>
      </c>
      <c r="N2180" s="29">
        <v>0</v>
      </c>
      <c r="O2180" s="29">
        <v>11</v>
      </c>
      <c r="P2180" s="29">
        <v>0</v>
      </c>
      <c r="Q2180" s="29">
        <v>3122.3999999999996</v>
      </c>
      <c r="R2180" s="28">
        <v>0</v>
      </c>
      <c r="S2180" s="28">
        <v>153798.99999999997</v>
      </c>
      <c r="T2180" s="28">
        <v>0</v>
      </c>
      <c r="U2180" s="28">
        <v>159799</v>
      </c>
      <c r="V2180" s="29">
        <v>0</v>
      </c>
      <c r="W2180" s="29">
        <v>8</v>
      </c>
      <c r="X2180" s="32">
        <f t="shared" ref="X2180:X2243" si="510">IFERROR(SUM(M2180,O2180),"")</f>
        <v>11</v>
      </c>
      <c r="Y2180" s="33">
        <f t="shared" ref="Y2180:Y2243" si="511">IFERROR(SUM(P2180:Q2180),"")</f>
        <v>3122.3999999999996</v>
      </c>
      <c r="Z2180" s="33">
        <f t="shared" ref="Z2180:Z2243" si="512">IFERROR(SUM(R2180:S2180),"")</f>
        <v>153798.99999999997</v>
      </c>
      <c r="AA2180" s="33">
        <f t="shared" ref="AA2180:AA2243" si="513">IFERROR(SUM(T2180:U2180),"")</f>
        <v>159799</v>
      </c>
      <c r="AB2180" s="5">
        <v>8</v>
      </c>
      <c r="AC2180" s="6">
        <v>0</v>
      </c>
      <c r="AD2180" s="32">
        <v>0</v>
      </c>
      <c r="AE2180" s="67">
        <f t="shared" si="499"/>
        <v>0.72727272727272729</v>
      </c>
      <c r="AF2180" s="70">
        <f>IF(C2180=Sheet6!$E$3,Sheet6!$E$4,IF('January 2023'!C2180=Sheet6!$F$3,Sheet6!$F$4,IF('January 2023'!C2180=Sheet6!$G$3,Sheet6!$G$4,IF('January 2023'!C2180=Sheet6!$H$3,Sheet6!$H$4,IF('January 2023'!C2180=Sheet6!$I$3,Sheet6!$I$4,IF('January 2023'!C2180=Sheet6!$J$3,Sheet6!$J$4,IF('January 2023'!C2180=Sheet6!$K$3,Sheet6!$K$4,IF('January 2023'!C2180=Sheet6!$L$3,Sheet6!$L$4))))))))</f>
        <v>0.13382829726409717</v>
      </c>
      <c r="AG2180" s="74">
        <f t="shared" si="500"/>
        <v>0.57868409786329422</v>
      </c>
      <c r="AH2180" s="71">
        <v>0.81</v>
      </c>
      <c r="AI2180" s="72">
        <f t="shared" si="501"/>
        <v>0</v>
      </c>
      <c r="AJ2180" s="73">
        <f t="shared" si="502"/>
        <v>0.72727272727272729</v>
      </c>
      <c r="AK2180" s="73">
        <v>0.70834941809745677</v>
      </c>
      <c r="AL2180" s="95">
        <f t="shared" si="503"/>
        <v>1</v>
      </c>
      <c r="AM2180" s="107">
        <v>0</v>
      </c>
      <c r="AN2180" s="98">
        <f t="shared" si="504"/>
        <v>1248.1089000000034</v>
      </c>
      <c r="AO2180" s="99" t="e">
        <f>SUMIF([1]Sheet1!$AB:$AB,E2180,[1]Sheet1!$AA:$AA)</f>
        <v>#VALUE!</v>
      </c>
      <c r="AP2180" s="100" t="str">
        <f t="shared" si="505"/>
        <v/>
      </c>
      <c r="AQ2180" s="97">
        <f t="shared" si="506"/>
        <v>1</v>
      </c>
      <c r="AR2180" s="100">
        <f t="shared" si="507"/>
        <v>1.0390119571648713</v>
      </c>
      <c r="AS2180" s="101">
        <f t="shared" si="508"/>
        <v>0.39874030289887075</v>
      </c>
      <c r="AT2180" s="100">
        <v>0.13382829726409717</v>
      </c>
      <c r="AU2180" s="108">
        <f t="shared" si="509"/>
        <v>0</v>
      </c>
    </row>
    <row r="2181" spans="1:47" hidden="1">
      <c r="A2181" s="21">
        <v>44927</v>
      </c>
      <c r="B2181" s="23" t="s">
        <v>13</v>
      </c>
      <c r="C2181" s="23" t="s">
        <v>1697</v>
      </c>
      <c r="D2181" s="23" t="s">
        <v>1933</v>
      </c>
      <c r="E2181" s="23">
        <v>1000282125</v>
      </c>
      <c r="F2181" s="23" t="s">
        <v>32</v>
      </c>
      <c r="G2181" s="22">
        <v>1199849</v>
      </c>
      <c r="H2181" s="36" t="s">
        <v>278</v>
      </c>
      <c r="I2181" s="4" t="s">
        <v>3538</v>
      </c>
      <c r="J2181" s="4" t="s">
        <v>3575</v>
      </c>
      <c r="K2181" s="24">
        <v>5250.9000000000524</v>
      </c>
      <c r="L2181" s="24">
        <v>5250.9000000000524</v>
      </c>
      <c r="M2181" s="29">
        <v>0</v>
      </c>
      <c r="N2181" s="29">
        <v>0</v>
      </c>
      <c r="O2181" s="29">
        <v>6</v>
      </c>
      <c r="P2181" s="29">
        <v>0</v>
      </c>
      <c r="Q2181" s="29">
        <v>81.2</v>
      </c>
      <c r="R2181" s="28">
        <v>0</v>
      </c>
      <c r="S2181" s="28">
        <v>4000</v>
      </c>
      <c r="T2181" s="28">
        <v>0</v>
      </c>
      <c r="U2181" s="28">
        <v>4000</v>
      </c>
      <c r="V2181" s="29">
        <v>0</v>
      </c>
      <c r="W2181" s="29">
        <v>1</v>
      </c>
      <c r="X2181" s="32">
        <f t="shared" si="510"/>
        <v>6</v>
      </c>
      <c r="Y2181" s="33">
        <f t="shared" si="511"/>
        <v>81.2</v>
      </c>
      <c r="Z2181" s="33">
        <f t="shared" si="512"/>
        <v>4000</v>
      </c>
      <c r="AA2181" s="33">
        <f t="shared" si="513"/>
        <v>4000</v>
      </c>
      <c r="AB2181" s="5">
        <v>1</v>
      </c>
      <c r="AC2181" s="6">
        <v>0</v>
      </c>
      <c r="AD2181" s="32">
        <v>0</v>
      </c>
      <c r="AE2181" s="67">
        <f t="shared" ref="AE2181:AE2244" si="514">IFERROR((AB2181/X2181),"")</f>
        <v>0.16666666666666666</v>
      </c>
      <c r="AF2181" s="70">
        <f>IF(C2181=Sheet6!$E$3,Sheet6!$E$4,IF('January 2023'!C2181=Sheet6!$F$3,Sheet6!$F$4,IF('January 2023'!C2181=Sheet6!$G$3,Sheet6!$G$4,IF('January 2023'!C2181=Sheet6!$H$3,Sheet6!$H$4,IF('January 2023'!C2181=Sheet6!$I$3,Sheet6!$I$4,IF('January 2023'!C2181=Sheet6!$J$3,Sheet6!$J$4,IF('January 2023'!C2181=Sheet6!$K$3,Sheet6!$K$4,IF('January 2023'!C2181=Sheet6!$L$3,Sheet6!$L$4))))))))</f>
        <v>0.13382829726409717</v>
      </c>
      <c r="AG2181" s="74">
        <f t="shared" ref="AG2181:AG2244" si="515">IFERROR(Y2181/L2181,0)</f>
        <v>1.5464015692547791E-2</v>
      </c>
      <c r="AH2181" s="71">
        <v>0.81</v>
      </c>
      <c r="AI2181" s="72">
        <f t="shared" ref="AI2181:AI2244" si="516">IF(AG2181&gt;AH2181,1,0)</f>
        <v>0</v>
      </c>
      <c r="AJ2181" s="73">
        <f t="shared" ref="AJ2181:AJ2244" si="517">IFERROR(AB2181/X2181,0)</f>
        <v>0.16666666666666666</v>
      </c>
      <c r="AK2181" s="73">
        <v>0.70834941809745677</v>
      </c>
      <c r="AL2181" s="95">
        <f t="shared" ref="AL2181:AL2244" si="518">IF(AJ2181&gt;=AK2181,1,0)</f>
        <v>0</v>
      </c>
      <c r="AM2181" s="107">
        <v>0</v>
      </c>
      <c r="AN2181" s="98">
        <f t="shared" ref="AN2181:AN2244" si="519">IF(((AH2181*L2181)-(AG2181*L2181))&lt;0,0,((AH2181*L2181)-(AG2181*L2181)))</f>
        <v>4172.0290000000432</v>
      </c>
      <c r="AO2181" s="99" t="e">
        <f>SUMIF([1]Sheet1!$AB:$AB,E2181,[1]Sheet1!$AA:$AA)</f>
        <v>#VALUE!</v>
      </c>
      <c r="AP2181" s="100" t="str">
        <f t="shared" ref="AP2181:AP2244" si="520">IF(AN2181=0,100%,IFERROR((AO2181/AN2181),""))</f>
        <v/>
      </c>
      <c r="AQ2181" s="97">
        <f t="shared" ref="AQ2181:AQ2244" si="521">IF(AND(AN2181&gt;0,AP2181&gt;=100%),1,0)</f>
        <v>1</v>
      </c>
      <c r="AR2181" s="100">
        <f t="shared" ref="AR2181:AR2244" si="522">IFERROR(AA2181/Z2181,0)</f>
        <v>1</v>
      </c>
      <c r="AS2181" s="101">
        <f t="shared" ref="AS2181:AS2244" si="523">1-(AR2181*AG2181)</f>
        <v>0.98453598430745226</v>
      </c>
      <c r="AT2181" s="100">
        <v>0.13382829726409717</v>
      </c>
      <c r="AU2181" s="108">
        <f t="shared" ref="AU2181:AU2244" si="524">IF(AS2181&lt;=AT2181,1,0)</f>
        <v>0</v>
      </c>
    </row>
    <row r="2182" spans="1:47" hidden="1">
      <c r="A2182" s="21">
        <v>44927</v>
      </c>
      <c r="B2182" s="22" t="s">
        <v>13</v>
      </c>
      <c r="C2182" s="22" t="s">
        <v>1697</v>
      </c>
      <c r="D2182" s="22" t="s">
        <v>1830</v>
      </c>
      <c r="E2182" s="22">
        <v>1000265839</v>
      </c>
      <c r="F2182" s="22" t="s">
        <v>32</v>
      </c>
      <c r="G2182" s="22">
        <v>1199849</v>
      </c>
      <c r="H2182" s="36" t="s">
        <v>278</v>
      </c>
      <c r="I2182" s="4" t="s">
        <v>3537</v>
      </c>
      <c r="J2182" s="4" t="s">
        <v>3574</v>
      </c>
      <c r="K2182" s="25">
        <v>5228.3999999999651</v>
      </c>
      <c r="L2182" s="25">
        <v>5228.3999999999651</v>
      </c>
      <c r="M2182" s="26">
        <v>0</v>
      </c>
      <c r="N2182" s="26">
        <v>0</v>
      </c>
      <c r="O2182" s="26">
        <v>8</v>
      </c>
      <c r="P2182" s="26">
        <v>0</v>
      </c>
      <c r="Q2182" s="26">
        <v>1146.6000000000001</v>
      </c>
      <c r="R2182" s="27">
        <v>0</v>
      </c>
      <c r="S2182" s="27">
        <v>56471.210000000006</v>
      </c>
      <c r="T2182" s="28">
        <v>0</v>
      </c>
      <c r="U2182" s="27">
        <v>124605</v>
      </c>
      <c r="V2182" s="29">
        <v>0</v>
      </c>
      <c r="W2182" s="26">
        <v>5</v>
      </c>
      <c r="X2182" s="30">
        <f t="shared" si="510"/>
        <v>8</v>
      </c>
      <c r="Y2182" s="31">
        <f t="shared" si="511"/>
        <v>1146.6000000000001</v>
      </c>
      <c r="Z2182" s="31">
        <f t="shared" si="512"/>
        <v>56471.210000000006</v>
      </c>
      <c r="AA2182" s="31">
        <f t="shared" si="513"/>
        <v>124605</v>
      </c>
      <c r="AB2182" s="5">
        <v>5</v>
      </c>
      <c r="AC2182" s="6">
        <v>0</v>
      </c>
      <c r="AD2182" s="30">
        <v>0</v>
      </c>
      <c r="AE2182" s="67">
        <f t="shared" si="514"/>
        <v>0.625</v>
      </c>
      <c r="AF2182" s="70">
        <f>IF(C2182=Sheet6!$E$3,Sheet6!$E$4,IF('January 2023'!C2182=Sheet6!$F$3,Sheet6!$F$4,IF('January 2023'!C2182=Sheet6!$G$3,Sheet6!$G$4,IF('January 2023'!C2182=Sheet6!$H$3,Sheet6!$H$4,IF('January 2023'!C2182=Sheet6!$I$3,Sheet6!$I$4,IF('January 2023'!C2182=Sheet6!$J$3,Sheet6!$J$4,IF('January 2023'!C2182=Sheet6!$K$3,Sheet6!$K$4,IF('January 2023'!C2182=Sheet6!$L$3,Sheet6!$L$4))))))))</f>
        <v>0.13382829726409717</v>
      </c>
      <c r="AG2182" s="74">
        <f t="shared" si="515"/>
        <v>0.21930227220564757</v>
      </c>
      <c r="AH2182" s="71">
        <v>0.81</v>
      </c>
      <c r="AI2182" s="72">
        <f t="shared" si="516"/>
        <v>0</v>
      </c>
      <c r="AJ2182" s="73">
        <f t="shared" si="517"/>
        <v>0.625</v>
      </c>
      <c r="AK2182" s="73">
        <v>0.70834941809745677</v>
      </c>
      <c r="AL2182" s="95">
        <f t="shared" si="518"/>
        <v>0</v>
      </c>
      <c r="AM2182" s="107">
        <v>0</v>
      </c>
      <c r="AN2182" s="98">
        <f t="shared" si="519"/>
        <v>3088.4039999999713</v>
      </c>
      <c r="AO2182" s="99" t="e">
        <f>SUMIF([1]Sheet1!$AB:$AB,E2182,[1]Sheet1!$AA:$AA)</f>
        <v>#VALUE!</v>
      </c>
      <c r="AP2182" s="100" t="str">
        <f t="shared" si="520"/>
        <v/>
      </c>
      <c r="AQ2182" s="97">
        <f t="shared" si="521"/>
        <v>1</v>
      </c>
      <c r="AR2182" s="100">
        <f t="shared" si="522"/>
        <v>2.2065225802670065</v>
      </c>
      <c r="AS2182" s="101">
        <f t="shared" si="523"/>
        <v>0.51610458447437702</v>
      </c>
      <c r="AT2182" s="100">
        <v>0.13382829726409717</v>
      </c>
      <c r="AU2182" s="108">
        <f t="shared" si="524"/>
        <v>0</v>
      </c>
    </row>
    <row r="2183" spans="1:47" hidden="1">
      <c r="A2183" s="21">
        <v>44927</v>
      </c>
      <c r="B2183" s="23" t="s">
        <v>13</v>
      </c>
      <c r="C2183" s="23" t="s">
        <v>1697</v>
      </c>
      <c r="D2183" s="23" t="s">
        <v>1846</v>
      </c>
      <c r="E2183" s="23">
        <v>1000280399</v>
      </c>
      <c r="F2183" s="23" t="s">
        <v>32</v>
      </c>
      <c r="G2183" s="22">
        <v>1199849</v>
      </c>
      <c r="H2183" s="36" t="s">
        <v>278</v>
      </c>
      <c r="I2183" s="4" t="s">
        <v>3537</v>
      </c>
      <c r="J2183" s="4" t="s">
        <v>3574</v>
      </c>
      <c r="K2183" s="24">
        <v>5224.266805065</v>
      </c>
      <c r="L2183" s="24">
        <v>5224.266805065</v>
      </c>
      <c r="M2183" s="29">
        <v>0</v>
      </c>
      <c r="N2183" s="29">
        <v>0</v>
      </c>
      <c r="O2183" s="29">
        <v>13</v>
      </c>
      <c r="P2183" s="29">
        <v>0</v>
      </c>
      <c r="Q2183" s="29">
        <v>3236.9999999999995</v>
      </c>
      <c r="R2183" s="28">
        <v>0</v>
      </c>
      <c r="S2183" s="28">
        <v>159474.46</v>
      </c>
      <c r="T2183" s="28">
        <v>0</v>
      </c>
      <c r="U2183" s="28">
        <v>174100</v>
      </c>
      <c r="V2183" s="29">
        <v>0</v>
      </c>
      <c r="W2183" s="29">
        <v>13</v>
      </c>
      <c r="X2183" s="32">
        <f t="shared" si="510"/>
        <v>13</v>
      </c>
      <c r="Y2183" s="33">
        <f t="shared" si="511"/>
        <v>3236.9999999999995</v>
      </c>
      <c r="Z2183" s="33">
        <f t="shared" si="512"/>
        <v>159474.46</v>
      </c>
      <c r="AA2183" s="33">
        <f t="shared" si="513"/>
        <v>174100</v>
      </c>
      <c r="AB2183" s="5">
        <v>13</v>
      </c>
      <c r="AC2183" s="6">
        <v>0</v>
      </c>
      <c r="AD2183" s="32">
        <v>0</v>
      </c>
      <c r="AE2183" s="67">
        <f t="shared" si="514"/>
        <v>1</v>
      </c>
      <c r="AF2183" s="70">
        <f>IF(C2183=Sheet6!$E$3,Sheet6!$E$4,IF('January 2023'!C2183=Sheet6!$F$3,Sheet6!$F$4,IF('January 2023'!C2183=Sheet6!$G$3,Sheet6!$G$4,IF('January 2023'!C2183=Sheet6!$H$3,Sheet6!$H$4,IF('January 2023'!C2183=Sheet6!$I$3,Sheet6!$I$4,IF('January 2023'!C2183=Sheet6!$J$3,Sheet6!$J$4,IF('January 2023'!C2183=Sheet6!$K$3,Sheet6!$K$4,IF('January 2023'!C2183=Sheet6!$L$3,Sheet6!$L$4))))))))</f>
        <v>0.13382829726409717</v>
      </c>
      <c r="AG2183" s="74">
        <f t="shared" si="515"/>
        <v>0.61960847728176571</v>
      </c>
      <c r="AH2183" s="71">
        <v>0.81</v>
      </c>
      <c r="AI2183" s="72">
        <f t="shared" si="516"/>
        <v>0</v>
      </c>
      <c r="AJ2183" s="73">
        <f t="shared" si="517"/>
        <v>1</v>
      </c>
      <c r="AK2183" s="73">
        <v>0.70834941809745677</v>
      </c>
      <c r="AL2183" s="95">
        <f t="shared" si="518"/>
        <v>1</v>
      </c>
      <c r="AM2183" s="107">
        <v>0</v>
      </c>
      <c r="AN2183" s="98">
        <f t="shared" si="519"/>
        <v>994.6561121026507</v>
      </c>
      <c r="AO2183" s="99" t="e">
        <f>SUMIF([1]Sheet1!$AB:$AB,E2183,[1]Sheet1!$AA:$AA)</f>
        <v>#VALUE!</v>
      </c>
      <c r="AP2183" s="100" t="str">
        <f t="shared" si="520"/>
        <v/>
      </c>
      <c r="AQ2183" s="97">
        <f t="shared" si="521"/>
        <v>1</v>
      </c>
      <c r="AR2183" s="100">
        <f t="shared" si="522"/>
        <v>1.0917108607861097</v>
      </c>
      <c r="AS2183" s="101">
        <f t="shared" si="523"/>
        <v>0.3235666959163529</v>
      </c>
      <c r="AT2183" s="100">
        <v>0.13382829726409717</v>
      </c>
      <c r="AU2183" s="108">
        <f t="shared" si="524"/>
        <v>0</v>
      </c>
    </row>
    <row r="2184" spans="1:47" hidden="1">
      <c r="A2184" s="21">
        <v>44927</v>
      </c>
      <c r="B2184" s="23" t="s">
        <v>13</v>
      </c>
      <c r="C2184" s="23" t="s">
        <v>1697</v>
      </c>
      <c r="D2184" s="23" t="s">
        <v>1789</v>
      </c>
      <c r="E2184" s="23">
        <v>1000280325</v>
      </c>
      <c r="F2184" s="23" t="s">
        <v>32</v>
      </c>
      <c r="G2184" s="22">
        <v>1199849</v>
      </c>
      <c r="H2184" s="36" t="s">
        <v>278</v>
      </c>
      <c r="I2184" s="4" t="s">
        <v>3536</v>
      </c>
      <c r="J2184" s="4" t="s">
        <v>3573</v>
      </c>
      <c r="K2184" s="24">
        <v>5191.260000000002</v>
      </c>
      <c r="L2184" s="24">
        <v>5191.260000000002</v>
      </c>
      <c r="M2184" s="29">
        <v>0</v>
      </c>
      <c r="N2184" s="29">
        <v>0</v>
      </c>
      <c r="O2184" s="29">
        <v>24</v>
      </c>
      <c r="P2184" s="29">
        <v>0</v>
      </c>
      <c r="Q2184" s="29">
        <v>4996.5999999999995</v>
      </c>
      <c r="R2184" s="28">
        <v>0</v>
      </c>
      <c r="S2184" s="28">
        <v>218620.52999999994</v>
      </c>
      <c r="T2184" s="28">
        <v>0</v>
      </c>
      <c r="U2184" s="28">
        <v>294300</v>
      </c>
      <c r="V2184" s="29">
        <v>0</v>
      </c>
      <c r="W2184" s="29">
        <v>20</v>
      </c>
      <c r="X2184" s="32">
        <f t="shared" si="510"/>
        <v>24</v>
      </c>
      <c r="Y2184" s="33">
        <f t="shared" si="511"/>
        <v>4996.5999999999995</v>
      </c>
      <c r="Z2184" s="33">
        <f t="shared" si="512"/>
        <v>218620.52999999994</v>
      </c>
      <c r="AA2184" s="33">
        <f t="shared" si="513"/>
        <v>294300</v>
      </c>
      <c r="AB2184" s="5">
        <v>20</v>
      </c>
      <c r="AC2184" s="6">
        <v>0</v>
      </c>
      <c r="AD2184" s="32">
        <v>0</v>
      </c>
      <c r="AE2184" s="67">
        <f t="shared" si="514"/>
        <v>0.83333333333333337</v>
      </c>
      <c r="AF2184" s="70">
        <f>IF(C2184=Sheet6!$E$3,Sheet6!$E$4,IF('January 2023'!C2184=Sheet6!$F$3,Sheet6!$F$4,IF('January 2023'!C2184=Sheet6!$G$3,Sheet6!$G$4,IF('January 2023'!C2184=Sheet6!$H$3,Sheet6!$H$4,IF('January 2023'!C2184=Sheet6!$I$3,Sheet6!$I$4,IF('January 2023'!C2184=Sheet6!$J$3,Sheet6!$J$4,IF('January 2023'!C2184=Sheet6!$K$3,Sheet6!$K$4,IF('January 2023'!C2184=Sheet6!$L$3,Sheet6!$L$4))))))))</f>
        <v>0.13382829726409717</v>
      </c>
      <c r="AG2184" s="74">
        <f t="shared" si="515"/>
        <v>0.96250235973540099</v>
      </c>
      <c r="AH2184" s="71">
        <v>0.81</v>
      </c>
      <c r="AI2184" s="72">
        <f t="shared" si="516"/>
        <v>1</v>
      </c>
      <c r="AJ2184" s="73">
        <f t="shared" si="517"/>
        <v>0.83333333333333337</v>
      </c>
      <c r="AK2184" s="73">
        <v>0.70834941809745677</v>
      </c>
      <c r="AL2184" s="95">
        <f t="shared" si="518"/>
        <v>1</v>
      </c>
      <c r="AM2184" s="107">
        <v>0</v>
      </c>
      <c r="AN2184" s="98">
        <f t="shared" si="519"/>
        <v>0</v>
      </c>
      <c r="AO2184" s="99" t="e">
        <f>SUMIF([1]Sheet1!$AB:$AB,E2184,[1]Sheet1!$AA:$AA)</f>
        <v>#VALUE!</v>
      </c>
      <c r="AP2184" s="100">
        <f t="shared" si="520"/>
        <v>1</v>
      </c>
      <c r="AQ2184" s="97">
        <f t="shared" si="521"/>
        <v>0</v>
      </c>
      <c r="AR2184" s="100">
        <f t="shared" si="522"/>
        <v>1.3461681755139834</v>
      </c>
      <c r="AS2184" s="101">
        <f t="shared" si="523"/>
        <v>-0.29569004553290834</v>
      </c>
      <c r="AT2184" s="100">
        <v>0.13382829726409717</v>
      </c>
      <c r="AU2184" s="108">
        <f t="shared" si="524"/>
        <v>1</v>
      </c>
    </row>
    <row r="2185" spans="1:47" hidden="1">
      <c r="A2185" s="21">
        <v>44927</v>
      </c>
      <c r="B2185" s="23" t="s">
        <v>13</v>
      </c>
      <c r="C2185" s="23" t="s">
        <v>1697</v>
      </c>
      <c r="D2185" s="23" t="s">
        <v>1847</v>
      </c>
      <c r="E2185" s="23">
        <v>1000280616</v>
      </c>
      <c r="F2185" s="23" t="s">
        <v>32</v>
      </c>
      <c r="G2185" s="22">
        <v>1199849</v>
      </c>
      <c r="H2185" s="36" t="s">
        <v>278</v>
      </c>
      <c r="I2185" s="4" t="s">
        <v>3536</v>
      </c>
      <c r="J2185" s="4" t="s">
        <v>3573</v>
      </c>
      <c r="K2185" s="24">
        <v>5008.7999999999884</v>
      </c>
      <c r="L2185" s="24">
        <v>5008.7999999999884</v>
      </c>
      <c r="M2185" s="29">
        <v>0</v>
      </c>
      <c r="N2185" s="29">
        <v>0</v>
      </c>
      <c r="O2185" s="29">
        <v>22</v>
      </c>
      <c r="P2185" s="29">
        <v>0</v>
      </c>
      <c r="Q2185" s="29">
        <v>3868.1</v>
      </c>
      <c r="R2185" s="28">
        <v>0</v>
      </c>
      <c r="S2185" s="28">
        <v>190500.00000000006</v>
      </c>
      <c r="T2185" s="28">
        <v>0</v>
      </c>
      <c r="U2185" s="28">
        <v>190500</v>
      </c>
      <c r="V2185" s="29">
        <v>0</v>
      </c>
      <c r="W2185" s="29">
        <v>14</v>
      </c>
      <c r="X2185" s="32">
        <f t="shared" si="510"/>
        <v>22</v>
      </c>
      <c r="Y2185" s="33">
        <f t="shared" si="511"/>
        <v>3868.1</v>
      </c>
      <c r="Z2185" s="33">
        <f t="shared" si="512"/>
        <v>190500.00000000006</v>
      </c>
      <c r="AA2185" s="33">
        <f t="shared" si="513"/>
        <v>190500</v>
      </c>
      <c r="AB2185" s="5">
        <v>14</v>
      </c>
      <c r="AC2185" s="6">
        <v>0</v>
      </c>
      <c r="AD2185" s="32">
        <v>0</v>
      </c>
      <c r="AE2185" s="67">
        <f t="shared" si="514"/>
        <v>0.63636363636363635</v>
      </c>
      <c r="AF2185" s="70">
        <f>IF(C2185=Sheet6!$E$3,Sheet6!$E$4,IF('January 2023'!C2185=Sheet6!$F$3,Sheet6!$F$4,IF('January 2023'!C2185=Sheet6!$G$3,Sheet6!$G$4,IF('January 2023'!C2185=Sheet6!$H$3,Sheet6!$H$4,IF('January 2023'!C2185=Sheet6!$I$3,Sheet6!$I$4,IF('January 2023'!C2185=Sheet6!$J$3,Sheet6!$J$4,IF('January 2023'!C2185=Sheet6!$K$3,Sheet6!$K$4,IF('January 2023'!C2185=Sheet6!$L$3,Sheet6!$L$4))))))))</f>
        <v>0.13382829726409717</v>
      </c>
      <c r="AG2185" s="74">
        <f t="shared" si="515"/>
        <v>0.77226082095512072</v>
      </c>
      <c r="AH2185" s="71">
        <v>0.81</v>
      </c>
      <c r="AI2185" s="72">
        <f t="shared" si="516"/>
        <v>0</v>
      </c>
      <c r="AJ2185" s="73">
        <f t="shared" si="517"/>
        <v>0.63636363636363635</v>
      </c>
      <c r="AK2185" s="73">
        <v>0.70834941809745677</v>
      </c>
      <c r="AL2185" s="95">
        <f t="shared" si="518"/>
        <v>0</v>
      </c>
      <c r="AM2185" s="107">
        <v>0</v>
      </c>
      <c r="AN2185" s="98">
        <f t="shared" si="519"/>
        <v>189.02799999999161</v>
      </c>
      <c r="AO2185" s="99" t="e">
        <f>SUMIF([1]Sheet1!$AB:$AB,E2185,[1]Sheet1!$AA:$AA)</f>
        <v>#VALUE!</v>
      </c>
      <c r="AP2185" s="100" t="str">
        <f t="shared" si="520"/>
        <v/>
      </c>
      <c r="AQ2185" s="97">
        <f t="shared" si="521"/>
        <v>1</v>
      </c>
      <c r="AR2185" s="100">
        <f t="shared" si="522"/>
        <v>0.99999999999999967</v>
      </c>
      <c r="AS2185" s="101">
        <f t="shared" si="523"/>
        <v>0.2277391790448795</v>
      </c>
      <c r="AT2185" s="100">
        <v>0.13382829726409717</v>
      </c>
      <c r="AU2185" s="108">
        <f t="shared" si="524"/>
        <v>0</v>
      </c>
    </row>
    <row r="2186" spans="1:47" hidden="1">
      <c r="A2186" s="21">
        <v>44927</v>
      </c>
      <c r="B2186" s="22" t="s">
        <v>13</v>
      </c>
      <c r="C2186" s="22" t="s">
        <v>1697</v>
      </c>
      <c r="D2186" s="22" t="s">
        <v>1889</v>
      </c>
      <c r="E2186" s="22">
        <v>1000267819</v>
      </c>
      <c r="F2186" s="22" t="s">
        <v>32</v>
      </c>
      <c r="G2186" s="22">
        <v>1199849</v>
      </c>
      <c r="H2186" s="36" t="s">
        <v>278</v>
      </c>
      <c r="I2186" s="4" t="s">
        <v>3537</v>
      </c>
      <c r="J2186" s="4" t="s">
        <v>3574</v>
      </c>
      <c r="K2186" s="25">
        <v>4954.7999999999884</v>
      </c>
      <c r="L2186" s="25">
        <v>4954.7999999999884</v>
      </c>
      <c r="M2186" s="26">
        <v>0</v>
      </c>
      <c r="N2186" s="26">
        <v>0</v>
      </c>
      <c r="O2186" s="26">
        <v>22</v>
      </c>
      <c r="P2186" s="26">
        <v>0</v>
      </c>
      <c r="Q2186" s="26">
        <v>5705.6</v>
      </c>
      <c r="R2186" s="27">
        <v>0</v>
      </c>
      <c r="S2186" s="27">
        <v>281000</v>
      </c>
      <c r="T2186" s="28">
        <v>0</v>
      </c>
      <c r="U2186" s="27">
        <v>281000</v>
      </c>
      <c r="V2186" s="29">
        <v>0</v>
      </c>
      <c r="W2186" s="26">
        <v>13</v>
      </c>
      <c r="X2186" s="30">
        <f t="shared" si="510"/>
        <v>22</v>
      </c>
      <c r="Y2186" s="31">
        <f t="shared" si="511"/>
        <v>5705.6</v>
      </c>
      <c r="Z2186" s="31">
        <f t="shared" si="512"/>
        <v>281000</v>
      </c>
      <c r="AA2186" s="31">
        <f t="shared" si="513"/>
        <v>281000</v>
      </c>
      <c r="AB2186" s="5">
        <v>13</v>
      </c>
      <c r="AC2186" s="6">
        <v>0</v>
      </c>
      <c r="AD2186" s="30">
        <v>0</v>
      </c>
      <c r="AE2186" s="67">
        <f t="shared" si="514"/>
        <v>0.59090909090909094</v>
      </c>
      <c r="AF2186" s="70">
        <f>IF(C2186=Sheet6!$E$3,Sheet6!$E$4,IF('January 2023'!C2186=Sheet6!$F$3,Sheet6!$F$4,IF('January 2023'!C2186=Sheet6!$G$3,Sheet6!$G$4,IF('January 2023'!C2186=Sheet6!$H$3,Sheet6!$H$4,IF('January 2023'!C2186=Sheet6!$I$3,Sheet6!$I$4,IF('January 2023'!C2186=Sheet6!$J$3,Sheet6!$J$4,IF('January 2023'!C2186=Sheet6!$K$3,Sheet6!$K$4,IF('January 2023'!C2186=Sheet6!$L$3,Sheet6!$L$4))))))))</f>
        <v>0.13382829726409717</v>
      </c>
      <c r="AG2186" s="74">
        <f t="shared" si="515"/>
        <v>1.1515298296601304</v>
      </c>
      <c r="AH2186" s="71">
        <v>0.81</v>
      </c>
      <c r="AI2186" s="72">
        <f t="shared" si="516"/>
        <v>1</v>
      </c>
      <c r="AJ2186" s="73">
        <f t="shared" si="517"/>
        <v>0.59090909090909094</v>
      </c>
      <c r="AK2186" s="73">
        <v>0.70834941809745677</v>
      </c>
      <c r="AL2186" s="95">
        <f t="shared" si="518"/>
        <v>0</v>
      </c>
      <c r="AM2186" s="107">
        <v>0</v>
      </c>
      <c r="AN2186" s="98">
        <f t="shared" si="519"/>
        <v>0</v>
      </c>
      <c r="AO2186" s="99" t="e">
        <f>SUMIF([1]Sheet1!$AB:$AB,E2186,[1]Sheet1!$AA:$AA)</f>
        <v>#VALUE!</v>
      </c>
      <c r="AP2186" s="100">
        <f t="shared" si="520"/>
        <v>1</v>
      </c>
      <c r="AQ2186" s="97">
        <f t="shared" si="521"/>
        <v>0</v>
      </c>
      <c r="AR2186" s="100">
        <f t="shared" si="522"/>
        <v>1</v>
      </c>
      <c r="AS2186" s="101">
        <f t="shared" si="523"/>
        <v>-0.1515298296601304</v>
      </c>
      <c r="AT2186" s="100">
        <v>0.13382829726409717</v>
      </c>
      <c r="AU2186" s="108">
        <f t="shared" si="524"/>
        <v>1</v>
      </c>
    </row>
    <row r="2187" spans="1:47" hidden="1">
      <c r="A2187" s="21">
        <v>44927</v>
      </c>
      <c r="B2187" s="23" t="s">
        <v>13</v>
      </c>
      <c r="C2187" s="23" t="s">
        <v>1697</v>
      </c>
      <c r="D2187" s="23" t="s">
        <v>3440</v>
      </c>
      <c r="E2187" s="23">
        <v>1002057183</v>
      </c>
      <c r="F2187" s="23" t="s">
        <v>32</v>
      </c>
      <c r="G2187" s="22">
        <v>1199849</v>
      </c>
      <c r="H2187" s="36" t="s">
        <v>278</v>
      </c>
      <c r="I2187" s="4" t="s">
        <v>3537</v>
      </c>
      <c r="J2187" s="4" t="s">
        <v>3574</v>
      </c>
      <c r="K2187" s="24">
        <v>4848.9208953569987</v>
      </c>
      <c r="L2187" s="24">
        <v>4848.9208953569987</v>
      </c>
      <c r="M2187" s="29">
        <v>0</v>
      </c>
      <c r="N2187" s="29">
        <v>0</v>
      </c>
      <c r="O2187" s="29">
        <v>1</v>
      </c>
      <c r="P2187" s="29">
        <v>0</v>
      </c>
      <c r="Q2187" s="29">
        <v>0</v>
      </c>
      <c r="R2187" s="28">
        <v>0</v>
      </c>
      <c r="S2187" s="28">
        <v>0</v>
      </c>
      <c r="T2187" s="28">
        <v>0</v>
      </c>
      <c r="U2187" s="28">
        <v>0</v>
      </c>
      <c r="V2187" s="29">
        <v>0</v>
      </c>
      <c r="W2187" s="29">
        <v>0</v>
      </c>
      <c r="X2187" s="32">
        <f t="shared" si="510"/>
        <v>1</v>
      </c>
      <c r="Y2187" s="33">
        <f t="shared" si="511"/>
        <v>0</v>
      </c>
      <c r="Z2187" s="33">
        <f t="shared" si="512"/>
        <v>0</v>
      </c>
      <c r="AA2187" s="33">
        <f t="shared" si="513"/>
        <v>0</v>
      </c>
      <c r="AB2187" s="5">
        <v>0</v>
      </c>
      <c r="AC2187" s="6">
        <v>0</v>
      </c>
      <c r="AD2187" s="32">
        <v>0</v>
      </c>
      <c r="AE2187" s="67">
        <f t="shared" si="514"/>
        <v>0</v>
      </c>
      <c r="AF2187" s="70">
        <f>IF(C2187=Sheet6!$E$3,Sheet6!$E$4,IF('January 2023'!C2187=Sheet6!$F$3,Sheet6!$F$4,IF('January 2023'!C2187=Sheet6!$G$3,Sheet6!$G$4,IF('January 2023'!C2187=Sheet6!$H$3,Sheet6!$H$4,IF('January 2023'!C2187=Sheet6!$I$3,Sheet6!$I$4,IF('January 2023'!C2187=Sheet6!$J$3,Sheet6!$J$4,IF('January 2023'!C2187=Sheet6!$K$3,Sheet6!$K$4,IF('January 2023'!C2187=Sheet6!$L$3,Sheet6!$L$4))))))))</f>
        <v>0.13382829726409717</v>
      </c>
      <c r="AG2187" s="74">
        <f t="shared" si="515"/>
        <v>0</v>
      </c>
      <c r="AH2187" s="71">
        <v>0.81</v>
      </c>
      <c r="AI2187" s="72">
        <f t="shared" si="516"/>
        <v>0</v>
      </c>
      <c r="AJ2187" s="73">
        <f t="shared" si="517"/>
        <v>0</v>
      </c>
      <c r="AK2187" s="73">
        <v>0.70834941809745677</v>
      </c>
      <c r="AL2187" s="95">
        <f t="shared" si="518"/>
        <v>0</v>
      </c>
      <c r="AM2187" s="107">
        <v>0</v>
      </c>
      <c r="AN2187" s="98">
        <f t="shared" si="519"/>
        <v>3927.6259252391692</v>
      </c>
      <c r="AO2187" s="99" t="e">
        <f>SUMIF([1]Sheet1!$AB:$AB,E2187,[1]Sheet1!$AA:$AA)</f>
        <v>#VALUE!</v>
      </c>
      <c r="AP2187" s="100" t="str">
        <f t="shared" si="520"/>
        <v/>
      </c>
      <c r="AQ2187" s="97">
        <f t="shared" si="521"/>
        <v>1</v>
      </c>
      <c r="AR2187" s="100">
        <f t="shared" si="522"/>
        <v>0</v>
      </c>
      <c r="AS2187" s="101">
        <f t="shared" si="523"/>
        <v>1</v>
      </c>
      <c r="AT2187" s="100">
        <v>0.13382829726409717</v>
      </c>
      <c r="AU2187" s="108">
        <f t="shared" si="524"/>
        <v>0</v>
      </c>
    </row>
    <row r="2188" spans="1:47" hidden="1">
      <c r="A2188" s="21">
        <v>44927</v>
      </c>
      <c r="B2188" s="22" t="s">
        <v>13</v>
      </c>
      <c r="C2188" s="22" t="s">
        <v>1697</v>
      </c>
      <c r="D2188" s="22" t="s">
        <v>1869</v>
      </c>
      <c r="E2188" s="22">
        <v>1000280619</v>
      </c>
      <c r="F2188" s="22" t="s">
        <v>32</v>
      </c>
      <c r="G2188" s="22">
        <v>1199849</v>
      </c>
      <c r="H2188" s="36" t="s">
        <v>278</v>
      </c>
      <c r="I2188" s="4" t="s">
        <v>3536</v>
      </c>
      <c r="J2188" s="4" t="s">
        <v>3573</v>
      </c>
      <c r="K2188" s="25">
        <v>4649.6501736299997</v>
      </c>
      <c r="L2188" s="25">
        <v>4649.6501736299997</v>
      </c>
      <c r="M2188" s="26">
        <v>0</v>
      </c>
      <c r="N2188" s="26">
        <v>0</v>
      </c>
      <c r="O2188" s="26">
        <v>6</v>
      </c>
      <c r="P2188" s="26">
        <v>0</v>
      </c>
      <c r="Q2188" s="26">
        <v>2306.1</v>
      </c>
      <c r="R2188" s="27">
        <v>0</v>
      </c>
      <c r="S2188" s="27">
        <v>113600</v>
      </c>
      <c r="T2188" s="28">
        <v>0</v>
      </c>
      <c r="U2188" s="27">
        <v>113600</v>
      </c>
      <c r="V2188" s="29">
        <v>0</v>
      </c>
      <c r="W2188" s="26">
        <v>4</v>
      </c>
      <c r="X2188" s="30">
        <f t="shared" si="510"/>
        <v>6</v>
      </c>
      <c r="Y2188" s="31">
        <f t="shared" si="511"/>
        <v>2306.1</v>
      </c>
      <c r="Z2188" s="31">
        <f t="shared" si="512"/>
        <v>113600</v>
      </c>
      <c r="AA2188" s="31">
        <f t="shared" si="513"/>
        <v>113600</v>
      </c>
      <c r="AB2188" s="5">
        <v>4</v>
      </c>
      <c r="AC2188" s="6">
        <v>0</v>
      </c>
      <c r="AD2188" s="30">
        <v>0</v>
      </c>
      <c r="AE2188" s="67">
        <f t="shared" si="514"/>
        <v>0.66666666666666663</v>
      </c>
      <c r="AF2188" s="70">
        <f>IF(C2188=Sheet6!$E$3,Sheet6!$E$4,IF('January 2023'!C2188=Sheet6!$F$3,Sheet6!$F$4,IF('January 2023'!C2188=Sheet6!$G$3,Sheet6!$G$4,IF('January 2023'!C2188=Sheet6!$H$3,Sheet6!$H$4,IF('January 2023'!C2188=Sheet6!$I$3,Sheet6!$I$4,IF('January 2023'!C2188=Sheet6!$J$3,Sheet6!$J$4,IF('January 2023'!C2188=Sheet6!$K$3,Sheet6!$K$4,IF('January 2023'!C2188=Sheet6!$L$3,Sheet6!$L$4))))))))</f>
        <v>0.13382829726409717</v>
      </c>
      <c r="AG2188" s="74">
        <f t="shared" si="515"/>
        <v>0.4959727966372186</v>
      </c>
      <c r="AH2188" s="71">
        <v>0.81</v>
      </c>
      <c r="AI2188" s="72">
        <f t="shared" si="516"/>
        <v>0</v>
      </c>
      <c r="AJ2188" s="73">
        <f t="shared" si="517"/>
        <v>0.66666666666666663</v>
      </c>
      <c r="AK2188" s="73">
        <v>0.70834941809745677</v>
      </c>
      <c r="AL2188" s="95">
        <f t="shared" si="518"/>
        <v>0</v>
      </c>
      <c r="AM2188" s="107">
        <v>0</v>
      </c>
      <c r="AN2188" s="98">
        <f t="shared" si="519"/>
        <v>1460.1166406402999</v>
      </c>
      <c r="AO2188" s="99" t="e">
        <f>SUMIF([1]Sheet1!$AB:$AB,E2188,[1]Sheet1!$AA:$AA)</f>
        <v>#VALUE!</v>
      </c>
      <c r="AP2188" s="100" t="str">
        <f t="shared" si="520"/>
        <v/>
      </c>
      <c r="AQ2188" s="97">
        <f t="shared" si="521"/>
        <v>1</v>
      </c>
      <c r="AR2188" s="100">
        <f t="shared" si="522"/>
        <v>1</v>
      </c>
      <c r="AS2188" s="101">
        <f t="shared" si="523"/>
        <v>0.5040272033627814</v>
      </c>
      <c r="AT2188" s="100">
        <v>0.13382829726409717</v>
      </c>
      <c r="AU2188" s="108">
        <f t="shared" si="524"/>
        <v>0</v>
      </c>
    </row>
    <row r="2189" spans="1:47" hidden="1">
      <c r="A2189" s="21">
        <v>44927</v>
      </c>
      <c r="B2189" s="23" t="s">
        <v>13</v>
      </c>
      <c r="C2189" s="23" t="s">
        <v>1697</v>
      </c>
      <c r="D2189" s="23" t="s">
        <v>1806</v>
      </c>
      <c r="E2189" s="23">
        <v>1000615494</v>
      </c>
      <c r="F2189" s="23" t="s">
        <v>32</v>
      </c>
      <c r="G2189" s="22">
        <v>1199849</v>
      </c>
      <c r="H2189" s="36" t="s">
        <v>278</v>
      </c>
      <c r="I2189" s="4" t="s">
        <v>3537</v>
      </c>
      <c r="J2189" s="4" t="s">
        <v>3574</v>
      </c>
      <c r="K2189" s="24">
        <v>4560.4000000000233</v>
      </c>
      <c r="L2189" s="24">
        <v>4560.4000000000233</v>
      </c>
      <c r="M2189" s="29">
        <v>0</v>
      </c>
      <c r="N2189" s="29">
        <v>0</v>
      </c>
      <c r="O2189" s="29">
        <v>17</v>
      </c>
      <c r="P2189" s="29">
        <v>0</v>
      </c>
      <c r="Q2189" s="29">
        <v>2667.8</v>
      </c>
      <c r="R2189" s="28">
        <v>0</v>
      </c>
      <c r="S2189" s="28">
        <v>131400.00000000003</v>
      </c>
      <c r="T2189" s="28">
        <v>0</v>
      </c>
      <c r="U2189" s="28">
        <v>141400</v>
      </c>
      <c r="V2189" s="29">
        <v>0</v>
      </c>
      <c r="W2189" s="29">
        <v>12</v>
      </c>
      <c r="X2189" s="32">
        <f t="shared" si="510"/>
        <v>17</v>
      </c>
      <c r="Y2189" s="33">
        <f t="shared" si="511"/>
        <v>2667.8</v>
      </c>
      <c r="Z2189" s="33">
        <f t="shared" si="512"/>
        <v>131400.00000000003</v>
      </c>
      <c r="AA2189" s="33">
        <f t="shared" si="513"/>
        <v>141400</v>
      </c>
      <c r="AB2189" s="5">
        <v>12</v>
      </c>
      <c r="AC2189" s="6">
        <v>0</v>
      </c>
      <c r="AD2189" s="32">
        <v>0</v>
      </c>
      <c r="AE2189" s="67">
        <f t="shared" si="514"/>
        <v>0.70588235294117652</v>
      </c>
      <c r="AF2189" s="70">
        <f>IF(C2189=Sheet6!$E$3,Sheet6!$E$4,IF('January 2023'!C2189=Sheet6!$F$3,Sheet6!$F$4,IF('January 2023'!C2189=Sheet6!$G$3,Sheet6!$G$4,IF('January 2023'!C2189=Sheet6!$H$3,Sheet6!$H$4,IF('January 2023'!C2189=Sheet6!$I$3,Sheet6!$I$4,IF('January 2023'!C2189=Sheet6!$J$3,Sheet6!$J$4,IF('January 2023'!C2189=Sheet6!$K$3,Sheet6!$K$4,IF('January 2023'!C2189=Sheet6!$L$3,Sheet6!$L$4))))))))</f>
        <v>0.13382829726409717</v>
      </c>
      <c r="AG2189" s="74">
        <f t="shared" si="515"/>
        <v>0.58499254451363625</v>
      </c>
      <c r="AH2189" s="71">
        <v>0.81</v>
      </c>
      <c r="AI2189" s="72">
        <f t="shared" si="516"/>
        <v>0</v>
      </c>
      <c r="AJ2189" s="73">
        <f t="shared" si="517"/>
        <v>0.70588235294117652</v>
      </c>
      <c r="AK2189" s="73">
        <v>0.70834941809745677</v>
      </c>
      <c r="AL2189" s="95">
        <f t="shared" si="518"/>
        <v>0</v>
      </c>
      <c r="AM2189" s="107">
        <v>0</v>
      </c>
      <c r="AN2189" s="98">
        <f t="shared" si="519"/>
        <v>1026.1240000000189</v>
      </c>
      <c r="AO2189" s="99" t="e">
        <f>SUMIF([1]Sheet1!$AB:$AB,E2189,[1]Sheet1!$AA:$AA)</f>
        <v>#VALUE!</v>
      </c>
      <c r="AP2189" s="100" t="str">
        <f t="shared" si="520"/>
        <v/>
      </c>
      <c r="AQ2189" s="97">
        <f t="shared" si="521"/>
        <v>1</v>
      </c>
      <c r="AR2189" s="100">
        <f t="shared" si="522"/>
        <v>1.0761035007610347</v>
      </c>
      <c r="AS2189" s="101">
        <f t="shared" si="523"/>
        <v>0.37048747492977063</v>
      </c>
      <c r="AT2189" s="100">
        <v>0.13382829726409717</v>
      </c>
      <c r="AU2189" s="108">
        <f t="shared" si="524"/>
        <v>0</v>
      </c>
    </row>
    <row r="2190" spans="1:47" hidden="1">
      <c r="A2190" s="21">
        <v>44927</v>
      </c>
      <c r="B2190" s="23" t="s">
        <v>13</v>
      </c>
      <c r="C2190" s="23" t="s">
        <v>1697</v>
      </c>
      <c r="D2190" s="23" t="s">
        <v>1876</v>
      </c>
      <c r="E2190" s="23">
        <v>1000280113</v>
      </c>
      <c r="F2190" s="23" t="s">
        <v>32</v>
      </c>
      <c r="G2190" s="22">
        <v>1199849</v>
      </c>
      <c r="H2190" s="36" t="s">
        <v>278</v>
      </c>
      <c r="I2190" s="4" t="s">
        <v>3536</v>
      </c>
      <c r="J2190" s="4" t="s">
        <v>3573</v>
      </c>
      <c r="K2190" s="24">
        <v>4523.1290804700002</v>
      </c>
      <c r="L2190" s="24">
        <v>4523.1290804700002</v>
      </c>
      <c r="M2190" s="29">
        <v>0</v>
      </c>
      <c r="N2190" s="29">
        <v>0</v>
      </c>
      <c r="O2190" s="29">
        <v>21</v>
      </c>
      <c r="P2190" s="29">
        <v>0</v>
      </c>
      <c r="Q2190" s="29">
        <v>3615.0999999999995</v>
      </c>
      <c r="R2190" s="28">
        <v>0</v>
      </c>
      <c r="S2190" s="28">
        <v>179950.00000000003</v>
      </c>
      <c r="T2190" s="28">
        <v>0</v>
      </c>
      <c r="U2190" s="28">
        <v>181750</v>
      </c>
      <c r="V2190" s="29">
        <v>0</v>
      </c>
      <c r="W2190" s="29">
        <v>15</v>
      </c>
      <c r="X2190" s="32">
        <f t="shared" si="510"/>
        <v>21</v>
      </c>
      <c r="Y2190" s="33">
        <f t="shared" si="511"/>
        <v>3615.0999999999995</v>
      </c>
      <c r="Z2190" s="33">
        <f t="shared" si="512"/>
        <v>179950.00000000003</v>
      </c>
      <c r="AA2190" s="33">
        <f t="shared" si="513"/>
        <v>181750</v>
      </c>
      <c r="AB2190" s="5">
        <v>15</v>
      </c>
      <c r="AC2190" s="6">
        <v>0</v>
      </c>
      <c r="AD2190" s="32">
        <v>0</v>
      </c>
      <c r="AE2190" s="67">
        <f t="shared" si="514"/>
        <v>0.7142857142857143</v>
      </c>
      <c r="AF2190" s="70">
        <f>IF(C2190=Sheet6!$E$3,Sheet6!$E$4,IF('January 2023'!C2190=Sheet6!$F$3,Sheet6!$F$4,IF('January 2023'!C2190=Sheet6!$G$3,Sheet6!$G$4,IF('January 2023'!C2190=Sheet6!$H$3,Sheet6!$H$4,IF('January 2023'!C2190=Sheet6!$I$3,Sheet6!$I$4,IF('January 2023'!C2190=Sheet6!$J$3,Sheet6!$J$4,IF('January 2023'!C2190=Sheet6!$K$3,Sheet6!$K$4,IF('January 2023'!C2190=Sheet6!$L$3,Sheet6!$L$4))))))))</f>
        <v>0.13382829726409717</v>
      </c>
      <c r="AG2190" s="74">
        <f t="shared" si="515"/>
        <v>0.79924758628032633</v>
      </c>
      <c r="AH2190" s="71">
        <v>0.81</v>
      </c>
      <c r="AI2190" s="72">
        <f t="shared" si="516"/>
        <v>0</v>
      </c>
      <c r="AJ2190" s="73">
        <f t="shared" si="517"/>
        <v>0.7142857142857143</v>
      </c>
      <c r="AK2190" s="73">
        <v>0.70834941809745677</v>
      </c>
      <c r="AL2190" s="95">
        <f t="shared" si="518"/>
        <v>1</v>
      </c>
      <c r="AM2190" s="107">
        <v>0</v>
      </c>
      <c r="AN2190" s="98">
        <f t="shared" si="519"/>
        <v>48.634555180700772</v>
      </c>
      <c r="AO2190" s="99" t="e">
        <f>SUMIF([1]Sheet1!$AB:$AB,E2190,[1]Sheet1!$AA:$AA)</f>
        <v>#VALUE!</v>
      </c>
      <c r="AP2190" s="100" t="str">
        <f t="shared" si="520"/>
        <v/>
      </c>
      <c r="AQ2190" s="97">
        <f t="shared" si="521"/>
        <v>1</v>
      </c>
      <c r="AR2190" s="100">
        <f t="shared" si="522"/>
        <v>1.0100027785495969</v>
      </c>
      <c r="AS2190" s="101">
        <f t="shared" si="523"/>
        <v>0.19275771710781175</v>
      </c>
      <c r="AT2190" s="100">
        <v>0.13382829726409717</v>
      </c>
      <c r="AU2190" s="108">
        <f t="shared" si="524"/>
        <v>0</v>
      </c>
    </row>
    <row r="2191" spans="1:47" hidden="1">
      <c r="A2191" s="21">
        <v>44927</v>
      </c>
      <c r="B2191" s="23" t="s">
        <v>13</v>
      </c>
      <c r="C2191" s="23" t="s">
        <v>1697</v>
      </c>
      <c r="D2191" s="23" t="s">
        <v>1832</v>
      </c>
      <c r="E2191" s="23">
        <v>1000265853</v>
      </c>
      <c r="F2191" s="23" t="s">
        <v>32</v>
      </c>
      <c r="G2191" s="22">
        <v>1199849</v>
      </c>
      <c r="H2191" s="36" t="s">
        <v>278</v>
      </c>
      <c r="I2191" s="4" t="s">
        <v>3538</v>
      </c>
      <c r="J2191" s="4" t="s">
        <v>3575</v>
      </c>
      <c r="K2191" s="24">
        <v>4481.3999999999942</v>
      </c>
      <c r="L2191" s="24">
        <v>4481.3999999999942</v>
      </c>
      <c r="M2191" s="29">
        <v>0</v>
      </c>
      <c r="N2191" s="29">
        <v>0</v>
      </c>
      <c r="O2191" s="29">
        <v>11</v>
      </c>
      <c r="P2191" s="29">
        <v>0</v>
      </c>
      <c r="Q2191" s="29">
        <v>2673.7</v>
      </c>
      <c r="R2191" s="28">
        <v>0</v>
      </c>
      <c r="S2191" s="28">
        <v>127004.72</v>
      </c>
      <c r="T2191" s="28">
        <v>0</v>
      </c>
      <c r="U2191" s="28">
        <v>149000</v>
      </c>
      <c r="V2191" s="29">
        <v>0</v>
      </c>
      <c r="W2191" s="29">
        <v>9</v>
      </c>
      <c r="X2191" s="32">
        <f t="shared" si="510"/>
        <v>11</v>
      </c>
      <c r="Y2191" s="33">
        <f t="shared" si="511"/>
        <v>2673.7</v>
      </c>
      <c r="Z2191" s="33">
        <f t="shared" si="512"/>
        <v>127004.72</v>
      </c>
      <c r="AA2191" s="33">
        <f t="shared" si="513"/>
        <v>149000</v>
      </c>
      <c r="AB2191" s="5">
        <v>9</v>
      </c>
      <c r="AC2191" s="6">
        <v>0</v>
      </c>
      <c r="AD2191" s="32">
        <v>0</v>
      </c>
      <c r="AE2191" s="67">
        <f t="shared" si="514"/>
        <v>0.81818181818181823</v>
      </c>
      <c r="AF2191" s="70">
        <f>IF(C2191=Sheet6!$E$3,Sheet6!$E$4,IF('January 2023'!C2191=Sheet6!$F$3,Sheet6!$F$4,IF('January 2023'!C2191=Sheet6!$G$3,Sheet6!$G$4,IF('January 2023'!C2191=Sheet6!$H$3,Sheet6!$H$4,IF('January 2023'!C2191=Sheet6!$I$3,Sheet6!$I$4,IF('January 2023'!C2191=Sheet6!$J$3,Sheet6!$J$4,IF('January 2023'!C2191=Sheet6!$K$3,Sheet6!$K$4,IF('January 2023'!C2191=Sheet6!$L$3,Sheet6!$L$4))))))))</f>
        <v>0.13382829726409717</v>
      </c>
      <c r="AG2191" s="74">
        <f t="shared" si="515"/>
        <v>0.59662159146695304</v>
      </c>
      <c r="AH2191" s="71">
        <v>0.81</v>
      </c>
      <c r="AI2191" s="72">
        <f t="shared" si="516"/>
        <v>0</v>
      </c>
      <c r="AJ2191" s="73">
        <f t="shared" si="517"/>
        <v>0.81818181818181823</v>
      </c>
      <c r="AK2191" s="73">
        <v>0.70834941809745677</v>
      </c>
      <c r="AL2191" s="95">
        <f t="shared" si="518"/>
        <v>1</v>
      </c>
      <c r="AM2191" s="107">
        <v>0</v>
      </c>
      <c r="AN2191" s="98">
        <f t="shared" si="519"/>
        <v>956.23399999999583</v>
      </c>
      <c r="AO2191" s="99" t="e">
        <f>SUMIF([1]Sheet1!$AB:$AB,E2191,[1]Sheet1!$AA:$AA)</f>
        <v>#VALUE!</v>
      </c>
      <c r="AP2191" s="100" t="str">
        <f t="shared" si="520"/>
        <v/>
      </c>
      <c r="AQ2191" s="97">
        <f t="shared" si="521"/>
        <v>1</v>
      </c>
      <c r="AR2191" s="100">
        <f t="shared" si="522"/>
        <v>1.1731847446299632</v>
      </c>
      <c r="AS2191" s="101">
        <f t="shared" si="523"/>
        <v>0.30005265057412045</v>
      </c>
      <c r="AT2191" s="100">
        <v>0.13382829726409717</v>
      </c>
      <c r="AU2191" s="108">
        <f t="shared" si="524"/>
        <v>0</v>
      </c>
    </row>
    <row r="2192" spans="1:47" hidden="1">
      <c r="A2192" s="21">
        <v>44927</v>
      </c>
      <c r="B2192" s="22" t="s">
        <v>13</v>
      </c>
      <c r="C2192" s="22" t="s">
        <v>1697</v>
      </c>
      <c r="D2192" s="22" t="s">
        <v>1913</v>
      </c>
      <c r="E2192" s="22">
        <v>1000280936</v>
      </c>
      <c r="F2192" s="22" t="s">
        <v>32</v>
      </c>
      <c r="G2192" s="22">
        <v>1199849</v>
      </c>
      <c r="H2192" s="36" t="s">
        <v>278</v>
      </c>
      <c r="I2192" s="4" t="s">
        <v>3537</v>
      </c>
      <c r="J2192" s="4" t="s">
        <v>3574</v>
      </c>
      <c r="K2192" s="25">
        <v>4454.5968216749998</v>
      </c>
      <c r="L2192" s="25">
        <v>4454.5968216749998</v>
      </c>
      <c r="M2192" s="26">
        <v>0</v>
      </c>
      <c r="N2192" s="26">
        <v>0</v>
      </c>
      <c r="O2192" s="26">
        <v>17</v>
      </c>
      <c r="P2192" s="26">
        <v>0</v>
      </c>
      <c r="Q2192" s="26">
        <v>4118.5</v>
      </c>
      <c r="R2192" s="27">
        <v>0</v>
      </c>
      <c r="S2192" s="27">
        <v>202800</v>
      </c>
      <c r="T2192" s="28">
        <v>0</v>
      </c>
      <c r="U2192" s="27">
        <v>202800</v>
      </c>
      <c r="V2192" s="29">
        <v>0</v>
      </c>
      <c r="W2192" s="26">
        <v>9</v>
      </c>
      <c r="X2192" s="30">
        <f t="shared" si="510"/>
        <v>17</v>
      </c>
      <c r="Y2192" s="31">
        <f t="shared" si="511"/>
        <v>4118.5</v>
      </c>
      <c r="Z2192" s="31">
        <f t="shared" si="512"/>
        <v>202800</v>
      </c>
      <c r="AA2192" s="31">
        <f t="shared" si="513"/>
        <v>202800</v>
      </c>
      <c r="AB2192" s="5">
        <v>9</v>
      </c>
      <c r="AC2192" s="6">
        <v>0</v>
      </c>
      <c r="AD2192" s="30">
        <v>0</v>
      </c>
      <c r="AE2192" s="67">
        <f t="shared" si="514"/>
        <v>0.52941176470588236</v>
      </c>
      <c r="AF2192" s="70">
        <f>IF(C2192=Sheet6!$E$3,Sheet6!$E$4,IF('January 2023'!C2192=Sheet6!$F$3,Sheet6!$F$4,IF('January 2023'!C2192=Sheet6!$G$3,Sheet6!$G$4,IF('January 2023'!C2192=Sheet6!$H$3,Sheet6!$H$4,IF('January 2023'!C2192=Sheet6!$I$3,Sheet6!$I$4,IF('January 2023'!C2192=Sheet6!$J$3,Sheet6!$J$4,IF('January 2023'!C2192=Sheet6!$K$3,Sheet6!$K$4,IF('January 2023'!C2192=Sheet6!$L$3,Sheet6!$L$4))))))))</f>
        <v>0.13382829726409717</v>
      </c>
      <c r="AG2192" s="74">
        <f t="shared" si="515"/>
        <v>0.92455056313073425</v>
      </c>
      <c r="AH2192" s="71">
        <v>0.81</v>
      </c>
      <c r="AI2192" s="72">
        <f t="shared" si="516"/>
        <v>1</v>
      </c>
      <c r="AJ2192" s="73">
        <f t="shared" si="517"/>
        <v>0.52941176470588236</v>
      </c>
      <c r="AK2192" s="73">
        <v>0.70834941809745677</v>
      </c>
      <c r="AL2192" s="95">
        <f t="shared" si="518"/>
        <v>0</v>
      </c>
      <c r="AM2192" s="107">
        <v>0</v>
      </c>
      <c r="AN2192" s="98">
        <f t="shared" si="519"/>
        <v>0</v>
      </c>
      <c r="AO2192" s="99" t="e">
        <f>SUMIF([1]Sheet1!$AB:$AB,E2192,[1]Sheet1!$AA:$AA)</f>
        <v>#VALUE!</v>
      </c>
      <c r="AP2192" s="100">
        <f t="shared" si="520"/>
        <v>1</v>
      </c>
      <c r="AQ2192" s="97">
        <f t="shared" si="521"/>
        <v>0</v>
      </c>
      <c r="AR2192" s="100">
        <f t="shared" si="522"/>
        <v>1</v>
      </c>
      <c r="AS2192" s="101">
        <f t="shared" si="523"/>
        <v>7.5449436869265751E-2</v>
      </c>
      <c r="AT2192" s="100">
        <v>0.13382829726409717</v>
      </c>
      <c r="AU2192" s="108">
        <f t="shared" si="524"/>
        <v>1</v>
      </c>
    </row>
    <row r="2193" spans="1:47" hidden="1">
      <c r="A2193" s="21">
        <v>44927</v>
      </c>
      <c r="B2193" s="23" t="s">
        <v>13</v>
      </c>
      <c r="C2193" s="23" t="s">
        <v>1697</v>
      </c>
      <c r="D2193" s="23" t="s">
        <v>1867</v>
      </c>
      <c r="E2193" s="23">
        <v>1000280765</v>
      </c>
      <c r="F2193" s="23" t="s">
        <v>32</v>
      </c>
      <c r="G2193" s="22">
        <v>1199849</v>
      </c>
      <c r="H2193" s="36" t="s">
        <v>278</v>
      </c>
      <c r="I2193" s="4" t="s">
        <v>3537</v>
      </c>
      <c r="J2193" s="4" t="s">
        <v>3574</v>
      </c>
      <c r="K2193" s="24">
        <v>4422</v>
      </c>
      <c r="L2193" s="24">
        <v>4422</v>
      </c>
      <c r="M2193" s="29">
        <v>0</v>
      </c>
      <c r="N2193" s="29">
        <v>0</v>
      </c>
      <c r="O2193" s="29">
        <v>10</v>
      </c>
      <c r="P2193" s="29">
        <v>0</v>
      </c>
      <c r="Q2193" s="29">
        <v>1399.2</v>
      </c>
      <c r="R2193" s="28">
        <v>0</v>
      </c>
      <c r="S2193" s="28">
        <v>68900</v>
      </c>
      <c r="T2193" s="28">
        <v>0</v>
      </c>
      <c r="U2193" s="28">
        <v>68900</v>
      </c>
      <c r="V2193" s="29">
        <v>0</v>
      </c>
      <c r="W2193" s="29">
        <v>7</v>
      </c>
      <c r="X2193" s="32">
        <f t="shared" si="510"/>
        <v>10</v>
      </c>
      <c r="Y2193" s="33">
        <f t="shared" si="511"/>
        <v>1399.2</v>
      </c>
      <c r="Z2193" s="33">
        <f t="shared" si="512"/>
        <v>68900</v>
      </c>
      <c r="AA2193" s="33">
        <f t="shared" si="513"/>
        <v>68900</v>
      </c>
      <c r="AB2193" s="5">
        <v>7</v>
      </c>
      <c r="AC2193" s="6">
        <v>0</v>
      </c>
      <c r="AD2193" s="32">
        <v>0</v>
      </c>
      <c r="AE2193" s="67">
        <f t="shared" si="514"/>
        <v>0.7</v>
      </c>
      <c r="AF2193" s="70">
        <f>IF(C2193=Sheet6!$E$3,Sheet6!$E$4,IF('January 2023'!C2193=Sheet6!$F$3,Sheet6!$F$4,IF('January 2023'!C2193=Sheet6!$G$3,Sheet6!$G$4,IF('January 2023'!C2193=Sheet6!$H$3,Sheet6!$H$4,IF('January 2023'!C2193=Sheet6!$I$3,Sheet6!$I$4,IF('January 2023'!C2193=Sheet6!$J$3,Sheet6!$J$4,IF('January 2023'!C2193=Sheet6!$K$3,Sheet6!$K$4,IF('January 2023'!C2193=Sheet6!$L$3,Sheet6!$L$4))))))))</f>
        <v>0.13382829726409717</v>
      </c>
      <c r="AG2193" s="74">
        <f t="shared" si="515"/>
        <v>0.31641791044776119</v>
      </c>
      <c r="AH2193" s="71">
        <v>0.81</v>
      </c>
      <c r="AI2193" s="72">
        <f t="shared" si="516"/>
        <v>0</v>
      </c>
      <c r="AJ2193" s="73">
        <f t="shared" si="517"/>
        <v>0.7</v>
      </c>
      <c r="AK2193" s="73">
        <v>0.70834941809745677</v>
      </c>
      <c r="AL2193" s="95">
        <f t="shared" si="518"/>
        <v>0</v>
      </c>
      <c r="AM2193" s="107">
        <v>0</v>
      </c>
      <c r="AN2193" s="98">
        <f t="shared" si="519"/>
        <v>2182.62</v>
      </c>
      <c r="AO2193" s="99" t="e">
        <f>SUMIF([1]Sheet1!$AB:$AB,E2193,[1]Sheet1!$AA:$AA)</f>
        <v>#VALUE!</v>
      </c>
      <c r="AP2193" s="100" t="str">
        <f t="shared" si="520"/>
        <v/>
      </c>
      <c r="AQ2193" s="97">
        <f t="shared" si="521"/>
        <v>1</v>
      </c>
      <c r="AR2193" s="100">
        <f t="shared" si="522"/>
        <v>1</v>
      </c>
      <c r="AS2193" s="101">
        <f t="shared" si="523"/>
        <v>0.68358208955223887</v>
      </c>
      <c r="AT2193" s="100">
        <v>0.13382829726409717</v>
      </c>
      <c r="AU2193" s="108">
        <f t="shared" si="524"/>
        <v>0</v>
      </c>
    </row>
    <row r="2194" spans="1:47" hidden="1">
      <c r="A2194" s="21">
        <v>44927</v>
      </c>
      <c r="B2194" s="22" t="s">
        <v>13</v>
      </c>
      <c r="C2194" s="22" t="s">
        <v>1697</v>
      </c>
      <c r="D2194" s="22" t="s">
        <v>2037</v>
      </c>
      <c r="E2194" s="22">
        <v>1000280450</v>
      </c>
      <c r="F2194" s="22" t="s">
        <v>32</v>
      </c>
      <c r="G2194" s="22">
        <v>1199849</v>
      </c>
      <c r="H2194" s="36" t="s">
        <v>278</v>
      </c>
      <c r="I2194" s="4" t="s">
        <v>3537</v>
      </c>
      <c r="J2194" s="4" t="s">
        <v>3574</v>
      </c>
      <c r="K2194" s="25">
        <v>4385.5999999999767</v>
      </c>
      <c r="L2194" s="25">
        <v>4385.5999999999767</v>
      </c>
      <c r="M2194" s="26">
        <v>0</v>
      </c>
      <c r="N2194" s="26">
        <v>0</v>
      </c>
      <c r="O2194" s="26">
        <v>13</v>
      </c>
      <c r="P2194" s="26">
        <v>0</v>
      </c>
      <c r="Q2194" s="26">
        <v>6813.8</v>
      </c>
      <c r="R2194" s="27">
        <v>0</v>
      </c>
      <c r="S2194" s="27">
        <v>335535.35000000003</v>
      </c>
      <c r="T2194" s="28">
        <v>0</v>
      </c>
      <c r="U2194" s="27">
        <v>165400</v>
      </c>
      <c r="V2194" s="29">
        <v>0</v>
      </c>
      <c r="W2194" s="26">
        <v>11</v>
      </c>
      <c r="X2194" s="30">
        <f t="shared" si="510"/>
        <v>13</v>
      </c>
      <c r="Y2194" s="31">
        <f t="shared" si="511"/>
        <v>6813.8</v>
      </c>
      <c r="Z2194" s="31">
        <f t="shared" si="512"/>
        <v>335535.35000000003</v>
      </c>
      <c r="AA2194" s="31">
        <f t="shared" si="513"/>
        <v>165400</v>
      </c>
      <c r="AB2194" s="5">
        <v>11</v>
      </c>
      <c r="AC2194" s="6">
        <v>0</v>
      </c>
      <c r="AD2194" s="30">
        <v>0</v>
      </c>
      <c r="AE2194" s="67">
        <f t="shared" si="514"/>
        <v>0.84615384615384615</v>
      </c>
      <c r="AF2194" s="70">
        <f>IF(C2194=Sheet6!$E$3,Sheet6!$E$4,IF('January 2023'!C2194=Sheet6!$F$3,Sheet6!$F$4,IF('January 2023'!C2194=Sheet6!$G$3,Sheet6!$G$4,IF('January 2023'!C2194=Sheet6!$H$3,Sheet6!$H$4,IF('January 2023'!C2194=Sheet6!$I$3,Sheet6!$I$4,IF('January 2023'!C2194=Sheet6!$J$3,Sheet6!$J$4,IF('January 2023'!C2194=Sheet6!$K$3,Sheet6!$K$4,IF('January 2023'!C2194=Sheet6!$L$3,Sheet6!$L$4))))))))</f>
        <v>0.13382829726409717</v>
      </c>
      <c r="AG2194" s="74">
        <f t="shared" si="515"/>
        <v>1.5536756658154041</v>
      </c>
      <c r="AH2194" s="71">
        <v>0.81</v>
      </c>
      <c r="AI2194" s="72">
        <f t="shared" si="516"/>
        <v>1</v>
      </c>
      <c r="AJ2194" s="73">
        <f t="shared" si="517"/>
        <v>0.84615384615384615</v>
      </c>
      <c r="AK2194" s="73">
        <v>0.70834941809745677</v>
      </c>
      <c r="AL2194" s="95">
        <f t="shared" si="518"/>
        <v>1</v>
      </c>
      <c r="AM2194" s="107">
        <v>0</v>
      </c>
      <c r="AN2194" s="98">
        <f t="shared" si="519"/>
        <v>0</v>
      </c>
      <c r="AO2194" s="99" t="e">
        <f>SUMIF([1]Sheet1!$AB:$AB,E2194,[1]Sheet1!$AA:$AA)</f>
        <v>#VALUE!</v>
      </c>
      <c r="AP2194" s="100">
        <f t="shared" si="520"/>
        <v>1</v>
      </c>
      <c r="AQ2194" s="97">
        <f t="shared" si="521"/>
        <v>0</v>
      </c>
      <c r="AR2194" s="100">
        <f t="shared" si="522"/>
        <v>0.49294358999729831</v>
      </c>
      <c r="AS2194" s="101">
        <f t="shared" si="523"/>
        <v>0.23412553960151194</v>
      </c>
      <c r="AT2194" s="100">
        <v>0.13382829726409717</v>
      </c>
      <c r="AU2194" s="108">
        <f t="shared" si="524"/>
        <v>0</v>
      </c>
    </row>
    <row r="2195" spans="1:47" hidden="1">
      <c r="A2195" s="21">
        <v>44927</v>
      </c>
      <c r="B2195" s="22" t="s">
        <v>13</v>
      </c>
      <c r="C2195" s="22" t="s">
        <v>1697</v>
      </c>
      <c r="D2195" s="22" t="s">
        <v>1888</v>
      </c>
      <c r="E2195" s="22">
        <v>1000265895</v>
      </c>
      <c r="F2195" s="22" t="s">
        <v>32</v>
      </c>
      <c r="G2195" s="22">
        <v>1199849</v>
      </c>
      <c r="H2195" s="36" t="s">
        <v>278</v>
      </c>
      <c r="I2195" s="4" t="s">
        <v>3537</v>
      </c>
      <c r="J2195" s="4" t="s">
        <v>3574</v>
      </c>
      <c r="K2195" s="25">
        <v>4384.8000000000175</v>
      </c>
      <c r="L2195" s="25">
        <v>4384.8000000000175</v>
      </c>
      <c r="M2195" s="26">
        <v>0</v>
      </c>
      <c r="N2195" s="26">
        <v>0</v>
      </c>
      <c r="O2195" s="26">
        <v>8</v>
      </c>
      <c r="P2195" s="26">
        <v>0</v>
      </c>
      <c r="Q2195" s="26">
        <v>741.4</v>
      </c>
      <c r="R2195" s="27">
        <v>0</v>
      </c>
      <c r="S2195" s="27">
        <v>36519.729999999996</v>
      </c>
      <c r="T2195" s="28">
        <v>0</v>
      </c>
      <c r="U2195" s="27">
        <v>54519.729999999996</v>
      </c>
      <c r="V2195" s="29">
        <v>0</v>
      </c>
      <c r="W2195" s="26">
        <v>4</v>
      </c>
      <c r="X2195" s="30">
        <f t="shared" si="510"/>
        <v>8</v>
      </c>
      <c r="Y2195" s="31">
        <f t="shared" si="511"/>
        <v>741.4</v>
      </c>
      <c r="Z2195" s="31">
        <f t="shared" si="512"/>
        <v>36519.729999999996</v>
      </c>
      <c r="AA2195" s="31">
        <f t="shared" si="513"/>
        <v>54519.729999999996</v>
      </c>
      <c r="AB2195" s="5">
        <v>4</v>
      </c>
      <c r="AC2195" s="6">
        <v>0</v>
      </c>
      <c r="AD2195" s="30">
        <v>0</v>
      </c>
      <c r="AE2195" s="67">
        <f t="shared" si="514"/>
        <v>0.5</v>
      </c>
      <c r="AF2195" s="70">
        <f>IF(C2195=Sheet6!$E$3,Sheet6!$E$4,IF('January 2023'!C2195=Sheet6!$F$3,Sheet6!$F$4,IF('January 2023'!C2195=Sheet6!$G$3,Sheet6!$G$4,IF('January 2023'!C2195=Sheet6!$H$3,Sheet6!$H$4,IF('January 2023'!C2195=Sheet6!$I$3,Sheet6!$I$4,IF('January 2023'!C2195=Sheet6!$J$3,Sheet6!$J$4,IF('January 2023'!C2195=Sheet6!$K$3,Sheet6!$K$4,IF('January 2023'!C2195=Sheet6!$L$3,Sheet6!$L$4))))))))</f>
        <v>0.13382829726409717</v>
      </c>
      <c r="AG2195" s="74">
        <f t="shared" si="515"/>
        <v>0.16908410873928048</v>
      </c>
      <c r="AH2195" s="71">
        <v>0.81</v>
      </c>
      <c r="AI2195" s="72">
        <f t="shared" si="516"/>
        <v>0</v>
      </c>
      <c r="AJ2195" s="73">
        <f t="shared" si="517"/>
        <v>0.5</v>
      </c>
      <c r="AK2195" s="73">
        <v>0.70834941809745677</v>
      </c>
      <c r="AL2195" s="95">
        <f t="shared" si="518"/>
        <v>0</v>
      </c>
      <c r="AM2195" s="107">
        <v>0</v>
      </c>
      <c r="AN2195" s="98">
        <f t="shared" si="519"/>
        <v>2810.2880000000141</v>
      </c>
      <c r="AO2195" s="99" t="e">
        <f>SUMIF([1]Sheet1!$AB:$AB,E2195,[1]Sheet1!$AA:$AA)</f>
        <v>#VALUE!</v>
      </c>
      <c r="AP2195" s="100" t="str">
        <f t="shared" si="520"/>
        <v/>
      </c>
      <c r="AQ2195" s="97">
        <f t="shared" si="521"/>
        <v>1</v>
      </c>
      <c r="AR2195" s="100">
        <f t="shared" si="522"/>
        <v>1.4928842573589673</v>
      </c>
      <c r="AS2195" s="101">
        <f t="shared" si="523"/>
        <v>0.74757699589355631</v>
      </c>
      <c r="AT2195" s="100">
        <v>0.13382829726409717</v>
      </c>
      <c r="AU2195" s="108">
        <f t="shared" si="524"/>
        <v>0</v>
      </c>
    </row>
    <row r="2196" spans="1:47" hidden="1">
      <c r="A2196" s="21">
        <v>44927</v>
      </c>
      <c r="B2196" s="23" t="s">
        <v>13</v>
      </c>
      <c r="C2196" s="23" t="s">
        <v>1697</v>
      </c>
      <c r="D2196" s="23" t="s">
        <v>1859</v>
      </c>
      <c r="E2196" s="23">
        <v>1000265940</v>
      </c>
      <c r="F2196" s="23" t="s">
        <v>32</v>
      </c>
      <c r="G2196" s="22">
        <v>1199849</v>
      </c>
      <c r="H2196" s="36" t="s">
        <v>278</v>
      </c>
      <c r="I2196" s="4" t="s">
        <v>3537</v>
      </c>
      <c r="J2196" s="4" t="s">
        <v>3574</v>
      </c>
      <c r="K2196" s="24">
        <v>4309.7200000000012</v>
      </c>
      <c r="L2196" s="24">
        <v>4309.7200000000012</v>
      </c>
      <c r="M2196" s="29">
        <v>0</v>
      </c>
      <c r="N2196" s="29">
        <v>0</v>
      </c>
      <c r="O2196" s="29">
        <v>19</v>
      </c>
      <c r="P2196" s="29">
        <v>0</v>
      </c>
      <c r="Q2196" s="29">
        <v>8087.5999999999995</v>
      </c>
      <c r="R2196" s="28">
        <v>0</v>
      </c>
      <c r="S2196" s="28">
        <v>398300</v>
      </c>
      <c r="T2196" s="28">
        <v>0</v>
      </c>
      <c r="U2196" s="28">
        <v>405800</v>
      </c>
      <c r="V2196" s="29">
        <v>0</v>
      </c>
      <c r="W2196" s="29">
        <v>15</v>
      </c>
      <c r="X2196" s="32">
        <f t="shared" si="510"/>
        <v>19</v>
      </c>
      <c r="Y2196" s="33">
        <f t="shared" si="511"/>
        <v>8087.5999999999995</v>
      </c>
      <c r="Z2196" s="33">
        <f t="shared" si="512"/>
        <v>398300</v>
      </c>
      <c r="AA2196" s="33">
        <f t="shared" si="513"/>
        <v>405800</v>
      </c>
      <c r="AB2196" s="5">
        <v>15</v>
      </c>
      <c r="AC2196" s="6">
        <v>0</v>
      </c>
      <c r="AD2196" s="32">
        <v>0</v>
      </c>
      <c r="AE2196" s="67">
        <f t="shared" si="514"/>
        <v>0.78947368421052633</v>
      </c>
      <c r="AF2196" s="70">
        <f>IF(C2196=Sheet6!$E$3,Sheet6!$E$4,IF('January 2023'!C2196=Sheet6!$F$3,Sheet6!$F$4,IF('January 2023'!C2196=Sheet6!$G$3,Sheet6!$G$4,IF('January 2023'!C2196=Sheet6!$H$3,Sheet6!$H$4,IF('January 2023'!C2196=Sheet6!$I$3,Sheet6!$I$4,IF('January 2023'!C2196=Sheet6!$J$3,Sheet6!$J$4,IF('January 2023'!C2196=Sheet6!$K$3,Sheet6!$K$4,IF('January 2023'!C2196=Sheet6!$L$3,Sheet6!$L$4))))))))</f>
        <v>0.13382829726409717</v>
      </c>
      <c r="AG2196" s="74">
        <f t="shared" si="515"/>
        <v>1.8765952312447205</v>
      </c>
      <c r="AH2196" s="71">
        <v>0.81</v>
      </c>
      <c r="AI2196" s="72">
        <f t="shared" si="516"/>
        <v>1</v>
      </c>
      <c r="AJ2196" s="73">
        <f t="shared" si="517"/>
        <v>0.78947368421052633</v>
      </c>
      <c r="AK2196" s="73">
        <v>0.70834941809745677</v>
      </c>
      <c r="AL2196" s="95">
        <f t="shared" si="518"/>
        <v>1</v>
      </c>
      <c r="AM2196" s="107">
        <v>0</v>
      </c>
      <c r="AN2196" s="98">
        <f t="shared" si="519"/>
        <v>0</v>
      </c>
      <c r="AO2196" s="99" t="e">
        <f>SUMIF([1]Sheet1!$AB:$AB,E2196,[1]Sheet1!$AA:$AA)</f>
        <v>#VALUE!</v>
      </c>
      <c r="AP2196" s="100">
        <f t="shared" si="520"/>
        <v>1</v>
      </c>
      <c r="AQ2196" s="97">
        <f t="shared" si="521"/>
        <v>0</v>
      </c>
      <c r="AR2196" s="100">
        <f t="shared" si="522"/>
        <v>1.0188300276173738</v>
      </c>
      <c r="AS2196" s="101">
        <f t="shared" si="523"/>
        <v>-0.91193157127569058</v>
      </c>
      <c r="AT2196" s="100">
        <v>0.13382829726409717</v>
      </c>
      <c r="AU2196" s="108">
        <f t="shared" si="524"/>
        <v>1</v>
      </c>
    </row>
    <row r="2197" spans="1:47" hidden="1">
      <c r="A2197" s="21">
        <v>44927</v>
      </c>
      <c r="B2197" s="22" t="s">
        <v>13</v>
      </c>
      <c r="C2197" s="22" t="s">
        <v>1697</v>
      </c>
      <c r="D2197" s="22" t="s">
        <v>1839</v>
      </c>
      <c r="E2197" s="22">
        <v>1000280778</v>
      </c>
      <c r="F2197" s="22" t="s">
        <v>32</v>
      </c>
      <c r="G2197" s="22">
        <v>1199849</v>
      </c>
      <c r="H2197" s="36" t="s">
        <v>278</v>
      </c>
      <c r="I2197" s="4" t="s">
        <v>3537</v>
      </c>
      <c r="J2197" s="4" t="s">
        <v>3574</v>
      </c>
      <c r="K2197" s="25">
        <v>4217.3899999999994</v>
      </c>
      <c r="L2197" s="25">
        <v>4217.3899999999994</v>
      </c>
      <c r="M2197" s="26">
        <v>0</v>
      </c>
      <c r="N2197" s="26">
        <v>0</v>
      </c>
      <c r="O2197" s="26">
        <v>20</v>
      </c>
      <c r="P2197" s="26">
        <v>0</v>
      </c>
      <c r="Q2197" s="26">
        <v>3193.5</v>
      </c>
      <c r="R2197" s="27">
        <v>0</v>
      </c>
      <c r="S2197" s="27">
        <v>157278</v>
      </c>
      <c r="T2197" s="28">
        <v>0</v>
      </c>
      <c r="U2197" s="27">
        <v>163000</v>
      </c>
      <c r="V2197" s="29">
        <v>0</v>
      </c>
      <c r="W2197" s="26">
        <v>12</v>
      </c>
      <c r="X2197" s="30">
        <f t="shared" si="510"/>
        <v>20</v>
      </c>
      <c r="Y2197" s="31">
        <f t="shared" si="511"/>
        <v>3193.5</v>
      </c>
      <c r="Z2197" s="31">
        <f t="shared" si="512"/>
        <v>157278</v>
      </c>
      <c r="AA2197" s="31">
        <f t="shared" si="513"/>
        <v>163000</v>
      </c>
      <c r="AB2197" s="5">
        <v>12</v>
      </c>
      <c r="AC2197" s="6">
        <v>0</v>
      </c>
      <c r="AD2197" s="30">
        <v>0</v>
      </c>
      <c r="AE2197" s="67">
        <f t="shared" si="514"/>
        <v>0.6</v>
      </c>
      <c r="AF2197" s="70">
        <f>IF(C2197=Sheet6!$E$3,Sheet6!$E$4,IF('January 2023'!C2197=Sheet6!$F$3,Sheet6!$F$4,IF('January 2023'!C2197=Sheet6!$G$3,Sheet6!$G$4,IF('January 2023'!C2197=Sheet6!$H$3,Sheet6!$H$4,IF('January 2023'!C2197=Sheet6!$I$3,Sheet6!$I$4,IF('January 2023'!C2197=Sheet6!$J$3,Sheet6!$J$4,IF('January 2023'!C2197=Sheet6!$K$3,Sheet6!$K$4,IF('January 2023'!C2197=Sheet6!$L$3,Sheet6!$L$4))))))))</f>
        <v>0.13382829726409717</v>
      </c>
      <c r="AG2197" s="74">
        <f t="shared" si="515"/>
        <v>0.75722188367687138</v>
      </c>
      <c r="AH2197" s="71">
        <v>0.81</v>
      </c>
      <c r="AI2197" s="72">
        <f t="shared" si="516"/>
        <v>0</v>
      </c>
      <c r="AJ2197" s="73">
        <f t="shared" si="517"/>
        <v>0.6</v>
      </c>
      <c r="AK2197" s="73">
        <v>0.70834941809745677</v>
      </c>
      <c r="AL2197" s="95">
        <f t="shared" si="518"/>
        <v>0</v>
      </c>
      <c r="AM2197" s="107">
        <v>0</v>
      </c>
      <c r="AN2197" s="98">
        <f t="shared" si="519"/>
        <v>222.58589999999958</v>
      </c>
      <c r="AO2197" s="99" t="e">
        <f>SUMIF([1]Sheet1!$AB:$AB,E2197,[1]Sheet1!$AA:$AA)</f>
        <v>#VALUE!</v>
      </c>
      <c r="AP2197" s="100" t="str">
        <f t="shared" si="520"/>
        <v/>
      </c>
      <c r="AQ2197" s="97">
        <f t="shared" si="521"/>
        <v>1</v>
      </c>
      <c r="AR2197" s="100">
        <f t="shared" si="522"/>
        <v>1.0363814392349853</v>
      </c>
      <c r="AS2197" s="101">
        <f t="shared" si="523"/>
        <v>0.21522929437473748</v>
      </c>
      <c r="AT2197" s="100">
        <v>0.13382829726409717</v>
      </c>
      <c r="AU2197" s="108">
        <f t="shared" si="524"/>
        <v>0</v>
      </c>
    </row>
    <row r="2198" spans="1:47" hidden="1">
      <c r="A2198" s="21">
        <v>44927</v>
      </c>
      <c r="B2198" s="22" t="s">
        <v>13</v>
      </c>
      <c r="C2198" s="22" t="s">
        <v>1697</v>
      </c>
      <c r="D2198" s="22" t="s">
        <v>1874</v>
      </c>
      <c r="E2198" s="22">
        <v>1000280610</v>
      </c>
      <c r="F2198" s="22" t="s">
        <v>32</v>
      </c>
      <c r="G2198" s="22">
        <v>1199849</v>
      </c>
      <c r="H2198" s="36" t="s">
        <v>278</v>
      </c>
      <c r="I2198" s="4" t="s">
        <v>3536</v>
      </c>
      <c r="J2198" s="4" t="s">
        <v>3573</v>
      </c>
      <c r="K2198" s="25">
        <v>4096.7599999999948</v>
      </c>
      <c r="L2198" s="25">
        <v>4096.7599999999948</v>
      </c>
      <c r="M2198" s="26">
        <v>0</v>
      </c>
      <c r="N2198" s="26">
        <v>0</v>
      </c>
      <c r="O2198" s="26">
        <v>11</v>
      </c>
      <c r="P2198" s="26">
        <v>0</v>
      </c>
      <c r="Q2198" s="26">
        <v>3066</v>
      </c>
      <c r="R2198" s="27">
        <v>0</v>
      </c>
      <c r="S2198" s="27">
        <v>150999.99999999997</v>
      </c>
      <c r="T2198" s="28">
        <v>0</v>
      </c>
      <c r="U2198" s="27">
        <v>151000</v>
      </c>
      <c r="V2198" s="29">
        <v>0</v>
      </c>
      <c r="W2198" s="26">
        <v>9</v>
      </c>
      <c r="X2198" s="30">
        <f t="shared" si="510"/>
        <v>11</v>
      </c>
      <c r="Y2198" s="31">
        <f t="shared" si="511"/>
        <v>3066</v>
      </c>
      <c r="Z2198" s="31">
        <f t="shared" si="512"/>
        <v>150999.99999999997</v>
      </c>
      <c r="AA2198" s="31">
        <f t="shared" si="513"/>
        <v>151000</v>
      </c>
      <c r="AB2198" s="5">
        <v>9</v>
      </c>
      <c r="AC2198" s="6">
        <v>0</v>
      </c>
      <c r="AD2198" s="30">
        <v>0</v>
      </c>
      <c r="AE2198" s="67">
        <f t="shared" si="514"/>
        <v>0.81818181818181823</v>
      </c>
      <c r="AF2198" s="70">
        <f>IF(C2198=Sheet6!$E$3,Sheet6!$E$4,IF('January 2023'!C2198=Sheet6!$F$3,Sheet6!$F$4,IF('January 2023'!C2198=Sheet6!$G$3,Sheet6!$G$4,IF('January 2023'!C2198=Sheet6!$H$3,Sheet6!$H$4,IF('January 2023'!C2198=Sheet6!$I$3,Sheet6!$I$4,IF('January 2023'!C2198=Sheet6!$J$3,Sheet6!$J$4,IF('January 2023'!C2198=Sheet6!$K$3,Sheet6!$K$4,IF('January 2023'!C2198=Sheet6!$L$3,Sheet6!$L$4))))))))</f>
        <v>0.13382829726409717</v>
      </c>
      <c r="AG2198" s="74">
        <f t="shared" si="515"/>
        <v>0.74839629365645144</v>
      </c>
      <c r="AH2198" s="71">
        <v>0.81</v>
      </c>
      <c r="AI2198" s="72">
        <f t="shared" si="516"/>
        <v>0</v>
      </c>
      <c r="AJ2198" s="73">
        <f t="shared" si="517"/>
        <v>0.81818181818181823</v>
      </c>
      <c r="AK2198" s="73">
        <v>0.70834941809745677</v>
      </c>
      <c r="AL2198" s="95">
        <f t="shared" si="518"/>
        <v>1</v>
      </c>
      <c r="AM2198" s="107">
        <v>0</v>
      </c>
      <c r="AN2198" s="98">
        <f t="shared" si="519"/>
        <v>252.37559999999576</v>
      </c>
      <c r="AO2198" s="99" t="e">
        <f>SUMIF([1]Sheet1!$AB:$AB,E2198,[1]Sheet1!$AA:$AA)</f>
        <v>#VALUE!</v>
      </c>
      <c r="AP2198" s="100" t="str">
        <f t="shared" si="520"/>
        <v/>
      </c>
      <c r="AQ2198" s="97">
        <f t="shared" si="521"/>
        <v>1</v>
      </c>
      <c r="AR2198" s="100">
        <f t="shared" si="522"/>
        <v>1.0000000000000002</v>
      </c>
      <c r="AS2198" s="101">
        <f t="shared" si="523"/>
        <v>0.25160370634354845</v>
      </c>
      <c r="AT2198" s="100">
        <v>0.13382829726409717</v>
      </c>
      <c r="AU2198" s="108">
        <f t="shared" si="524"/>
        <v>0</v>
      </c>
    </row>
    <row r="2199" spans="1:47" hidden="1">
      <c r="A2199" s="21">
        <v>44927</v>
      </c>
      <c r="B2199" s="22" t="s">
        <v>13</v>
      </c>
      <c r="C2199" s="22" t="s">
        <v>1697</v>
      </c>
      <c r="D2199" s="22" t="s">
        <v>1906</v>
      </c>
      <c r="E2199" s="22">
        <v>1001610690</v>
      </c>
      <c r="F2199" s="22" t="s">
        <v>32</v>
      </c>
      <c r="G2199" s="22">
        <v>1199849</v>
      </c>
      <c r="H2199" s="36" t="s">
        <v>278</v>
      </c>
      <c r="I2199" s="4" t="s">
        <v>3537</v>
      </c>
      <c r="J2199" s="4" t="s">
        <v>3574</v>
      </c>
      <c r="K2199" s="25">
        <v>4086.5599999999977</v>
      </c>
      <c r="L2199" s="25">
        <v>4086.5599999999977</v>
      </c>
      <c r="M2199" s="26">
        <v>0</v>
      </c>
      <c r="N2199" s="26">
        <v>0</v>
      </c>
      <c r="O2199" s="26">
        <v>8</v>
      </c>
      <c r="P2199" s="26">
        <v>0</v>
      </c>
      <c r="Q2199" s="26">
        <v>2731.2000000000003</v>
      </c>
      <c r="R2199" s="27">
        <v>0</v>
      </c>
      <c r="S2199" s="27">
        <v>134500.00000000003</v>
      </c>
      <c r="T2199" s="28">
        <v>0</v>
      </c>
      <c r="U2199" s="27">
        <v>134500</v>
      </c>
      <c r="V2199" s="29">
        <v>0</v>
      </c>
      <c r="W2199" s="26">
        <v>8</v>
      </c>
      <c r="X2199" s="30">
        <f t="shared" si="510"/>
        <v>8</v>
      </c>
      <c r="Y2199" s="31">
        <f t="shared" si="511"/>
        <v>2731.2000000000003</v>
      </c>
      <c r="Z2199" s="31">
        <f t="shared" si="512"/>
        <v>134500.00000000003</v>
      </c>
      <c r="AA2199" s="31">
        <f t="shared" si="513"/>
        <v>134500</v>
      </c>
      <c r="AB2199" s="5">
        <v>8</v>
      </c>
      <c r="AC2199" s="6">
        <v>0</v>
      </c>
      <c r="AD2199" s="30">
        <v>0</v>
      </c>
      <c r="AE2199" s="67">
        <f t="shared" si="514"/>
        <v>1</v>
      </c>
      <c r="AF2199" s="70">
        <f>IF(C2199=Sheet6!$E$3,Sheet6!$E$4,IF('January 2023'!C2199=Sheet6!$F$3,Sheet6!$F$4,IF('January 2023'!C2199=Sheet6!$G$3,Sheet6!$G$4,IF('January 2023'!C2199=Sheet6!$H$3,Sheet6!$H$4,IF('January 2023'!C2199=Sheet6!$I$3,Sheet6!$I$4,IF('January 2023'!C2199=Sheet6!$J$3,Sheet6!$J$4,IF('January 2023'!C2199=Sheet6!$K$3,Sheet6!$K$4,IF('January 2023'!C2199=Sheet6!$L$3,Sheet6!$L$4))))))))</f>
        <v>0.13382829726409717</v>
      </c>
      <c r="AG2199" s="74">
        <f t="shared" si="515"/>
        <v>0.66833718335225756</v>
      </c>
      <c r="AH2199" s="71">
        <v>0.81</v>
      </c>
      <c r="AI2199" s="72">
        <f t="shared" si="516"/>
        <v>0</v>
      </c>
      <c r="AJ2199" s="73">
        <f t="shared" si="517"/>
        <v>1</v>
      </c>
      <c r="AK2199" s="73">
        <v>0.70834941809745677</v>
      </c>
      <c r="AL2199" s="95">
        <f t="shared" si="518"/>
        <v>1</v>
      </c>
      <c r="AM2199" s="107">
        <v>0</v>
      </c>
      <c r="AN2199" s="98">
        <f t="shared" si="519"/>
        <v>578.91359999999804</v>
      </c>
      <c r="AO2199" s="99" t="e">
        <f>SUMIF([1]Sheet1!$AB:$AB,E2199,[1]Sheet1!$AA:$AA)</f>
        <v>#VALUE!</v>
      </c>
      <c r="AP2199" s="100" t="str">
        <f t="shared" si="520"/>
        <v/>
      </c>
      <c r="AQ2199" s="97">
        <f t="shared" si="521"/>
        <v>1</v>
      </c>
      <c r="AR2199" s="100">
        <f t="shared" si="522"/>
        <v>0.99999999999999978</v>
      </c>
      <c r="AS2199" s="101">
        <f t="shared" si="523"/>
        <v>0.33166281664774255</v>
      </c>
      <c r="AT2199" s="100">
        <v>0.13382829726409717</v>
      </c>
      <c r="AU2199" s="108">
        <f t="shared" si="524"/>
        <v>0</v>
      </c>
    </row>
    <row r="2200" spans="1:47" hidden="1">
      <c r="A2200" s="21">
        <v>44927</v>
      </c>
      <c r="B2200" s="22" t="s">
        <v>13</v>
      </c>
      <c r="C2200" s="22" t="s">
        <v>1697</v>
      </c>
      <c r="D2200" s="22" t="s">
        <v>1844</v>
      </c>
      <c r="E2200" s="22">
        <v>1001956906</v>
      </c>
      <c r="F2200" s="22" t="s">
        <v>32</v>
      </c>
      <c r="G2200" s="22">
        <v>1199849</v>
      </c>
      <c r="H2200" s="36" t="s">
        <v>278</v>
      </c>
      <c r="I2200" s="4" t="s">
        <v>3537</v>
      </c>
      <c r="J2200" s="4" t="s">
        <v>3574</v>
      </c>
      <c r="K2200" s="25">
        <v>3936.5799999999872</v>
      </c>
      <c r="L2200" s="25">
        <v>3936.5799999999872</v>
      </c>
      <c r="M2200" s="26">
        <v>0</v>
      </c>
      <c r="N2200" s="26">
        <v>0</v>
      </c>
      <c r="O2200" s="26">
        <v>7</v>
      </c>
      <c r="P2200" s="26">
        <v>0</v>
      </c>
      <c r="Q2200" s="26">
        <v>2345.5</v>
      </c>
      <c r="R2200" s="27">
        <v>0</v>
      </c>
      <c r="S2200" s="27">
        <v>115506.96</v>
      </c>
      <c r="T2200" s="28">
        <v>0</v>
      </c>
      <c r="U2200" s="27">
        <v>122025</v>
      </c>
      <c r="V2200" s="29">
        <v>0</v>
      </c>
      <c r="W2200" s="26">
        <v>6</v>
      </c>
      <c r="X2200" s="30">
        <f t="shared" si="510"/>
        <v>7</v>
      </c>
      <c r="Y2200" s="31">
        <f t="shared" si="511"/>
        <v>2345.5</v>
      </c>
      <c r="Z2200" s="31">
        <f t="shared" si="512"/>
        <v>115506.96</v>
      </c>
      <c r="AA2200" s="31">
        <f t="shared" si="513"/>
        <v>122025</v>
      </c>
      <c r="AB2200" s="5">
        <v>6</v>
      </c>
      <c r="AC2200" s="6">
        <v>0</v>
      </c>
      <c r="AD2200" s="30">
        <v>0</v>
      </c>
      <c r="AE2200" s="67">
        <f t="shared" si="514"/>
        <v>0.8571428571428571</v>
      </c>
      <c r="AF2200" s="70">
        <f>IF(C2200=Sheet6!$E$3,Sheet6!$E$4,IF('January 2023'!C2200=Sheet6!$F$3,Sheet6!$F$4,IF('January 2023'!C2200=Sheet6!$G$3,Sheet6!$G$4,IF('January 2023'!C2200=Sheet6!$H$3,Sheet6!$H$4,IF('January 2023'!C2200=Sheet6!$I$3,Sheet6!$I$4,IF('January 2023'!C2200=Sheet6!$J$3,Sheet6!$J$4,IF('January 2023'!C2200=Sheet6!$K$3,Sheet6!$K$4,IF('January 2023'!C2200=Sheet6!$L$3,Sheet6!$L$4))))))))</f>
        <v>0.13382829726409717</v>
      </c>
      <c r="AG2200" s="74">
        <f t="shared" si="515"/>
        <v>0.59582175390821668</v>
      </c>
      <c r="AH2200" s="71">
        <v>0.81</v>
      </c>
      <c r="AI2200" s="72">
        <f t="shared" si="516"/>
        <v>0</v>
      </c>
      <c r="AJ2200" s="73">
        <f t="shared" si="517"/>
        <v>0.8571428571428571</v>
      </c>
      <c r="AK2200" s="73">
        <v>0.70834941809745677</v>
      </c>
      <c r="AL2200" s="95">
        <f t="shared" si="518"/>
        <v>1</v>
      </c>
      <c r="AM2200" s="107">
        <v>0</v>
      </c>
      <c r="AN2200" s="98">
        <f t="shared" si="519"/>
        <v>843.1297999999897</v>
      </c>
      <c r="AO2200" s="99" t="e">
        <f>SUMIF([1]Sheet1!$AB:$AB,E2200,[1]Sheet1!$AA:$AA)</f>
        <v>#VALUE!</v>
      </c>
      <c r="AP2200" s="100" t="str">
        <f t="shared" si="520"/>
        <v/>
      </c>
      <c r="AQ2200" s="97">
        <f t="shared" si="521"/>
        <v>1</v>
      </c>
      <c r="AR2200" s="100">
        <f t="shared" si="522"/>
        <v>1.0564298463053654</v>
      </c>
      <c r="AS2200" s="101">
        <f t="shared" si="523"/>
        <v>0.37055611609334937</v>
      </c>
      <c r="AT2200" s="100">
        <v>0.13382829726409717</v>
      </c>
      <c r="AU2200" s="108">
        <f t="shared" si="524"/>
        <v>0</v>
      </c>
    </row>
    <row r="2201" spans="1:47" hidden="1">
      <c r="A2201" s="21">
        <v>44927</v>
      </c>
      <c r="B2201" s="22" t="s">
        <v>13</v>
      </c>
      <c r="C2201" s="22" t="s">
        <v>1697</v>
      </c>
      <c r="D2201" s="22" t="s">
        <v>1920</v>
      </c>
      <c r="E2201" s="22">
        <v>1001956910</v>
      </c>
      <c r="F2201" s="22" t="s">
        <v>32</v>
      </c>
      <c r="G2201" s="22">
        <v>1199849</v>
      </c>
      <c r="H2201" s="36" t="s">
        <v>278</v>
      </c>
      <c r="I2201" s="4" t="s">
        <v>3538</v>
      </c>
      <c r="J2201" s="4" t="s">
        <v>3575</v>
      </c>
      <c r="K2201" s="25">
        <v>3900.6900000000023</v>
      </c>
      <c r="L2201" s="25">
        <v>3900.6900000000023</v>
      </c>
      <c r="M2201" s="26">
        <v>0</v>
      </c>
      <c r="N2201" s="26">
        <v>0</v>
      </c>
      <c r="O2201" s="26">
        <v>8</v>
      </c>
      <c r="P2201" s="26">
        <v>0</v>
      </c>
      <c r="Q2201" s="26">
        <v>1278.8</v>
      </c>
      <c r="R2201" s="27">
        <v>0</v>
      </c>
      <c r="S2201" s="27">
        <v>62999.999999999993</v>
      </c>
      <c r="T2201" s="28">
        <v>0</v>
      </c>
      <c r="U2201" s="27">
        <v>69000</v>
      </c>
      <c r="V2201" s="29">
        <v>0</v>
      </c>
      <c r="W2201" s="26">
        <v>6</v>
      </c>
      <c r="X2201" s="30">
        <f t="shared" si="510"/>
        <v>8</v>
      </c>
      <c r="Y2201" s="31">
        <f t="shared" si="511"/>
        <v>1278.8</v>
      </c>
      <c r="Z2201" s="31">
        <f t="shared" si="512"/>
        <v>62999.999999999993</v>
      </c>
      <c r="AA2201" s="31">
        <f t="shared" si="513"/>
        <v>69000</v>
      </c>
      <c r="AB2201" s="5">
        <v>6</v>
      </c>
      <c r="AC2201" s="6">
        <v>0</v>
      </c>
      <c r="AD2201" s="30">
        <v>0</v>
      </c>
      <c r="AE2201" s="67">
        <f t="shared" si="514"/>
        <v>0.75</v>
      </c>
      <c r="AF2201" s="70">
        <f>IF(C2201=Sheet6!$E$3,Sheet6!$E$4,IF('January 2023'!C2201=Sheet6!$F$3,Sheet6!$F$4,IF('January 2023'!C2201=Sheet6!$G$3,Sheet6!$G$4,IF('January 2023'!C2201=Sheet6!$H$3,Sheet6!$H$4,IF('January 2023'!C2201=Sheet6!$I$3,Sheet6!$I$4,IF('January 2023'!C2201=Sheet6!$J$3,Sheet6!$J$4,IF('January 2023'!C2201=Sheet6!$K$3,Sheet6!$K$4,IF('January 2023'!C2201=Sheet6!$L$3,Sheet6!$L$4))))))))</f>
        <v>0.13382829726409717</v>
      </c>
      <c r="AG2201" s="74">
        <f t="shared" si="515"/>
        <v>0.32783943353611777</v>
      </c>
      <c r="AH2201" s="71">
        <v>0.81</v>
      </c>
      <c r="AI2201" s="72">
        <f t="shared" si="516"/>
        <v>0</v>
      </c>
      <c r="AJ2201" s="73">
        <f t="shared" si="517"/>
        <v>0.75</v>
      </c>
      <c r="AK2201" s="73">
        <v>0.70834941809745677</v>
      </c>
      <c r="AL2201" s="95">
        <f t="shared" si="518"/>
        <v>1</v>
      </c>
      <c r="AM2201" s="107">
        <v>0</v>
      </c>
      <c r="AN2201" s="98">
        <f t="shared" si="519"/>
        <v>1880.7589000000023</v>
      </c>
      <c r="AO2201" s="99" t="e">
        <f>SUMIF([1]Sheet1!$AB:$AB,E2201,[1]Sheet1!$AA:$AA)</f>
        <v>#VALUE!</v>
      </c>
      <c r="AP2201" s="100" t="str">
        <f t="shared" si="520"/>
        <v/>
      </c>
      <c r="AQ2201" s="97">
        <f t="shared" si="521"/>
        <v>1</v>
      </c>
      <c r="AR2201" s="100">
        <f t="shared" si="522"/>
        <v>1.0952380952380953</v>
      </c>
      <c r="AS2201" s="101">
        <f t="shared" si="523"/>
        <v>0.64093776326996621</v>
      </c>
      <c r="AT2201" s="100">
        <v>0.13382829726409717</v>
      </c>
      <c r="AU2201" s="108">
        <f t="shared" si="524"/>
        <v>0</v>
      </c>
    </row>
    <row r="2202" spans="1:47" hidden="1">
      <c r="A2202" s="21">
        <v>44927</v>
      </c>
      <c r="B2202" s="22" t="s">
        <v>13</v>
      </c>
      <c r="C2202" s="22" t="s">
        <v>1697</v>
      </c>
      <c r="D2202" s="22" t="s">
        <v>1964</v>
      </c>
      <c r="E2202" s="22">
        <v>1000280425</v>
      </c>
      <c r="F2202" s="22" t="s">
        <v>32</v>
      </c>
      <c r="G2202" s="22">
        <v>1199849</v>
      </c>
      <c r="H2202" s="36" t="s">
        <v>278</v>
      </c>
      <c r="I2202" s="4" t="s">
        <v>3537</v>
      </c>
      <c r="J2202" s="4" t="s">
        <v>3574</v>
      </c>
      <c r="K2202" s="25">
        <v>3851.7999999999884</v>
      </c>
      <c r="L2202" s="25">
        <v>3851.7999999999884</v>
      </c>
      <c r="M2202" s="26">
        <v>0</v>
      </c>
      <c r="N2202" s="26">
        <v>0</v>
      </c>
      <c r="O2202" s="26">
        <v>11</v>
      </c>
      <c r="P2202" s="26">
        <v>0</v>
      </c>
      <c r="Q2202" s="26">
        <v>2328.6999999999998</v>
      </c>
      <c r="R2202" s="27">
        <v>0</v>
      </c>
      <c r="S2202" s="27">
        <v>114739.69</v>
      </c>
      <c r="T2202" s="28">
        <v>0</v>
      </c>
      <c r="U2202" s="27">
        <v>123200</v>
      </c>
      <c r="V2202" s="29">
        <v>0</v>
      </c>
      <c r="W2202" s="26">
        <v>9</v>
      </c>
      <c r="X2202" s="30">
        <f t="shared" si="510"/>
        <v>11</v>
      </c>
      <c r="Y2202" s="31">
        <f t="shared" si="511"/>
        <v>2328.6999999999998</v>
      </c>
      <c r="Z2202" s="31">
        <f t="shared" si="512"/>
        <v>114739.69</v>
      </c>
      <c r="AA2202" s="31">
        <f t="shared" si="513"/>
        <v>123200</v>
      </c>
      <c r="AB2202" s="5">
        <v>9</v>
      </c>
      <c r="AC2202" s="6">
        <v>0</v>
      </c>
      <c r="AD2202" s="30">
        <v>0</v>
      </c>
      <c r="AE2202" s="67">
        <f t="shared" si="514"/>
        <v>0.81818181818181823</v>
      </c>
      <c r="AF2202" s="70">
        <f>IF(C2202=Sheet6!$E$3,Sheet6!$E$4,IF('January 2023'!C2202=Sheet6!$F$3,Sheet6!$F$4,IF('January 2023'!C2202=Sheet6!$G$3,Sheet6!$G$4,IF('January 2023'!C2202=Sheet6!$H$3,Sheet6!$H$4,IF('January 2023'!C2202=Sheet6!$I$3,Sheet6!$I$4,IF('January 2023'!C2202=Sheet6!$J$3,Sheet6!$J$4,IF('January 2023'!C2202=Sheet6!$K$3,Sheet6!$K$4,IF('January 2023'!C2202=Sheet6!$L$3,Sheet6!$L$4))))))))</f>
        <v>0.13382829726409717</v>
      </c>
      <c r="AG2202" s="74">
        <f t="shared" si="515"/>
        <v>0.60457448465652597</v>
      </c>
      <c r="AH2202" s="71">
        <v>0.81</v>
      </c>
      <c r="AI2202" s="72">
        <f t="shared" si="516"/>
        <v>0</v>
      </c>
      <c r="AJ2202" s="73">
        <f t="shared" si="517"/>
        <v>0.81818181818181823</v>
      </c>
      <c r="AK2202" s="73">
        <v>0.70834941809745677</v>
      </c>
      <c r="AL2202" s="95">
        <f t="shared" si="518"/>
        <v>1</v>
      </c>
      <c r="AM2202" s="107">
        <v>0</v>
      </c>
      <c r="AN2202" s="98">
        <f t="shared" si="519"/>
        <v>791.25799999999117</v>
      </c>
      <c r="AO2202" s="99" t="e">
        <f>SUMIF([1]Sheet1!$AB:$AB,E2202,[1]Sheet1!$AA:$AA)</f>
        <v>#VALUE!</v>
      </c>
      <c r="AP2202" s="100" t="str">
        <f t="shared" si="520"/>
        <v/>
      </c>
      <c r="AQ2202" s="97">
        <f t="shared" si="521"/>
        <v>1</v>
      </c>
      <c r="AR2202" s="100">
        <f t="shared" si="522"/>
        <v>1.0737348166096665</v>
      </c>
      <c r="AS2202" s="101">
        <f t="shared" si="523"/>
        <v>0.35084732659044149</v>
      </c>
      <c r="AT2202" s="100">
        <v>0.13382829726409717</v>
      </c>
      <c r="AU2202" s="108">
        <f t="shared" si="524"/>
        <v>0</v>
      </c>
    </row>
    <row r="2203" spans="1:47" hidden="1">
      <c r="A2203" s="21">
        <v>44927</v>
      </c>
      <c r="B2203" s="22" t="s">
        <v>13</v>
      </c>
      <c r="C2203" s="22" t="s">
        <v>1697</v>
      </c>
      <c r="D2203" s="22" t="s">
        <v>1916</v>
      </c>
      <c r="E2203" s="22">
        <v>1000280867</v>
      </c>
      <c r="F2203" s="22" t="s">
        <v>32</v>
      </c>
      <c r="G2203" s="22">
        <v>1199849</v>
      </c>
      <c r="H2203" s="36" t="s">
        <v>278</v>
      </c>
      <c r="I2203" s="4" t="s">
        <v>3536</v>
      </c>
      <c r="J2203" s="4" t="s">
        <v>3573</v>
      </c>
      <c r="K2203" s="25">
        <v>3848.7096774193619</v>
      </c>
      <c r="L2203" s="25">
        <v>3848.7096774193619</v>
      </c>
      <c r="M2203" s="26">
        <v>0</v>
      </c>
      <c r="N2203" s="26">
        <v>0</v>
      </c>
      <c r="O2203" s="26">
        <v>10</v>
      </c>
      <c r="P2203" s="26">
        <v>0</v>
      </c>
      <c r="Q2203" s="26">
        <v>2251</v>
      </c>
      <c r="R2203" s="27">
        <v>0</v>
      </c>
      <c r="S2203" s="27">
        <v>110889.60000000001</v>
      </c>
      <c r="T2203" s="28">
        <v>0</v>
      </c>
      <c r="U2203" s="27">
        <v>123605</v>
      </c>
      <c r="V2203" s="29">
        <v>0</v>
      </c>
      <c r="W2203" s="26">
        <v>6</v>
      </c>
      <c r="X2203" s="30">
        <f t="shared" si="510"/>
        <v>10</v>
      </c>
      <c r="Y2203" s="31">
        <f t="shared" si="511"/>
        <v>2251</v>
      </c>
      <c r="Z2203" s="31">
        <f t="shared" si="512"/>
        <v>110889.60000000001</v>
      </c>
      <c r="AA2203" s="31">
        <f t="shared" si="513"/>
        <v>123605</v>
      </c>
      <c r="AB2203" s="5">
        <v>6</v>
      </c>
      <c r="AC2203" s="6">
        <v>0</v>
      </c>
      <c r="AD2203" s="30">
        <v>0</v>
      </c>
      <c r="AE2203" s="67">
        <f t="shared" si="514"/>
        <v>0.6</v>
      </c>
      <c r="AF2203" s="70">
        <f>IF(C2203=Sheet6!$E$3,Sheet6!$E$4,IF('January 2023'!C2203=Sheet6!$F$3,Sheet6!$F$4,IF('January 2023'!C2203=Sheet6!$G$3,Sheet6!$G$4,IF('January 2023'!C2203=Sheet6!$H$3,Sheet6!$H$4,IF('January 2023'!C2203=Sheet6!$I$3,Sheet6!$I$4,IF('January 2023'!C2203=Sheet6!$J$3,Sheet6!$J$4,IF('January 2023'!C2203=Sheet6!$K$3,Sheet6!$K$4,IF('January 2023'!C2203=Sheet6!$L$3,Sheet6!$L$4))))))))</f>
        <v>0.13382829726409717</v>
      </c>
      <c r="AG2203" s="74">
        <f t="shared" si="515"/>
        <v>0.58487134355879533</v>
      </c>
      <c r="AH2203" s="71">
        <v>0.81</v>
      </c>
      <c r="AI2203" s="72">
        <f t="shared" si="516"/>
        <v>0</v>
      </c>
      <c r="AJ2203" s="73">
        <f t="shared" si="517"/>
        <v>0.6</v>
      </c>
      <c r="AK2203" s="73">
        <v>0.70834941809745677</v>
      </c>
      <c r="AL2203" s="95">
        <f t="shared" si="518"/>
        <v>0</v>
      </c>
      <c r="AM2203" s="107">
        <v>0</v>
      </c>
      <c r="AN2203" s="98">
        <f t="shared" si="519"/>
        <v>866.45483870968337</v>
      </c>
      <c r="AO2203" s="99" t="e">
        <f>SUMIF([1]Sheet1!$AB:$AB,E2203,[1]Sheet1!$AA:$AA)</f>
        <v>#VALUE!</v>
      </c>
      <c r="AP2203" s="100" t="str">
        <f t="shared" si="520"/>
        <v/>
      </c>
      <c r="AQ2203" s="97">
        <f t="shared" si="521"/>
        <v>1</v>
      </c>
      <c r="AR2203" s="100">
        <f t="shared" si="522"/>
        <v>1.1146672005309786</v>
      </c>
      <c r="AS2203" s="101">
        <f t="shared" si="523"/>
        <v>0.34806309680452541</v>
      </c>
      <c r="AT2203" s="100">
        <v>0.13382829726409717</v>
      </c>
      <c r="AU2203" s="108">
        <f t="shared" si="524"/>
        <v>0</v>
      </c>
    </row>
    <row r="2204" spans="1:47" hidden="1">
      <c r="A2204" s="21">
        <v>44927</v>
      </c>
      <c r="B2204" s="22" t="s">
        <v>13</v>
      </c>
      <c r="C2204" s="22" t="s">
        <v>1697</v>
      </c>
      <c r="D2204" s="22" t="s">
        <v>1878</v>
      </c>
      <c r="E2204" s="22">
        <v>1000280970</v>
      </c>
      <c r="F2204" s="22" t="s">
        <v>32</v>
      </c>
      <c r="G2204" s="22">
        <v>1199849</v>
      </c>
      <c r="H2204" s="36" t="s">
        <v>278</v>
      </c>
      <c r="I2204" s="4" t="s">
        <v>3537</v>
      </c>
      <c r="J2204" s="4" t="s">
        <v>3574</v>
      </c>
      <c r="K2204" s="25">
        <v>3770.3999999999942</v>
      </c>
      <c r="L2204" s="25">
        <v>3770.3999999999942</v>
      </c>
      <c r="M2204" s="26">
        <v>0</v>
      </c>
      <c r="N2204" s="26">
        <v>0</v>
      </c>
      <c r="O2204" s="26">
        <v>14</v>
      </c>
      <c r="P2204" s="26">
        <v>0</v>
      </c>
      <c r="Q2204" s="26">
        <v>2690.7</v>
      </c>
      <c r="R2204" s="27">
        <v>0</v>
      </c>
      <c r="S2204" s="27">
        <v>132500</v>
      </c>
      <c r="T2204" s="28">
        <v>0</v>
      </c>
      <c r="U2204" s="27">
        <v>132500</v>
      </c>
      <c r="V2204" s="29">
        <v>0</v>
      </c>
      <c r="W2204" s="26">
        <v>7</v>
      </c>
      <c r="X2204" s="30">
        <f t="shared" si="510"/>
        <v>14</v>
      </c>
      <c r="Y2204" s="31">
        <f t="shared" si="511"/>
        <v>2690.7</v>
      </c>
      <c r="Z2204" s="31">
        <f t="shared" si="512"/>
        <v>132500</v>
      </c>
      <c r="AA2204" s="31">
        <f t="shared" si="513"/>
        <v>132500</v>
      </c>
      <c r="AB2204" s="5">
        <v>7</v>
      </c>
      <c r="AC2204" s="6">
        <v>0</v>
      </c>
      <c r="AD2204" s="30">
        <v>0</v>
      </c>
      <c r="AE2204" s="67">
        <f t="shared" si="514"/>
        <v>0.5</v>
      </c>
      <c r="AF2204" s="70">
        <f>IF(C2204=Sheet6!$E$3,Sheet6!$E$4,IF('January 2023'!C2204=Sheet6!$F$3,Sheet6!$F$4,IF('January 2023'!C2204=Sheet6!$G$3,Sheet6!$G$4,IF('January 2023'!C2204=Sheet6!$H$3,Sheet6!$H$4,IF('January 2023'!C2204=Sheet6!$I$3,Sheet6!$I$4,IF('January 2023'!C2204=Sheet6!$J$3,Sheet6!$J$4,IF('January 2023'!C2204=Sheet6!$K$3,Sheet6!$K$4,IF('January 2023'!C2204=Sheet6!$L$3,Sheet6!$L$4))))))))</f>
        <v>0.13382829726409717</v>
      </c>
      <c r="AG2204" s="74">
        <f t="shared" si="515"/>
        <v>0.71363781031190432</v>
      </c>
      <c r="AH2204" s="71">
        <v>0.81</v>
      </c>
      <c r="AI2204" s="72">
        <f t="shared" si="516"/>
        <v>0</v>
      </c>
      <c r="AJ2204" s="73">
        <f t="shared" si="517"/>
        <v>0.5</v>
      </c>
      <c r="AK2204" s="73">
        <v>0.70834941809745677</v>
      </c>
      <c r="AL2204" s="95">
        <f t="shared" si="518"/>
        <v>0</v>
      </c>
      <c r="AM2204" s="107">
        <v>0</v>
      </c>
      <c r="AN2204" s="98">
        <f t="shared" si="519"/>
        <v>363.32399999999552</v>
      </c>
      <c r="AO2204" s="99" t="e">
        <f>SUMIF([1]Sheet1!$AB:$AB,E2204,[1]Sheet1!$AA:$AA)</f>
        <v>#VALUE!</v>
      </c>
      <c r="AP2204" s="100" t="str">
        <f t="shared" si="520"/>
        <v/>
      </c>
      <c r="AQ2204" s="97">
        <f t="shared" si="521"/>
        <v>1</v>
      </c>
      <c r="AR2204" s="100">
        <f t="shared" si="522"/>
        <v>1</v>
      </c>
      <c r="AS2204" s="101">
        <f t="shared" si="523"/>
        <v>0.28636218968809568</v>
      </c>
      <c r="AT2204" s="100">
        <v>0.13382829726409717</v>
      </c>
      <c r="AU2204" s="108">
        <f t="shared" si="524"/>
        <v>0</v>
      </c>
    </row>
    <row r="2205" spans="1:47" hidden="1">
      <c r="A2205" s="21">
        <v>44927</v>
      </c>
      <c r="B2205" s="23" t="s">
        <v>13</v>
      </c>
      <c r="C2205" s="23" t="s">
        <v>1697</v>
      </c>
      <c r="D2205" s="23" t="s">
        <v>1989</v>
      </c>
      <c r="E2205" s="23">
        <v>1000265952</v>
      </c>
      <c r="F2205" s="23" t="s">
        <v>32</v>
      </c>
      <c r="G2205" s="22">
        <v>1199849</v>
      </c>
      <c r="H2205" s="36" t="s">
        <v>278</v>
      </c>
      <c r="I2205" s="4" t="s">
        <v>3537</v>
      </c>
      <c r="J2205" s="4" t="s">
        <v>3574</v>
      </c>
      <c r="K2205" s="24">
        <v>3759.0199999999895</v>
      </c>
      <c r="L2205" s="24">
        <v>3759.0199999999895</v>
      </c>
      <c r="M2205" s="29">
        <v>0</v>
      </c>
      <c r="N2205" s="29">
        <v>0</v>
      </c>
      <c r="O2205" s="29">
        <v>18</v>
      </c>
      <c r="P2205" s="29">
        <v>0</v>
      </c>
      <c r="Q2205" s="29">
        <v>2984.6</v>
      </c>
      <c r="R2205" s="28">
        <v>0</v>
      </c>
      <c r="S2205" s="28">
        <v>147090.69</v>
      </c>
      <c r="T2205" s="28">
        <v>0</v>
      </c>
      <c r="U2205" s="28">
        <v>171500</v>
      </c>
      <c r="V2205" s="29">
        <v>0</v>
      </c>
      <c r="W2205" s="29">
        <v>12</v>
      </c>
      <c r="X2205" s="32">
        <f t="shared" si="510"/>
        <v>18</v>
      </c>
      <c r="Y2205" s="33">
        <f t="shared" si="511"/>
        <v>2984.6</v>
      </c>
      <c r="Z2205" s="33">
        <f t="shared" si="512"/>
        <v>147090.69</v>
      </c>
      <c r="AA2205" s="33">
        <f t="shared" si="513"/>
        <v>171500</v>
      </c>
      <c r="AB2205" s="5">
        <v>12</v>
      </c>
      <c r="AC2205" s="6">
        <v>0</v>
      </c>
      <c r="AD2205" s="32">
        <v>0</v>
      </c>
      <c r="AE2205" s="67">
        <f t="shared" si="514"/>
        <v>0.66666666666666663</v>
      </c>
      <c r="AF2205" s="70">
        <f>IF(C2205=Sheet6!$E$3,Sheet6!$E$4,IF('January 2023'!C2205=Sheet6!$F$3,Sheet6!$F$4,IF('January 2023'!C2205=Sheet6!$G$3,Sheet6!$G$4,IF('January 2023'!C2205=Sheet6!$H$3,Sheet6!$H$4,IF('January 2023'!C2205=Sheet6!$I$3,Sheet6!$I$4,IF('January 2023'!C2205=Sheet6!$J$3,Sheet6!$J$4,IF('January 2023'!C2205=Sheet6!$K$3,Sheet6!$K$4,IF('January 2023'!C2205=Sheet6!$L$3,Sheet6!$L$4))))))))</f>
        <v>0.13382829726409717</v>
      </c>
      <c r="AG2205" s="74">
        <f t="shared" si="515"/>
        <v>0.79398353826263446</v>
      </c>
      <c r="AH2205" s="71">
        <v>0.81</v>
      </c>
      <c r="AI2205" s="72">
        <f t="shared" si="516"/>
        <v>0</v>
      </c>
      <c r="AJ2205" s="73">
        <f t="shared" si="517"/>
        <v>0.66666666666666663</v>
      </c>
      <c r="AK2205" s="73">
        <v>0.70834941809745677</v>
      </c>
      <c r="AL2205" s="95">
        <f t="shared" si="518"/>
        <v>0</v>
      </c>
      <c r="AM2205" s="107">
        <v>0</v>
      </c>
      <c r="AN2205" s="98">
        <f t="shared" si="519"/>
        <v>60.206199999991895</v>
      </c>
      <c r="AO2205" s="99" t="e">
        <f>SUMIF([1]Sheet1!$AB:$AB,E2205,[1]Sheet1!$AA:$AA)</f>
        <v>#VALUE!</v>
      </c>
      <c r="AP2205" s="100" t="str">
        <f t="shared" si="520"/>
        <v/>
      </c>
      <c r="AQ2205" s="97">
        <f t="shared" si="521"/>
        <v>1</v>
      </c>
      <c r="AR2205" s="100">
        <f t="shared" si="522"/>
        <v>1.1659473485371508</v>
      </c>
      <c r="AS2205" s="101">
        <f t="shared" si="523"/>
        <v>7.4256998780535932E-2</v>
      </c>
      <c r="AT2205" s="100">
        <v>0.13382829726409717</v>
      </c>
      <c r="AU2205" s="108">
        <f t="shared" si="524"/>
        <v>1</v>
      </c>
    </row>
    <row r="2206" spans="1:47" hidden="1">
      <c r="A2206" s="21">
        <v>44927</v>
      </c>
      <c r="B2206" s="22" t="s">
        <v>13</v>
      </c>
      <c r="C2206" s="22" t="s">
        <v>1697</v>
      </c>
      <c r="D2206" s="22" t="s">
        <v>1929</v>
      </c>
      <c r="E2206" s="22">
        <v>1000273367</v>
      </c>
      <c r="F2206" s="22" t="s">
        <v>32</v>
      </c>
      <c r="G2206" s="22">
        <v>1199849</v>
      </c>
      <c r="H2206" s="36" t="s">
        <v>278</v>
      </c>
      <c r="I2206" s="4" t="s">
        <v>3537</v>
      </c>
      <c r="J2206" s="4" t="s">
        <v>3574</v>
      </c>
      <c r="K2206" s="25">
        <v>3742.91</v>
      </c>
      <c r="L2206" s="25">
        <v>3742.91</v>
      </c>
      <c r="M2206" s="26">
        <v>0</v>
      </c>
      <c r="N2206" s="26">
        <v>0</v>
      </c>
      <c r="O2206" s="26">
        <v>21</v>
      </c>
      <c r="P2206" s="26">
        <v>0</v>
      </c>
      <c r="Q2206" s="26">
        <v>2877.1</v>
      </c>
      <c r="R2206" s="27">
        <v>0</v>
      </c>
      <c r="S2206" s="27">
        <v>141784.66</v>
      </c>
      <c r="T2206" s="28">
        <v>0</v>
      </c>
      <c r="U2206" s="27">
        <v>148210</v>
      </c>
      <c r="V2206" s="29">
        <v>0</v>
      </c>
      <c r="W2206" s="26">
        <v>13</v>
      </c>
      <c r="X2206" s="30">
        <f t="shared" si="510"/>
        <v>21</v>
      </c>
      <c r="Y2206" s="31">
        <f t="shared" si="511"/>
        <v>2877.1</v>
      </c>
      <c r="Z2206" s="31">
        <f t="shared" si="512"/>
        <v>141784.66</v>
      </c>
      <c r="AA2206" s="31">
        <f t="shared" si="513"/>
        <v>148210</v>
      </c>
      <c r="AB2206" s="5">
        <v>13</v>
      </c>
      <c r="AC2206" s="6">
        <v>0</v>
      </c>
      <c r="AD2206" s="30">
        <v>0</v>
      </c>
      <c r="AE2206" s="67">
        <f t="shared" si="514"/>
        <v>0.61904761904761907</v>
      </c>
      <c r="AF2206" s="70">
        <f>IF(C2206=Sheet6!$E$3,Sheet6!$E$4,IF('January 2023'!C2206=Sheet6!$F$3,Sheet6!$F$4,IF('January 2023'!C2206=Sheet6!$G$3,Sheet6!$G$4,IF('January 2023'!C2206=Sheet6!$H$3,Sheet6!$H$4,IF('January 2023'!C2206=Sheet6!$I$3,Sheet6!$I$4,IF('January 2023'!C2206=Sheet6!$J$3,Sheet6!$J$4,IF('January 2023'!C2206=Sheet6!$K$3,Sheet6!$K$4,IF('January 2023'!C2206=Sheet6!$L$3,Sheet6!$L$4))))))))</f>
        <v>0.13382829726409717</v>
      </c>
      <c r="AG2206" s="74">
        <f t="shared" si="515"/>
        <v>0.76867998429029816</v>
      </c>
      <c r="AH2206" s="71">
        <v>0.81</v>
      </c>
      <c r="AI2206" s="72">
        <f t="shared" si="516"/>
        <v>0</v>
      </c>
      <c r="AJ2206" s="73">
        <f t="shared" si="517"/>
        <v>0.61904761904761907</v>
      </c>
      <c r="AK2206" s="73">
        <v>0.70834941809745677</v>
      </c>
      <c r="AL2206" s="95">
        <f t="shared" si="518"/>
        <v>0</v>
      </c>
      <c r="AM2206" s="107">
        <v>0</v>
      </c>
      <c r="AN2206" s="98">
        <f t="shared" si="519"/>
        <v>154.65710000000036</v>
      </c>
      <c r="AO2206" s="99" t="e">
        <f>SUMIF([1]Sheet1!$AB:$AB,E2206,[1]Sheet1!$AA:$AA)</f>
        <v>#VALUE!</v>
      </c>
      <c r="AP2206" s="100" t="str">
        <f t="shared" si="520"/>
        <v/>
      </c>
      <c r="AQ2206" s="97">
        <f t="shared" si="521"/>
        <v>1</v>
      </c>
      <c r="AR2206" s="100">
        <f t="shared" si="522"/>
        <v>1.045317596416989</v>
      </c>
      <c r="AS2206" s="101">
        <f t="shared" si="523"/>
        <v>0.19648528640781671</v>
      </c>
      <c r="AT2206" s="100">
        <v>0.13382829726409717</v>
      </c>
      <c r="AU2206" s="108">
        <f t="shared" si="524"/>
        <v>0</v>
      </c>
    </row>
    <row r="2207" spans="1:47" hidden="1">
      <c r="A2207" s="21">
        <v>44927</v>
      </c>
      <c r="B2207" s="22" t="s">
        <v>13</v>
      </c>
      <c r="C2207" s="22" t="s">
        <v>1697</v>
      </c>
      <c r="D2207" s="22" t="s">
        <v>1945</v>
      </c>
      <c r="E2207" s="22">
        <v>1000281939</v>
      </c>
      <c r="F2207" s="22" t="s">
        <v>32</v>
      </c>
      <c r="G2207" s="22">
        <v>1199849</v>
      </c>
      <c r="H2207" s="36" t="s">
        <v>278</v>
      </c>
      <c r="I2207" s="4" t="s">
        <v>3537</v>
      </c>
      <c r="J2207" s="4" t="s">
        <v>3574</v>
      </c>
      <c r="K2207" s="25">
        <v>3740.8069877639996</v>
      </c>
      <c r="L2207" s="25">
        <v>3740.8069877639996</v>
      </c>
      <c r="M2207" s="26">
        <v>0</v>
      </c>
      <c r="N2207" s="26">
        <v>0</v>
      </c>
      <c r="O2207" s="26">
        <v>15</v>
      </c>
      <c r="P2207" s="26">
        <v>0</v>
      </c>
      <c r="Q2207" s="26">
        <v>2804.3999999999996</v>
      </c>
      <c r="R2207" s="27">
        <v>0</v>
      </c>
      <c r="S2207" s="27">
        <v>138200</v>
      </c>
      <c r="T2207" s="28">
        <v>0</v>
      </c>
      <c r="U2207" s="27">
        <v>138200</v>
      </c>
      <c r="V2207" s="29">
        <v>0</v>
      </c>
      <c r="W2207" s="26">
        <v>11</v>
      </c>
      <c r="X2207" s="30">
        <f t="shared" si="510"/>
        <v>15</v>
      </c>
      <c r="Y2207" s="31">
        <f t="shared" si="511"/>
        <v>2804.3999999999996</v>
      </c>
      <c r="Z2207" s="31">
        <f t="shared" si="512"/>
        <v>138200</v>
      </c>
      <c r="AA2207" s="31">
        <f t="shared" si="513"/>
        <v>138200</v>
      </c>
      <c r="AB2207" s="5">
        <v>11</v>
      </c>
      <c r="AC2207" s="6">
        <v>0</v>
      </c>
      <c r="AD2207" s="30">
        <v>0</v>
      </c>
      <c r="AE2207" s="67">
        <f t="shared" si="514"/>
        <v>0.73333333333333328</v>
      </c>
      <c r="AF2207" s="70">
        <f>IF(C2207=Sheet6!$E$3,Sheet6!$E$4,IF('January 2023'!C2207=Sheet6!$F$3,Sheet6!$F$4,IF('January 2023'!C2207=Sheet6!$G$3,Sheet6!$G$4,IF('January 2023'!C2207=Sheet6!$H$3,Sheet6!$H$4,IF('January 2023'!C2207=Sheet6!$I$3,Sheet6!$I$4,IF('January 2023'!C2207=Sheet6!$J$3,Sheet6!$J$4,IF('January 2023'!C2207=Sheet6!$K$3,Sheet6!$K$4,IF('January 2023'!C2207=Sheet6!$L$3,Sheet6!$L$4))))))))</f>
        <v>0.13382829726409717</v>
      </c>
      <c r="AG2207" s="74">
        <f t="shared" si="515"/>
        <v>0.74967781261451272</v>
      </c>
      <c r="AH2207" s="71">
        <v>0.81</v>
      </c>
      <c r="AI2207" s="72">
        <f t="shared" si="516"/>
        <v>0</v>
      </c>
      <c r="AJ2207" s="73">
        <f t="shared" si="517"/>
        <v>0.73333333333333328</v>
      </c>
      <c r="AK2207" s="73">
        <v>0.70834941809745677</v>
      </c>
      <c r="AL2207" s="95">
        <f t="shared" si="518"/>
        <v>1</v>
      </c>
      <c r="AM2207" s="107">
        <v>0</v>
      </c>
      <c r="AN2207" s="98">
        <f t="shared" si="519"/>
        <v>225.6536600888403</v>
      </c>
      <c r="AO2207" s="99" t="e">
        <f>SUMIF([1]Sheet1!$AB:$AB,E2207,[1]Sheet1!$AA:$AA)</f>
        <v>#VALUE!</v>
      </c>
      <c r="AP2207" s="100" t="str">
        <f t="shared" si="520"/>
        <v/>
      </c>
      <c r="AQ2207" s="97">
        <f t="shared" si="521"/>
        <v>1</v>
      </c>
      <c r="AR2207" s="100">
        <f t="shared" si="522"/>
        <v>1</v>
      </c>
      <c r="AS2207" s="101">
        <f t="shared" si="523"/>
        <v>0.25032218738548728</v>
      </c>
      <c r="AT2207" s="100">
        <v>0.13382829726409717</v>
      </c>
      <c r="AU2207" s="108">
        <f t="shared" si="524"/>
        <v>0</v>
      </c>
    </row>
    <row r="2208" spans="1:47" hidden="1">
      <c r="A2208" s="21">
        <v>44927</v>
      </c>
      <c r="B2208" s="23" t="s">
        <v>13</v>
      </c>
      <c r="C2208" s="23" t="s">
        <v>1697</v>
      </c>
      <c r="D2208" s="23" t="s">
        <v>1904</v>
      </c>
      <c r="E2208" s="23">
        <v>1000279602</v>
      </c>
      <c r="F2208" s="23" t="s">
        <v>32</v>
      </c>
      <c r="G2208" s="22">
        <v>1199849</v>
      </c>
      <c r="H2208" s="36" t="s">
        <v>278</v>
      </c>
      <c r="I2208" s="4" t="s">
        <v>3537</v>
      </c>
      <c r="J2208" s="4" t="s">
        <v>3574</v>
      </c>
      <c r="K2208" s="24">
        <v>3699.6000000000058</v>
      </c>
      <c r="L2208" s="24">
        <v>3699.6000000000058</v>
      </c>
      <c r="M2208" s="29">
        <v>0</v>
      </c>
      <c r="N2208" s="29">
        <v>0</v>
      </c>
      <c r="O2208" s="29">
        <v>31</v>
      </c>
      <c r="P2208" s="29">
        <v>0</v>
      </c>
      <c r="Q2208" s="29">
        <v>6073.4</v>
      </c>
      <c r="R2208" s="28">
        <v>0</v>
      </c>
      <c r="S2208" s="28">
        <v>299100</v>
      </c>
      <c r="T2208" s="28">
        <v>0</v>
      </c>
      <c r="U2208" s="28">
        <v>299100</v>
      </c>
      <c r="V2208" s="29">
        <v>0</v>
      </c>
      <c r="W2208" s="29">
        <v>19</v>
      </c>
      <c r="X2208" s="32">
        <f t="shared" si="510"/>
        <v>31</v>
      </c>
      <c r="Y2208" s="33">
        <f t="shared" si="511"/>
        <v>6073.4</v>
      </c>
      <c r="Z2208" s="33">
        <f t="shared" si="512"/>
        <v>299100</v>
      </c>
      <c r="AA2208" s="33">
        <f t="shared" si="513"/>
        <v>299100</v>
      </c>
      <c r="AB2208" s="5">
        <v>19</v>
      </c>
      <c r="AC2208" s="6">
        <v>0</v>
      </c>
      <c r="AD2208" s="32">
        <v>0</v>
      </c>
      <c r="AE2208" s="67">
        <f t="shared" si="514"/>
        <v>0.61290322580645162</v>
      </c>
      <c r="AF2208" s="70">
        <f>IF(C2208=Sheet6!$E$3,Sheet6!$E$4,IF('January 2023'!C2208=Sheet6!$F$3,Sheet6!$F$4,IF('January 2023'!C2208=Sheet6!$G$3,Sheet6!$G$4,IF('January 2023'!C2208=Sheet6!$H$3,Sheet6!$H$4,IF('January 2023'!C2208=Sheet6!$I$3,Sheet6!$I$4,IF('January 2023'!C2208=Sheet6!$J$3,Sheet6!$J$4,IF('January 2023'!C2208=Sheet6!$K$3,Sheet6!$K$4,IF('January 2023'!C2208=Sheet6!$L$3,Sheet6!$L$4))))))))</f>
        <v>0.13382829726409717</v>
      </c>
      <c r="AG2208" s="74">
        <f t="shared" si="515"/>
        <v>1.641636933722562</v>
      </c>
      <c r="AH2208" s="71">
        <v>0.81</v>
      </c>
      <c r="AI2208" s="72">
        <f t="shared" si="516"/>
        <v>1</v>
      </c>
      <c r="AJ2208" s="73">
        <f t="shared" si="517"/>
        <v>0.61290322580645162</v>
      </c>
      <c r="AK2208" s="73">
        <v>0.70834941809745677</v>
      </c>
      <c r="AL2208" s="95">
        <f t="shared" si="518"/>
        <v>0</v>
      </c>
      <c r="AM2208" s="107">
        <v>0</v>
      </c>
      <c r="AN2208" s="98">
        <f t="shared" si="519"/>
        <v>0</v>
      </c>
      <c r="AO2208" s="99" t="e">
        <f>SUMIF([1]Sheet1!$AB:$AB,E2208,[1]Sheet1!$AA:$AA)</f>
        <v>#VALUE!</v>
      </c>
      <c r="AP2208" s="100">
        <f t="shared" si="520"/>
        <v>1</v>
      </c>
      <c r="AQ2208" s="97">
        <f t="shared" si="521"/>
        <v>0</v>
      </c>
      <c r="AR2208" s="100">
        <f t="shared" si="522"/>
        <v>1</v>
      </c>
      <c r="AS2208" s="101">
        <f t="shared" si="523"/>
        <v>-0.64163693372256203</v>
      </c>
      <c r="AT2208" s="100">
        <v>0.13382829726409717</v>
      </c>
      <c r="AU2208" s="108">
        <f t="shared" si="524"/>
        <v>1</v>
      </c>
    </row>
    <row r="2209" spans="1:47" hidden="1">
      <c r="A2209" s="21">
        <v>44927</v>
      </c>
      <c r="B2209" s="22" t="s">
        <v>13</v>
      </c>
      <c r="C2209" s="22" t="s">
        <v>1697</v>
      </c>
      <c r="D2209" s="22" t="s">
        <v>1922</v>
      </c>
      <c r="E2209" s="22">
        <v>1000280943</v>
      </c>
      <c r="F2209" s="22" t="s">
        <v>32</v>
      </c>
      <c r="G2209" s="22">
        <v>1199849</v>
      </c>
      <c r="H2209" s="36" t="s">
        <v>278</v>
      </c>
      <c r="I2209" s="4" t="s">
        <v>3537</v>
      </c>
      <c r="J2209" s="4" t="s">
        <v>3574</v>
      </c>
      <c r="K2209" s="25">
        <v>3651.9199999999983</v>
      </c>
      <c r="L2209" s="25">
        <v>3651.9199999999983</v>
      </c>
      <c r="M2209" s="26">
        <v>0</v>
      </c>
      <c r="N2209" s="26">
        <v>0</v>
      </c>
      <c r="O2209" s="26">
        <v>9</v>
      </c>
      <c r="P2209" s="26">
        <v>0</v>
      </c>
      <c r="Q2209" s="26">
        <v>2670.5</v>
      </c>
      <c r="R2209" s="27">
        <v>0</v>
      </c>
      <c r="S2209" s="27">
        <v>131528.69999999998</v>
      </c>
      <c r="T2209" s="28">
        <v>0</v>
      </c>
      <c r="U2209" s="27">
        <v>136800</v>
      </c>
      <c r="V2209" s="29">
        <v>0</v>
      </c>
      <c r="W2209" s="26">
        <v>7</v>
      </c>
      <c r="X2209" s="30">
        <f t="shared" si="510"/>
        <v>9</v>
      </c>
      <c r="Y2209" s="31">
        <f t="shared" si="511"/>
        <v>2670.5</v>
      </c>
      <c r="Z2209" s="31">
        <f t="shared" si="512"/>
        <v>131528.69999999998</v>
      </c>
      <c r="AA2209" s="31">
        <f t="shared" si="513"/>
        <v>136800</v>
      </c>
      <c r="AB2209" s="5">
        <v>7</v>
      </c>
      <c r="AC2209" s="6">
        <v>0</v>
      </c>
      <c r="AD2209" s="30">
        <v>0</v>
      </c>
      <c r="AE2209" s="67">
        <f t="shared" si="514"/>
        <v>0.77777777777777779</v>
      </c>
      <c r="AF2209" s="70">
        <f>IF(C2209=Sheet6!$E$3,Sheet6!$E$4,IF('January 2023'!C2209=Sheet6!$F$3,Sheet6!$F$4,IF('January 2023'!C2209=Sheet6!$G$3,Sheet6!$G$4,IF('January 2023'!C2209=Sheet6!$H$3,Sheet6!$H$4,IF('January 2023'!C2209=Sheet6!$I$3,Sheet6!$I$4,IF('January 2023'!C2209=Sheet6!$J$3,Sheet6!$J$4,IF('January 2023'!C2209=Sheet6!$K$3,Sheet6!$K$4,IF('January 2023'!C2209=Sheet6!$L$3,Sheet6!$L$4))))))))</f>
        <v>0.13382829726409717</v>
      </c>
      <c r="AG2209" s="74">
        <f t="shared" si="515"/>
        <v>0.73125917325680778</v>
      </c>
      <c r="AH2209" s="71">
        <v>0.81</v>
      </c>
      <c r="AI2209" s="72">
        <f t="shared" si="516"/>
        <v>0</v>
      </c>
      <c r="AJ2209" s="73">
        <f t="shared" si="517"/>
        <v>0.77777777777777779</v>
      </c>
      <c r="AK2209" s="73">
        <v>0.70834941809745677</v>
      </c>
      <c r="AL2209" s="95">
        <f t="shared" si="518"/>
        <v>1</v>
      </c>
      <c r="AM2209" s="107">
        <v>0</v>
      </c>
      <c r="AN2209" s="98">
        <f t="shared" si="519"/>
        <v>287.55519999999888</v>
      </c>
      <c r="AO2209" s="99" t="e">
        <f>SUMIF([1]Sheet1!$AB:$AB,E2209,[1]Sheet1!$AA:$AA)</f>
        <v>#VALUE!</v>
      </c>
      <c r="AP2209" s="100" t="str">
        <f t="shared" si="520"/>
        <v/>
      </c>
      <c r="AQ2209" s="97">
        <f t="shared" si="521"/>
        <v>1</v>
      </c>
      <c r="AR2209" s="100">
        <f t="shared" si="522"/>
        <v>1.0400771846752839</v>
      </c>
      <c r="AS2209" s="101">
        <f t="shared" si="523"/>
        <v>0.23943401781108375</v>
      </c>
      <c r="AT2209" s="100">
        <v>0.13382829726409717</v>
      </c>
      <c r="AU2209" s="108">
        <f t="shared" si="524"/>
        <v>0</v>
      </c>
    </row>
    <row r="2210" spans="1:47" hidden="1">
      <c r="A2210" s="21">
        <v>44927</v>
      </c>
      <c r="B2210" s="23" t="s">
        <v>13</v>
      </c>
      <c r="C2210" s="23" t="s">
        <v>1697</v>
      </c>
      <c r="D2210" s="23" t="s">
        <v>3441</v>
      </c>
      <c r="E2210" s="23">
        <v>1000265928</v>
      </c>
      <c r="F2210" s="23" t="s">
        <v>32</v>
      </c>
      <c r="G2210" s="22">
        <v>1199849</v>
      </c>
      <c r="H2210" s="36" t="s">
        <v>278</v>
      </c>
      <c r="I2210" s="4" t="s">
        <v>3537</v>
      </c>
      <c r="J2210" s="4" t="s">
        <v>3574</v>
      </c>
      <c r="K2210" s="24">
        <v>3561.8399999999965</v>
      </c>
      <c r="L2210" s="24">
        <v>3561.8399999999965</v>
      </c>
      <c r="M2210" s="29">
        <v>0</v>
      </c>
      <c r="N2210" s="29">
        <v>0</v>
      </c>
      <c r="O2210" s="29">
        <v>1</v>
      </c>
      <c r="P2210" s="29">
        <v>0</v>
      </c>
      <c r="Q2210" s="29">
        <v>0</v>
      </c>
      <c r="R2210" s="28">
        <v>0</v>
      </c>
      <c r="S2210" s="28">
        <v>0</v>
      </c>
      <c r="T2210" s="28">
        <v>0</v>
      </c>
      <c r="U2210" s="28">
        <v>0</v>
      </c>
      <c r="V2210" s="29">
        <v>0</v>
      </c>
      <c r="W2210" s="29">
        <v>0</v>
      </c>
      <c r="X2210" s="32">
        <f t="shared" si="510"/>
        <v>1</v>
      </c>
      <c r="Y2210" s="33">
        <f t="shared" si="511"/>
        <v>0</v>
      </c>
      <c r="Z2210" s="33">
        <f t="shared" si="512"/>
        <v>0</v>
      </c>
      <c r="AA2210" s="33">
        <f t="shared" si="513"/>
        <v>0</v>
      </c>
      <c r="AB2210" s="5">
        <v>0</v>
      </c>
      <c r="AC2210" s="6">
        <v>0</v>
      </c>
      <c r="AD2210" s="32">
        <v>0</v>
      </c>
      <c r="AE2210" s="67">
        <f t="shared" si="514"/>
        <v>0</v>
      </c>
      <c r="AF2210" s="70">
        <f>IF(C2210=Sheet6!$E$3,Sheet6!$E$4,IF('January 2023'!C2210=Sheet6!$F$3,Sheet6!$F$4,IF('January 2023'!C2210=Sheet6!$G$3,Sheet6!$G$4,IF('January 2023'!C2210=Sheet6!$H$3,Sheet6!$H$4,IF('January 2023'!C2210=Sheet6!$I$3,Sheet6!$I$4,IF('January 2023'!C2210=Sheet6!$J$3,Sheet6!$J$4,IF('January 2023'!C2210=Sheet6!$K$3,Sheet6!$K$4,IF('January 2023'!C2210=Sheet6!$L$3,Sheet6!$L$4))))))))</f>
        <v>0.13382829726409717</v>
      </c>
      <c r="AG2210" s="74">
        <f t="shared" si="515"/>
        <v>0</v>
      </c>
      <c r="AH2210" s="71">
        <v>0.81</v>
      </c>
      <c r="AI2210" s="72">
        <f t="shared" si="516"/>
        <v>0</v>
      </c>
      <c r="AJ2210" s="73">
        <f t="shared" si="517"/>
        <v>0</v>
      </c>
      <c r="AK2210" s="73">
        <v>0.70834941809745677</v>
      </c>
      <c r="AL2210" s="95">
        <f t="shared" si="518"/>
        <v>0</v>
      </c>
      <c r="AM2210" s="107">
        <v>0</v>
      </c>
      <c r="AN2210" s="98">
        <f t="shared" si="519"/>
        <v>2885.0903999999973</v>
      </c>
      <c r="AO2210" s="99" t="e">
        <f>SUMIF([1]Sheet1!$AB:$AB,E2210,[1]Sheet1!$AA:$AA)</f>
        <v>#VALUE!</v>
      </c>
      <c r="AP2210" s="100" t="str">
        <f t="shared" si="520"/>
        <v/>
      </c>
      <c r="AQ2210" s="97">
        <f t="shared" si="521"/>
        <v>1</v>
      </c>
      <c r="AR2210" s="100">
        <f t="shared" si="522"/>
        <v>0</v>
      </c>
      <c r="AS2210" s="101">
        <f t="shared" si="523"/>
        <v>1</v>
      </c>
      <c r="AT2210" s="100">
        <v>0.13382829726409717</v>
      </c>
      <c r="AU2210" s="108">
        <f t="shared" si="524"/>
        <v>0</v>
      </c>
    </row>
    <row r="2211" spans="1:47" hidden="1">
      <c r="A2211" s="21">
        <v>44927</v>
      </c>
      <c r="B2211" s="23" t="s">
        <v>13</v>
      </c>
      <c r="C2211" s="23" t="s">
        <v>1697</v>
      </c>
      <c r="D2211" s="23" t="s">
        <v>1909</v>
      </c>
      <c r="E2211" s="23">
        <v>1000281461</v>
      </c>
      <c r="F2211" s="23" t="s">
        <v>32</v>
      </c>
      <c r="G2211" s="22">
        <v>1199849</v>
      </c>
      <c r="H2211" s="36" t="s">
        <v>278</v>
      </c>
      <c r="I2211" s="4" t="s">
        <v>3537</v>
      </c>
      <c r="J2211" s="4" t="s">
        <v>3574</v>
      </c>
      <c r="K2211" s="24">
        <v>3529.2000000000116</v>
      </c>
      <c r="L2211" s="24">
        <v>3529.2000000000116</v>
      </c>
      <c r="M2211" s="29">
        <v>0</v>
      </c>
      <c r="N2211" s="29">
        <v>0</v>
      </c>
      <c r="O2211" s="29">
        <v>12</v>
      </c>
      <c r="P2211" s="29">
        <v>0</v>
      </c>
      <c r="Q2211" s="29">
        <v>3645.8999999999996</v>
      </c>
      <c r="R2211" s="28">
        <v>0</v>
      </c>
      <c r="S2211" s="28">
        <v>171845.02</v>
      </c>
      <c r="T2211" s="28">
        <v>0</v>
      </c>
      <c r="U2211" s="28">
        <v>197200</v>
      </c>
      <c r="V2211" s="29">
        <v>0</v>
      </c>
      <c r="W2211" s="29">
        <v>12</v>
      </c>
      <c r="X2211" s="32">
        <f t="shared" si="510"/>
        <v>12</v>
      </c>
      <c r="Y2211" s="33">
        <f t="shared" si="511"/>
        <v>3645.8999999999996</v>
      </c>
      <c r="Z2211" s="33">
        <f t="shared" si="512"/>
        <v>171845.02</v>
      </c>
      <c r="AA2211" s="33">
        <f t="shared" si="513"/>
        <v>197200</v>
      </c>
      <c r="AB2211" s="5">
        <v>12</v>
      </c>
      <c r="AC2211" s="6">
        <v>0</v>
      </c>
      <c r="AD2211" s="32">
        <v>0</v>
      </c>
      <c r="AE2211" s="67">
        <f t="shared" si="514"/>
        <v>1</v>
      </c>
      <c r="AF2211" s="70">
        <f>IF(C2211=Sheet6!$E$3,Sheet6!$E$4,IF('January 2023'!C2211=Sheet6!$F$3,Sheet6!$F$4,IF('January 2023'!C2211=Sheet6!$G$3,Sheet6!$G$4,IF('January 2023'!C2211=Sheet6!$H$3,Sheet6!$H$4,IF('January 2023'!C2211=Sheet6!$I$3,Sheet6!$I$4,IF('January 2023'!C2211=Sheet6!$J$3,Sheet6!$J$4,IF('January 2023'!C2211=Sheet6!$K$3,Sheet6!$K$4,IF('January 2023'!C2211=Sheet6!$L$3,Sheet6!$L$4))))))))</f>
        <v>0.13382829726409717</v>
      </c>
      <c r="AG2211" s="74">
        <f t="shared" si="515"/>
        <v>1.0330669840190376</v>
      </c>
      <c r="AH2211" s="71">
        <v>0.81</v>
      </c>
      <c r="AI2211" s="72">
        <f t="shared" si="516"/>
        <v>1</v>
      </c>
      <c r="AJ2211" s="73">
        <f t="shared" si="517"/>
        <v>1</v>
      </c>
      <c r="AK2211" s="73">
        <v>0.70834941809745677</v>
      </c>
      <c r="AL2211" s="95">
        <f t="shared" si="518"/>
        <v>1</v>
      </c>
      <c r="AM2211" s="107">
        <v>0</v>
      </c>
      <c r="AN2211" s="98">
        <f t="shared" si="519"/>
        <v>0</v>
      </c>
      <c r="AO2211" s="99" t="e">
        <f>SUMIF([1]Sheet1!$AB:$AB,E2211,[1]Sheet1!$AA:$AA)</f>
        <v>#VALUE!</v>
      </c>
      <c r="AP2211" s="100">
        <f t="shared" si="520"/>
        <v>1</v>
      </c>
      <c r="AQ2211" s="97">
        <f t="shared" si="521"/>
        <v>0</v>
      </c>
      <c r="AR2211" s="100">
        <f t="shared" si="522"/>
        <v>1.1475456198847078</v>
      </c>
      <c r="AS2211" s="101">
        <f t="shared" si="523"/>
        <v>-0.18549149255855202</v>
      </c>
      <c r="AT2211" s="100">
        <v>0.13382829726409717</v>
      </c>
      <c r="AU2211" s="108">
        <f t="shared" si="524"/>
        <v>1</v>
      </c>
    </row>
    <row r="2212" spans="1:47" hidden="1">
      <c r="A2212" s="21">
        <v>44927</v>
      </c>
      <c r="B2212" s="23" t="s">
        <v>13</v>
      </c>
      <c r="C2212" s="23" t="s">
        <v>1697</v>
      </c>
      <c r="D2212" s="23" t="s">
        <v>1961</v>
      </c>
      <c r="E2212" s="23">
        <v>1000268247</v>
      </c>
      <c r="F2212" s="23" t="s">
        <v>32</v>
      </c>
      <c r="G2212" s="22">
        <v>1199849</v>
      </c>
      <c r="H2212" s="36" t="s">
        <v>278</v>
      </c>
      <c r="I2212" s="4" t="s">
        <v>3537</v>
      </c>
      <c r="J2212" s="4" t="s">
        <v>3574</v>
      </c>
      <c r="K2212" s="24">
        <v>3496.1995409880001</v>
      </c>
      <c r="L2212" s="24">
        <v>3496.1995409880001</v>
      </c>
      <c r="M2212" s="29">
        <v>0</v>
      </c>
      <c r="N2212" s="29">
        <v>0</v>
      </c>
      <c r="O2212" s="29">
        <v>11</v>
      </c>
      <c r="P2212" s="29">
        <v>0</v>
      </c>
      <c r="Q2212" s="29">
        <v>3186</v>
      </c>
      <c r="R2212" s="28">
        <v>0</v>
      </c>
      <c r="S2212" s="28">
        <v>156928.19</v>
      </c>
      <c r="T2212" s="28">
        <v>0</v>
      </c>
      <c r="U2212" s="28">
        <v>163300</v>
      </c>
      <c r="V2212" s="29">
        <v>0</v>
      </c>
      <c r="W2212" s="29">
        <v>9</v>
      </c>
      <c r="X2212" s="32">
        <f t="shared" si="510"/>
        <v>11</v>
      </c>
      <c r="Y2212" s="33">
        <f t="shared" si="511"/>
        <v>3186</v>
      </c>
      <c r="Z2212" s="33">
        <f t="shared" si="512"/>
        <v>156928.19</v>
      </c>
      <c r="AA2212" s="33">
        <f t="shared" si="513"/>
        <v>163300</v>
      </c>
      <c r="AB2212" s="5">
        <v>9</v>
      </c>
      <c r="AC2212" s="6">
        <v>0</v>
      </c>
      <c r="AD2212" s="32">
        <v>0</v>
      </c>
      <c r="AE2212" s="67">
        <f t="shared" si="514"/>
        <v>0.81818181818181823</v>
      </c>
      <c r="AF2212" s="70">
        <f>IF(C2212=Sheet6!$E$3,Sheet6!$E$4,IF('January 2023'!C2212=Sheet6!$F$3,Sheet6!$F$4,IF('January 2023'!C2212=Sheet6!$G$3,Sheet6!$G$4,IF('January 2023'!C2212=Sheet6!$H$3,Sheet6!$H$4,IF('January 2023'!C2212=Sheet6!$I$3,Sheet6!$I$4,IF('January 2023'!C2212=Sheet6!$J$3,Sheet6!$J$4,IF('January 2023'!C2212=Sheet6!$K$3,Sheet6!$K$4,IF('January 2023'!C2212=Sheet6!$L$3,Sheet6!$L$4))))))))</f>
        <v>0.13382829726409717</v>
      </c>
      <c r="AG2212" s="74">
        <f t="shared" si="515"/>
        <v>0.91127521831882052</v>
      </c>
      <c r="AH2212" s="71">
        <v>0.81</v>
      </c>
      <c r="AI2212" s="72">
        <f t="shared" si="516"/>
        <v>1</v>
      </c>
      <c r="AJ2212" s="73">
        <f t="shared" si="517"/>
        <v>0.81818181818181823</v>
      </c>
      <c r="AK2212" s="73">
        <v>0.70834941809745677</v>
      </c>
      <c r="AL2212" s="95">
        <f t="shared" si="518"/>
        <v>1</v>
      </c>
      <c r="AM2212" s="107">
        <v>0</v>
      </c>
      <c r="AN2212" s="98">
        <f t="shared" si="519"/>
        <v>0</v>
      </c>
      <c r="AO2212" s="99" t="e">
        <f>SUMIF([1]Sheet1!$AB:$AB,E2212,[1]Sheet1!$AA:$AA)</f>
        <v>#VALUE!</v>
      </c>
      <c r="AP2212" s="100">
        <f t="shared" si="520"/>
        <v>1</v>
      </c>
      <c r="AQ2212" s="97">
        <f t="shared" si="521"/>
        <v>0</v>
      </c>
      <c r="AR2212" s="100">
        <f t="shared" si="522"/>
        <v>1.0406033485761863</v>
      </c>
      <c r="AS2212" s="101">
        <f t="shared" si="523"/>
        <v>5.1723956342940136E-2</v>
      </c>
      <c r="AT2212" s="100">
        <v>0.13382829726409717</v>
      </c>
      <c r="AU2212" s="108">
        <f t="shared" si="524"/>
        <v>1</v>
      </c>
    </row>
    <row r="2213" spans="1:47" hidden="1">
      <c r="A2213" s="21">
        <v>44927</v>
      </c>
      <c r="B2213" s="23" t="s">
        <v>13</v>
      </c>
      <c r="C2213" s="23" t="s">
        <v>1697</v>
      </c>
      <c r="D2213" s="23" t="s">
        <v>1840</v>
      </c>
      <c r="E2213" s="23">
        <v>1000267589</v>
      </c>
      <c r="F2213" s="23" t="s">
        <v>32</v>
      </c>
      <c r="G2213" s="22">
        <v>1199849</v>
      </c>
      <c r="H2213" s="36" t="s">
        <v>278</v>
      </c>
      <c r="I2213" s="4" t="s">
        <v>3537</v>
      </c>
      <c r="J2213" s="4" t="s">
        <v>3574</v>
      </c>
      <c r="K2213" s="24">
        <v>3483.6000000000058</v>
      </c>
      <c r="L2213" s="24">
        <v>3483.6000000000058</v>
      </c>
      <c r="M2213" s="29">
        <v>0</v>
      </c>
      <c r="N2213" s="29">
        <v>0</v>
      </c>
      <c r="O2213" s="29">
        <v>16</v>
      </c>
      <c r="P2213" s="29">
        <v>0</v>
      </c>
      <c r="Q2213" s="29">
        <v>3140.1000000000004</v>
      </c>
      <c r="R2213" s="28">
        <v>0</v>
      </c>
      <c r="S2213" s="28">
        <v>154656.09</v>
      </c>
      <c r="T2213" s="28">
        <v>0</v>
      </c>
      <c r="U2213" s="28">
        <v>231300</v>
      </c>
      <c r="V2213" s="29">
        <v>0</v>
      </c>
      <c r="W2213" s="29">
        <v>13</v>
      </c>
      <c r="X2213" s="32">
        <f t="shared" si="510"/>
        <v>16</v>
      </c>
      <c r="Y2213" s="33">
        <f t="shared" si="511"/>
        <v>3140.1000000000004</v>
      </c>
      <c r="Z2213" s="33">
        <f t="shared" si="512"/>
        <v>154656.09</v>
      </c>
      <c r="AA2213" s="33">
        <f t="shared" si="513"/>
        <v>231300</v>
      </c>
      <c r="AB2213" s="5">
        <v>13</v>
      </c>
      <c r="AC2213" s="6">
        <v>0</v>
      </c>
      <c r="AD2213" s="32">
        <v>0</v>
      </c>
      <c r="AE2213" s="67">
        <f t="shared" si="514"/>
        <v>0.8125</v>
      </c>
      <c r="AF2213" s="70">
        <f>IF(C2213=Sheet6!$E$3,Sheet6!$E$4,IF('January 2023'!C2213=Sheet6!$F$3,Sheet6!$F$4,IF('January 2023'!C2213=Sheet6!$G$3,Sheet6!$G$4,IF('January 2023'!C2213=Sheet6!$H$3,Sheet6!$H$4,IF('January 2023'!C2213=Sheet6!$I$3,Sheet6!$I$4,IF('January 2023'!C2213=Sheet6!$J$3,Sheet6!$J$4,IF('January 2023'!C2213=Sheet6!$K$3,Sheet6!$K$4,IF('January 2023'!C2213=Sheet6!$L$3,Sheet6!$L$4))))))))</f>
        <v>0.13382829726409717</v>
      </c>
      <c r="AG2213" s="74">
        <f t="shared" si="515"/>
        <v>0.90139510850843818</v>
      </c>
      <c r="AH2213" s="71">
        <v>0.81</v>
      </c>
      <c r="AI2213" s="72">
        <f t="shared" si="516"/>
        <v>1</v>
      </c>
      <c r="AJ2213" s="73">
        <f t="shared" si="517"/>
        <v>0.8125</v>
      </c>
      <c r="AK2213" s="73">
        <v>0.70834941809745677</v>
      </c>
      <c r="AL2213" s="95">
        <f t="shared" si="518"/>
        <v>1</v>
      </c>
      <c r="AM2213" s="107">
        <v>0</v>
      </c>
      <c r="AN2213" s="98">
        <f t="shared" si="519"/>
        <v>0</v>
      </c>
      <c r="AO2213" s="99" t="e">
        <f>SUMIF([1]Sheet1!$AB:$AB,E2213,[1]Sheet1!$AA:$AA)</f>
        <v>#VALUE!</v>
      </c>
      <c r="AP2213" s="100">
        <f t="shared" si="520"/>
        <v>1</v>
      </c>
      <c r="AQ2213" s="97">
        <f t="shared" si="521"/>
        <v>0</v>
      </c>
      <c r="AR2213" s="100">
        <f t="shared" si="522"/>
        <v>1.4955764108610272</v>
      </c>
      <c r="AS2213" s="101">
        <f t="shared" si="523"/>
        <v>-0.34810526115073626</v>
      </c>
      <c r="AT2213" s="100">
        <v>0.13382829726409717</v>
      </c>
      <c r="AU2213" s="108">
        <f t="shared" si="524"/>
        <v>1</v>
      </c>
    </row>
    <row r="2214" spans="1:47" hidden="1">
      <c r="A2214" s="21">
        <v>44927</v>
      </c>
      <c r="B2214" s="23" t="s">
        <v>13</v>
      </c>
      <c r="C2214" s="23" t="s">
        <v>1697</v>
      </c>
      <c r="D2214" s="23" t="s">
        <v>2010</v>
      </c>
      <c r="E2214" s="23">
        <v>1000266505</v>
      </c>
      <c r="F2214" s="23" t="s">
        <v>32</v>
      </c>
      <c r="G2214" s="22">
        <v>1199849</v>
      </c>
      <c r="H2214" s="36" t="s">
        <v>278</v>
      </c>
      <c r="I2214" s="4" t="s">
        <v>3537</v>
      </c>
      <c r="J2214" s="4" t="s">
        <v>3574</v>
      </c>
      <c r="K2214" s="24">
        <v>3404.8799999999974</v>
      </c>
      <c r="L2214" s="24">
        <v>3404.8799999999974</v>
      </c>
      <c r="M2214" s="29">
        <v>0</v>
      </c>
      <c r="N2214" s="29">
        <v>0</v>
      </c>
      <c r="O2214" s="29">
        <v>14</v>
      </c>
      <c r="P2214" s="29">
        <v>0</v>
      </c>
      <c r="Q2214" s="29">
        <v>2602.9</v>
      </c>
      <c r="R2214" s="28">
        <v>0</v>
      </c>
      <c r="S2214" s="28">
        <v>128250.00000000001</v>
      </c>
      <c r="T2214" s="28">
        <v>0</v>
      </c>
      <c r="U2214" s="28">
        <v>128250</v>
      </c>
      <c r="V2214" s="29">
        <v>0</v>
      </c>
      <c r="W2214" s="29">
        <v>12</v>
      </c>
      <c r="X2214" s="32">
        <f t="shared" si="510"/>
        <v>14</v>
      </c>
      <c r="Y2214" s="33">
        <f t="shared" si="511"/>
        <v>2602.9</v>
      </c>
      <c r="Z2214" s="33">
        <f t="shared" si="512"/>
        <v>128250.00000000001</v>
      </c>
      <c r="AA2214" s="33">
        <f t="shared" si="513"/>
        <v>128250</v>
      </c>
      <c r="AB2214" s="5">
        <v>12</v>
      </c>
      <c r="AC2214" s="6">
        <v>0</v>
      </c>
      <c r="AD2214" s="32">
        <v>0</v>
      </c>
      <c r="AE2214" s="67">
        <f t="shared" si="514"/>
        <v>0.8571428571428571</v>
      </c>
      <c r="AF2214" s="70">
        <f>IF(C2214=Sheet6!$E$3,Sheet6!$E$4,IF('January 2023'!C2214=Sheet6!$F$3,Sheet6!$F$4,IF('January 2023'!C2214=Sheet6!$G$3,Sheet6!$G$4,IF('January 2023'!C2214=Sheet6!$H$3,Sheet6!$H$4,IF('January 2023'!C2214=Sheet6!$I$3,Sheet6!$I$4,IF('January 2023'!C2214=Sheet6!$J$3,Sheet6!$J$4,IF('January 2023'!C2214=Sheet6!$K$3,Sheet6!$K$4,IF('January 2023'!C2214=Sheet6!$L$3,Sheet6!$L$4))))))))</f>
        <v>0.13382829726409717</v>
      </c>
      <c r="AG2214" s="74">
        <f t="shared" si="515"/>
        <v>0.7644615962970801</v>
      </c>
      <c r="AH2214" s="71">
        <v>0.81</v>
      </c>
      <c r="AI2214" s="72">
        <f t="shared" si="516"/>
        <v>0</v>
      </c>
      <c r="AJ2214" s="73">
        <f t="shared" si="517"/>
        <v>0.8571428571428571</v>
      </c>
      <c r="AK2214" s="73">
        <v>0.70834941809745677</v>
      </c>
      <c r="AL2214" s="95">
        <f t="shared" si="518"/>
        <v>1</v>
      </c>
      <c r="AM2214" s="107">
        <v>0</v>
      </c>
      <c r="AN2214" s="98">
        <f t="shared" si="519"/>
        <v>155.05279999999811</v>
      </c>
      <c r="AO2214" s="99" t="e">
        <f>SUMIF([1]Sheet1!$AB:$AB,E2214,[1]Sheet1!$AA:$AA)</f>
        <v>#VALUE!</v>
      </c>
      <c r="AP2214" s="100" t="str">
        <f t="shared" si="520"/>
        <v/>
      </c>
      <c r="AQ2214" s="97">
        <f t="shared" si="521"/>
        <v>1</v>
      </c>
      <c r="AR2214" s="100">
        <f t="shared" si="522"/>
        <v>0.99999999999999989</v>
      </c>
      <c r="AS2214" s="101">
        <f t="shared" si="523"/>
        <v>0.23553840370292001</v>
      </c>
      <c r="AT2214" s="100">
        <v>0.13382829726409717</v>
      </c>
      <c r="AU2214" s="108">
        <f t="shared" si="524"/>
        <v>0</v>
      </c>
    </row>
    <row r="2215" spans="1:47" hidden="1">
      <c r="A2215" s="21">
        <v>44927</v>
      </c>
      <c r="B2215" s="22" t="s">
        <v>13</v>
      </c>
      <c r="C2215" s="22" t="s">
        <v>1697</v>
      </c>
      <c r="D2215" s="22" t="s">
        <v>1918</v>
      </c>
      <c r="E2215" s="22">
        <v>1000535465</v>
      </c>
      <c r="F2215" s="22" t="s">
        <v>32</v>
      </c>
      <c r="G2215" s="22">
        <v>1199849</v>
      </c>
      <c r="H2215" s="36" t="s">
        <v>278</v>
      </c>
      <c r="I2215" s="4" t="s">
        <v>3537</v>
      </c>
      <c r="J2215" s="4" t="s">
        <v>3574</v>
      </c>
      <c r="K2215" s="25">
        <v>3315</v>
      </c>
      <c r="L2215" s="25">
        <v>3315</v>
      </c>
      <c r="M2215" s="26">
        <v>0</v>
      </c>
      <c r="N2215" s="26">
        <v>0</v>
      </c>
      <c r="O2215" s="26">
        <v>22</v>
      </c>
      <c r="P2215" s="26">
        <v>0</v>
      </c>
      <c r="Q2215" s="26">
        <v>2092.7000000000003</v>
      </c>
      <c r="R2215" s="27">
        <v>0</v>
      </c>
      <c r="S2215" s="27">
        <v>93960</v>
      </c>
      <c r="T2215" s="28">
        <v>0</v>
      </c>
      <c r="U2215" s="27">
        <v>107340</v>
      </c>
      <c r="V2215" s="29">
        <v>0</v>
      </c>
      <c r="W2215" s="26">
        <v>14</v>
      </c>
      <c r="X2215" s="30">
        <f t="shared" si="510"/>
        <v>22</v>
      </c>
      <c r="Y2215" s="31">
        <f t="shared" si="511"/>
        <v>2092.7000000000003</v>
      </c>
      <c r="Z2215" s="31">
        <f t="shared" si="512"/>
        <v>93960</v>
      </c>
      <c r="AA2215" s="31">
        <f t="shared" si="513"/>
        <v>107340</v>
      </c>
      <c r="AB2215" s="5">
        <v>14</v>
      </c>
      <c r="AC2215" s="6">
        <v>0</v>
      </c>
      <c r="AD2215" s="30">
        <v>0</v>
      </c>
      <c r="AE2215" s="67">
        <f t="shared" si="514"/>
        <v>0.63636363636363635</v>
      </c>
      <c r="AF2215" s="70">
        <f>IF(C2215=Sheet6!$E$3,Sheet6!$E$4,IF('January 2023'!C2215=Sheet6!$F$3,Sheet6!$F$4,IF('January 2023'!C2215=Sheet6!$G$3,Sheet6!$G$4,IF('January 2023'!C2215=Sheet6!$H$3,Sheet6!$H$4,IF('January 2023'!C2215=Sheet6!$I$3,Sheet6!$I$4,IF('January 2023'!C2215=Sheet6!$J$3,Sheet6!$J$4,IF('January 2023'!C2215=Sheet6!$K$3,Sheet6!$K$4,IF('January 2023'!C2215=Sheet6!$L$3,Sheet6!$L$4))))))))</f>
        <v>0.13382829726409717</v>
      </c>
      <c r="AG2215" s="74">
        <f t="shared" si="515"/>
        <v>0.63128205128205139</v>
      </c>
      <c r="AH2215" s="71">
        <v>0.81</v>
      </c>
      <c r="AI2215" s="72">
        <f t="shared" si="516"/>
        <v>0</v>
      </c>
      <c r="AJ2215" s="73">
        <f t="shared" si="517"/>
        <v>0.63636363636363635</v>
      </c>
      <c r="AK2215" s="73">
        <v>0.70834941809745677</v>
      </c>
      <c r="AL2215" s="95">
        <f t="shared" si="518"/>
        <v>0</v>
      </c>
      <c r="AM2215" s="107">
        <v>0</v>
      </c>
      <c r="AN2215" s="98">
        <f t="shared" si="519"/>
        <v>592.44999999999982</v>
      </c>
      <c r="AO2215" s="99" t="e">
        <f>SUMIF([1]Sheet1!$AB:$AB,E2215,[1]Sheet1!$AA:$AA)</f>
        <v>#VALUE!</v>
      </c>
      <c r="AP2215" s="100" t="str">
        <f t="shared" si="520"/>
        <v/>
      </c>
      <c r="AQ2215" s="97">
        <f t="shared" si="521"/>
        <v>1</v>
      </c>
      <c r="AR2215" s="100">
        <f t="shared" si="522"/>
        <v>1.1424010217113665</v>
      </c>
      <c r="AS2215" s="101">
        <f t="shared" si="523"/>
        <v>0.27882273962733728</v>
      </c>
      <c r="AT2215" s="100">
        <v>0.13382829726409717</v>
      </c>
      <c r="AU2215" s="108">
        <f t="shared" si="524"/>
        <v>0</v>
      </c>
    </row>
    <row r="2216" spans="1:47" hidden="1">
      <c r="A2216" s="21">
        <v>44927</v>
      </c>
      <c r="B2216" s="23" t="s">
        <v>13</v>
      </c>
      <c r="C2216" s="23" t="s">
        <v>1697</v>
      </c>
      <c r="D2216" s="23" t="s">
        <v>1954</v>
      </c>
      <c r="E2216" s="23">
        <v>1000267584</v>
      </c>
      <c r="F2216" s="23" t="s">
        <v>32</v>
      </c>
      <c r="G2216" s="22">
        <v>1199849</v>
      </c>
      <c r="H2216" s="36" t="s">
        <v>278</v>
      </c>
      <c r="I2216" s="4" t="s">
        <v>3537</v>
      </c>
      <c r="J2216" s="4" t="s">
        <v>3574</v>
      </c>
      <c r="K2216" s="24">
        <v>3293.4000000000015</v>
      </c>
      <c r="L2216" s="24">
        <v>3293.4000000000015</v>
      </c>
      <c r="M2216" s="29">
        <v>0</v>
      </c>
      <c r="N2216" s="29">
        <v>0</v>
      </c>
      <c r="O2216" s="29">
        <v>7</v>
      </c>
      <c r="P2216" s="29">
        <v>0</v>
      </c>
      <c r="Q2216" s="29">
        <v>830.5</v>
      </c>
      <c r="R2216" s="28">
        <v>0</v>
      </c>
      <c r="S2216" s="28">
        <v>40900</v>
      </c>
      <c r="T2216" s="28">
        <v>0</v>
      </c>
      <c r="U2216" s="28">
        <v>40900</v>
      </c>
      <c r="V2216" s="29">
        <v>0</v>
      </c>
      <c r="W2216" s="29">
        <v>4</v>
      </c>
      <c r="X2216" s="32">
        <f t="shared" si="510"/>
        <v>7</v>
      </c>
      <c r="Y2216" s="33">
        <f t="shared" si="511"/>
        <v>830.5</v>
      </c>
      <c r="Z2216" s="33">
        <f t="shared" si="512"/>
        <v>40900</v>
      </c>
      <c r="AA2216" s="33">
        <f t="shared" si="513"/>
        <v>40900</v>
      </c>
      <c r="AB2216" s="5">
        <v>4</v>
      </c>
      <c r="AC2216" s="6">
        <v>0</v>
      </c>
      <c r="AD2216" s="32">
        <v>0</v>
      </c>
      <c r="AE2216" s="67">
        <f t="shared" si="514"/>
        <v>0.5714285714285714</v>
      </c>
      <c r="AF2216" s="70">
        <f>IF(C2216=Sheet6!$E$3,Sheet6!$E$4,IF('January 2023'!C2216=Sheet6!$F$3,Sheet6!$F$4,IF('January 2023'!C2216=Sheet6!$G$3,Sheet6!$G$4,IF('January 2023'!C2216=Sheet6!$H$3,Sheet6!$H$4,IF('January 2023'!C2216=Sheet6!$I$3,Sheet6!$I$4,IF('January 2023'!C2216=Sheet6!$J$3,Sheet6!$J$4,IF('January 2023'!C2216=Sheet6!$K$3,Sheet6!$K$4,IF('January 2023'!C2216=Sheet6!$L$3,Sheet6!$L$4))))))))</f>
        <v>0.13382829726409717</v>
      </c>
      <c r="AG2216" s="74">
        <f t="shared" si="515"/>
        <v>0.25217100868403464</v>
      </c>
      <c r="AH2216" s="71">
        <v>0.81</v>
      </c>
      <c r="AI2216" s="72">
        <f t="shared" si="516"/>
        <v>0</v>
      </c>
      <c r="AJ2216" s="73">
        <f t="shared" si="517"/>
        <v>0.5714285714285714</v>
      </c>
      <c r="AK2216" s="73">
        <v>0.70834941809745677</v>
      </c>
      <c r="AL2216" s="95">
        <f t="shared" si="518"/>
        <v>0</v>
      </c>
      <c r="AM2216" s="107">
        <v>0</v>
      </c>
      <c r="AN2216" s="98">
        <f t="shared" si="519"/>
        <v>1837.1540000000014</v>
      </c>
      <c r="AO2216" s="99" t="e">
        <f>SUMIF([1]Sheet1!$AB:$AB,E2216,[1]Sheet1!$AA:$AA)</f>
        <v>#VALUE!</v>
      </c>
      <c r="AP2216" s="100" t="str">
        <f t="shared" si="520"/>
        <v/>
      </c>
      <c r="AQ2216" s="97">
        <f t="shared" si="521"/>
        <v>1</v>
      </c>
      <c r="AR2216" s="100">
        <f t="shared" si="522"/>
        <v>1</v>
      </c>
      <c r="AS2216" s="101">
        <f t="shared" si="523"/>
        <v>0.74782899131596536</v>
      </c>
      <c r="AT2216" s="100">
        <v>0.13382829726409717</v>
      </c>
      <c r="AU2216" s="108">
        <f t="shared" si="524"/>
        <v>0</v>
      </c>
    </row>
    <row r="2217" spans="1:47" hidden="1">
      <c r="A2217" s="21">
        <v>44927</v>
      </c>
      <c r="B2217" s="23" t="s">
        <v>13</v>
      </c>
      <c r="C2217" s="23" t="s">
        <v>1697</v>
      </c>
      <c r="D2217" s="23" t="s">
        <v>1966</v>
      </c>
      <c r="E2217" s="23">
        <v>1000265907</v>
      </c>
      <c r="F2217" s="23" t="s">
        <v>32</v>
      </c>
      <c r="G2217" s="22">
        <v>1199849</v>
      </c>
      <c r="H2217" s="36" t="s">
        <v>278</v>
      </c>
      <c r="I2217" s="4" t="s">
        <v>3537</v>
      </c>
      <c r="J2217" s="4" t="s">
        <v>3574</v>
      </c>
      <c r="K2217" s="24">
        <v>3291.3600000000006</v>
      </c>
      <c r="L2217" s="24">
        <v>3291.3600000000006</v>
      </c>
      <c r="M2217" s="29">
        <v>0</v>
      </c>
      <c r="N2217" s="29">
        <v>0</v>
      </c>
      <c r="O2217" s="29">
        <v>22</v>
      </c>
      <c r="P2217" s="29">
        <v>0</v>
      </c>
      <c r="Q2217" s="29">
        <v>3313.1</v>
      </c>
      <c r="R2217" s="28">
        <v>0</v>
      </c>
      <c r="S2217" s="28">
        <v>163189.16</v>
      </c>
      <c r="T2217" s="28">
        <v>0</v>
      </c>
      <c r="U2217" s="28">
        <v>180000</v>
      </c>
      <c r="V2217" s="29">
        <v>0</v>
      </c>
      <c r="W2217" s="29">
        <v>13</v>
      </c>
      <c r="X2217" s="32">
        <f t="shared" si="510"/>
        <v>22</v>
      </c>
      <c r="Y2217" s="33">
        <f t="shared" si="511"/>
        <v>3313.1</v>
      </c>
      <c r="Z2217" s="33">
        <f t="shared" si="512"/>
        <v>163189.16</v>
      </c>
      <c r="AA2217" s="33">
        <f t="shared" si="513"/>
        <v>180000</v>
      </c>
      <c r="AB2217" s="5">
        <v>13</v>
      </c>
      <c r="AC2217" s="6">
        <v>0</v>
      </c>
      <c r="AD2217" s="32">
        <v>0</v>
      </c>
      <c r="AE2217" s="67">
        <f t="shared" si="514"/>
        <v>0.59090909090909094</v>
      </c>
      <c r="AF2217" s="70">
        <f>IF(C2217=Sheet6!$E$3,Sheet6!$E$4,IF('January 2023'!C2217=Sheet6!$F$3,Sheet6!$F$4,IF('January 2023'!C2217=Sheet6!$G$3,Sheet6!$G$4,IF('January 2023'!C2217=Sheet6!$H$3,Sheet6!$H$4,IF('January 2023'!C2217=Sheet6!$I$3,Sheet6!$I$4,IF('January 2023'!C2217=Sheet6!$J$3,Sheet6!$J$4,IF('January 2023'!C2217=Sheet6!$K$3,Sheet6!$K$4,IF('January 2023'!C2217=Sheet6!$L$3,Sheet6!$L$4))))))))</f>
        <v>0.13382829726409717</v>
      </c>
      <c r="AG2217" s="74">
        <f t="shared" si="515"/>
        <v>1.0066051723299789</v>
      </c>
      <c r="AH2217" s="71">
        <v>0.81</v>
      </c>
      <c r="AI2217" s="72">
        <f t="shared" si="516"/>
        <v>1</v>
      </c>
      <c r="AJ2217" s="73">
        <f t="shared" si="517"/>
        <v>0.59090909090909094</v>
      </c>
      <c r="AK2217" s="73">
        <v>0.70834941809745677</v>
      </c>
      <c r="AL2217" s="95">
        <f t="shared" si="518"/>
        <v>0</v>
      </c>
      <c r="AM2217" s="107">
        <v>0</v>
      </c>
      <c r="AN2217" s="98">
        <f t="shared" si="519"/>
        <v>0</v>
      </c>
      <c r="AO2217" s="99" t="e">
        <f>SUMIF([1]Sheet1!$AB:$AB,E2217,[1]Sheet1!$AA:$AA)</f>
        <v>#VALUE!</v>
      </c>
      <c r="AP2217" s="100">
        <f t="shared" si="520"/>
        <v>1</v>
      </c>
      <c r="AQ2217" s="97">
        <f t="shared" si="521"/>
        <v>0</v>
      </c>
      <c r="AR2217" s="100">
        <f t="shared" si="522"/>
        <v>1.1030144404199396</v>
      </c>
      <c r="AS2217" s="101">
        <f t="shared" si="523"/>
        <v>-0.11030004088136858</v>
      </c>
      <c r="AT2217" s="100">
        <v>0.13382829726409717</v>
      </c>
      <c r="AU2217" s="108">
        <f t="shared" si="524"/>
        <v>1</v>
      </c>
    </row>
    <row r="2218" spans="1:47" hidden="1">
      <c r="A2218" s="21">
        <v>44927</v>
      </c>
      <c r="B2218" s="22" t="s">
        <v>13</v>
      </c>
      <c r="C2218" s="22" t="s">
        <v>1697</v>
      </c>
      <c r="D2218" s="22" t="s">
        <v>1884</v>
      </c>
      <c r="E2218" s="22">
        <v>1000265850</v>
      </c>
      <c r="F2218" s="22" t="s">
        <v>32</v>
      </c>
      <c r="G2218" s="22">
        <v>1199849</v>
      </c>
      <c r="H2218" s="36" t="s">
        <v>278</v>
      </c>
      <c r="I2218" s="4" t="s">
        <v>3538</v>
      </c>
      <c r="J2218" s="4" t="s">
        <v>3575</v>
      </c>
      <c r="K2218" s="25">
        <v>3270</v>
      </c>
      <c r="L2218" s="25">
        <v>3270</v>
      </c>
      <c r="M2218" s="26">
        <v>0</v>
      </c>
      <c r="N2218" s="26">
        <v>0</v>
      </c>
      <c r="O2218" s="26">
        <v>19</v>
      </c>
      <c r="P2218" s="26">
        <v>0</v>
      </c>
      <c r="Q2218" s="26">
        <v>4323.9000000000005</v>
      </c>
      <c r="R2218" s="27">
        <v>0</v>
      </c>
      <c r="S2218" s="27">
        <v>212950.00000000003</v>
      </c>
      <c r="T2218" s="28">
        <v>0</v>
      </c>
      <c r="U2218" s="27">
        <v>212950</v>
      </c>
      <c r="V2218" s="29">
        <v>0</v>
      </c>
      <c r="W2218" s="26">
        <v>10</v>
      </c>
      <c r="X2218" s="30">
        <f t="shared" si="510"/>
        <v>19</v>
      </c>
      <c r="Y2218" s="31">
        <f t="shared" si="511"/>
        <v>4323.9000000000005</v>
      </c>
      <c r="Z2218" s="31">
        <f t="shared" si="512"/>
        <v>212950.00000000003</v>
      </c>
      <c r="AA2218" s="31">
        <f t="shared" si="513"/>
        <v>212950</v>
      </c>
      <c r="AB2218" s="5">
        <v>10</v>
      </c>
      <c r="AC2218" s="6">
        <v>0</v>
      </c>
      <c r="AD2218" s="30">
        <v>0</v>
      </c>
      <c r="AE2218" s="67">
        <f t="shared" si="514"/>
        <v>0.52631578947368418</v>
      </c>
      <c r="AF2218" s="70">
        <f>IF(C2218=Sheet6!$E$3,Sheet6!$E$4,IF('January 2023'!C2218=Sheet6!$F$3,Sheet6!$F$4,IF('January 2023'!C2218=Sheet6!$G$3,Sheet6!$G$4,IF('January 2023'!C2218=Sheet6!$H$3,Sheet6!$H$4,IF('January 2023'!C2218=Sheet6!$I$3,Sheet6!$I$4,IF('January 2023'!C2218=Sheet6!$J$3,Sheet6!$J$4,IF('January 2023'!C2218=Sheet6!$K$3,Sheet6!$K$4,IF('January 2023'!C2218=Sheet6!$L$3,Sheet6!$L$4))))))))</f>
        <v>0.13382829726409717</v>
      </c>
      <c r="AG2218" s="74">
        <f t="shared" si="515"/>
        <v>1.3222935779816516</v>
      </c>
      <c r="AH2218" s="71">
        <v>0.81</v>
      </c>
      <c r="AI2218" s="72">
        <f t="shared" si="516"/>
        <v>1</v>
      </c>
      <c r="AJ2218" s="73">
        <f t="shared" si="517"/>
        <v>0.52631578947368418</v>
      </c>
      <c r="AK2218" s="73">
        <v>0.70834941809745677</v>
      </c>
      <c r="AL2218" s="95">
        <f t="shared" si="518"/>
        <v>0</v>
      </c>
      <c r="AM2218" s="107">
        <v>0</v>
      </c>
      <c r="AN2218" s="98">
        <f t="shared" si="519"/>
        <v>0</v>
      </c>
      <c r="AO2218" s="99" t="e">
        <f>SUMIF([1]Sheet1!$AB:$AB,E2218,[1]Sheet1!$AA:$AA)</f>
        <v>#VALUE!</v>
      </c>
      <c r="AP2218" s="100">
        <f t="shared" si="520"/>
        <v>1</v>
      </c>
      <c r="AQ2218" s="97">
        <f t="shared" si="521"/>
        <v>0</v>
      </c>
      <c r="AR2218" s="100">
        <f t="shared" si="522"/>
        <v>0.99999999999999989</v>
      </c>
      <c r="AS2218" s="101">
        <f t="shared" si="523"/>
        <v>-0.32229357798165137</v>
      </c>
      <c r="AT2218" s="100">
        <v>0.13382829726409717</v>
      </c>
      <c r="AU2218" s="108">
        <f t="shared" si="524"/>
        <v>1</v>
      </c>
    </row>
    <row r="2219" spans="1:47" hidden="1">
      <c r="A2219" s="21">
        <v>44927</v>
      </c>
      <c r="B2219" s="23" t="s">
        <v>13</v>
      </c>
      <c r="C2219" s="23" t="s">
        <v>1697</v>
      </c>
      <c r="D2219" s="23" t="s">
        <v>1981</v>
      </c>
      <c r="E2219" s="23">
        <v>1000279972</v>
      </c>
      <c r="F2219" s="23" t="s">
        <v>32</v>
      </c>
      <c r="G2219" s="22">
        <v>1199849</v>
      </c>
      <c r="H2219" s="36" t="s">
        <v>278</v>
      </c>
      <c r="I2219" s="4" t="s">
        <v>3537</v>
      </c>
      <c r="J2219" s="4" t="s">
        <v>3574</v>
      </c>
      <c r="K2219" s="24">
        <v>3253.8000000000175</v>
      </c>
      <c r="L2219" s="24">
        <v>3253.8000000000175</v>
      </c>
      <c r="M2219" s="29">
        <v>0</v>
      </c>
      <c r="N2219" s="29">
        <v>0</v>
      </c>
      <c r="O2219" s="29">
        <v>13</v>
      </c>
      <c r="P2219" s="29">
        <v>0</v>
      </c>
      <c r="Q2219" s="29">
        <v>2296.3000000000002</v>
      </c>
      <c r="R2219" s="28">
        <v>0</v>
      </c>
      <c r="S2219" s="28">
        <v>106052.21000000002</v>
      </c>
      <c r="T2219" s="28">
        <v>0</v>
      </c>
      <c r="U2219" s="28">
        <v>126500</v>
      </c>
      <c r="V2219" s="29">
        <v>0</v>
      </c>
      <c r="W2219" s="29">
        <v>7</v>
      </c>
      <c r="X2219" s="32">
        <f t="shared" si="510"/>
        <v>13</v>
      </c>
      <c r="Y2219" s="33">
        <f t="shared" si="511"/>
        <v>2296.3000000000002</v>
      </c>
      <c r="Z2219" s="33">
        <f t="shared" si="512"/>
        <v>106052.21000000002</v>
      </c>
      <c r="AA2219" s="33">
        <f t="shared" si="513"/>
        <v>126500</v>
      </c>
      <c r="AB2219" s="5">
        <v>7</v>
      </c>
      <c r="AC2219" s="6">
        <v>0</v>
      </c>
      <c r="AD2219" s="32">
        <v>0</v>
      </c>
      <c r="AE2219" s="67">
        <f t="shared" si="514"/>
        <v>0.53846153846153844</v>
      </c>
      <c r="AF2219" s="70">
        <f>IF(C2219=Sheet6!$E$3,Sheet6!$E$4,IF('January 2023'!C2219=Sheet6!$F$3,Sheet6!$F$4,IF('January 2023'!C2219=Sheet6!$G$3,Sheet6!$G$4,IF('January 2023'!C2219=Sheet6!$H$3,Sheet6!$H$4,IF('January 2023'!C2219=Sheet6!$I$3,Sheet6!$I$4,IF('January 2023'!C2219=Sheet6!$J$3,Sheet6!$J$4,IF('January 2023'!C2219=Sheet6!$K$3,Sheet6!$K$4,IF('January 2023'!C2219=Sheet6!$L$3,Sheet6!$L$4))))))))</f>
        <v>0.13382829726409717</v>
      </c>
      <c r="AG2219" s="74">
        <f t="shared" si="515"/>
        <v>0.70572868645890585</v>
      </c>
      <c r="AH2219" s="71">
        <v>0.81</v>
      </c>
      <c r="AI2219" s="72">
        <f t="shared" si="516"/>
        <v>0</v>
      </c>
      <c r="AJ2219" s="73">
        <f t="shared" si="517"/>
        <v>0.53846153846153844</v>
      </c>
      <c r="AK2219" s="73">
        <v>0.70834941809745677</v>
      </c>
      <c r="AL2219" s="95">
        <f t="shared" si="518"/>
        <v>0</v>
      </c>
      <c r="AM2219" s="107">
        <v>0</v>
      </c>
      <c r="AN2219" s="98">
        <f t="shared" si="519"/>
        <v>339.27800000001434</v>
      </c>
      <c r="AO2219" s="99" t="e">
        <f>SUMIF([1]Sheet1!$AB:$AB,E2219,[1]Sheet1!$AA:$AA)</f>
        <v>#VALUE!</v>
      </c>
      <c r="AP2219" s="100" t="str">
        <f t="shared" si="520"/>
        <v/>
      </c>
      <c r="AQ2219" s="97">
        <f t="shared" si="521"/>
        <v>1</v>
      </c>
      <c r="AR2219" s="100">
        <f t="shared" si="522"/>
        <v>1.1928087118599413</v>
      </c>
      <c r="AS2219" s="101">
        <f t="shared" si="523"/>
        <v>0.1582006745823441</v>
      </c>
      <c r="AT2219" s="100">
        <v>0.13382829726409717</v>
      </c>
      <c r="AU2219" s="108">
        <f t="shared" si="524"/>
        <v>0</v>
      </c>
    </row>
    <row r="2220" spans="1:47" hidden="1">
      <c r="A2220" s="21">
        <v>44927</v>
      </c>
      <c r="B2220" s="22" t="s">
        <v>13</v>
      </c>
      <c r="C2220" s="22" t="s">
        <v>1697</v>
      </c>
      <c r="D2220" s="22" t="s">
        <v>1931</v>
      </c>
      <c r="E2220" s="22">
        <v>1000265892</v>
      </c>
      <c r="F2220" s="22" t="s">
        <v>32</v>
      </c>
      <c r="G2220" s="22">
        <v>1199849</v>
      </c>
      <c r="H2220" s="36" t="s">
        <v>278</v>
      </c>
      <c r="I2220" s="4" t="s">
        <v>3537</v>
      </c>
      <c r="J2220" s="4" t="s">
        <v>3574</v>
      </c>
      <c r="K2220" s="25">
        <v>3160.2400000000052</v>
      </c>
      <c r="L2220" s="25">
        <v>3160.2400000000052</v>
      </c>
      <c r="M2220" s="26">
        <v>0</v>
      </c>
      <c r="N2220" s="26">
        <v>0</v>
      </c>
      <c r="O2220" s="26">
        <v>12</v>
      </c>
      <c r="P2220" s="26">
        <v>0</v>
      </c>
      <c r="Q2220" s="26">
        <v>2310.3000000000002</v>
      </c>
      <c r="R2220" s="27">
        <v>0</v>
      </c>
      <c r="S2220" s="27">
        <v>113800</v>
      </c>
      <c r="T2220" s="28">
        <v>0</v>
      </c>
      <c r="U2220" s="27">
        <v>113800</v>
      </c>
      <c r="V2220" s="29">
        <v>0</v>
      </c>
      <c r="W2220" s="26">
        <v>10</v>
      </c>
      <c r="X2220" s="30">
        <f t="shared" si="510"/>
        <v>12</v>
      </c>
      <c r="Y2220" s="31">
        <f t="shared" si="511"/>
        <v>2310.3000000000002</v>
      </c>
      <c r="Z2220" s="31">
        <f t="shared" si="512"/>
        <v>113800</v>
      </c>
      <c r="AA2220" s="31">
        <f t="shared" si="513"/>
        <v>113800</v>
      </c>
      <c r="AB2220" s="5">
        <v>10</v>
      </c>
      <c r="AC2220" s="6">
        <v>0</v>
      </c>
      <c r="AD2220" s="30">
        <v>0</v>
      </c>
      <c r="AE2220" s="67">
        <f t="shared" si="514"/>
        <v>0.83333333333333337</v>
      </c>
      <c r="AF2220" s="70">
        <f>IF(C2220=Sheet6!$E$3,Sheet6!$E$4,IF('January 2023'!C2220=Sheet6!$F$3,Sheet6!$F$4,IF('January 2023'!C2220=Sheet6!$G$3,Sheet6!$G$4,IF('January 2023'!C2220=Sheet6!$H$3,Sheet6!$H$4,IF('January 2023'!C2220=Sheet6!$I$3,Sheet6!$I$4,IF('January 2023'!C2220=Sheet6!$J$3,Sheet6!$J$4,IF('January 2023'!C2220=Sheet6!$K$3,Sheet6!$K$4,IF('January 2023'!C2220=Sheet6!$L$3,Sheet6!$L$4))))))))</f>
        <v>0.13382829726409717</v>
      </c>
      <c r="AG2220" s="74">
        <f t="shared" si="515"/>
        <v>0.73105207199453093</v>
      </c>
      <c r="AH2220" s="71">
        <v>0.81</v>
      </c>
      <c r="AI2220" s="72">
        <f t="shared" si="516"/>
        <v>0</v>
      </c>
      <c r="AJ2220" s="73">
        <f t="shared" si="517"/>
        <v>0.83333333333333337</v>
      </c>
      <c r="AK2220" s="73">
        <v>0.70834941809745677</v>
      </c>
      <c r="AL2220" s="95">
        <f t="shared" si="518"/>
        <v>1</v>
      </c>
      <c r="AM2220" s="107">
        <v>0</v>
      </c>
      <c r="AN2220" s="98">
        <f t="shared" si="519"/>
        <v>249.49440000000413</v>
      </c>
      <c r="AO2220" s="99" t="e">
        <f>SUMIF([1]Sheet1!$AB:$AB,E2220,[1]Sheet1!$AA:$AA)</f>
        <v>#VALUE!</v>
      </c>
      <c r="AP2220" s="100" t="str">
        <f t="shared" si="520"/>
        <v/>
      </c>
      <c r="AQ2220" s="97">
        <f t="shared" si="521"/>
        <v>1</v>
      </c>
      <c r="AR2220" s="100">
        <f t="shared" si="522"/>
        <v>1</v>
      </c>
      <c r="AS2220" s="101">
        <f t="shared" si="523"/>
        <v>0.26894792800546907</v>
      </c>
      <c r="AT2220" s="100">
        <v>0.13382829726409717</v>
      </c>
      <c r="AU2220" s="108">
        <f t="shared" si="524"/>
        <v>0</v>
      </c>
    </row>
    <row r="2221" spans="1:47" hidden="1">
      <c r="A2221" s="21">
        <v>44927</v>
      </c>
      <c r="B2221" s="22" t="s">
        <v>13</v>
      </c>
      <c r="C2221" s="22" t="s">
        <v>1697</v>
      </c>
      <c r="D2221" s="22" t="s">
        <v>1949</v>
      </c>
      <c r="E2221" s="22">
        <v>1000266514</v>
      </c>
      <c r="F2221" s="22" t="s">
        <v>32</v>
      </c>
      <c r="G2221" s="22">
        <v>1199849</v>
      </c>
      <c r="H2221" s="36" t="s">
        <v>278</v>
      </c>
      <c r="I2221" s="4" t="s">
        <v>3537</v>
      </c>
      <c r="J2221" s="4" t="s">
        <v>3574</v>
      </c>
      <c r="K2221" s="25">
        <v>3131</v>
      </c>
      <c r="L2221" s="25">
        <v>3131</v>
      </c>
      <c r="M2221" s="26">
        <v>0</v>
      </c>
      <c r="N2221" s="26">
        <v>0</v>
      </c>
      <c r="O2221" s="26">
        <v>8</v>
      </c>
      <c r="P2221" s="26">
        <v>0</v>
      </c>
      <c r="Q2221" s="26">
        <v>2542.2000000000003</v>
      </c>
      <c r="R2221" s="27">
        <v>0</v>
      </c>
      <c r="S2221" s="27">
        <v>125199.99999999999</v>
      </c>
      <c r="T2221" s="28">
        <v>0</v>
      </c>
      <c r="U2221" s="27">
        <v>125200</v>
      </c>
      <c r="V2221" s="29">
        <v>0</v>
      </c>
      <c r="W2221" s="26">
        <v>5</v>
      </c>
      <c r="X2221" s="30">
        <f t="shared" si="510"/>
        <v>8</v>
      </c>
      <c r="Y2221" s="31">
        <f t="shared" si="511"/>
        <v>2542.2000000000003</v>
      </c>
      <c r="Z2221" s="31">
        <f t="shared" si="512"/>
        <v>125199.99999999999</v>
      </c>
      <c r="AA2221" s="31">
        <f t="shared" si="513"/>
        <v>125200</v>
      </c>
      <c r="AB2221" s="5">
        <v>5</v>
      </c>
      <c r="AC2221" s="6">
        <v>0</v>
      </c>
      <c r="AD2221" s="30">
        <v>0</v>
      </c>
      <c r="AE2221" s="67">
        <f t="shared" si="514"/>
        <v>0.625</v>
      </c>
      <c r="AF2221" s="70">
        <f>IF(C2221=Sheet6!$E$3,Sheet6!$E$4,IF('January 2023'!C2221=Sheet6!$F$3,Sheet6!$F$4,IF('January 2023'!C2221=Sheet6!$G$3,Sheet6!$G$4,IF('January 2023'!C2221=Sheet6!$H$3,Sheet6!$H$4,IF('January 2023'!C2221=Sheet6!$I$3,Sheet6!$I$4,IF('January 2023'!C2221=Sheet6!$J$3,Sheet6!$J$4,IF('January 2023'!C2221=Sheet6!$K$3,Sheet6!$K$4,IF('January 2023'!C2221=Sheet6!$L$3,Sheet6!$L$4))))))))</f>
        <v>0.13382829726409717</v>
      </c>
      <c r="AG2221" s="74">
        <f t="shared" si="515"/>
        <v>0.81194506547428946</v>
      </c>
      <c r="AH2221" s="71">
        <v>0.81</v>
      </c>
      <c r="AI2221" s="72">
        <f t="shared" si="516"/>
        <v>1</v>
      </c>
      <c r="AJ2221" s="73">
        <f t="shared" si="517"/>
        <v>0.625</v>
      </c>
      <c r="AK2221" s="73">
        <v>0.70834941809745677</v>
      </c>
      <c r="AL2221" s="95">
        <f t="shared" si="518"/>
        <v>0</v>
      </c>
      <c r="AM2221" s="107">
        <v>0</v>
      </c>
      <c r="AN2221" s="98">
        <f t="shared" si="519"/>
        <v>0</v>
      </c>
      <c r="AO2221" s="99" t="e">
        <f>SUMIF([1]Sheet1!$AB:$AB,E2221,[1]Sheet1!$AA:$AA)</f>
        <v>#VALUE!</v>
      </c>
      <c r="AP2221" s="100">
        <f t="shared" si="520"/>
        <v>1</v>
      </c>
      <c r="AQ2221" s="97">
        <f t="shared" si="521"/>
        <v>0</v>
      </c>
      <c r="AR2221" s="100">
        <f t="shared" si="522"/>
        <v>1.0000000000000002</v>
      </c>
      <c r="AS2221" s="101">
        <f t="shared" si="523"/>
        <v>0.18805493452571032</v>
      </c>
      <c r="AT2221" s="100">
        <v>0.13382829726409717</v>
      </c>
      <c r="AU2221" s="108">
        <f t="shared" si="524"/>
        <v>0</v>
      </c>
    </row>
    <row r="2222" spans="1:47" hidden="1">
      <c r="A2222" s="21">
        <v>44927</v>
      </c>
      <c r="B2222" s="22" t="s">
        <v>13</v>
      </c>
      <c r="C2222" s="22" t="s">
        <v>1697</v>
      </c>
      <c r="D2222" s="22" t="s">
        <v>1926</v>
      </c>
      <c r="E2222" s="22">
        <v>1000280107</v>
      </c>
      <c r="F2222" s="22" t="s">
        <v>32</v>
      </c>
      <c r="G2222" s="22">
        <v>1199849</v>
      </c>
      <c r="H2222" s="36" t="s">
        <v>278</v>
      </c>
      <c r="I2222" s="4" t="s">
        <v>3536</v>
      </c>
      <c r="J2222" s="4" t="s">
        <v>3573</v>
      </c>
      <c r="K2222" s="25">
        <v>3012.8800000000047</v>
      </c>
      <c r="L2222" s="25">
        <v>3012.8800000000047</v>
      </c>
      <c r="M2222" s="26">
        <v>0</v>
      </c>
      <c r="N2222" s="26">
        <v>0</v>
      </c>
      <c r="O2222" s="26">
        <v>5</v>
      </c>
      <c r="P2222" s="26">
        <v>0</v>
      </c>
      <c r="Q2222" s="26">
        <v>1634.4</v>
      </c>
      <c r="R2222" s="27">
        <v>0</v>
      </c>
      <c r="S2222" s="27">
        <v>80500</v>
      </c>
      <c r="T2222" s="28">
        <v>0</v>
      </c>
      <c r="U2222" s="27">
        <v>80500</v>
      </c>
      <c r="V2222" s="29">
        <v>0</v>
      </c>
      <c r="W2222" s="26">
        <v>5</v>
      </c>
      <c r="X2222" s="30">
        <f t="shared" si="510"/>
        <v>5</v>
      </c>
      <c r="Y2222" s="31">
        <f t="shared" si="511"/>
        <v>1634.4</v>
      </c>
      <c r="Z2222" s="31">
        <f t="shared" si="512"/>
        <v>80500</v>
      </c>
      <c r="AA2222" s="31">
        <f t="shared" si="513"/>
        <v>80500</v>
      </c>
      <c r="AB2222" s="5">
        <v>5</v>
      </c>
      <c r="AC2222" s="6">
        <v>0</v>
      </c>
      <c r="AD2222" s="30">
        <v>0</v>
      </c>
      <c r="AE2222" s="67">
        <f t="shared" si="514"/>
        <v>1</v>
      </c>
      <c r="AF2222" s="70">
        <f>IF(C2222=Sheet6!$E$3,Sheet6!$E$4,IF('January 2023'!C2222=Sheet6!$F$3,Sheet6!$F$4,IF('January 2023'!C2222=Sheet6!$G$3,Sheet6!$G$4,IF('January 2023'!C2222=Sheet6!$H$3,Sheet6!$H$4,IF('January 2023'!C2222=Sheet6!$I$3,Sheet6!$I$4,IF('January 2023'!C2222=Sheet6!$J$3,Sheet6!$J$4,IF('January 2023'!C2222=Sheet6!$K$3,Sheet6!$K$4,IF('January 2023'!C2222=Sheet6!$L$3,Sheet6!$L$4))))))))</f>
        <v>0.13382829726409717</v>
      </c>
      <c r="AG2222" s="74">
        <f t="shared" si="515"/>
        <v>0.54247099121106634</v>
      </c>
      <c r="AH2222" s="71">
        <v>0.81</v>
      </c>
      <c r="AI2222" s="72">
        <f t="shared" si="516"/>
        <v>0</v>
      </c>
      <c r="AJ2222" s="73">
        <f t="shared" si="517"/>
        <v>1</v>
      </c>
      <c r="AK2222" s="73">
        <v>0.70834941809745677</v>
      </c>
      <c r="AL2222" s="95">
        <f t="shared" si="518"/>
        <v>1</v>
      </c>
      <c r="AM2222" s="107">
        <v>0</v>
      </c>
      <c r="AN2222" s="98">
        <f t="shared" si="519"/>
        <v>806.03280000000404</v>
      </c>
      <c r="AO2222" s="99" t="e">
        <f>SUMIF([1]Sheet1!$AB:$AB,E2222,[1]Sheet1!$AA:$AA)</f>
        <v>#VALUE!</v>
      </c>
      <c r="AP2222" s="100" t="str">
        <f t="shared" si="520"/>
        <v/>
      </c>
      <c r="AQ2222" s="97">
        <f t="shared" si="521"/>
        <v>1</v>
      </c>
      <c r="AR2222" s="100">
        <f t="shared" si="522"/>
        <v>1</v>
      </c>
      <c r="AS2222" s="101">
        <f t="shared" si="523"/>
        <v>0.45752900878893366</v>
      </c>
      <c r="AT2222" s="100">
        <v>0.13382829726409717</v>
      </c>
      <c r="AU2222" s="108">
        <f t="shared" si="524"/>
        <v>0</v>
      </c>
    </row>
    <row r="2223" spans="1:47" hidden="1">
      <c r="A2223" s="21">
        <v>44927</v>
      </c>
      <c r="B2223" s="22" t="s">
        <v>13</v>
      </c>
      <c r="C2223" s="22" t="s">
        <v>1697</v>
      </c>
      <c r="D2223" s="22" t="s">
        <v>1983</v>
      </c>
      <c r="E2223" s="22">
        <v>1000274867</v>
      </c>
      <c r="F2223" s="22" t="s">
        <v>32</v>
      </c>
      <c r="G2223" s="22">
        <v>1199849</v>
      </c>
      <c r="H2223" s="36" t="s">
        <v>278</v>
      </c>
      <c r="I2223" s="4" t="s">
        <v>3538</v>
      </c>
      <c r="J2223" s="4" t="s">
        <v>3575</v>
      </c>
      <c r="K2223" s="25">
        <v>3009.5999999999985</v>
      </c>
      <c r="L2223" s="25">
        <v>3009.5999999999985</v>
      </c>
      <c r="M2223" s="26">
        <v>0</v>
      </c>
      <c r="N2223" s="26">
        <v>0</v>
      </c>
      <c r="O2223" s="26">
        <v>8</v>
      </c>
      <c r="P2223" s="26">
        <v>0</v>
      </c>
      <c r="Q2223" s="26">
        <v>1390.7</v>
      </c>
      <c r="R2223" s="27">
        <v>0</v>
      </c>
      <c r="S2223" s="27">
        <v>68500</v>
      </c>
      <c r="T2223" s="28">
        <v>0</v>
      </c>
      <c r="U2223" s="27">
        <v>68500</v>
      </c>
      <c r="V2223" s="29">
        <v>0</v>
      </c>
      <c r="W2223" s="26">
        <v>5</v>
      </c>
      <c r="X2223" s="30">
        <f t="shared" si="510"/>
        <v>8</v>
      </c>
      <c r="Y2223" s="31">
        <f t="shared" si="511"/>
        <v>1390.7</v>
      </c>
      <c r="Z2223" s="31">
        <f t="shared" si="512"/>
        <v>68500</v>
      </c>
      <c r="AA2223" s="31">
        <f t="shared" si="513"/>
        <v>68500</v>
      </c>
      <c r="AB2223" s="5">
        <v>5</v>
      </c>
      <c r="AC2223" s="6">
        <v>0</v>
      </c>
      <c r="AD2223" s="30">
        <v>0</v>
      </c>
      <c r="AE2223" s="67">
        <f t="shared" si="514"/>
        <v>0.625</v>
      </c>
      <c r="AF2223" s="70">
        <f>IF(C2223=Sheet6!$E$3,Sheet6!$E$4,IF('January 2023'!C2223=Sheet6!$F$3,Sheet6!$F$4,IF('January 2023'!C2223=Sheet6!$G$3,Sheet6!$G$4,IF('January 2023'!C2223=Sheet6!$H$3,Sheet6!$H$4,IF('January 2023'!C2223=Sheet6!$I$3,Sheet6!$I$4,IF('January 2023'!C2223=Sheet6!$J$3,Sheet6!$J$4,IF('January 2023'!C2223=Sheet6!$K$3,Sheet6!$K$4,IF('January 2023'!C2223=Sheet6!$L$3,Sheet6!$L$4))))))))</f>
        <v>0.13382829726409717</v>
      </c>
      <c r="AG2223" s="74">
        <f t="shared" si="515"/>
        <v>0.46208798511430116</v>
      </c>
      <c r="AH2223" s="71">
        <v>0.81</v>
      </c>
      <c r="AI2223" s="72">
        <f t="shared" si="516"/>
        <v>0</v>
      </c>
      <c r="AJ2223" s="73">
        <f t="shared" si="517"/>
        <v>0.625</v>
      </c>
      <c r="AK2223" s="73">
        <v>0.70834941809745677</v>
      </c>
      <c r="AL2223" s="95">
        <f t="shared" si="518"/>
        <v>0</v>
      </c>
      <c r="AM2223" s="107">
        <v>0</v>
      </c>
      <c r="AN2223" s="98">
        <f t="shared" si="519"/>
        <v>1047.0759999999989</v>
      </c>
      <c r="AO2223" s="99" t="e">
        <f>SUMIF([1]Sheet1!$AB:$AB,E2223,[1]Sheet1!$AA:$AA)</f>
        <v>#VALUE!</v>
      </c>
      <c r="AP2223" s="100" t="str">
        <f t="shared" si="520"/>
        <v/>
      </c>
      <c r="AQ2223" s="97">
        <f t="shared" si="521"/>
        <v>1</v>
      </c>
      <c r="AR2223" s="100">
        <f t="shared" si="522"/>
        <v>1</v>
      </c>
      <c r="AS2223" s="101">
        <f t="shared" si="523"/>
        <v>0.53791201488569884</v>
      </c>
      <c r="AT2223" s="100">
        <v>0.13382829726409717</v>
      </c>
      <c r="AU2223" s="108">
        <f t="shared" si="524"/>
        <v>0</v>
      </c>
    </row>
    <row r="2224" spans="1:47" hidden="1">
      <c r="A2224" s="21">
        <v>44927</v>
      </c>
      <c r="B2224" s="23" t="s">
        <v>13</v>
      </c>
      <c r="C2224" s="23" t="s">
        <v>1697</v>
      </c>
      <c r="D2224" s="23" t="s">
        <v>1969</v>
      </c>
      <c r="E2224" s="23">
        <v>1000274862</v>
      </c>
      <c r="F2224" s="23" t="s">
        <v>32</v>
      </c>
      <c r="G2224" s="22">
        <v>1199849</v>
      </c>
      <c r="H2224" s="36" t="s">
        <v>278</v>
      </c>
      <c r="I2224" s="4" t="s">
        <v>3537</v>
      </c>
      <c r="J2224" s="4" t="s">
        <v>3574</v>
      </c>
      <c r="K2224" s="24">
        <v>2972.9200000000055</v>
      </c>
      <c r="L2224" s="24">
        <v>2972.9200000000055</v>
      </c>
      <c r="M2224" s="29">
        <v>0</v>
      </c>
      <c r="N2224" s="29">
        <v>0</v>
      </c>
      <c r="O2224" s="29">
        <v>13</v>
      </c>
      <c r="P2224" s="29">
        <v>0</v>
      </c>
      <c r="Q2224" s="29">
        <v>2318.3000000000002</v>
      </c>
      <c r="R2224" s="28">
        <v>0</v>
      </c>
      <c r="S2224" s="28">
        <v>114184.50000000001</v>
      </c>
      <c r="T2224" s="28">
        <v>0</v>
      </c>
      <c r="U2224" s="28">
        <v>122204</v>
      </c>
      <c r="V2224" s="29">
        <v>0</v>
      </c>
      <c r="W2224" s="29">
        <v>11</v>
      </c>
      <c r="X2224" s="32">
        <f t="shared" si="510"/>
        <v>13</v>
      </c>
      <c r="Y2224" s="33">
        <f t="shared" si="511"/>
        <v>2318.3000000000002</v>
      </c>
      <c r="Z2224" s="33">
        <f t="shared" si="512"/>
        <v>114184.50000000001</v>
      </c>
      <c r="AA2224" s="33">
        <f t="shared" si="513"/>
        <v>122204</v>
      </c>
      <c r="AB2224" s="5">
        <v>11</v>
      </c>
      <c r="AC2224" s="6">
        <v>0</v>
      </c>
      <c r="AD2224" s="32">
        <v>0</v>
      </c>
      <c r="AE2224" s="67">
        <f t="shared" si="514"/>
        <v>0.84615384615384615</v>
      </c>
      <c r="AF2224" s="70">
        <f>IF(C2224=Sheet6!$E$3,Sheet6!$E$4,IF('January 2023'!C2224=Sheet6!$F$3,Sheet6!$F$4,IF('January 2023'!C2224=Sheet6!$G$3,Sheet6!$G$4,IF('January 2023'!C2224=Sheet6!$H$3,Sheet6!$H$4,IF('January 2023'!C2224=Sheet6!$I$3,Sheet6!$I$4,IF('January 2023'!C2224=Sheet6!$J$3,Sheet6!$J$4,IF('January 2023'!C2224=Sheet6!$K$3,Sheet6!$K$4,IF('January 2023'!C2224=Sheet6!$L$3,Sheet6!$L$4))))))))</f>
        <v>0.13382829726409717</v>
      </c>
      <c r="AG2224" s="74">
        <f t="shared" si="515"/>
        <v>0.77980571290179213</v>
      </c>
      <c r="AH2224" s="71">
        <v>0.81</v>
      </c>
      <c r="AI2224" s="72">
        <f t="shared" si="516"/>
        <v>0</v>
      </c>
      <c r="AJ2224" s="73">
        <f t="shared" si="517"/>
        <v>0.84615384615384615</v>
      </c>
      <c r="AK2224" s="73">
        <v>0.70834941809745677</v>
      </c>
      <c r="AL2224" s="95">
        <f t="shared" si="518"/>
        <v>1</v>
      </c>
      <c r="AM2224" s="107">
        <v>0</v>
      </c>
      <c r="AN2224" s="98">
        <f t="shared" si="519"/>
        <v>89.76520000000437</v>
      </c>
      <c r="AO2224" s="99" t="e">
        <f>SUMIF([1]Sheet1!$AB:$AB,E2224,[1]Sheet1!$AA:$AA)</f>
        <v>#VALUE!</v>
      </c>
      <c r="AP2224" s="100" t="str">
        <f t="shared" si="520"/>
        <v/>
      </c>
      <c r="AQ2224" s="97">
        <f t="shared" si="521"/>
        <v>1</v>
      </c>
      <c r="AR2224" s="100">
        <f t="shared" si="522"/>
        <v>1.0702328249455924</v>
      </c>
      <c r="AS2224" s="101">
        <f t="shared" si="523"/>
        <v>0.1654263289724035</v>
      </c>
      <c r="AT2224" s="100">
        <v>0.13382829726409717</v>
      </c>
      <c r="AU2224" s="108">
        <f t="shared" si="524"/>
        <v>0</v>
      </c>
    </row>
    <row r="2225" spans="1:47" hidden="1">
      <c r="A2225" s="21">
        <v>44927</v>
      </c>
      <c r="B2225" s="23" t="s">
        <v>13</v>
      </c>
      <c r="C2225" s="23" t="s">
        <v>1697</v>
      </c>
      <c r="D2225" s="23" t="s">
        <v>2088</v>
      </c>
      <c r="E2225" s="23">
        <v>1000975602</v>
      </c>
      <c r="F2225" s="23" t="s">
        <v>32</v>
      </c>
      <c r="G2225" s="22">
        <v>1199849</v>
      </c>
      <c r="H2225" s="36" t="s">
        <v>278</v>
      </c>
      <c r="I2225" s="4" t="s">
        <v>3537</v>
      </c>
      <c r="J2225" s="4" t="s">
        <v>3574</v>
      </c>
      <c r="K2225" s="24">
        <v>2954.0600000000013</v>
      </c>
      <c r="L2225" s="24">
        <v>2954.0600000000013</v>
      </c>
      <c r="M2225" s="29">
        <v>0</v>
      </c>
      <c r="N2225" s="29">
        <v>0</v>
      </c>
      <c r="O2225" s="29">
        <v>2</v>
      </c>
      <c r="P2225" s="29">
        <v>0</v>
      </c>
      <c r="Q2225" s="29">
        <v>121.80000000000001</v>
      </c>
      <c r="R2225" s="28">
        <v>0</v>
      </c>
      <c r="S2225" s="28">
        <v>6000</v>
      </c>
      <c r="T2225" s="28">
        <v>0</v>
      </c>
      <c r="U2225" s="28">
        <v>6000</v>
      </c>
      <c r="V2225" s="29">
        <v>0</v>
      </c>
      <c r="W2225" s="29">
        <v>1</v>
      </c>
      <c r="X2225" s="32">
        <f t="shared" si="510"/>
        <v>2</v>
      </c>
      <c r="Y2225" s="33">
        <f t="shared" si="511"/>
        <v>121.80000000000001</v>
      </c>
      <c r="Z2225" s="33">
        <f t="shared" si="512"/>
        <v>6000</v>
      </c>
      <c r="AA2225" s="33">
        <f t="shared" si="513"/>
        <v>6000</v>
      </c>
      <c r="AB2225" s="5">
        <v>1</v>
      </c>
      <c r="AC2225" s="6">
        <v>0</v>
      </c>
      <c r="AD2225" s="32">
        <v>0</v>
      </c>
      <c r="AE2225" s="67">
        <f t="shared" si="514"/>
        <v>0.5</v>
      </c>
      <c r="AF2225" s="70">
        <f>IF(C2225=Sheet6!$E$3,Sheet6!$E$4,IF('January 2023'!C2225=Sheet6!$F$3,Sheet6!$F$4,IF('January 2023'!C2225=Sheet6!$G$3,Sheet6!$G$4,IF('January 2023'!C2225=Sheet6!$H$3,Sheet6!$H$4,IF('January 2023'!C2225=Sheet6!$I$3,Sheet6!$I$4,IF('January 2023'!C2225=Sheet6!$J$3,Sheet6!$J$4,IF('January 2023'!C2225=Sheet6!$K$3,Sheet6!$K$4,IF('January 2023'!C2225=Sheet6!$L$3,Sheet6!$L$4))))))))</f>
        <v>0.13382829726409717</v>
      </c>
      <c r="AG2225" s="74">
        <f t="shared" si="515"/>
        <v>4.1231390019160055E-2</v>
      </c>
      <c r="AH2225" s="71">
        <v>0.81</v>
      </c>
      <c r="AI2225" s="72">
        <f t="shared" si="516"/>
        <v>0</v>
      </c>
      <c r="AJ2225" s="73">
        <f t="shared" si="517"/>
        <v>0.5</v>
      </c>
      <c r="AK2225" s="73">
        <v>0.70834941809745677</v>
      </c>
      <c r="AL2225" s="95">
        <f t="shared" si="518"/>
        <v>0</v>
      </c>
      <c r="AM2225" s="107">
        <v>0</v>
      </c>
      <c r="AN2225" s="98">
        <f t="shared" si="519"/>
        <v>2270.988600000001</v>
      </c>
      <c r="AO2225" s="99" t="e">
        <f>SUMIF([1]Sheet1!$AB:$AB,E2225,[1]Sheet1!$AA:$AA)</f>
        <v>#VALUE!</v>
      </c>
      <c r="AP2225" s="100" t="str">
        <f t="shared" si="520"/>
        <v/>
      </c>
      <c r="AQ2225" s="97">
        <f t="shared" si="521"/>
        <v>1</v>
      </c>
      <c r="AR2225" s="100">
        <f t="shared" si="522"/>
        <v>1</v>
      </c>
      <c r="AS2225" s="101">
        <f t="shared" si="523"/>
        <v>0.9587686099808399</v>
      </c>
      <c r="AT2225" s="100">
        <v>0.13382829726409717</v>
      </c>
      <c r="AU2225" s="108">
        <f t="shared" si="524"/>
        <v>0</v>
      </c>
    </row>
    <row r="2226" spans="1:47" hidden="1">
      <c r="A2226" s="21">
        <v>44927</v>
      </c>
      <c r="B2226" s="23" t="s">
        <v>13</v>
      </c>
      <c r="C2226" s="23" t="s">
        <v>1697</v>
      </c>
      <c r="D2226" s="23" t="s">
        <v>1934</v>
      </c>
      <c r="E2226" s="23">
        <v>1000267814</v>
      </c>
      <c r="F2226" s="23" t="s">
        <v>32</v>
      </c>
      <c r="G2226" s="22">
        <v>1199849</v>
      </c>
      <c r="H2226" s="36" t="s">
        <v>278</v>
      </c>
      <c r="I2226" s="4" t="s">
        <v>3537</v>
      </c>
      <c r="J2226" s="4" t="s">
        <v>3574</v>
      </c>
      <c r="K2226" s="24">
        <v>2924.8299999999872</v>
      </c>
      <c r="L2226" s="24">
        <v>2924.8299999999872</v>
      </c>
      <c r="M2226" s="29">
        <v>0</v>
      </c>
      <c r="N2226" s="29">
        <v>0</v>
      </c>
      <c r="O2226" s="29">
        <v>7</v>
      </c>
      <c r="P2226" s="29">
        <v>0</v>
      </c>
      <c r="Q2226" s="29">
        <v>1767.8999999999999</v>
      </c>
      <c r="R2226" s="28">
        <v>0</v>
      </c>
      <c r="S2226" s="28">
        <v>87064.81</v>
      </c>
      <c r="T2226" s="28">
        <v>0</v>
      </c>
      <c r="U2226" s="28">
        <v>96100</v>
      </c>
      <c r="V2226" s="29">
        <v>0</v>
      </c>
      <c r="W2226" s="29">
        <v>6</v>
      </c>
      <c r="X2226" s="32">
        <f t="shared" si="510"/>
        <v>7</v>
      </c>
      <c r="Y2226" s="33">
        <f t="shared" si="511"/>
        <v>1767.8999999999999</v>
      </c>
      <c r="Z2226" s="33">
        <f t="shared" si="512"/>
        <v>87064.81</v>
      </c>
      <c r="AA2226" s="33">
        <f t="shared" si="513"/>
        <v>96100</v>
      </c>
      <c r="AB2226" s="5">
        <v>6</v>
      </c>
      <c r="AC2226" s="6">
        <v>0</v>
      </c>
      <c r="AD2226" s="32">
        <v>0</v>
      </c>
      <c r="AE2226" s="67">
        <f t="shared" si="514"/>
        <v>0.8571428571428571</v>
      </c>
      <c r="AF2226" s="70">
        <f>IF(C2226=Sheet6!$E$3,Sheet6!$E$4,IF('January 2023'!C2226=Sheet6!$F$3,Sheet6!$F$4,IF('January 2023'!C2226=Sheet6!$G$3,Sheet6!$G$4,IF('January 2023'!C2226=Sheet6!$H$3,Sheet6!$H$4,IF('January 2023'!C2226=Sheet6!$I$3,Sheet6!$I$4,IF('January 2023'!C2226=Sheet6!$J$3,Sheet6!$J$4,IF('January 2023'!C2226=Sheet6!$K$3,Sheet6!$K$4,IF('January 2023'!C2226=Sheet6!$L$3,Sheet6!$L$4))))))))</f>
        <v>0.13382829726409717</v>
      </c>
      <c r="AG2226" s="74">
        <f t="shared" si="515"/>
        <v>0.60444538656947844</v>
      </c>
      <c r="AH2226" s="71">
        <v>0.81</v>
      </c>
      <c r="AI2226" s="72">
        <f t="shared" si="516"/>
        <v>0</v>
      </c>
      <c r="AJ2226" s="73">
        <f t="shared" si="517"/>
        <v>0.8571428571428571</v>
      </c>
      <c r="AK2226" s="73">
        <v>0.70834941809745677</v>
      </c>
      <c r="AL2226" s="95">
        <f t="shared" si="518"/>
        <v>1</v>
      </c>
      <c r="AM2226" s="107">
        <v>0</v>
      </c>
      <c r="AN2226" s="98">
        <f t="shared" si="519"/>
        <v>601.21229999998991</v>
      </c>
      <c r="AO2226" s="99" t="e">
        <f>SUMIF([1]Sheet1!$AB:$AB,E2226,[1]Sheet1!$AA:$AA)</f>
        <v>#VALUE!</v>
      </c>
      <c r="AP2226" s="100" t="str">
        <f t="shared" si="520"/>
        <v/>
      </c>
      <c r="AQ2226" s="97">
        <f t="shared" si="521"/>
        <v>1</v>
      </c>
      <c r="AR2226" s="100">
        <f t="shared" si="522"/>
        <v>1.1037754518731506</v>
      </c>
      <c r="AS2226" s="101">
        <f t="shared" si="523"/>
        <v>0.33282802030663272</v>
      </c>
      <c r="AT2226" s="100">
        <v>0.13382829726409717</v>
      </c>
      <c r="AU2226" s="108">
        <f t="shared" si="524"/>
        <v>0</v>
      </c>
    </row>
    <row r="2227" spans="1:47" hidden="1">
      <c r="A2227" s="21">
        <v>44927</v>
      </c>
      <c r="B2227" s="23" t="s">
        <v>13</v>
      </c>
      <c r="C2227" s="23" t="s">
        <v>1697</v>
      </c>
      <c r="D2227" s="23" t="s">
        <v>2007</v>
      </c>
      <c r="E2227" s="23">
        <v>1000266511</v>
      </c>
      <c r="F2227" s="23" t="s">
        <v>32</v>
      </c>
      <c r="G2227" s="22">
        <v>1199849</v>
      </c>
      <c r="H2227" s="36" t="s">
        <v>278</v>
      </c>
      <c r="I2227" s="4" t="s">
        <v>3537</v>
      </c>
      <c r="J2227" s="4" t="s">
        <v>3574</v>
      </c>
      <c r="K2227" s="24">
        <v>2751.6699999999983</v>
      </c>
      <c r="L2227" s="24">
        <v>2751.6699999999983</v>
      </c>
      <c r="M2227" s="29">
        <v>0</v>
      </c>
      <c r="N2227" s="29">
        <v>0</v>
      </c>
      <c r="O2227" s="29">
        <v>9</v>
      </c>
      <c r="P2227" s="29">
        <v>0</v>
      </c>
      <c r="Q2227" s="29">
        <v>1888.1</v>
      </c>
      <c r="R2227" s="28">
        <v>0</v>
      </c>
      <c r="S2227" s="28">
        <v>93000</v>
      </c>
      <c r="T2227" s="28">
        <v>0</v>
      </c>
      <c r="U2227" s="28">
        <v>93000</v>
      </c>
      <c r="V2227" s="29">
        <v>0</v>
      </c>
      <c r="W2227" s="29">
        <v>7</v>
      </c>
      <c r="X2227" s="32">
        <f t="shared" si="510"/>
        <v>9</v>
      </c>
      <c r="Y2227" s="33">
        <f t="shared" si="511"/>
        <v>1888.1</v>
      </c>
      <c r="Z2227" s="33">
        <f t="shared" si="512"/>
        <v>93000</v>
      </c>
      <c r="AA2227" s="33">
        <f t="shared" si="513"/>
        <v>93000</v>
      </c>
      <c r="AB2227" s="5">
        <v>7</v>
      </c>
      <c r="AC2227" s="6">
        <v>0</v>
      </c>
      <c r="AD2227" s="32">
        <v>0</v>
      </c>
      <c r="AE2227" s="67">
        <f t="shared" si="514"/>
        <v>0.77777777777777779</v>
      </c>
      <c r="AF2227" s="70">
        <f>IF(C2227=Sheet6!$E$3,Sheet6!$E$4,IF('January 2023'!C2227=Sheet6!$F$3,Sheet6!$F$4,IF('January 2023'!C2227=Sheet6!$G$3,Sheet6!$G$4,IF('January 2023'!C2227=Sheet6!$H$3,Sheet6!$H$4,IF('January 2023'!C2227=Sheet6!$I$3,Sheet6!$I$4,IF('January 2023'!C2227=Sheet6!$J$3,Sheet6!$J$4,IF('January 2023'!C2227=Sheet6!$K$3,Sheet6!$K$4,IF('January 2023'!C2227=Sheet6!$L$3,Sheet6!$L$4))))))))</f>
        <v>0.13382829726409717</v>
      </c>
      <c r="AG2227" s="74">
        <f t="shared" si="515"/>
        <v>0.6861651288126851</v>
      </c>
      <c r="AH2227" s="71">
        <v>0.81</v>
      </c>
      <c r="AI2227" s="72">
        <f t="shared" si="516"/>
        <v>0</v>
      </c>
      <c r="AJ2227" s="73">
        <f t="shared" si="517"/>
        <v>0.77777777777777779</v>
      </c>
      <c r="AK2227" s="73">
        <v>0.70834941809745677</v>
      </c>
      <c r="AL2227" s="95">
        <f t="shared" si="518"/>
        <v>1</v>
      </c>
      <c r="AM2227" s="107">
        <v>0</v>
      </c>
      <c r="AN2227" s="98">
        <f t="shared" si="519"/>
        <v>340.75269999999864</v>
      </c>
      <c r="AO2227" s="99" t="e">
        <f>SUMIF([1]Sheet1!$AB:$AB,E2227,[1]Sheet1!$AA:$AA)</f>
        <v>#VALUE!</v>
      </c>
      <c r="AP2227" s="100" t="str">
        <f t="shared" si="520"/>
        <v/>
      </c>
      <c r="AQ2227" s="97">
        <f t="shared" si="521"/>
        <v>1</v>
      </c>
      <c r="AR2227" s="100">
        <f t="shared" si="522"/>
        <v>1</v>
      </c>
      <c r="AS2227" s="101">
        <f t="shared" si="523"/>
        <v>0.3138348711873149</v>
      </c>
      <c r="AT2227" s="100">
        <v>0.13382829726409717</v>
      </c>
      <c r="AU2227" s="108">
        <f t="shared" si="524"/>
        <v>0</v>
      </c>
    </row>
    <row r="2228" spans="1:47" hidden="1">
      <c r="A2228" s="21">
        <v>44927</v>
      </c>
      <c r="B2228" s="22" t="s">
        <v>13</v>
      </c>
      <c r="C2228" s="22" t="s">
        <v>1697</v>
      </c>
      <c r="D2228" s="22" t="s">
        <v>2053</v>
      </c>
      <c r="E2228" s="22">
        <v>1000280939</v>
      </c>
      <c r="F2228" s="22" t="s">
        <v>32</v>
      </c>
      <c r="G2228" s="22">
        <v>1199849</v>
      </c>
      <c r="H2228" s="36" t="s">
        <v>278</v>
      </c>
      <c r="I2228" s="4" t="s">
        <v>3537</v>
      </c>
      <c r="J2228" s="4" t="s">
        <v>3574</v>
      </c>
      <c r="K2228" s="25">
        <v>2688.57322965</v>
      </c>
      <c r="L2228" s="25">
        <v>2688.57322965</v>
      </c>
      <c r="M2228" s="26">
        <v>0</v>
      </c>
      <c r="N2228" s="26">
        <v>0</v>
      </c>
      <c r="O2228" s="26">
        <v>14</v>
      </c>
      <c r="P2228" s="26">
        <v>0</v>
      </c>
      <c r="Q2228" s="26">
        <v>1941.9999999999998</v>
      </c>
      <c r="R2228" s="27">
        <v>0</v>
      </c>
      <c r="S2228" s="27">
        <v>95665</v>
      </c>
      <c r="T2228" s="28">
        <v>0</v>
      </c>
      <c r="U2228" s="27">
        <v>118065</v>
      </c>
      <c r="V2228" s="29">
        <v>0</v>
      </c>
      <c r="W2228" s="26">
        <v>9</v>
      </c>
      <c r="X2228" s="30">
        <f t="shared" si="510"/>
        <v>14</v>
      </c>
      <c r="Y2228" s="31">
        <f t="shared" si="511"/>
        <v>1941.9999999999998</v>
      </c>
      <c r="Z2228" s="31">
        <f t="shared" si="512"/>
        <v>95665</v>
      </c>
      <c r="AA2228" s="31">
        <f t="shared" si="513"/>
        <v>118065</v>
      </c>
      <c r="AB2228" s="5">
        <v>9</v>
      </c>
      <c r="AC2228" s="6">
        <v>0</v>
      </c>
      <c r="AD2228" s="30">
        <v>0</v>
      </c>
      <c r="AE2228" s="67">
        <f t="shared" si="514"/>
        <v>0.6428571428571429</v>
      </c>
      <c r="AF2228" s="70">
        <f>IF(C2228=Sheet6!$E$3,Sheet6!$E$4,IF('January 2023'!C2228=Sheet6!$F$3,Sheet6!$F$4,IF('January 2023'!C2228=Sheet6!$G$3,Sheet6!$G$4,IF('January 2023'!C2228=Sheet6!$H$3,Sheet6!$H$4,IF('January 2023'!C2228=Sheet6!$I$3,Sheet6!$I$4,IF('January 2023'!C2228=Sheet6!$J$3,Sheet6!$J$4,IF('January 2023'!C2228=Sheet6!$K$3,Sheet6!$K$4,IF('January 2023'!C2228=Sheet6!$L$3,Sheet6!$L$4))))))))</f>
        <v>0.13382829726409717</v>
      </c>
      <c r="AG2228" s="74">
        <f t="shared" si="515"/>
        <v>0.72231620049746992</v>
      </c>
      <c r="AH2228" s="71">
        <v>0.81</v>
      </c>
      <c r="AI2228" s="72">
        <f t="shared" si="516"/>
        <v>0</v>
      </c>
      <c r="AJ2228" s="73">
        <f t="shared" si="517"/>
        <v>0.6428571428571429</v>
      </c>
      <c r="AK2228" s="73">
        <v>0.70834941809745677</v>
      </c>
      <c r="AL2228" s="95">
        <f t="shared" si="518"/>
        <v>0</v>
      </c>
      <c r="AM2228" s="107">
        <v>0</v>
      </c>
      <c r="AN2228" s="98">
        <f t="shared" si="519"/>
        <v>235.74431601650076</v>
      </c>
      <c r="AO2228" s="99" t="e">
        <f>SUMIF([1]Sheet1!$AB:$AB,E2228,[1]Sheet1!$AA:$AA)</f>
        <v>#VALUE!</v>
      </c>
      <c r="AP2228" s="100" t="str">
        <f t="shared" si="520"/>
        <v/>
      </c>
      <c r="AQ2228" s="97">
        <f t="shared" si="521"/>
        <v>1</v>
      </c>
      <c r="AR2228" s="100">
        <f t="shared" si="522"/>
        <v>1.2341504207390372</v>
      </c>
      <c r="AS2228" s="101">
        <f t="shared" si="523"/>
        <v>0.10855315724942471</v>
      </c>
      <c r="AT2228" s="100">
        <v>0.13382829726409717</v>
      </c>
      <c r="AU2228" s="108">
        <f t="shared" si="524"/>
        <v>1</v>
      </c>
    </row>
    <row r="2229" spans="1:47" hidden="1">
      <c r="A2229" s="21">
        <v>44927</v>
      </c>
      <c r="B2229" s="22" t="s">
        <v>13</v>
      </c>
      <c r="C2229" s="22" t="s">
        <v>1697</v>
      </c>
      <c r="D2229" s="22" t="s">
        <v>1881</v>
      </c>
      <c r="E2229" s="22">
        <v>1002050594</v>
      </c>
      <c r="F2229" s="22" t="s">
        <v>32</v>
      </c>
      <c r="G2229" s="22">
        <v>1199849</v>
      </c>
      <c r="H2229" s="36" t="s">
        <v>278</v>
      </c>
      <c r="I2229" s="4" t="s">
        <v>3538</v>
      </c>
      <c r="J2229" s="4" t="s">
        <v>3575</v>
      </c>
      <c r="K2229" s="25">
        <v>2672.4499999999971</v>
      </c>
      <c r="L2229" s="25">
        <v>2672.4499999999971</v>
      </c>
      <c r="M2229" s="26">
        <v>0</v>
      </c>
      <c r="N2229" s="26">
        <v>0</v>
      </c>
      <c r="O2229" s="26">
        <v>24</v>
      </c>
      <c r="P2229" s="26">
        <v>0</v>
      </c>
      <c r="Q2229" s="26">
        <v>1932.4999999999998</v>
      </c>
      <c r="R2229" s="27">
        <v>0</v>
      </c>
      <c r="S2229" s="27">
        <v>95250</v>
      </c>
      <c r="T2229" s="28">
        <v>0</v>
      </c>
      <c r="U2229" s="27">
        <v>111000</v>
      </c>
      <c r="V2229" s="29">
        <v>0</v>
      </c>
      <c r="W2229" s="26">
        <v>17</v>
      </c>
      <c r="X2229" s="30">
        <f t="shared" si="510"/>
        <v>24</v>
      </c>
      <c r="Y2229" s="31">
        <f t="shared" si="511"/>
        <v>1932.4999999999998</v>
      </c>
      <c r="Z2229" s="31">
        <f t="shared" si="512"/>
        <v>95250</v>
      </c>
      <c r="AA2229" s="31">
        <f t="shared" si="513"/>
        <v>111000</v>
      </c>
      <c r="AB2229" s="5">
        <v>17</v>
      </c>
      <c r="AC2229" s="6">
        <v>0</v>
      </c>
      <c r="AD2229" s="30">
        <v>0</v>
      </c>
      <c r="AE2229" s="67">
        <f t="shared" si="514"/>
        <v>0.70833333333333337</v>
      </c>
      <c r="AF2229" s="70">
        <f>IF(C2229=Sheet6!$E$3,Sheet6!$E$4,IF('January 2023'!C2229=Sheet6!$F$3,Sheet6!$F$4,IF('January 2023'!C2229=Sheet6!$G$3,Sheet6!$G$4,IF('January 2023'!C2229=Sheet6!$H$3,Sheet6!$H$4,IF('January 2023'!C2229=Sheet6!$I$3,Sheet6!$I$4,IF('January 2023'!C2229=Sheet6!$J$3,Sheet6!$J$4,IF('January 2023'!C2229=Sheet6!$K$3,Sheet6!$K$4,IF('January 2023'!C2229=Sheet6!$L$3,Sheet6!$L$4))))))))</f>
        <v>0.13382829726409717</v>
      </c>
      <c r="AG2229" s="74">
        <f t="shared" si="515"/>
        <v>0.72311923515875021</v>
      </c>
      <c r="AH2229" s="71">
        <v>0.81</v>
      </c>
      <c r="AI2229" s="72">
        <f t="shared" si="516"/>
        <v>0</v>
      </c>
      <c r="AJ2229" s="73">
        <f t="shared" si="517"/>
        <v>0.70833333333333337</v>
      </c>
      <c r="AK2229" s="73">
        <v>0.70834941809745677</v>
      </c>
      <c r="AL2229" s="95">
        <f t="shared" si="518"/>
        <v>0</v>
      </c>
      <c r="AM2229" s="107">
        <v>0</v>
      </c>
      <c r="AN2229" s="98">
        <f t="shared" si="519"/>
        <v>232.1844999999978</v>
      </c>
      <c r="AO2229" s="99" t="e">
        <f>SUMIF([1]Sheet1!$AB:$AB,E2229,[1]Sheet1!$AA:$AA)</f>
        <v>#VALUE!</v>
      </c>
      <c r="AP2229" s="100" t="str">
        <f t="shared" si="520"/>
        <v/>
      </c>
      <c r="AQ2229" s="97">
        <f t="shared" si="521"/>
        <v>1</v>
      </c>
      <c r="AR2229" s="100">
        <f t="shared" si="522"/>
        <v>1.1653543307086613</v>
      </c>
      <c r="AS2229" s="101">
        <f t="shared" si="523"/>
        <v>0.15730986768901556</v>
      </c>
      <c r="AT2229" s="100">
        <v>0.13382829726409717</v>
      </c>
      <c r="AU2229" s="108">
        <f t="shared" si="524"/>
        <v>0</v>
      </c>
    </row>
    <row r="2230" spans="1:47" hidden="1">
      <c r="A2230" s="21">
        <v>44927</v>
      </c>
      <c r="B2230" s="23" t="s">
        <v>13</v>
      </c>
      <c r="C2230" s="23" t="s">
        <v>1697</v>
      </c>
      <c r="D2230" s="23" t="s">
        <v>2011</v>
      </c>
      <c r="E2230" s="23">
        <v>1000280865</v>
      </c>
      <c r="F2230" s="23" t="s">
        <v>32</v>
      </c>
      <c r="G2230" s="22">
        <v>1199849</v>
      </c>
      <c r="H2230" s="36" t="s">
        <v>278</v>
      </c>
      <c r="I2230" s="4" t="s">
        <v>3538</v>
      </c>
      <c r="J2230" s="4" t="s">
        <v>3575</v>
      </c>
      <c r="K2230" s="24">
        <v>2596.5999999999767</v>
      </c>
      <c r="L2230" s="24">
        <v>2596.5999999999767</v>
      </c>
      <c r="M2230" s="29">
        <v>0</v>
      </c>
      <c r="N2230" s="29">
        <v>0</v>
      </c>
      <c r="O2230" s="29">
        <v>10</v>
      </c>
      <c r="P2230" s="29">
        <v>0</v>
      </c>
      <c r="Q2230" s="29">
        <v>1539.1</v>
      </c>
      <c r="R2230" s="28">
        <v>0</v>
      </c>
      <c r="S2230" s="28">
        <v>75820.77</v>
      </c>
      <c r="T2230" s="28">
        <v>0</v>
      </c>
      <c r="U2230" s="28">
        <v>89300</v>
      </c>
      <c r="V2230" s="29">
        <v>0</v>
      </c>
      <c r="W2230" s="29">
        <v>8</v>
      </c>
      <c r="X2230" s="32">
        <f t="shared" si="510"/>
        <v>10</v>
      </c>
      <c r="Y2230" s="33">
        <f t="shared" si="511"/>
        <v>1539.1</v>
      </c>
      <c r="Z2230" s="33">
        <f t="shared" si="512"/>
        <v>75820.77</v>
      </c>
      <c r="AA2230" s="33">
        <f t="shared" si="513"/>
        <v>89300</v>
      </c>
      <c r="AB2230" s="5">
        <v>8</v>
      </c>
      <c r="AC2230" s="6">
        <v>0</v>
      </c>
      <c r="AD2230" s="32">
        <v>0</v>
      </c>
      <c r="AE2230" s="67">
        <f t="shared" si="514"/>
        <v>0.8</v>
      </c>
      <c r="AF2230" s="70">
        <f>IF(C2230=Sheet6!$E$3,Sheet6!$E$4,IF('January 2023'!C2230=Sheet6!$F$3,Sheet6!$F$4,IF('January 2023'!C2230=Sheet6!$G$3,Sheet6!$G$4,IF('January 2023'!C2230=Sheet6!$H$3,Sheet6!$H$4,IF('January 2023'!C2230=Sheet6!$I$3,Sheet6!$I$4,IF('January 2023'!C2230=Sheet6!$J$3,Sheet6!$J$4,IF('January 2023'!C2230=Sheet6!$K$3,Sheet6!$K$4,IF('January 2023'!C2230=Sheet6!$L$3,Sheet6!$L$4))))))))</f>
        <v>0.13382829726409717</v>
      </c>
      <c r="AG2230" s="74">
        <f t="shared" si="515"/>
        <v>0.59273665562659394</v>
      </c>
      <c r="AH2230" s="71">
        <v>0.81</v>
      </c>
      <c r="AI2230" s="72">
        <f t="shared" si="516"/>
        <v>0</v>
      </c>
      <c r="AJ2230" s="73">
        <f t="shared" si="517"/>
        <v>0.8</v>
      </c>
      <c r="AK2230" s="73">
        <v>0.70834941809745677</v>
      </c>
      <c r="AL2230" s="95">
        <f t="shared" si="518"/>
        <v>1</v>
      </c>
      <c r="AM2230" s="107">
        <v>0</v>
      </c>
      <c r="AN2230" s="98">
        <f t="shared" si="519"/>
        <v>564.14599999998131</v>
      </c>
      <c r="AO2230" s="99" t="e">
        <f>SUMIF([1]Sheet1!$AB:$AB,E2230,[1]Sheet1!$AA:$AA)</f>
        <v>#VALUE!</v>
      </c>
      <c r="AP2230" s="100" t="str">
        <f t="shared" si="520"/>
        <v/>
      </c>
      <c r="AQ2230" s="97">
        <f t="shared" si="521"/>
        <v>1</v>
      </c>
      <c r="AR2230" s="100">
        <f t="shared" si="522"/>
        <v>1.17777754037581</v>
      </c>
      <c r="AS2230" s="101">
        <f t="shared" si="523"/>
        <v>0.30188807964552666</v>
      </c>
      <c r="AT2230" s="100">
        <v>0.13382829726409717</v>
      </c>
      <c r="AU2230" s="108">
        <f t="shared" si="524"/>
        <v>0</v>
      </c>
    </row>
    <row r="2231" spans="1:47" hidden="1">
      <c r="A2231" s="21">
        <v>44927</v>
      </c>
      <c r="B2231" s="22" t="s">
        <v>13</v>
      </c>
      <c r="C2231" s="22" t="s">
        <v>1697</v>
      </c>
      <c r="D2231" s="22" t="s">
        <v>1856</v>
      </c>
      <c r="E2231" s="22">
        <v>1000266450</v>
      </c>
      <c r="F2231" s="22" t="s">
        <v>32</v>
      </c>
      <c r="G2231" s="22">
        <v>1199849</v>
      </c>
      <c r="H2231" s="36" t="s">
        <v>278</v>
      </c>
      <c r="I2231" s="4" t="s">
        <v>3537</v>
      </c>
      <c r="J2231" s="4" t="s">
        <v>3574</v>
      </c>
      <c r="K2231" s="25">
        <v>2517.1371484181996</v>
      </c>
      <c r="L2231" s="25">
        <v>2517.1371484181996</v>
      </c>
      <c r="M2231" s="26">
        <v>0</v>
      </c>
      <c r="N2231" s="26">
        <v>0</v>
      </c>
      <c r="O2231" s="26">
        <v>7</v>
      </c>
      <c r="P2231" s="26">
        <v>0</v>
      </c>
      <c r="Q2231" s="26">
        <v>1082.4000000000001</v>
      </c>
      <c r="R2231" s="27">
        <v>0</v>
      </c>
      <c r="S2231" s="27">
        <v>53300</v>
      </c>
      <c r="T2231" s="28">
        <v>0</v>
      </c>
      <c r="U2231" s="27">
        <v>55300</v>
      </c>
      <c r="V2231" s="29">
        <v>0</v>
      </c>
      <c r="W2231" s="26">
        <v>4</v>
      </c>
      <c r="X2231" s="30">
        <f t="shared" si="510"/>
        <v>7</v>
      </c>
      <c r="Y2231" s="31">
        <f t="shared" si="511"/>
        <v>1082.4000000000001</v>
      </c>
      <c r="Z2231" s="31">
        <f t="shared" si="512"/>
        <v>53300</v>
      </c>
      <c r="AA2231" s="31">
        <f t="shared" si="513"/>
        <v>55300</v>
      </c>
      <c r="AB2231" s="5">
        <v>4</v>
      </c>
      <c r="AC2231" s="6">
        <v>0</v>
      </c>
      <c r="AD2231" s="30">
        <v>0</v>
      </c>
      <c r="AE2231" s="67">
        <f t="shared" si="514"/>
        <v>0.5714285714285714</v>
      </c>
      <c r="AF2231" s="70">
        <f>IF(C2231=Sheet6!$E$3,Sheet6!$E$4,IF('January 2023'!C2231=Sheet6!$F$3,Sheet6!$F$4,IF('January 2023'!C2231=Sheet6!$G$3,Sheet6!$G$4,IF('January 2023'!C2231=Sheet6!$H$3,Sheet6!$H$4,IF('January 2023'!C2231=Sheet6!$I$3,Sheet6!$I$4,IF('January 2023'!C2231=Sheet6!$J$3,Sheet6!$J$4,IF('January 2023'!C2231=Sheet6!$K$3,Sheet6!$K$4,IF('January 2023'!C2231=Sheet6!$L$3,Sheet6!$L$4))))))))</f>
        <v>0.13382829726409717</v>
      </c>
      <c r="AG2231" s="74">
        <f t="shared" si="515"/>
        <v>0.43001232597921563</v>
      </c>
      <c r="AH2231" s="71">
        <v>0.81</v>
      </c>
      <c r="AI2231" s="72">
        <f t="shared" si="516"/>
        <v>0</v>
      </c>
      <c r="AJ2231" s="73">
        <f t="shared" si="517"/>
        <v>0.5714285714285714</v>
      </c>
      <c r="AK2231" s="73">
        <v>0.70834941809745677</v>
      </c>
      <c r="AL2231" s="95">
        <f t="shared" si="518"/>
        <v>0</v>
      </c>
      <c r="AM2231" s="107">
        <v>0</v>
      </c>
      <c r="AN2231" s="98">
        <f t="shared" si="519"/>
        <v>956.48109021874166</v>
      </c>
      <c r="AO2231" s="99" t="e">
        <f>SUMIF([1]Sheet1!$AB:$AB,E2231,[1]Sheet1!$AA:$AA)</f>
        <v>#VALUE!</v>
      </c>
      <c r="AP2231" s="100" t="str">
        <f t="shared" si="520"/>
        <v/>
      </c>
      <c r="AQ2231" s="97">
        <f t="shared" si="521"/>
        <v>1</v>
      </c>
      <c r="AR2231" s="100">
        <f t="shared" si="522"/>
        <v>1.0375234521575984</v>
      </c>
      <c r="AS2231" s="101">
        <f t="shared" si="523"/>
        <v>0.55385212707972564</v>
      </c>
      <c r="AT2231" s="100">
        <v>0.13382829726409717</v>
      </c>
      <c r="AU2231" s="108">
        <f t="shared" si="524"/>
        <v>0</v>
      </c>
    </row>
    <row r="2232" spans="1:47" hidden="1">
      <c r="A2232" s="21">
        <v>44927</v>
      </c>
      <c r="B2232" s="23" t="s">
        <v>13</v>
      </c>
      <c r="C2232" s="23" t="s">
        <v>1697</v>
      </c>
      <c r="D2232" s="23" t="s">
        <v>2060</v>
      </c>
      <c r="E2232" s="23">
        <v>1000280634</v>
      </c>
      <c r="F2232" s="23" t="s">
        <v>32</v>
      </c>
      <c r="G2232" s="22">
        <v>1199849</v>
      </c>
      <c r="H2232" s="36" t="s">
        <v>278</v>
      </c>
      <c r="I2232" s="4" t="s">
        <v>3536</v>
      </c>
      <c r="J2232" s="4" t="s">
        <v>3573</v>
      </c>
      <c r="K2232" s="24">
        <v>2439.7484131020001</v>
      </c>
      <c r="L2232" s="24">
        <v>2439.7484131020001</v>
      </c>
      <c r="M2232" s="29">
        <v>0</v>
      </c>
      <c r="N2232" s="29">
        <v>0</v>
      </c>
      <c r="O2232" s="29">
        <v>17</v>
      </c>
      <c r="P2232" s="29">
        <v>0</v>
      </c>
      <c r="Q2232" s="29">
        <v>1833.4</v>
      </c>
      <c r="R2232" s="28">
        <v>0</v>
      </c>
      <c r="S2232" s="28">
        <v>90318.180000000008</v>
      </c>
      <c r="T2232" s="28">
        <v>0</v>
      </c>
      <c r="U2232" s="28">
        <v>96900</v>
      </c>
      <c r="V2232" s="29">
        <v>0</v>
      </c>
      <c r="W2232" s="29">
        <v>12</v>
      </c>
      <c r="X2232" s="32">
        <f t="shared" si="510"/>
        <v>17</v>
      </c>
      <c r="Y2232" s="33">
        <f t="shared" si="511"/>
        <v>1833.4</v>
      </c>
      <c r="Z2232" s="33">
        <f t="shared" si="512"/>
        <v>90318.180000000008</v>
      </c>
      <c r="AA2232" s="33">
        <f t="shared" si="513"/>
        <v>96900</v>
      </c>
      <c r="AB2232" s="5">
        <v>12</v>
      </c>
      <c r="AC2232" s="6">
        <v>0</v>
      </c>
      <c r="AD2232" s="32">
        <v>0</v>
      </c>
      <c r="AE2232" s="67">
        <f t="shared" si="514"/>
        <v>0.70588235294117652</v>
      </c>
      <c r="AF2232" s="70">
        <f>IF(C2232=Sheet6!$E$3,Sheet6!$E$4,IF('January 2023'!C2232=Sheet6!$F$3,Sheet6!$F$4,IF('January 2023'!C2232=Sheet6!$G$3,Sheet6!$G$4,IF('January 2023'!C2232=Sheet6!$H$3,Sheet6!$H$4,IF('January 2023'!C2232=Sheet6!$I$3,Sheet6!$I$4,IF('January 2023'!C2232=Sheet6!$J$3,Sheet6!$J$4,IF('January 2023'!C2232=Sheet6!$K$3,Sheet6!$K$4,IF('January 2023'!C2232=Sheet6!$L$3,Sheet6!$L$4))))))))</f>
        <v>0.13382829726409717</v>
      </c>
      <c r="AG2232" s="74">
        <f t="shared" si="515"/>
        <v>0.75147092632757873</v>
      </c>
      <c r="AH2232" s="71">
        <v>0.81</v>
      </c>
      <c r="AI2232" s="72">
        <f t="shared" si="516"/>
        <v>0</v>
      </c>
      <c r="AJ2232" s="73">
        <f t="shared" si="517"/>
        <v>0.70588235294117652</v>
      </c>
      <c r="AK2232" s="73">
        <v>0.70834941809745677</v>
      </c>
      <c r="AL2232" s="95">
        <f t="shared" si="518"/>
        <v>0</v>
      </c>
      <c r="AM2232" s="107">
        <v>0</v>
      </c>
      <c r="AN2232" s="98">
        <f t="shared" si="519"/>
        <v>142.79621461261991</v>
      </c>
      <c r="AO2232" s="99" t="e">
        <f>SUMIF([1]Sheet1!$AB:$AB,E2232,[1]Sheet1!$AA:$AA)</f>
        <v>#VALUE!</v>
      </c>
      <c r="AP2232" s="100" t="str">
        <f t="shared" si="520"/>
        <v/>
      </c>
      <c r="AQ2232" s="97">
        <f t="shared" si="521"/>
        <v>1</v>
      </c>
      <c r="AR2232" s="100">
        <f t="shared" si="522"/>
        <v>1.072873700510794</v>
      </c>
      <c r="AS2232" s="101">
        <f t="shared" si="523"/>
        <v>0.19376660644465638</v>
      </c>
      <c r="AT2232" s="100">
        <v>0.13382829726409717</v>
      </c>
      <c r="AU2232" s="108">
        <f t="shared" si="524"/>
        <v>0</v>
      </c>
    </row>
    <row r="2233" spans="1:47" hidden="1">
      <c r="A2233" s="21">
        <v>44927</v>
      </c>
      <c r="B2233" s="22" t="s">
        <v>13</v>
      </c>
      <c r="C2233" s="22" t="s">
        <v>1697</v>
      </c>
      <c r="D2233" s="22" t="s">
        <v>2057</v>
      </c>
      <c r="E2233" s="22">
        <v>1000273093</v>
      </c>
      <c r="F2233" s="22" t="s">
        <v>32</v>
      </c>
      <c r="G2233" s="22">
        <v>1199849</v>
      </c>
      <c r="H2233" s="36" t="s">
        <v>278</v>
      </c>
      <c r="I2233" s="4" t="s">
        <v>3537</v>
      </c>
      <c r="J2233" s="4" t="s">
        <v>3574</v>
      </c>
      <c r="K2233" s="25">
        <v>2426.7999999999884</v>
      </c>
      <c r="L2233" s="25">
        <v>2426.7999999999884</v>
      </c>
      <c r="M2233" s="26">
        <v>0</v>
      </c>
      <c r="N2233" s="26">
        <v>0</v>
      </c>
      <c r="O2233" s="26">
        <v>16</v>
      </c>
      <c r="P2233" s="26">
        <v>0</v>
      </c>
      <c r="Q2233" s="26">
        <v>4004.5999999999995</v>
      </c>
      <c r="R2233" s="27">
        <v>0</v>
      </c>
      <c r="S2233" s="27">
        <v>197238.77000000002</v>
      </c>
      <c r="T2233" s="28">
        <v>0</v>
      </c>
      <c r="U2233" s="27">
        <v>209700</v>
      </c>
      <c r="V2233" s="29">
        <v>0</v>
      </c>
      <c r="W2233" s="26">
        <v>12</v>
      </c>
      <c r="X2233" s="30">
        <f t="shared" si="510"/>
        <v>16</v>
      </c>
      <c r="Y2233" s="31">
        <f t="shared" si="511"/>
        <v>4004.5999999999995</v>
      </c>
      <c r="Z2233" s="31">
        <f t="shared" si="512"/>
        <v>197238.77000000002</v>
      </c>
      <c r="AA2233" s="31">
        <f t="shared" si="513"/>
        <v>209700</v>
      </c>
      <c r="AB2233" s="5">
        <v>12</v>
      </c>
      <c r="AC2233" s="6">
        <v>0</v>
      </c>
      <c r="AD2233" s="30">
        <v>0</v>
      </c>
      <c r="AE2233" s="67">
        <f t="shared" si="514"/>
        <v>0.75</v>
      </c>
      <c r="AF2233" s="70">
        <f>IF(C2233=Sheet6!$E$3,Sheet6!$E$4,IF('January 2023'!C2233=Sheet6!$F$3,Sheet6!$F$4,IF('January 2023'!C2233=Sheet6!$G$3,Sheet6!$G$4,IF('January 2023'!C2233=Sheet6!$H$3,Sheet6!$H$4,IF('January 2023'!C2233=Sheet6!$I$3,Sheet6!$I$4,IF('January 2023'!C2233=Sheet6!$J$3,Sheet6!$J$4,IF('January 2023'!C2233=Sheet6!$K$3,Sheet6!$K$4,IF('January 2023'!C2233=Sheet6!$L$3,Sheet6!$L$4))))))))</f>
        <v>0.13382829726409717</v>
      </c>
      <c r="AG2233" s="74">
        <f t="shared" si="515"/>
        <v>1.6501565848030404</v>
      </c>
      <c r="AH2233" s="71">
        <v>0.81</v>
      </c>
      <c r="AI2233" s="72">
        <f t="shared" si="516"/>
        <v>1</v>
      </c>
      <c r="AJ2233" s="73">
        <f t="shared" si="517"/>
        <v>0.75</v>
      </c>
      <c r="AK2233" s="73">
        <v>0.70834941809745677</v>
      </c>
      <c r="AL2233" s="95">
        <f t="shared" si="518"/>
        <v>1</v>
      </c>
      <c r="AM2233" s="107">
        <v>0</v>
      </c>
      <c r="AN2233" s="98">
        <f t="shared" si="519"/>
        <v>0</v>
      </c>
      <c r="AO2233" s="99" t="e">
        <f>SUMIF([1]Sheet1!$AB:$AB,E2233,[1]Sheet1!$AA:$AA)</f>
        <v>#VALUE!</v>
      </c>
      <c r="AP2233" s="100">
        <f t="shared" si="520"/>
        <v>1</v>
      </c>
      <c r="AQ2233" s="97">
        <f t="shared" si="521"/>
        <v>0</v>
      </c>
      <c r="AR2233" s="100">
        <f t="shared" si="522"/>
        <v>1.0631784004736999</v>
      </c>
      <c r="AS2233" s="101">
        <f t="shared" si="523"/>
        <v>-0.75441083836203982</v>
      </c>
      <c r="AT2233" s="100">
        <v>0.13382829726409717</v>
      </c>
      <c r="AU2233" s="108">
        <f t="shared" si="524"/>
        <v>1</v>
      </c>
    </row>
    <row r="2234" spans="1:47" hidden="1">
      <c r="A2234" s="21">
        <v>44927</v>
      </c>
      <c r="B2234" s="23" t="s">
        <v>13</v>
      </c>
      <c r="C2234" s="23" t="s">
        <v>1697</v>
      </c>
      <c r="D2234" s="23" t="s">
        <v>2040</v>
      </c>
      <c r="E2234" s="23">
        <v>1001612500</v>
      </c>
      <c r="F2234" s="23" t="s">
        <v>32</v>
      </c>
      <c r="G2234" s="22">
        <v>1199849</v>
      </c>
      <c r="H2234" s="36" t="s">
        <v>278</v>
      </c>
      <c r="I2234" s="4" t="s">
        <v>3537</v>
      </c>
      <c r="J2234" s="4" t="s">
        <v>3574</v>
      </c>
      <c r="K2234" s="24">
        <v>2411.25</v>
      </c>
      <c r="L2234" s="24">
        <v>2411.25</v>
      </c>
      <c r="M2234" s="29">
        <v>0</v>
      </c>
      <c r="N2234" s="29">
        <v>0</v>
      </c>
      <c r="O2234" s="29">
        <v>12</v>
      </c>
      <c r="P2234" s="29">
        <v>0</v>
      </c>
      <c r="Q2234" s="29">
        <v>3010.9999999999995</v>
      </c>
      <c r="R2234" s="28">
        <v>0</v>
      </c>
      <c r="S2234" s="28">
        <v>148304.66000000003</v>
      </c>
      <c r="T2234" s="28">
        <v>0</v>
      </c>
      <c r="U2234" s="28">
        <v>162000</v>
      </c>
      <c r="V2234" s="29">
        <v>0</v>
      </c>
      <c r="W2234" s="29">
        <v>9</v>
      </c>
      <c r="X2234" s="32">
        <f t="shared" si="510"/>
        <v>12</v>
      </c>
      <c r="Y2234" s="33">
        <f t="shared" si="511"/>
        <v>3010.9999999999995</v>
      </c>
      <c r="Z2234" s="33">
        <f t="shared" si="512"/>
        <v>148304.66000000003</v>
      </c>
      <c r="AA2234" s="33">
        <f t="shared" si="513"/>
        <v>162000</v>
      </c>
      <c r="AB2234" s="5">
        <v>9</v>
      </c>
      <c r="AC2234" s="6">
        <v>0</v>
      </c>
      <c r="AD2234" s="32">
        <v>0</v>
      </c>
      <c r="AE2234" s="67">
        <f t="shared" si="514"/>
        <v>0.75</v>
      </c>
      <c r="AF2234" s="70">
        <f>IF(C2234=Sheet6!$E$3,Sheet6!$E$4,IF('January 2023'!C2234=Sheet6!$F$3,Sheet6!$F$4,IF('January 2023'!C2234=Sheet6!$G$3,Sheet6!$G$4,IF('January 2023'!C2234=Sheet6!$H$3,Sheet6!$H$4,IF('January 2023'!C2234=Sheet6!$I$3,Sheet6!$I$4,IF('January 2023'!C2234=Sheet6!$J$3,Sheet6!$J$4,IF('January 2023'!C2234=Sheet6!$K$3,Sheet6!$K$4,IF('January 2023'!C2234=Sheet6!$L$3,Sheet6!$L$4))))))))</f>
        <v>0.13382829726409717</v>
      </c>
      <c r="AG2234" s="74">
        <f t="shared" si="515"/>
        <v>1.2487299118714359</v>
      </c>
      <c r="AH2234" s="71">
        <v>0.81</v>
      </c>
      <c r="AI2234" s="72">
        <f t="shared" si="516"/>
        <v>1</v>
      </c>
      <c r="AJ2234" s="73">
        <f t="shared" si="517"/>
        <v>0.75</v>
      </c>
      <c r="AK2234" s="73">
        <v>0.70834941809745677</v>
      </c>
      <c r="AL2234" s="95">
        <f t="shared" si="518"/>
        <v>1</v>
      </c>
      <c r="AM2234" s="107">
        <v>0</v>
      </c>
      <c r="AN2234" s="98">
        <f t="shared" si="519"/>
        <v>0</v>
      </c>
      <c r="AO2234" s="99" t="e">
        <f>SUMIF([1]Sheet1!$AB:$AB,E2234,[1]Sheet1!$AA:$AA)</f>
        <v>#VALUE!</v>
      </c>
      <c r="AP2234" s="100">
        <f t="shared" si="520"/>
        <v>1</v>
      </c>
      <c r="AQ2234" s="97">
        <f t="shared" si="521"/>
        <v>0</v>
      </c>
      <c r="AR2234" s="100">
        <f t="shared" si="522"/>
        <v>1.0923459856217597</v>
      </c>
      <c r="AS2234" s="101">
        <f t="shared" si="523"/>
        <v>-0.36404510635857679</v>
      </c>
      <c r="AT2234" s="100">
        <v>0.13382829726409717</v>
      </c>
      <c r="AU2234" s="108">
        <f t="shared" si="524"/>
        <v>1</v>
      </c>
    </row>
    <row r="2235" spans="1:47" hidden="1">
      <c r="A2235" s="21">
        <v>44927</v>
      </c>
      <c r="B2235" s="22" t="s">
        <v>13</v>
      </c>
      <c r="C2235" s="22" t="s">
        <v>1697</v>
      </c>
      <c r="D2235" s="22" t="s">
        <v>2038</v>
      </c>
      <c r="E2235" s="22">
        <v>1000267842</v>
      </c>
      <c r="F2235" s="22" t="s">
        <v>32</v>
      </c>
      <c r="G2235" s="22">
        <v>1199849</v>
      </c>
      <c r="H2235" s="36" t="s">
        <v>278</v>
      </c>
      <c r="I2235" s="4" t="s">
        <v>3537</v>
      </c>
      <c r="J2235" s="4" t="s">
        <v>3574</v>
      </c>
      <c r="K2235" s="25">
        <v>2276.7999999999884</v>
      </c>
      <c r="L2235" s="25">
        <v>2276.7999999999884</v>
      </c>
      <c r="M2235" s="26">
        <v>0</v>
      </c>
      <c r="N2235" s="26">
        <v>0</v>
      </c>
      <c r="O2235" s="26">
        <v>12</v>
      </c>
      <c r="P2235" s="26">
        <v>0</v>
      </c>
      <c r="Q2235" s="26">
        <v>2154.1999999999998</v>
      </c>
      <c r="R2235" s="27">
        <v>0</v>
      </c>
      <c r="S2235" s="27">
        <v>106100</v>
      </c>
      <c r="T2235" s="28">
        <v>0</v>
      </c>
      <c r="U2235" s="27">
        <v>119300</v>
      </c>
      <c r="V2235" s="29">
        <v>0</v>
      </c>
      <c r="W2235" s="26">
        <v>10</v>
      </c>
      <c r="X2235" s="30">
        <f t="shared" si="510"/>
        <v>12</v>
      </c>
      <c r="Y2235" s="31">
        <f t="shared" si="511"/>
        <v>2154.1999999999998</v>
      </c>
      <c r="Z2235" s="31">
        <f t="shared" si="512"/>
        <v>106100</v>
      </c>
      <c r="AA2235" s="31">
        <f t="shared" si="513"/>
        <v>119300</v>
      </c>
      <c r="AB2235" s="5">
        <v>10</v>
      </c>
      <c r="AC2235" s="6">
        <v>0</v>
      </c>
      <c r="AD2235" s="30">
        <v>0</v>
      </c>
      <c r="AE2235" s="67">
        <f t="shared" si="514"/>
        <v>0.83333333333333337</v>
      </c>
      <c r="AF2235" s="70">
        <f>IF(C2235=Sheet6!$E$3,Sheet6!$E$4,IF('January 2023'!C2235=Sheet6!$F$3,Sheet6!$F$4,IF('January 2023'!C2235=Sheet6!$G$3,Sheet6!$G$4,IF('January 2023'!C2235=Sheet6!$H$3,Sheet6!$H$4,IF('January 2023'!C2235=Sheet6!$I$3,Sheet6!$I$4,IF('January 2023'!C2235=Sheet6!$J$3,Sheet6!$J$4,IF('January 2023'!C2235=Sheet6!$K$3,Sheet6!$K$4,IF('January 2023'!C2235=Sheet6!$L$3,Sheet6!$L$4))))))))</f>
        <v>0.13382829726409717</v>
      </c>
      <c r="AG2235" s="74">
        <f t="shared" si="515"/>
        <v>0.94615249472944962</v>
      </c>
      <c r="AH2235" s="71">
        <v>0.81</v>
      </c>
      <c r="AI2235" s="72">
        <f t="shared" si="516"/>
        <v>1</v>
      </c>
      <c r="AJ2235" s="73">
        <f t="shared" si="517"/>
        <v>0.83333333333333337</v>
      </c>
      <c r="AK2235" s="73">
        <v>0.70834941809745677</v>
      </c>
      <c r="AL2235" s="95">
        <f t="shared" si="518"/>
        <v>1</v>
      </c>
      <c r="AM2235" s="107">
        <v>0</v>
      </c>
      <c r="AN2235" s="98">
        <f t="shared" si="519"/>
        <v>0</v>
      </c>
      <c r="AO2235" s="99" t="e">
        <f>SUMIF([1]Sheet1!$AB:$AB,E2235,[1]Sheet1!$AA:$AA)</f>
        <v>#VALUE!</v>
      </c>
      <c r="AP2235" s="100">
        <f t="shared" si="520"/>
        <v>1</v>
      </c>
      <c r="AQ2235" s="97">
        <f t="shared" si="521"/>
        <v>0</v>
      </c>
      <c r="AR2235" s="100">
        <f t="shared" si="522"/>
        <v>1.124410933081998</v>
      </c>
      <c r="AS2235" s="101">
        <f t="shared" si="523"/>
        <v>-6.386420943660065E-2</v>
      </c>
      <c r="AT2235" s="100">
        <v>0.13382829726409717</v>
      </c>
      <c r="AU2235" s="108">
        <f t="shared" si="524"/>
        <v>1</v>
      </c>
    </row>
    <row r="2236" spans="1:47" hidden="1">
      <c r="A2236" s="21">
        <v>44927</v>
      </c>
      <c r="B2236" s="22" t="s">
        <v>13</v>
      </c>
      <c r="C2236" s="22" t="s">
        <v>1697</v>
      </c>
      <c r="D2236" s="22" t="s">
        <v>2077</v>
      </c>
      <c r="E2236" s="22">
        <v>1000271105</v>
      </c>
      <c r="F2236" s="22" t="s">
        <v>32</v>
      </c>
      <c r="G2236" s="22">
        <v>1199849</v>
      </c>
      <c r="H2236" s="36" t="s">
        <v>278</v>
      </c>
      <c r="I2236" s="4" t="s">
        <v>3537</v>
      </c>
      <c r="J2236" s="4" t="s">
        <v>3574</v>
      </c>
      <c r="K2236" s="25">
        <v>2206.1999999999825</v>
      </c>
      <c r="L2236" s="25">
        <v>2206.1999999999825</v>
      </c>
      <c r="M2236" s="26">
        <v>0</v>
      </c>
      <c r="N2236" s="26">
        <v>0</v>
      </c>
      <c r="O2236" s="26">
        <v>10</v>
      </c>
      <c r="P2236" s="26">
        <v>0</v>
      </c>
      <c r="Q2236" s="26">
        <v>2874.6000000000004</v>
      </c>
      <c r="R2236" s="27">
        <v>0</v>
      </c>
      <c r="S2236" s="27">
        <v>141567.75</v>
      </c>
      <c r="T2236" s="28">
        <v>0</v>
      </c>
      <c r="U2236" s="27">
        <v>193300</v>
      </c>
      <c r="V2236" s="29">
        <v>0</v>
      </c>
      <c r="W2236" s="26">
        <v>9</v>
      </c>
      <c r="X2236" s="30">
        <f t="shared" si="510"/>
        <v>10</v>
      </c>
      <c r="Y2236" s="31">
        <f t="shared" si="511"/>
        <v>2874.6000000000004</v>
      </c>
      <c r="Z2236" s="31">
        <f t="shared" si="512"/>
        <v>141567.75</v>
      </c>
      <c r="AA2236" s="31">
        <f t="shared" si="513"/>
        <v>193300</v>
      </c>
      <c r="AB2236" s="5">
        <v>9</v>
      </c>
      <c r="AC2236" s="6">
        <v>0</v>
      </c>
      <c r="AD2236" s="30">
        <v>0</v>
      </c>
      <c r="AE2236" s="67">
        <f t="shared" si="514"/>
        <v>0.9</v>
      </c>
      <c r="AF2236" s="70">
        <f>IF(C2236=Sheet6!$E$3,Sheet6!$E$4,IF('January 2023'!C2236=Sheet6!$F$3,Sheet6!$F$4,IF('January 2023'!C2236=Sheet6!$G$3,Sheet6!$G$4,IF('January 2023'!C2236=Sheet6!$H$3,Sheet6!$H$4,IF('January 2023'!C2236=Sheet6!$I$3,Sheet6!$I$4,IF('January 2023'!C2236=Sheet6!$J$3,Sheet6!$J$4,IF('January 2023'!C2236=Sheet6!$K$3,Sheet6!$K$4,IF('January 2023'!C2236=Sheet6!$L$3,Sheet6!$L$4))))))))</f>
        <v>0.13382829726409717</v>
      </c>
      <c r="AG2236" s="74">
        <f t="shared" si="515"/>
        <v>1.3029643731302798</v>
      </c>
      <c r="AH2236" s="71">
        <v>0.81</v>
      </c>
      <c r="AI2236" s="72">
        <f t="shared" si="516"/>
        <v>1</v>
      </c>
      <c r="AJ2236" s="73">
        <f t="shared" si="517"/>
        <v>0.9</v>
      </c>
      <c r="AK2236" s="73">
        <v>0.70834941809745677</v>
      </c>
      <c r="AL2236" s="95">
        <f t="shared" si="518"/>
        <v>1</v>
      </c>
      <c r="AM2236" s="107">
        <v>0</v>
      </c>
      <c r="AN2236" s="98">
        <f t="shared" si="519"/>
        <v>0</v>
      </c>
      <c r="AO2236" s="99" t="e">
        <f>SUMIF([1]Sheet1!$AB:$AB,E2236,[1]Sheet1!$AA:$AA)</f>
        <v>#VALUE!</v>
      </c>
      <c r="AP2236" s="100">
        <f t="shared" si="520"/>
        <v>1</v>
      </c>
      <c r="AQ2236" s="97">
        <f t="shared" si="521"/>
        <v>0</v>
      </c>
      <c r="AR2236" s="100">
        <f t="shared" si="522"/>
        <v>1.3654239754463853</v>
      </c>
      <c r="AS2236" s="101">
        <f t="shared" si="523"/>
        <v>-0.77909879422455397</v>
      </c>
      <c r="AT2236" s="100">
        <v>0.13382829726409717</v>
      </c>
      <c r="AU2236" s="108">
        <f t="shared" si="524"/>
        <v>1</v>
      </c>
    </row>
    <row r="2237" spans="1:47" hidden="1">
      <c r="A2237" s="21">
        <v>44927</v>
      </c>
      <c r="B2237" s="23" t="s">
        <v>13</v>
      </c>
      <c r="C2237" s="23" t="s">
        <v>1697</v>
      </c>
      <c r="D2237" s="23" t="s">
        <v>2052</v>
      </c>
      <c r="E2237" s="23">
        <v>1003083928</v>
      </c>
      <c r="F2237" s="23" t="s">
        <v>32</v>
      </c>
      <c r="G2237" s="22">
        <v>1199849</v>
      </c>
      <c r="H2237" s="36" t="s">
        <v>278</v>
      </c>
      <c r="I2237" s="4" t="s">
        <v>3538</v>
      </c>
      <c r="J2237" s="4" t="s">
        <v>3575</v>
      </c>
      <c r="K2237" s="24">
        <v>2194.5199999999895</v>
      </c>
      <c r="L2237" s="24">
        <v>2194.5199999999895</v>
      </c>
      <c r="M2237" s="29">
        <v>0</v>
      </c>
      <c r="N2237" s="29">
        <v>0</v>
      </c>
      <c r="O2237" s="29">
        <v>21</v>
      </c>
      <c r="P2237" s="29">
        <v>0</v>
      </c>
      <c r="Q2237" s="29">
        <v>1988.3</v>
      </c>
      <c r="R2237" s="28">
        <v>0</v>
      </c>
      <c r="S2237" s="28">
        <v>97942.720000000001</v>
      </c>
      <c r="T2237" s="28">
        <v>0</v>
      </c>
      <c r="U2237" s="28">
        <v>109100</v>
      </c>
      <c r="V2237" s="29">
        <v>0</v>
      </c>
      <c r="W2237" s="29">
        <v>14</v>
      </c>
      <c r="X2237" s="32">
        <f t="shared" si="510"/>
        <v>21</v>
      </c>
      <c r="Y2237" s="33">
        <f t="shared" si="511"/>
        <v>1988.3</v>
      </c>
      <c r="Z2237" s="33">
        <f t="shared" si="512"/>
        <v>97942.720000000001</v>
      </c>
      <c r="AA2237" s="33">
        <f t="shared" si="513"/>
        <v>109100</v>
      </c>
      <c r="AB2237" s="5">
        <v>14</v>
      </c>
      <c r="AC2237" s="6">
        <v>0</v>
      </c>
      <c r="AD2237" s="32">
        <v>0</v>
      </c>
      <c r="AE2237" s="67">
        <f t="shared" si="514"/>
        <v>0.66666666666666663</v>
      </c>
      <c r="AF2237" s="70">
        <f>IF(C2237=Sheet6!$E$3,Sheet6!$E$4,IF('January 2023'!C2237=Sheet6!$F$3,Sheet6!$F$4,IF('January 2023'!C2237=Sheet6!$G$3,Sheet6!$G$4,IF('January 2023'!C2237=Sheet6!$H$3,Sheet6!$H$4,IF('January 2023'!C2237=Sheet6!$I$3,Sheet6!$I$4,IF('January 2023'!C2237=Sheet6!$J$3,Sheet6!$J$4,IF('January 2023'!C2237=Sheet6!$K$3,Sheet6!$K$4,IF('January 2023'!C2237=Sheet6!$L$3,Sheet6!$L$4))))))))</f>
        <v>0.13382829726409717</v>
      </c>
      <c r="AG2237" s="74">
        <f t="shared" si="515"/>
        <v>0.9060295645517058</v>
      </c>
      <c r="AH2237" s="71">
        <v>0.81</v>
      </c>
      <c r="AI2237" s="72">
        <f t="shared" si="516"/>
        <v>1</v>
      </c>
      <c r="AJ2237" s="73">
        <f t="shared" si="517"/>
        <v>0.66666666666666663</v>
      </c>
      <c r="AK2237" s="73">
        <v>0.70834941809745677</v>
      </c>
      <c r="AL2237" s="95">
        <f t="shared" si="518"/>
        <v>0</v>
      </c>
      <c r="AM2237" s="107">
        <v>0</v>
      </c>
      <c r="AN2237" s="98">
        <f t="shared" si="519"/>
        <v>0</v>
      </c>
      <c r="AO2237" s="99" t="e">
        <f>SUMIF([1]Sheet1!$AB:$AB,E2237,[1]Sheet1!$AA:$AA)</f>
        <v>#VALUE!</v>
      </c>
      <c r="AP2237" s="100">
        <f t="shared" si="520"/>
        <v>1</v>
      </c>
      <c r="AQ2237" s="97">
        <f t="shared" si="521"/>
        <v>0</v>
      </c>
      <c r="AR2237" s="100">
        <f t="shared" si="522"/>
        <v>1.1139163788794104</v>
      </c>
      <c r="AS2237" s="101">
        <f t="shared" si="523"/>
        <v>-9.2411717031251062E-3</v>
      </c>
      <c r="AT2237" s="100">
        <v>0.13382829726409717</v>
      </c>
      <c r="AU2237" s="108">
        <f t="shared" si="524"/>
        <v>1</v>
      </c>
    </row>
    <row r="2238" spans="1:47" hidden="1">
      <c r="A2238" s="21">
        <v>44927</v>
      </c>
      <c r="B2238" s="22" t="s">
        <v>13</v>
      </c>
      <c r="C2238" s="22" t="s">
        <v>1697</v>
      </c>
      <c r="D2238" s="22" t="s">
        <v>2071</v>
      </c>
      <c r="E2238" s="22">
        <v>1000267829</v>
      </c>
      <c r="F2238" s="22" t="s">
        <v>32</v>
      </c>
      <c r="G2238" s="22">
        <v>1199849</v>
      </c>
      <c r="H2238" s="36" t="s">
        <v>278</v>
      </c>
      <c r="I2238" s="4" t="s">
        <v>3537</v>
      </c>
      <c r="J2238" s="4" t="s">
        <v>3574</v>
      </c>
      <c r="K2238" s="25">
        <v>2173.3999999999942</v>
      </c>
      <c r="L2238" s="25">
        <v>2173.3999999999942</v>
      </c>
      <c r="M2238" s="26">
        <v>0</v>
      </c>
      <c r="N2238" s="26">
        <v>0</v>
      </c>
      <c r="O2238" s="26">
        <v>6</v>
      </c>
      <c r="P2238" s="26">
        <v>0</v>
      </c>
      <c r="Q2238" s="26">
        <v>1766.8</v>
      </c>
      <c r="R2238" s="27">
        <v>0</v>
      </c>
      <c r="S2238" s="27">
        <v>87000</v>
      </c>
      <c r="T2238" s="28">
        <v>0</v>
      </c>
      <c r="U2238" s="27">
        <v>87000</v>
      </c>
      <c r="V2238" s="29">
        <v>0</v>
      </c>
      <c r="W2238" s="26">
        <v>6</v>
      </c>
      <c r="X2238" s="30">
        <f t="shared" si="510"/>
        <v>6</v>
      </c>
      <c r="Y2238" s="31">
        <f t="shared" si="511"/>
        <v>1766.8</v>
      </c>
      <c r="Z2238" s="31">
        <f t="shared" si="512"/>
        <v>87000</v>
      </c>
      <c r="AA2238" s="31">
        <f t="shared" si="513"/>
        <v>87000</v>
      </c>
      <c r="AB2238" s="5">
        <v>6</v>
      </c>
      <c r="AC2238" s="6">
        <v>0</v>
      </c>
      <c r="AD2238" s="30">
        <v>0</v>
      </c>
      <c r="AE2238" s="67">
        <f t="shared" si="514"/>
        <v>1</v>
      </c>
      <c r="AF2238" s="70">
        <f>IF(C2238=Sheet6!$E$3,Sheet6!$E$4,IF('January 2023'!C2238=Sheet6!$F$3,Sheet6!$F$4,IF('January 2023'!C2238=Sheet6!$G$3,Sheet6!$G$4,IF('January 2023'!C2238=Sheet6!$H$3,Sheet6!$H$4,IF('January 2023'!C2238=Sheet6!$I$3,Sheet6!$I$4,IF('January 2023'!C2238=Sheet6!$J$3,Sheet6!$J$4,IF('January 2023'!C2238=Sheet6!$K$3,Sheet6!$K$4,IF('January 2023'!C2238=Sheet6!$L$3,Sheet6!$L$4))))))))</f>
        <v>0.13382829726409717</v>
      </c>
      <c r="AG2238" s="74">
        <f t="shared" si="515"/>
        <v>0.81291984908438608</v>
      </c>
      <c r="AH2238" s="71">
        <v>0.81</v>
      </c>
      <c r="AI2238" s="72">
        <f t="shared" si="516"/>
        <v>1</v>
      </c>
      <c r="AJ2238" s="73">
        <f t="shared" si="517"/>
        <v>1</v>
      </c>
      <c r="AK2238" s="73">
        <v>0.70834941809745677</v>
      </c>
      <c r="AL2238" s="95">
        <f t="shared" si="518"/>
        <v>1</v>
      </c>
      <c r="AM2238" s="107">
        <v>0</v>
      </c>
      <c r="AN2238" s="98">
        <f t="shared" si="519"/>
        <v>0</v>
      </c>
      <c r="AO2238" s="99" t="e">
        <f>SUMIF([1]Sheet1!$AB:$AB,E2238,[1]Sheet1!$AA:$AA)</f>
        <v>#VALUE!</v>
      </c>
      <c r="AP2238" s="100">
        <f t="shared" si="520"/>
        <v>1</v>
      </c>
      <c r="AQ2238" s="97">
        <f t="shared" si="521"/>
        <v>0</v>
      </c>
      <c r="AR2238" s="100">
        <f t="shared" si="522"/>
        <v>1</v>
      </c>
      <c r="AS2238" s="101">
        <f t="shared" si="523"/>
        <v>0.18708015091561392</v>
      </c>
      <c r="AT2238" s="100">
        <v>0.13382829726409717</v>
      </c>
      <c r="AU2238" s="108">
        <f t="shared" si="524"/>
        <v>0</v>
      </c>
    </row>
    <row r="2239" spans="1:47" hidden="1">
      <c r="A2239" s="21">
        <v>44927</v>
      </c>
      <c r="B2239" s="22" t="s">
        <v>13</v>
      </c>
      <c r="C2239" s="22" t="s">
        <v>1697</v>
      </c>
      <c r="D2239" s="22" t="s">
        <v>2045</v>
      </c>
      <c r="E2239" s="22">
        <v>1000279578</v>
      </c>
      <c r="F2239" s="22" t="s">
        <v>32</v>
      </c>
      <c r="G2239" s="22">
        <v>1199849</v>
      </c>
      <c r="H2239" s="36" t="s">
        <v>278</v>
      </c>
      <c r="I2239" s="4" t="s">
        <v>3536</v>
      </c>
      <c r="J2239" s="4" t="s">
        <v>3573</v>
      </c>
      <c r="K2239" s="25">
        <v>2155.5999999999767</v>
      </c>
      <c r="L2239" s="25">
        <v>2155.5999999999767</v>
      </c>
      <c r="M2239" s="26">
        <v>0</v>
      </c>
      <c r="N2239" s="26">
        <v>0</v>
      </c>
      <c r="O2239" s="26">
        <v>18</v>
      </c>
      <c r="P2239" s="26">
        <v>0</v>
      </c>
      <c r="Q2239" s="26">
        <v>3375.3</v>
      </c>
      <c r="R2239" s="27">
        <v>0</v>
      </c>
      <c r="S2239" s="27">
        <v>166244.92000000001</v>
      </c>
      <c r="T2239" s="28">
        <v>0</v>
      </c>
      <c r="U2239" s="27">
        <v>181764.94</v>
      </c>
      <c r="V2239" s="29">
        <v>0</v>
      </c>
      <c r="W2239" s="26">
        <v>9</v>
      </c>
      <c r="X2239" s="30">
        <f t="shared" si="510"/>
        <v>18</v>
      </c>
      <c r="Y2239" s="31">
        <f t="shared" si="511"/>
        <v>3375.3</v>
      </c>
      <c r="Z2239" s="31">
        <f t="shared" si="512"/>
        <v>166244.92000000001</v>
      </c>
      <c r="AA2239" s="31">
        <f t="shared" si="513"/>
        <v>181764.94</v>
      </c>
      <c r="AB2239" s="5">
        <v>9</v>
      </c>
      <c r="AC2239" s="6">
        <v>0</v>
      </c>
      <c r="AD2239" s="30">
        <v>0</v>
      </c>
      <c r="AE2239" s="67">
        <f t="shared" si="514"/>
        <v>0.5</v>
      </c>
      <c r="AF2239" s="70">
        <f>IF(C2239=Sheet6!$E$3,Sheet6!$E$4,IF('January 2023'!C2239=Sheet6!$F$3,Sheet6!$F$4,IF('January 2023'!C2239=Sheet6!$G$3,Sheet6!$G$4,IF('January 2023'!C2239=Sheet6!$H$3,Sheet6!$H$4,IF('January 2023'!C2239=Sheet6!$I$3,Sheet6!$I$4,IF('January 2023'!C2239=Sheet6!$J$3,Sheet6!$J$4,IF('January 2023'!C2239=Sheet6!$K$3,Sheet6!$K$4,IF('January 2023'!C2239=Sheet6!$L$3,Sheet6!$L$4))))))))</f>
        <v>0.13382829726409717</v>
      </c>
      <c r="AG2239" s="74">
        <f t="shared" si="515"/>
        <v>1.5658285396177569</v>
      </c>
      <c r="AH2239" s="71">
        <v>0.81</v>
      </c>
      <c r="AI2239" s="72">
        <f t="shared" si="516"/>
        <v>1</v>
      </c>
      <c r="AJ2239" s="73">
        <f t="shared" si="517"/>
        <v>0.5</v>
      </c>
      <c r="AK2239" s="73">
        <v>0.70834941809745677</v>
      </c>
      <c r="AL2239" s="95">
        <f t="shared" si="518"/>
        <v>0</v>
      </c>
      <c r="AM2239" s="107">
        <v>0</v>
      </c>
      <c r="AN2239" s="98">
        <f t="shared" si="519"/>
        <v>0</v>
      </c>
      <c r="AO2239" s="99" t="e">
        <f>SUMIF([1]Sheet1!$AB:$AB,E2239,[1]Sheet1!$AA:$AA)</f>
        <v>#VALUE!</v>
      </c>
      <c r="AP2239" s="100">
        <f t="shared" si="520"/>
        <v>1</v>
      </c>
      <c r="AQ2239" s="97">
        <f t="shared" si="521"/>
        <v>0</v>
      </c>
      <c r="AR2239" s="100">
        <f t="shared" si="522"/>
        <v>1.0933563563927247</v>
      </c>
      <c r="AS2239" s="101">
        <f t="shared" si="523"/>
        <v>-0.71200858681221191</v>
      </c>
      <c r="AT2239" s="100">
        <v>0.13382829726409717</v>
      </c>
      <c r="AU2239" s="108">
        <f t="shared" si="524"/>
        <v>1</v>
      </c>
    </row>
    <row r="2240" spans="1:47" hidden="1">
      <c r="A2240" s="21">
        <v>44927</v>
      </c>
      <c r="B2240" s="23" t="s">
        <v>13</v>
      </c>
      <c r="C2240" s="23" t="s">
        <v>1697</v>
      </c>
      <c r="D2240" s="23" t="s">
        <v>2070</v>
      </c>
      <c r="E2240" s="23">
        <v>1000290867</v>
      </c>
      <c r="F2240" s="23" t="s">
        <v>32</v>
      </c>
      <c r="G2240" s="22">
        <v>1199849</v>
      </c>
      <c r="H2240" s="36" t="s">
        <v>278</v>
      </c>
      <c r="I2240" s="4" t="s">
        <v>3537</v>
      </c>
      <c r="J2240" s="4" t="s">
        <v>3574</v>
      </c>
      <c r="K2240" s="24">
        <v>2138.9399999999987</v>
      </c>
      <c r="L2240" s="24">
        <v>2138.9399999999987</v>
      </c>
      <c r="M2240" s="29">
        <v>0</v>
      </c>
      <c r="N2240" s="29">
        <v>0</v>
      </c>
      <c r="O2240" s="29">
        <v>8</v>
      </c>
      <c r="P2240" s="29">
        <v>0</v>
      </c>
      <c r="Q2240" s="29">
        <v>2882.6</v>
      </c>
      <c r="R2240" s="28">
        <v>0</v>
      </c>
      <c r="S2240" s="28">
        <v>141987.99</v>
      </c>
      <c r="T2240" s="28">
        <v>0</v>
      </c>
      <c r="U2240" s="28">
        <v>156000</v>
      </c>
      <c r="V2240" s="29">
        <v>0</v>
      </c>
      <c r="W2240" s="29">
        <v>8</v>
      </c>
      <c r="X2240" s="32">
        <f t="shared" si="510"/>
        <v>8</v>
      </c>
      <c r="Y2240" s="33">
        <f t="shared" si="511"/>
        <v>2882.6</v>
      </c>
      <c r="Z2240" s="33">
        <f t="shared" si="512"/>
        <v>141987.99</v>
      </c>
      <c r="AA2240" s="33">
        <f t="shared" si="513"/>
        <v>156000</v>
      </c>
      <c r="AB2240" s="5">
        <v>8</v>
      </c>
      <c r="AC2240" s="6">
        <v>0</v>
      </c>
      <c r="AD2240" s="32">
        <v>0</v>
      </c>
      <c r="AE2240" s="67">
        <f t="shared" si="514"/>
        <v>1</v>
      </c>
      <c r="AF2240" s="70">
        <f>IF(C2240=Sheet6!$E$3,Sheet6!$E$4,IF('January 2023'!C2240=Sheet6!$F$3,Sheet6!$F$4,IF('January 2023'!C2240=Sheet6!$G$3,Sheet6!$G$4,IF('January 2023'!C2240=Sheet6!$H$3,Sheet6!$H$4,IF('January 2023'!C2240=Sheet6!$I$3,Sheet6!$I$4,IF('January 2023'!C2240=Sheet6!$J$3,Sheet6!$J$4,IF('January 2023'!C2240=Sheet6!$K$3,Sheet6!$K$4,IF('January 2023'!C2240=Sheet6!$L$3,Sheet6!$L$4))))))))</f>
        <v>0.13382829726409717</v>
      </c>
      <c r="AG2240" s="74">
        <f t="shared" si="515"/>
        <v>1.3476768866821891</v>
      </c>
      <c r="AH2240" s="71">
        <v>0.81</v>
      </c>
      <c r="AI2240" s="72">
        <f t="shared" si="516"/>
        <v>1</v>
      </c>
      <c r="AJ2240" s="73">
        <f t="shared" si="517"/>
        <v>1</v>
      </c>
      <c r="AK2240" s="73">
        <v>0.70834941809745677</v>
      </c>
      <c r="AL2240" s="95">
        <f t="shared" si="518"/>
        <v>1</v>
      </c>
      <c r="AM2240" s="107">
        <v>0</v>
      </c>
      <c r="AN2240" s="98">
        <f t="shared" si="519"/>
        <v>0</v>
      </c>
      <c r="AO2240" s="99" t="e">
        <f>SUMIF([1]Sheet1!$AB:$AB,E2240,[1]Sheet1!$AA:$AA)</f>
        <v>#VALUE!</v>
      </c>
      <c r="AP2240" s="100">
        <f t="shared" si="520"/>
        <v>1</v>
      </c>
      <c r="AQ2240" s="97">
        <f t="shared" si="521"/>
        <v>0</v>
      </c>
      <c r="AR2240" s="100">
        <f t="shared" si="522"/>
        <v>1.0986844732431245</v>
      </c>
      <c r="AS2240" s="101">
        <f t="shared" si="523"/>
        <v>-0.48067167034635494</v>
      </c>
      <c r="AT2240" s="100">
        <v>0.13382829726409717</v>
      </c>
      <c r="AU2240" s="108">
        <f t="shared" si="524"/>
        <v>1</v>
      </c>
    </row>
    <row r="2241" spans="1:47" hidden="1">
      <c r="A2241" s="21">
        <v>44927</v>
      </c>
      <c r="B2241" s="22" t="s">
        <v>13</v>
      </c>
      <c r="C2241" s="22" t="s">
        <v>1697</v>
      </c>
      <c r="D2241" s="22" t="s">
        <v>2061</v>
      </c>
      <c r="E2241" s="22">
        <v>1001194936</v>
      </c>
      <c r="F2241" s="22" t="s">
        <v>32</v>
      </c>
      <c r="G2241" s="22">
        <v>1199849</v>
      </c>
      <c r="H2241" s="36" t="s">
        <v>278</v>
      </c>
      <c r="I2241" s="4" t="s">
        <v>3537</v>
      </c>
      <c r="J2241" s="4" t="s">
        <v>3574</v>
      </c>
      <c r="K2241" s="25">
        <v>2094.6000000000058</v>
      </c>
      <c r="L2241" s="25">
        <v>2094.6000000000058</v>
      </c>
      <c r="M2241" s="26">
        <v>0</v>
      </c>
      <c r="N2241" s="26">
        <v>0</v>
      </c>
      <c r="O2241" s="26">
        <v>8</v>
      </c>
      <c r="P2241" s="26">
        <v>0</v>
      </c>
      <c r="Q2241" s="26">
        <v>1918.6999999999998</v>
      </c>
      <c r="R2241" s="27">
        <v>0</v>
      </c>
      <c r="S2241" s="27">
        <v>94500</v>
      </c>
      <c r="T2241" s="28">
        <v>0</v>
      </c>
      <c r="U2241" s="27">
        <v>94500</v>
      </c>
      <c r="V2241" s="29">
        <v>0</v>
      </c>
      <c r="W2241" s="26">
        <v>8</v>
      </c>
      <c r="X2241" s="30">
        <f t="shared" si="510"/>
        <v>8</v>
      </c>
      <c r="Y2241" s="31">
        <f t="shared" si="511"/>
        <v>1918.6999999999998</v>
      </c>
      <c r="Z2241" s="31">
        <f t="shared" si="512"/>
        <v>94500</v>
      </c>
      <c r="AA2241" s="31">
        <f t="shared" si="513"/>
        <v>94500</v>
      </c>
      <c r="AB2241" s="5">
        <v>8</v>
      </c>
      <c r="AC2241" s="6">
        <v>0</v>
      </c>
      <c r="AD2241" s="30">
        <v>0</v>
      </c>
      <c r="AE2241" s="67">
        <f t="shared" si="514"/>
        <v>1</v>
      </c>
      <c r="AF2241" s="70">
        <f>IF(C2241=Sheet6!$E$3,Sheet6!$E$4,IF('January 2023'!C2241=Sheet6!$F$3,Sheet6!$F$4,IF('January 2023'!C2241=Sheet6!$G$3,Sheet6!$G$4,IF('January 2023'!C2241=Sheet6!$H$3,Sheet6!$H$4,IF('January 2023'!C2241=Sheet6!$I$3,Sheet6!$I$4,IF('January 2023'!C2241=Sheet6!$J$3,Sheet6!$J$4,IF('January 2023'!C2241=Sheet6!$K$3,Sheet6!$K$4,IF('January 2023'!C2241=Sheet6!$L$3,Sheet6!$L$4))))))))</f>
        <v>0.13382829726409717</v>
      </c>
      <c r="AG2241" s="74">
        <f t="shared" si="515"/>
        <v>0.91602215220089489</v>
      </c>
      <c r="AH2241" s="71">
        <v>0.81</v>
      </c>
      <c r="AI2241" s="72">
        <f t="shared" si="516"/>
        <v>1</v>
      </c>
      <c r="AJ2241" s="73">
        <f t="shared" si="517"/>
        <v>1</v>
      </c>
      <c r="AK2241" s="73">
        <v>0.70834941809745677</v>
      </c>
      <c r="AL2241" s="95">
        <f t="shared" si="518"/>
        <v>1</v>
      </c>
      <c r="AM2241" s="107">
        <v>0</v>
      </c>
      <c r="AN2241" s="98">
        <f t="shared" si="519"/>
        <v>0</v>
      </c>
      <c r="AO2241" s="99" t="e">
        <f>SUMIF([1]Sheet1!$AB:$AB,E2241,[1]Sheet1!$AA:$AA)</f>
        <v>#VALUE!</v>
      </c>
      <c r="AP2241" s="100">
        <f t="shared" si="520"/>
        <v>1</v>
      </c>
      <c r="AQ2241" s="97">
        <f t="shared" si="521"/>
        <v>0</v>
      </c>
      <c r="AR2241" s="100">
        <f t="shared" si="522"/>
        <v>1</v>
      </c>
      <c r="AS2241" s="101">
        <f t="shared" si="523"/>
        <v>8.397784779910511E-2</v>
      </c>
      <c r="AT2241" s="100">
        <v>0.13382829726409717</v>
      </c>
      <c r="AU2241" s="108">
        <f t="shared" si="524"/>
        <v>1</v>
      </c>
    </row>
    <row r="2242" spans="1:47" hidden="1">
      <c r="A2242" s="21">
        <v>44927</v>
      </c>
      <c r="B2242" s="22" t="s">
        <v>13</v>
      </c>
      <c r="C2242" s="22" t="s">
        <v>1697</v>
      </c>
      <c r="D2242" s="22" t="s">
        <v>2118</v>
      </c>
      <c r="E2242" s="22">
        <v>1000267826</v>
      </c>
      <c r="F2242" s="22" t="s">
        <v>32</v>
      </c>
      <c r="G2242" s="22">
        <v>1199849</v>
      </c>
      <c r="H2242" s="36" t="s">
        <v>278</v>
      </c>
      <c r="I2242" s="4" t="s">
        <v>3537</v>
      </c>
      <c r="J2242" s="4" t="s">
        <v>3574</v>
      </c>
      <c r="K2242" s="25">
        <v>2088.6900000000023</v>
      </c>
      <c r="L2242" s="25">
        <v>2088.6900000000023</v>
      </c>
      <c r="M2242" s="26">
        <v>0</v>
      </c>
      <c r="N2242" s="26">
        <v>0</v>
      </c>
      <c r="O2242" s="26">
        <v>9</v>
      </c>
      <c r="P2242" s="26">
        <v>0</v>
      </c>
      <c r="Q2242" s="26">
        <v>1756.6</v>
      </c>
      <c r="R2242" s="27">
        <v>0</v>
      </c>
      <c r="S2242" s="27">
        <v>86500.000000000015</v>
      </c>
      <c r="T2242" s="28">
        <v>0</v>
      </c>
      <c r="U2242" s="27">
        <v>86500</v>
      </c>
      <c r="V2242" s="29">
        <v>0</v>
      </c>
      <c r="W2242" s="26">
        <v>5</v>
      </c>
      <c r="X2242" s="30">
        <f t="shared" si="510"/>
        <v>9</v>
      </c>
      <c r="Y2242" s="31">
        <f t="shared" si="511"/>
        <v>1756.6</v>
      </c>
      <c r="Z2242" s="31">
        <f t="shared" si="512"/>
        <v>86500.000000000015</v>
      </c>
      <c r="AA2242" s="31">
        <f t="shared" si="513"/>
        <v>86500</v>
      </c>
      <c r="AB2242" s="5">
        <v>5</v>
      </c>
      <c r="AC2242" s="6">
        <v>0</v>
      </c>
      <c r="AD2242" s="30">
        <v>0</v>
      </c>
      <c r="AE2242" s="67">
        <f t="shared" si="514"/>
        <v>0.55555555555555558</v>
      </c>
      <c r="AF2242" s="70">
        <f>IF(C2242=Sheet6!$E$3,Sheet6!$E$4,IF('January 2023'!C2242=Sheet6!$F$3,Sheet6!$F$4,IF('January 2023'!C2242=Sheet6!$G$3,Sheet6!$G$4,IF('January 2023'!C2242=Sheet6!$H$3,Sheet6!$H$4,IF('January 2023'!C2242=Sheet6!$I$3,Sheet6!$I$4,IF('January 2023'!C2242=Sheet6!$J$3,Sheet6!$J$4,IF('January 2023'!C2242=Sheet6!$K$3,Sheet6!$K$4,IF('January 2023'!C2242=Sheet6!$L$3,Sheet6!$L$4))))))))</f>
        <v>0.13382829726409717</v>
      </c>
      <c r="AG2242" s="74">
        <f t="shared" si="515"/>
        <v>0.84100560638486221</v>
      </c>
      <c r="AH2242" s="71">
        <v>0.81</v>
      </c>
      <c r="AI2242" s="72">
        <f t="shared" si="516"/>
        <v>1</v>
      </c>
      <c r="AJ2242" s="73">
        <f t="shared" si="517"/>
        <v>0.55555555555555558</v>
      </c>
      <c r="AK2242" s="73">
        <v>0.70834941809745677</v>
      </c>
      <c r="AL2242" s="95">
        <f t="shared" si="518"/>
        <v>0</v>
      </c>
      <c r="AM2242" s="107">
        <v>0</v>
      </c>
      <c r="AN2242" s="98">
        <f t="shared" si="519"/>
        <v>0</v>
      </c>
      <c r="AO2242" s="99" t="e">
        <f>SUMIF([1]Sheet1!$AB:$AB,E2242,[1]Sheet1!$AA:$AA)</f>
        <v>#VALUE!</v>
      </c>
      <c r="AP2242" s="100">
        <f t="shared" si="520"/>
        <v>1</v>
      </c>
      <c r="AQ2242" s="97">
        <f t="shared" si="521"/>
        <v>0</v>
      </c>
      <c r="AR2242" s="100">
        <f t="shared" si="522"/>
        <v>0.99999999999999978</v>
      </c>
      <c r="AS2242" s="101">
        <f t="shared" si="523"/>
        <v>0.15899439361513801</v>
      </c>
      <c r="AT2242" s="100">
        <v>0.13382829726409717</v>
      </c>
      <c r="AU2242" s="108">
        <f t="shared" si="524"/>
        <v>0</v>
      </c>
    </row>
    <row r="2243" spans="1:47" hidden="1">
      <c r="A2243" s="21">
        <v>44927</v>
      </c>
      <c r="B2243" s="23" t="s">
        <v>13</v>
      </c>
      <c r="C2243" s="23" t="s">
        <v>1697</v>
      </c>
      <c r="D2243" s="23" t="s">
        <v>2041</v>
      </c>
      <c r="E2243" s="23">
        <v>1000265843</v>
      </c>
      <c r="F2243" s="23" t="s">
        <v>32</v>
      </c>
      <c r="G2243" s="22">
        <v>1199849</v>
      </c>
      <c r="H2243" s="36" t="s">
        <v>278</v>
      </c>
      <c r="I2243" s="4" t="s">
        <v>3537</v>
      </c>
      <c r="J2243" s="4" t="s">
        <v>3574</v>
      </c>
      <c r="K2243" s="24">
        <v>2066.8600000000006</v>
      </c>
      <c r="L2243" s="24">
        <v>2066.8600000000006</v>
      </c>
      <c r="M2243" s="29">
        <v>0</v>
      </c>
      <c r="N2243" s="29">
        <v>0</v>
      </c>
      <c r="O2243" s="29">
        <v>16</v>
      </c>
      <c r="P2243" s="29">
        <v>0</v>
      </c>
      <c r="Q2243" s="29">
        <v>2007.1000000000004</v>
      </c>
      <c r="R2243" s="28">
        <v>0</v>
      </c>
      <c r="S2243" s="28">
        <v>89693.27</v>
      </c>
      <c r="T2243" s="28">
        <v>0</v>
      </c>
      <c r="U2243" s="28">
        <v>105500</v>
      </c>
      <c r="V2243" s="29">
        <v>0</v>
      </c>
      <c r="W2243" s="29">
        <v>8</v>
      </c>
      <c r="X2243" s="32">
        <f t="shared" si="510"/>
        <v>16</v>
      </c>
      <c r="Y2243" s="33">
        <f t="shared" si="511"/>
        <v>2007.1000000000004</v>
      </c>
      <c r="Z2243" s="33">
        <f t="shared" si="512"/>
        <v>89693.27</v>
      </c>
      <c r="AA2243" s="33">
        <f t="shared" si="513"/>
        <v>105500</v>
      </c>
      <c r="AB2243" s="5">
        <v>8</v>
      </c>
      <c r="AC2243" s="6">
        <v>0</v>
      </c>
      <c r="AD2243" s="32">
        <v>0</v>
      </c>
      <c r="AE2243" s="67">
        <f t="shared" si="514"/>
        <v>0.5</v>
      </c>
      <c r="AF2243" s="70">
        <f>IF(C2243=Sheet6!$E$3,Sheet6!$E$4,IF('January 2023'!C2243=Sheet6!$F$3,Sheet6!$F$4,IF('January 2023'!C2243=Sheet6!$G$3,Sheet6!$G$4,IF('January 2023'!C2243=Sheet6!$H$3,Sheet6!$H$4,IF('January 2023'!C2243=Sheet6!$I$3,Sheet6!$I$4,IF('January 2023'!C2243=Sheet6!$J$3,Sheet6!$J$4,IF('January 2023'!C2243=Sheet6!$K$3,Sheet6!$K$4,IF('January 2023'!C2243=Sheet6!$L$3,Sheet6!$L$4))))))))</f>
        <v>0.13382829726409717</v>
      </c>
      <c r="AG2243" s="74">
        <f t="shared" si="515"/>
        <v>0.97108657577194379</v>
      </c>
      <c r="AH2243" s="71">
        <v>0.81</v>
      </c>
      <c r="AI2243" s="72">
        <f t="shared" si="516"/>
        <v>1</v>
      </c>
      <c r="AJ2243" s="73">
        <f t="shared" si="517"/>
        <v>0.5</v>
      </c>
      <c r="AK2243" s="73">
        <v>0.70834941809745677</v>
      </c>
      <c r="AL2243" s="95">
        <f t="shared" si="518"/>
        <v>0</v>
      </c>
      <c r="AM2243" s="107">
        <v>0</v>
      </c>
      <c r="AN2243" s="98">
        <f t="shared" si="519"/>
        <v>0</v>
      </c>
      <c r="AO2243" s="99" t="e">
        <f>SUMIF([1]Sheet1!$AB:$AB,E2243,[1]Sheet1!$AA:$AA)</f>
        <v>#VALUE!</v>
      </c>
      <c r="AP2243" s="100">
        <f t="shared" si="520"/>
        <v>1</v>
      </c>
      <c r="AQ2243" s="97">
        <f t="shared" si="521"/>
        <v>0</v>
      </c>
      <c r="AR2243" s="100">
        <f t="shared" si="522"/>
        <v>1.1762309479852835</v>
      </c>
      <c r="AS2243" s="101">
        <f t="shared" si="523"/>
        <v>-0.14222208359601618</v>
      </c>
      <c r="AT2243" s="100">
        <v>0.13382829726409717</v>
      </c>
      <c r="AU2243" s="108">
        <f t="shared" si="524"/>
        <v>1</v>
      </c>
    </row>
    <row r="2244" spans="1:47" hidden="1">
      <c r="A2244" s="21">
        <v>44927</v>
      </c>
      <c r="B2244" s="23" t="s">
        <v>13</v>
      </c>
      <c r="C2244" s="23" t="s">
        <v>1697</v>
      </c>
      <c r="D2244" s="23" t="s">
        <v>1905</v>
      </c>
      <c r="E2244" s="23">
        <v>1000267812</v>
      </c>
      <c r="F2244" s="23" t="s">
        <v>32</v>
      </c>
      <c r="G2244" s="22">
        <v>1199849</v>
      </c>
      <c r="H2244" s="36" t="s">
        <v>278</v>
      </c>
      <c r="I2244" s="4" t="s">
        <v>3537</v>
      </c>
      <c r="J2244" s="4" t="s">
        <v>3574</v>
      </c>
      <c r="K2244" s="24">
        <v>1991.1999999999971</v>
      </c>
      <c r="L2244" s="24">
        <v>1991.1999999999971</v>
      </c>
      <c r="M2244" s="29">
        <v>0</v>
      </c>
      <c r="N2244" s="29">
        <v>0</v>
      </c>
      <c r="O2244" s="29">
        <v>17</v>
      </c>
      <c r="P2244" s="29">
        <v>0</v>
      </c>
      <c r="Q2244" s="29">
        <v>1878.0999999999997</v>
      </c>
      <c r="R2244" s="28">
        <v>0</v>
      </c>
      <c r="S2244" s="28">
        <v>92499.999999999985</v>
      </c>
      <c r="T2244" s="28">
        <v>0</v>
      </c>
      <c r="U2244" s="28">
        <v>97000</v>
      </c>
      <c r="V2244" s="29">
        <v>0</v>
      </c>
      <c r="W2244" s="29">
        <v>10</v>
      </c>
      <c r="X2244" s="32">
        <f t="shared" ref="X2244:X2307" si="525">IFERROR(SUM(M2244,O2244),"")</f>
        <v>17</v>
      </c>
      <c r="Y2244" s="33">
        <f t="shared" ref="Y2244:Y2307" si="526">IFERROR(SUM(P2244:Q2244),"")</f>
        <v>1878.0999999999997</v>
      </c>
      <c r="Z2244" s="33">
        <f t="shared" ref="Z2244:Z2307" si="527">IFERROR(SUM(R2244:S2244),"")</f>
        <v>92499.999999999985</v>
      </c>
      <c r="AA2244" s="33">
        <f t="shared" ref="AA2244:AA2307" si="528">IFERROR(SUM(T2244:U2244),"")</f>
        <v>97000</v>
      </c>
      <c r="AB2244" s="5">
        <v>10</v>
      </c>
      <c r="AC2244" s="6">
        <v>0</v>
      </c>
      <c r="AD2244" s="32">
        <v>0</v>
      </c>
      <c r="AE2244" s="67">
        <f t="shared" si="514"/>
        <v>0.58823529411764708</v>
      </c>
      <c r="AF2244" s="70">
        <f>IF(C2244=Sheet6!$E$3,Sheet6!$E$4,IF('January 2023'!C2244=Sheet6!$F$3,Sheet6!$F$4,IF('January 2023'!C2244=Sheet6!$G$3,Sheet6!$G$4,IF('January 2023'!C2244=Sheet6!$H$3,Sheet6!$H$4,IF('January 2023'!C2244=Sheet6!$I$3,Sheet6!$I$4,IF('January 2023'!C2244=Sheet6!$J$3,Sheet6!$J$4,IF('January 2023'!C2244=Sheet6!$K$3,Sheet6!$K$4,IF('January 2023'!C2244=Sheet6!$L$3,Sheet6!$L$4))))))))</f>
        <v>0.13382829726409717</v>
      </c>
      <c r="AG2244" s="74">
        <f t="shared" si="515"/>
        <v>0.94320008035355685</v>
      </c>
      <c r="AH2244" s="71">
        <v>0.81</v>
      </c>
      <c r="AI2244" s="72">
        <f t="shared" si="516"/>
        <v>1</v>
      </c>
      <c r="AJ2244" s="73">
        <f t="shared" si="517"/>
        <v>0.58823529411764708</v>
      </c>
      <c r="AK2244" s="73">
        <v>0.70834941809745677</v>
      </c>
      <c r="AL2244" s="95">
        <f t="shared" si="518"/>
        <v>0</v>
      </c>
      <c r="AM2244" s="107">
        <v>0</v>
      </c>
      <c r="AN2244" s="98">
        <f t="shared" si="519"/>
        <v>0</v>
      </c>
      <c r="AO2244" s="99" t="e">
        <f>SUMIF([1]Sheet1!$AB:$AB,E2244,[1]Sheet1!$AA:$AA)</f>
        <v>#VALUE!</v>
      </c>
      <c r="AP2244" s="100">
        <f t="shared" si="520"/>
        <v>1</v>
      </c>
      <c r="AQ2244" s="97">
        <f t="shared" si="521"/>
        <v>0</v>
      </c>
      <c r="AR2244" s="100">
        <f t="shared" si="522"/>
        <v>1.0486486486486488</v>
      </c>
      <c r="AS2244" s="101">
        <f t="shared" si="523"/>
        <v>1.0914510331945682E-2</v>
      </c>
      <c r="AT2244" s="100">
        <v>0.13382829726409717</v>
      </c>
      <c r="AU2244" s="108">
        <f t="shared" si="524"/>
        <v>1</v>
      </c>
    </row>
    <row r="2245" spans="1:47" hidden="1">
      <c r="A2245" s="21">
        <v>44927</v>
      </c>
      <c r="B2245" s="23" t="s">
        <v>13</v>
      </c>
      <c r="C2245" s="23" t="s">
        <v>1697</v>
      </c>
      <c r="D2245" s="23" t="s">
        <v>2067</v>
      </c>
      <c r="E2245" s="23">
        <v>1000273378</v>
      </c>
      <c r="F2245" s="23" t="s">
        <v>32</v>
      </c>
      <c r="G2245" s="22">
        <v>1199849</v>
      </c>
      <c r="H2245" s="36" t="s">
        <v>278</v>
      </c>
      <c r="I2245" s="4" t="s">
        <v>3537</v>
      </c>
      <c r="J2245" s="4" t="s">
        <v>3574</v>
      </c>
      <c r="K2245" s="24">
        <v>1989.7999999999884</v>
      </c>
      <c r="L2245" s="24">
        <v>1989.7999999999884</v>
      </c>
      <c r="M2245" s="29">
        <v>0</v>
      </c>
      <c r="N2245" s="29">
        <v>0</v>
      </c>
      <c r="O2245" s="29">
        <v>15</v>
      </c>
      <c r="P2245" s="29">
        <v>0</v>
      </c>
      <c r="Q2245" s="29">
        <v>2231.7000000000003</v>
      </c>
      <c r="R2245" s="28">
        <v>0</v>
      </c>
      <c r="S2245" s="28">
        <v>109922.18</v>
      </c>
      <c r="T2245" s="28">
        <v>0</v>
      </c>
      <c r="U2245" s="28">
        <v>116500</v>
      </c>
      <c r="V2245" s="29">
        <v>0</v>
      </c>
      <c r="W2245" s="29">
        <v>12</v>
      </c>
      <c r="X2245" s="32">
        <f t="shared" si="525"/>
        <v>15</v>
      </c>
      <c r="Y2245" s="33">
        <f t="shared" si="526"/>
        <v>2231.7000000000003</v>
      </c>
      <c r="Z2245" s="33">
        <f t="shared" si="527"/>
        <v>109922.18</v>
      </c>
      <c r="AA2245" s="33">
        <f t="shared" si="528"/>
        <v>116500</v>
      </c>
      <c r="AB2245" s="5">
        <v>12</v>
      </c>
      <c r="AC2245" s="6">
        <v>0</v>
      </c>
      <c r="AD2245" s="32">
        <v>0</v>
      </c>
      <c r="AE2245" s="67">
        <f t="shared" ref="AE2245:AE2308" si="529">IFERROR((AB2245/X2245),"")</f>
        <v>0.8</v>
      </c>
      <c r="AF2245" s="70">
        <f>IF(C2245=Sheet6!$E$3,Sheet6!$E$4,IF('January 2023'!C2245=Sheet6!$F$3,Sheet6!$F$4,IF('January 2023'!C2245=Sheet6!$G$3,Sheet6!$G$4,IF('January 2023'!C2245=Sheet6!$H$3,Sheet6!$H$4,IF('January 2023'!C2245=Sheet6!$I$3,Sheet6!$I$4,IF('January 2023'!C2245=Sheet6!$J$3,Sheet6!$J$4,IF('January 2023'!C2245=Sheet6!$K$3,Sheet6!$K$4,IF('January 2023'!C2245=Sheet6!$L$3,Sheet6!$L$4))))))))</f>
        <v>0.13382829726409717</v>
      </c>
      <c r="AG2245" s="74">
        <f t="shared" ref="AG2245:AG2308" si="530">IFERROR(Y2245/L2245,0)</f>
        <v>1.1215700070358896</v>
      </c>
      <c r="AH2245" s="71">
        <v>0.81</v>
      </c>
      <c r="AI2245" s="72">
        <f t="shared" ref="AI2245:AI2308" si="531">IF(AG2245&gt;AH2245,1,0)</f>
        <v>1</v>
      </c>
      <c r="AJ2245" s="73">
        <f t="shared" ref="AJ2245:AJ2308" si="532">IFERROR(AB2245/X2245,0)</f>
        <v>0.8</v>
      </c>
      <c r="AK2245" s="73">
        <v>0.70834941809745677</v>
      </c>
      <c r="AL2245" s="95">
        <f t="shared" ref="AL2245:AL2308" si="533">IF(AJ2245&gt;=AK2245,1,0)</f>
        <v>1</v>
      </c>
      <c r="AM2245" s="107">
        <v>0</v>
      </c>
      <c r="AN2245" s="98">
        <f t="shared" ref="AN2245:AN2308" si="534">IF(((AH2245*L2245)-(AG2245*L2245))&lt;0,0,((AH2245*L2245)-(AG2245*L2245)))</f>
        <v>0</v>
      </c>
      <c r="AO2245" s="99" t="e">
        <f>SUMIF([1]Sheet1!$AB:$AB,E2245,[1]Sheet1!$AA:$AA)</f>
        <v>#VALUE!</v>
      </c>
      <c r="AP2245" s="100">
        <f t="shared" ref="AP2245:AP2308" si="535">IF(AN2245=0,100%,IFERROR((AO2245/AN2245),""))</f>
        <v>1</v>
      </c>
      <c r="AQ2245" s="97">
        <f t="shared" ref="AQ2245:AQ2308" si="536">IF(AND(AN2245&gt;0,AP2245&gt;=100%),1,0)</f>
        <v>0</v>
      </c>
      <c r="AR2245" s="100">
        <f t="shared" ref="AR2245:AR2308" si="537">IFERROR(AA2245/Z2245,0)</f>
        <v>1.0598406982103157</v>
      </c>
      <c r="AS2245" s="101">
        <f t="shared" ref="AS2245:AS2308" si="538">1-(AR2245*AG2245)</f>
        <v>-0.18868553934866594</v>
      </c>
      <c r="AT2245" s="100">
        <v>0.13382829726409717</v>
      </c>
      <c r="AU2245" s="108">
        <f t="shared" ref="AU2245:AU2308" si="539">IF(AS2245&lt;=AT2245,1,0)</f>
        <v>1</v>
      </c>
    </row>
    <row r="2246" spans="1:47" hidden="1">
      <c r="A2246" s="21">
        <v>44927</v>
      </c>
      <c r="B2246" s="23" t="s">
        <v>13</v>
      </c>
      <c r="C2246" s="23" t="s">
        <v>1697</v>
      </c>
      <c r="D2246" s="23" t="s">
        <v>2086</v>
      </c>
      <c r="E2246" s="23">
        <v>1001604500</v>
      </c>
      <c r="F2246" s="23" t="s">
        <v>32</v>
      </c>
      <c r="G2246" s="22">
        <v>1199849</v>
      </c>
      <c r="H2246" s="36" t="s">
        <v>278</v>
      </c>
      <c r="I2246" s="4" t="s">
        <v>3537</v>
      </c>
      <c r="J2246" s="4" t="s">
        <v>3574</v>
      </c>
      <c r="K2246" s="24">
        <v>1979.8000000000175</v>
      </c>
      <c r="L2246" s="24">
        <v>1979.8000000000175</v>
      </c>
      <c r="M2246" s="29">
        <v>0</v>
      </c>
      <c r="N2246" s="29">
        <v>0</v>
      </c>
      <c r="O2246" s="29">
        <v>32</v>
      </c>
      <c r="P2246" s="29">
        <v>0</v>
      </c>
      <c r="Q2246" s="29">
        <v>3855.4999999999995</v>
      </c>
      <c r="R2246" s="28">
        <v>0</v>
      </c>
      <c r="S2246" s="28">
        <v>189916.79999999996</v>
      </c>
      <c r="T2246" s="28">
        <v>0</v>
      </c>
      <c r="U2246" s="28">
        <v>205600</v>
      </c>
      <c r="V2246" s="29">
        <v>0</v>
      </c>
      <c r="W2246" s="29">
        <v>20</v>
      </c>
      <c r="X2246" s="32">
        <f t="shared" si="525"/>
        <v>32</v>
      </c>
      <c r="Y2246" s="33">
        <f t="shared" si="526"/>
        <v>3855.4999999999995</v>
      </c>
      <c r="Z2246" s="33">
        <f t="shared" si="527"/>
        <v>189916.79999999996</v>
      </c>
      <c r="AA2246" s="33">
        <f t="shared" si="528"/>
        <v>205600</v>
      </c>
      <c r="AB2246" s="5">
        <v>20</v>
      </c>
      <c r="AC2246" s="6">
        <v>0</v>
      </c>
      <c r="AD2246" s="32">
        <v>0</v>
      </c>
      <c r="AE2246" s="67">
        <f t="shared" si="529"/>
        <v>0.625</v>
      </c>
      <c r="AF2246" s="70">
        <f>IF(C2246=Sheet6!$E$3,Sheet6!$E$4,IF('January 2023'!C2246=Sheet6!$F$3,Sheet6!$F$4,IF('January 2023'!C2246=Sheet6!$G$3,Sheet6!$G$4,IF('January 2023'!C2246=Sheet6!$H$3,Sheet6!$H$4,IF('January 2023'!C2246=Sheet6!$I$3,Sheet6!$I$4,IF('January 2023'!C2246=Sheet6!$J$3,Sheet6!$J$4,IF('January 2023'!C2246=Sheet6!$K$3,Sheet6!$K$4,IF('January 2023'!C2246=Sheet6!$L$3,Sheet6!$L$4))))))))</f>
        <v>0.13382829726409717</v>
      </c>
      <c r="AG2246" s="74">
        <f t="shared" si="530"/>
        <v>1.9474189312051549</v>
      </c>
      <c r="AH2246" s="71">
        <v>0.81</v>
      </c>
      <c r="AI2246" s="72">
        <f t="shared" si="531"/>
        <v>1</v>
      </c>
      <c r="AJ2246" s="73">
        <f t="shared" si="532"/>
        <v>0.625</v>
      </c>
      <c r="AK2246" s="73">
        <v>0.70834941809745677</v>
      </c>
      <c r="AL2246" s="95">
        <f t="shared" si="533"/>
        <v>0</v>
      </c>
      <c r="AM2246" s="107">
        <v>0</v>
      </c>
      <c r="AN2246" s="98">
        <f t="shared" si="534"/>
        <v>0</v>
      </c>
      <c r="AO2246" s="99" t="e">
        <f>SUMIF([1]Sheet1!$AB:$AB,E2246,[1]Sheet1!$AA:$AA)</f>
        <v>#VALUE!</v>
      </c>
      <c r="AP2246" s="100">
        <f t="shared" si="535"/>
        <v>1</v>
      </c>
      <c r="AQ2246" s="97">
        <f t="shared" si="536"/>
        <v>0</v>
      </c>
      <c r="AR2246" s="100">
        <f t="shared" si="537"/>
        <v>1.0825793189438746</v>
      </c>
      <c r="AS2246" s="101">
        <f t="shared" si="538"/>
        <v>-1.1082354602424846</v>
      </c>
      <c r="AT2246" s="100">
        <v>0.13382829726409717</v>
      </c>
      <c r="AU2246" s="108">
        <f t="shared" si="539"/>
        <v>1</v>
      </c>
    </row>
    <row r="2247" spans="1:47" hidden="1">
      <c r="A2247" s="21">
        <v>44927</v>
      </c>
      <c r="B2247" s="22" t="s">
        <v>13</v>
      </c>
      <c r="C2247" s="22" t="s">
        <v>1697</v>
      </c>
      <c r="D2247" s="22" t="s">
        <v>2074</v>
      </c>
      <c r="E2247" s="22">
        <v>1000270971</v>
      </c>
      <c r="F2247" s="22" t="s">
        <v>32</v>
      </c>
      <c r="G2247" s="22">
        <v>1199849</v>
      </c>
      <c r="H2247" s="36" t="s">
        <v>278</v>
      </c>
      <c r="I2247" s="4" t="s">
        <v>3537</v>
      </c>
      <c r="J2247" s="4" t="s">
        <v>3574</v>
      </c>
      <c r="K2247" s="25">
        <v>1943.2000000000007</v>
      </c>
      <c r="L2247" s="25">
        <v>1943.2000000000007</v>
      </c>
      <c r="M2247" s="26">
        <v>0</v>
      </c>
      <c r="N2247" s="26">
        <v>0</v>
      </c>
      <c r="O2247" s="26">
        <v>10</v>
      </c>
      <c r="P2247" s="26">
        <v>0</v>
      </c>
      <c r="Q2247" s="26">
        <v>1786.8</v>
      </c>
      <c r="R2247" s="27">
        <v>0</v>
      </c>
      <c r="S2247" s="27">
        <v>88000</v>
      </c>
      <c r="T2247" s="28">
        <v>0</v>
      </c>
      <c r="U2247" s="27">
        <v>88000</v>
      </c>
      <c r="V2247" s="29">
        <v>0</v>
      </c>
      <c r="W2247" s="26">
        <v>8</v>
      </c>
      <c r="X2247" s="30">
        <f t="shared" si="525"/>
        <v>10</v>
      </c>
      <c r="Y2247" s="31">
        <f t="shared" si="526"/>
        <v>1786.8</v>
      </c>
      <c r="Z2247" s="31">
        <f t="shared" si="527"/>
        <v>88000</v>
      </c>
      <c r="AA2247" s="31">
        <f t="shared" si="528"/>
        <v>88000</v>
      </c>
      <c r="AB2247" s="5">
        <v>8</v>
      </c>
      <c r="AC2247" s="6">
        <v>0</v>
      </c>
      <c r="AD2247" s="30">
        <v>0</v>
      </c>
      <c r="AE2247" s="67">
        <f t="shared" si="529"/>
        <v>0.8</v>
      </c>
      <c r="AF2247" s="70">
        <f>IF(C2247=Sheet6!$E$3,Sheet6!$E$4,IF('January 2023'!C2247=Sheet6!$F$3,Sheet6!$F$4,IF('January 2023'!C2247=Sheet6!$G$3,Sheet6!$G$4,IF('January 2023'!C2247=Sheet6!$H$3,Sheet6!$H$4,IF('January 2023'!C2247=Sheet6!$I$3,Sheet6!$I$4,IF('January 2023'!C2247=Sheet6!$J$3,Sheet6!$J$4,IF('January 2023'!C2247=Sheet6!$K$3,Sheet6!$K$4,IF('January 2023'!C2247=Sheet6!$L$3,Sheet6!$L$4))))))))</f>
        <v>0.13382829726409717</v>
      </c>
      <c r="AG2247" s="74">
        <f t="shared" si="530"/>
        <v>0.91951420337587453</v>
      </c>
      <c r="AH2247" s="71">
        <v>0.81</v>
      </c>
      <c r="AI2247" s="72">
        <f t="shared" si="531"/>
        <v>1</v>
      </c>
      <c r="AJ2247" s="73">
        <f t="shared" si="532"/>
        <v>0.8</v>
      </c>
      <c r="AK2247" s="73">
        <v>0.70834941809745677</v>
      </c>
      <c r="AL2247" s="95">
        <f t="shared" si="533"/>
        <v>1</v>
      </c>
      <c r="AM2247" s="107">
        <v>0</v>
      </c>
      <c r="AN2247" s="98">
        <f t="shared" si="534"/>
        <v>0</v>
      </c>
      <c r="AO2247" s="99" t="e">
        <f>SUMIF([1]Sheet1!$AB:$AB,E2247,[1]Sheet1!$AA:$AA)</f>
        <v>#VALUE!</v>
      </c>
      <c r="AP2247" s="100">
        <f t="shared" si="535"/>
        <v>1</v>
      </c>
      <c r="AQ2247" s="97">
        <f t="shared" si="536"/>
        <v>0</v>
      </c>
      <c r="AR2247" s="100">
        <f t="shared" si="537"/>
        <v>1</v>
      </c>
      <c r="AS2247" s="101">
        <f t="shared" si="538"/>
        <v>8.0485796624125472E-2</v>
      </c>
      <c r="AT2247" s="100">
        <v>0.13382829726409717</v>
      </c>
      <c r="AU2247" s="108">
        <f t="shared" si="539"/>
        <v>1</v>
      </c>
    </row>
    <row r="2248" spans="1:47" hidden="1">
      <c r="A2248" s="21">
        <v>44927</v>
      </c>
      <c r="B2248" s="23" t="s">
        <v>13</v>
      </c>
      <c r="C2248" s="23" t="s">
        <v>1697</v>
      </c>
      <c r="D2248" s="23" t="s">
        <v>2140</v>
      </c>
      <c r="E2248" s="23">
        <v>1000279966</v>
      </c>
      <c r="F2248" s="23" t="s">
        <v>32</v>
      </c>
      <c r="G2248" s="22">
        <v>1199849</v>
      </c>
      <c r="H2248" s="36" t="s">
        <v>278</v>
      </c>
      <c r="I2248" s="4" t="s">
        <v>3537</v>
      </c>
      <c r="J2248" s="4" t="s">
        <v>3574</v>
      </c>
      <c r="K2248" s="24">
        <v>1895.4000000000087</v>
      </c>
      <c r="L2248" s="24">
        <v>1895.4000000000087</v>
      </c>
      <c r="M2248" s="29">
        <v>0</v>
      </c>
      <c r="N2248" s="29">
        <v>0</v>
      </c>
      <c r="O2248" s="29">
        <v>6</v>
      </c>
      <c r="P2248" s="29">
        <v>0</v>
      </c>
      <c r="Q2248" s="29">
        <v>3472.9</v>
      </c>
      <c r="R2248" s="28">
        <v>0</v>
      </c>
      <c r="S2248" s="28">
        <v>171000.00000000003</v>
      </c>
      <c r="T2248" s="28">
        <v>0</v>
      </c>
      <c r="U2248" s="28">
        <v>171000</v>
      </c>
      <c r="V2248" s="29">
        <v>0</v>
      </c>
      <c r="W2248" s="29">
        <v>4</v>
      </c>
      <c r="X2248" s="32">
        <f t="shared" si="525"/>
        <v>6</v>
      </c>
      <c r="Y2248" s="33">
        <f t="shared" si="526"/>
        <v>3472.9</v>
      </c>
      <c r="Z2248" s="33">
        <f t="shared" si="527"/>
        <v>171000.00000000003</v>
      </c>
      <c r="AA2248" s="33">
        <f t="shared" si="528"/>
        <v>171000</v>
      </c>
      <c r="AB2248" s="5">
        <v>4</v>
      </c>
      <c r="AC2248" s="6">
        <v>0</v>
      </c>
      <c r="AD2248" s="32">
        <v>0</v>
      </c>
      <c r="AE2248" s="67">
        <f t="shared" si="529"/>
        <v>0.66666666666666663</v>
      </c>
      <c r="AF2248" s="70">
        <f>IF(C2248=Sheet6!$E$3,Sheet6!$E$4,IF('January 2023'!C2248=Sheet6!$F$3,Sheet6!$F$4,IF('January 2023'!C2248=Sheet6!$G$3,Sheet6!$G$4,IF('January 2023'!C2248=Sheet6!$H$3,Sheet6!$H$4,IF('January 2023'!C2248=Sheet6!$I$3,Sheet6!$I$4,IF('January 2023'!C2248=Sheet6!$J$3,Sheet6!$J$4,IF('January 2023'!C2248=Sheet6!$K$3,Sheet6!$K$4,IF('January 2023'!C2248=Sheet6!$L$3,Sheet6!$L$4))))))))</f>
        <v>0.13382829726409717</v>
      </c>
      <c r="AG2248" s="74">
        <f t="shared" si="530"/>
        <v>1.8322781470929534</v>
      </c>
      <c r="AH2248" s="71">
        <v>0.81</v>
      </c>
      <c r="AI2248" s="72">
        <f t="shared" si="531"/>
        <v>1</v>
      </c>
      <c r="AJ2248" s="73">
        <f t="shared" si="532"/>
        <v>0.66666666666666663</v>
      </c>
      <c r="AK2248" s="73">
        <v>0.70834941809745677</v>
      </c>
      <c r="AL2248" s="95">
        <f t="shared" si="533"/>
        <v>0</v>
      </c>
      <c r="AM2248" s="107">
        <v>0</v>
      </c>
      <c r="AN2248" s="98">
        <f t="shared" si="534"/>
        <v>0</v>
      </c>
      <c r="AO2248" s="99" t="e">
        <f>SUMIF([1]Sheet1!$AB:$AB,E2248,[1]Sheet1!$AA:$AA)</f>
        <v>#VALUE!</v>
      </c>
      <c r="AP2248" s="100">
        <f t="shared" si="535"/>
        <v>1</v>
      </c>
      <c r="AQ2248" s="97">
        <f t="shared" si="536"/>
        <v>0</v>
      </c>
      <c r="AR2248" s="100">
        <f t="shared" si="537"/>
        <v>0.99999999999999978</v>
      </c>
      <c r="AS2248" s="101">
        <f t="shared" si="538"/>
        <v>-0.832278147092953</v>
      </c>
      <c r="AT2248" s="100">
        <v>0.13382829726409717</v>
      </c>
      <c r="AU2248" s="108">
        <f t="shared" si="539"/>
        <v>1</v>
      </c>
    </row>
    <row r="2249" spans="1:47" hidden="1">
      <c r="A2249" s="21">
        <v>44927</v>
      </c>
      <c r="B2249" s="22" t="s">
        <v>13</v>
      </c>
      <c r="C2249" s="22" t="s">
        <v>1697</v>
      </c>
      <c r="D2249" s="22" t="s">
        <v>2055</v>
      </c>
      <c r="E2249" s="22">
        <v>1000267822</v>
      </c>
      <c r="F2249" s="22" t="s">
        <v>32</v>
      </c>
      <c r="G2249" s="22">
        <v>1199849</v>
      </c>
      <c r="H2249" s="36" t="s">
        <v>278</v>
      </c>
      <c r="I2249" s="4" t="s">
        <v>3537</v>
      </c>
      <c r="J2249" s="4" t="s">
        <v>3574</v>
      </c>
      <c r="K2249" s="25">
        <v>1838.6200000000026</v>
      </c>
      <c r="L2249" s="25">
        <v>1838.6200000000026</v>
      </c>
      <c r="M2249" s="26">
        <v>0</v>
      </c>
      <c r="N2249" s="26">
        <v>0</v>
      </c>
      <c r="O2249" s="26">
        <v>3</v>
      </c>
      <c r="P2249" s="26">
        <v>0</v>
      </c>
      <c r="Q2249" s="26">
        <v>426.29999999999995</v>
      </c>
      <c r="R2249" s="27">
        <v>0</v>
      </c>
      <c r="S2249" s="27">
        <v>21000</v>
      </c>
      <c r="T2249" s="28">
        <v>0</v>
      </c>
      <c r="U2249" s="27">
        <v>21000</v>
      </c>
      <c r="V2249" s="29">
        <v>0</v>
      </c>
      <c r="W2249" s="26">
        <v>2</v>
      </c>
      <c r="X2249" s="30">
        <f t="shared" si="525"/>
        <v>3</v>
      </c>
      <c r="Y2249" s="31">
        <f t="shared" si="526"/>
        <v>426.29999999999995</v>
      </c>
      <c r="Z2249" s="31">
        <f t="shared" si="527"/>
        <v>21000</v>
      </c>
      <c r="AA2249" s="31">
        <f t="shared" si="528"/>
        <v>21000</v>
      </c>
      <c r="AB2249" s="5">
        <v>2</v>
      </c>
      <c r="AC2249" s="6">
        <v>0</v>
      </c>
      <c r="AD2249" s="30">
        <v>0</v>
      </c>
      <c r="AE2249" s="67">
        <f t="shared" si="529"/>
        <v>0.66666666666666663</v>
      </c>
      <c r="AF2249" s="70">
        <f>IF(C2249=Sheet6!$E$3,Sheet6!$E$4,IF('January 2023'!C2249=Sheet6!$F$3,Sheet6!$F$4,IF('January 2023'!C2249=Sheet6!$G$3,Sheet6!$G$4,IF('January 2023'!C2249=Sheet6!$H$3,Sheet6!$H$4,IF('January 2023'!C2249=Sheet6!$I$3,Sheet6!$I$4,IF('January 2023'!C2249=Sheet6!$J$3,Sheet6!$J$4,IF('January 2023'!C2249=Sheet6!$K$3,Sheet6!$K$4,IF('January 2023'!C2249=Sheet6!$L$3,Sheet6!$L$4))))))))</f>
        <v>0.13382829726409717</v>
      </c>
      <c r="AG2249" s="74">
        <f t="shared" si="530"/>
        <v>0.23185867661615742</v>
      </c>
      <c r="AH2249" s="71">
        <v>0.81</v>
      </c>
      <c r="AI2249" s="72">
        <f t="shared" si="531"/>
        <v>0</v>
      </c>
      <c r="AJ2249" s="73">
        <f t="shared" si="532"/>
        <v>0.66666666666666663</v>
      </c>
      <c r="AK2249" s="73">
        <v>0.70834941809745677</v>
      </c>
      <c r="AL2249" s="95">
        <f t="shared" si="533"/>
        <v>0</v>
      </c>
      <c r="AM2249" s="107">
        <v>0</v>
      </c>
      <c r="AN2249" s="98">
        <f t="shared" si="534"/>
        <v>1062.9822000000022</v>
      </c>
      <c r="AO2249" s="99" t="e">
        <f>SUMIF([1]Sheet1!$AB:$AB,E2249,[1]Sheet1!$AA:$AA)</f>
        <v>#VALUE!</v>
      </c>
      <c r="AP2249" s="100" t="str">
        <f t="shared" si="535"/>
        <v/>
      </c>
      <c r="AQ2249" s="97">
        <f t="shared" si="536"/>
        <v>1</v>
      </c>
      <c r="AR2249" s="100">
        <f t="shared" si="537"/>
        <v>1</v>
      </c>
      <c r="AS2249" s="101">
        <f t="shared" si="538"/>
        <v>0.76814132338384256</v>
      </c>
      <c r="AT2249" s="100">
        <v>0.13382829726409717</v>
      </c>
      <c r="AU2249" s="108">
        <f t="shared" si="539"/>
        <v>0</v>
      </c>
    </row>
    <row r="2250" spans="1:47" hidden="1">
      <c r="A2250" s="21">
        <v>44927</v>
      </c>
      <c r="B2250" s="23" t="s">
        <v>13</v>
      </c>
      <c r="C2250" s="23" t="s">
        <v>1697</v>
      </c>
      <c r="D2250" s="23" t="s">
        <v>2120</v>
      </c>
      <c r="E2250" s="23">
        <v>1000273605</v>
      </c>
      <c r="F2250" s="23" t="s">
        <v>32</v>
      </c>
      <c r="G2250" s="22">
        <v>1199849</v>
      </c>
      <c r="H2250" s="36" t="s">
        <v>278</v>
      </c>
      <c r="I2250" s="4" t="s">
        <v>3537</v>
      </c>
      <c r="J2250" s="4" t="s">
        <v>3574</v>
      </c>
      <c r="K2250" s="24">
        <v>1807.8000000000175</v>
      </c>
      <c r="L2250" s="24">
        <v>1807.8000000000175</v>
      </c>
      <c r="M2250" s="29">
        <v>0</v>
      </c>
      <c r="N2250" s="29">
        <v>0</v>
      </c>
      <c r="O2250" s="29">
        <v>15</v>
      </c>
      <c r="P2250" s="29">
        <v>0</v>
      </c>
      <c r="Q2250" s="29">
        <v>1488.2000000000003</v>
      </c>
      <c r="R2250" s="28">
        <v>0</v>
      </c>
      <c r="S2250" s="28">
        <v>73300</v>
      </c>
      <c r="T2250" s="28">
        <v>0</v>
      </c>
      <c r="U2250" s="28">
        <v>73300</v>
      </c>
      <c r="V2250" s="29">
        <v>0</v>
      </c>
      <c r="W2250" s="29">
        <v>9</v>
      </c>
      <c r="X2250" s="32">
        <f t="shared" si="525"/>
        <v>15</v>
      </c>
      <c r="Y2250" s="33">
        <f t="shared" si="526"/>
        <v>1488.2000000000003</v>
      </c>
      <c r="Z2250" s="33">
        <f t="shared" si="527"/>
        <v>73300</v>
      </c>
      <c r="AA2250" s="33">
        <f t="shared" si="528"/>
        <v>73300</v>
      </c>
      <c r="AB2250" s="5">
        <v>9</v>
      </c>
      <c r="AC2250" s="6">
        <v>0</v>
      </c>
      <c r="AD2250" s="32">
        <v>0</v>
      </c>
      <c r="AE2250" s="67">
        <f t="shared" si="529"/>
        <v>0.6</v>
      </c>
      <c r="AF2250" s="70">
        <f>IF(C2250=Sheet6!$E$3,Sheet6!$E$4,IF('January 2023'!C2250=Sheet6!$F$3,Sheet6!$F$4,IF('January 2023'!C2250=Sheet6!$G$3,Sheet6!$G$4,IF('January 2023'!C2250=Sheet6!$H$3,Sheet6!$H$4,IF('January 2023'!C2250=Sheet6!$I$3,Sheet6!$I$4,IF('January 2023'!C2250=Sheet6!$J$3,Sheet6!$J$4,IF('January 2023'!C2250=Sheet6!$K$3,Sheet6!$K$4,IF('January 2023'!C2250=Sheet6!$L$3,Sheet6!$L$4))))))))</f>
        <v>0.13382829726409717</v>
      </c>
      <c r="AG2250" s="74">
        <f t="shared" si="530"/>
        <v>0.82321053213850315</v>
      </c>
      <c r="AH2250" s="71">
        <v>0.81</v>
      </c>
      <c r="AI2250" s="72">
        <f t="shared" si="531"/>
        <v>1</v>
      </c>
      <c r="AJ2250" s="73">
        <f t="shared" si="532"/>
        <v>0.6</v>
      </c>
      <c r="AK2250" s="73">
        <v>0.70834941809745677</v>
      </c>
      <c r="AL2250" s="95">
        <f t="shared" si="533"/>
        <v>0</v>
      </c>
      <c r="AM2250" s="107">
        <v>0</v>
      </c>
      <c r="AN2250" s="98">
        <f t="shared" si="534"/>
        <v>0</v>
      </c>
      <c r="AO2250" s="99" t="e">
        <f>SUMIF([1]Sheet1!$AB:$AB,E2250,[1]Sheet1!$AA:$AA)</f>
        <v>#VALUE!</v>
      </c>
      <c r="AP2250" s="100">
        <f t="shared" si="535"/>
        <v>1</v>
      </c>
      <c r="AQ2250" s="97">
        <f t="shared" si="536"/>
        <v>0</v>
      </c>
      <c r="AR2250" s="100">
        <f t="shared" si="537"/>
        <v>1</v>
      </c>
      <c r="AS2250" s="101">
        <f t="shared" si="538"/>
        <v>0.17678946786149685</v>
      </c>
      <c r="AT2250" s="100">
        <v>0.13382829726409717</v>
      </c>
      <c r="AU2250" s="108">
        <f t="shared" si="539"/>
        <v>0</v>
      </c>
    </row>
    <row r="2251" spans="1:47" hidden="1">
      <c r="A2251" s="21">
        <v>44927</v>
      </c>
      <c r="B2251" s="23" t="s">
        <v>13</v>
      </c>
      <c r="C2251" s="23" t="s">
        <v>1697</v>
      </c>
      <c r="D2251" s="23" t="s">
        <v>1940</v>
      </c>
      <c r="E2251" s="23">
        <v>1000280455</v>
      </c>
      <c r="F2251" s="23" t="s">
        <v>32</v>
      </c>
      <c r="G2251" s="22">
        <v>1199849</v>
      </c>
      <c r="H2251" s="36" t="s">
        <v>278</v>
      </c>
      <c r="I2251" s="4" t="s">
        <v>3537</v>
      </c>
      <c r="J2251" s="4" t="s">
        <v>3574</v>
      </c>
      <c r="K2251" s="24">
        <v>1704.8516129032469</v>
      </c>
      <c r="L2251" s="24">
        <v>1704.8516129032469</v>
      </c>
      <c r="M2251" s="29">
        <v>0</v>
      </c>
      <c r="N2251" s="29">
        <v>0</v>
      </c>
      <c r="O2251" s="29">
        <v>2</v>
      </c>
      <c r="P2251" s="29">
        <v>0</v>
      </c>
      <c r="Q2251" s="29">
        <v>246.29999999999998</v>
      </c>
      <c r="R2251" s="28">
        <v>0</v>
      </c>
      <c r="S2251" s="28">
        <v>12135.54</v>
      </c>
      <c r="T2251" s="28">
        <v>0</v>
      </c>
      <c r="U2251" s="28">
        <v>28800</v>
      </c>
      <c r="V2251" s="29">
        <v>0</v>
      </c>
      <c r="W2251" s="29">
        <v>1</v>
      </c>
      <c r="X2251" s="32">
        <f t="shared" si="525"/>
        <v>2</v>
      </c>
      <c r="Y2251" s="33">
        <f t="shared" si="526"/>
        <v>246.29999999999998</v>
      </c>
      <c r="Z2251" s="33">
        <f t="shared" si="527"/>
        <v>12135.54</v>
      </c>
      <c r="AA2251" s="33">
        <f t="shared" si="528"/>
        <v>28800</v>
      </c>
      <c r="AB2251" s="5">
        <v>1</v>
      </c>
      <c r="AC2251" s="6">
        <v>0</v>
      </c>
      <c r="AD2251" s="32">
        <v>0</v>
      </c>
      <c r="AE2251" s="67">
        <f t="shared" si="529"/>
        <v>0.5</v>
      </c>
      <c r="AF2251" s="70">
        <f>IF(C2251=Sheet6!$E$3,Sheet6!$E$4,IF('January 2023'!C2251=Sheet6!$F$3,Sheet6!$F$4,IF('January 2023'!C2251=Sheet6!$G$3,Sheet6!$G$4,IF('January 2023'!C2251=Sheet6!$H$3,Sheet6!$H$4,IF('January 2023'!C2251=Sheet6!$I$3,Sheet6!$I$4,IF('January 2023'!C2251=Sheet6!$J$3,Sheet6!$J$4,IF('January 2023'!C2251=Sheet6!$K$3,Sheet6!$K$4,IF('January 2023'!C2251=Sheet6!$L$3,Sheet6!$L$4))))))))</f>
        <v>0.13382829726409717</v>
      </c>
      <c r="AG2251" s="74">
        <f t="shared" si="530"/>
        <v>0.1444700513146524</v>
      </c>
      <c r="AH2251" s="71">
        <v>0.81</v>
      </c>
      <c r="AI2251" s="72">
        <f t="shared" si="531"/>
        <v>0</v>
      </c>
      <c r="AJ2251" s="73">
        <f t="shared" si="532"/>
        <v>0.5</v>
      </c>
      <c r="AK2251" s="73">
        <v>0.70834941809745677</v>
      </c>
      <c r="AL2251" s="95">
        <f t="shared" si="533"/>
        <v>0</v>
      </c>
      <c r="AM2251" s="107">
        <v>0</v>
      </c>
      <c r="AN2251" s="98">
        <f t="shared" si="534"/>
        <v>1134.6298064516302</v>
      </c>
      <c r="AO2251" s="99" t="e">
        <f>SUMIF([1]Sheet1!$AB:$AB,E2251,[1]Sheet1!$AA:$AA)</f>
        <v>#VALUE!</v>
      </c>
      <c r="AP2251" s="100" t="str">
        <f t="shared" si="535"/>
        <v/>
      </c>
      <c r="AQ2251" s="97">
        <f t="shared" si="536"/>
        <v>1</v>
      </c>
      <c r="AR2251" s="100">
        <f t="shared" si="537"/>
        <v>2.3731947651278804</v>
      </c>
      <c r="AS2251" s="101">
        <f t="shared" si="538"/>
        <v>0.65714443050231064</v>
      </c>
      <c r="AT2251" s="100">
        <v>0.13382829726409717</v>
      </c>
      <c r="AU2251" s="108">
        <f t="shared" si="539"/>
        <v>0</v>
      </c>
    </row>
    <row r="2252" spans="1:47" hidden="1">
      <c r="A2252" s="21">
        <v>44927</v>
      </c>
      <c r="B2252" s="23" t="s">
        <v>13</v>
      </c>
      <c r="C2252" s="23" t="s">
        <v>1697</v>
      </c>
      <c r="D2252" s="23" t="s">
        <v>2095</v>
      </c>
      <c r="E2252" s="23">
        <v>1003095956</v>
      </c>
      <c r="F2252" s="23" t="s">
        <v>32</v>
      </c>
      <c r="G2252" s="22">
        <v>1199849</v>
      </c>
      <c r="H2252" s="36" t="s">
        <v>278</v>
      </c>
      <c r="I2252" s="4" t="s">
        <v>3538</v>
      </c>
      <c r="J2252" s="4" t="s">
        <v>3575</v>
      </c>
      <c r="K2252" s="24">
        <v>1656.0300000000025</v>
      </c>
      <c r="L2252" s="24">
        <v>1656.0300000000025</v>
      </c>
      <c r="M2252" s="29">
        <v>0</v>
      </c>
      <c r="N2252" s="29">
        <v>0</v>
      </c>
      <c r="O2252" s="29">
        <v>16</v>
      </c>
      <c r="P2252" s="29">
        <v>0</v>
      </c>
      <c r="Q2252" s="29">
        <v>2907.8</v>
      </c>
      <c r="R2252" s="28">
        <v>0</v>
      </c>
      <c r="S2252" s="28">
        <v>143229.91</v>
      </c>
      <c r="T2252" s="28">
        <v>0</v>
      </c>
      <c r="U2252" s="28">
        <v>177150</v>
      </c>
      <c r="V2252" s="29">
        <v>0</v>
      </c>
      <c r="W2252" s="29">
        <v>12</v>
      </c>
      <c r="X2252" s="32">
        <f t="shared" si="525"/>
        <v>16</v>
      </c>
      <c r="Y2252" s="33">
        <f t="shared" si="526"/>
        <v>2907.8</v>
      </c>
      <c r="Z2252" s="33">
        <f t="shared" si="527"/>
        <v>143229.91</v>
      </c>
      <c r="AA2252" s="33">
        <f t="shared" si="528"/>
        <v>177150</v>
      </c>
      <c r="AB2252" s="5">
        <v>12</v>
      </c>
      <c r="AC2252" s="6">
        <v>0</v>
      </c>
      <c r="AD2252" s="32">
        <v>0</v>
      </c>
      <c r="AE2252" s="67">
        <f t="shared" si="529"/>
        <v>0.75</v>
      </c>
      <c r="AF2252" s="70">
        <f>IF(C2252=Sheet6!$E$3,Sheet6!$E$4,IF('January 2023'!C2252=Sheet6!$F$3,Sheet6!$F$4,IF('January 2023'!C2252=Sheet6!$G$3,Sheet6!$G$4,IF('January 2023'!C2252=Sheet6!$H$3,Sheet6!$H$4,IF('January 2023'!C2252=Sheet6!$I$3,Sheet6!$I$4,IF('January 2023'!C2252=Sheet6!$J$3,Sheet6!$J$4,IF('January 2023'!C2252=Sheet6!$K$3,Sheet6!$K$4,IF('January 2023'!C2252=Sheet6!$L$3,Sheet6!$L$4))))))))</f>
        <v>0.13382829726409717</v>
      </c>
      <c r="AG2252" s="74">
        <f t="shared" si="530"/>
        <v>1.7558860648659722</v>
      </c>
      <c r="AH2252" s="71">
        <v>0.81</v>
      </c>
      <c r="AI2252" s="72">
        <f t="shared" si="531"/>
        <v>1</v>
      </c>
      <c r="AJ2252" s="73">
        <f t="shared" si="532"/>
        <v>0.75</v>
      </c>
      <c r="AK2252" s="73">
        <v>0.70834941809745677</v>
      </c>
      <c r="AL2252" s="95">
        <f t="shared" si="533"/>
        <v>1</v>
      </c>
      <c r="AM2252" s="107">
        <v>0</v>
      </c>
      <c r="AN2252" s="98">
        <f t="shared" si="534"/>
        <v>0</v>
      </c>
      <c r="AO2252" s="99" t="e">
        <f>SUMIF([1]Sheet1!$AB:$AB,E2252,[1]Sheet1!$AA:$AA)</f>
        <v>#VALUE!</v>
      </c>
      <c r="AP2252" s="100">
        <f t="shared" si="535"/>
        <v>1</v>
      </c>
      <c r="AQ2252" s="97">
        <f t="shared" si="536"/>
        <v>0</v>
      </c>
      <c r="AR2252" s="100">
        <f t="shared" si="537"/>
        <v>1.2368226720242999</v>
      </c>
      <c r="AS2252" s="101">
        <f t="shared" si="538"/>
        <v>-1.171719694517765</v>
      </c>
      <c r="AT2252" s="100">
        <v>0.13382829726409717</v>
      </c>
      <c r="AU2252" s="108">
        <f t="shared" si="539"/>
        <v>1</v>
      </c>
    </row>
    <row r="2253" spans="1:47" hidden="1">
      <c r="A2253" s="21">
        <v>44927</v>
      </c>
      <c r="B2253" s="23" t="s">
        <v>13</v>
      </c>
      <c r="C2253" s="23" t="s">
        <v>1697</v>
      </c>
      <c r="D2253" s="23" t="s">
        <v>2094</v>
      </c>
      <c r="E2253" s="23">
        <v>1000294402</v>
      </c>
      <c r="F2253" s="23" t="s">
        <v>32</v>
      </c>
      <c r="G2253" s="22">
        <v>1199849</v>
      </c>
      <c r="H2253" s="36" t="s">
        <v>278</v>
      </c>
      <c r="I2253" s="4" t="s">
        <v>3537</v>
      </c>
      <c r="J2253" s="4" t="s">
        <v>3574</v>
      </c>
      <c r="K2253" s="24">
        <v>1584.5200000000004</v>
      </c>
      <c r="L2253" s="24">
        <v>1584.5200000000004</v>
      </c>
      <c r="M2253" s="29">
        <v>0</v>
      </c>
      <c r="N2253" s="29">
        <v>0</v>
      </c>
      <c r="O2253" s="29">
        <v>10</v>
      </c>
      <c r="P2253" s="29">
        <v>0</v>
      </c>
      <c r="Q2253" s="29">
        <v>1437.2</v>
      </c>
      <c r="R2253" s="28">
        <v>0</v>
      </c>
      <c r="S2253" s="28">
        <v>70800</v>
      </c>
      <c r="T2253" s="28">
        <v>0</v>
      </c>
      <c r="U2253" s="28">
        <v>85800</v>
      </c>
      <c r="V2253" s="29">
        <v>0</v>
      </c>
      <c r="W2253" s="29">
        <v>6</v>
      </c>
      <c r="X2253" s="32">
        <f t="shared" si="525"/>
        <v>10</v>
      </c>
      <c r="Y2253" s="33">
        <f t="shared" si="526"/>
        <v>1437.2</v>
      </c>
      <c r="Z2253" s="33">
        <f t="shared" si="527"/>
        <v>70800</v>
      </c>
      <c r="AA2253" s="33">
        <f t="shared" si="528"/>
        <v>85800</v>
      </c>
      <c r="AB2253" s="5">
        <v>6</v>
      </c>
      <c r="AC2253" s="6">
        <v>0</v>
      </c>
      <c r="AD2253" s="32">
        <v>0</v>
      </c>
      <c r="AE2253" s="67">
        <f t="shared" si="529"/>
        <v>0.6</v>
      </c>
      <c r="AF2253" s="70">
        <f>IF(C2253=Sheet6!$E$3,Sheet6!$E$4,IF('January 2023'!C2253=Sheet6!$F$3,Sheet6!$F$4,IF('January 2023'!C2253=Sheet6!$G$3,Sheet6!$G$4,IF('January 2023'!C2253=Sheet6!$H$3,Sheet6!$H$4,IF('January 2023'!C2253=Sheet6!$I$3,Sheet6!$I$4,IF('January 2023'!C2253=Sheet6!$J$3,Sheet6!$J$4,IF('January 2023'!C2253=Sheet6!$K$3,Sheet6!$K$4,IF('January 2023'!C2253=Sheet6!$L$3,Sheet6!$L$4))))))))</f>
        <v>0.13382829726409717</v>
      </c>
      <c r="AG2253" s="74">
        <f t="shared" si="530"/>
        <v>0.90702547143614443</v>
      </c>
      <c r="AH2253" s="71">
        <v>0.81</v>
      </c>
      <c r="AI2253" s="72">
        <f t="shared" si="531"/>
        <v>1</v>
      </c>
      <c r="AJ2253" s="73">
        <f t="shared" si="532"/>
        <v>0.6</v>
      </c>
      <c r="AK2253" s="73">
        <v>0.70834941809745677</v>
      </c>
      <c r="AL2253" s="95">
        <f t="shared" si="533"/>
        <v>0</v>
      </c>
      <c r="AM2253" s="107">
        <v>0</v>
      </c>
      <c r="AN2253" s="98">
        <f t="shared" si="534"/>
        <v>0</v>
      </c>
      <c r="AO2253" s="99" t="e">
        <f>SUMIF([1]Sheet1!$AB:$AB,E2253,[1]Sheet1!$AA:$AA)</f>
        <v>#VALUE!</v>
      </c>
      <c r="AP2253" s="100">
        <f t="shared" si="535"/>
        <v>1</v>
      </c>
      <c r="AQ2253" s="97">
        <f t="shared" si="536"/>
        <v>0</v>
      </c>
      <c r="AR2253" s="100">
        <f t="shared" si="537"/>
        <v>1.2118644067796611</v>
      </c>
      <c r="AS2253" s="101">
        <f t="shared" si="538"/>
        <v>-9.9191884876005609E-2</v>
      </c>
      <c r="AT2253" s="100">
        <v>0.13382829726409717</v>
      </c>
      <c r="AU2253" s="108">
        <f t="shared" si="539"/>
        <v>1</v>
      </c>
    </row>
    <row r="2254" spans="1:47" hidden="1">
      <c r="A2254" s="21">
        <v>44927</v>
      </c>
      <c r="B2254" s="22" t="s">
        <v>13</v>
      </c>
      <c r="C2254" s="22" t="s">
        <v>1697</v>
      </c>
      <c r="D2254" s="22" t="s">
        <v>1979</v>
      </c>
      <c r="E2254" s="22">
        <v>1000280655</v>
      </c>
      <c r="F2254" s="22" t="s">
        <v>32</v>
      </c>
      <c r="G2254" s="22">
        <v>1199849</v>
      </c>
      <c r="H2254" s="36" t="s">
        <v>278</v>
      </c>
      <c r="I2254" s="4" t="s">
        <v>3536</v>
      </c>
      <c r="J2254" s="4" t="s">
        <v>3573</v>
      </c>
      <c r="K2254" s="25">
        <v>1560.8999999999942</v>
      </c>
      <c r="L2254" s="25">
        <v>1560.8999999999942</v>
      </c>
      <c r="M2254" s="26">
        <v>0</v>
      </c>
      <c r="N2254" s="26">
        <v>0</v>
      </c>
      <c r="O2254" s="26">
        <v>12</v>
      </c>
      <c r="P2254" s="26">
        <v>0</v>
      </c>
      <c r="Q2254" s="26">
        <v>2732.5</v>
      </c>
      <c r="R2254" s="27">
        <v>0</v>
      </c>
      <c r="S2254" s="27">
        <v>134600</v>
      </c>
      <c r="T2254" s="28">
        <v>0</v>
      </c>
      <c r="U2254" s="27">
        <v>134600</v>
      </c>
      <c r="V2254" s="29">
        <v>0</v>
      </c>
      <c r="W2254" s="26">
        <v>10</v>
      </c>
      <c r="X2254" s="30">
        <f t="shared" si="525"/>
        <v>12</v>
      </c>
      <c r="Y2254" s="31">
        <f t="shared" si="526"/>
        <v>2732.5</v>
      </c>
      <c r="Z2254" s="31">
        <f t="shared" si="527"/>
        <v>134600</v>
      </c>
      <c r="AA2254" s="31">
        <f t="shared" si="528"/>
        <v>134600</v>
      </c>
      <c r="AB2254" s="5">
        <v>10</v>
      </c>
      <c r="AC2254" s="6">
        <v>0</v>
      </c>
      <c r="AD2254" s="30">
        <v>0</v>
      </c>
      <c r="AE2254" s="67">
        <f t="shared" si="529"/>
        <v>0.83333333333333337</v>
      </c>
      <c r="AF2254" s="70">
        <f>IF(C2254=Sheet6!$E$3,Sheet6!$E$4,IF('January 2023'!C2254=Sheet6!$F$3,Sheet6!$F$4,IF('January 2023'!C2254=Sheet6!$G$3,Sheet6!$G$4,IF('January 2023'!C2254=Sheet6!$H$3,Sheet6!$H$4,IF('January 2023'!C2254=Sheet6!$I$3,Sheet6!$I$4,IF('January 2023'!C2254=Sheet6!$J$3,Sheet6!$J$4,IF('January 2023'!C2254=Sheet6!$K$3,Sheet6!$K$4,IF('January 2023'!C2254=Sheet6!$L$3,Sheet6!$L$4))))))))</f>
        <v>0.13382829726409717</v>
      </c>
      <c r="AG2254" s="74">
        <f t="shared" si="530"/>
        <v>1.7505926068293998</v>
      </c>
      <c r="AH2254" s="71">
        <v>0.81</v>
      </c>
      <c r="AI2254" s="72">
        <f t="shared" si="531"/>
        <v>1</v>
      </c>
      <c r="AJ2254" s="73">
        <f t="shared" si="532"/>
        <v>0.83333333333333337</v>
      </c>
      <c r="AK2254" s="73">
        <v>0.70834941809745677</v>
      </c>
      <c r="AL2254" s="95">
        <f t="shared" si="533"/>
        <v>1</v>
      </c>
      <c r="AM2254" s="107">
        <v>0</v>
      </c>
      <c r="AN2254" s="98">
        <f t="shared" si="534"/>
        <v>0</v>
      </c>
      <c r="AO2254" s="99" t="e">
        <f>SUMIF([1]Sheet1!$AB:$AB,E2254,[1]Sheet1!$AA:$AA)</f>
        <v>#VALUE!</v>
      </c>
      <c r="AP2254" s="100">
        <f t="shared" si="535"/>
        <v>1</v>
      </c>
      <c r="AQ2254" s="97">
        <f t="shared" si="536"/>
        <v>0</v>
      </c>
      <c r="AR2254" s="100">
        <f t="shared" si="537"/>
        <v>1</v>
      </c>
      <c r="AS2254" s="101">
        <f t="shared" si="538"/>
        <v>-0.75059260682939977</v>
      </c>
      <c r="AT2254" s="100">
        <v>0.13382829726409717</v>
      </c>
      <c r="AU2254" s="108">
        <f t="shared" si="539"/>
        <v>1</v>
      </c>
    </row>
    <row r="2255" spans="1:47" hidden="1">
      <c r="A2255" s="21">
        <v>44927</v>
      </c>
      <c r="B2255" s="22" t="s">
        <v>13</v>
      </c>
      <c r="C2255" s="22" t="s">
        <v>1697</v>
      </c>
      <c r="D2255" s="22" t="s">
        <v>2138</v>
      </c>
      <c r="E2255" s="22">
        <v>1000281544</v>
      </c>
      <c r="F2255" s="22" t="s">
        <v>32</v>
      </c>
      <c r="G2255" s="22">
        <v>1199849</v>
      </c>
      <c r="H2255" s="36" t="s">
        <v>278</v>
      </c>
      <c r="I2255" s="4" t="s">
        <v>3537</v>
      </c>
      <c r="J2255" s="4" t="s">
        <v>3574</v>
      </c>
      <c r="K2255" s="25">
        <v>1489.4000000000015</v>
      </c>
      <c r="L2255" s="25">
        <v>1489.4000000000015</v>
      </c>
      <c r="M2255" s="26">
        <v>0</v>
      </c>
      <c r="N2255" s="26">
        <v>0</v>
      </c>
      <c r="O2255" s="26">
        <v>9</v>
      </c>
      <c r="P2255" s="26">
        <v>0</v>
      </c>
      <c r="Q2255" s="26">
        <v>560.4</v>
      </c>
      <c r="R2255" s="27">
        <v>0</v>
      </c>
      <c r="S2255" s="27">
        <v>27600</v>
      </c>
      <c r="T2255" s="28">
        <v>0</v>
      </c>
      <c r="U2255" s="27">
        <v>39000</v>
      </c>
      <c r="V2255" s="29">
        <v>0</v>
      </c>
      <c r="W2255" s="26">
        <v>2</v>
      </c>
      <c r="X2255" s="30">
        <f t="shared" si="525"/>
        <v>9</v>
      </c>
      <c r="Y2255" s="31">
        <f t="shared" si="526"/>
        <v>560.4</v>
      </c>
      <c r="Z2255" s="31">
        <f t="shared" si="527"/>
        <v>27600</v>
      </c>
      <c r="AA2255" s="31">
        <f t="shared" si="528"/>
        <v>39000</v>
      </c>
      <c r="AB2255" s="5">
        <v>2</v>
      </c>
      <c r="AC2255" s="6">
        <v>59082</v>
      </c>
      <c r="AD2255" s="30">
        <v>0</v>
      </c>
      <c r="AE2255" s="67">
        <f t="shared" si="529"/>
        <v>0.22222222222222221</v>
      </c>
      <c r="AF2255" s="70">
        <f>IF(C2255=Sheet6!$E$3,Sheet6!$E$4,IF('January 2023'!C2255=Sheet6!$F$3,Sheet6!$F$4,IF('January 2023'!C2255=Sheet6!$G$3,Sheet6!$G$4,IF('January 2023'!C2255=Sheet6!$H$3,Sheet6!$H$4,IF('January 2023'!C2255=Sheet6!$I$3,Sheet6!$I$4,IF('January 2023'!C2255=Sheet6!$J$3,Sheet6!$J$4,IF('January 2023'!C2255=Sheet6!$K$3,Sheet6!$K$4,IF('January 2023'!C2255=Sheet6!$L$3,Sheet6!$L$4))))))))</f>
        <v>0.13382829726409717</v>
      </c>
      <c r="AG2255" s="74">
        <f t="shared" si="530"/>
        <v>0.37625889619981162</v>
      </c>
      <c r="AH2255" s="71">
        <v>0.81</v>
      </c>
      <c r="AI2255" s="72">
        <f t="shared" si="531"/>
        <v>0</v>
      </c>
      <c r="AJ2255" s="73">
        <f t="shared" si="532"/>
        <v>0.22222222222222221</v>
      </c>
      <c r="AK2255" s="73">
        <v>0.70834941809745677</v>
      </c>
      <c r="AL2255" s="95">
        <f t="shared" si="533"/>
        <v>0</v>
      </c>
      <c r="AM2255" s="107">
        <v>0</v>
      </c>
      <c r="AN2255" s="98">
        <f t="shared" si="534"/>
        <v>646.01400000000137</v>
      </c>
      <c r="AO2255" s="99" t="e">
        <f>SUMIF([1]Sheet1!$AB:$AB,E2255,[1]Sheet1!$AA:$AA)</f>
        <v>#VALUE!</v>
      </c>
      <c r="AP2255" s="100" t="str">
        <f t="shared" si="535"/>
        <v/>
      </c>
      <c r="AQ2255" s="97">
        <f t="shared" si="536"/>
        <v>1</v>
      </c>
      <c r="AR2255" s="100">
        <f t="shared" si="537"/>
        <v>1.4130434782608696</v>
      </c>
      <c r="AS2255" s="101">
        <f t="shared" si="538"/>
        <v>0.46832982058722272</v>
      </c>
      <c r="AT2255" s="100">
        <v>0.13382829726409717</v>
      </c>
      <c r="AU2255" s="108">
        <f t="shared" si="539"/>
        <v>0</v>
      </c>
    </row>
    <row r="2256" spans="1:47" hidden="1">
      <c r="A2256" s="21">
        <v>44927</v>
      </c>
      <c r="B2256" s="22" t="s">
        <v>13</v>
      </c>
      <c r="C2256" s="22" t="s">
        <v>1697</v>
      </c>
      <c r="D2256" s="22" t="s">
        <v>2126</v>
      </c>
      <c r="E2256" s="22">
        <v>1000273372</v>
      </c>
      <c r="F2256" s="22" t="s">
        <v>32</v>
      </c>
      <c r="G2256" s="22">
        <v>1199849</v>
      </c>
      <c r="H2256" s="36" t="s">
        <v>278</v>
      </c>
      <c r="I2256" s="4" t="s">
        <v>3537</v>
      </c>
      <c r="J2256" s="4" t="s">
        <v>3574</v>
      </c>
      <c r="K2256" s="25">
        <v>1473</v>
      </c>
      <c r="L2256" s="25">
        <v>1473</v>
      </c>
      <c r="M2256" s="26">
        <v>0</v>
      </c>
      <c r="N2256" s="26">
        <v>0</v>
      </c>
      <c r="O2256" s="26">
        <v>12</v>
      </c>
      <c r="P2256" s="26">
        <v>0</v>
      </c>
      <c r="Q2256" s="26">
        <v>1985.8000000000002</v>
      </c>
      <c r="R2256" s="27">
        <v>0</v>
      </c>
      <c r="S2256" s="27">
        <v>97800</v>
      </c>
      <c r="T2256" s="28">
        <v>0</v>
      </c>
      <c r="U2256" s="27">
        <v>97800</v>
      </c>
      <c r="V2256" s="29">
        <v>0</v>
      </c>
      <c r="W2256" s="26">
        <v>10</v>
      </c>
      <c r="X2256" s="30">
        <f t="shared" si="525"/>
        <v>12</v>
      </c>
      <c r="Y2256" s="31">
        <f t="shared" si="526"/>
        <v>1985.8000000000002</v>
      </c>
      <c r="Z2256" s="31">
        <f t="shared" si="527"/>
        <v>97800</v>
      </c>
      <c r="AA2256" s="31">
        <f t="shared" si="528"/>
        <v>97800</v>
      </c>
      <c r="AB2256" s="5">
        <v>10</v>
      </c>
      <c r="AC2256" s="6">
        <v>0</v>
      </c>
      <c r="AD2256" s="30">
        <v>0</v>
      </c>
      <c r="AE2256" s="67">
        <f t="shared" si="529"/>
        <v>0.83333333333333337</v>
      </c>
      <c r="AF2256" s="70">
        <f>IF(C2256=Sheet6!$E$3,Sheet6!$E$4,IF('January 2023'!C2256=Sheet6!$F$3,Sheet6!$F$4,IF('January 2023'!C2256=Sheet6!$G$3,Sheet6!$G$4,IF('January 2023'!C2256=Sheet6!$H$3,Sheet6!$H$4,IF('January 2023'!C2256=Sheet6!$I$3,Sheet6!$I$4,IF('January 2023'!C2256=Sheet6!$J$3,Sheet6!$J$4,IF('January 2023'!C2256=Sheet6!$K$3,Sheet6!$K$4,IF('January 2023'!C2256=Sheet6!$L$3,Sheet6!$L$4))))))))</f>
        <v>0.13382829726409717</v>
      </c>
      <c r="AG2256" s="74">
        <f t="shared" si="530"/>
        <v>1.3481330617786831</v>
      </c>
      <c r="AH2256" s="71">
        <v>0.81</v>
      </c>
      <c r="AI2256" s="72">
        <f t="shared" si="531"/>
        <v>1</v>
      </c>
      <c r="AJ2256" s="73">
        <f t="shared" si="532"/>
        <v>0.83333333333333337</v>
      </c>
      <c r="AK2256" s="73">
        <v>0.70834941809745677</v>
      </c>
      <c r="AL2256" s="95">
        <f t="shared" si="533"/>
        <v>1</v>
      </c>
      <c r="AM2256" s="107">
        <v>0</v>
      </c>
      <c r="AN2256" s="98">
        <f t="shared" si="534"/>
        <v>0</v>
      </c>
      <c r="AO2256" s="99" t="e">
        <f>SUMIF([1]Sheet1!$AB:$AB,E2256,[1]Sheet1!$AA:$AA)</f>
        <v>#VALUE!</v>
      </c>
      <c r="AP2256" s="100">
        <f t="shared" si="535"/>
        <v>1</v>
      </c>
      <c r="AQ2256" s="97">
        <f t="shared" si="536"/>
        <v>0</v>
      </c>
      <c r="AR2256" s="100">
        <f t="shared" si="537"/>
        <v>1</v>
      </c>
      <c r="AS2256" s="101">
        <f t="shared" si="538"/>
        <v>-0.34813306177868308</v>
      </c>
      <c r="AT2256" s="100">
        <v>0.13382829726409717</v>
      </c>
      <c r="AU2256" s="108">
        <f t="shared" si="539"/>
        <v>1</v>
      </c>
    </row>
    <row r="2257" spans="1:47" hidden="1">
      <c r="A2257" s="21">
        <v>44927</v>
      </c>
      <c r="B2257" s="22" t="s">
        <v>13</v>
      </c>
      <c r="C2257" s="22" t="s">
        <v>1697</v>
      </c>
      <c r="D2257" s="22" t="s">
        <v>2137</v>
      </c>
      <c r="E2257" s="22">
        <v>1000265856</v>
      </c>
      <c r="F2257" s="22" t="s">
        <v>32</v>
      </c>
      <c r="G2257" s="22">
        <v>1199849</v>
      </c>
      <c r="H2257" s="36" t="s">
        <v>278</v>
      </c>
      <c r="I2257" s="4" t="s">
        <v>3537</v>
      </c>
      <c r="J2257" s="4" t="s">
        <v>3574</v>
      </c>
      <c r="K2257" s="25">
        <v>1348.3999999999942</v>
      </c>
      <c r="L2257" s="25">
        <v>1348.3999999999942</v>
      </c>
      <c r="M2257" s="26">
        <v>0</v>
      </c>
      <c r="N2257" s="26">
        <v>0</v>
      </c>
      <c r="O2257" s="26">
        <v>9</v>
      </c>
      <c r="P2257" s="26">
        <v>0</v>
      </c>
      <c r="Q2257" s="26">
        <v>1617.1000000000001</v>
      </c>
      <c r="R2257" s="27">
        <v>0</v>
      </c>
      <c r="S2257" s="27">
        <v>79652</v>
      </c>
      <c r="T2257" s="28">
        <v>0</v>
      </c>
      <c r="U2257" s="27">
        <v>89500</v>
      </c>
      <c r="V2257" s="29">
        <v>0</v>
      </c>
      <c r="W2257" s="26">
        <v>6</v>
      </c>
      <c r="X2257" s="30">
        <f t="shared" si="525"/>
        <v>9</v>
      </c>
      <c r="Y2257" s="31">
        <f t="shared" si="526"/>
        <v>1617.1000000000001</v>
      </c>
      <c r="Z2257" s="31">
        <f t="shared" si="527"/>
        <v>79652</v>
      </c>
      <c r="AA2257" s="31">
        <f t="shared" si="528"/>
        <v>89500</v>
      </c>
      <c r="AB2257" s="5">
        <v>6</v>
      </c>
      <c r="AC2257" s="6">
        <v>0</v>
      </c>
      <c r="AD2257" s="30">
        <v>0</v>
      </c>
      <c r="AE2257" s="67">
        <f t="shared" si="529"/>
        <v>0.66666666666666663</v>
      </c>
      <c r="AF2257" s="70">
        <f>IF(C2257=Sheet6!$E$3,Sheet6!$E$4,IF('January 2023'!C2257=Sheet6!$F$3,Sheet6!$F$4,IF('January 2023'!C2257=Sheet6!$G$3,Sheet6!$G$4,IF('January 2023'!C2257=Sheet6!$H$3,Sheet6!$H$4,IF('January 2023'!C2257=Sheet6!$I$3,Sheet6!$I$4,IF('January 2023'!C2257=Sheet6!$J$3,Sheet6!$J$4,IF('January 2023'!C2257=Sheet6!$K$3,Sheet6!$K$4,IF('January 2023'!C2257=Sheet6!$L$3,Sheet6!$L$4))))))))</f>
        <v>0.13382829726409717</v>
      </c>
      <c r="AG2257" s="74">
        <f t="shared" si="530"/>
        <v>1.1992732126965344</v>
      </c>
      <c r="AH2257" s="71">
        <v>0.81</v>
      </c>
      <c r="AI2257" s="72">
        <f t="shared" si="531"/>
        <v>1</v>
      </c>
      <c r="AJ2257" s="73">
        <f t="shared" si="532"/>
        <v>0.66666666666666663</v>
      </c>
      <c r="AK2257" s="73">
        <v>0.70834941809745677</v>
      </c>
      <c r="AL2257" s="95">
        <f t="shared" si="533"/>
        <v>0</v>
      </c>
      <c r="AM2257" s="107">
        <v>0</v>
      </c>
      <c r="AN2257" s="98">
        <f t="shared" si="534"/>
        <v>0</v>
      </c>
      <c r="AO2257" s="99" t="e">
        <f>SUMIF([1]Sheet1!$AB:$AB,E2257,[1]Sheet1!$AA:$AA)</f>
        <v>#VALUE!</v>
      </c>
      <c r="AP2257" s="100">
        <f t="shared" si="535"/>
        <v>1</v>
      </c>
      <c r="AQ2257" s="97">
        <f t="shared" si="536"/>
        <v>0</v>
      </c>
      <c r="AR2257" s="100">
        <f t="shared" si="537"/>
        <v>1.1236378245367349</v>
      </c>
      <c r="AS2257" s="101">
        <f t="shared" si="538"/>
        <v>-0.34754874373951483</v>
      </c>
      <c r="AT2257" s="100">
        <v>0.13382829726409717</v>
      </c>
      <c r="AU2257" s="108">
        <f t="shared" si="539"/>
        <v>1</v>
      </c>
    </row>
    <row r="2258" spans="1:47" hidden="1">
      <c r="A2258" s="21">
        <v>44927</v>
      </c>
      <c r="B2258" s="22" t="s">
        <v>13</v>
      </c>
      <c r="C2258" s="22" t="s">
        <v>1697</v>
      </c>
      <c r="D2258" s="22" t="s">
        <v>2146</v>
      </c>
      <c r="E2258" s="22">
        <v>1000280431</v>
      </c>
      <c r="F2258" s="22" t="s">
        <v>32</v>
      </c>
      <c r="G2258" s="22">
        <v>1199849</v>
      </c>
      <c r="H2258" s="36" t="s">
        <v>278</v>
      </c>
      <c r="I2258" s="4" t="s">
        <v>3537</v>
      </c>
      <c r="J2258" s="4" t="s">
        <v>3574</v>
      </c>
      <c r="K2258" s="25">
        <v>1147.2999999999884</v>
      </c>
      <c r="L2258" s="25">
        <v>1147.2999999999884</v>
      </c>
      <c r="M2258" s="26">
        <v>0</v>
      </c>
      <c r="N2258" s="26">
        <v>0</v>
      </c>
      <c r="O2258" s="26">
        <v>7</v>
      </c>
      <c r="P2258" s="26">
        <v>0</v>
      </c>
      <c r="Q2258" s="26">
        <v>2343.5</v>
      </c>
      <c r="R2258" s="27">
        <v>0</v>
      </c>
      <c r="S2258" s="27">
        <v>115416.25000000001</v>
      </c>
      <c r="T2258" s="28">
        <v>0</v>
      </c>
      <c r="U2258" s="27">
        <v>122400</v>
      </c>
      <c r="V2258" s="29">
        <v>0</v>
      </c>
      <c r="W2258" s="26">
        <v>5</v>
      </c>
      <c r="X2258" s="30">
        <f t="shared" si="525"/>
        <v>7</v>
      </c>
      <c r="Y2258" s="31">
        <f t="shared" si="526"/>
        <v>2343.5</v>
      </c>
      <c r="Z2258" s="31">
        <f t="shared" si="527"/>
        <v>115416.25000000001</v>
      </c>
      <c r="AA2258" s="31">
        <f t="shared" si="528"/>
        <v>122400</v>
      </c>
      <c r="AB2258" s="5">
        <v>5</v>
      </c>
      <c r="AC2258" s="6">
        <v>4923.5</v>
      </c>
      <c r="AD2258" s="30">
        <v>0</v>
      </c>
      <c r="AE2258" s="67">
        <f t="shared" si="529"/>
        <v>0.7142857142857143</v>
      </c>
      <c r="AF2258" s="70">
        <f>IF(C2258=Sheet6!$E$3,Sheet6!$E$4,IF('January 2023'!C2258=Sheet6!$F$3,Sheet6!$F$4,IF('January 2023'!C2258=Sheet6!$G$3,Sheet6!$G$4,IF('January 2023'!C2258=Sheet6!$H$3,Sheet6!$H$4,IF('January 2023'!C2258=Sheet6!$I$3,Sheet6!$I$4,IF('January 2023'!C2258=Sheet6!$J$3,Sheet6!$J$4,IF('January 2023'!C2258=Sheet6!$K$3,Sheet6!$K$4,IF('January 2023'!C2258=Sheet6!$L$3,Sheet6!$L$4))))))))</f>
        <v>0.13382829726409717</v>
      </c>
      <c r="AG2258" s="74">
        <f t="shared" si="530"/>
        <v>2.0426218077224996</v>
      </c>
      <c r="AH2258" s="71">
        <v>0.81</v>
      </c>
      <c r="AI2258" s="72">
        <f t="shared" si="531"/>
        <v>1</v>
      </c>
      <c r="AJ2258" s="73">
        <f t="shared" si="532"/>
        <v>0.7142857142857143</v>
      </c>
      <c r="AK2258" s="73">
        <v>0.70834941809745677</v>
      </c>
      <c r="AL2258" s="95">
        <f t="shared" si="533"/>
        <v>1</v>
      </c>
      <c r="AM2258" s="107">
        <v>0</v>
      </c>
      <c r="AN2258" s="98">
        <f t="shared" si="534"/>
        <v>0</v>
      </c>
      <c r="AO2258" s="99" t="e">
        <f>SUMIF([1]Sheet1!$AB:$AB,E2258,[1]Sheet1!$AA:$AA)</f>
        <v>#VALUE!</v>
      </c>
      <c r="AP2258" s="100">
        <f t="shared" si="535"/>
        <v>1</v>
      </c>
      <c r="AQ2258" s="97">
        <f t="shared" si="536"/>
        <v>0</v>
      </c>
      <c r="AR2258" s="100">
        <f t="shared" si="537"/>
        <v>1.0605092437156811</v>
      </c>
      <c r="AS2258" s="101">
        <f t="shared" si="538"/>
        <v>-1.1662193085049455</v>
      </c>
      <c r="AT2258" s="100">
        <v>0.13382829726409717</v>
      </c>
      <c r="AU2258" s="108">
        <f t="shared" si="539"/>
        <v>1</v>
      </c>
    </row>
    <row r="2259" spans="1:47" hidden="1">
      <c r="A2259" s="21">
        <v>44927</v>
      </c>
      <c r="B2259" s="22" t="s">
        <v>13</v>
      </c>
      <c r="C2259" s="22" t="s">
        <v>1697</v>
      </c>
      <c r="D2259" s="22" t="s">
        <v>2117</v>
      </c>
      <c r="E2259" s="22">
        <v>1000265934</v>
      </c>
      <c r="F2259" s="22" t="s">
        <v>32</v>
      </c>
      <c r="G2259" s="22">
        <v>1199849</v>
      </c>
      <c r="H2259" s="36" t="s">
        <v>278</v>
      </c>
      <c r="I2259" s="4" t="s">
        <v>3537</v>
      </c>
      <c r="J2259" s="4" t="s">
        <v>3574</v>
      </c>
      <c r="K2259" s="25">
        <v>1122.010000000002</v>
      </c>
      <c r="L2259" s="25">
        <v>1122.010000000002</v>
      </c>
      <c r="M2259" s="26">
        <v>0</v>
      </c>
      <c r="N2259" s="26">
        <v>0</v>
      </c>
      <c r="O2259" s="26">
        <v>7</v>
      </c>
      <c r="P2259" s="26">
        <v>0</v>
      </c>
      <c r="Q2259" s="26">
        <v>1804.9999999999998</v>
      </c>
      <c r="R2259" s="27">
        <v>0</v>
      </c>
      <c r="S2259" s="27">
        <v>88900</v>
      </c>
      <c r="T2259" s="28">
        <v>0</v>
      </c>
      <c r="U2259" s="27">
        <v>88900</v>
      </c>
      <c r="V2259" s="29">
        <v>0</v>
      </c>
      <c r="W2259" s="26">
        <v>5</v>
      </c>
      <c r="X2259" s="30">
        <f t="shared" si="525"/>
        <v>7</v>
      </c>
      <c r="Y2259" s="31">
        <f t="shared" si="526"/>
        <v>1804.9999999999998</v>
      </c>
      <c r="Z2259" s="31">
        <f t="shared" si="527"/>
        <v>88900</v>
      </c>
      <c r="AA2259" s="31">
        <f t="shared" si="528"/>
        <v>88900</v>
      </c>
      <c r="AB2259" s="5">
        <v>5</v>
      </c>
      <c r="AC2259" s="6">
        <v>0</v>
      </c>
      <c r="AD2259" s="30">
        <v>0</v>
      </c>
      <c r="AE2259" s="67">
        <f t="shared" si="529"/>
        <v>0.7142857142857143</v>
      </c>
      <c r="AF2259" s="70">
        <f>IF(C2259=Sheet6!$E$3,Sheet6!$E$4,IF('January 2023'!C2259=Sheet6!$F$3,Sheet6!$F$4,IF('January 2023'!C2259=Sheet6!$G$3,Sheet6!$G$4,IF('January 2023'!C2259=Sheet6!$H$3,Sheet6!$H$4,IF('January 2023'!C2259=Sheet6!$I$3,Sheet6!$I$4,IF('January 2023'!C2259=Sheet6!$J$3,Sheet6!$J$4,IF('January 2023'!C2259=Sheet6!$K$3,Sheet6!$K$4,IF('January 2023'!C2259=Sheet6!$L$3,Sheet6!$L$4))))))))</f>
        <v>0.13382829726409717</v>
      </c>
      <c r="AG2259" s="74">
        <f t="shared" si="530"/>
        <v>1.608720064883554</v>
      </c>
      <c r="AH2259" s="71">
        <v>0.81</v>
      </c>
      <c r="AI2259" s="72">
        <f t="shared" si="531"/>
        <v>1</v>
      </c>
      <c r="AJ2259" s="73">
        <f t="shared" si="532"/>
        <v>0.7142857142857143</v>
      </c>
      <c r="AK2259" s="73">
        <v>0.70834941809745677</v>
      </c>
      <c r="AL2259" s="95">
        <f t="shared" si="533"/>
        <v>1</v>
      </c>
      <c r="AM2259" s="107">
        <v>0</v>
      </c>
      <c r="AN2259" s="98">
        <f t="shared" si="534"/>
        <v>0</v>
      </c>
      <c r="AO2259" s="99" t="e">
        <f>SUMIF([1]Sheet1!$AB:$AB,E2259,[1]Sheet1!$AA:$AA)</f>
        <v>#VALUE!</v>
      </c>
      <c r="AP2259" s="100">
        <f t="shared" si="535"/>
        <v>1</v>
      </c>
      <c r="AQ2259" s="97">
        <f t="shared" si="536"/>
        <v>0</v>
      </c>
      <c r="AR2259" s="100">
        <f t="shared" si="537"/>
        <v>1</v>
      </c>
      <c r="AS2259" s="101">
        <f t="shared" si="538"/>
        <v>-0.60872006488355401</v>
      </c>
      <c r="AT2259" s="100">
        <v>0.13382829726409717</v>
      </c>
      <c r="AU2259" s="108">
        <f t="shared" si="539"/>
        <v>1</v>
      </c>
    </row>
    <row r="2260" spans="1:47" hidden="1">
      <c r="A2260" s="21">
        <v>44927</v>
      </c>
      <c r="B2260" s="22" t="s">
        <v>13</v>
      </c>
      <c r="C2260" s="22" t="s">
        <v>1697</v>
      </c>
      <c r="D2260" s="22" t="s">
        <v>2152</v>
      </c>
      <c r="E2260" s="22">
        <v>1001610726</v>
      </c>
      <c r="F2260" s="22" t="s">
        <v>32</v>
      </c>
      <c r="G2260" s="22">
        <v>1199849</v>
      </c>
      <c r="H2260" s="36" t="s">
        <v>278</v>
      </c>
      <c r="I2260" s="4" t="s">
        <v>3537</v>
      </c>
      <c r="J2260" s="4" t="s">
        <v>3574</v>
      </c>
      <c r="K2260" s="25">
        <v>1065.5899999999965</v>
      </c>
      <c r="L2260" s="25">
        <v>1065.5899999999965</v>
      </c>
      <c r="M2260" s="26">
        <v>0</v>
      </c>
      <c r="N2260" s="26">
        <v>0</v>
      </c>
      <c r="O2260" s="26">
        <v>15</v>
      </c>
      <c r="P2260" s="26">
        <v>0</v>
      </c>
      <c r="Q2260" s="26">
        <v>3619.7</v>
      </c>
      <c r="R2260" s="27">
        <v>0</v>
      </c>
      <c r="S2260" s="27">
        <v>178257.28</v>
      </c>
      <c r="T2260" s="28">
        <v>0</v>
      </c>
      <c r="U2260" s="27">
        <v>185900</v>
      </c>
      <c r="V2260" s="29">
        <v>0</v>
      </c>
      <c r="W2260" s="26">
        <v>9</v>
      </c>
      <c r="X2260" s="30">
        <f t="shared" si="525"/>
        <v>15</v>
      </c>
      <c r="Y2260" s="31">
        <f t="shared" si="526"/>
        <v>3619.7</v>
      </c>
      <c r="Z2260" s="31">
        <f t="shared" si="527"/>
        <v>178257.28</v>
      </c>
      <c r="AA2260" s="31">
        <f t="shared" si="528"/>
        <v>185900</v>
      </c>
      <c r="AB2260" s="5">
        <v>9</v>
      </c>
      <c r="AC2260" s="6">
        <v>0</v>
      </c>
      <c r="AD2260" s="30">
        <v>0</v>
      </c>
      <c r="AE2260" s="67">
        <f t="shared" si="529"/>
        <v>0.6</v>
      </c>
      <c r="AF2260" s="70">
        <f>IF(C2260=Sheet6!$E$3,Sheet6!$E$4,IF('January 2023'!C2260=Sheet6!$F$3,Sheet6!$F$4,IF('January 2023'!C2260=Sheet6!$G$3,Sheet6!$G$4,IF('January 2023'!C2260=Sheet6!$H$3,Sheet6!$H$4,IF('January 2023'!C2260=Sheet6!$I$3,Sheet6!$I$4,IF('January 2023'!C2260=Sheet6!$J$3,Sheet6!$J$4,IF('January 2023'!C2260=Sheet6!$K$3,Sheet6!$K$4,IF('January 2023'!C2260=Sheet6!$L$3,Sheet6!$L$4))))))))</f>
        <v>0.13382829726409717</v>
      </c>
      <c r="AG2260" s="74">
        <f t="shared" si="530"/>
        <v>3.396897493407419</v>
      </c>
      <c r="AH2260" s="71">
        <v>0.81</v>
      </c>
      <c r="AI2260" s="72">
        <f t="shared" si="531"/>
        <v>1</v>
      </c>
      <c r="AJ2260" s="73">
        <f t="shared" si="532"/>
        <v>0.6</v>
      </c>
      <c r="AK2260" s="73">
        <v>0.70834941809745677</v>
      </c>
      <c r="AL2260" s="95">
        <f t="shared" si="533"/>
        <v>0</v>
      </c>
      <c r="AM2260" s="107">
        <v>0</v>
      </c>
      <c r="AN2260" s="98">
        <f t="shared" si="534"/>
        <v>0</v>
      </c>
      <c r="AO2260" s="99" t="e">
        <f>SUMIF([1]Sheet1!$AB:$AB,E2260,[1]Sheet1!$AA:$AA)</f>
        <v>#VALUE!</v>
      </c>
      <c r="AP2260" s="100">
        <f t="shared" si="535"/>
        <v>1</v>
      </c>
      <c r="AQ2260" s="97">
        <f t="shared" si="536"/>
        <v>0</v>
      </c>
      <c r="AR2260" s="100">
        <f t="shared" si="537"/>
        <v>1.0428746584711717</v>
      </c>
      <c r="AS2260" s="101">
        <f t="shared" si="538"/>
        <v>-2.5425383132988411</v>
      </c>
      <c r="AT2260" s="100">
        <v>0.13382829726409717</v>
      </c>
      <c r="AU2260" s="108">
        <f t="shared" si="539"/>
        <v>1</v>
      </c>
    </row>
    <row r="2261" spans="1:47" hidden="1">
      <c r="A2261" s="21">
        <v>44927</v>
      </c>
      <c r="B2261" s="22" t="s">
        <v>13</v>
      </c>
      <c r="C2261" s="22" t="s">
        <v>1697</v>
      </c>
      <c r="D2261" s="22" t="s">
        <v>2161</v>
      </c>
      <c r="E2261" s="22">
        <v>1000265904</v>
      </c>
      <c r="F2261" s="22" t="s">
        <v>32</v>
      </c>
      <c r="G2261" s="22">
        <v>1199849</v>
      </c>
      <c r="H2261" s="36" t="s">
        <v>278</v>
      </c>
      <c r="I2261" s="4" t="s">
        <v>3537</v>
      </c>
      <c r="J2261" s="4" t="s">
        <v>3574</v>
      </c>
      <c r="K2261" s="25">
        <v>1031.5200000000004</v>
      </c>
      <c r="L2261" s="25">
        <v>1031.5200000000004</v>
      </c>
      <c r="M2261" s="26">
        <v>0</v>
      </c>
      <c r="N2261" s="26">
        <v>0</v>
      </c>
      <c r="O2261" s="26">
        <v>8</v>
      </c>
      <c r="P2261" s="26">
        <v>0</v>
      </c>
      <c r="Q2261" s="26">
        <v>1237.3000000000002</v>
      </c>
      <c r="R2261" s="27">
        <v>0</v>
      </c>
      <c r="S2261" s="27">
        <v>60950</v>
      </c>
      <c r="T2261" s="28">
        <v>0</v>
      </c>
      <c r="U2261" s="27">
        <v>60950</v>
      </c>
      <c r="V2261" s="29">
        <v>0</v>
      </c>
      <c r="W2261" s="26">
        <v>6</v>
      </c>
      <c r="X2261" s="30">
        <f t="shared" si="525"/>
        <v>8</v>
      </c>
      <c r="Y2261" s="31">
        <f t="shared" si="526"/>
        <v>1237.3000000000002</v>
      </c>
      <c r="Z2261" s="31">
        <f t="shared" si="527"/>
        <v>60950</v>
      </c>
      <c r="AA2261" s="31">
        <f t="shared" si="528"/>
        <v>60950</v>
      </c>
      <c r="AB2261" s="5">
        <v>6</v>
      </c>
      <c r="AC2261" s="6">
        <v>0</v>
      </c>
      <c r="AD2261" s="30">
        <v>0</v>
      </c>
      <c r="AE2261" s="67">
        <f t="shared" si="529"/>
        <v>0.75</v>
      </c>
      <c r="AF2261" s="70">
        <f>IF(C2261=Sheet6!$E$3,Sheet6!$E$4,IF('January 2023'!C2261=Sheet6!$F$3,Sheet6!$F$4,IF('January 2023'!C2261=Sheet6!$G$3,Sheet6!$G$4,IF('January 2023'!C2261=Sheet6!$H$3,Sheet6!$H$4,IF('January 2023'!C2261=Sheet6!$I$3,Sheet6!$I$4,IF('January 2023'!C2261=Sheet6!$J$3,Sheet6!$J$4,IF('January 2023'!C2261=Sheet6!$K$3,Sheet6!$K$4,IF('January 2023'!C2261=Sheet6!$L$3,Sheet6!$L$4))))))))</f>
        <v>0.13382829726409717</v>
      </c>
      <c r="AG2261" s="74">
        <f t="shared" si="530"/>
        <v>1.1994920117884285</v>
      </c>
      <c r="AH2261" s="71">
        <v>0.81</v>
      </c>
      <c r="AI2261" s="72">
        <f t="shared" si="531"/>
        <v>1</v>
      </c>
      <c r="AJ2261" s="73">
        <f t="shared" si="532"/>
        <v>0.75</v>
      </c>
      <c r="AK2261" s="73">
        <v>0.70834941809745677</v>
      </c>
      <c r="AL2261" s="95">
        <f t="shared" si="533"/>
        <v>1</v>
      </c>
      <c r="AM2261" s="107">
        <v>0</v>
      </c>
      <c r="AN2261" s="98">
        <f t="shared" si="534"/>
        <v>0</v>
      </c>
      <c r="AO2261" s="99" t="e">
        <f>SUMIF([1]Sheet1!$AB:$AB,E2261,[1]Sheet1!$AA:$AA)</f>
        <v>#VALUE!</v>
      </c>
      <c r="AP2261" s="100">
        <f t="shared" si="535"/>
        <v>1</v>
      </c>
      <c r="AQ2261" s="97">
        <f t="shared" si="536"/>
        <v>0</v>
      </c>
      <c r="AR2261" s="100">
        <f t="shared" si="537"/>
        <v>1</v>
      </c>
      <c r="AS2261" s="101">
        <f t="shared" si="538"/>
        <v>-0.19949201178842846</v>
      </c>
      <c r="AT2261" s="100">
        <v>0.13382829726409717</v>
      </c>
      <c r="AU2261" s="108">
        <f t="shared" si="539"/>
        <v>1</v>
      </c>
    </row>
    <row r="2262" spans="1:47" hidden="1">
      <c r="A2262" s="21">
        <v>44927</v>
      </c>
      <c r="B2262" s="22" t="s">
        <v>13</v>
      </c>
      <c r="C2262" s="22" t="s">
        <v>1697</v>
      </c>
      <c r="D2262" s="22" t="s">
        <v>2155</v>
      </c>
      <c r="E2262" s="22">
        <v>1001610762</v>
      </c>
      <c r="F2262" s="22" t="s">
        <v>32</v>
      </c>
      <c r="G2262" s="22">
        <v>1199849</v>
      </c>
      <c r="H2262" s="36" t="s">
        <v>278</v>
      </c>
      <c r="I2262" s="4" t="s">
        <v>3536</v>
      </c>
      <c r="J2262" s="4" t="s">
        <v>3573</v>
      </c>
      <c r="K2262" s="25">
        <v>924.19999999999709</v>
      </c>
      <c r="L2262" s="25">
        <v>924.19999999999709</v>
      </c>
      <c r="M2262" s="26">
        <v>0</v>
      </c>
      <c r="N2262" s="26">
        <v>0</v>
      </c>
      <c r="O2262" s="26">
        <v>12</v>
      </c>
      <c r="P2262" s="26">
        <v>0</v>
      </c>
      <c r="Q2262" s="26">
        <v>1148.5999999999999</v>
      </c>
      <c r="R2262" s="27">
        <v>0</v>
      </c>
      <c r="S2262" s="27">
        <v>47413.67</v>
      </c>
      <c r="T2262" s="28">
        <v>0</v>
      </c>
      <c r="U2262" s="27">
        <v>65900</v>
      </c>
      <c r="V2262" s="29">
        <v>0</v>
      </c>
      <c r="W2262" s="26">
        <v>7</v>
      </c>
      <c r="X2262" s="30">
        <f t="shared" si="525"/>
        <v>12</v>
      </c>
      <c r="Y2262" s="31">
        <f t="shared" si="526"/>
        <v>1148.5999999999999</v>
      </c>
      <c r="Z2262" s="31">
        <f t="shared" si="527"/>
        <v>47413.67</v>
      </c>
      <c r="AA2262" s="31">
        <f t="shared" si="528"/>
        <v>65900</v>
      </c>
      <c r="AB2262" s="5">
        <v>7</v>
      </c>
      <c r="AC2262" s="6">
        <v>0</v>
      </c>
      <c r="AD2262" s="30">
        <v>0</v>
      </c>
      <c r="AE2262" s="67">
        <f t="shared" si="529"/>
        <v>0.58333333333333337</v>
      </c>
      <c r="AF2262" s="70">
        <f>IF(C2262=Sheet6!$E$3,Sheet6!$E$4,IF('January 2023'!C2262=Sheet6!$F$3,Sheet6!$F$4,IF('January 2023'!C2262=Sheet6!$G$3,Sheet6!$G$4,IF('January 2023'!C2262=Sheet6!$H$3,Sheet6!$H$4,IF('January 2023'!C2262=Sheet6!$I$3,Sheet6!$I$4,IF('January 2023'!C2262=Sheet6!$J$3,Sheet6!$J$4,IF('January 2023'!C2262=Sheet6!$K$3,Sheet6!$K$4,IF('January 2023'!C2262=Sheet6!$L$3,Sheet6!$L$4))))))))</f>
        <v>0.13382829726409717</v>
      </c>
      <c r="AG2262" s="74">
        <f t="shared" si="530"/>
        <v>1.2428045877515728</v>
      </c>
      <c r="AH2262" s="71">
        <v>0.81</v>
      </c>
      <c r="AI2262" s="72">
        <f t="shared" si="531"/>
        <v>1</v>
      </c>
      <c r="AJ2262" s="73">
        <f t="shared" si="532"/>
        <v>0.58333333333333337</v>
      </c>
      <c r="AK2262" s="73">
        <v>0.70834941809745677</v>
      </c>
      <c r="AL2262" s="95">
        <f t="shared" si="533"/>
        <v>0</v>
      </c>
      <c r="AM2262" s="107">
        <v>0</v>
      </c>
      <c r="AN2262" s="98">
        <f t="shared" si="534"/>
        <v>0</v>
      </c>
      <c r="AO2262" s="99" t="e">
        <f>SUMIF([1]Sheet1!$AB:$AB,E2262,[1]Sheet1!$AA:$AA)</f>
        <v>#VALUE!</v>
      </c>
      <c r="AP2262" s="100">
        <f t="shared" si="535"/>
        <v>1</v>
      </c>
      <c r="AQ2262" s="97">
        <f t="shared" si="536"/>
        <v>0</v>
      </c>
      <c r="AR2262" s="100">
        <f t="shared" si="537"/>
        <v>1.3898945177624935</v>
      </c>
      <c r="AS2262" s="101">
        <f t="shared" si="538"/>
        <v>-0.72736728316598676</v>
      </c>
      <c r="AT2262" s="100">
        <v>0.13382829726409717</v>
      </c>
      <c r="AU2262" s="108">
        <f t="shared" si="539"/>
        <v>1</v>
      </c>
    </row>
    <row r="2263" spans="1:47" hidden="1">
      <c r="A2263" s="21">
        <v>44927</v>
      </c>
      <c r="B2263" s="23" t="s">
        <v>13</v>
      </c>
      <c r="C2263" s="23" t="s">
        <v>1697</v>
      </c>
      <c r="D2263" s="23" t="s">
        <v>2157</v>
      </c>
      <c r="E2263" s="23">
        <v>1000265841</v>
      </c>
      <c r="F2263" s="23" t="s">
        <v>32</v>
      </c>
      <c r="G2263" s="22">
        <v>1199849</v>
      </c>
      <c r="H2263" s="36" t="s">
        <v>278</v>
      </c>
      <c r="I2263" s="4" t="s">
        <v>3537</v>
      </c>
      <c r="J2263" s="4" t="s">
        <v>3574</v>
      </c>
      <c r="K2263" s="24">
        <v>845</v>
      </c>
      <c r="L2263" s="24">
        <v>845</v>
      </c>
      <c r="M2263" s="29">
        <v>0</v>
      </c>
      <c r="N2263" s="29">
        <v>0</v>
      </c>
      <c r="O2263" s="29">
        <v>10</v>
      </c>
      <c r="P2263" s="29">
        <v>0</v>
      </c>
      <c r="Q2263" s="29">
        <v>474.9</v>
      </c>
      <c r="R2263" s="28">
        <v>0</v>
      </c>
      <c r="S2263" s="28">
        <v>23402.36</v>
      </c>
      <c r="T2263" s="28">
        <v>0</v>
      </c>
      <c r="U2263" s="28">
        <v>35400</v>
      </c>
      <c r="V2263" s="29">
        <v>0</v>
      </c>
      <c r="W2263" s="29">
        <v>4</v>
      </c>
      <c r="X2263" s="32">
        <f t="shared" si="525"/>
        <v>10</v>
      </c>
      <c r="Y2263" s="33">
        <f t="shared" si="526"/>
        <v>474.9</v>
      </c>
      <c r="Z2263" s="33">
        <f t="shared" si="527"/>
        <v>23402.36</v>
      </c>
      <c r="AA2263" s="33">
        <f t="shared" si="528"/>
        <v>35400</v>
      </c>
      <c r="AB2263" s="5">
        <v>4</v>
      </c>
      <c r="AC2263" s="6">
        <v>0</v>
      </c>
      <c r="AD2263" s="32">
        <v>0</v>
      </c>
      <c r="AE2263" s="67">
        <f t="shared" si="529"/>
        <v>0.4</v>
      </c>
      <c r="AF2263" s="70">
        <f>IF(C2263=Sheet6!$E$3,Sheet6!$E$4,IF('January 2023'!C2263=Sheet6!$F$3,Sheet6!$F$4,IF('January 2023'!C2263=Sheet6!$G$3,Sheet6!$G$4,IF('January 2023'!C2263=Sheet6!$H$3,Sheet6!$H$4,IF('January 2023'!C2263=Sheet6!$I$3,Sheet6!$I$4,IF('January 2023'!C2263=Sheet6!$J$3,Sheet6!$J$4,IF('January 2023'!C2263=Sheet6!$K$3,Sheet6!$K$4,IF('January 2023'!C2263=Sheet6!$L$3,Sheet6!$L$4))))))))</f>
        <v>0.13382829726409717</v>
      </c>
      <c r="AG2263" s="74">
        <f t="shared" si="530"/>
        <v>0.56201183431952662</v>
      </c>
      <c r="AH2263" s="71">
        <v>0.81</v>
      </c>
      <c r="AI2263" s="72">
        <f t="shared" si="531"/>
        <v>0</v>
      </c>
      <c r="AJ2263" s="73">
        <f t="shared" si="532"/>
        <v>0.4</v>
      </c>
      <c r="AK2263" s="73">
        <v>0.70834941809745677</v>
      </c>
      <c r="AL2263" s="95">
        <f t="shared" si="533"/>
        <v>0</v>
      </c>
      <c r="AM2263" s="107">
        <v>0</v>
      </c>
      <c r="AN2263" s="98">
        <f t="shared" si="534"/>
        <v>209.55000000000007</v>
      </c>
      <c r="AO2263" s="99" t="e">
        <f>SUMIF([1]Sheet1!$AB:$AB,E2263,[1]Sheet1!$AA:$AA)</f>
        <v>#VALUE!</v>
      </c>
      <c r="AP2263" s="100" t="str">
        <f t="shared" si="535"/>
        <v/>
      </c>
      <c r="AQ2263" s="97">
        <f t="shared" si="536"/>
        <v>1</v>
      </c>
      <c r="AR2263" s="100">
        <f t="shared" si="537"/>
        <v>1.5126679531466056</v>
      </c>
      <c r="AS2263" s="101">
        <f t="shared" si="538"/>
        <v>0.14986270893571241</v>
      </c>
      <c r="AT2263" s="100">
        <v>0.13382829726409717</v>
      </c>
      <c r="AU2263" s="108">
        <f t="shared" si="539"/>
        <v>0</v>
      </c>
    </row>
    <row r="2264" spans="1:47" hidden="1">
      <c r="A2264" s="21">
        <v>44927</v>
      </c>
      <c r="B2264" s="22" t="s">
        <v>13</v>
      </c>
      <c r="C2264" s="22" t="s">
        <v>1697</v>
      </c>
      <c r="D2264" s="22" t="s">
        <v>2075</v>
      </c>
      <c r="E2264" s="22">
        <v>1000280648</v>
      </c>
      <c r="F2264" s="22" t="s">
        <v>32</v>
      </c>
      <c r="G2264" s="22">
        <v>1199849</v>
      </c>
      <c r="H2264" s="36" t="s">
        <v>278</v>
      </c>
      <c r="I2264" s="4" t="s">
        <v>3536</v>
      </c>
      <c r="J2264" s="4" t="s">
        <v>3573</v>
      </c>
      <c r="K2264" s="25">
        <v>827</v>
      </c>
      <c r="L2264" s="25">
        <v>827</v>
      </c>
      <c r="M2264" s="26">
        <v>0</v>
      </c>
      <c r="N2264" s="26">
        <v>0</v>
      </c>
      <c r="O2264" s="26">
        <v>8</v>
      </c>
      <c r="P2264" s="26">
        <v>0</v>
      </c>
      <c r="Q2264" s="26">
        <v>1546.8</v>
      </c>
      <c r="R2264" s="27">
        <v>0</v>
      </c>
      <c r="S2264" s="27">
        <v>76200</v>
      </c>
      <c r="T2264" s="28">
        <v>0</v>
      </c>
      <c r="U2264" s="27">
        <v>76200</v>
      </c>
      <c r="V2264" s="29">
        <v>0</v>
      </c>
      <c r="W2264" s="26">
        <v>7</v>
      </c>
      <c r="X2264" s="30">
        <f t="shared" si="525"/>
        <v>8</v>
      </c>
      <c r="Y2264" s="31">
        <f t="shared" si="526"/>
        <v>1546.8</v>
      </c>
      <c r="Z2264" s="31">
        <f t="shared" si="527"/>
        <v>76200</v>
      </c>
      <c r="AA2264" s="31">
        <f t="shared" si="528"/>
        <v>76200</v>
      </c>
      <c r="AB2264" s="5">
        <v>7</v>
      </c>
      <c r="AC2264" s="6">
        <v>0</v>
      </c>
      <c r="AD2264" s="30">
        <v>0</v>
      </c>
      <c r="AE2264" s="67">
        <f t="shared" si="529"/>
        <v>0.875</v>
      </c>
      <c r="AF2264" s="70">
        <f>IF(C2264=Sheet6!$E$3,Sheet6!$E$4,IF('January 2023'!C2264=Sheet6!$F$3,Sheet6!$F$4,IF('January 2023'!C2264=Sheet6!$G$3,Sheet6!$G$4,IF('January 2023'!C2264=Sheet6!$H$3,Sheet6!$H$4,IF('January 2023'!C2264=Sheet6!$I$3,Sheet6!$I$4,IF('January 2023'!C2264=Sheet6!$J$3,Sheet6!$J$4,IF('January 2023'!C2264=Sheet6!$K$3,Sheet6!$K$4,IF('January 2023'!C2264=Sheet6!$L$3,Sheet6!$L$4))))))))</f>
        <v>0.13382829726409717</v>
      </c>
      <c r="AG2264" s="74">
        <f t="shared" si="530"/>
        <v>1.8703748488512697</v>
      </c>
      <c r="AH2264" s="71">
        <v>0.81</v>
      </c>
      <c r="AI2264" s="72">
        <f t="shared" si="531"/>
        <v>1</v>
      </c>
      <c r="AJ2264" s="73">
        <f t="shared" si="532"/>
        <v>0.875</v>
      </c>
      <c r="AK2264" s="73">
        <v>0.70834941809745677</v>
      </c>
      <c r="AL2264" s="95">
        <f t="shared" si="533"/>
        <v>1</v>
      </c>
      <c r="AM2264" s="107">
        <v>0</v>
      </c>
      <c r="AN2264" s="98">
        <f t="shared" si="534"/>
        <v>0</v>
      </c>
      <c r="AO2264" s="99" t="e">
        <f>SUMIF([1]Sheet1!$AB:$AB,E2264,[1]Sheet1!$AA:$AA)</f>
        <v>#VALUE!</v>
      </c>
      <c r="AP2264" s="100">
        <f t="shared" si="535"/>
        <v>1</v>
      </c>
      <c r="AQ2264" s="97">
        <f t="shared" si="536"/>
        <v>0</v>
      </c>
      <c r="AR2264" s="100">
        <f t="shared" si="537"/>
        <v>1</v>
      </c>
      <c r="AS2264" s="101">
        <f t="shared" si="538"/>
        <v>-0.8703748488512697</v>
      </c>
      <c r="AT2264" s="100">
        <v>0.13382829726409717</v>
      </c>
      <c r="AU2264" s="108">
        <f t="shared" si="539"/>
        <v>1</v>
      </c>
    </row>
    <row r="2265" spans="1:47" hidden="1">
      <c r="A2265" s="21">
        <v>44927</v>
      </c>
      <c r="B2265" s="23" t="s">
        <v>13</v>
      </c>
      <c r="C2265" s="23" t="s">
        <v>1697</v>
      </c>
      <c r="D2265" s="23" t="s">
        <v>2068</v>
      </c>
      <c r="E2265" s="23">
        <v>1000266499</v>
      </c>
      <c r="F2265" s="23" t="s">
        <v>32</v>
      </c>
      <c r="G2265" s="22">
        <v>1199849</v>
      </c>
      <c r="H2265" s="36" t="s">
        <v>278</v>
      </c>
      <c r="I2265" s="4" t="s">
        <v>3537</v>
      </c>
      <c r="J2265" s="4" t="s">
        <v>3574</v>
      </c>
      <c r="K2265" s="24">
        <v>791.48571428575929</v>
      </c>
      <c r="L2265" s="24">
        <v>791.48571428575929</v>
      </c>
      <c r="M2265" s="29">
        <v>0</v>
      </c>
      <c r="N2265" s="29">
        <v>0</v>
      </c>
      <c r="O2265" s="29">
        <v>7</v>
      </c>
      <c r="P2265" s="29">
        <v>0</v>
      </c>
      <c r="Q2265" s="29">
        <v>406.00000000000006</v>
      </c>
      <c r="R2265" s="28">
        <v>0</v>
      </c>
      <c r="S2265" s="28">
        <v>20000</v>
      </c>
      <c r="T2265" s="28">
        <v>0</v>
      </c>
      <c r="U2265" s="28">
        <v>20000</v>
      </c>
      <c r="V2265" s="29">
        <v>0</v>
      </c>
      <c r="W2265" s="29">
        <v>3</v>
      </c>
      <c r="X2265" s="32">
        <f t="shared" si="525"/>
        <v>7</v>
      </c>
      <c r="Y2265" s="33">
        <f t="shared" si="526"/>
        <v>406.00000000000006</v>
      </c>
      <c r="Z2265" s="33">
        <f t="shared" si="527"/>
        <v>20000</v>
      </c>
      <c r="AA2265" s="33">
        <f t="shared" si="528"/>
        <v>20000</v>
      </c>
      <c r="AB2265" s="5">
        <v>3</v>
      </c>
      <c r="AC2265" s="6">
        <v>0</v>
      </c>
      <c r="AD2265" s="32">
        <v>0</v>
      </c>
      <c r="AE2265" s="67">
        <f t="shared" si="529"/>
        <v>0.42857142857142855</v>
      </c>
      <c r="AF2265" s="70">
        <f>IF(C2265=Sheet6!$E$3,Sheet6!$E$4,IF('January 2023'!C2265=Sheet6!$F$3,Sheet6!$F$4,IF('January 2023'!C2265=Sheet6!$G$3,Sheet6!$G$4,IF('January 2023'!C2265=Sheet6!$H$3,Sheet6!$H$4,IF('January 2023'!C2265=Sheet6!$I$3,Sheet6!$I$4,IF('January 2023'!C2265=Sheet6!$J$3,Sheet6!$J$4,IF('January 2023'!C2265=Sheet6!$K$3,Sheet6!$K$4,IF('January 2023'!C2265=Sheet6!$L$3,Sheet6!$L$4))))))))</f>
        <v>0.13382829726409717</v>
      </c>
      <c r="AG2265" s="74">
        <f t="shared" si="530"/>
        <v>0.51295935311526941</v>
      </c>
      <c r="AH2265" s="71">
        <v>0.81</v>
      </c>
      <c r="AI2265" s="72">
        <f t="shared" si="531"/>
        <v>0</v>
      </c>
      <c r="AJ2265" s="73">
        <f t="shared" si="532"/>
        <v>0.42857142857142855</v>
      </c>
      <c r="AK2265" s="73">
        <v>0.70834941809745677</v>
      </c>
      <c r="AL2265" s="95">
        <f t="shared" si="533"/>
        <v>0</v>
      </c>
      <c r="AM2265" s="107">
        <v>0</v>
      </c>
      <c r="AN2265" s="98">
        <f t="shared" si="534"/>
        <v>235.10342857146503</v>
      </c>
      <c r="AO2265" s="99" t="e">
        <f>SUMIF([1]Sheet1!$AB:$AB,E2265,[1]Sheet1!$AA:$AA)</f>
        <v>#VALUE!</v>
      </c>
      <c r="AP2265" s="100" t="str">
        <f t="shared" si="535"/>
        <v/>
      </c>
      <c r="AQ2265" s="97">
        <f t="shared" si="536"/>
        <v>1</v>
      </c>
      <c r="AR2265" s="100">
        <f t="shared" si="537"/>
        <v>1</v>
      </c>
      <c r="AS2265" s="101">
        <f t="shared" si="538"/>
        <v>0.48704064688473059</v>
      </c>
      <c r="AT2265" s="100">
        <v>0.13382829726409717</v>
      </c>
      <c r="AU2265" s="108">
        <f t="shared" si="539"/>
        <v>0</v>
      </c>
    </row>
    <row r="2266" spans="1:47" hidden="1">
      <c r="A2266" s="21">
        <v>44927</v>
      </c>
      <c r="B2266" s="23" t="s">
        <v>13</v>
      </c>
      <c r="C2266" s="23" t="s">
        <v>1697</v>
      </c>
      <c r="D2266" s="23" t="s">
        <v>2181</v>
      </c>
      <c r="E2266" s="23">
        <v>1000280628</v>
      </c>
      <c r="F2266" s="23" t="s">
        <v>32</v>
      </c>
      <c r="G2266" s="22">
        <v>1199849</v>
      </c>
      <c r="H2266" s="36" t="s">
        <v>278</v>
      </c>
      <c r="I2266" s="4" t="s">
        <v>3536</v>
      </c>
      <c r="J2266" s="4" t="s">
        <v>3573</v>
      </c>
      <c r="K2266" s="24">
        <v>398.59999999999854</v>
      </c>
      <c r="L2266" s="24">
        <v>398.59999999999854</v>
      </c>
      <c r="M2266" s="29">
        <v>0</v>
      </c>
      <c r="N2266" s="29">
        <v>0</v>
      </c>
      <c r="O2266" s="29">
        <v>14</v>
      </c>
      <c r="P2266" s="29">
        <v>0</v>
      </c>
      <c r="Q2266" s="29">
        <v>1444.4</v>
      </c>
      <c r="R2266" s="28">
        <v>0</v>
      </c>
      <c r="S2266" s="28">
        <v>71155.009999999995</v>
      </c>
      <c r="T2266" s="28">
        <v>0</v>
      </c>
      <c r="U2266" s="28">
        <v>146900</v>
      </c>
      <c r="V2266" s="29">
        <v>0</v>
      </c>
      <c r="W2266" s="29">
        <v>9</v>
      </c>
      <c r="X2266" s="32">
        <f t="shared" si="525"/>
        <v>14</v>
      </c>
      <c r="Y2266" s="33">
        <f t="shared" si="526"/>
        <v>1444.4</v>
      </c>
      <c r="Z2266" s="33">
        <f t="shared" si="527"/>
        <v>71155.009999999995</v>
      </c>
      <c r="AA2266" s="33">
        <f t="shared" si="528"/>
        <v>146900</v>
      </c>
      <c r="AB2266" s="5">
        <v>9</v>
      </c>
      <c r="AC2266" s="6">
        <v>0</v>
      </c>
      <c r="AD2266" s="32">
        <v>0</v>
      </c>
      <c r="AE2266" s="67">
        <f t="shared" si="529"/>
        <v>0.6428571428571429</v>
      </c>
      <c r="AF2266" s="70">
        <f>IF(C2266=Sheet6!$E$3,Sheet6!$E$4,IF('January 2023'!C2266=Sheet6!$F$3,Sheet6!$F$4,IF('January 2023'!C2266=Sheet6!$G$3,Sheet6!$G$4,IF('January 2023'!C2266=Sheet6!$H$3,Sheet6!$H$4,IF('January 2023'!C2266=Sheet6!$I$3,Sheet6!$I$4,IF('January 2023'!C2266=Sheet6!$J$3,Sheet6!$J$4,IF('January 2023'!C2266=Sheet6!$K$3,Sheet6!$K$4,IF('January 2023'!C2266=Sheet6!$L$3,Sheet6!$L$4))))))))</f>
        <v>0.13382829726409717</v>
      </c>
      <c r="AG2266" s="74">
        <f t="shared" si="530"/>
        <v>3.6236828901154174</v>
      </c>
      <c r="AH2266" s="71">
        <v>0.81</v>
      </c>
      <c r="AI2266" s="72">
        <f t="shared" si="531"/>
        <v>1</v>
      </c>
      <c r="AJ2266" s="73">
        <f t="shared" si="532"/>
        <v>0.6428571428571429</v>
      </c>
      <c r="AK2266" s="73">
        <v>0.70834941809745677</v>
      </c>
      <c r="AL2266" s="95">
        <f t="shared" si="533"/>
        <v>0</v>
      </c>
      <c r="AM2266" s="107">
        <v>0</v>
      </c>
      <c r="AN2266" s="98">
        <f t="shared" si="534"/>
        <v>0</v>
      </c>
      <c r="AO2266" s="99" t="e">
        <f>SUMIF([1]Sheet1!$AB:$AB,E2266,[1]Sheet1!$AA:$AA)</f>
        <v>#VALUE!</v>
      </c>
      <c r="AP2266" s="100">
        <f t="shared" si="535"/>
        <v>1</v>
      </c>
      <c r="AQ2266" s="97">
        <f t="shared" si="536"/>
        <v>0</v>
      </c>
      <c r="AR2266" s="100">
        <f t="shared" si="537"/>
        <v>2.06450677190545</v>
      </c>
      <c r="AS2266" s="101">
        <f t="shared" si="538"/>
        <v>-6.4811178658811919</v>
      </c>
      <c r="AT2266" s="100">
        <v>0.13382829726409717</v>
      </c>
      <c r="AU2266" s="108">
        <f t="shared" si="539"/>
        <v>1</v>
      </c>
    </row>
    <row r="2267" spans="1:47" hidden="1">
      <c r="A2267" s="21">
        <v>44927</v>
      </c>
      <c r="B2267" s="23" t="s">
        <v>13</v>
      </c>
      <c r="C2267" s="23" t="s">
        <v>1697</v>
      </c>
      <c r="D2267" s="23" t="s">
        <v>3442</v>
      </c>
      <c r="E2267" s="23">
        <v>1001956914</v>
      </c>
      <c r="F2267" s="23" t="s">
        <v>32</v>
      </c>
      <c r="G2267" s="22">
        <v>1199849</v>
      </c>
      <c r="H2267" s="36" t="s">
        <v>278</v>
      </c>
      <c r="I2267" s="4" t="s">
        <v>3537</v>
      </c>
      <c r="J2267" s="4" t="s">
        <v>3574</v>
      </c>
      <c r="K2267" s="24">
        <v>311.05999999999995</v>
      </c>
      <c r="L2267" s="24">
        <v>311.05999999999995</v>
      </c>
      <c r="M2267" s="29">
        <v>0</v>
      </c>
      <c r="N2267" s="29">
        <v>0</v>
      </c>
      <c r="O2267" s="29">
        <v>1</v>
      </c>
      <c r="P2267" s="29">
        <v>0</v>
      </c>
      <c r="Q2267" s="29">
        <v>0</v>
      </c>
      <c r="R2267" s="28">
        <v>0</v>
      </c>
      <c r="S2267" s="28">
        <v>0</v>
      </c>
      <c r="T2267" s="28">
        <v>0</v>
      </c>
      <c r="U2267" s="28">
        <v>0</v>
      </c>
      <c r="V2267" s="29">
        <v>0</v>
      </c>
      <c r="W2267" s="29">
        <v>0</v>
      </c>
      <c r="X2267" s="32">
        <f t="shared" si="525"/>
        <v>1</v>
      </c>
      <c r="Y2267" s="33">
        <f t="shared" si="526"/>
        <v>0</v>
      </c>
      <c r="Z2267" s="33">
        <f t="shared" si="527"/>
        <v>0</v>
      </c>
      <c r="AA2267" s="33">
        <f t="shared" si="528"/>
        <v>0</v>
      </c>
      <c r="AB2267" s="5">
        <v>0</v>
      </c>
      <c r="AC2267" s="6">
        <v>0</v>
      </c>
      <c r="AD2267" s="32">
        <v>0</v>
      </c>
      <c r="AE2267" s="67">
        <f t="shared" si="529"/>
        <v>0</v>
      </c>
      <c r="AF2267" s="70">
        <f>IF(C2267=Sheet6!$E$3,Sheet6!$E$4,IF('January 2023'!C2267=Sheet6!$F$3,Sheet6!$F$4,IF('January 2023'!C2267=Sheet6!$G$3,Sheet6!$G$4,IF('January 2023'!C2267=Sheet6!$H$3,Sheet6!$H$4,IF('January 2023'!C2267=Sheet6!$I$3,Sheet6!$I$4,IF('January 2023'!C2267=Sheet6!$J$3,Sheet6!$J$4,IF('January 2023'!C2267=Sheet6!$K$3,Sheet6!$K$4,IF('January 2023'!C2267=Sheet6!$L$3,Sheet6!$L$4))))))))</f>
        <v>0.13382829726409717</v>
      </c>
      <c r="AG2267" s="74">
        <f t="shared" si="530"/>
        <v>0</v>
      </c>
      <c r="AH2267" s="71">
        <v>0.81</v>
      </c>
      <c r="AI2267" s="72">
        <f t="shared" si="531"/>
        <v>0</v>
      </c>
      <c r="AJ2267" s="73">
        <f t="shared" si="532"/>
        <v>0</v>
      </c>
      <c r="AK2267" s="73">
        <v>0.70834941809745677</v>
      </c>
      <c r="AL2267" s="95">
        <f t="shared" si="533"/>
        <v>0</v>
      </c>
      <c r="AM2267" s="107">
        <v>0</v>
      </c>
      <c r="AN2267" s="98">
        <f t="shared" si="534"/>
        <v>251.95859999999996</v>
      </c>
      <c r="AO2267" s="99" t="e">
        <f>SUMIF([1]Sheet1!$AB:$AB,E2267,[1]Sheet1!$AA:$AA)</f>
        <v>#VALUE!</v>
      </c>
      <c r="AP2267" s="100" t="str">
        <f t="shared" si="535"/>
        <v/>
      </c>
      <c r="AQ2267" s="97">
        <f t="shared" si="536"/>
        <v>1</v>
      </c>
      <c r="AR2267" s="100">
        <f t="shared" si="537"/>
        <v>0</v>
      </c>
      <c r="AS2267" s="101">
        <f t="shared" si="538"/>
        <v>1</v>
      </c>
      <c r="AT2267" s="100">
        <v>0.13382829726409717</v>
      </c>
      <c r="AU2267" s="108">
        <f t="shared" si="539"/>
        <v>0</v>
      </c>
    </row>
    <row r="2268" spans="1:47" hidden="1">
      <c r="A2268" s="21">
        <v>44927</v>
      </c>
      <c r="B2268" s="23" t="s">
        <v>13</v>
      </c>
      <c r="C2268" s="23" t="s">
        <v>2186</v>
      </c>
      <c r="D2268" s="23" t="s">
        <v>2638</v>
      </c>
      <c r="E2268" s="23">
        <v>1002050785</v>
      </c>
      <c r="F2268" s="23">
        <v>0</v>
      </c>
      <c r="G2268" s="23">
        <v>1079213</v>
      </c>
      <c r="H2268" s="37" t="s">
        <v>16</v>
      </c>
      <c r="I2268" s="4" t="s">
        <v>3512</v>
      </c>
      <c r="J2268" s="4" t="s">
        <v>3512</v>
      </c>
      <c r="K2268" s="24">
        <v>0</v>
      </c>
      <c r="L2268" s="24">
        <v>0</v>
      </c>
      <c r="M2268" s="29">
        <v>0</v>
      </c>
      <c r="N2268" s="29">
        <v>0</v>
      </c>
      <c r="O2268" s="29">
        <v>0</v>
      </c>
      <c r="P2268" s="29">
        <v>0</v>
      </c>
      <c r="Q2268" s="29">
        <v>0</v>
      </c>
      <c r="R2268" s="28">
        <v>0</v>
      </c>
      <c r="S2268" s="28">
        <v>0</v>
      </c>
      <c r="T2268" s="28">
        <v>0</v>
      </c>
      <c r="U2268" s="28">
        <v>0</v>
      </c>
      <c r="V2268" s="29">
        <v>0</v>
      </c>
      <c r="W2268" s="29">
        <v>0</v>
      </c>
      <c r="X2268" s="32">
        <f t="shared" si="525"/>
        <v>0</v>
      </c>
      <c r="Y2268" s="33">
        <f t="shared" si="526"/>
        <v>0</v>
      </c>
      <c r="Z2268" s="33">
        <f t="shared" si="527"/>
        <v>0</v>
      </c>
      <c r="AA2268" s="33">
        <f t="shared" si="528"/>
        <v>0</v>
      </c>
      <c r="AB2268" s="5">
        <v>0</v>
      </c>
      <c r="AC2268" s="6">
        <v>342483.78</v>
      </c>
      <c r="AD2268" s="32">
        <v>1</v>
      </c>
      <c r="AE2268" s="67" t="str">
        <f t="shared" si="529"/>
        <v/>
      </c>
      <c r="AF2268" s="70">
        <f>IF(C2268=Sheet6!$E$3,Sheet6!$E$4,IF('January 2023'!C2268=Sheet6!$F$3,Sheet6!$F$4,IF('January 2023'!C2268=Sheet6!$G$3,Sheet6!$G$4,IF('January 2023'!C2268=Sheet6!$H$3,Sheet6!$H$4,IF('January 2023'!C2268=Sheet6!$I$3,Sheet6!$I$4,IF('January 2023'!C2268=Sheet6!$J$3,Sheet6!$J$4,IF('January 2023'!C2268=Sheet6!$K$3,Sheet6!$K$4,IF('January 2023'!C2268=Sheet6!$L$3,Sheet6!$L$4))))))))</f>
        <v>0.14925084221825036</v>
      </c>
      <c r="AG2268" s="74">
        <f t="shared" si="530"/>
        <v>0</v>
      </c>
      <c r="AH2268" s="71">
        <v>0.8286</v>
      </c>
      <c r="AI2268" s="72">
        <f t="shared" si="531"/>
        <v>0</v>
      </c>
      <c r="AJ2268" s="73">
        <f t="shared" si="532"/>
        <v>0</v>
      </c>
      <c r="AK2268" s="73">
        <v>0.59410548800096008</v>
      </c>
      <c r="AL2268" s="95">
        <f t="shared" si="533"/>
        <v>0</v>
      </c>
      <c r="AM2268" s="107">
        <v>0</v>
      </c>
      <c r="AN2268" s="98">
        <f t="shared" si="534"/>
        <v>0</v>
      </c>
      <c r="AO2268" s="99" t="e">
        <f>SUMIF([1]Sheet1!$AB:$AB,E2268,[1]Sheet1!$AA:$AA)</f>
        <v>#VALUE!</v>
      </c>
      <c r="AP2268" s="100">
        <f t="shared" si="535"/>
        <v>1</v>
      </c>
      <c r="AQ2268" s="97">
        <f t="shared" si="536"/>
        <v>0</v>
      </c>
      <c r="AR2268" s="100">
        <f t="shared" si="537"/>
        <v>0</v>
      </c>
      <c r="AS2268" s="101">
        <f t="shared" si="538"/>
        <v>1</v>
      </c>
      <c r="AT2268" s="100">
        <v>0.14925084221825036</v>
      </c>
      <c r="AU2268" s="108">
        <f t="shared" si="539"/>
        <v>0</v>
      </c>
    </row>
    <row r="2269" spans="1:47" hidden="1">
      <c r="A2269" s="21">
        <v>44927</v>
      </c>
      <c r="B2269" s="22" t="s">
        <v>13</v>
      </c>
      <c r="C2269" s="22" t="s">
        <v>2186</v>
      </c>
      <c r="D2269" s="22" t="s">
        <v>2637</v>
      </c>
      <c r="E2269" s="22">
        <v>1002050861</v>
      </c>
      <c r="F2269" s="23">
        <v>0</v>
      </c>
      <c r="G2269" s="22">
        <v>1074349</v>
      </c>
      <c r="H2269" s="36" t="s">
        <v>16</v>
      </c>
      <c r="I2269" s="4" t="s">
        <v>3512</v>
      </c>
      <c r="J2269" s="4" t="s">
        <v>3512</v>
      </c>
      <c r="K2269" s="24">
        <v>0</v>
      </c>
      <c r="L2269" s="25">
        <v>0</v>
      </c>
      <c r="M2269" s="26">
        <v>0</v>
      </c>
      <c r="N2269" s="26">
        <v>1</v>
      </c>
      <c r="O2269" s="26">
        <v>0</v>
      </c>
      <c r="P2269" s="26">
        <v>0</v>
      </c>
      <c r="Q2269" s="26">
        <v>0</v>
      </c>
      <c r="R2269" s="27">
        <v>0</v>
      </c>
      <c r="S2269" s="27">
        <v>0</v>
      </c>
      <c r="T2269" s="28">
        <v>0</v>
      </c>
      <c r="U2269" s="27">
        <v>0</v>
      </c>
      <c r="V2269" s="29">
        <v>0</v>
      </c>
      <c r="W2269" s="26">
        <v>0</v>
      </c>
      <c r="X2269" s="30">
        <f t="shared" si="525"/>
        <v>0</v>
      </c>
      <c r="Y2269" s="31">
        <f t="shared" si="526"/>
        <v>0</v>
      </c>
      <c r="Z2269" s="31">
        <f t="shared" si="527"/>
        <v>0</v>
      </c>
      <c r="AA2269" s="31">
        <f t="shared" si="528"/>
        <v>0</v>
      </c>
      <c r="AB2269" s="5">
        <v>0</v>
      </c>
      <c r="AC2269" s="6">
        <v>480120.41</v>
      </c>
      <c r="AD2269" s="30">
        <v>1</v>
      </c>
      <c r="AE2269" s="67" t="str">
        <f t="shared" si="529"/>
        <v/>
      </c>
      <c r="AF2269" s="70">
        <f>IF(C2269=Sheet6!$E$3,Sheet6!$E$4,IF('January 2023'!C2269=Sheet6!$F$3,Sheet6!$F$4,IF('January 2023'!C2269=Sheet6!$G$3,Sheet6!$G$4,IF('January 2023'!C2269=Sheet6!$H$3,Sheet6!$H$4,IF('January 2023'!C2269=Sheet6!$I$3,Sheet6!$I$4,IF('January 2023'!C2269=Sheet6!$J$3,Sheet6!$J$4,IF('January 2023'!C2269=Sheet6!$K$3,Sheet6!$K$4,IF('January 2023'!C2269=Sheet6!$L$3,Sheet6!$L$4))))))))</f>
        <v>0.14925084221825036</v>
      </c>
      <c r="AG2269" s="74">
        <f t="shared" si="530"/>
        <v>0</v>
      </c>
      <c r="AH2269" s="71">
        <v>0.8286</v>
      </c>
      <c r="AI2269" s="72">
        <f t="shared" si="531"/>
        <v>0</v>
      </c>
      <c r="AJ2269" s="73">
        <f t="shared" si="532"/>
        <v>0</v>
      </c>
      <c r="AK2269" s="73">
        <v>0.59410548800096008</v>
      </c>
      <c r="AL2269" s="95">
        <f t="shared" si="533"/>
        <v>0</v>
      </c>
      <c r="AM2269" s="107">
        <v>0</v>
      </c>
      <c r="AN2269" s="98">
        <f t="shared" si="534"/>
        <v>0</v>
      </c>
      <c r="AO2269" s="99" t="e">
        <f>SUMIF([1]Sheet1!$AB:$AB,E2269,[1]Sheet1!$AA:$AA)</f>
        <v>#VALUE!</v>
      </c>
      <c r="AP2269" s="100">
        <f t="shared" si="535"/>
        <v>1</v>
      </c>
      <c r="AQ2269" s="97">
        <f t="shared" si="536"/>
        <v>0</v>
      </c>
      <c r="AR2269" s="100">
        <f t="shared" si="537"/>
        <v>0</v>
      </c>
      <c r="AS2269" s="101">
        <f t="shared" si="538"/>
        <v>1</v>
      </c>
      <c r="AT2269" s="100">
        <v>0.14925084221825036</v>
      </c>
      <c r="AU2269" s="108">
        <f t="shared" si="539"/>
        <v>0</v>
      </c>
    </row>
    <row r="2270" spans="1:47" hidden="1">
      <c r="A2270" s="21">
        <v>44927</v>
      </c>
      <c r="B2270" s="23" t="s">
        <v>13</v>
      </c>
      <c r="C2270" s="23" t="s">
        <v>2186</v>
      </c>
      <c r="D2270" s="23" t="s">
        <v>2640</v>
      </c>
      <c r="E2270" s="23">
        <v>1002050877</v>
      </c>
      <c r="F2270" s="23">
        <v>0</v>
      </c>
      <c r="G2270" s="23">
        <v>1079213</v>
      </c>
      <c r="H2270" s="37" t="s">
        <v>16</v>
      </c>
      <c r="I2270" s="4" t="s">
        <v>3512</v>
      </c>
      <c r="J2270" s="4" t="s">
        <v>3512</v>
      </c>
      <c r="K2270" s="24">
        <v>0</v>
      </c>
      <c r="L2270" s="24">
        <v>0</v>
      </c>
      <c r="M2270" s="29">
        <v>0</v>
      </c>
      <c r="N2270" s="29">
        <v>1</v>
      </c>
      <c r="O2270" s="29">
        <v>0</v>
      </c>
      <c r="P2270" s="29">
        <v>0</v>
      </c>
      <c r="Q2270" s="29">
        <v>0</v>
      </c>
      <c r="R2270" s="28">
        <v>0</v>
      </c>
      <c r="S2270" s="28">
        <v>0</v>
      </c>
      <c r="T2270" s="28">
        <v>0</v>
      </c>
      <c r="U2270" s="28">
        <v>0</v>
      </c>
      <c r="V2270" s="29">
        <v>0</v>
      </c>
      <c r="W2270" s="29">
        <v>0</v>
      </c>
      <c r="X2270" s="32">
        <f t="shared" si="525"/>
        <v>0</v>
      </c>
      <c r="Y2270" s="33">
        <f t="shared" si="526"/>
        <v>0</v>
      </c>
      <c r="Z2270" s="33">
        <f t="shared" si="527"/>
        <v>0</v>
      </c>
      <c r="AA2270" s="33">
        <f t="shared" si="528"/>
        <v>0</v>
      </c>
      <c r="AB2270" s="5">
        <v>0</v>
      </c>
      <c r="AC2270" s="6">
        <v>1181637.6499999999</v>
      </c>
      <c r="AD2270" s="32">
        <v>1</v>
      </c>
      <c r="AE2270" s="67" t="str">
        <f t="shared" si="529"/>
        <v/>
      </c>
      <c r="AF2270" s="70">
        <f>IF(C2270=Sheet6!$E$3,Sheet6!$E$4,IF('January 2023'!C2270=Sheet6!$F$3,Sheet6!$F$4,IF('January 2023'!C2270=Sheet6!$G$3,Sheet6!$G$4,IF('January 2023'!C2270=Sheet6!$H$3,Sheet6!$H$4,IF('January 2023'!C2270=Sheet6!$I$3,Sheet6!$I$4,IF('January 2023'!C2270=Sheet6!$J$3,Sheet6!$J$4,IF('January 2023'!C2270=Sheet6!$K$3,Sheet6!$K$4,IF('January 2023'!C2270=Sheet6!$L$3,Sheet6!$L$4))))))))</f>
        <v>0.14925084221825036</v>
      </c>
      <c r="AG2270" s="74">
        <f t="shared" si="530"/>
        <v>0</v>
      </c>
      <c r="AH2270" s="71">
        <v>0.8286</v>
      </c>
      <c r="AI2270" s="72">
        <f t="shared" si="531"/>
        <v>0</v>
      </c>
      <c r="AJ2270" s="73">
        <f t="shared" si="532"/>
        <v>0</v>
      </c>
      <c r="AK2270" s="73">
        <v>0.59410548800096008</v>
      </c>
      <c r="AL2270" s="95">
        <f t="shared" si="533"/>
        <v>0</v>
      </c>
      <c r="AM2270" s="107">
        <v>0</v>
      </c>
      <c r="AN2270" s="98">
        <f t="shared" si="534"/>
        <v>0</v>
      </c>
      <c r="AO2270" s="99" t="e">
        <f>SUMIF([1]Sheet1!$AB:$AB,E2270,[1]Sheet1!$AA:$AA)</f>
        <v>#VALUE!</v>
      </c>
      <c r="AP2270" s="100">
        <f t="shared" si="535"/>
        <v>1</v>
      </c>
      <c r="AQ2270" s="97">
        <f t="shared" si="536"/>
        <v>0</v>
      </c>
      <c r="AR2270" s="100">
        <f t="shared" si="537"/>
        <v>0</v>
      </c>
      <c r="AS2270" s="101">
        <f t="shared" si="538"/>
        <v>1</v>
      </c>
      <c r="AT2270" s="100">
        <v>0.14925084221825036</v>
      </c>
      <c r="AU2270" s="108">
        <f t="shared" si="539"/>
        <v>0</v>
      </c>
    </row>
    <row r="2271" spans="1:47" hidden="1">
      <c r="A2271" s="21">
        <v>44927</v>
      </c>
      <c r="B2271" s="23" t="s">
        <v>13</v>
      </c>
      <c r="C2271" s="23" t="s">
        <v>2186</v>
      </c>
      <c r="D2271" s="23" t="s">
        <v>2639</v>
      </c>
      <c r="E2271" s="23">
        <v>1002050892</v>
      </c>
      <c r="F2271" s="23">
        <v>0</v>
      </c>
      <c r="G2271" s="23">
        <v>1079213</v>
      </c>
      <c r="H2271" s="37" t="s">
        <v>16</v>
      </c>
      <c r="I2271" s="4" t="s">
        <v>3512</v>
      </c>
      <c r="J2271" s="4" t="s">
        <v>3512</v>
      </c>
      <c r="K2271" s="24">
        <v>0</v>
      </c>
      <c r="L2271" s="24">
        <v>0</v>
      </c>
      <c r="M2271" s="29">
        <v>0</v>
      </c>
      <c r="N2271" s="29">
        <v>1</v>
      </c>
      <c r="O2271" s="29">
        <v>0</v>
      </c>
      <c r="P2271" s="29">
        <v>0</v>
      </c>
      <c r="Q2271" s="29">
        <v>0</v>
      </c>
      <c r="R2271" s="28">
        <v>0</v>
      </c>
      <c r="S2271" s="28">
        <v>0</v>
      </c>
      <c r="T2271" s="28">
        <v>0</v>
      </c>
      <c r="U2271" s="28">
        <v>0</v>
      </c>
      <c r="V2271" s="29">
        <v>0</v>
      </c>
      <c r="W2271" s="29">
        <v>0</v>
      </c>
      <c r="X2271" s="32">
        <f t="shared" si="525"/>
        <v>0</v>
      </c>
      <c r="Y2271" s="33">
        <f t="shared" si="526"/>
        <v>0</v>
      </c>
      <c r="Z2271" s="33">
        <f t="shared" si="527"/>
        <v>0</v>
      </c>
      <c r="AA2271" s="33">
        <f t="shared" si="528"/>
        <v>0</v>
      </c>
      <c r="AB2271" s="5">
        <v>0</v>
      </c>
      <c r="AC2271" s="6">
        <v>1438174.72</v>
      </c>
      <c r="AD2271" s="32">
        <v>1</v>
      </c>
      <c r="AE2271" s="67" t="str">
        <f t="shared" si="529"/>
        <v/>
      </c>
      <c r="AF2271" s="70">
        <f>IF(C2271=Sheet6!$E$3,Sheet6!$E$4,IF('January 2023'!C2271=Sheet6!$F$3,Sheet6!$F$4,IF('January 2023'!C2271=Sheet6!$G$3,Sheet6!$G$4,IF('January 2023'!C2271=Sheet6!$H$3,Sheet6!$H$4,IF('January 2023'!C2271=Sheet6!$I$3,Sheet6!$I$4,IF('January 2023'!C2271=Sheet6!$J$3,Sheet6!$J$4,IF('January 2023'!C2271=Sheet6!$K$3,Sheet6!$K$4,IF('January 2023'!C2271=Sheet6!$L$3,Sheet6!$L$4))))))))</f>
        <v>0.14925084221825036</v>
      </c>
      <c r="AG2271" s="74">
        <f t="shared" si="530"/>
        <v>0</v>
      </c>
      <c r="AH2271" s="71">
        <v>0.8286</v>
      </c>
      <c r="AI2271" s="72">
        <f t="shared" si="531"/>
        <v>0</v>
      </c>
      <c r="AJ2271" s="73">
        <f t="shared" si="532"/>
        <v>0</v>
      </c>
      <c r="AK2271" s="73">
        <v>0.59410548800096008</v>
      </c>
      <c r="AL2271" s="95">
        <f t="shared" si="533"/>
        <v>0</v>
      </c>
      <c r="AM2271" s="107">
        <v>0</v>
      </c>
      <c r="AN2271" s="98">
        <f t="shared" si="534"/>
        <v>0</v>
      </c>
      <c r="AO2271" s="99" t="e">
        <f>SUMIF([1]Sheet1!$AB:$AB,E2271,[1]Sheet1!$AA:$AA)</f>
        <v>#VALUE!</v>
      </c>
      <c r="AP2271" s="100">
        <f t="shared" si="535"/>
        <v>1</v>
      </c>
      <c r="AQ2271" s="97">
        <f t="shared" si="536"/>
        <v>0</v>
      </c>
      <c r="AR2271" s="100">
        <f t="shared" si="537"/>
        <v>0</v>
      </c>
      <c r="AS2271" s="101">
        <f t="shared" si="538"/>
        <v>1</v>
      </c>
      <c r="AT2271" s="100">
        <v>0.14925084221825036</v>
      </c>
      <c r="AU2271" s="108">
        <f t="shared" si="539"/>
        <v>0</v>
      </c>
    </row>
    <row r="2272" spans="1:47" hidden="1">
      <c r="A2272" s="21">
        <v>44927</v>
      </c>
      <c r="B2272" s="22" t="s">
        <v>13</v>
      </c>
      <c r="C2272" s="22" t="s">
        <v>2186</v>
      </c>
      <c r="D2272" s="22" t="s">
        <v>3443</v>
      </c>
      <c r="E2272" s="22">
        <v>1003258422</v>
      </c>
      <c r="F2272" s="23">
        <v>0</v>
      </c>
      <c r="G2272" s="22">
        <v>1078952</v>
      </c>
      <c r="H2272" s="36" t="s">
        <v>16</v>
      </c>
      <c r="I2272" s="4" t="s">
        <v>3512</v>
      </c>
      <c r="J2272" s="4" t="s">
        <v>3512</v>
      </c>
      <c r="K2272" s="24">
        <v>0</v>
      </c>
      <c r="L2272" s="25">
        <v>0</v>
      </c>
      <c r="M2272" s="26">
        <v>0</v>
      </c>
      <c r="N2272" s="26">
        <v>0</v>
      </c>
      <c r="O2272" s="26">
        <v>2</v>
      </c>
      <c r="P2272" s="26">
        <v>0</v>
      </c>
      <c r="Q2272" s="26">
        <v>0</v>
      </c>
      <c r="R2272" s="27">
        <v>0</v>
      </c>
      <c r="S2272" s="27">
        <v>0</v>
      </c>
      <c r="T2272" s="28">
        <v>0</v>
      </c>
      <c r="U2272" s="27">
        <v>0</v>
      </c>
      <c r="V2272" s="29">
        <v>0</v>
      </c>
      <c r="W2272" s="26">
        <v>0</v>
      </c>
      <c r="X2272" s="30">
        <f t="shared" si="525"/>
        <v>2</v>
      </c>
      <c r="Y2272" s="31">
        <f t="shared" si="526"/>
        <v>0</v>
      </c>
      <c r="Z2272" s="31">
        <f t="shared" si="527"/>
        <v>0</v>
      </c>
      <c r="AA2272" s="31">
        <f t="shared" si="528"/>
        <v>0</v>
      </c>
      <c r="AB2272" s="5">
        <v>0</v>
      </c>
      <c r="AC2272" s="6">
        <v>0</v>
      </c>
      <c r="AD2272" s="30">
        <v>0</v>
      </c>
      <c r="AE2272" s="67">
        <f t="shared" si="529"/>
        <v>0</v>
      </c>
      <c r="AF2272" s="70">
        <f>IF(C2272=Sheet6!$E$3,Sheet6!$E$4,IF('January 2023'!C2272=Sheet6!$F$3,Sheet6!$F$4,IF('January 2023'!C2272=Sheet6!$G$3,Sheet6!$G$4,IF('January 2023'!C2272=Sheet6!$H$3,Sheet6!$H$4,IF('January 2023'!C2272=Sheet6!$I$3,Sheet6!$I$4,IF('January 2023'!C2272=Sheet6!$J$3,Sheet6!$J$4,IF('January 2023'!C2272=Sheet6!$K$3,Sheet6!$K$4,IF('January 2023'!C2272=Sheet6!$L$3,Sheet6!$L$4))))))))</f>
        <v>0.14925084221825036</v>
      </c>
      <c r="AG2272" s="74">
        <f t="shared" si="530"/>
        <v>0</v>
      </c>
      <c r="AH2272" s="71">
        <v>0.8286</v>
      </c>
      <c r="AI2272" s="72">
        <f t="shared" si="531"/>
        <v>0</v>
      </c>
      <c r="AJ2272" s="73">
        <f t="shared" si="532"/>
        <v>0</v>
      </c>
      <c r="AK2272" s="73">
        <v>0.59410548800096008</v>
      </c>
      <c r="AL2272" s="95">
        <f t="shared" si="533"/>
        <v>0</v>
      </c>
      <c r="AM2272" s="107">
        <v>0</v>
      </c>
      <c r="AN2272" s="98">
        <f t="shared" si="534"/>
        <v>0</v>
      </c>
      <c r="AO2272" s="99" t="e">
        <f>SUMIF([1]Sheet1!$AB:$AB,E2272,[1]Sheet1!$AA:$AA)</f>
        <v>#VALUE!</v>
      </c>
      <c r="AP2272" s="100">
        <f t="shared" si="535"/>
        <v>1</v>
      </c>
      <c r="AQ2272" s="97">
        <f t="shared" si="536"/>
        <v>0</v>
      </c>
      <c r="AR2272" s="100">
        <f t="shared" si="537"/>
        <v>0</v>
      </c>
      <c r="AS2272" s="101">
        <f t="shared" si="538"/>
        <v>1</v>
      </c>
      <c r="AT2272" s="100">
        <v>0.14925084221825036</v>
      </c>
      <c r="AU2272" s="108">
        <f t="shared" si="539"/>
        <v>0</v>
      </c>
    </row>
    <row r="2273" spans="1:47" hidden="1">
      <c r="A2273" s="21">
        <v>44927</v>
      </c>
      <c r="B2273" s="23" t="s">
        <v>13</v>
      </c>
      <c r="C2273" s="23" t="s">
        <v>2186</v>
      </c>
      <c r="D2273" s="23" t="s">
        <v>2458</v>
      </c>
      <c r="E2273" s="23">
        <v>1006007807</v>
      </c>
      <c r="F2273" s="23">
        <v>0</v>
      </c>
      <c r="G2273" s="23">
        <v>1070920</v>
      </c>
      <c r="H2273" s="37" t="s">
        <v>20</v>
      </c>
      <c r="I2273" s="4" t="s">
        <v>3512</v>
      </c>
      <c r="J2273" s="4" t="s">
        <v>3512</v>
      </c>
      <c r="K2273" s="24">
        <v>11500</v>
      </c>
      <c r="L2273" s="24">
        <v>11500</v>
      </c>
      <c r="M2273" s="29">
        <v>1</v>
      </c>
      <c r="N2273" s="29">
        <v>0</v>
      </c>
      <c r="O2273" s="29">
        <v>0</v>
      </c>
      <c r="P2273" s="29">
        <v>11500</v>
      </c>
      <c r="Q2273" s="29">
        <v>0</v>
      </c>
      <c r="R2273" s="28">
        <v>736274.61</v>
      </c>
      <c r="S2273" s="28">
        <v>0</v>
      </c>
      <c r="T2273" s="28">
        <v>736274.61</v>
      </c>
      <c r="U2273" s="28">
        <v>0</v>
      </c>
      <c r="V2273" s="29">
        <v>1</v>
      </c>
      <c r="W2273" s="29">
        <v>0</v>
      </c>
      <c r="X2273" s="32">
        <f t="shared" si="525"/>
        <v>1</v>
      </c>
      <c r="Y2273" s="33">
        <f t="shared" si="526"/>
        <v>11500</v>
      </c>
      <c r="Z2273" s="33">
        <f t="shared" si="527"/>
        <v>736274.61</v>
      </c>
      <c r="AA2273" s="33">
        <f t="shared" si="528"/>
        <v>736274.61</v>
      </c>
      <c r="AB2273" s="5">
        <v>1</v>
      </c>
      <c r="AC2273" s="6">
        <v>518645.31</v>
      </c>
      <c r="AD2273" s="32">
        <v>0</v>
      </c>
      <c r="AE2273" s="67">
        <f t="shared" si="529"/>
        <v>1</v>
      </c>
      <c r="AF2273" s="70">
        <f>IF(C2273=Sheet6!$E$3,Sheet6!$E$4,IF('January 2023'!C2273=Sheet6!$F$3,Sheet6!$F$4,IF('January 2023'!C2273=Sheet6!$G$3,Sheet6!$G$4,IF('January 2023'!C2273=Sheet6!$H$3,Sheet6!$H$4,IF('January 2023'!C2273=Sheet6!$I$3,Sheet6!$I$4,IF('January 2023'!C2273=Sheet6!$J$3,Sheet6!$J$4,IF('January 2023'!C2273=Sheet6!$K$3,Sheet6!$K$4,IF('January 2023'!C2273=Sheet6!$L$3,Sheet6!$L$4))))))))</f>
        <v>0.14925084221825036</v>
      </c>
      <c r="AG2273" s="74">
        <f t="shared" si="530"/>
        <v>1</v>
      </c>
      <c r="AH2273" s="71">
        <v>0.8286</v>
      </c>
      <c r="AI2273" s="72">
        <f t="shared" si="531"/>
        <v>1</v>
      </c>
      <c r="AJ2273" s="73">
        <f t="shared" si="532"/>
        <v>1</v>
      </c>
      <c r="AK2273" s="73">
        <v>0.59410548800096008</v>
      </c>
      <c r="AL2273" s="95">
        <f t="shared" si="533"/>
        <v>1</v>
      </c>
      <c r="AM2273" s="107">
        <v>0</v>
      </c>
      <c r="AN2273" s="98">
        <f t="shared" si="534"/>
        <v>0</v>
      </c>
      <c r="AO2273" s="99" t="e">
        <f>SUMIF([1]Sheet1!$AB:$AB,E2273,[1]Sheet1!$AA:$AA)</f>
        <v>#VALUE!</v>
      </c>
      <c r="AP2273" s="100">
        <f t="shared" si="535"/>
        <v>1</v>
      </c>
      <c r="AQ2273" s="97">
        <f t="shared" si="536"/>
        <v>0</v>
      </c>
      <c r="AR2273" s="100">
        <f t="shared" si="537"/>
        <v>1</v>
      </c>
      <c r="AS2273" s="101">
        <f t="shared" si="538"/>
        <v>0</v>
      </c>
      <c r="AT2273" s="100">
        <v>0.14925084221825036</v>
      </c>
      <c r="AU2273" s="108">
        <f t="shared" si="539"/>
        <v>1</v>
      </c>
    </row>
    <row r="2274" spans="1:47" hidden="1">
      <c r="A2274" s="21">
        <v>44927</v>
      </c>
      <c r="B2274" s="22" t="s">
        <v>13</v>
      </c>
      <c r="C2274" s="22" t="s">
        <v>2186</v>
      </c>
      <c r="D2274" s="22" t="s">
        <v>2510</v>
      </c>
      <c r="E2274" s="22">
        <v>1006002209</v>
      </c>
      <c r="F2274" s="23">
        <v>0</v>
      </c>
      <c r="G2274" s="22">
        <v>1079209</v>
      </c>
      <c r="H2274" s="36" t="s">
        <v>20</v>
      </c>
      <c r="I2274" s="4" t="s">
        <v>3512</v>
      </c>
      <c r="J2274" s="4" t="s">
        <v>3512</v>
      </c>
      <c r="K2274" s="24">
        <v>4002</v>
      </c>
      <c r="L2274" s="25">
        <v>4002</v>
      </c>
      <c r="M2274" s="26">
        <v>1</v>
      </c>
      <c r="N2274" s="26">
        <v>1</v>
      </c>
      <c r="O2274" s="26">
        <v>0</v>
      </c>
      <c r="P2274" s="26">
        <v>4002</v>
      </c>
      <c r="Q2274" s="26">
        <v>0</v>
      </c>
      <c r="R2274" s="27">
        <v>256223.57</v>
      </c>
      <c r="S2274" s="27">
        <v>0</v>
      </c>
      <c r="T2274" s="28">
        <v>255000</v>
      </c>
      <c r="U2274" s="27">
        <v>0</v>
      </c>
      <c r="V2274" s="29">
        <v>1</v>
      </c>
      <c r="W2274" s="26">
        <v>0</v>
      </c>
      <c r="X2274" s="30">
        <f t="shared" si="525"/>
        <v>1</v>
      </c>
      <c r="Y2274" s="31">
        <f t="shared" si="526"/>
        <v>4002</v>
      </c>
      <c r="Z2274" s="31">
        <f t="shared" si="527"/>
        <v>256223.57</v>
      </c>
      <c r="AA2274" s="31">
        <f t="shared" si="528"/>
        <v>255000</v>
      </c>
      <c r="AB2274" s="5">
        <v>1</v>
      </c>
      <c r="AC2274" s="6">
        <v>299218.45</v>
      </c>
      <c r="AD2274" s="30">
        <v>0</v>
      </c>
      <c r="AE2274" s="67">
        <f t="shared" si="529"/>
        <v>1</v>
      </c>
      <c r="AF2274" s="70">
        <f>IF(C2274=Sheet6!$E$3,Sheet6!$E$4,IF('January 2023'!C2274=Sheet6!$F$3,Sheet6!$F$4,IF('January 2023'!C2274=Sheet6!$G$3,Sheet6!$G$4,IF('January 2023'!C2274=Sheet6!$H$3,Sheet6!$H$4,IF('January 2023'!C2274=Sheet6!$I$3,Sheet6!$I$4,IF('January 2023'!C2274=Sheet6!$J$3,Sheet6!$J$4,IF('January 2023'!C2274=Sheet6!$K$3,Sheet6!$K$4,IF('January 2023'!C2274=Sheet6!$L$3,Sheet6!$L$4))))))))</f>
        <v>0.14925084221825036</v>
      </c>
      <c r="AG2274" s="74">
        <f t="shared" si="530"/>
        <v>1</v>
      </c>
      <c r="AH2274" s="71">
        <v>0.8286</v>
      </c>
      <c r="AI2274" s="72">
        <f t="shared" si="531"/>
        <v>1</v>
      </c>
      <c r="AJ2274" s="73">
        <f t="shared" si="532"/>
        <v>1</v>
      </c>
      <c r="AK2274" s="73">
        <v>0.59410548800096008</v>
      </c>
      <c r="AL2274" s="95">
        <f t="shared" si="533"/>
        <v>1</v>
      </c>
      <c r="AM2274" s="107">
        <v>0</v>
      </c>
      <c r="AN2274" s="98">
        <f t="shared" si="534"/>
        <v>0</v>
      </c>
      <c r="AO2274" s="99" t="e">
        <f>SUMIF([1]Sheet1!$AB:$AB,E2274,[1]Sheet1!$AA:$AA)</f>
        <v>#VALUE!</v>
      </c>
      <c r="AP2274" s="100">
        <f t="shared" si="535"/>
        <v>1</v>
      </c>
      <c r="AQ2274" s="97">
        <f t="shared" si="536"/>
        <v>0</v>
      </c>
      <c r="AR2274" s="100">
        <f t="shared" si="537"/>
        <v>0.99522460014119696</v>
      </c>
      <c r="AS2274" s="101">
        <f t="shared" si="538"/>
        <v>4.7753998588030422E-3</v>
      </c>
      <c r="AT2274" s="100">
        <v>0.14925084221825036</v>
      </c>
      <c r="AU2274" s="108">
        <f t="shared" si="539"/>
        <v>1</v>
      </c>
    </row>
    <row r="2275" spans="1:47" hidden="1">
      <c r="A2275" s="21">
        <v>44927</v>
      </c>
      <c r="B2275" s="22" t="s">
        <v>13</v>
      </c>
      <c r="C2275" s="22" t="s">
        <v>2186</v>
      </c>
      <c r="D2275" s="22" t="s">
        <v>2643</v>
      </c>
      <c r="E2275" s="22">
        <v>1002050478</v>
      </c>
      <c r="F2275" s="23">
        <v>0</v>
      </c>
      <c r="G2275" s="22">
        <v>1079209</v>
      </c>
      <c r="H2275" s="36" t="s">
        <v>20</v>
      </c>
      <c r="I2275" s="4" t="s">
        <v>3512</v>
      </c>
      <c r="J2275" s="4" t="s">
        <v>3512</v>
      </c>
      <c r="K2275" s="24">
        <v>0</v>
      </c>
      <c r="L2275" s="25">
        <v>0</v>
      </c>
      <c r="M2275" s="26">
        <v>0</v>
      </c>
      <c r="N2275" s="26">
        <v>1</v>
      </c>
      <c r="O2275" s="26">
        <v>0</v>
      </c>
      <c r="P2275" s="26">
        <v>0</v>
      </c>
      <c r="Q2275" s="26">
        <v>0</v>
      </c>
      <c r="R2275" s="27">
        <v>0</v>
      </c>
      <c r="S2275" s="27">
        <v>0</v>
      </c>
      <c r="T2275" s="28">
        <v>0</v>
      </c>
      <c r="U2275" s="27">
        <v>0</v>
      </c>
      <c r="V2275" s="29">
        <v>0</v>
      </c>
      <c r="W2275" s="26">
        <v>0</v>
      </c>
      <c r="X2275" s="30">
        <f t="shared" si="525"/>
        <v>0</v>
      </c>
      <c r="Y2275" s="31">
        <f t="shared" si="526"/>
        <v>0</v>
      </c>
      <c r="Z2275" s="31">
        <f t="shared" si="527"/>
        <v>0</v>
      </c>
      <c r="AA2275" s="31">
        <f t="shared" si="528"/>
        <v>0</v>
      </c>
      <c r="AB2275" s="5">
        <v>0</v>
      </c>
      <c r="AC2275" s="6">
        <v>-37606.019999999997</v>
      </c>
      <c r="AD2275" s="30">
        <v>1</v>
      </c>
      <c r="AE2275" s="67" t="str">
        <f t="shared" si="529"/>
        <v/>
      </c>
      <c r="AF2275" s="70">
        <f>IF(C2275=Sheet6!$E$3,Sheet6!$E$4,IF('January 2023'!C2275=Sheet6!$F$3,Sheet6!$F$4,IF('January 2023'!C2275=Sheet6!$G$3,Sheet6!$G$4,IF('January 2023'!C2275=Sheet6!$H$3,Sheet6!$H$4,IF('January 2023'!C2275=Sheet6!$I$3,Sheet6!$I$4,IF('January 2023'!C2275=Sheet6!$J$3,Sheet6!$J$4,IF('January 2023'!C2275=Sheet6!$K$3,Sheet6!$K$4,IF('January 2023'!C2275=Sheet6!$L$3,Sheet6!$L$4))))))))</f>
        <v>0.14925084221825036</v>
      </c>
      <c r="AG2275" s="74">
        <f t="shared" si="530"/>
        <v>0</v>
      </c>
      <c r="AH2275" s="71">
        <v>0.8286</v>
      </c>
      <c r="AI2275" s="72">
        <f t="shared" si="531"/>
        <v>0</v>
      </c>
      <c r="AJ2275" s="73">
        <f t="shared" si="532"/>
        <v>0</v>
      </c>
      <c r="AK2275" s="73">
        <v>0.59410548800096008</v>
      </c>
      <c r="AL2275" s="95">
        <f t="shared" si="533"/>
        <v>0</v>
      </c>
      <c r="AM2275" s="107">
        <v>0</v>
      </c>
      <c r="AN2275" s="98">
        <f t="shared" si="534"/>
        <v>0</v>
      </c>
      <c r="AO2275" s="99" t="e">
        <f>SUMIF([1]Sheet1!$AB:$AB,E2275,[1]Sheet1!$AA:$AA)</f>
        <v>#VALUE!</v>
      </c>
      <c r="AP2275" s="100">
        <f t="shared" si="535"/>
        <v>1</v>
      </c>
      <c r="AQ2275" s="97">
        <f t="shared" si="536"/>
        <v>0</v>
      </c>
      <c r="AR2275" s="100">
        <f t="shared" si="537"/>
        <v>0</v>
      </c>
      <c r="AS2275" s="101">
        <f t="shared" si="538"/>
        <v>1</v>
      </c>
      <c r="AT2275" s="100">
        <v>0.14925084221825036</v>
      </c>
      <c r="AU2275" s="108">
        <f t="shared" si="539"/>
        <v>0</v>
      </c>
    </row>
    <row r="2276" spans="1:47" hidden="1">
      <c r="A2276" s="21">
        <v>44927</v>
      </c>
      <c r="B2276" s="23" t="s">
        <v>13</v>
      </c>
      <c r="C2276" s="23" t="s">
        <v>2186</v>
      </c>
      <c r="D2276" s="23" t="s">
        <v>2642</v>
      </c>
      <c r="E2276" s="23">
        <v>1002050881</v>
      </c>
      <c r="F2276" s="23">
        <v>0</v>
      </c>
      <c r="G2276" s="23">
        <v>1079209</v>
      </c>
      <c r="H2276" s="37" t="s">
        <v>20</v>
      </c>
      <c r="I2276" s="4" t="s">
        <v>3512</v>
      </c>
      <c r="J2276" s="4" t="s">
        <v>3512</v>
      </c>
      <c r="K2276" s="24">
        <v>0</v>
      </c>
      <c r="L2276" s="24">
        <v>0</v>
      </c>
      <c r="M2276" s="29">
        <v>0</v>
      </c>
      <c r="N2276" s="29">
        <v>1</v>
      </c>
      <c r="O2276" s="29">
        <v>0</v>
      </c>
      <c r="P2276" s="29">
        <v>0</v>
      </c>
      <c r="Q2276" s="29">
        <v>0</v>
      </c>
      <c r="R2276" s="28">
        <v>0</v>
      </c>
      <c r="S2276" s="28">
        <v>0</v>
      </c>
      <c r="T2276" s="28">
        <v>0</v>
      </c>
      <c r="U2276" s="28">
        <v>0</v>
      </c>
      <c r="V2276" s="29">
        <v>0</v>
      </c>
      <c r="W2276" s="29">
        <v>0</v>
      </c>
      <c r="X2276" s="32">
        <f t="shared" si="525"/>
        <v>0</v>
      </c>
      <c r="Y2276" s="33">
        <f t="shared" si="526"/>
        <v>0</v>
      </c>
      <c r="Z2276" s="33">
        <f t="shared" si="527"/>
        <v>0</v>
      </c>
      <c r="AA2276" s="33">
        <f t="shared" si="528"/>
        <v>0</v>
      </c>
      <c r="AB2276" s="5">
        <v>0</v>
      </c>
      <c r="AC2276" s="6">
        <v>273526.21999999997</v>
      </c>
      <c r="AD2276" s="32">
        <v>1</v>
      </c>
      <c r="AE2276" s="67" t="str">
        <f t="shared" si="529"/>
        <v/>
      </c>
      <c r="AF2276" s="70">
        <f>IF(C2276=Sheet6!$E$3,Sheet6!$E$4,IF('January 2023'!C2276=Sheet6!$F$3,Sheet6!$F$4,IF('January 2023'!C2276=Sheet6!$G$3,Sheet6!$G$4,IF('January 2023'!C2276=Sheet6!$H$3,Sheet6!$H$4,IF('January 2023'!C2276=Sheet6!$I$3,Sheet6!$I$4,IF('January 2023'!C2276=Sheet6!$J$3,Sheet6!$J$4,IF('January 2023'!C2276=Sheet6!$K$3,Sheet6!$K$4,IF('January 2023'!C2276=Sheet6!$L$3,Sheet6!$L$4))))))))</f>
        <v>0.14925084221825036</v>
      </c>
      <c r="AG2276" s="74">
        <f t="shared" si="530"/>
        <v>0</v>
      </c>
      <c r="AH2276" s="71">
        <v>0.8286</v>
      </c>
      <c r="AI2276" s="72">
        <f t="shared" si="531"/>
        <v>0</v>
      </c>
      <c r="AJ2276" s="73">
        <f t="shared" si="532"/>
        <v>0</v>
      </c>
      <c r="AK2276" s="73">
        <v>0.59410548800096008</v>
      </c>
      <c r="AL2276" s="95">
        <f t="shared" si="533"/>
        <v>0</v>
      </c>
      <c r="AM2276" s="107">
        <v>0</v>
      </c>
      <c r="AN2276" s="98">
        <f t="shared" si="534"/>
        <v>0</v>
      </c>
      <c r="AO2276" s="99" t="e">
        <f>SUMIF([1]Sheet1!$AB:$AB,E2276,[1]Sheet1!$AA:$AA)</f>
        <v>#VALUE!</v>
      </c>
      <c r="AP2276" s="100">
        <f t="shared" si="535"/>
        <v>1</v>
      </c>
      <c r="AQ2276" s="97">
        <f t="shared" si="536"/>
        <v>0</v>
      </c>
      <c r="AR2276" s="100">
        <f t="shared" si="537"/>
        <v>0</v>
      </c>
      <c r="AS2276" s="101">
        <f t="shared" si="538"/>
        <v>1</v>
      </c>
      <c r="AT2276" s="100">
        <v>0.14925084221825036</v>
      </c>
      <c r="AU2276" s="108">
        <f t="shared" si="539"/>
        <v>0</v>
      </c>
    </row>
    <row r="2277" spans="1:47" hidden="1">
      <c r="A2277" s="21">
        <v>44927</v>
      </c>
      <c r="B2277" s="22" t="s">
        <v>13</v>
      </c>
      <c r="C2277" s="22" t="s">
        <v>2186</v>
      </c>
      <c r="D2277" s="22" t="s">
        <v>2641</v>
      </c>
      <c r="E2277" s="22">
        <v>1002050894</v>
      </c>
      <c r="F2277" s="23">
        <v>0</v>
      </c>
      <c r="G2277" s="22">
        <v>1070924</v>
      </c>
      <c r="H2277" s="36" t="s">
        <v>20</v>
      </c>
      <c r="I2277" s="4" t="s">
        <v>3512</v>
      </c>
      <c r="J2277" s="4" t="s">
        <v>3512</v>
      </c>
      <c r="K2277" s="24">
        <v>0</v>
      </c>
      <c r="L2277" s="25">
        <v>0</v>
      </c>
      <c r="M2277" s="26">
        <v>0</v>
      </c>
      <c r="N2277" s="26">
        <v>1</v>
      </c>
      <c r="O2277" s="26">
        <v>0</v>
      </c>
      <c r="P2277" s="26">
        <v>0</v>
      </c>
      <c r="Q2277" s="26">
        <v>0</v>
      </c>
      <c r="R2277" s="27">
        <v>0</v>
      </c>
      <c r="S2277" s="27">
        <v>0</v>
      </c>
      <c r="T2277" s="28">
        <v>0</v>
      </c>
      <c r="U2277" s="27">
        <v>0</v>
      </c>
      <c r="V2277" s="29">
        <v>0</v>
      </c>
      <c r="W2277" s="26">
        <v>0</v>
      </c>
      <c r="X2277" s="30">
        <f t="shared" si="525"/>
        <v>0</v>
      </c>
      <c r="Y2277" s="31">
        <f t="shared" si="526"/>
        <v>0</v>
      </c>
      <c r="Z2277" s="31">
        <f t="shared" si="527"/>
        <v>0</v>
      </c>
      <c r="AA2277" s="31">
        <f t="shared" si="528"/>
        <v>0</v>
      </c>
      <c r="AB2277" s="5">
        <v>0</v>
      </c>
      <c r="AC2277" s="6">
        <v>0</v>
      </c>
      <c r="AD2277" s="30">
        <v>1</v>
      </c>
      <c r="AE2277" s="67" t="str">
        <f t="shared" si="529"/>
        <v/>
      </c>
      <c r="AF2277" s="70">
        <f>IF(C2277=Sheet6!$E$3,Sheet6!$E$4,IF('January 2023'!C2277=Sheet6!$F$3,Sheet6!$F$4,IF('January 2023'!C2277=Sheet6!$G$3,Sheet6!$G$4,IF('January 2023'!C2277=Sheet6!$H$3,Sheet6!$H$4,IF('January 2023'!C2277=Sheet6!$I$3,Sheet6!$I$4,IF('January 2023'!C2277=Sheet6!$J$3,Sheet6!$J$4,IF('January 2023'!C2277=Sheet6!$K$3,Sheet6!$K$4,IF('January 2023'!C2277=Sheet6!$L$3,Sheet6!$L$4))))))))</f>
        <v>0.14925084221825036</v>
      </c>
      <c r="AG2277" s="74">
        <f t="shared" si="530"/>
        <v>0</v>
      </c>
      <c r="AH2277" s="71">
        <v>0.8286</v>
      </c>
      <c r="AI2277" s="72">
        <f t="shared" si="531"/>
        <v>0</v>
      </c>
      <c r="AJ2277" s="73">
        <f t="shared" si="532"/>
        <v>0</v>
      </c>
      <c r="AK2277" s="73">
        <v>0.59410548800096008</v>
      </c>
      <c r="AL2277" s="95">
        <f t="shared" si="533"/>
        <v>0</v>
      </c>
      <c r="AM2277" s="107">
        <v>0</v>
      </c>
      <c r="AN2277" s="98">
        <f t="shared" si="534"/>
        <v>0</v>
      </c>
      <c r="AO2277" s="99" t="e">
        <f>SUMIF([1]Sheet1!$AB:$AB,E2277,[1]Sheet1!$AA:$AA)</f>
        <v>#VALUE!</v>
      </c>
      <c r="AP2277" s="100">
        <f t="shared" si="535"/>
        <v>1</v>
      </c>
      <c r="AQ2277" s="97">
        <f t="shared" si="536"/>
        <v>0</v>
      </c>
      <c r="AR2277" s="100">
        <f t="shared" si="537"/>
        <v>0</v>
      </c>
      <c r="AS2277" s="101">
        <f t="shared" si="538"/>
        <v>1</v>
      </c>
      <c r="AT2277" s="100">
        <v>0.14925084221825036</v>
      </c>
      <c r="AU2277" s="108">
        <f t="shared" si="539"/>
        <v>0</v>
      </c>
    </row>
    <row r="2278" spans="1:47" hidden="1">
      <c r="A2278" s="21">
        <v>44927</v>
      </c>
      <c r="B2278" s="22" t="s">
        <v>13</v>
      </c>
      <c r="C2278" s="22" t="s">
        <v>2186</v>
      </c>
      <c r="D2278" s="22" t="s">
        <v>2195</v>
      </c>
      <c r="E2278" s="22">
        <v>1002049556</v>
      </c>
      <c r="F2278" s="23" t="s">
        <v>15</v>
      </c>
      <c r="G2278" s="22">
        <v>1079576</v>
      </c>
      <c r="H2278" s="36" t="s">
        <v>16</v>
      </c>
      <c r="I2278" s="4" t="s">
        <v>3512</v>
      </c>
      <c r="J2278" s="4" t="s">
        <v>3512</v>
      </c>
      <c r="K2278" s="24" t="s">
        <v>18</v>
      </c>
      <c r="L2278" s="25">
        <v>0</v>
      </c>
      <c r="M2278" s="26">
        <v>1</v>
      </c>
      <c r="N2278" s="26">
        <v>1</v>
      </c>
      <c r="O2278" s="26">
        <v>0</v>
      </c>
      <c r="P2278" s="26">
        <v>24410</v>
      </c>
      <c r="Q2278" s="26">
        <v>0</v>
      </c>
      <c r="R2278" s="27">
        <v>1784904.28</v>
      </c>
      <c r="S2278" s="27">
        <v>0</v>
      </c>
      <c r="T2278" s="28">
        <v>0</v>
      </c>
      <c r="U2278" s="27">
        <v>0</v>
      </c>
      <c r="V2278" s="29">
        <v>0</v>
      </c>
      <c r="W2278" s="26">
        <v>0</v>
      </c>
      <c r="X2278" s="30">
        <f t="shared" si="525"/>
        <v>1</v>
      </c>
      <c r="Y2278" s="31">
        <f t="shared" si="526"/>
        <v>24410</v>
      </c>
      <c r="Z2278" s="31">
        <f t="shared" si="527"/>
        <v>1784904.28</v>
      </c>
      <c r="AA2278" s="31">
        <f t="shared" si="528"/>
        <v>0</v>
      </c>
      <c r="AB2278" s="5">
        <v>0</v>
      </c>
      <c r="AC2278" s="6">
        <v>4619083.7300000004</v>
      </c>
      <c r="AD2278" s="30">
        <v>0</v>
      </c>
      <c r="AE2278" s="67">
        <f t="shared" si="529"/>
        <v>0</v>
      </c>
      <c r="AF2278" s="70">
        <f>IF(C2278=Sheet6!$E$3,Sheet6!$E$4,IF('January 2023'!C2278=Sheet6!$F$3,Sheet6!$F$4,IF('January 2023'!C2278=Sheet6!$G$3,Sheet6!$G$4,IF('January 2023'!C2278=Sheet6!$H$3,Sheet6!$H$4,IF('January 2023'!C2278=Sheet6!$I$3,Sheet6!$I$4,IF('January 2023'!C2278=Sheet6!$J$3,Sheet6!$J$4,IF('January 2023'!C2278=Sheet6!$K$3,Sheet6!$K$4,IF('January 2023'!C2278=Sheet6!$L$3,Sheet6!$L$4))))))))</f>
        <v>0.14925084221825036</v>
      </c>
      <c r="AG2278" s="74">
        <f t="shared" si="530"/>
        <v>0</v>
      </c>
      <c r="AH2278" s="71">
        <v>0.8286</v>
      </c>
      <c r="AI2278" s="72">
        <f t="shared" si="531"/>
        <v>0</v>
      </c>
      <c r="AJ2278" s="73">
        <f t="shared" si="532"/>
        <v>0</v>
      </c>
      <c r="AK2278" s="73">
        <v>0.59410548800096008</v>
      </c>
      <c r="AL2278" s="95">
        <f t="shared" si="533"/>
        <v>0</v>
      </c>
      <c r="AM2278" s="107">
        <v>0</v>
      </c>
      <c r="AN2278" s="98">
        <f t="shared" si="534"/>
        <v>0</v>
      </c>
      <c r="AO2278" s="99" t="e">
        <f>SUMIF([1]Sheet1!$AB:$AB,E2278,[1]Sheet1!$AA:$AA)</f>
        <v>#VALUE!</v>
      </c>
      <c r="AP2278" s="100">
        <f t="shared" si="535"/>
        <v>1</v>
      </c>
      <c r="AQ2278" s="97">
        <f t="shared" si="536"/>
        <v>0</v>
      </c>
      <c r="AR2278" s="100">
        <f t="shared" si="537"/>
        <v>0</v>
      </c>
      <c r="AS2278" s="101">
        <f t="shared" si="538"/>
        <v>1</v>
      </c>
      <c r="AT2278" s="100">
        <v>0.14925084221825036</v>
      </c>
      <c r="AU2278" s="108">
        <f t="shared" si="539"/>
        <v>0</v>
      </c>
    </row>
    <row r="2279" spans="1:47" hidden="1">
      <c r="A2279" s="21">
        <v>44927</v>
      </c>
      <c r="B2279" s="23" t="s">
        <v>13</v>
      </c>
      <c r="C2279" s="23" t="s">
        <v>2186</v>
      </c>
      <c r="D2279" s="23" t="s">
        <v>2189</v>
      </c>
      <c r="E2279" s="23">
        <v>1002050139</v>
      </c>
      <c r="F2279" s="23" t="s">
        <v>15</v>
      </c>
      <c r="G2279" s="23">
        <v>1079213</v>
      </c>
      <c r="H2279" s="37" t="s">
        <v>16</v>
      </c>
      <c r="I2279" s="4" t="s">
        <v>3512</v>
      </c>
      <c r="J2279" s="4" t="s">
        <v>3512</v>
      </c>
      <c r="K2279" s="24" t="s">
        <v>18</v>
      </c>
      <c r="L2279" s="25">
        <v>0</v>
      </c>
      <c r="M2279" s="29">
        <v>0</v>
      </c>
      <c r="N2279" s="29">
        <v>1</v>
      </c>
      <c r="O2279" s="29">
        <v>0</v>
      </c>
      <c r="P2279" s="29">
        <v>0</v>
      </c>
      <c r="Q2279" s="29">
        <v>0</v>
      </c>
      <c r="R2279" s="28">
        <v>0</v>
      </c>
      <c r="S2279" s="28">
        <v>0</v>
      </c>
      <c r="T2279" s="28">
        <v>0</v>
      </c>
      <c r="U2279" s="28">
        <v>0</v>
      </c>
      <c r="V2279" s="29">
        <v>0</v>
      </c>
      <c r="W2279" s="29">
        <v>0</v>
      </c>
      <c r="X2279" s="32">
        <f t="shared" si="525"/>
        <v>0</v>
      </c>
      <c r="Y2279" s="33">
        <f t="shared" si="526"/>
        <v>0</v>
      </c>
      <c r="Z2279" s="33">
        <f t="shared" si="527"/>
        <v>0</v>
      </c>
      <c r="AA2279" s="33">
        <f t="shared" si="528"/>
        <v>0</v>
      </c>
      <c r="AB2279" s="5">
        <v>0</v>
      </c>
      <c r="AC2279" s="6">
        <v>0</v>
      </c>
      <c r="AD2279" s="32">
        <v>1</v>
      </c>
      <c r="AE2279" s="67" t="str">
        <f t="shared" si="529"/>
        <v/>
      </c>
      <c r="AF2279" s="70">
        <f>IF(C2279=Sheet6!$E$3,Sheet6!$E$4,IF('January 2023'!C2279=Sheet6!$F$3,Sheet6!$F$4,IF('January 2023'!C2279=Sheet6!$G$3,Sheet6!$G$4,IF('January 2023'!C2279=Sheet6!$H$3,Sheet6!$H$4,IF('January 2023'!C2279=Sheet6!$I$3,Sheet6!$I$4,IF('January 2023'!C2279=Sheet6!$J$3,Sheet6!$J$4,IF('January 2023'!C2279=Sheet6!$K$3,Sheet6!$K$4,IF('January 2023'!C2279=Sheet6!$L$3,Sheet6!$L$4))))))))</f>
        <v>0.14925084221825036</v>
      </c>
      <c r="AG2279" s="74">
        <f t="shared" si="530"/>
        <v>0</v>
      </c>
      <c r="AH2279" s="71">
        <v>0.8286</v>
      </c>
      <c r="AI2279" s="72">
        <f t="shared" si="531"/>
        <v>0</v>
      </c>
      <c r="AJ2279" s="73">
        <f t="shared" si="532"/>
        <v>0</v>
      </c>
      <c r="AK2279" s="73">
        <v>0.59410548800096008</v>
      </c>
      <c r="AL2279" s="95">
        <f t="shared" si="533"/>
        <v>0</v>
      </c>
      <c r="AM2279" s="107">
        <v>0</v>
      </c>
      <c r="AN2279" s="98">
        <f t="shared" si="534"/>
        <v>0</v>
      </c>
      <c r="AO2279" s="99" t="e">
        <f>SUMIF([1]Sheet1!$AB:$AB,E2279,[1]Sheet1!$AA:$AA)</f>
        <v>#VALUE!</v>
      </c>
      <c r="AP2279" s="100">
        <f t="shared" si="535"/>
        <v>1</v>
      </c>
      <c r="AQ2279" s="97">
        <f t="shared" si="536"/>
        <v>0</v>
      </c>
      <c r="AR2279" s="100">
        <f t="shared" si="537"/>
        <v>0</v>
      </c>
      <c r="AS2279" s="101">
        <f t="shared" si="538"/>
        <v>1</v>
      </c>
      <c r="AT2279" s="100">
        <v>0.14925084221825036</v>
      </c>
      <c r="AU2279" s="108">
        <f t="shared" si="539"/>
        <v>0</v>
      </c>
    </row>
    <row r="2280" spans="1:47" hidden="1">
      <c r="A2280" s="21">
        <v>44927</v>
      </c>
      <c r="B2280" s="23" t="s">
        <v>13</v>
      </c>
      <c r="C2280" s="23" t="s">
        <v>2186</v>
      </c>
      <c r="D2280" s="23" t="s">
        <v>2194</v>
      </c>
      <c r="E2280" s="23">
        <v>1002050686</v>
      </c>
      <c r="F2280" s="23" t="s">
        <v>15</v>
      </c>
      <c r="G2280" s="23">
        <v>1079568</v>
      </c>
      <c r="H2280" s="37" t="s">
        <v>16</v>
      </c>
      <c r="I2280" s="4" t="s">
        <v>3512</v>
      </c>
      <c r="J2280" s="4" t="s">
        <v>3512</v>
      </c>
      <c r="K2280" s="24" t="s">
        <v>18</v>
      </c>
      <c r="L2280" s="25">
        <v>0</v>
      </c>
      <c r="M2280" s="29">
        <v>0</v>
      </c>
      <c r="N2280" s="29">
        <v>1</v>
      </c>
      <c r="O2280" s="29">
        <v>0</v>
      </c>
      <c r="P2280" s="29">
        <v>0</v>
      </c>
      <c r="Q2280" s="29">
        <v>0</v>
      </c>
      <c r="R2280" s="28">
        <v>0</v>
      </c>
      <c r="S2280" s="28">
        <v>0</v>
      </c>
      <c r="T2280" s="28">
        <v>0</v>
      </c>
      <c r="U2280" s="28">
        <v>0</v>
      </c>
      <c r="V2280" s="29">
        <v>0</v>
      </c>
      <c r="W2280" s="29">
        <v>0</v>
      </c>
      <c r="X2280" s="32">
        <f t="shared" si="525"/>
        <v>0</v>
      </c>
      <c r="Y2280" s="33">
        <f t="shared" si="526"/>
        <v>0</v>
      </c>
      <c r="Z2280" s="33">
        <f t="shared" si="527"/>
        <v>0</v>
      </c>
      <c r="AA2280" s="33">
        <f t="shared" si="528"/>
        <v>0</v>
      </c>
      <c r="AB2280" s="5">
        <v>0</v>
      </c>
      <c r="AC2280" s="6">
        <v>0</v>
      </c>
      <c r="AD2280" s="32">
        <v>1</v>
      </c>
      <c r="AE2280" s="67" t="str">
        <f t="shared" si="529"/>
        <v/>
      </c>
      <c r="AF2280" s="70">
        <f>IF(C2280=Sheet6!$E$3,Sheet6!$E$4,IF('January 2023'!C2280=Sheet6!$F$3,Sheet6!$F$4,IF('January 2023'!C2280=Sheet6!$G$3,Sheet6!$G$4,IF('January 2023'!C2280=Sheet6!$H$3,Sheet6!$H$4,IF('January 2023'!C2280=Sheet6!$I$3,Sheet6!$I$4,IF('January 2023'!C2280=Sheet6!$J$3,Sheet6!$J$4,IF('January 2023'!C2280=Sheet6!$K$3,Sheet6!$K$4,IF('January 2023'!C2280=Sheet6!$L$3,Sheet6!$L$4))))))))</f>
        <v>0.14925084221825036</v>
      </c>
      <c r="AG2280" s="74">
        <f t="shared" si="530"/>
        <v>0</v>
      </c>
      <c r="AH2280" s="71">
        <v>0.8286</v>
      </c>
      <c r="AI2280" s="72">
        <f t="shared" si="531"/>
        <v>0</v>
      </c>
      <c r="AJ2280" s="73">
        <f t="shared" si="532"/>
        <v>0</v>
      </c>
      <c r="AK2280" s="73">
        <v>0.59410548800096008</v>
      </c>
      <c r="AL2280" s="95">
        <f t="shared" si="533"/>
        <v>0</v>
      </c>
      <c r="AM2280" s="107">
        <v>0</v>
      </c>
      <c r="AN2280" s="98">
        <f t="shared" si="534"/>
        <v>0</v>
      </c>
      <c r="AO2280" s="99" t="e">
        <f>SUMIF([1]Sheet1!$AB:$AB,E2280,[1]Sheet1!$AA:$AA)</f>
        <v>#VALUE!</v>
      </c>
      <c r="AP2280" s="100">
        <f t="shared" si="535"/>
        <v>1</v>
      </c>
      <c r="AQ2280" s="97">
        <f t="shared" si="536"/>
        <v>0</v>
      </c>
      <c r="AR2280" s="100">
        <f t="shared" si="537"/>
        <v>0</v>
      </c>
      <c r="AS2280" s="101">
        <f t="shared" si="538"/>
        <v>1</v>
      </c>
      <c r="AT2280" s="100">
        <v>0.14925084221825036</v>
      </c>
      <c r="AU2280" s="108">
        <f t="shared" si="539"/>
        <v>0</v>
      </c>
    </row>
    <row r="2281" spans="1:47" hidden="1">
      <c r="A2281" s="21">
        <v>44927</v>
      </c>
      <c r="B2281" s="22" t="s">
        <v>13</v>
      </c>
      <c r="C2281" s="22" t="s">
        <v>2186</v>
      </c>
      <c r="D2281" s="22" t="s">
        <v>2187</v>
      </c>
      <c r="E2281" s="22">
        <v>1002050693</v>
      </c>
      <c r="F2281" s="23" t="s">
        <v>15</v>
      </c>
      <c r="G2281" s="22">
        <v>1065347</v>
      </c>
      <c r="H2281" s="36" t="s">
        <v>16</v>
      </c>
      <c r="I2281" s="4" t="s">
        <v>3512</v>
      </c>
      <c r="J2281" s="4" t="s">
        <v>3512</v>
      </c>
      <c r="K2281" s="24" t="s">
        <v>18</v>
      </c>
      <c r="L2281" s="25">
        <v>0</v>
      </c>
      <c r="M2281" s="26">
        <v>0</v>
      </c>
      <c r="N2281" s="26">
        <v>1</v>
      </c>
      <c r="O2281" s="26">
        <v>0</v>
      </c>
      <c r="P2281" s="26">
        <v>0</v>
      </c>
      <c r="Q2281" s="26">
        <v>0</v>
      </c>
      <c r="R2281" s="27">
        <v>0</v>
      </c>
      <c r="S2281" s="27">
        <v>0</v>
      </c>
      <c r="T2281" s="28">
        <v>0</v>
      </c>
      <c r="U2281" s="27">
        <v>0</v>
      </c>
      <c r="V2281" s="29">
        <v>0</v>
      </c>
      <c r="W2281" s="26">
        <v>0</v>
      </c>
      <c r="X2281" s="30">
        <f t="shared" si="525"/>
        <v>0</v>
      </c>
      <c r="Y2281" s="31">
        <f t="shared" si="526"/>
        <v>0</v>
      </c>
      <c r="Z2281" s="31">
        <f t="shared" si="527"/>
        <v>0</v>
      </c>
      <c r="AA2281" s="31">
        <f t="shared" si="528"/>
        <v>0</v>
      </c>
      <c r="AB2281" s="5">
        <v>0</v>
      </c>
      <c r="AC2281" s="6">
        <v>-9387.7199999999993</v>
      </c>
      <c r="AD2281" s="30">
        <v>1</v>
      </c>
      <c r="AE2281" s="67" t="str">
        <f t="shared" si="529"/>
        <v/>
      </c>
      <c r="AF2281" s="70">
        <f>IF(C2281=Sheet6!$E$3,Sheet6!$E$4,IF('January 2023'!C2281=Sheet6!$F$3,Sheet6!$F$4,IF('January 2023'!C2281=Sheet6!$G$3,Sheet6!$G$4,IF('January 2023'!C2281=Sheet6!$H$3,Sheet6!$H$4,IF('January 2023'!C2281=Sheet6!$I$3,Sheet6!$I$4,IF('January 2023'!C2281=Sheet6!$J$3,Sheet6!$J$4,IF('January 2023'!C2281=Sheet6!$K$3,Sheet6!$K$4,IF('January 2023'!C2281=Sheet6!$L$3,Sheet6!$L$4))))))))</f>
        <v>0.14925084221825036</v>
      </c>
      <c r="AG2281" s="74">
        <f t="shared" si="530"/>
        <v>0</v>
      </c>
      <c r="AH2281" s="71">
        <v>0.8286</v>
      </c>
      <c r="AI2281" s="72">
        <f t="shared" si="531"/>
        <v>0</v>
      </c>
      <c r="AJ2281" s="73">
        <f t="shared" si="532"/>
        <v>0</v>
      </c>
      <c r="AK2281" s="73">
        <v>0.59410548800096008</v>
      </c>
      <c r="AL2281" s="95">
        <f t="shared" si="533"/>
        <v>0</v>
      </c>
      <c r="AM2281" s="107">
        <v>0</v>
      </c>
      <c r="AN2281" s="98">
        <f t="shared" si="534"/>
        <v>0</v>
      </c>
      <c r="AO2281" s="99" t="e">
        <f>SUMIF([1]Sheet1!$AB:$AB,E2281,[1]Sheet1!$AA:$AA)</f>
        <v>#VALUE!</v>
      </c>
      <c r="AP2281" s="100">
        <f t="shared" si="535"/>
        <v>1</v>
      </c>
      <c r="AQ2281" s="97">
        <f t="shared" si="536"/>
        <v>0</v>
      </c>
      <c r="AR2281" s="100">
        <f t="shared" si="537"/>
        <v>0</v>
      </c>
      <c r="AS2281" s="101">
        <f t="shared" si="538"/>
        <v>1</v>
      </c>
      <c r="AT2281" s="100">
        <v>0.14925084221825036</v>
      </c>
      <c r="AU2281" s="108">
        <f t="shared" si="539"/>
        <v>0</v>
      </c>
    </row>
    <row r="2282" spans="1:47" hidden="1">
      <c r="A2282" s="21">
        <v>44927</v>
      </c>
      <c r="B2282" s="22" t="s">
        <v>13</v>
      </c>
      <c r="C2282" s="22" t="s">
        <v>2186</v>
      </c>
      <c r="D2282" s="22" t="s">
        <v>2190</v>
      </c>
      <c r="E2282" s="22">
        <v>1002050770</v>
      </c>
      <c r="F2282" s="23" t="s">
        <v>15</v>
      </c>
      <c r="G2282" s="22">
        <v>1079564</v>
      </c>
      <c r="H2282" s="36" t="s">
        <v>16</v>
      </c>
      <c r="I2282" s="4" t="s">
        <v>3512</v>
      </c>
      <c r="J2282" s="4" t="s">
        <v>3512</v>
      </c>
      <c r="K2282" s="24" t="s">
        <v>18</v>
      </c>
      <c r="L2282" s="25">
        <v>0</v>
      </c>
      <c r="M2282" s="26">
        <v>0</v>
      </c>
      <c r="N2282" s="26">
        <v>0</v>
      </c>
      <c r="O2282" s="26">
        <v>0</v>
      </c>
      <c r="P2282" s="26">
        <v>0</v>
      </c>
      <c r="Q2282" s="26">
        <v>0</v>
      </c>
      <c r="R2282" s="27">
        <v>0</v>
      </c>
      <c r="S2282" s="27">
        <v>0</v>
      </c>
      <c r="T2282" s="28">
        <v>0</v>
      </c>
      <c r="U2282" s="27">
        <v>0</v>
      </c>
      <c r="V2282" s="29">
        <v>0</v>
      </c>
      <c r="W2282" s="26">
        <v>0</v>
      </c>
      <c r="X2282" s="30">
        <f t="shared" si="525"/>
        <v>0</v>
      </c>
      <c r="Y2282" s="31">
        <f t="shared" si="526"/>
        <v>0</v>
      </c>
      <c r="Z2282" s="31">
        <f t="shared" si="527"/>
        <v>0</v>
      </c>
      <c r="AA2282" s="31">
        <f t="shared" si="528"/>
        <v>0</v>
      </c>
      <c r="AB2282" s="5">
        <v>0</v>
      </c>
      <c r="AC2282" s="6">
        <v>19813.5</v>
      </c>
      <c r="AD2282" s="30">
        <v>1</v>
      </c>
      <c r="AE2282" s="67" t="str">
        <f t="shared" si="529"/>
        <v/>
      </c>
      <c r="AF2282" s="70">
        <f>IF(C2282=Sheet6!$E$3,Sheet6!$E$4,IF('January 2023'!C2282=Sheet6!$F$3,Sheet6!$F$4,IF('January 2023'!C2282=Sheet6!$G$3,Sheet6!$G$4,IF('January 2023'!C2282=Sheet6!$H$3,Sheet6!$H$4,IF('January 2023'!C2282=Sheet6!$I$3,Sheet6!$I$4,IF('January 2023'!C2282=Sheet6!$J$3,Sheet6!$J$4,IF('January 2023'!C2282=Sheet6!$K$3,Sheet6!$K$4,IF('January 2023'!C2282=Sheet6!$L$3,Sheet6!$L$4))))))))</f>
        <v>0.14925084221825036</v>
      </c>
      <c r="AG2282" s="74">
        <f t="shared" si="530"/>
        <v>0</v>
      </c>
      <c r="AH2282" s="71">
        <v>0.8286</v>
      </c>
      <c r="AI2282" s="72">
        <f t="shared" si="531"/>
        <v>0</v>
      </c>
      <c r="AJ2282" s="73">
        <f t="shared" si="532"/>
        <v>0</v>
      </c>
      <c r="AK2282" s="73">
        <v>0.59410548800096008</v>
      </c>
      <c r="AL2282" s="95">
        <f t="shared" si="533"/>
        <v>0</v>
      </c>
      <c r="AM2282" s="107">
        <v>0</v>
      </c>
      <c r="AN2282" s="98">
        <f t="shared" si="534"/>
        <v>0</v>
      </c>
      <c r="AO2282" s="99" t="e">
        <f>SUMIF([1]Sheet1!$AB:$AB,E2282,[1]Sheet1!$AA:$AA)</f>
        <v>#VALUE!</v>
      </c>
      <c r="AP2282" s="100">
        <f t="shared" si="535"/>
        <v>1</v>
      </c>
      <c r="AQ2282" s="97">
        <f t="shared" si="536"/>
        <v>0</v>
      </c>
      <c r="AR2282" s="100">
        <f t="shared" si="537"/>
        <v>0</v>
      </c>
      <c r="AS2282" s="101">
        <f t="shared" si="538"/>
        <v>1</v>
      </c>
      <c r="AT2282" s="100">
        <v>0.14925084221825036</v>
      </c>
      <c r="AU2282" s="108">
        <f t="shared" si="539"/>
        <v>0</v>
      </c>
    </row>
    <row r="2283" spans="1:47" hidden="1">
      <c r="A2283" s="21">
        <v>44927</v>
      </c>
      <c r="B2283" s="22" t="s">
        <v>13</v>
      </c>
      <c r="C2283" s="22" t="s">
        <v>2186</v>
      </c>
      <c r="D2283" s="22" t="s">
        <v>3444</v>
      </c>
      <c r="E2283" s="22">
        <v>1002050775</v>
      </c>
      <c r="F2283" s="23" t="s">
        <v>15</v>
      </c>
      <c r="G2283" s="22">
        <v>1079576</v>
      </c>
      <c r="H2283" s="36" t="s">
        <v>16</v>
      </c>
      <c r="I2283" s="4" t="s">
        <v>3512</v>
      </c>
      <c r="J2283" s="4" t="s">
        <v>3512</v>
      </c>
      <c r="K2283" s="24" t="s">
        <v>18</v>
      </c>
      <c r="L2283" s="25">
        <v>0</v>
      </c>
      <c r="M2283" s="26">
        <v>0</v>
      </c>
      <c r="N2283" s="26">
        <v>0</v>
      </c>
      <c r="O2283" s="26">
        <v>0</v>
      </c>
      <c r="P2283" s="26">
        <v>0</v>
      </c>
      <c r="Q2283" s="26">
        <v>0</v>
      </c>
      <c r="R2283" s="27">
        <v>0</v>
      </c>
      <c r="S2283" s="27">
        <v>0</v>
      </c>
      <c r="T2283" s="28">
        <v>0</v>
      </c>
      <c r="U2283" s="27">
        <v>0</v>
      </c>
      <c r="V2283" s="29">
        <v>0</v>
      </c>
      <c r="W2283" s="26">
        <v>0</v>
      </c>
      <c r="X2283" s="30">
        <f t="shared" si="525"/>
        <v>0</v>
      </c>
      <c r="Y2283" s="31">
        <f t="shared" si="526"/>
        <v>0</v>
      </c>
      <c r="Z2283" s="31">
        <f t="shared" si="527"/>
        <v>0</v>
      </c>
      <c r="AA2283" s="31">
        <f t="shared" si="528"/>
        <v>0</v>
      </c>
      <c r="AB2283" s="5">
        <v>0</v>
      </c>
      <c r="AC2283" s="6">
        <v>268397.2</v>
      </c>
      <c r="AD2283" s="30">
        <v>1</v>
      </c>
      <c r="AE2283" s="67" t="str">
        <f t="shared" si="529"/>
        <v/>
      </c>
      <c r="AF2283" s="70">
        <f>IF(C2283=Sheet6!$E$3,Sheet6!$E$4,IF('January 2023'!C2283=Sheet6!$F$3,Sheet6!$F$4,IF('January 2023'!C2283=Sheet6!$G$3,Sheet6!$G$4,IF('January 2023'!C2283=Sheet6!$H$3,Sheet6!$H$4,IF('January 2023'!C2283=Sheet6!$I$3,Sheet6!$I$4,IF('January 2023'!C2283=Sheet6!$J$3,Sheet6!$J$4,IF('January 2023'!C2283=Sheet6!$K$3,Sheet6!$K$4,IF('January 2023'!C2283=Sheet6!$L$3,Sheet6!$L$4))))))))</f>
        <v>0.14925084221825036</v>
      </c>
      <c r="AG2283" s="74">
        <f t="shared" si="530"/>
        <v>0</v>
      </c>
      <c r="AH2283" s="71">
        <v>0.8286</v>
      </c>
      <c r="AI2283" s="72">
        <f t="shared" si="531"/>
        <v>0</v>
      </c>
      <c r="AJ2283" s="73">
        <f t="shared" si="532"/>
        <v>0</v>
      </c>
      <c r="AK2283" s="73">
        <v>0.59410548800096008</v>
      </c>
      <c r="AL2283" s="95">
        <f t="shared" si="533"/>
        <v>0</v>
      </c>
      <c r="AM2283" s="107">
        <v>0</v>
      </c>
      <c r="AN2283" s="98">
        <f t="shared" si="534"/>
        <v>0</v>
      </c>
      <c r="AO2283" s="99" t="e">
        <f>SUMIF([1]Sheet1!$AB:$AB,E2283,[1]Sheet1!$AA:$AA)</f>
        <v>#VALUE!</v>
      </c>
      <c r="AP2283" s="100">
        <f t="shared" si="535"/>
        <v>1</v>
      </c>
      <c r="AQ2283" s="97">
        <f t="shared" si="536"/>
        <v>0</v>
      </c>
      <c r="AR2283" s="100">
        <f t="shared" si="537"/>
        <v>0</v>
      </c>
      <c r="AS2283" s="101">
        <f t="shared" si="538"/>
        <v>1</v>
      </c>
      <c r="AT2283" s="100">
        <v>0.14925084221825036</v>
      </c>
      <c r="AU2283" s="108">
        <f t="shared" si="539"/>
        <v>0</v>
      </c>
    </row>
    <row r="2284" spans="1:47" hidden="1">
      <c r="A2284" s="21">
        <v>44927</v>
      </c>
      <c r="B2284" s="23" t="s">
        <v>13</v>
      </c>
      <c r="C2284" s="23" t="s">
        <v>2186</v>
      </c>
      <c r="D2284" s="23" t="s">
        <v>2188</v>
      </c>
      <c r="E2284" s="23">
        <v>1002050779</v>
      </c>
      <c r="F2284" s="23" t="s">
        <v>15</v>
      </c>
      <c r="G2284" s="23">
        <v>1069446</v>
      </c>
      <c r="H2284" s="37" t="s">
        <v>16</v>
      </c>
      <c r="I2284" s="4" t="s">
        <v>3512</v>
      </c>
      <c r="J2284" s="4" t="s">
        <v>3512</v>
      </c>
      <c r="K2284" s="24" t="s">
        <v>18</v>
      </c>
      <c r="L2284" s="25">
        <v>0</v>
      </c>
      <c r="M2284" s="29">
        <v>0</v>
      </c>
      <c r="N2284" s="29">
        <v>0</v>
      </c>
      <c r="O2284" s="29">
        <v>0</v>
      </c>
      <c r="P2284" s="29">
        <v>0</v>
      </c>
      <c r="Q2284" s="29">
        <v>0</v>
      </c>
      <c r="R2284" s="28">
        <v>0</v>
      </c>
      <c r="S2284" s="28">
        <v>0</v>
      </c>
      <c r="T2284" s="28">
        <v>0</v>
      </c>
      <c r="U2284" s="28">
        <v>0</v>
      </c>
      <c r="V2284" s="29">
        <v>0</v>
      </c>
      <c r="W2284" s="29">
        <v>0</v>
      </c>
      <c r="X2284" s="32">
        <f t="shared" si="525"/>
        <v>0</v>
      </c>
      <c r="Y2284" s="33">
        <f t="shared" si="526"/>
        <v>0</v>
      </c>
      <c r="Z2284" s="33">
        <f t="shared" si="527"/>
        <v>0</v>
      </c>
      <c r="AA2284" s="33">
        <f t="shared" si="528"/>
        <v>0</v>
      </c>
      <c r="AB2284" s="5">
        <v>0</v>
      </c>
      <c r="AC2284" s="6">
        <v>2173140.2799999998</v>
      </c>
      <c r="AD2284" s="32">
        <v>1</v>
      </c>
      <c r="AE2284" s="67" t="str">
        <f t="shared" si="529"/>
        <v/>
      </c>
      <c r="AF2284" s="70">
        <f>IF(C2284=Sheet6!$E$3,Sheet6!$E$4,IF('January 2023'!C2284=Sheet6!$F$3,Sheet6!$F$4,IF('January 2023'!C2284=Sheet6!$G$3,Sheet6!$G$4,IF('January 2023'!C2284=Sheet6!$H$3,Sheet6!$H$4,IF('January 2023'!C2284=Sheet6!$I$3,Sheet6!$I$4,IF('January 2023'!C2284=Sheet6!$J$3,Sheet6!$J$4,IF('January 2023'!C2284=Sheet6!$K$3,Sheet6!$K$4,IF('January 2023'!C2284=Sheet6!$L$3,Sheet6!$L$4))))))))</f>
        <v>0.14925084221825036</v>
      </c>
      <c r="AG2284" s="74">
        <f t="shared" si="530"/>
        <v>0</v>
      </c>
      <c r="AH2284" s="71">
        <v>0.8286</v>
      </c>
      <c r="AI2284" s="72">
        <f t="shared" si="531"/>
        <v>0</v>
      </c>
      <c r="AJ2284" s="73">
        <f t="shared" si="532"/>
        <v>0</v>
      </c>
      <c r="AK2284" s="73">
        <v>0.59410548800096008</v>
      </c>
      <c r="AL2284" s="95">
        <f t="shared" si="533"/>
        <v>0</v>
      </c>
      <c r="AM2284" s="107">
        <v>0</v>
      </c>
      <c r="AN2284" s="98">
        <f t="shared" si="534"/>
        <v>0</v>
      </c>
      <c r="AO2284" s="99" t="e">
        <f>SUMIF([1]Sheet1!$AB:$AB,E2284,[1]Sheet1!$AA:$AA)</f>
        <v>#VALUE!</v>
      </c>
      <c r="AP2284" s="100">
        <f t="shared" si="535"/>
        <v>1</v>
      </c>
      <c r="AQ2284" s="97">
        <f t="shared" si="536"/>
        <v>0</v>
      </c>
      <c r="AR2284" s="100">
        <f t="shared" si="537"/>
        <v>0</v>
      </c>
      <c r="AS2284" s="101">
        <f t="shared" si="538"/>
        <v>1</v>
      </c>
      <c r="AT2284" s="100">
        <v>0.14925084221825036</v>
      </c>
      <c r="AU2284" s="108">
        <f t="shared" si="539"/>
        <v>0</v>
      </c>
    </row>
    <row r="2285" spans="1:47" hidden="1">
      <c r="A2285" s="21">
        <v>44927</v>
      </c>
      <c r="B2285" s="23" t="s">
        <v>13</v>
      </c>
      <c r="C2285" s="23" t="s">
        <v>2186</v>
      </c>
      <c r="D2285" s="23" t="s">
        <v>3445</v>
      </c>
      <c r="E2285" s="23">
        <v>1002050849</v>
      </c>
      <c r="F2285" s="23" t="s">
        <v>15</v>
      </c>
      <c r="G2285" s="23">
        <v>1079576</v>
      </c>
      <c r="H2285" s="37" t="s">
        <v>16</v>
      </c>
      <c r="I2285" s="4" t="s">
        <v>3512</v>
      </c>
      <c r="J2285" s="4" t="s">
        <v>3512</v>
      </c>
      <c r="K2285" s="24" t="s">
        <v>18</v>
      </c>
      <c r="L2285" s="25">
        <v>0</v>
      </c>
      <c r="M2285" s="29">
        <v>0</v>
      </c>
      <c r="N2285" s="29">
        <v>1</v>
      </c>
      <c r="O2285" s="29">
        <v>0</v>
      </c>
      <c r="P2285" s="29">
        <v>0</v>
      </c>
      <c r="Q2285" s="29">
        <v>0</v>
      </c>
      <c r="R2285" s="28">
        <v>0</v>
      </c>
      <c r="S2285" s="28">
        <v>0</v>
      </c>
      <c r="T2285" s="28">
        <v>0</v>
      </c>
      <c r="U2285" s="28">
        <v>0</v>
      </c>
      <c r="V2285" s="29">
        <v>0</v>
      </c>
      <c r="W2285" s="29">
        <v>0</v>
      </c>
      <c r="X2285" s="32">
        <f t="shared" si="525"/>
        <v>0</v>
      </c>
      <c r="Y2285" s="33">
        <f t="shared" si="526"/>
        <v>0</v>
      </c>
      <c r="Z2285" s="33">
        <f t="shared" si="527"/>
        <v>0</v>
      </c>
      <c r="AA2285" s="33">
        <f t="shared" si="528"/>
        <v>0</v>
      </c>
      <c r="AB2285" s="5">
        <v>0</v>
      </c>
      <c r="AC2285" s="6">
        <v>2395130.4300000002</v>
      </c>
      <c r="AD2285" s="32">
        <v>1</v>
      </c>
      <c r="AE2285" s="67" t="str">
        <f t="shared" si="529"/>
        <v/>
      </c>
      <c r="AF2285" s="70">
        <f>IF(C2285=Sheet6!$E$3,Sheet6!$E$4,IF('January 2023'!C2285=Sheet6!$F$3,Sheet6!$F$4,IF('January 2023'!C2285=Sheet6!$G$3,Sheet6!$G$4,IF('January 2023'!C2285=Sheet6!$H$3,Sheet6!$H$4,IF('January 2023'!C2285=Sheet6!$I$3,Sheet6!$I$4,IF('January 2023'!C2285=Sheet6!$J$3,Sheet6!$J$4,IF('January 2023'!C2285=Sheet6!$K$3,Sheet6!$K$4,IF('January 2023'!C2285=Sheet6!$L$3,Sheet6!$L$4))))))))</f>
        <v>0.14925084221825036</v>
      </c>
      <c r="AG2285" s="74">
        <f t="shared" si="530"/>
        <v>0</v>
      </c>
      <c r="AH2285" s="71">
        <v>0.8286</v>
      </c>
      <c r="AI2285" s="72">
        <f t="shared" si="531"/>
        <v>0</v>
      </c>
      <c r="AJ2285" s="73">
        <f t="shared" si="532"/>
        <v>0</v>
      </c>
      <c r="AK2285" s="73">
        <v>0.59410548800096008</v>
      </c>
      <c r="AL2285" s="95">
        <f t="shared" si="533"/>
        <v>0</v>
      </c>
      <c r="AM2285" s="107">
        <v>0</v>
      </c>
      <c r="AN2285" s="98">
        <f t="shared" si="534"/>
        <v>0</v>
      </c>
      <c r="AO2285" s="99" t="e">
        <f>SUMIF([1]Sheet1!$AB:$AB,E2285,[1]Sheet1!$AA:$AA)</f>
        <v>#VALUE!</v>
      </c>
      <c r="AP2285" s="100">
        <f t="shared" si="535"/>
        <v>1</v>
      </c>
      <c r="AQ2285" s="97">
        <f t="shared" si="536"/>
        <v>0</v>
      </c>
      <c r="AR2285" s="100">
        <f t="shared" si="537"/>
        <v>0</v>
      </c>
      <c r="AS2285" s="101">
        <f t="shared" si="538"/>
        <v>1</v>
      </c>
      <c r="AT2285" s="100">
        <v>0.14925084221825036</v>
      </c>
      <c r="AU2285" s="108">
        <f t="shared" si="539"/>
        <v>0</v>
      </c>
    </row>
    <row r="2286" spans="1:47" hidden="1">
      <c r="A2286" s="21">
        <v>44927</v>
      </c>
      <c r="B2286" s="23" t="s">
        <v>13</v>
      </c>
      <c r="C2286" s="23" t="s">
        <v>2186</v>
      </c>
      <c r="D2286" s="23" t="s">
        <v>2192</v>
      </c>
      <c r="E2286" s="23">
        <v>1002050853</v>
      </c>
      <c r="F2286" s="23" t="s">
        <v>15</v>
      </c>
      <c r="G2286" s="23">
        <v>1079568</v>
      </c>
      <c r="H2286" s="37" t="s">
        <v>16</v>
      </c>
      <c r="I2286" s="4" t="s">
        <v>3512</v>
      </c>
      <c r="J2286" s="4" t="s">
        <v>3512</v>
      </c>
      <c r="K2286" s="24" t="s">
        <v>18</v>
      </c>
      <c r="L2286" s="25">
        <v>0</v>
      </c>
      <c r="M2286" s="29">
        <v>0</v>
      </c>
      <c r="N2286" s="29">
        <v>1</v>
      </c>
      <c r="O2286" s="29">
        <v>0</v>
      </c>
      <c r="P2286" s="29">
        <v>0</v>
      </c>
      <c r="Q2286" s="29">
        <v>0</v>
      </c>
      <c r="R2286" s="28">
        <v>0</v>
      </c>
      <c r="S2286" s="28">
        <v>0</v>
      </c>
      <c r="T2286" s="28">
        <v>0</v>
      </c>
      <c r="U2286" s="28">
        <v>0</v>
      </c>
      <c r="V2286" s="29">
        <v>0</v>
      </c>
      <c r="W2286" s="29">
        <v>0</v>
      </c>
      <c r="X2286" s="32">
        <f t="shared" si="525"/>
        <v>0</v>
      </c>
      <c r="Y2286" s="33">
        <f t="shared" si="526"/>
        <v>0</v>
      </c>
      <c r="Z2286" s="33">
        <f t="shared" si="527"/>
        <v>0</v>
      </c>
      <c r="AA2286" s="33">
        <f t="shared" si="528"/>
        <v>0</v>
      </c>
      <c r="AB2286" s="5">
        <v>0</v>
      </c>
      <c r="AC2286" s="6">
        <v>3456492.38</v>
      </c>
      <c r="AD2286" s="32">
        <v>1</v>
      </c>
      <c r="AE2286" s="67" t="str">
        <f t="shared" si="529"/>
        <v/>
      </c>
      <c r="AF2286" s="70">
        <f>IF(C2286=Sheet6!$E$3,Sheet6!$E$4,IF('January 2023'!C2286=Sheet6!$F$3,Sheet6!$F$4,IF('January 2023'!C2286=Sheet6!$G$3,Sheet6!$G$4,IF('January 2023'!C2286=Sheet6!$H$3,Sheet6!$H$4,IF('January 2023'!C2286=Sheet6!$I$3,Sheet6!$I$4,IF('January 2023'!C2286=Sheet6!$J$3,Sheet6!$J$4,IF('January 2023'!C2286=Sheet6!$K$3,Sheet6!$K$4,IF('January 2023'!C2286=Sheet6!$L$3,Sheet6!$L$4))))))))</f>
        <v>0.14925084221825036</v>
      </c>
      <c r="AG2286" s="74">
        <f t="shared" si="530"/>
        <v>0</v>
      </c>
      <c r="AH2286" s="71">
        <v>0.8286</v>
      </c>
      <c r="AI2286" s="72">
        <f t="shared" si="531"/>
        <v>0</v>
      </c>
      <c r="AJ2286" s="73">
        <f t="shared" si="532"/>
        <v>0</v>
      </c>
      <c r="AK2286" s="73">
        <v>0.59410548800096008</v>
      </c>
      <c r="AL2286" s="95">
        <f t="shared" si="533"/>
        <v>0</v>
      </c>
      <c r="AM2286" s="107">
        <v>0</v>
      </c>
      <c r="AN2286" s="98">
        <f t="shared" si="534"/>
        <v>0</v>
      </c>
      <c r="AO2286" s="99" t="e">
        <f>SUMIF([1]Sheet1!$AB:$AB,E2286,[1]Sheet1!$AA:$AA)</f>
        <v>#VALUE!</v>
      </c>
      <c r="AP2286" s="100">
        <f t="shared" si="535"/>
        <v>1</v>
      </c>
      <c r="AQ2286" s="97">
        <f t="shared" si="536"/>
        <v>0</v>
      </c>
      <c r="AR2286" s="100">
        <f t="shared" si="537"/>
        <v>0</v>
      </c>
      <c r="AS2286" s="101">
        <f t="shared" si="538"/>
        <v>1</v>
      </c>
      <c r="AT2286" s="100">
        <v>0.14925084221825036</v>
      </c>
      <c r="AU2286" s="108">
        <f t="shared" si="539"/>
        <v>0</v>
      </c>
    </row>
    <row r="2287" spans="1:47" hidden="1">
      <c r="A2287" s="21">
        <v>44927</v>
      </c>
      <c r="B2287" s="23" t="s">
        <v>13</v>
      </c>
      <c r="C2287" s="23" t="s">
        <v>2186</v>
      </c>
      <c r="D2287" s="23" t="s">
        <v>2193</v>
      </c>
      <c r="E2287" s="23">
        <v>1002050859</v>
      </c>
      <c r="F2287" s="23" t="s">
        <v>15</v>
      </c>
      <c r="G2287" s="23">
        <v>1079568</v>
      </c>
      <c r="H2287" s="37" t="s">
        <v>16</v>
      </c>
      <c r="I2287" s="4" t="s">
        <v>3512</v>
      </c>
      <c r="J2287" s="4" t="s">
        <v>3512</v>
      </c>
      <c r="K2287" s="24" t="s">
        <v>18</v>
      </c>
      <c r="L2287" s="25">
        <v>0</v>
      </c>
      <c r="M2287" s="29">
        <v>0</v>
      </c>
      <c r="N2287" s="29">
        <v>1</v>
      </c>
      <c r="O2287" s="29">
        <v>0</v>
      </c>
      <c r="P2287" s="29">
        <v>0</v>
      </c>
      <c r="Q2287" s="29">
        <v>0</v>
      </c>
      <c r="R2287" s="28">
        <v>0</v>
      </c>
      <c r="S2287" s="28">
        <v>0</v>
      </c>
      <c r="T2287" s="28">
        <v>0</v>
      </c>
      <c r="U2287" s="28">
        <v>0</v>
      </c>
      <c r="V2287" s="29">
        <v>0</v>
      </c>
      <c r="W2287" s="29">
        <v>0</v>
      </c>
      <c r="X2287" s="32">
        <f t="shared" si="525"/>
        <v>0</v>
      </c>
      <c r="Y2287" s="33">
        <f t="shared" si="526"/>
        <v>0</v>
      </c>
      <c r="Z2287" s="33">
        <f t="shared" si="527"/>
        <v>0</v>
      </c>
      <c r="AA2287" s="33">
        <f t="shared" si="528"/>
        <v>0</v>
      </c>
      <c r="AB2287" s="5">
        <v>0</v>
      </c>
      <c r="AC2287" s="6">
        <v>15057196.609999999</v>
      </c>
      <c r="AD2287" s="32">
        <v>1</v>
      </c>
      <c r="AE2287" s="67" t="str">
        <f t="shared" si="529"/>
        <v/>
      </c>
      <c r="AF2287" s="70">
        <f>IF(C2287=Sheet6!$E$3,Sheet6!$E$4,IF('January 2023'!C2287=Sheet6!$F$3,Sheet6!$F$4,IF('January 2023'!C2287=Sheet6!$G$3,Sheet6!$G$4,IF('January 2023'!C2287=Sheet6!$H$3,Sheet6!$H$4,IF('January 2023'!C2287=Sheet6!$I$3,Sheet6!$I$4,IF('January 2023'!C2287=Sheet6!$J$3,Sheet6!$J$4,IF('January 2023'!C2287=Sheet6!$K$3,Sheet6!$K$4,IF('January 2023'!C2287=Sheet6!$L$3,Sheet6!$L$4))))))))</f>
        <v>0.14925084221825036</v>
      </c>
      <c r="AG2287" s="74">
        <f t="shared" si="530"/>
        <v>0</v>
      </c>
      <c r="AH2287" s="71">
        <v>0.8286</v>
      </c>
      <c r="AI2287" s="72">
        <f t="shared" si="531"/>
        <v>0</v>
      </c>
      <c r="AJ2287" s="73">
        <f t="shared" si="532"/>
        <v>0</v>
      </c>
      <c r="AK2287" s="73">
        <v>0.59410548800096008</v>
      </c>
      <c r="AL2287" s="95">
        <f t="shared" si="533"/>
        <v>0</v>
      </c>
      <c r="AM2287" s="107">
        <v>0</v>
      </c>
      <c r="AN2287" s="98">
        <f t="shared" si="534"/>
        <v>0</v>
      </c>
      <c r="AO2287" s="99" t="e">
        <f>SUMIF([1]Sheet1!$AB:$AB,E2287,[1]Sheet1!$AA:$AA)</f>
        <v>#VALUE!</v>
      </c>
      <c r="AP2287" s="100">
        <f t="shared" si="535"/>
        <v>1</v>
      </c>
      <c r="AQ2287" s="97">
        <f t="shared" si="536"/>
        <v>0</v>
      </c>
      <c r="AR2287" s="100">
        <f t="shared" si="537"/>
        <v>0</v>
      </c>
      <c r="AS2287" s="101">
        <f t="shared" si="538"/>
        <v>1</v>
      </c>
      <c r="AT2287" s="100">
        <v>0.14925084221825036</v>
      </c>
      <c r="AU2287" s="108">
        <f t="shared" si="539"/>
        <v>0</v>
      </c>
    </row>
    <row r="2288" spans="1:47" hidden="1">
      <c r="A2288" s="21">
        <v>44927</v>
      </c>
      <c r="B2288" s="23" t="s">
        <v>13</v>
      </c>
      <c r="C2288" s="23" t="s">
        <v>2186</v>
      </c>
      <c r="D2288" s="23" t="s">
        <v>2191</v>
      </c>
      <c r="E2288" s="23">
        <v>1002050869</v>
      </c>
      <c r="F2288" s="23" t="s">
        <v>15</v>
      </c>
      <c r="G2288" s="23">
        <v>1079568</v>
      </c>
      <c r="H2288" s="37" t="s">
        <v>16</v>
      </c>
      <c r="I2288" s="4" t="s">
        <v>3512</v>
      </c>
      <c r="J2288" s="4" t="s">
        <v>3512</v>
      </c>
      <c r="K2288" s="24" t="s">
        <v>18</v>
      </c>
      <c r="L2288" s="25">
        <v>0</v>
      </c>
      <c r="M2288" s="29">
        <v>0</v>
      </c>
      <c r="N2288" s="29">
        <v>1</v>
      </c>
      <c r="O2288" s="29">
        <v>0</v>
      </c>
      <c r="P2288" s="29">
        <v>0</v>
      </c>
      <c r="Q2288" s="29">
        <v>0</v>
      </c>
      <c r="R2288" s="28">
        <v>0</v>
      </c>
      <c r="S2288" s="28">
        <v>0</v>
      </c>
      <c r="T2288" s="28">
        <v>0</v>
      </c>
      <c r="U2288" s="28">
        <v>0</v>
      </c>
      <c r="V2288" s="29">
        <v>0</v>
      </c>
      <c r="W2288" s="29">
        <v>0</v>
      </c>
      <c r="X2288" s="32">
        <f t="shared" si="525"/>
        <v>0</v>
      </c>
      <c r="Y2288" s="33">
        <f t="shared" si="526"/>
        <v>0</v>
      </c>
      <c r="Z2288" s="33">
        <f t="shared" si="527"/>
        <v>0</v>
      </c>
      <c r="AA2288" s="33">
        <f t="shared" si="528"/>
        <v>0</v>
      </c>
      <c r="AB2288" s="5">
        <v>0</v>
      </c>
      <c r="AC2288" s="6">
        <v>1343068.18</v>
      </c>
      <c r="AD2288" s="32">
        <v>1</v>
      </c>
      <c r="AE2288" s="67" t="str">
        <f t="shared" si="529"/>
        <v/>
      </c>
      <c r="AF2288" s="70">
        <f>IF(C2288=Sheet6!$E$3,Sheet6!$E$4,IF('January 2023'!C2288=Sheet6!$F$3,Sheet6!$F$4,IF('January 2023'!C2288=Sheet6!$G$3,Sheet6!$G$4,IF('January 2023'!C2288=Sheet6!$H$3,Sheet6!$H$4,IF('January 2023'!C2288=Sheet6!$I$3,Sheet6!$I$4,IF('January 2023'!C2288=Sheet6!$J$3,Sheet6!$J$4,IF('January 2023'!C2288=Sheet6!$K$3,Sheet6!$K$4,IF('January 2023'!C2288=Sheet6!$L$3,Sheet6!$L$4))))))))</f>
        <v>0.14925084221825036</v>
      </c>
      <c r="AG2288" s="74">
        <f t="shared" si="530"/>
        <v>0</v>
      </c>
      <c r="AH2288" s="71">
        <v>0.8286</v>
      </c>
      <c r="AI2288" s="72">
        <f t="shared" si="531"/>
        <v>0</v>
      </c>
      <c r="AJ2288" s="73">
        <f t="shared" si="532"/>
        <v>0</v>
      </c>
      <c r="AK2288" s="73">
        <v>0.59410548800096008</v>
      </c>
      <c r="AL2288" s="95">
        <f t="shared" si="533"/>
        <v>0</v>
      </c>
      <c r="AM2288" s="107">
        <v>0</v>
      </c>
      <c r="AN2288" s="98">
        <f t="shared" si="534"/>
        <v>0</v>
      </c>
      <c r="AO2288" s="99" t="e">
        <f>SUMIF([1]Sheet1!$AB:$AB,E2288,[1]Sheet1!$AA:$AA)</f>
        <v>#VALUE!</v>
      </c>
      <c r="AP2288" s="100">
        <f t="shared" si="535"/>
        <v>1</v>
      </c>
      <c r="AQ2288" s="97">
        <f t="shared" si="536"/>
        <v>0</v>
      </c>
      <c r="AR2288" s="100">
        <f t="shared" si="537"/>
        <v>0</v>
      </c>
      <c r="AS2288" s="101">
        <f t="shared" si="538"/>
        <v>1</v>
      </c>
      <c r="AT2288" s="100">
        <v>0.14925084221825036</v>
      </c>
      <c r="AU2288" s="108">
        <f t="shared" si="539"/>
        <v>0</v>
      </c>
    </row>
    <row r="2289" spans="1:47" hidden="1">
      <c r="A2289" s="21">
        <v>44927</v>
      </c>
      <c r="B2289" s="23" t="s">
        <v>13</v>
      </c>
      <c r="C2289" s="23" t="s">
        <v>2186</v>
      </c>
      <c r="D2289" s="23" t="s">
        <v>2320</v>
      </c>
      <c r="E2289" s="23">
        <v>1002049646</v>
      </c>
      <c r="F2289" s="23" t="s">
        <v>15</v>
      </c>
      <c r="G2289" s="23">
        <v>1079568</v>
      </c>
      <c r="H2289" s="37" t="s">
        <v>16</v>
      </c>
      <c r="I2289" s="4" t="s">
        <v>3512</v>
      </c>
      <c r="J2289" s="4" t="s">
        <v>3512</v>
      </c>
      <c r="K2289" s="24" t="s">
        <v>24</v>
      </c>
      <c r="L2289" s="25">
        <v>0</v>
      </c>
      <c r="M2289" s="29">
        <v>0</v>
      </c>
      <c r="N2289" s="29">
        <v>1</v>
      </c>
      <c r="O2289" s="29">
        <v>0</v>
      </c>
      <c r="P2289" s="29">
        <v>0</v>
      </c>
      <c r="Q2289" s="29">
        <v>0</v>
      </c>
      <c r="R2289" s="28">
        <v>0</v>
      </c>
      <c r="S2289" s="28">
        <v>0</v>
      </c>
      <c r="T2289" s="28">
        <v>0</v>
      </c>
      <c r="U2289" s="28">
        <v>0</v>
      </c>
      <c r="V2289" s="29">
        <v>0</v>
      </c>
      <c r="W2289" s="29">
        <v>0</v>
      </c>
      <c r="X2289" s="32">
        <f t="shared" si="525"/>
        <v>0</v>
      </c>
      <c r="Y2289" s="33">
        <f t="shared" si="526"/>
        <v>0</v>
      </c>
      <c r="Z2289" s="33">
        <f t="shared" si="527"/>
        <v>0</v>
      </c>
      <c r="AA2289" s="33">
        <f t="shared" si="528"/>
        <v>0</v>
      </c>
      <c r="AB2289" s="5">
        <v>0</v>
      </c>
      <c r="AC2289" s="6">
        <v>4525849.1900000004</v>
      </c>
      <c r="AD2289" s="32">
        <v>1</v>
      </c>
      <c r="AE2289" s="67" t="str">
        <f t="shared" si="529"/>
        <v/>
      </c>
      <c r="AF2289" s="70">
        <f>IF(C2289=Sheet6!$E$3,Sheet6!$E$4,IF('January 2023'!C2289=Sheet6!$F$3,Sheet6!$F$4,IF('January 2023'!C2289=Sheet6!$G$3,Sheet6!$G$4,IF('January 2023'!C2289=Sheet6!$H$3,Sheet6!$H$4,IF('January 2023'!C2289=Sheet6!$I$3,Sheet6!$I$4,IF('January 2023'!C2289=Sheet6!$J$3,Sheet6!$J$4,IF('January 2023'!C2289=Sheet6!$K$3,Sheet6!$K$4,IF('January 2023'!C2289=Sheet6!$L$3,Sheet6!$L$4))))))))</f>
        <v>0.14925084221825036</v>
      </c>
      <c r="AG2289" s="74">
        <f t="shared" si="530"/>
        <v>0</v>
      </c>
      <c r="AH2289" s="71">
        <v>0.8286</v>
      </c>
      <c r="AI2289" s="72">
        <f t="shared" si="531"/>
        <v>0</v>
      </c>
      <c r="AJ2289" s="73">
        <f t="shared" si="532"/>
        <v>0</v>
      </c>
      <c r="AK2289" s="73">
        <v>0.59410548800096008</v>
      </c>
      <c r="AL2289" s="95">
        <f t="shared" si="533"/>
        <v>0</v>
      </c>
      <c r="AM2289" s="107">
        <v>0</v>
      </c>
      <c r="AN2289" s="98">
        <f t="shared" si="534"/>
        <v>0</v>
      </c>
      <c r="AO2289" s="99" t="e">
        <f>SUMIF([1]Sheet1!$AB:$AB,E2289,[1]Sheet1!$AA:$AA)</f>
        <v>#VALUE!</v>
      </c>
      <c r="AP2289" s="100">
        <f t="shared" si="535"/>
        <v>1</v>
      </c>
      <c r="AQ2289" s="97">
        <f t="shared" si="536"/>
        <v>0</v>
      </c>
      <c r="AR2289" s="100">
        <f t="shared" si="537"/>
        <v>0</v>
      </c>
      <c r="AS2289" s="101">
        <f t="shared" si="538"/>
        <v>1</v>
      </c>
      <c r="AT2289" s="100">
        <v>0.14925084221825036</v>
      </c>
      <c r="AU2289" s="108">
        <f t="shared" si="539"/>
        <v>0</v>
      </c>
    </row>
    <row r="2290" spans="1:47" hidden="1">
      <c r="A2290" s="21">
        <v>44927</v>
      </c>
      <c r="B2290" s="23" t="s">
        <v>13</v>
      </c>
      <c r="C2290" s="23" t="s">
        <v>2186</v>
      </c>
      <c r="D2290" s="23" t="s">
        <v>2201</v>
      </c>
      <c r="E2290" s="23">
        <v>1002049805</v>
      </c>
      <c r="F2290" s="23" t="s">
        <v>15</v>
      </c>
      <c r="G2290" s="23">
        <v>1065347</v>
      </c>
      <c r="H2290" s="37" t="s">
        <v>16</v>
      </c>
      <c r="I2290" s="4" t="s">
        <v>3512</v>
      </c>
      <c r="J2290" s="4" t="s">
        <v>3512</v>
      </c>
      <c r="K2290" s="24" t="s">
        <v>24</v>
      </c>
      <c r="L2290" s="25">
        <v>0</v>
      </c>
      <c r="M2290" s="29">
        <v>0</v>
      </c>
      <c r="N2290" s="29">
        <v>1</v>
      </c>
      <c r="O2290" s="29">
        <v>0</v>
      </c>
      <c r="P2290" s="29">
        <v>0</v>
      </c>
      <c r="Q2290" s="29">
        <v>0</v>
      </c>
      <c r="R2290" s="28">
        <v>0</v>
      </c>
      <c r="S2290" s="28">
        <v>0</v>
      </c>
      <c r="T2290" s="28">
        <v>0</v>
      </c>
      <c r="U2290" s="28">
        <v>0</v>
      </c>
      <c r="V2290" s="29">
        <v>0</v>
      </c>
      <c r="W2290" s="29">
        <v>0</v>
      </c>
      <c r="X2290" s="32">
        <f t="shared" si="525"/>
        <v>0</v>
      </c>
      <c r="Y2290" s="33">
        <f t="shared" si="526"/>
        <v>0</v>
      </c>
      <c r="Z2290" s="33">
        <f t="shared" si="527"/>
        <v>0</v>
      </c>
      <c r="AA2290" s="33">
        <f t="shared" si="528"/>
        <v>0</v>
      </c>
      <c r="AB2290" s="5">
        <v>0</v>
      </c>
      <c r="AC2290" s="6">
        <v>-1827549.68</v>
      </c>
      <c r="AD2290" s="32">
        <v>1</v>
      </c>
      <c r="AE2290" s="67" t="str">
        <f t="shared" si="529"/>
        <v/>
      </c>
      <c r="AF2290" s="70">
        <f>IF(C2290=Sheet6!$E$3,Sheet6!$E$4,IF('January 2023'!C2290=Sheet6!$F$3,Sheet6!$F$4,IF('January 2023'!C2290=Sheet6!$G$3,Sheet6!$G$4,IF('January 2023'!C2290=Sheet6!$H$3,Sheet6!$H$4,IF('January 2023'!C2290=Sheet6!$I$3,Sheet6!$I$4,IF('January 2023'!C2290=Sheet6!$J$3,Sheet6!$J$4,IF('January 2023'!C2290=Sheet6!$K$3,Sheet6!$K$4,IF('January 2023'!C2290=Sheet6!$L$3,Sheet6!$L$4))))))))</f>
        <v>0.14925084221825036</v>
      </c>
      <c r="AG2290" s="74">
        <f t="shared" si="530"/>
        <v>0</v>
      </c>
      <c r="AH2290" s="71">
        <v>0.8286</v>
      </c>
      <c r="AI2290" s="72">
        <f t="shared" si="531"/>
        <v>0</v>
      </c>
      <c r="AJ2290" s="73">
        <f t="shared" si="532"/>
        <v>0</v>
      </c>
      <c r="AK2290" s="73">
        <v>0.59410548800096008</v>
      </c>
      <c r="AL2290" s="95">
        <f t="shared" si="533"/>
        <v>0</v>
      </c>
      <c r="AM2290" s="107">
        <v>0</v>
      </c>
      <c r="AN2290" s="98">
        <f t="shared" si="534"/>
        <v>0</v>
      </c>
      <c r="AO2290" s="99" t="e">
        <f>SUMIF([1]Sheet1!$AB:$AB,E2290,[1]Sheet1!$AA:$AA)</f>
        <v>#VALUE!</v>
      </c>
      <c r="AP2290" s="100">
        <f t="shared" si="535"/>
        <v>1</v>
      </c>
      <c r="AQ2290" s="97">
        <f t="shared" si="536"/>
        <v>0</v>
      </c>
      <c r="AR2290" s="100">
        <f t="shared" si="537"/>
        <v>0</v>
      </c>
      <c r="AS2290" s="101">
        <f t="shared" si="538"/>
        <v>1</v>
      </c>
      <c r="AT2290" s="100">
        <v>0.14925084221825036</v>
      </c>
      <c r="AU2290" s="108">
        <f t="shared" si="539"/>
        <v>0</v>
      </c>
    </row>
    <row r="2291" spans="1:47" hidden="1">
      <c r="A2291" s="21">
        <v>44927</v>
      </c>
      <c r="B2291" s="22" t="s">
        <v>13</v>
      </c>
      <c r="C2291" s="22" t="s">
        <v>2186</v>
      </c>
      <c r="D2291" s="22" t="s">
        <v>2204</v>
      </c>
      <c r="E2291" s="22">
        <v>1002050301</v>
      </c>
      <c r="F2291" s="23" t="s">
        <v>15</v>
      </c>
      <c r="G2291" s="22">
        <v>1079568</v>
      </c>
      <c r="H2291" s="36" t="s">
        <v>16</v>
      </c>
      <c r="I2291" s="4" t="s">
        <v>3512</v>
      </c>
      <c r="J2291" s="4" t="s">
        <v>3512</v>
      </c>
      <c r="K2291" s="24" t="s">
        <v>24</v>
      </c>
      <c r="L2291" s="25">
        <v>0</v>
      </c>
      <c r="M2291" s="26">
        <v>0</v>
      </c>
      <c r="N2291" s="26">
        <v>1</v>
      </c>
      <c r="O2291" s="26">
        <v>0</v>
      </c>
      <c r="P2291" s="26">
        <v>0</v>
      </c>
      <c r="Q2291" s="26">
        <v>0</v>
      </c>
      <c r="R2291" s="27">
        <v>0</v>
      </c>
      <c r="S2291" s="27">
        <v>0</v>
      </c>
      <c r="T2291" s="28">
        <v>0</v>
      </c>
      <c r="U2291" s="27">
        <v>0</v>
      </c>
      <c r="V2291" s="29">
        <v>0</v>
      </c>
      <c r="W2291" s="26">
        <v>0</v>
      </c>
      <c r="X2291" s="30">
        <f t="shared" si="525"/>
        <v>0</v>
      </c>
      <c r="Y2291" s="31">
        <f t="shared" si="526"/>
        <v>0</v>
      </c>
      <c r="Z2291" s="31">
        <f t="shared" si="527"/>
        <v>0</v>
      </c>
      <c r="AA2291" s="31">
        <f t="shared" si="528"/>
        <v>0</v>
      </c>
      <c r="AB2291" s="5">
        <v>0</v>
      </c>
      <c r="AC2291" s="6">
        <v>0.96</v>
      </c>
      <c r="AD2291" s="30">
        <v>1</v>
      </c>
      <c r="AE2291" s="67" t="str">
        <f t="shared" si="529"/>
        <v/>
      </c>
      <c r="AF2291" s="70">
        <f>IF(C2291=Sheet6!$E$3,Sheet6!$E$4,IF('January 2023'!C2291=Sheet6!$F$3,Sheet6!$F$4,IF('January 2023'!C2291=Sheet6!$G$3,Sheet6!$G$4,IF('January 2023'!C2291=Sheet6!$H$3,Sheet6!$H$4,IF('January 2023'!C2291=Sheet6!$I$3,Sheet6!$I$4,IF('January 2023'!C2291=Sheet6!$J$3,Sheet6!$J$4,IF('January 2023'!C2291=Sheet6!$K$3,Sheet6!$K$4,IF('January 2023'!C2291=Sheet6!$L$3,Sheet6!$L$4))))))))</f>
        <v>0.14925084221825036</v>
      </c>
      <c r="AG2291" s="74">
        <f t="shared" si="530"/>
        <v>0</v>
      </c>
      <c r="AH2291" s="71">
        <v>0.8286</v>
      </c>
      <c r="AI2291" s="72">
        <f t="shared" si="531"/>
        <v>0</v>
      </c>
      <c r="AJ2291" s="73">
        <f t="shared" si="532"/>
        <v>0</v>
      </c>
      <c r="AK2291" s="73">
        <v>0.59410548800096008</v>
      </c>
      <c r="AL2291" s="95">
        <f t="shared" si="533"/>
        <v>0</v>
      </c>
      <c r="AM2291" s="107">
        <v>0</v>
      </c>
      <c r="AN2291" s="98">
        <f t="shared" si="534"/>
        <v>0</v>
      </c>
      <c r="AO2291" s="99" t="e">
        <f>SUMIF([1]Sheet1!$AB:$AB,E2291,[1]Sheet1!$AA:$AA)</f>
        <v>#VALUE!</v>
      </c>
      <c r="AP2291" s="100">
        <f t="shared" si="535"/>
        <v>1</v>
      </c>
      <c r="AQ2291" s="97">
        <f t="shared" si="536"/>
        <v>0</v>
      </c>
      <c r="AR2291" s="100">
        <f t="shared" si="537"/>
        <v>0</v>
      </c>
      <c r="AS2291" s="101">
        <f t="shared" si="538"/>
        <v>1</v>
      </c>
      <c r="AT2291" s="100">
        <v>0.14925084221825036</v>
      </c>
      <c r="AU2291" s="108">
        <f t="shared" si="539"/>
        <v>0</v>
      </c>
    </row>
    <row r="2292" spans="1:47" hidden="1">
      <c r="A2292" s="21">
        <v>44927</v>
      </c>
      <c r="B2292" s="22" t="s">
        <v>13</v>
      </c>
      <c r="C2292" s="22" t="s">
        <v>2186</v>
      </c>
      <c r="D2292" s="22" t="s">
        <v>2203</v>
      </c>
      <c r="E2292" s="22">
        <v>1002050837</v>
      </c>
      <c r="F2292" s="23" t="s">
        <v>15</v>
      </c>
      <c r="G2292" s="22">
        <v>1079564</v>
      </c>
      <c r="H2292" s="36" t="s">
        <v>16</v>
      </c>
      <c r="I2292" s="4" t="s">
        <v>3512</v>
      </c>
      <c r="J2292" s="4" t="s">
        <v>3512</v>
      </c>
      <c r="K2292" s="24" t="s">
        <v>24</v>
      </c>
      <c r="L2292" s="25">
        <v>0</v>
      </c>
      <c r="M2292" s="26">
        <v>0</v>
      </c>
      <c r="N2292" s="26">
        <v>1</v>
      </c>
      <c r="O2292" s="26">
        <v>0</v>
      </c>
      <c r="P2292" s="26">
        <v>0</v>
      </c>
      <c r="Q2292" s="26">
        <v>0</v>
      </c>
      <c r="R2292" s="27">
        <v>0</v>
      </c>
      <c r="S2292" s="27">
        <v>0</v>
      </c>
      <c r="T2292" s="28">
        <v>0</v>
      </c>
      <c r="U2292" s="27">
        <v>0</v>
      </c>
      <c r="V2292" s="29">
        <v>0</v>
      </c>
      <c r="W2292" s="26">
        <v>0</v>
      </c>
      <c r="X2292" s="30">
        <f t="shared" si="525"/>
        <v>0</v>
      </c>
      <c r="Y2292" s="31">
        <f t="shared" si="526"/>
        <v>0</v>
      </c>
      <c r="Z2292" s="31">
        <f t="shared" si="527"/>
        <v>0</v>
      </c>
      <c r="AA2292" s="31">
        <f t="shared" si="528"/>
        <v>0</v>
      </c>
      <c r="AB2292" s="5">
        <v>0</v>
      </c>
      <c r="AC2292" s="6">
        <v>1512825.46</v>
      </c>
      <c r="AD2292" s="30">
        <v>1</v>
      </c>
      <c r="AE2292" s="67" t="str">
        <f t="shared" si="529"/>
        <v/>
      </c>
      <c r="AF2292" s="70">
        <f>IF(C2292=Sheet6!$E$3,Sheet6!$E$4,IF('January 2023'!C2292=Sheet6!$F$3,Sheet6!$F$4,IF('January 2023'!C2292=Sheet6!$G$3,Sheet6!$G$4,IF('January 2023'!C2292=Sheet6!$H$3,Sheet6!$H$4,IF('January 2023'!C2292=Sheet6!$I$3,Sheet6!$I$4,IF('January 2023'!C2292=Sheet6!$J$3,Sheet6!$J$4,IF('January 2023'!C2292=Sheet6!$K$3,Sheet6!$K$4,IF('January 2023'!C2292=Sheet6!$L$3,Sheet6!$L$4))))))))</f>
        <v>0.14925084221825036</v>
      </c>
      <c r="AG2292" s="74">
        <f t="shared" si="530"/>
        <v>0</v>
      </c>
      <c r="AH2292" s="71">
        <v>0.8286</v>
      </c>
      <c r="AI2292" s="72">
        <f t="shared" si="531"/>
        <v>0</v>
      </c>
      <c r="AJ2292" s="73">
        <f t="shared" si="532"/>
        <v>0</v>
      </c>
      <c r="AK2292" s="73">
        <v>0.59410548800096008</v>
      </c>
      <c r="AL2292" s="95">
        <f t="shared" si="533"/>
        <v>0</v>
      </c>
      <c r="AM2292" s="107">
        <v>0</v>
      </c>
      <c r="AN2292" s="98">
        <f t="shared" si="534"/>
        <v>0</v>
      </c>
      <c r="AO2292" s="99" t="e">
        <f>SUMIF([1]Sheet1!$AB:$AB,E2292,[1]Sheet1!$AA:$AA)</f>
        <v>#VALUE!</v>
      </c>
      <c r="AP2292" s="100">
        <f t="shared" si="535"/>
        <v>1</v>
      </c>
      <c r="AQ2292" s="97">
        <f t="shared" si="536"/>
        <v>0</v>
      </c>
      <c r="AR2292" s="100">
        <f t="shared" si="537"/>
        <v>0</v>
      </c>
      <c r="AS2292" s="101">
        <f t="shared" si="538"/>
        <v>1</v>
      </c>
      <c r="AT2292" s="100">
        <v>0.14925084221825036</v>
      </c>
      <c r="AU2292" s="108">
        <f t="shared" si="539"/>
        <v>0</v>
      </c>
    </row>
    <row r="2293" spans="1:47" hidden="1">
      <c r="A2293" s="21">
        <v>44927</v>
      </c>
      <c r="B2293" s="22" t="s">
        <v>13</v>
      </c>
      <c r="C2293" s="22" t="s">
        <v>2186</v>
      </c>
      <c r="D2293" s="22" t="s">
        <v>2622</v>
      </c>
      <c r="E2293" s="22">
        <v>1003574575</v>
      </c>
      <c r="F2293" s="23" t="s">
        <v>15</v>
      </c>
      <c r="G2293" s="22">
        <v>1074349</v>
      </c>
      <c r="H2293" s="36" t="s">
        <v>16</v>
      </c>
      <c r="I2293" s="4" t="s">
        <v>3512</v>
      </c>
      <c r="J2293" s="4" t="s">
        <v>3512</v>
      </c>
      <c r="K2293" s="24" t="s">
        <v>24</v>
      </c>
      <c r="L2293" s="25">
        <v>0</v>
      </c>
      <c r="M2293" s="26">
        <v>0</v>
      </c>
      <c r="N2293" s="26">
        <v>0</v>
      </c>
      <c r="O2293" s="26">
        <v>0</v>
      </c>
      <c r="P2293" s="26">
        <v>0</v>
      </c>
      <c r="Q2293" s="26">
        <v>0</v>
      </c>
      <c r="R2293" s="27">
        <v>0</v>
      </c>
      <c r="S2293" s="27">
        <v>0</v>
      </c>
      <c r="T2293" s="28">
        <v>0</v>
      </c>
      <c r="U2293" s="27">
        <v>0</v>
      </c>
      <c r="V2293" s="29">
        <v>0</v>
      </c>
      <c r="W2293" s="26">
        <v>0</v>
      </c>
      <c r="X2293" s="30">
        <f t="shared" si="525"/>
        <v>0</v>
      </c>
      <c r="Y2293" s="31">
        <f t="shared" si="526"/>
        <v>0</v>
      </c>
      <c r="Z2293" s="31">
        <f t="shared" si="527"/>
        <v>0</v>
      </c>
      <c r="AA2293" s="31">
        <f t="shared" si="528"/>
        <v>0</v>
      </c>
      <c r="AB2293" s="5">
        <v>0</v>
      </c>
      <c r="AC2293" s="6">
        <v>207717.61</v>
      </c>
      <c r="AD2293" s="30">
        <v>1</v>
      </c>
      <c r="AE2293" s="67" t="str">
        <f t="shared" si="529"/>
        <v/>
      </c>
      <c r="AF2293" s="70">
        <f>IF(C2293=Sheet6!$E$3,Sheet6!$E$4,IF('January 2023'!C2293=Sheet6!$F$3,Sheet6!$F$4,IF('January 2023'!C2293=Sheet6!$G$3,Sheet6!$G$4,IF('January 2023'!C2293=Sheet6!$H$3,Sheet6!$H$4,IF('January 2023'!C2293=Sheet6!$I$3,Sheet6!$I$4,IF('January 2023'!C2293=Sheet6!$J$3,Sheet6!$J$4,IF('January 2023'!C2293=Sheet6!$K$3,Sheet6!$K$4,IF('January 2023'!C2293=Sheet6!$L$3,Sheet6!$L$4))))))))</f>
        <v>0.14925084221825036</v>
      </c>
      <c r="AG2293" s="74">
        <f t="shared" si="530"/>
        <v>0</v>
      </c>
      <c r="AH2293" s="71">
        <v>0.8286</v>
      </c>
      <c r="AI2293" s="72">
        <f t="shared" si="531"/>
        <v>0</v>
      </c>
      <c r="AJ2293" s="73">
        <f t="shared" si="532"/>
        <v>0</v>
      </c>
      <c r="AK2293" s="73">
        <v>0.59410548800096008</v>
      </c>
      <c r="AL2293" s="95">
        <f t="shared" si="533"/>
        <v>0</v>
      </c>
      <c r="AM2293" s="107">
        <v>0</v>
      </c>
      <c r="AN2293" s="98">
        <f t="shared" si="534"/>
        <v>0</v>
      </c>
      <c r="AO2293" s="99" t="e">
        <f>SUMIF([1]Sheet1!$AB:$AB,E2293,[1]Sheet1!$AA:$AA)</f>
        <v>#VALUE!</v>
      </c>
      <c r="AP2293" s="100">
        <f t="shared" si="535"/>
        <v>1</v>
      </c>
      <c r="AQ2293" s="97">
        <f t="shared" si="536"/>
        <v>0</v>
      </c>
      <c r="AR2293" s="100">
        <f t="shared" si="537"/>
        <v>0</v>
      </c>
      <c r="AS2293" s="101">
        <f t="shared" si="538"/>
        <v>1</v>
      </c>
      <c r="AT2293" s="100">
        <v>0.14925084221825036</v>
      </c>
      <c r="AU2293" s="108">
        <f t="shared" si="539"/>
        <v>0</v>
      </c>
    </row>
    <row r="2294" spans="1:47" hidden="1">
      <c r="A2294" s="21">
        <v>44927</v>
      </c>
      <c r="B2294" s="23" t="s">
        <v>13</v>
      </c>
      <c r="C2294" s="23" t="s">
        <v>2186</v>
      </c>
      <c r="D2294" s="23" t="s">
        <v>2233</v>
      </c>
      <c r="E2294" s="23">
        <v>1002050389</v>
      </c>
      <c r="F2294" s="23" t="s">
        <v>15</v>
      </c>
      <c r="G2294" s="23">
        <v>1079213</v>
      </c>
      <c r="H2294" s="37" t="s">
        <v>16</v>
      </c>
      <c r="I2294" s="4" t="s">
        <v>3512</v>
      </c>
      <c r="J2294" s="4" t="s">
        <v>3512</v>
      </c>
      <c r="K2294" s="24">
        <v>281600</v>
      </c>
      <c r="L2294" s="24">
        <v>281600</v>
      </c>
      <c r="M2294" s="29">
        <v>1</v>
      </c>
      <c r="N2294" s="29">
        <v>1</v>
      </c>
      <c r="O2294" s="29">
        <v>0</v>
      </c>
      <c r="P2294" s="29">
        <v>281600</v>
      </c>
      <c r="Q2294" s="29">
        <v>0</v>
      </c>
      <c r="R2294" s="28">
        <v>20591112.050000001</v>
      </c>
      <c r="S2294" s="28">
        <v>0</v>
      </c>
      <c r="T2294" s="28">
        <v>20670000</v>
      </c>
      <c r="U2294" s="28">
        <v>0</v>
      </c>
      <c r="V2294" s="29">
        <v>1</v>
      </c>
      <c r="W2294" s="29">
        <v>0</v>
      </c>
      <c r="X2294" s="32">
        <f t="shared" si="525"/>
        <v>1</v>
      </c>
      <c r="Y2294" s="33">
        <f t="shared" si="526"/>
        <v>281600</v>
      </c>
      <c r="Z2294" s="33">
        <f t="shared" si="527"/>
        <v>20591112.050000001</v>
      </c>
      <c r="AA2294" s="33">
        <f t="shared" si="528"/>
        <v>20670000</v>
      </c>
      <c r="AB2294" s="5">
        <v>1</v>
      </c>
      <c r="AC2294" s="6">
        <v>20226054.539999999</v>
      </c>
      <c r="AD2294" s="32">
        <v>0</v>
      </c>
      <c r="AE2294" s="67">
        <f t="shared" si="529"/>
        <v>1</v>
      </c>
      <c r="AF2294" s="70">
        <f>IF(C2294=Sheet6!$E$3,Sheet6!$E$4,IF('January 2023'!C2294=Sheet6!$F$3,Sheet6!$F$4,IF('January 2023'!C2294=Sheet6!$G$3,Sheet6!$G$4,IF('January 2023'!C2294=Sheet6!$H$3,Sheet6!$H$4,IF('January 2023'!C2294=Sheet6!$I$3,Sheet6!$I$4,IF('January 2023'!C2294=Sheet6!$J$3,Sheet6!$J$4,IF('January 2023'!C2294=Sheet6!$K$3,Sheet6!$K$4,IF('January 2023'!C2294=Sheet6!$L$3,Sheet6!$L$4))))))))</f>
        <v>0.14925084221825036</v>
      </c>
      <c r="AG2294" s="74">
        <f t="shared" si="530"/>
        <v>1</v>
      </c>
      <c r="AH2294" s="71">
        <v>0.8286</v>
      </c>
      <c r="AI2294" s="72">
        <f t="shared" si="531"/>
        <v>1</v>
      </c>
      <c r="AJ2294" s="73">
        <f t="shared" si="532"/>
        <v>1</v>
      </c>
      <c r="AK2294" s="73">
        <v>0.59410548800096008</v>
      </c>
      <c r="AL2294" s="95">
        <f t="shared" si="533"/>
        <v>1</v>
      </c>
      <c r="AM2294" s="107">
        <v>0</v>
      </c>
      <c r="AN2294" s="98">
        <f t="shared" si="534"/>
        <v>0</v>
      </c>
      <c r="AO2294" s="99" t="e">
        <f>SUMIF([1]Sheet1!$AB:$AB,E2294,[1]Sheet1!$AA:$AA)</f>
        <v>#VALUE!</v>
      </c>
      <c r="AP2294" s="100">
        <f t="shared" si="535"/>
        <v>1</v>
      </c>
      <c r="AQ2294" s="97">
        <f t="shared" si="536"/>
        <v>0</v>
      </c>
      <c r="AR2294" s="100">
        <f t="shared" si="537"/>
        <v>1.003831165106986</v>
      </c>
      <c r="AS2294" s="101">
        <f t="shared" si="538"/>
        <v>-3.8311651069860009E-3</v>
      </c>
      <c r="AT2294" s="100">
        <v>0.14925084221825036</v>
      </c>
      <c r="AU2294" s="108">
        <f t="shared" si="539"/>
        <v>1</v>
      </c>
    </row>
    <row r="2295" spans="1:47" hidden="1">
      <c r="A2295" s="21">
        <v>44927</v>
      </c>
      <c r="B2295" s="23" t="s">
        <v>13</v>
      </c>
      <c r="C2295" s="23" t="s">
        <v>2186</v>
      </c>
      <c r="D2295" s="23" t="s">
        <v>2232</v>
      </c>
      <c r="E2295" s="23">
        <v>1002049542</v>
      </c>
      <c r="F2295" s="23" t="s">
        <v>15</v>
      </c>
      <c r="G2295" s="23">
        <v>1079213</v>
      </c>
      <c r="H2295" s="37" t="s">
        <v>16</v>
      </c>
      <c r="I2295" s="4" t="s">
        <v>3512</v>
      </c>
      <c r="J2295" s="4" t="s">
        <v>3512</v>
      </c>
      <c r="K2295" s="24">
        <v>225538</v>
      </c>
      <c r="L2295" s="24">
        <v>225538</v>
      </c>
      <c r="M2295" s="29">
        <v>1</v>
      </c>
      <c r="N2295" s="29">
        <v>1</v>
      </c>
      <c r="O2295" s="29">
        <v>0</v>
      </c>
      <c r="P2295" s="29">
        <v>225538</v>
      </c>
      <c r="Q2295" s="29">
        <v>0</v>
      </c>
      <c r="R2295" s="28">
        <v>16491755.08</v>
      </c>
      <c r="S2295" s="28">
        <v>0</v>
      </c>
      <c r="T2295" s="28">
        <v>16309598.08</v>
      </c>
      <c r="U2295" s="28">
        <v>0</v>
      </c>
      <c r="V2295" s="29">
        <v>1</v>
      </c>
      <c r="W2295" s="29">
        <v>0</v>
      </c>
      <c r="X2295" s="32">
        <f t="shared" si="525"/>
        <v>1</v>
      </c>
      <c r="Y2295" s="33">
        <f t="shared" si="526"/>
        <v>225538</v>
      </c>
      <c r="Z2295" s="33">
        <f t="shared" si="527"/>
        <v>16491755.08</v>
      </c>
      <c r="AA2295" s="33">
        <f t="shared" si="528"/>
        <v>16309598.08</v>
      </c>
      <c r="AB2295" s="5">
        <v>1</v>
      </c>
      <c r="AC2295" s="6">
        <v>21835288</v>
      </c>
      <c r="AD2295" s="32">
        <v>0</v>
      </c>
      <c r="AE2295" s="67">
        <f t="shared" si="529"/>
        <v>1</v>
      </c>
      <c r="AF2295" s="70">
        <f>IF(C2295=Sheet6!$E$3,Sheet6!$E$4,IF('January 2023'!C2295=Sheet6!$F$3,Sheet6!$F$4,IF('January 2023'!C2295=Sheet6!$G$3,Sheet6!$G$4,IF('January 2023'!C2295=Sheet6!$H$3,Sheet6!$H$4,IF('January 2023'!C2295=Sheet6!$I$3,Sheet6!$I$4,IF('January 2023'!C2295=Sheet6!$J$3,Sheet6!$J$4,IF('January 2023'!C2295=Sheet6!$K$3,Sheet6!$K$4,IF('January 2023'!C2295=Sheet6!$L$3,Sheet6!$L$4))))))))</f>
        <v>0.14925084221825036</v>
      </c>
      <c r="AG2295" s="74">
        <f t="shared" si="530"/>
        <v>1</v>
      </c>
      <c r="AH2295" s="71">
        <v>0.8286</v>
      </c>
      <c r="AI2295" s="72">
        <f t="shared" si="531"/>
        <v>1</v>
      </c>
      <c r="AJ2295" s="73">
        <f t="shared" si="532"/>
        <v>1</v>
      </c>
      <c r="AK2295" s="73">
        <v>0.59410548800096008</v>
      </c>
      <c r="AL2295" s="95">
        <f t="shared" si="533"/>
        <v>1</v>
      </c>
      <c r="AM2295" s="107">
        <v>0</v>
      </c>
      <c r="AN2295" s="98">
        <f t="shared" si="534"/>
        <v>0</v>
      </c>
      <c r="AO2295" s="99" t="e">
        <f>SUMIF([1]Sheet1!$AB:$AB,E2295,[1]Sheet1!$AA:$AA)</f>
        <v>#VALUE!</v>
      </c>
      <c r="AP2295" s="100">
        <f t="shared" si="535"/>
        <v>1</v>
      </c>
      <c r="AQ2295" s="97">
        <f t="shared" si="536"/>
        <v>0</v>
      </c>
      <c r="AR2295" s="100">
        <f t="shared" si="537"/>
        <v>0.98895466255008202</v>
      </c>
      <c r="AS2295" s="101">
        <f t="shared" si="538"/>
        <v>1.104533744991798E-2</v>
      </c>
      <c r="AT2295" s="100">
        <v>0.14925084221825036</v>
      </c>
      <c r="AU2295" s="108">
        <f t="shared" si="539"/>
        <v>1</v>
      </c>
    </row>
    <row r="2296" spans="1:47" hidden="1">
      <c r="A2296" s="21">
        <v>44927</v>
      </c>
      <c r="B2296" s="22" t="s">
        <v>13</v>
      </c>
      <c r="C2296" s="22" t="s">
        <v>2186</v>
      </c>
      <c r="D2296" s="22" t="s">
        <v>3446</v>
      </c>
      <c r="E2296" s="22">
        <v>1002049608</v>
      </c>
      <c r="F2296" s="23" t="s">
        <v>15</v>
      </c>
      <c r="G2296" s="22">
        <v>1079576</v>
      </c>
      <c r="H2296" s="36" t="s">
        <v>16</v>
      </c>
      <c r="I2296" s="4" t="s">
        <v>3512</v>
      </c>
      <c r="J2296" s="4" t="s">
        <v>3512</v>
      </c>
      <c r="K2296" s="24">
        <v>142020</v>
      </c>
      <c r="L2296" s="25">
        <v>142020</v>
      </c>
      <c r="M2296" s="26">
        <v>1</v>
      </c>
      <c r="N2296" s="26">
        <v>1</v>
      </c>
      <c r="O2296" s="26">
        <v>0</v>
      </c>
      <c r="P2296" s="26">
        <v>142020</v>
      </c>
      <c r="Q2296" s="26">
        <v>0</v>
      </c>
      <c r="R2296" s="27">
        <v>10384764.68</v>
      </c>
      <c r="S2296" s="27">
        <v>0</v>
      </c>
      <c r="T2296" s="28">
        <v>10384764.68</v>
      </c>
      <c r="U2296" s="27">
        <v>0</v>
      </c>
      <c r="V2296" s="29">
        <v>1</v>
      </c>
      <c r="W2296" s="26">
        <v>0</v>
      </c>
      <c r="X2296" s="30">
        <f t="shared" si="525"/>
        <v>1</v>
      </c>
      <c r="Y2296" s="31">
        <f t="shared" si="526"/>
        <v>142020</v>
      </c>
      <c r="Z2296" s="31">
        <f t="shared" si="527"/>
        <v>10384764.68</v>
      </c>
      <c r="AA2296" s="31">
        <f t="shared" si="528"/>
        <v>10384764.68</v>
      </c>
      <c r="AB2296" s="5">
        <v>1</v>
      </c>
      <c r="AC2296" s="6">
        <v>14673830.630000001</v>
      </c>
      <c r="AD2296" s="30">
        <v>0</v>
      </c>
      <c r="AE2296" s="67">
        <f t="shared" si="529"/>
        <v>1</v>
      </c>
      <c r="AF2296" s="70">
        <f>IF(C2296=Sheet6!$E$3,Sheet6!$E$4,IF('January 2023'!C2296=Sheet6!$F$3,Sheet6!$F$4,IF('January 2023'!C2296=Sheet6!$G$3,Sheet6!$G$4,IF('January 2023'!C2296=Sheet6!$H$3,Sheet6!$H$4,IF('January 2023'!C2296=Sheet6!$I$3,Sheet6!$I$4,IF('January 2023'!C2296=Sheet6!$J$3,Sheet6!$J$4,IF('January 2023'!C2296=Sheet6!$K$3,Sheet6!$K$4,IF('January 2023'!C2296=Sheet6!$L$3,Sheet6!$L$4))))))))</f>
        <v>0.14925084221825036</v>
      </c>
      <c r="AG2296" s="74">
        <f t="shared" si="530"/>
        <v>1</v>
      </c>
      <c r="AH2296" s="71">
        <v>0.8286</v>
      </c>
      <c r="AI2296" s="72">
        <f t="shared" si="531"/>
        <v>1</v>
      </c>
      <c r="AJ2296" s="73">
        <f t="shared" si="532"/>
        <v>1</v>
      </c>
      <c r="AK2296" s="73">
        <v>0.59410548800096008</v>
      </c>
      <c r="AL2296" s="95">
        <f t="shared" si="533"/>
        <v>1</v>
      </c>
      <c r="AM2296" s="107">
        <v>0</v>
      </c>
      <c r="AN2296" s="98">
        <f t="shared" si="534"/>
        <v>0</v>
      </c>
      <c r="AO2296" s="99" t="e">
        <f>SUMIF([1]Sheet1!$AB:$AB,E2296,[1]Sheet1!$AA:$AA)</f>
        <v>#VALUE!</v>
      </c>
      <c r="AP2296" s="100">
        <f t="shared" si="535"/>
        <v>1</v>
      </c>
      <c r="AQ2296" s="97">
        <f t="shared" si="536"/>
        <v>0</v>
      </c>
      <c r="AR2296" s="100">
        <f t="shared" si="537"/>
        <v>1</v>
      </c>
      <c r="AS2296" s="101">
        <f t="shared" si="538"/>
        <v>0</v>
      </c>
      <c r="AT2296" s="100">
        <v>0.14925084221825036</v>
      </c>
      <c r="AU2296" s="108">
        <f t="shared" si="539"/>
        <v>1</v>
      </c>
    </row>
    <row r="2297" spans="1:47" hidden="1">
      <c r="A2297" s="21">
        <v>44927</v>
      </c>
      <c r="B2297" s="22" t="s">
        <v>13</v>
      </c>
      <c r="C2297" s="22" t="s">
        <v>2186</v>
      </c>
      <c r="D2297" s="22" t="s">
        <v>2236</v>
      </c>
      <c r="E2297" s="22">
        <v>1002049582</v>
      </c>
      <c r="F2297" s="23" t="s">
        <v>15</v>
      </c>
      <c r="G2297" s="22">
        <v>1079568</v>
      </c>
      <c r="H2297" s="36" t="s">
        <v>16</v>
      </c>
      <c r="I2297" s="4" t="s">
        <v>3512</v>
      </c>
      <c r="J2297" s="4" t="s">
        <v>3512</v>
      </c>
      <c r="K2297" s="24">
        <v>131759</v>
      </c>
      <c r="L2297" s="25">
        <v>131759</v>
      </c>
      <c r="M2297" s="26">
        <v>1</v>
      </c>
      <c r="N2297" s="26">
        <v>1</v>
      </c>
      <c r="O2297" s="26">
        <v>0</v>
      </c>
      <c r="P2297" s="26">
        <v>131760</v>
      </c>
      <c r="Q2297" s="26">
        <v>0</v>
      </c>
      <c r="R2297" s="27">
        <v>9634534.5299999993</v>
      </c>
      <c r="S2297" s="27">
        <v>0</v>
      </c>
      <c r="T2297" s="28">
        <v>9634534.5299999993</v>
      </c>
      <c r="U2297" s="27">
        <v>0</v>
      </c>
      <c r="V2297" s="29">
        <v>1</v>
      </c>
      <c r="W2297" s="26">
        <v>0</v>
      </c>
      <c r="X2297" s="30">
        <f t="shared" si="525"/>
        <v>1</v>
      </c>
      <c r="Y2297" s="31">
        <f t="shared" si="526"/>
        <v>131760</v>
      </c>
      <c r="Z2297" s="31">
        <f t="shared" si="527"/>
        <v>9634534.5299999993</v>
      </c>
      <c r="AA2297" s="31">
        <f t="shared" si="528"/>
        <v>9634534.5299999993</v>
      </c>
      <c r="AB2297" s="5">
        <v>1</v>
      </c>
      <c r="AC2297" s="6">
        <v>8222252.0999999996</v>
      </c>
      <c r="AD2297" s="30">
        <v>0</v>
      </c>
      <c r="AE2297" s="67">
        <f t="shared" si="529"/>
        <v>1</v>
      </c>
      <c r="AF2297" s="70">
        <f>IF(C2297=Sheet6!$E$3,Sheet6!$E$4,IF('January 2023'!C2297=Sheet6!$F$3,Sheet6!$F$4,IF('January 2023'!C2297=Sheet6!$G$3,Sheet6!$G$4,IF('January 2023'!C2297=Sheet6!$H$3,Sheet6!$H$4,IF('January 2023'!C2297=Sheet6!$I$3,Sheet6!$I$4,IF('January 2023'!C2297=Sheet6!$J$3,Sheet6!$J$4,IF('January 2023'!C2297=Sheet6!$K$3,Sheet6!$K$4,IF('January 2023'!C2297=Sheet6!$L$3,Sheet6!$L$4))))))))</f>
        <v>0.14925084221825036</v>
      </c>
      <c r="AG2297" s="74">
        <f t="shared" si="530"/>
        <v>1.0000075896143716</v>
      </c>
      <c r="AH2297" s="71">
        <v>0.8286</v>
      </c>
      <c r="AI2297" s="72">
        <f t="shared" si="531"/>
        <v>1</v>
      </c>
      <c r="AJ2297" s="73">
        <f t="shared" si="532"/>
        <v>1</v>
      </c>
      <c r="AK2297" s="73">
        <v>0.59410548800096008</v>
      </c>
      <c r="AL2297" s="95">
        <f t="shared" si="533"/>
        <v>1</v>
      </c>
      <c r="AM2297" s="107">
        <v>0</v>
      </c>
      <c r="AN2297" s="98">
        <f t="shared" si="534"/>
        <v>0</v>
      </c>
      <c r="AO2297" s="99" t="e">
        <f>SUMIF([1]Sheet1!$AB:$AB,E2297,[1]Sheet1!$AA:$AA)</f>
        <v>#VALUE!</v>
      </c>
      <c r="AP2297" s="100">
        <f t="shared" si="535"/>
        <v>1</v>
      </c>
      <c r="AQ2297" s="97">
        <f t="shared" si="536"/>
        <v>0</v>
      </c>
      <c r="AR2297" s="100">
        <f t="shared" si="537"/>
        <v>1</v>
      </c>
      <c r="AS2297" s="101">
        <f t="shared" si="538"/>
        <v>-7.5896143716391862E-6</v>
      </c>
      <c r="AT2297" s="100">
        <v>0.14925084221825036</v>
      </c>
      <c r="AU2297" s="108">
        <f t="shared" si="539"/>
        <v>1</v>
      </c>
    </row>
    <row r="2298" spans="1:47" hidden="1">
      <c r="A2298" s="21">
        <v>44927</v>
      </c>
      <c r="B2298" s="22" t="s">
        <v>13</v>
      </c>
      <c r="C2298" s="22" t="s">
        <v>2186</v>
      </c>
      <c r="D2298" s="22" t="s">
        <v>2235</v>
      </c>
      <c r="E2298" s="22">
        <v>1002106407</v>
      </c>
      <c r="F2298" s="23" t="s">
        <v>15</v>
      </c>
      <c r="G2298" s="22">
        <v>1079568</v>
      </c>
      <c r="H2298" s="36" t="s">
        <v>16</v>
      </c>
      <c r="I2298" s="4" t="s">
        <v>3512</v>
      </c>
      <c r="J2298" s="4" t="s">
        <v>3512</v>
      </c>
      <c r="K2298" s="24">
        <v>127655</v>
      </c>
      <c r="L2298" s="25">
        <v>127655</v>
      </c>
      <c r="M2298" s="26">
        <v>1</v>
      </c>
      <c r="N2298" s="26">
        <v>0</v>
      </c>
      <c r="O2298" s="26">
        <v>0</v>
      </c>
      <c r="P2298" s="26">
        <v>127655</v>
      </c>
      <c r="Q2298" s="26">
        <v>0</v>
      </c>
      <c r="R2298" s="27">
        <v>9245922.959999999</v>
      </c>
      <c r="S2298" s="27">
        <v>0</v>
      </c>
      <c r="T2298" s="28">
        <v>9245700</v>
      </c>
      <c r="U2298" s="27">
        <v>0</v>
      </c>
      <c r="V2298" s="29">
        <v>1</v>
      </c>
      <c r="W2298" s="26">
        <v>0</v>
      </c>
      <c r="X2298" s="30">
        <f t="shared" si="525"/>
        <v>1</v>
      </c>
      <c r="Y2298" s="31">
        <f t="shared" si="526"/>
        <v>127655</v>
      </c>
      <c r="Z2298" s="31">
        <f t="shared" si="527"/>
        <v>9245922.959999999</v>
      </c>
      <c r="AA2298" s="31">
        <f t="shared" si="528"/>
        <v>9245700</v>
      </c>
      <c r="AB2298" s="5">
        <v>1</v>
      </c>
      <c r="AC2298" s="6">
        <v>5671406.8300000001</v>
      </c>
      <c r="AD2298" s="30">
        <v>0</v>
      </c>
      <c r="AE2298" s="67">
        <f t="shared" si="529"/>
        <v>1</v>
      </c>
      <c r="AF2298" s="70">
        <f>IF(C2298=Sheet6!$E$3,Sheet6!$E$4,IF('January 2023'!C2298=Sheet6!$F$3,Sheet6!$F$4,IF('January 2023'!C2298=Sheet6!$G$3,Sheet6!$G$4,IF('January 2023'!C2298=Sheet6!$H$3,Sheet6!$H$4,IF('January 2023'!C2298=Sheet6!$I$3,Sheet6!$I$4,IF('January 2023'!C2298=Sheet6!$J$3,Sheet6!$J$4,IF('January 2023'!C2298=Sheet6!$K$3,Sheet6!$K$4,IF('January 2023'!C2298=Sheet6!$L$3,Sheet6!$L$4))))))))</f>
        <v>0.14925084221825036</v>
      </c>
      <c r="AG2298" s="74">
        <f t="shared" si="530"/>
        <v>1</v>
      </c>
      <c r="AH2298" s="71">
        <v>0.8286</v>
      </c>
      <c r="AI2298" s="72">
        <f t="shared" si="531"/>
        <v>1</v>
      </c>
      <c r="AJ2298" s="73">
        <f t="shared" si="532"/>
        <v>1</v>
      </c>
      <c r="AK2298" s="73">
        <v>0.59410548800096008</v>
      </c>
      <c r="AL2298" s="95">
        <f t="shared" si="533"/>
        <v>1</v>
      </c>
      <c r="AM2298" s="107">
        <v>0</v>
      </c>
      <c r="AN2298" s="98">
        <f t="shared" si="534"/>
        <v>0</v>
      </c>
      <c r="AO2298" s="99" t="e">
        <f>SUMIF([1]Sheet1!$AB:$AB,E2298,[1]Sheet1!$AA:$AA)</f>
        <v>#VALUE!</v>
      </c>
      <c r="AP2298" s="100">
        <f t="shared" si="535"/>
        <v>1</v>
      </c>
      <c r="AQ2298" s="97">
        <f t="shared" si="536"/>
        <v>0</v>
      </c>
      <c r="AR2298" s="100">
        <f t="shared" si="537"/>
        <v>0.99997588558752182</v>
      </c>
      <c r="AS2298" s="101">
        <f t="shared" si="538"/>
        <v>2.4114412478182246E-5</v>
      </c>
      <c r="AT2298" s="100">
        <v>0.14925084221825036</v>
      </c>
      <c r="AU2298" s="108">
        <f t="shared" si="539"/>
        <v>1</v>
      </c>
    </row>
    <row r="2299" spans="1:47" hidden="1">
      <c r="A2299" s="21">
        <v>44927</v>
      </c>
      <c r="B2299" s="23" t="s">
        <v>13</v>
      </c>
      <c r="C2299" s="23" t="s">
        <v>2186</v>
      </c>
      <c r="D2299" s="23" t="s">
        <v>2256</v>
      </c>
      <c r="E2299" s="23">
        <v>1002049829</v>
      </c>
      <c r="F2299" s="23" t="s">
        <v>15</v>
      </c>
      <c r="G2299" s="23">
        <v>1079213</v>
      </c>
      <c r="H2299" s="37" t="s">
        <v>16</v>
      </c>
      <c r="I2299" s="4" t="s">
        <v>3512</v>
      </c>
      <c r="J2299" s="4" t="s">
        <v>3512</v>
      </c>
      <c r="K2299" s="24">
        <v>99490</v>
      </c>
      <c r="L2299" s="24">
        <v>99490</v>
      </c>
      <c r="M2299" s="29">
        <v>1</v>
      </c>
      <c r="N2299" s="29">
        <v>1</v>
      </c>
      <c r="O2299" s="29">
        <v>0</v>
      </c>
      <c r="P2299" s="29">
        <v>99490</v>
      </c>
      <c r="Q2299" s="29">
        <v>0</v>
      </c>
      <c r="R2299" s="28">
        <v>7274892.5300000003</v>
      </c>
      <c r="S2299" s="28">
        <v>0</v>
      </c>
      <c r="T2299" s="28">
        <v>7274892.5300000003</v>
      </c>
      <c r="U2299" s="28">
        <v>0</v>
      </c>
      <c r="V2299" s="29">
        <v>1</v>
      </c>
      <c r="W2299" s="29">
        <v>0</v>
      </c>
      <c r="X2299" s="32">
        <f t="shared" si="525"/>
        <v>1</v>
      </c>
      <c r="Y2299" s="33">
        <f t="shared" si="526"/>
        <v>99490</v>
      </c>
      <c r="Z2299" s="33">
        <f t="shared" si="527"/>
        <v>7274892.5300000003</v>
      </c>
      <c r="AA2299" s="33">
        <f t="shared" si="528"/>
        <v>7274892.5300000003</v>
      </c>
      <c r="AB2299" s="5">
        <v>1</v>
      </c>
      <c r="AC2299" s="6">
        <v>9531298.5199999996</v>
      </c>
      <c r="AD2299" s="32">
        <v>0</v>
      </c>
      <c r="AE2299" s="67">
        <f t="shared" si="529"/>
        <v>1</v>
      </c>
      <c r="AF2299" s="70">
        <f>IF(C2299=Sheet6!$E$3,Sheet6!$E$4,IF('January 2023'!C2299=Sheet6!$F$3,Sheet6!$F$4,IF('January 2023'!C2299=Sheet6!$G$3,Sheet6!$G$4,IF('January 2023'!C2299=Sheet6!$H$3,Sheet6!$H$4,IF('January 2023'!C2299=Sheet6!$I$3,Sheet6!$I$4,IF('January 2023'!C2299=Sheet6!$J$3,Sheet6!$J$4,IF('January 2023'!C2299=Sheet6!$K$3,Sheet6!$K$4,IF('January 2023'!C2299=Sheet6!$L$3,Sheet6!$L$4))))))))</f>
        <v>0.14925084221825036</v>
      </c>
      <c r="AG2299" s="74">
        <f t="shared" si="530"/>
        <v>1</v>
      </c>
      <c r="AH2299" s="71">
        <v>0.8286</v>
      </c>
      <c r="AI2299" s="72">
        <f t="shared" si="531"/>
        <v>1</v>
      </c>
      <c r="AJ2299" s="73">
        <f t="shared" si="532"/>
        <v>1</v>
      </c>
      <c r="AK2299" s="73">
        <v>0.59410548800096008</v>
      </c>
      <c r="AL2299" s="95">
        <f t="shared" si="533"/>
        <v>1</v>
      </c>
      <c r="AM2299" s="107">
        <v>0</v>
      </c>
      <c r="AN2299" s="98">
        <f t="shared" si="534"/>
        <v>0</v>
      </c>
      <c r="AO2299" s="99" t="e">
        <f>SUMIF([1]Sheet1!$AB:$AB,E2299,[1]Sheet1!$AA:$AA)</f>
        <v>#VALUE!</v>
      </c>
      <c r="AP2299" s="100">
        <f t="shared" si="535"/>
        <v>1</v>
      </c>
      <c r="AQ2299" s="97">
        <f t="shared" si="536"/>
        <v>0</v>
      </c>
      <c r="AR2299" s="100">
        <f t="shared" si="537"/>
        <v>1</v>
      </c>
      <c r="AS2299" s="101">
        <f t="shared" si="538"/>
        <v>0</v>
      </c>
      <c r="AT2299" s="100">
        <v>0.14925084221825036</v>
      </c>
      <c r="AU2299" s="108">
        <f t="shared" si="539"/>
        <v>1</v>
      </c>
    </row>
    <row r="2300" spans="1:47" hidden="1">
      <c r="A2300" s="21">
        <v>44927</v>
      </c>
      <c r="B2300" s="23" t="s">
        <v>13</v>
      </c>
      <c r="C2300" s="23" t="s">
        <v>2186</v>
      </c>
      <c r="D2300" s="23" t="s">
        <v>2247</v>
      </c>
      <c r="E2300" s="23">
        <v>1002049612</v>
      </c>
      <c r="F2300" s="23" t="s">
        <v>15</v>
      </c>
      <c r="G2300" s="23">
        <v>1079213</v>
      </c>
      <c r="H2300" s="37" t="s">
        <v>16</v>
      </c>
      <c r="I2300" s="4" t="s">
        <v>3512</v>
      </c>
      <c r="J2300" s="4" t="s">
        <v>3512</v>
      </c>
      <c r="K2300" s="24">
        <v>97716</v>
      </c>
      <c r="L2300" s="24">
        <v>97716</v>
      </c>
      <c r="M2300" s="29">
        <v>1</v>
      </c>
      <c r="N2300" s="29">
        <v>1</v>
      </c>
      <c r="O2300" s="29">
        <v>0</v>
      </c>
      <c r="P2300" s="29">
        <v>97716</v>
      </c>
      <c r="Q2300" s="29">
        <v>0</v>
      </c>
      <c r="R2300" s="28">
        <v>7145174.3799999999</v>
      </c>
      <c r="S2300" s="28">
        <v>0</v>
      </c>
      <c r="T2300" s="28">
        <v>21435523.140000001</v>
      </c>
      <c r="U2300" s="28">
        <v>0</v>
      </c>
      <c r="V2300" s="29">
        <v>1</v>
      </c>
      <c r="W2300" s="29">
        <v>0</v>
      </c>
      <c r="X2300" s="32">
        <f t="shared" si="525"/>
        <v>1</v>
      </c>
      <c r="Y2300" s="33">
        <f t="shared" si="526"/>
        <v>97716</v>
      </c>
      <c r="Z2300" s="33">
        <f t="shared" si="527"/>
        <v>7145174.3799999999</v>
      </c>
      <c r="AA2300" s="33">
        <f t="shared" si="528"/>
        <v>21435523.140000001</v>
      </c>
      <c r="AB2300" s="5">
        <v>1</v>
      </c>
      <c r="AC2300" s="6">
        <v>-7819337.71</v>
      </c>
      <c r="AD2300" s="32">
        <v>0</v>
      </c>
      <c r="AE2300" s="67">
        <f t="shared" si="529"/>
        <v>1</v>
      </c>
      <c r="AF2300" s="70">
        <f>IF(C2300=Sheet6!$E$3,Sheet6!$E$4,IF('January 2023'!C2300=Sheet6!$F$3,Sheet6!$F$4,IF('January 2023'!C2300=Sheet6!$G$3,Sheet6!$G$4,IF('January 2023'!C2300=Sheet6!$H$3,Sheet6!$H$4,IF('January 2023'!C2300=Sheet6!$I$3,Sheet6!$I$4,IF('January 2023'!C2300=Sheet6!$J$3,Sheet6!$J$4,IF('January 2023'!C2300=Sheet6!$K$3,Sheet6!$K$4,IF('January 2023'!C2300=Sheet6!$L$3,Sheet6!$L$4))))))))</f>
        <v>0.14925084221825036</v>
      </c>
      <c r="AG2300" s="74">
        <f t="shared" si="530"/>
        <v>1</v>
      </c>
      <c r="AH2300" s="71">
        <v>0.8286</v>
      </c>
      <c r="AI2300" s="72">
        <f t="shared" si="531"/>
        <v>1</v>
      </c>
      <c r="AJ2300" s="73">
        <f t="shared" si="532"/>
        <v>1</v>
      </c>
      <c r="AK2300" s="73">
        <v>0.59410548800096008</v>
      </c>
      <c r="AL2300" s="95">
        <f t="shared" si="533"/>
        <v>1</v>
      </c>
      <c r="AM2300" s="107">
        <v>0</v>
      </c>
      <c r="AN2300" s="98">
        <f t="shared" si="534"/>
        <v>0</v>
      </c>
      <c r="AO2300" s="99" t="e">
        <f>SUMIF([1]Sheet1!$AB:$AB,E2300,[1]Sheet1!$AA:$AA)</f>
        <v>#VALUE!</v>
      </c>
      <c r="AP2300" s="100">
        <f t="shared" si="535"/>
        <v>1</v>
      </c>
      <c r="AQ2300" s="97">
        <f t="shared" si="536"/>
        <v>0</v>
      </c>
      <c r="AR2300" s="100">
        <f t="shared" si="537"/>
        <v>3</v>
      </c>
      <c r="AS2300" s="101">
        <f t="shared" si="538"/>
        <v>-2</v>
      </c>
      <c r="AT2300" s="100">
        <v>0.14925084221825036</v>
      </c>
      <c r="AU2300" s="108">
        <f t="shared" si="539"/>
        <v>1</v>
      </c>
    </row>
    <row r="2301" spans="1:47" hidden="1">
      <c r="A2301" s="21">
        <v>44927</v>
      </c>
      <c r="B2301" s="23" t="s">
        <v>13</v>
      </c>
      <c r="C2301" s="23" t="s">
        <v>2186</v>
      </c>
      <c r="D2301" s="23" t="s">
        <v>2265</v>
      </c>
      <c r="E2301" s="23">
        <v>1002049888</v>
      </c>
      <c r="F2301" s="23" t="s">
        <v>15</v>
      </c>
      <c r="G2301" s="23">
        <v>1079568</v>
      </c>
      <c r="H2301" s="37" t="s">
        <v>16</v>
      </c>
      <c r="I2301" s="4" t="s">
        <v>3512</v>
      </c>
      <c r="J2301" s="4" t="s">
        <v>3512</v>
      </c>
      <c r="K2301" s="24">
        <v>73611.103448275942</v>
      </c>
      <c r="L2301" s="24">
        <v>73611.103448275942</v>
      </c>
      <c r="M2301" s="29">
        <v>1</v>
      </c>
      <c r="N2301" s="29">
        <v>1</v>
      </c>
      <c r="O2301" s="29">
        <v>0</v>
      </c>
      <c r="P2301" s="29">
        <v>73614</v>
      </c>
      <c r="Q2301" s="29">
        <v>0</v>
      </c>
      <c r="R2301" s="28">
        <v>5382791.6300000008</v>
      </c>
      <c r="S2301" s="28">
        <v>0</v>
      </c>
      <c r="T2301" s="28">
        <v>5382791.6299999999</v>
      </c>
      <c r="U2301" s="28">
        <v>0</v>
      </c>
      <c r="V2301" s="29">
        <v>1</v>
      </c>
      <c r="W2301" s="29">
        <v>0</v>
      </c>
      <c r="X2301" s="32">
        <f t="shared" si="525"/>
        <v>1</v>
      </c>
      <c r="Y2301" s="33">
        <f t="shared" si="526"/>
        <v>73614</v>
      </c>
      <c r="Z2301" s="33">
        <f t="shared" si="527"/>
        <v>5382791.6300000008</v>
      </c>
      <c r="AA2301" s="33">
        <f t="shared" si="528"/>
        <v>5382791.6299999999</v>
      </c>
      <c r="AB2301" s="5">
        <v>1</v>
      </c>
      <c r="AC2301" s="6">
        <v>3876405.88</v>
      </c>
      <c r="AD2301" s="32">
        <v>0</v>
      </c>
      <c r="AE2301" s="67">
        <f t="shared" si="529"/>
        <v>1</v>
      </c>
      <c r="AF2301" s="70">
        <f>IF(C2301=Sheet6!$E$3,Sheet6!$E$4,IF('January 2023'!C2301=Sheet6!$F$3,Sheet6!$F$4,IF('January 2023'!C2301=Sheet6!$G$3,Sheet6!$G$4,IF('January 2023'!C2301=Sheet6!$H$3,Sheet6!$H$4,IF('January 2023'!C2301=Sheet6!$I$3,Sheet6!$I$4,IF('January 2023'!C2301=Sheet6!$J$3,Sheet6!$J$4,IF('January 2023'!C2301=Sheet6!$K$3,Sheet6!$K$4,IF('January 2023'!C2301=Sheet6!$L$3,Sheet6!$L$4))))))))</f>
        <v>0.14925084221825036</v>
      </c>
      <c r="AG2301" s="74">
        <f t="shared" si="530"/>
        <v>1.000039349386008</v>
      </c>
      <c r="AH2301" s="71">
        <v>0.8286</v>
      </c>
      <c r="AI2301" s="72">
        <f t="shared" si="531"/>
        <v>1</v>
      </c>
      <c r="AJ2301" s="73">
        <f t="shared" si="532"/>
        <v>1</v>
      </c>
      <c r="AK2301" s="73">
        <v>0.59410548800096008</v>
      </c>
      <c r="AL2301" s="95">
        <f t="shared" si="533"/>
        <v>1</v>
      </c>
      <c r="AM2301" s="107">
        <v>0</v>
      </c>
      <c r="AN2301" s="98">
        <f t="shared" si="534"/>
        <v>0</v>
      </c>
      <c r="AO2301" s="99" t="e">
        <f>SUMIF([1]Sheet1!$AB:$AB,E2301,[1]Sheet1!$AA:$AA)</f>
        <v>#VALUE!</v>
      </c>
      <c r="AP2301" s="100">
        <f t="shared" si="535"/>
        <v>1</v>
      </c>
      <c r="AQ2301" s="97">
        <f t="shared" si="536"/>
        <v>0</v>
      </c>
      <c r="AR2301" s="100">
        <f t="shared" si="537"/>
        <v>0.99999999999999978</v>
      </c>
      <c r="AS2301" s="101">
        <f t="shared" si="538"/>
        <v>-3.9349386007803133E-5</v>
      </c>
      <c r="AT2301" s="100">
        <v>0.14925084221825036</v>
      </c>
      <c r="AU2301" s="108">
        <f t="shared" si="539"/>
        <v>1</v>
      </c>
    </row>
    <row r="2302" spans="1:47" hidden="1">
      <c r="A2302" s="21">
        <v>44927</v>
      </c>
      <c r="B2302" s="22" t="s">
        <v>13</v>
      </c>
      <c r="C2302" s="22" t="s">
        <v>2186</v>
      </c>
      <c r="D2302" s="22" t="s">
        <v>2525</v>
      </c>
      <c r="E2302" s="22">
        <v>1002049562</v>
      </c>
      <c r="F2302" s="23" t="s">
        <v>15</v>
      </c>
      <c r="G2302" s="22">
        <v>1069446</v>
      </c>
      <c r="H2302" s="36" t="s">
        <v>16</v>
      </c>
      <c r="I2302" s="4" t="s">
        <v>3512</v>
      </c>
      <c r="J2302" s="4" t="s">
        <v>3512</v>
      </c>
      <c r="K2302" s="24">
        <v>73416</v>
      </c>
      <c r="L2302" s="25">
        <v>73416</v>
      </c>
      <c r="M2302" s="26">
        <v>1</v>
      </c>
      <c r="N2302" s="26">
        <v>1</v>
      </c>
      <c r="O2302" s="26">
        <v>0</v>
      </c>
      <c r="P2302" s="26">
        <v>73416</v>
      </c>
      <c r="Q2302" s="26">
        <v>0</v>
      </c>
      <c r="R2302" s="27">
        <v>5368313.51</v>
      </c>
      <c r="S2302" s="27">
        <v>0</v>
      </c>
      <c r="T2302" s="28">
        <v>5368313.51</v>
      </c>
      <c r="U2302" s="27">
        <v>0</v>
      </c>
      <c r="V2302" s="29">
        <v>1</v>
      </c>
      <c r="W2302" s="26">
        <v>0</v>
      </c>
      <c r="X2302" s="30">
        <f t="shared" si="525"/>
        <v>1</v>
      </c>
      <c r="Y2302" s="31">
        <f t="shared" si="526"/>
        <v>73416</v>
      </c>
      <c r="Z2302" s="31">
        <f t="shared" si="527"/>
        <v>5368313.51</v>
      </c>
      <c r="AA2302" s="31">
        <f t="shared" si="528"/>
        <v>5368313.51</v>
      </c>
      <c r="AB2302" s="5">
        <v>1</v>
      </c>
      <c r="AC2302" s="6">
        <v>3906939.86</v>
      </c>
      <c r="AD2302" s="30">
        <v>0</v>
      </c>
      <c r="AE2302" s="67">
        <f t="shared" si="529"/>
        <v>1</v>
      </c>
      <c r="AF2302" s="70">
        <f>IF(C2302=Sheet6!$E$3,Sheet6!$E$4,IF('January 2023'!C2302=Sheet6!$F$3,Sheet6!$F$4,IF('January 2023'!C2302=Sheet6!$G$3,Sheet6!$G$4,IF('January 2023'!C2302=Sheet6!$H$3,Sheet6!$H$4,IF('January 2023'!C2302=Sheet6!$I$3,Sheet6!$I$4,IF('January 2023'!C2302=Sheet6!$J$3,Sheet6!$J$4,IF('January 2023'!C2302=Sheet6!$K$3,Sheet6!$K$4,IF('January 2023'!C2302=Sheet6!$L$3,Sheet6!$L$4))))))))</f>
        <v>0.14925084221825036</v>
      </c>
      <c r="AG2302" s="74">
        <f t="shared" si="530"/>
        <v>1</v>
      </c>
      <c r="AH2302" s="71">
        <v>0.8286</v>
      </c>
      <c r="AI2302" s="72">
        <f t="shared" si="531"/>
        <v>1</v>
      </c>
      <c r="AJ2302" s="73">
        <f t="shared" si="532"/>
        <v>1</v>
      </c>
      <c r="AK2302" s="73">
        <v>0.59410548800096008</v>
      </c>
      <c r="AL2302" s="95">
        <f t="shared" si="533"/>
        <v>1</v>
      </c>
      <c r="AM2302" s="107">
        <v>0</v>
      </c>
      <c r="AN2302" s="98">
        <f t="shared" si="534"/>
        <v>0</v>
      </c>
      <c r="AO2302" s="99" t="e">
        <f>SUMIF([1]Sheet1!$AB:$AB,E2302,[1]Sheet1!$AA:$AA)</f>
        <v>#VALUE!</v>
      </c>
      <c r="AP2302" s="100">
        <f t="shared" si="535"/>
        <v>1</v>
      </c>
      <c r="AQ2302" s="97">
        <f t="shared" si="536"/>
        <v>0</v>
      </c>
      <c r="AR2302" s="100">
        <f t="shared" si="537"/>
        <v>1</v>
      </c>
      <c r="AS2302" s="101">
        <f t="shared" si="538"/>
        <v>0</v>
      </c>
      <c r="AT2302" s="100">
        <v>0.14925084221825036</v>
      </c>
      <c r="AU2302" s="108">
        <f t="shared" si="539"/>
        <v>1</v>
      </c>
    </row>
    <row r="2303" spans="1:47" hidden="1">
      <c r="A2303" s="21">
        <v>44927</v>
      </c>
      <c r="B2303" s="22" t="s">
        <v>13</v>
      </c>
      <c r="C2303" s="22" t="s">
        <v>2186</v>
      </c>
      <c r="D2303" s="22" t="s">
        <v>2263</v>
      </c>
      <c r="E2303" s="22">
        <v>1002049937</v>
      </c>
      <c r="F2303" s="23" t="s">
        <v>15</v>
      </c>
      <c r="G2303" s="22">
        <v>1079213</v>
      </c>
      <c r="H2303" s="36" t="s">
        <v>16</v>
      </c>
      <c r="I2303" s="4" t="s">
        <v>3512</v>
      </c>
      <c r="J2303" s="4" t="s">
        <v>3512</v>
      </c>
      <c r="K2303" s="24">
        <v>73128</v>
      </c>
      <c r="L2303" s="25">
        <v>73128</v>
      </c>
      <c r="M2303" s="26">
        <v>1</v>
      </c>
      <c r="N2303" s="26">
        <v>1</v>
      </c>
      <c r="O2303" s="26">
        <v>0</v>
      </c>
      <c r="P2303" s="26">
        <v>73128</v>
      </c>
      <c r="Q2303" s="26">
        <v>0</v>
      </c>
      <c r="R2303" s="27">
        <v>5347254.41</v>
      </c>
      <c r="S2303" s="27">
        <v>0</v>
      </c>
      <c r="T2303" s="28">
        <v>6705892.2400000002</v>
      </c>
      <c r="U2303" s="27">
        <v>0</v>
      </c>
      <c r="V2303" s="29">
        <v>1</v>
      </c>
      <c r="W2303" s="26">
        <v>0</v>
      </c>
      <c r="X2303" s="30">
        <f t="shared" si="525"/>
        <v>1</v>
      </c>
      <c r="Y2303" s="31">
        <f t="shared" si="526"/>
        <v>73128</v>
      </c>
      <c r="Z2303" s="31">
        <f t="shared" si="527"/>
        <v>5347254.41</v>
      </c>
      <c r="AA2303" s="31">
        <f t="shared" si="528"/>
        <v>6705892.2400000002</v>
      </c>
      <c r="AB2303" s="5">
        <v>1</v>
      </c>
      <c r="AC2303" s="6">
        <v>6278733.1200000001</v>
      </c>
      <c r="AD2303" s="30">
        <v>0</v>
      </c>
      <c r="AE2303" s="67">
        <f t="shared" si="529"/>
        <v>1</v>
      </c>
      <c r="AF2303" s="70">
        <f>IF(C2303=Sheet6!$E$3,Sheet6!$E$4,IF('January 2023'!C2303=Sheet6!$F$3,Sheet6!$F$4,IF('January 2023'!C2303=Sheet6!$G$3,Sheet6!$G$4,IF('January 2023'!C2303=Sheet6!$H$3,Sheet6!$H$4,IF('January 2023'!C2303=Sheet6!$I$3,Sheet6!$I$4,IF('January 2023'!C2303=Sheet6!$J$3,Sheet6!$J$4,IF('January 2023'!C2303=Sheet6!$K$3,Sheet6!$K$4,IF('January 2023'!C2303=Sheet6!$L$3,Sheet6!$L$4))))))))</f>
        <v>0.14925084221825036</v>
      </c>
      <c r="AG2303" s="74">
        <f t="shared" si="530"/>
        <v>1</v>
      </c>
      <c r="AH2303" s="71">
        <v>0.8286</v>
      </c>
      <c r="AI2303" s="72">
        <f t="shared" si="531"/>
        <v>1</v>
      </c>
      <c r="AJ2303" s="73">
        <f t="shared" si="532"/>
        <v>1</v>
      </c>
      <c r="AK2303" s="73">
        <v>0.59410548800096008</v>
      </c>
      <c r="AL2303" s="95">
        <f t="shared" si="533"/>
        <v>1</v>
      </c>
      <c r="AM2303" s="107">
        <v>0</v>
      </c>
      <c r="AN2303" s="98">
        <f t="shared" si="534"/>
        <v>0</v>
      </c>
      <c r="AO2303" s="99" t="e">
        <f>SUMIF([1]Sheet1!$AB:$AB,E2303,[1]Sheet1!$AA:$AA)</f>
        <v>#VALUE!</v>
      </c>
      <c r="AP2303" s="100">
        <f t="shared" si="535"/>
        <v>1</v>
      </c>
      <c r="AQ2303" s="97">
        <f t="shared" si="536"/>
        <v>0</v>
      </c>
      <c r="AR2303" s="100">
        <f t="shared" si="537"/>
        <v>1.2540813894059699</v>
      </c>
      <c r="AS2303" s="101">
        <f t="shared" si="538"/>
        <v>-0.25408138940596992</v>
      </c>
      <c r="AT2303" s="100">
        <v>0.14925084221825036</v>
      </c>
      <c r="AU2303" s="108">
        <f t="shared" si="539"/>
        <v>1</v>
      </c>
    </row>
    <row r="2304" spans="1:47" hidden="1">
      <c r="A2304" s="21">
        <v>44927</v>
      </c>
      <c r="B2304" s="23" t="s">
        <v>13</v>
      </c>
      <c r="C2304" s="23" t="s">
        <v>2186</v>
      </c>
      <c r="D2304" s="23" t="s">
        <v>2346</v>
      </c>
      <c r="E2304" s="23">
        <v>1002049597</v>
      </c>
      <c r="F2304" s="23" t="s">
        <v>15</v>
      </c>
      <c r="G2304" s="23">
        <v>1069446</v>
      </c>
      <c r="H2304" s="37" t="s">
        <v>16</v>
      </c>
      <c r="I2304" s="4" t="s">
        <v>3512</v>
      </c>
      <c r="J2304" s="4" t="s">
        <v>3512</v>
      </c>
      <c r="K2304" s="24">
        <v>64254</v>
      </c>
      <c r="L2304" s="24">
        <v>64254</v>
      </c>
      <c r="M2304" s="29">
        <v>1</v>
      </c>
      <c r="N2304" s="29">
        <v>1</v>
      </c>
      <c r="O2304" s="29">
        <v>0</v>
      </c>
      <c r="P2304" s="29">
        <v>64254</v>
      </c>
      <c r="Q2304" s="29">
        <v>0</v>
      </c>
      <c r="R2304" s="28">
        <v>4698371.1400000006</v>
      </c>
      <c r="S2304" s="28">
        <v>0</v>
      </c>
      <c r="T2304" s="28">
        <v>4698371.1399999997</v>
      </c>
      <c r="U2304" s="28">
        <v>0</v>
      </c>
      <c r="V2304" s="29">
        <v>1</v>
      </c>
      <c r="W2304" s="29">
        <v>0</v>
      </c>
      <c r="X2304" s="32">
        <f t="shared" si="525"/>
        <v>1</v>
      </c>
      <c r="Y2304" s="33">
        <f t="shared" si="526"/>
        <v>64254</v>
      </c>
      <c r="Z2304" s="33">
        <f t="shared" si="527"/>
        <v>4698371.1400000006</v>
      </c>
      <c r="AA2304" s="33">
        <f t="shared" si="528"/>
        <v>4698371.1399999997</v>
      </c>
      <c r="AB2304" s="5">
        <v>1</v>
      </c>
      <c r="AC2304" s="6">
        <v>3899893.56</v>
      </c>
      <c r="AD2304" s="32">
        <v>0</v>
      </c>
      <c r="AE2304" s="67">
        <f t="shared" si="529"/>
        <v>1</v>
      </c>
      <c r="AF2304" s="70">
        <f>IF(C2304=Sheet6!$E$3,Sheet6!$E$4,IF('January 2023'!C2304=Sheet6!$F$3,Sheet6!$F$4,IF('January 2023'!C2304=Sheet6!$G$3,Sheet6!$G$4,IF('January 2023'!C2304=Sheet6!$H$3,Sheet6!$H$4,IF('January 2023'!C2304=Sheet6!$I$3,Sheet6!$I$4,IF('January 2023'!C2304=Sheet6!$J$3,Sheet6!$J$4,IF('January 2023'!C2304=Sheet6!$K$3,Sheet6!$K$4,IF('January 2023'!C2304=Sheet6!$L$3,Sheet6!$L$4))))))))</f>
        <v>0.14925084221825036</v>
      </c>
      <c r="AG2304" s="74">
        <f t="shared" si="530"/>
        <v>1</v>
      </c>
      <c r="AH2304" s="71">
        <v>0.8286</v>
      </c>
      <c r="AI2304" s="72">
        <f t="shared" si="531"/>
        <v>1</v>
      </c>
      <c r="AJ2304" s="73">
        <f t="shared" si="532"/>
        <v>1</v>
      </c>
      <c r="AK2304" s="73">
        <v>0.59410548800096008</v>
      </c>
      <c r="AL2304" s="95">
        <f t="shared" si="533"/>
        <v>1</v>
      </c>
      <c r="AM2304" s="107">
        <v>0</v>
      </c>
      <c r="AN2304" s="98">
        <f t="shared" si="534"/>
        <v>0</v>
      </c>
      <c r="AO2304" s="99" t="e">
        <f>SUMIF([1]Sheet1!$AB:$AB,E2304,[1]Sheet1!$AA:$AA)</f>
        <v>#VALUE!</v>
      </c>
      <c r="AP2304" s="100">
        <f t="shared" si="535"/>
        <v>1</v>
      </c>
      <c r="AQ2304" s="97">
        <f t="shared" si="536"/>
        <v>0</v>
      </c>
      <c r="AR2304" s="100">
        <f t="shared" si="537"/>
        <v>0.99999999999999978</v>
      </c>
      <c r="AS2304" s="101">
        <f t="shared" si="538"/>
        <v>0</v>
      </c>
      <c r="AT2304" s="100">
        <v>0.14925084221825036</v>
      </c>
      <c r="AU2304" s="108">
        <f t="shared" si="539"/>
        <v>1</v>
      </c>
    </row>
    <row r="2305" spans="1:47" hidden="1">
      <c r="A2305" s="21">
        <v>44927</v>
      </c>
      <c r="B2305" s="23" t="s">
        <v>13</v>
      </c>
      <c r="C2305" s="23" t="s">
        <v>2186</v>
      </c>
      <c r="D2305" s="23" t="s">
        <v>2301</v>
      </c>
      <c r="E2305" s="23">
        <v>1004871694</v>
      </c>
      <c r="F2305" s="23" t="s">
        <v>15</v>
      </c>
      <c r="G2305" s="23">
        <v>1069446</v>
      </c>
      <c r="H2305" s="37" t="s">
        <v>16</v>
      </c>
      <c r="I2305" s="4" t="s">
        <v>3512</v>
      </c>
      <c r="J2305" s="4" t="s">
        <v>3512</v>
      </c>
      <c r="K2305" s="24">
        <v>60009</v>
      </c>
      <c r="L2305" s="24">
        <v>60009</v>
      </c>
      <c r="M2305" s="29">
        <v>1</v>
      </c>
      <c r="N2305" s="29">
        <v>1</v>
      </c>
      <c r="O2305" s="29">
        <v>0</v>
      </c>
      <c r="P2305" s="29">
        <v>60009</v>
      </c>
      <c r="Q2305" s="29">
        <v>0</v>
      </c>
      <c r="R2305" s="28">
        <v>4387968.9000000004</v>
      </c>
      <c r="S2305" s="28">
        <v>0</v>
      </c>
      <c r="T2305" s="28">
        <v>4387968.9000000004</v>
      </c>
      <c r="U2305" s="28">
        <v>0</v>
      </c>
      <c r="V2305" s="29">
        <v>1</v>
      </c>
      <c r="W2305" s="29">
        <v>0</v>
      </c>
      <c r="X2305" s="32">
        <f t="shared" si="525"/>
        <v>1</v>
      </c>
      <c r="Y2305" s="33">
        <f t="shared" si="526"/>
        <v>60009</v>
      </c>
      <c r="Z2305" s="33">
        <f t="shared" si="527"/>
        <v>4387968.9000000004</v>
      </c>
      <c r="AA2305" s="33">
        <f t="shared" si="528"/>
        <v>4387968.9000000004</v>
      </c>
      <c r="AB2305" s="5">
        <v>1</v>
      </c>
      <c r="AC2305" s="6">
        <v>3483691.96</v>
      </c>
      <c r="AD2305" s="32">
        <v>0</v>
      </c>
      <c r="AE2305" s="67">
        <f t="shared" si="529"/>
        <v>1</v>
      </c>
      <c r="AF2305" s="70">
        <f>IF(C2305=Sheet6!$E$3,Sheet6!$E$4,IF('January 2023'!C2305=Sheet6!$F$3,Sheet6!$F$4,IF('January 2023'!C2305=Sheet6!$G$3,Sheet6!$G$4,IF('January 2023'!C2305=Sheet6!$H$3,Sheet6!$H$4,IF('January 2023'!C2305=Sheet6!$I$3,Sheet6!$I$4,IF('January 2023'!C2305=Sheet6!$J$3,Sheet6!$J$4,IF('January 2023'!C2305=Sheet6!$K$3,Sheet6!$K$4,IF('January 2023'!C2305=Sheet6!$L$3,Sheet6!$L$4))))))))</f>
        <v>0.14925084221825036</v>
      </c>
      <c r="AG2305" s="74">
        <f t="shared" si="530"/>
        <v>1</v>
      </c>
      <c r="AH2305" s="71">
        <v>0.8286</v>
      </c>
      <c r="AI2305" s="72">
        <f t="shared" si="531"/>
        <v>1</v>
      </c>
      <c r="AJ2305" s="73">
        <f t="shared" si="532"/>
        <v>1</v>
      </c>
      <c r="AK2305" s="73">
        <v>0.59410548800096008</v>
      </c>
      <c r="AL2305" s="95">
        <f t="shared" si="533"/>
        <v>1</v>
      </c>
      <c r="AM2305" s="107">
        <v>0</v>
      </c>
      <c r="AN2305" s="98">
        <f t="shared" si="534"/>
        <v>0</v>
      </c>
      <c r="AO2305" s="99" t="e">
        <f>SUMIF([1]Sheet1!$AB:$AB,E2305,[1]Sheet1!$AA:$AA)</f>
        <v>#VALUE!</v>
      </c>
      <c r="AP2305" s="100">
        <f t="shared" si="535"/>
        <v>1</v>
      </c>
      <c r="AQ2305" s="97">
        <f t="shared" si="536"/>
        <v>0</v>
      </c>
      <c r="AR2305" s="100">
        <f t="shared" si="537"/>
        <v>1</v>
      </c>
      <c r="AS2305" s="101">
        <f t="shared" si="538"/>
        <v>0</v>
      </c>
      <c r="AT2305" s="100">
        <v>0.14925084221825036</v>
      </c>
      <c r="AU2305" s="108">
        <f t="shared" si="539"/>
        <v>1</v>
      </c>
    </row>
    <row r="2306" spans="1:47" hidden="1">
      <c r="A2306" s="21">
        <v>44927</v>
      </c>
      <c r="B2306" s="22" t="s">
        <v>13</v>
      </c>
      <c r="C2306" s="22" t="s">
        <v>2186</v>
      </c>
      <c r="D2306" s="22" t="s">
        <v>2297</v>
      </c>
      <c r="E2306" s="22">
        <v>1002049588</v>
      </c>
      <c r="F2306" s="23" t="s">
        <v>15</v>
      </c>
      <c r="G2306" s="22">
        <v>1079213</v>
      </c>
      <c r="H2306" s="36" t="s">
        <v>16</v>
      </c>
      <c r="I2306" s="4" t="s">
        <v>3512</v>
      </c>
      <c r="J2306" s="4" t="s">
        <v>3512</v>
      </c>
      <c r="K2306" s="24">
        <v>56854</v>
      </c>
      <c r="L2306" s="25">
        <v>56854</v>
      </c>
      <c r="M2306" s="26">
        <v>1</v>
      </c>
      <c r="N2306" s="26">
        <v>1</v>
      </c>
      <c r="O2306" s="26">
        <v>0</v>
      </c>
      <c r="P2306" s="26">
        <v>56850</v>
      </c>
      <c r="Q2306" s="26">
        <v>0</v>
      </c>
      <c r="R2306" s="27">
        <v>4156976.99</v>
      </c>
      <c r="S2306" s="27">
        <v>0</v>
      </c>
      <c r="T2306" s="28">
        <v>4156976.99</v>
      </c>
      <c r="U2306" s="27">
        <v>0</v>
      </c>
      <c r="V2306" s="29">
        <v>1</v>
      </c>
      <c r="W2306" s="26">
        <v>0</v>
      </c>
      <c r="X2306" s="30">
        <f t="shared" si="525"/>
        <v>1</v>
      </c>
      <c r="Y2306" s="31">
        <f t="shared" si="526"/>
        <v>56850</v>
      </c>
      <c r="Z2306" s="31">
        <f t="shared" si="527"/>
        <v>4156976.99</v>
      </c>
      <c r="AA2306" s="31">
        <f t="shared" si="528"/>
        <v>4156976.99</v>
      </c>
      <c r="AB2306" s="5">
        <v>1</v>
      </c>
      <c r="AC2306" s="6">
        <v>4902660.7</v>
      </c>
      <c r="AD2306" s="30">
        <v>0</v>
      </c>
      <c r="AE2306" s="67">
        <f t="shared" si="529"/>
        <v>1</v>
      </c>
      <c r="AF2306" s="70">
        <f>IF(C2306=Sheet6!$E$3,Sheet6!$E$4,IF('January 2023'!C2306=Sheet6!$F$3,Sheet6!$F$4,IF('January 2023'!C2306=Sheet6!$G$3,Sheet6!$G$4,IF('January 2023'!C2306=Sheet6!$H$3,Sheet6!$H$4,IF('January 2023'!C2306=Sheet6!$I$3,Sheet6!$I$4,IF('January 2023'!C2306=Sheet6!$J$3,Sheet6!$J$4,IF('January 2023'!C2306=Sheet6!$K$3,Sheet6!$K$4,IF('January 2023'!C2306=Sheet6!$L$3,Sheet6!$L$4))))))))</f>
        <v>0.14925084221825036</v>
      </c>
      <c r="AG2306" s="74">
        <f t="shared" si="530"/>
        <v>0.99992964435220033</v>
      </c>
      <c r="AH2306" s="71">
        <v>0.8286</v>
      </c>
      <c r="AI2306" s="72">
        <f t="shared" si="531"/>
        <v>1</v>
      </c>
      <c r="AJ2306" s="73">
        <f t="shared" si="532"/>
        <v>1</v>
      </c>
      <c r="AK2306" s="73">
        <v>0.59410548800096008</v>
      </c>
      <c r="AL2306" s="95">
        <f t="shared" si="533"/>
        <v>1</v>
      </c>
      <c r="AM2306" s="107">
        <v>0</v>
      </c>
      <c r="AN2306" s="98">
        <f t="shared" si="534"/>
        <v>0</v>
      </c>
      <c r="AO2306" s="99" t="e">
        <f>SUMIF([1]Sheet1!$AB:$AB,E2306,[1]Sheet1!$AA:$AA)</f>
        <v>#VALUE!</v>
      </c>
      <c r="AP2306" s="100">
        <f t="shared" si="535"/>
        <v>1</v>
      </c>
      <c r="AQ2306" s="97">
        <f t="shared" si="536"/>
        <v>0</v>
      </c>
      <c r="AR2306" s="100">
        <f t="shared" si="537"/>
        <v>1</v>
      </c>
      <c r="AS2306" s="101">
        <f t="shared" si="538"/>
        <v>7.0355647799669185E-5</v>
      </c>
      <c r="AT2306" s="100">
        <v>0.14925084221825036</v>
      </c>
      <c r="AU2306" s="108">
        <f t="shared" si="539"/>
        <v>1</v>
      </c>
    </row>
    <row r="2307" spans="1:47" hidden="1">
      <c r="A2307" s="21">
        <v>44927</v>
      </c>
      <c r="B2307" s="22" t="s">
        <v>13</v>
      </c>
      <c r="C2307" s="22" t="s">
        <v>2186</v>
      </c>
      <c r="D2307" s="22" t="s">
        <v>2267</v>
      </c>
      <c r="E2307" s="22">
        <v>1002049570</v>
      </c>
      <c r="F2307" s="23" t="s">
        <v>15</v>
      </c>
      <c r="G2307" s="22">
        <v>1065347</v>
      </c>
      <c r="H2307" s="36" t="s">
        <v>16</v>
      </c>
      <c r="I2307" s="4" t="s">
        <v>3512</v>
      </c>
      <c r="J2307" s="4" t="s">
        <v>3512</v>
      </c>
      <c r="K2307" s="24">
        <v>55458</v>
      </c>
      <c r="L2307" s="25">
        <v>55458</v>
      </c>
      <c r="M2307" s="26">
        <v>1</v>
      </c>
      <c r="N2307" s="26">
        <v>1</v>
      </c>
      <c r="O2307" s="26">
        <v>0</v>
      </c>
      <c r="P2307" s="26">
        <v>55458</v>
      </c>
      <c r="Q2307" s="26">
        <v>0</v>
      </c>
      <c r="R2307" s="27">
        <v>4055191.38</v>
      </c>
      <c r="S2307" s="27">
        <v>0</v>
      </c>
      <c r="T2307" s="28">
        <v>4341931.5999999996</v>
      </c>
      <c r="U2307" s="27">
        <v>0</v>
      </c>
      <c r="V2307" s="29">
        <v>1</v>
      </c>
      <c r="W2307" s="26">
        <v>0</v>
      </c>
      <c r="X2307" s="30">
        <f t="shared" si="525"/>
        <v>1</v>
      </c>
      <c r="Y2307" s="31">
        <f t="shared" si="526"/>
        <v>55458</v>
      </c>
      <c r="Z2307" s="31">
        <f t="shared" si="527"/>
        <v>4055191.38</v>
      </c>
      <c r="AA2307" s="31">
        <f t="shared" si="528"/>
        <v>4341931.5999999996</v>
      </c>
      <c r="AB2307" s="5">
        <v>1</v>
      </c>
      <c r="AC2307" s="6">
        <v>7610084.3399999999</v>
      </c>
      <c r="AD2307" s="30">
        <v>0</v>
      </c>
      <c r="AE2307" s="67">
        <f t="shared" si="529"/>
        <v>1</v>
      </c>
      <c r="AF2307" s="70">
        <f>IF(C2307=Sheet6!$E$3,Sheet6!$E$4,IF('January 2023'!C2307=Sheet6!$F$3,Sheet6!$F$4,IF('January 2023'!C2307=Sheet6!$G$3,Sheet6!$G$4,IF('January 2023'!C2307=Sheet6!$H$3,Sheet6!$H$4,IF('January 2023'!C2307=Sheet6!$I$3,Sheet6!$I$4,IF('January 2023'!C2307=Sheet6!$J$3,Sheet6!$J$4,IF('January 2023'!C2307=Sheet6!$K$3,Sheet6!$K$4,IF('January 2023'!C2307=Sheet6!$L$3,Sheet6!$L$4))))))))</f>
        <v>0.14925084221825036</v>
      </c>
      <c r="AG2307" s="74">
        <f t="shared" si="530"/>
        <v>1</v>
      </c>
      <c r="AH2307" s="71">
        <v>0.8286</v>
      </c>
      <c r="AI2307" s="72">
        <f t="shared" si="531"/>
        <v>1</v>
      </c>
      <c r="AJ2307" s="73">
        <f t="shared" si="532"/>
        <v>1</v>
      </c>
      <c r="AK2307" s="73">
        <v>0.59410548800096008</v>
      </c>
      <c r="AL2307" s="95">
        <f t="shared" si="533"/>
        <v>1</v>
      </c>
      <c r="AM2307" s="107">
        <v>0</v>
      </c>
      <c r="AN2307" s="98">
        <f t="shared" si="534"/>
        <v>0</v>
      </c>
      <c r="AO2307" s="99" t="e">
        <f>SUMIF([1]Sheet1!$AB:$AB,E2307,[1]Sheet1!$AA:$AA)</f>
        <v>#VALUE!</v>
      </c>
      <c r="AP2307" s="100">
        <f t="shared" si="535"/>
        <v>1</v>
      </c>
      <c r="AQ2307" s="97">
        <f t="shared" si="536"/>
        <v>0</v>
      </c>
      <c r="AR2307" s="100">
        <f t="shared" si="537"/>
        <v>1.0707094174184202</v>
      </c>
      <c r="AS2307" s="101">
        <f t="shared" si="538"/>
        <v>-7.0709417418420184E-2</v>
      </c>
      <c r="AT2307" s="100">
        <v>0.14925084221825036</v>
      </c>
      <c r="AU2307" s="108">
        <f t="shared" si="539"/>
        <v>1</v>
      </c>
    </row>
    <row r="2308" spans="1:47" hidden="1">
      <c r="A2308" s="21">
        <v>44927</v>
      </c>
      <c r="B2308" s="22" t="s">
        <v>13</v>
      </c>
      <c r="C2308" s="22" t="s">
        <v>2186</v>
      </c>
      <c r="D2308" s="22" t="s">
        <v>2316</v>
      </c>
      <c r="E2308" s="22">
        <v>1002049607</v>
      </c>
      <c r="F2308" s="23" t="s">
        <v>15</v>
      </c>
      <c r="G2308" s="22">
        <v>1079213</v>
      </c>
      <c r="H2308" s="36" t="s">
        <v>16</v>
      </c>
      <c r="I2308" s="4" t="s">
        <v>3512</v>
      </c>
      <c r="J2308" s="4" t="s">
        <v>3512</v>
      </c>
      <c r="K2308" s="24">
        <v>46214</v>
      </c>
      <c r="L2308" s="25">
        <v>46214</v>
      </c>
      <c r="M2308" s="26">
        <v>1</v>
      </c>
      <c r="N2308" s="26">
        <v>1</v>
      </c>
      <c r="O2308" s="26">
        <v>0</v>
      </c>
      <c r="P2308" s="26">
        <v>46214</v>
      </c>
      <c r="Q2308" s="26">
        <v>0</v>
      </c>
      <c r="R2308" s="27">
        <v>3379253.0300000003</v>
      </c>
      <c r="S2308" s="27">
        <v>0</v>
      </c>
      <c r="T2308" s="28">
        <v>3380000</v>
      </c>
      <c r="U2308" s="27">
        <v>0</v>
      </c>
      <c r="V2308" s="29">
        <v>1</v>
      </c>
      <c r="W2308" s="26">
        <v>0</v>
      </c>
      <c r="X2308" s="30">
        <f t="shared" ref="X2308:X2371" si="540">IFERROR(SUM(M2308,O2308),"")</f>
        <v>1</v>
      </c>
      <c r="Y2308" s="31">
        <f t="shared" ref="Y2308:Y2371" si="541">IFERROR(SUM(P2308:Q2308),"")</f>
        <v>46214</v>
      </c>
      <c r="Z2308" s="31">
        <f t="shared" ref="Z2308:Z2371" si="542">IFERROR(SUM(R2308:S2308),"")</f>
        <v>3379253.0300000003</v>
      </c>
      <c r="AA2308" s="31">
        <f t="shared" ref="AA2308:AA2371" si="543">IFERROR(SUM(T2308:U2308),"")</f>
        <v>3380000</v>
      </c>
      <c r="AB2308" s="5">
        <v>1</v>
      </c>
      <c r="AC2308" s="6">
        <v>3123818.44</v>
      </c>
      <c r="AD2308" s="30">
        <v>0</v>
      </c>
      <c r="AE2308" s="67">
        <f t="shared" si="529"/>
        <v>1</v>
      </c>
      <c r="AF2308" s="70">
        <f>IF(C2308=Sheet6!$E$3,Sheet6!$E$4,IF('January 2023'!C2308=Sheet6!$F$3,Sheet6!$F$4,IF('January 2023'!C2308=Sheet6!$G$3,Sheet6!$G$4,IF('January 2023'!C2308=Sheet6!$H$3,Sheet6!$H$4,IF('January 2023'!C2308=Sheet6!$I$3,Sheet6!$I$4,IF('January 2023'!C2308=Sheet6!$J$3,Sheet6!$J$4,IF('January 2023'!C2308=Sheet6!$K$3,Sheet6!$K$4,IF('January 2023'!C2308=Sheet6!$L$3,Sheet6!$L$4))))))))</f>
        <v>0.14925084221825036</v>
      </c>
      <c r="AG2308" s="74">
        <f t="shared" si="530"/>
        <v>1</v>
      </c>
      <c r="AH2308" s="71">
        <v>0.8286</v>
      </c>
      <c r="AI2308" s="72">
        <f t="shared" si="531"/>
        <v>1</v>
      </c>
      <c r="AJ2308" s="73">
        <f t="shared" si="532"/>
        <v>1</v>
      </c>
      <c r="AK2308" s="73">
        <v>0.59410548800096008</v>
      </c>
      <c r="AL2308" s="95">
        <f t="shared" si="533"/>
        <v>1</v>
      </c>
      <c r="AM2308" s="107">
        <v>0</v>
      </c>
      <c r="AN2308" s="98">
        <f t="shared" si="534"/>
        <v>0</v>
      </c>
      <c r="AO2308" s="99" t="e">
        <f>SUMIF([1]Sheet1!$AB:$AB,E2308,[1]Sheet1!$AA:$AA)</f>
        <v>#VALUE!</v>
      </c>
      <c r="AP2308" s="100">
        <f t="shared" si="535"/>
        <v>1</v>
      </c>
      <c r="AQ2308" s="97">
        <f t="shared" si="536"/>
        <v>0</v>
      </c>
      <c r="AR2308" s="100">
        <f t="shared" si="537"/>
        <v>1.0002210458919081</v>
      </c>
      <c r="AS2308" s="101">
        <f t="shared" si="538"/>
        <v>-2.2104589190807822E-4</v>
      </c>
      <c r="AT2308" s="100">
        <v>0.14925084221825036</v>
      </c>
      <c r="AU2308" s="108">
        <f t="shared" si="539"/>
        <v>1</v>
      </c>
    </row>
    <row r="2309" spans="1:47" hidden="1">
      <c r="A2309" s="21">
        <v>44927</v>
      </c>
      <c r="B2309" s="23" t="s">
        <v>13</v>
      </c>
      <c r="C2309" s="23" t="s">
        <v>2186</v>
      </c>
      <c r="D2309" s="23" t="s">
        <v>2291</v>
      </c>
      <c r="E2309" s="23">
        <v>1002049807</v>
      </c>
      <c r="F2309" s="23" t="s">
        <v>15</v>
      </c>
      <c r="G2309" s="23">
        <v>1079213</v>
      </c>
      <c r="H2309" s="37" t="s">
        <v>16</v>
      </c>
      <c r="I2309" s="4" t="s">
        <v>3512</v>
      </c>
      <c r="J2309" s="4" t="s">
        <v>3512</v>
      </c>
      <c r="K2309" s="24">
        <v>43230</v>
      </c>
      <c r="L2309" s="24">
        <v>43230</v>
      </c>
      <c r="M2309" s="29">
        <v>1</v>
      </c>
      <c r="N2309" s="29">
        <v>1</v>
      </c>
      <c r="O2309" s="29">
        <v>0</v>
      </c>
      <c r="P2309" s="29">
        <v>43230</v>
      </c>
      <c r="Q2309" s="29">
        <v>0</v>
      </c>
      <c r="R2309" s="28">
        <v>3161057.4400000004</v>
      </c>
      <c r="S2309" s="28">
        <v>0</v>
      </c>
      <c r="T2309" s="28">
        <v>3447500</v>
      </c>
      <c r="U2309" s="28">
        <v>0</v>
      </c>
      <c r="V2309" s="29">
        <v>1</v>
      </c>
      <c r="W2309" s="29">
        <v>0</v>
      </c>
      <c r="X2309" s="32">
        <f t="shared" si="540"/>
        <v>1</v>
      </c>
      <c r="Y2309" s="33">
        <f t="shared" si="541"/>
        <v>43230</v>
      </c>
      <c r="Z2309" s="33">
        <f t="shared" si="542"/>
        <v>3161057.4400000004</v>
      </c>
      <c r="AA2309" s="33">
        <f t="shared" si="543"/>
        <v>3447500</v>
      </c>
      <c r="AB2309" s="5">
        <v>1</v>
      </c>
      <c r="AC2309" s="6">
        <v>4162150.53</v>
      </c>
      <c r="AD2309" s="32">
        <v>0</v>
      </c>
      <c r="AE2309" s="67">
        <f t="shared" ref="AE2309:AE2372" si="544">IFERROR((AB2309/X2309),"")</f>
        <v>1</v>
      </c>
      <c r="AF2309" s="70">
        <f>IF(C2309=Sheet6!$E$3,Sheet6!$E$4,IF('January 2023'!C2309=Sheet6!$F$3,Sheet6!$F$4,IF('January 2023'!C2309=Sheet6!$G$3,Sheet6!$G$4,IF('January 2023'!C2309=Sheet6!$H$3,Sheet6!$H$4,IF('January 2023'!C2309=Sheet6!$I$3,Sheet6!$I$4,IF('January 2023'!C2309=Sheet6!$J$3,Sheet6!$J$4,IF('January 2023'!C2309=Sheet6!$K$3,Sheet6!$K$4,IF('January 2023'!C2309=Sheet6!$L$3,Sheet6!$L$4))))))))</f>
        <v>0.14925084221825036</v>
      </c>
      <c r="AG2309" s="74">
        <f t="shared" ref="AG2309:AG2372" si="545">IFERROR(Y2309/L2309,0)</f>
        <v>1</v>
      </c>
      <c r="AH2309" s="71">
        <v>0.8286</v>
      </c>
      <c r="AI2309" s="72">
        <f t="shared" ref="AI2309:AI2372" si="546">IF(AG2309&gt;AH2309,1,0)</f>
        <v>1</v>
      </c>
      <c r="AJ2309" s="73">
        <f t="shared" ref="AJ2309:AJ2372" si="547">IFERROR(AB2309/X2309,0)</f>
        <v>1</v>
      </c>
      <c r="AK2309" s="73">
        <v>0.59410548800096008</v>
      </c>
      <c r="AL2309" s="95">
        <f t="shared" ref="AL2309:AL2372" si="548">IF(AJ2309&gt;=AK2309,1,0)</f>
        <v>1</v>
      </c>
      <c r="AM2309" s="107">
        <v>0</v>
      </c>
      <c r="AN2309" s="98">
        <f t="shared" ref="AN2309:AN2372" si="549">IF(((AH2309*L2309)-(AG2309*L2309))&lt;0,0,((AH2309*L2309)-(AG2309*L2309)))</f>
        <v>0</v>
      </c>
      <c r="AO2309" s="99" t="e">
        <f>SUMIF([1]Sheet1!$AB:$AB,E2309,[1]Sheet1!$AA:$AA)</f>
        <v>#VALUE!</v>
      </c>
      <c r="AP2309" s="100">
        <f t="shared" ref="AP2309:AP2372" si="550">IF(AN2309=0,100%,IFERROR((AO2309/AN2309),""))</f>
        <v>1</v>
      </c>
      <c r="AQ2309" s="97">
        <f t="shared" ref="AQ2309:AQ2372" si="551">IF(AND(AN2309&gt;0,AP2309&gt;=100%),1,0)</f>
        <v>0</v>
      </c>
      <c r="AR2309" s="100">
        <f t="shared" ref="AR2309:AR2372" si="552">IFERROR(AA2309/Z2309,0)</f>
        <v>1.0906160566319856</v>
      </c>
      <c r="AS2309" s="101">
        <f t="shared" ref="AS2309:AS2372" si="553">1-(AR2309*AG2309)</f>
        <v>-9.0616056631985575E-2</v>
      </c>
      <c r="AT2309" s="100">
        <v>0.14925084221825036</v>
      </c>
      <c r="AU2309" s="108">
        <f t="shared" ref="AU2309:AU2372" si="554">IF(AS2309&lt;=AT2309,1,0)</f>
        <v>1</v>
      </c>
    </row>
    <row r="2310" spans="1:47" hidden="1">
      <c r="A2310" s="21">
        <v>44927</v>
      </c>
      <c r="B2310" s="22" t="s">
        <v>13</v>
      </c>
      <c r="C2310" s="22" t="s">
        <v>2186</v>
      </c>
      <c r="D2310" s="22" t="s">
        <v>2300</v>
      </c>
      <c r="E2310" s="22">
        <v>1002049577</v>
      </c>
      <c r="F2310" s="23" t="s">
        <v>15</v>
      </c>
      <c r="G2310" s="22">
        <v>1065347</v>
      </c>
      <c r="H2310" s="36" t="s">
        <v>16</v>
      </c>
      <c r="I2310" s="4" t="s">
        <v>3512</v>
      </c>
      <c r="J2310" s="4" t="s">
        <v>3512</v>
      </c>
      <c r="K2310" s="24">
        <v>42998</v>
      </c>
      <c r="L2310" s="25">
        <v>42998</v>
      </c>
      <c r="M2310" s="26">
        <v>1</v>
      </c>
      <c r="N2310" s="26">
        <v>1</v>
      </c>
      <c r="O2310" s="26">
        <v>0</v>
      </c>
      <c r="P2310" s="26">
        <v>42998</v>
      </c>
      <c r="Q2310" s="26">
        <v>0</v>
      </c>
      <c r="R2310" s="27">
        <v>3114301.79</v>
      </c>
      <c r="S2310" s="27">
        <v>0</v>
      </c>
      <c r="T2310" s="28">
        <v>3336827.54</v>
      </c>
      <c r="U2310" s="27">
        <v>0</v>
      </c>
      <c r="V2310" s="29">
        <v>1</v>
      </c>
      <c r="W2310" s="26">
        <v>0</v>
      </c>
      <c r="X2310" s="30">
        <f t="shared" si="540"/>
        <v>1</v>
      </c>
      <c r="Y2310" s="31">
        <f t="shared" si="541"/>
        <v>42998</v>
      </c>
      <c r="Z2310" s="31">
        <f t="shared" si="542"/>
        <v>3114301.79</v>
      </c>
      <c r="AA2310" s="31">
        <f t="shared" si="543"/>
        <v>3336827.54</v>
      </c>
      <c r="AB2310" s="5">
        <v>1</v>
      </c>
      <c r="AC2310" s="6">
        <v>5155293.29</v>
      </c>
      <c r="AD2310" s="30">
        <v>0</v>
      </c>
      <c r="AE2310" s="67">
        <f t="shared" si="544"/>
        <v>1</v>
      </c>
      <c r="AF2310" s="70">
        <f>IF(C2310=Sheet6!$E$3,Sheet6!$E$4,IF('January 2023'!C2310=Sheet6!$F$3,Sheet6!$F$4,IF('January 2023'!C2310=Sheet6!$G$3,Sheet6!$G$4,IF('January 2023'!C2310=Sheet6!$H$3,Sheet6!$H$4,IF('January 2023'!C2310=Sheet6!$I$3,Sheet6!$I$4,IF('January 2023'!C2310=Sheet6!$J$3,Sheet6!$J$4,IF('January 2023'!C2310=Sheet6!$K$3,Sheet6!$K$4,IF('January 2023'!C2310=Sheet6!$L$3,Sheet6!$L$4))))))))</f>
        <v>0.14925084221825036</v>
      </c>
      <c r="AG2310" s="74">
        <f t="shared" si="545"/>
        <v>1</v>
      </c>
      <c r="AH2310" s="71">
        <v>0.8286</v>
      </c>
      <c r="AI2310" s="72">
        <f t="shared" si="546"/>
        <v>1</v>
      </c>
      <c r="AJ2310" s="73">
        <f t="shared" si="547"/>
        <v>1</v>
      </c>
      <c r="AK2310" s="73">
        <v>0.59410548800096008</v>
      </c>
      <c r="AL2310" s="95">
        <f t="shared" si="548"/>
        <v>1</v>
      </c>
      <c r="AM2310" s="107">
        <v>0</v>
      </c>
      <c r="AN2310" s="98">
        <f t="shared" si="549"/>
        <v>0</v>
      </c>
      <c r="AO2310" s="99" t="e">
        <f>SUMIF([1]Sheet1!$AB:$AB,E2310,[1]Sheet1!$AA:$AA)</f>
        <v>#VALUE!</v>
      </c>
      <c r="AP2310" s="100">
        <f t="shared" si="550"/>
        <v>1</v>
      </c>
      <c r="AQ2310" s="97">
        <f t="shared" si="551"/>
        <v>0</v>
      </c>
      <c r="AR2310" s="100">
        <f t="shared" si="552"/>
        <v>1.0714528536426779</v>
      </c>
      <c r="AS2310" s="101">
        <f t="shared" si="553"/>
        <v>-7.1452853642677949E-2</v>
      </c>
      <c r="AT2310" s="100">
        <v>0.14925084221825036</v>
      </c>
      <c r="AU2310" s="108">
        <f t="shared" si="554"/>
        <v>1</v>
      </c>
    </row>
    <row r="2311" spans="1:47" hidden="1">
      <c r="A2311" s="21">
        <v>44927</v>
      </c>
      <c r="B2311" s="23" t="s">
        <v>13</v>
      </c>
      <c r="C2311" s="23" t="s">
        <v>2186</v>
      </c>
      <c r="D2311" s="23" t="s">
        <v>2321</v>
      </c>
      <c r="E2311" s="23">
        <v>1002050778</v>
      </c>
      <c r="F2311" s="23" t="s">
        <v>15</v>
      </c>
      <c r="G2311" s="23">
        <v>1069446</v>
      </c>
      <c r="H2311" s="37" t="s">
        <v>16</v>
      </c>
      <c r="I2311" s="4" t="s">
        <v>3512</v>
      </c>
      <c r="J2311" s="4" t="s">
        <v>3512</v>
      </c>
      <c r="K2311" s="24">
        <v>41838</v>
      </c>
      <c r="L2311" s="24">
        <v>41838</v>
      </c>
      <c r="M2311" s="29">
        <v>1</v>
      </c>
      <c r="N2311" s="29">
        <v>1</v>
      </c>
      <c r="O2311" s="29">
        <v>0</v>
      </c>
      <c r="P2311" s="29">
        <v>41838</v>
      </c>
      <c r="Q2311" s="29">
        <v>0</v>
      </c>
      <c r="R2311" s="28">
        <v>3030284.1599999997</v>
      </c>
      <c r="S2311" s="28">
        <v>0</v>
      </c>
      <c r="T2311" s="28">
        <v>3246806.61</v>
      </c>
      <c r="U2311" s="28">
        <v>0</v>
      </c>
      <c r="V2311" s="29">
        <v>1</v>
      </c>
      <c r="W2311" s="29">
        <v>0</v>
      </c>
      <c r="X2311" s="32">
        <f t="shared" si="540"/>
        <v>1</v>
      </c>
      <c r="Y2311" s="33">
        <f t="shared" si="541"/>
        <v>41838</v>
      </c>
      <c r="Z2311" s="33">
        <f t="shared" si="542"/>
        <v>3030284.1599999997</v>
      </c>
      <c r="AA2311" s="33">
        <f t="shared" si="543"/>
        <v>3246806.61</v>
      </c>
      <c r="AB2311" s="5">
        <v>1</v>
      </c>
      <c r="AC2311" s="6">
        <v>2774946.13</v>
      </c>
      <c r="AD2311" s="32">
        <v>0</v>
      </c>
      <c r="AE2311" s="67">
        <f t="shared" si="544"/>
        <v>1</v>
      </c>
      <c r="AF2311" s="70">
        <f>IF(C2311=Sheet6!$E$3,Sheet6!$E$4,IF('January 2023'!C2311=Sheet6!$F$3,Sheet6!$F$4,IF('January 2023'!C2311=Sheet6!$G$3,Sheet6!$G$4,IF('January 2023'!C2311=Sheet6!$H$3,Sheet6!$H$4,IF('January 2023'!C2311=Sheet6!$I$3,Sheet6!$I$4,IF('January 2023'!C2311=Sheet6!$J$3,Sheet6!$J$4,IF('January 2023'!C2311=Sheet6!$K$3,Sheet6!$K$4,IF('January 2023'!C2311=Sheet6!$L$3,Sheet6!$L$4))))))))</f>
        <v>0.14925084221825036</v>
      </c>
      <c r="AG2311" s="74">
        <f t="shared" si="545"/>
        <v>1</v>
      </c>
      <c r="AH2311" s="71">
        <v>0.8286</v>
      </c>
      <c r="AI2311" s="72">
        <f t="shared" si="546"/>
        <v>1</v>
      </c>
      <c r="AJ2311" s="73">
        <f t="shared" si="547"/>
        <v>1</v>
      </c>
      <c r="AK2311" s="73">
        <v>0.59410548800096008</v>
      </c>
      <c r="AL2311" s="95">
        <f t="shared" si="548"/>
        <v>1</v>
      </c>
      <c r="AM2311" s="107">
        <v>0</v>
      </c>
      <c r="AN2311" s="98">
        <f t="shared" si="549"/>
        <v>0</v>
      </c>
      <c r="AO2311" s="99" t="e">
        <f>SUMIF([1]Sheet1!$AB:$AB,E2311,[1]Sheet1!$AA:$AA)</f>
        <v>#VALUE!</v>
      </c>
      <c r="AP2311" s="100">
        <f t="shared" si="550"/>
        <v>1</v>
      </c>
      <c r="AQ2311" s="97">
        <f t="shared" si="551"/>
        <v>0</v>
      </c>
      <c r="AR2311" s="100">
        <f t="shared" si="552"/>
        <v>1.0714528534512091</v>
      </c>
      <c r="AS2311" s="101">
        <f t="shared" si="553"/>
        <v>-7.1452853451209108E-2</v>
      </c>
      <c r="AT2311" s="100">
        <v>0.14925084221825036</v>
      </c>
      <c r="AU2311" s="108">
        <f t="shared" si="554"/>
        <v>1</v>
      </c>
    </row>
    <row r="2312" spans="1:47" hidden="1">
      <c r="A2312" s="21">
        <v>44927</v>
      </c>
      <c r="B2312" s="22" t="s">
        <v>13</v>
      </c>
      <c r="C2312" s="22" t="s">
        <v>2186</v>
      </c>
      <c r="D2312" s="22" t="s">
        <v>2308</v>
      </c>
      <c r="E2312" s="22">
        <v>1002050784</v>
      </c>
      <c r="F2312" s="23" t="s">
        <v>15</v>
      </c>
      <c r="G2312" s="22">
        <v>1065347</v>
      </c>
      <c r="H2312" s="36" t="s">
        <v>16</v>
      </c>
      <c r="I2312" s="4" t="s">
        <v>3512</v>
      </c>
      <c r="J2312" s="4" t="s">
        <v>3512</v>
      </c>
      <c r="K2312" s="24">
        <v>37460.1</v>
      </c>
      <c r="L2312" s="25">
        <v>37460.1</v>
      </c>
      <c r="M2312" s="26">
        <v>1</v>
      </c>
      <c r="N2312" s="26">
        <v>1</v>
      </c>
      <c r="O2312" s="26">
        <v>0</v>
      </c>
      <c r="P2312" s="26">
        <v>37460</v>
      </c>
      <c r="Q2312" s="26">
        <v>0</v>
      </c>
      <c r="R2312" s="27">
        <v>2739144.3800000004</v>
      </c>
      <c r="S2312" s="27">
        <v>0</v>
      </c>
      <c r="T2312" s="28">
        <v>2932827.68</v>
      </c>
      <c r="U2312" s="27">
        <v>0</v>
      </c>
      <c r="V2312" s="29">
        <v>1</v>
      </c>
      <c r="W2312" s="26">
        <v>0</v>
      </c>
      <c r="X2312" s="30">
        <f t="shared" si="540"/>
        <v>1</v>
      </c>
      <c r="Y2312" s="31">
        <f t="shared" si="541"/>
        <v>37460</v>
      </c>
      <c r="Z2312" s="31">
        <f t="shared" si="542"/>
        <v>2739144.3800000004</v>
      </c>
      <c r="AA2312" s="31">
        <f t="shared" si="543"/>
        <v>2932827.68</v>
      </c>
      <c r="AB2312" s="5">
        <v>1</v>
      </c>
      <c r="AC2312" s="6">
        <v>10771679.93</v>
      </c>
      <c r="AD2312" s="30">
        <v>0</v>
      </c>
      <c r="AE2312" s="67">
        <f t="shared" si="544"/>
        <v>1</v>
      </c>
      <c r="AF2312" s="70">
        <f>IF(C2312=Sheet6!$E$3,Sheet6!$E$4,IF('January 2023'!C2312=Sheet6!$F$3,Sheet6!$F$4,IF('January 2023'!C2312=Sheet6!$G$3,Sheet6!$G$4,IF('January 2023'!C2312=Sheet6!$H$3,Sheet6!$H$4,IF('January 2023'!C2312=Sheet6!$I$3,Sheet6!$I$4,IF('January 2023'!C2312=Sheet6!$J$3,Sheet6!$J$4,IF('January 2023'!C2312=Sheet6!$K$3,Sheet6!$K$4,IF('January 2023'!C2312=Sheet6!$L$3,Sheet6!$L$4))))))))</f>
        <v>0.14925084221825036</v>
      </c>
      <c r="AG2312" s="74">
        <f t="shared" si="545"/>
        <v>0.9999973304929779</v>
      </c>
      <c r="AH2312" s="71">
        <v>0.8286</v>
      </c>
      <c r="AI2312" s="72">
        <f t="shared" si="546"/>
        <v>1</v>
      </c>
      <c r="AJ2312" s="73">
        <f t="shared" si="547"/>
        <v>1</v>
      </c>
      <c r="AK2312" s="73">
        <v>0.59410548800096008</v>
      </c>
      <c r="AL2312" s="95">
        <f t="shared" si="548"/>
        <v>1</v>
      </c>
      <c r="AM2312" s="107">
        <v>0</v>
      </c>
      <c r="AN2312" s="98">
        <f t="shared" si="549"/>
        <v>0</v>
      </c>
      <c r="AO2312" s="99" t="e">
        <f>SUMIF([1]Sheet1!$AB:$AB,E2312,[1]Sheet1!$AA:$AA)</f>
        <v>#VALUE!</v>
      </c>
      <c r="AP2312" s="100">
        <f t="shared" si="550"/>
        <v>1</v>
      </c>
      <c r="AQ2312" s="97">
        <f t="shared" si="551"/>
        <v>0</v>
      </c>
      <c r="AR2312" s="100">
        <f t="shared" si="552"/>
        <v>1.0707094162009816</v>
      </c>
      <c r="AS2312" s="101">
        <f t="shared" si="553"/>
        <v>-7.0706557934676395E-2</v>
      </c>
      <c r="AT2312" s="100">
        <v>0.14925084221825036</v>
      </c>
      <c r="AU2312" s="108">
        <f t="shared" si="554"/>
        <v>1</v>
      </c>
    </row>
    <row r="2313" spans="1:47" hidden="1">
      <c r="A2313" s="21">
        <v>44927</v>
      </c>
      <c r="B2313" s="22" t="s">
        <v>13</v>
      </c>
      <c r="C2313" s="22" t="s">
        <v>2186</v>
      </c>
      <c r="D2313" s="22" t="s">
        <v>2284</v>
      </c>
      <c r="E2313" s="22">
        <v>1002049584</v>
      </c>
      <c r="F2313" s="23" t="s">
        <v>15</v>
      </c>
      <c r="G2313" s="22">
        <v>1065347</v>
      </c>
      <c r="H2313" s="36" t="s">
        <v>16</v>
      </c>
      <c r="I2313" s="4" t="s">
        <v>3512</v>
      </c>
      <c r="J2313" s="4" t="s">
        <v>3512</v>
      </c>
      <c r="K2313" s="24">
        <v>37440</v>
      </c>
      <c r="L2313" s="25">
        <v>37440</v>
      </c>
      <c r="M2313" s="26">
        <v>1</v>
      </c>
      <c r="N2313" s="26">
        <v>1</v>
      </c>
      <c r="O2313" s="26">
        <v>0</v>
      </c>
      <c r="P2313" s="26">
        <v>37440</v>
      </c>
      <c r="Q2313" s="26">
        <v>0</v>
      </c>
      <c r="R2313" s="27">
        <v>2737681.94</v>
      </c>
      <c r="S2313" s="27">
        <v>0</v>
      </c>
      <c r="T2313" s="28">
        <v>2737681.94</v>
      </c>
      <c r="U2313" s="27">
        <v>0</v>
      </c>
      <c r="V2313" s="29">
        <v>1</v>
      </c>
      <c r="W2313" s="26">
        <v>0</v>
      </c>
      <c r="X2313" s="30">
        <f t="shared" si="540"/>
        <v>1</v>
      </c>
      <c r="Y2313" s="31">
        <f t="shared" si="541"/>
        <v>37440</v>
      </c>
      <c r="Z2313" s="31">
        <f t="shared" si="542"/>
        <v>2737681.94</v>
      </c>
      <c r="AA2313" s="31">
        <f t="shared" si="543"/>
        <v>2737681.94</v>
      </c>
      <c r="AB2313" s="5">
        <v>1</v>
      </c>
      <c r="AC2313" s="6">
        <v>1584635.14</v>
      </c>
      <c r="AD2313" s="30">
        <v>0</v>
      </c>
      <c r="AE2313" s="67">
        <f t="shared" si="544"/>
        <v>1</v>
      </c>
      <c r="AF2313" s="70">
        <f>IF(C2313=Sheet6!$E$3,Sheet6!$E$4,IF('January 2023'!C2313=Sheet6!$F$3,Sheet6!$F$4,IF('January 2023'!C2313=Sheet6!$G$3,Sheet6!$G$4,IF('January 2023'!C2313=Sheet6!$H$3,Sheet6!$H$4,IF('January 2023'!C2313=Sheet6!$I$3,Sheet6!$I$4,IF('January 2023'!C2313=Sheet6!$J$3,Sheet6!$J$4,IF('January 2023'!C2313=Sheet6!$K$3,Sheet6!$K$4,IF('January 2023'!C2313=Sheet6!$L$3,Sheet6!$L$4))))))))</f>
        <v>0.14925084221825036</v>
      </c>
      <c r="AG2313" s="74">
        <f t="shared" si="545"/>
        <v>1</v>
      </c>
      <c r="AH2313" s="71">
        <v>0.8286</v>
      </c>
      <c r="AI2313" s="72">
        <f t="shared" si="546"/>
        <v>1</v>
      </c>
      <c r="AJ2313" s="73">
        <f t="shared" si="547"/>
        <v>1</v>
      </c>
      <c r="AK2313" s="73">
        <v>0.59410548800096008</v>
      </c>
      <c r="AL2313" s="95">
        <f t="shared" si="548"/>
        <v>1</v>
      </c>
      <c r="AM2313" s="107">
        <v>0</v>
      </c>
      <c r="AN2313" s="98">
        <f t="shared" si="549"/>
        <v>0</v>
      </c>
      <c r="AO2313" s="99" t="e">
        <f>SUMIF([1]Sheet1!$AB:$AB,E2313,[1]Sheet1!$AA:$AA)</f>
        <v>#VALUE!</v>
      </c>
      <c r="AP2313" s="100">
        <f t="shared" si="550"/>
        <v>1</v>
      </c>
      <c r="AQ2313" s="97">
        <f t="shared" si="551"/>
        <v>0</v>
      </c>
      <c r="AR2313" s="100">
        <f t="shared" si="552"/>
        <v>1</v>
      </c>
      <c r="AS2313" s="101">
        <f t="shared" si="553"/>
        <v>0</v>
      </c>
      <c r="AT2313" s="100">
        <v>0.14925084221825036</v>
      </c>
      <c r="AU2313" s="108">
        <f t="shared" si="554"/>
        <v>1</v>
      </c>
    </row>
    <row r="2314" spans="1:47" hidden="1">
      <c r="A2314" s="21">
        <v>44927</v>
      </c>
      <c r="B2314" s="22" t="s">
        <v>13</v>
      </c>
      <c r="C2314" s="22" t="s">
        <v>2186</v>
      </c>
      <c r="D2314" s="22" t="s">
        <v>2342</v>
      </c>
      <c r="E2314" s="22">
        <v>1002049758</v>
      </c>
      <c r="F2314" s="23" t="s">
        <v>15</v>
      </c>
      <c r="G2314" s="22">
        <v>1077349</v>
      </c>
      <c r="H2314" s="36" t="s">
        <v>16</v>
      </c>
      <c r="I2314" s="4" t="s">
        <v>3512</v>
      </c>
      <c r="J2314" s="4" t="s">
        <v>3512</v>
      </c>
      <c r="K2314" s="24">
        <v>34137</v>
      </c>
      <c r="L2314" s="25">
        <v>34137</v>
      </c>
      <c r="M2314" s="26">
        <v>1</v>
      </c>
      <c r="N2314" s="26">
        <v>1</v>
      </c>
      <c r="O2314" s="26">
        <v>0</v>
      </c>
      <c r="P2314" s="26">
        <v>34137</v>
      </c>
      <c r="Q2314" s="26">
        <v>0</v>
      </c>
      <c r="R2314" s="27">
        <v>2472508.5</v>
      </c>
      <c r="S2314" s="27">
        <v>0</v>
      </c>
      <c r="T2314" s="28">
        <v>2472000</v>
      </c>
      <c r="U2314" s="27">
        <v>0</v>
      </c>
      <c r="V2314" s="29">
        <v>1</v>
      </c>
      <c r="W2314" s="26">
        <v>0</v>
      </c>
      <c r="X2314" s="30">
        <f t="shared" si="540"/>
        <v>1</v>
      </c>
      <c r="Y2314" s="31">
        <f t="shared" si="541"/>
        <v>34137</v>
      </c>
      <c r="Z2314" s="31">
        <f t="shared" si="542"/>
        <v>2472508.5</v>
      </c>
      <c r="AA2314" s="31">
        <f t="shared" si="543"/>
        <v>2472000</v>
      </c>
      <c r="AB2314" s="5">
        <v>1</v>
      </c>
      <c r="AC2314" s="6">
        <v>2156997.83</v>
      </c>
      <c r="AD2314" s="30">
        <v>0</v>
      </c>
      <c r="AE2314" s="67">
        <f t="shared" si="544"/>
        <v>1</v>
      </c>
      <c r="AF2314" s="70">
        <f>IF(C2314=Sheet6!$E$3,Sheet6!$E$4,IF('January 2023'!C2314=Sheet6!$F$3,Sheet6!$F$4,IF('January 2023'!C2314=Sheet6!$G$3,Sheet6!$G$4,IF('January 2023'!C2314=Sheet6!$H$3,Sheet6!$H$4,IF('January 2023'!C2314=Sheet6!$I$3,Sheet6!$I$4,IF('January 2023'!C2314=Sheet6!$J$3,Sheet6!$J$4,IF('January 2023'!C2314=Sheet6!$K$3,Sheet6!$K$4,IF('January 2023'!C2314=Sheet6!$L$3,Sheet6!$L$4))))))))</f>
        <v>0.14925084221825036</v>
      </c>
      <c r="AG2314" s="74">
        <f t="shared" si="545"/>
        <v>1</v>
      </c>
      <c r="AH2314" s="71">
        <v>0.8286</v>
      </c>
      <c r="AI2314" s="72">
        <f t="shared" si="546"/>
        <v>1</v>
      </c>
      <c r="AJ2314" s="73">
        <f t="shared" si="547"/>
        <v>1</v>
      </c>
      <c r="AK2314" s="73">
        <v>0.59410548800096008</v>
      </c>
      <c r="AL2314" s="95">
        <f t="shared" si="548"/>
        <v>1</v>
      </c>
      <c r="AM2314" s="107">
        <v>0</v>
      </c>
      <c r="AN2314" s="98">
        <f t="shared" si="549"/>
        <v>0</v>
      </c>
      <c r="AO2314" s="99" t="e">
        <f>SUMIF([1]Sheet1!$AB:$AB,E2314,[1]Sheet1!$AA:$AA)</f>
        <v>#VALUE!</v>
      </c>
      <c r="AP2314" s="100">
        <f t="shared" si="550"/>
        <v>1</v>
      </c>
      <c r="AQ2314" s="97">
        <f t="shared" si="551"/>
        <v>0</v>
      </c>
      <c r="AR2314" s="100">
        <f t="shared" si="552"/>
        <v>0.99979433842189014</v>
      </c>
      <c r="AS2314" s="101">
        <f t="shared" si="553"/>
        <v>2.0566157810986141E-4</v>
      </c>
      <c r="AT2314" s="100">
        <v>0.14925084221825036</v>
      </c>
      <c r="AU2314" s="108">
        <f t="shared" si="554"/>
        <v>1</v>
      </c>
    </row>
    <row r="2315" spans="1:47" hidden="1">
      <c r="A2315" s="21">
        <v>44927</v>
      </c>
      <c r="B2315" s="22" t="s">
        <v>13</v>
      </c>
      <c r="C2315" s="22" t="s">
        <v>2186</v>
      </c>
      <c r="D2315" s="22" t="s">
        <v>2325</v>
      </c>
      <c r="E2315" s="22">
        <v>1002049935</v>
      </c>
      <c r="F2315" s="23" t="s">
        <v>15</v>
      </c>
      <c r="G2315" s="22">
        <v>1065347</v>
      </c>
      <c r="H2315" s="36" t="s">
        <v>16</v>
      </c>
      <c r="I2315" s="4" t="s">
        <v>3512</v>
      </c>
      <c r="J2315" s="4" t="s">
        <v>3512</v>
      </c>
      <c r="K2315" s="24">
        <v>33768</v>
      </c>
      <c r="L2315" s="25">
        <v>33768</v>
      </c>
      <c r="M2315" s="26">
        <v>1</v>
      </c>
      <c r="N2315" s="26">
        <v>1</v>
      </c>
      <c r="O2315" s="26">
        <v>0</v>
      </c>
      <c r="P2315" s="26">
        <v>33768</v>
      </c>
      <c r="Q2315" s="26">
        <v>0</v>
      </c>
      <c r="R2315" s="27">
        <v>2469178.52</v>
      </c>
      <c r="S2315" s="27">
        <v>0</v>
      </c>
      <c r="T2315" s="28">
        <v>2469172</v>
      </c>
      <c r="U2315" s="27">
        <v>0</v>
      </c>
      <c r="V2315" s="29">
        <v>1</v>
      </c>
      <c r="W2315" s="26">
        <v>0</v>
      </c>
      <c r="X2315" s="30">
        <f t="shared" si="540"/>
        <v>1</v>
      </c>
      <c r="Y2315" s="31">
        <f t="shared" si="541"/>
        <v>33768</v>
      </c>
      <c r="Z2315" s="31">
        <f t="shared" si="542"/>
        <v>2469178.52</v>
      </c>
      <c r="AA2315" s="31">
        <f t="shared" si="543"/>
        <v>2469172</v>
      </c>
      <c r="AB2315" s="5">
        <v>1</v>
      </c>
      <c r="AC2315" s="6">
        <v>2016651.32</v>
      </c>
      <c r="AD2315" s="30">
        <v>0</v>
      </c>
      <c r="AE2315" s="67">
        <f t="shared" si="544"/>
        <v>1</v>
      </c>
      <c r="AF2315" s="70">
        <f>IF(C2315=Sheet6!$E$3,Sheet6!$E$4,IF('January 2023'!C2315=Sheet6!$F$3,Sheet6!$F$4,IF('January 2023'!C2315=Sheet6!$G$3,Sheet6!$G$4,IF('January 2023'!C2315=Sheet6!$H$3,Sheet6!$H$4,IF('January 2023'!C2315=Sheet6!$I$3,Sheet6!$I$4,IF('January 2023'!C2315=Sheet6!$J$3,Sheet6!$J$4,IF('January 2023'!C2315=Sheet6!$K$3,Sheet6!$K$4,IF('January 2023'!C2315=Sheet6!$L$3,Sheet6!$L$4))))))))</f>
        <v>0.14925084221825036</v>
      </c>
      <c r="AG2315" s="74">
        <f t="shared" si="545"/>
        <v>1</v>
      </c>
      <c r="AH2315" s="71">
        <v>0.8286</v>
      </c>
      <c r="AI2315" s="72">
        <f t="shared" si="546"/>
        <v>1</v>
      </c>
      <c r="AJ2315" s="73">
        <f t="shared" si="547"/>
        <v>1</v>
      </c>
      <c r="AK2315" s="73">
        <v>0.59410548800096008</v>
      </c>
      <c r="AL2315" s="95">
        <f t="shared" si="548"/>
        <v>1</v>
      </c>
      <c r="AM2315" s="107">
        <v>0</v>
      </c>
      <c r="AN2315" s="98">
        <f t="shared" si="549"/>
        <v>0</v>
      </c>
      <c r="AO2315" s="99" t="e">
        <f>SUMIF([1]Sheet1!$AB:$AB,E2315,[1]Sheet1!$AA:$AA)</f>
        <v>#VALUE!</v>
      </c>
      <c r="AP2315" s="100">
        <f t="shared" si="550"/>
        <v>1</v>
      </c>
      <c r="AQ2315" s="97">
        <f t="shared" si="551"/>
        <v>0</v>
      </c>
      <c r="AR2315" s="100">
        <f t="shared" si="552"/>
        <v>0.99999735944568313</v>
      </c>
      <c r="AS2315" s="101">
        <f t="shared" si="553"/>
        <v>2.640554316868382E-6</v>
      </c>
      <c r="AT2315" s="100">
        <v>0.14925084221825036</v>
      </c>
      <c r="AU2315" s="108">
        <f t="shared" si="554"/>
        <v>1</v>
      </c>
    </row>
    <row r="2316" spans="1:47" hidden="1">
      <c r="A2316" s="21">
        <v>44927</v>
      </c>
      <c r="B2316" s="22" t="s">
        <v>13</v>
      </c>
      <c r="C2316" s="22" t="s">
        <v>2186</v>
      </c>
      <c r="D2316" s="22" t="s">
        <v>2323</v>
      </c>
      <c r="E2316" s="22">
        <v>1002049614</v>
      </c>
      <c r="F2316" s="23" t="s">
        <v>15</v>
      </c>
      <c r="G2316" s="22">
        <v>1065347</v>
      </c>
      <c r="H2316" s="36" t="s">
        <v>16</v>
      </c>
      <c r="I2316" s="4" t="s">
        <v>3512</v>
      </c>
      <c r="J2316" s="4" t="s">
        <v>3512</v>
      </c>
      <c r="K2316" s="24">
        <v>30989</v>
      </c>
      <c r="L2316" s="25">
        <v>30989</v>
      </c>
      <c r="M2316" s="26">
        <v>1</v>
      </c>
      <c r="N2316" s="26">
        <v>1</v>
      </c>
      <c r="O2316" s="26">
        <v>0</v>
      </c>
      <c r="P2316" s="26">
        <v>30989</v>
      </c>
      <c r="Q2316" s="26">
        <v>0</v>
      </c>
      <c r="R2316" s="27">
        <v>2265972.91</v>
      </c>
      <c r="S2316" s="27">
        <v>0</v>
      </c>
      <c r="T2316" s="28">
        <v>2426298.54</v>
      </c>
      <c r="U2316" s="27">
        <v>0</v>
      </c>
      <c r="V2316" s="29">
        <v>1</v>
      </c>
      <c r="W2316" s="26">
        <v>0</v>
      </c>
      <c r="X2316" s="30">
        <f t="shared" si="540"/>
        <v>1</v>
      </c>
      <c r="Y2316" s="31">
        <f t="shared" si="541"/>
        <v>30989</v>
      </c>
      <c r="Z2316" s="31">
        <f t="shared" si="542"/>
        <v>2265972.91</v>
      </c>
      <c r="AA2316" s="31">
        <f t="shared" si="543"/>
        <v>2426298.54</v>
      </c>
      <c r="AB2316" s="5">
        <v>1</v>
      </c>
      <c r="AC2316" s="6">
        <v>1308123.81</v>
      </c>
      <c r="AD2316" s="30">
        <v>0</v>
      </c>
      <c r="AE2316" s="67">
        <f t="shared" si="544"/>
        <v>1</v>
      </c>
      <c r="AF2316" s="70">
        <f>IF(C2316=Sheet6!$E$3,Sheet6!$E$4,IF('January 2023'!C2316=Sheet6!$F$3,Sheet6!$F$4,IF('January 2023'!C2316=Sheet6!$G$3,Sheet6!$G$4,IF('January 2023'!C2316=Sheet6!$H$3,Sheet6!$H$4,IF('January 2023'!C2316=Sheet6!$I$3,Sheet6!$I$4,IF('January 2023'!C2316=Sheet6!$J$3,Sheet6!$J$4,IF('January 2023'!C2316=Sheet6!$K$3,Sheet6!$K$4,IF('January 2023'!C2316=Sheet6!$L$3,Sheet6!$L$4))))))))</f>
        <v>0.14925084221825036</v>
      </c>
      <c r="AG2316" s="74">
        <f t="shared" si="545"/>
        <v>1</v>
      </c>
      <c r="AH2316" s="71">
        <v>0.8286</v>
      </c>
      <c r="AI2316" s="72">
        <f t="shared" si="546"/>
        <v>1</v>
      </c>
      <c r="AJ2316" s="73">
        <f t="shared" si="547"/>
        <v>1</v>
      </c>
      <c r="AK2316" s="73">
        <v>0.59410548800096008</v>
      </c>
      <c r="AL2316" s="95">
        <f t="shared" si="548"/>
        <v>1</v>
      </c>
      <c r="AM2316" s="107">
        <v>0</v>
      </c>
      <c r="AN2316" s="98">
        <f t="shared" si="549"/>
        <v>0</v>
      </c>
      <c r="AO2316" s="99" t="e">
        <f>SUMIF([1]Sheet1!$AB:$AB,E2316,[1]Sheet1!$AA:$AA)</f>
        <v>#VALUE!</v>
      </c>
      <c r="AP2316" s="100">
        <f t="shared" si="550"/>
        <v>1</v>
      </c>
      <c r="AQ2316" s="97">
        <f t="shared" si="551"/>
        <v>0</v>
      </c>
      <c r="AR2316" s="100">
        <f t="shared" si="552"/>
        <v>1.0707535510651802</v>
      </c>
      <c r="AS2316" s="101">
        <f t="shared" si="553"/>
        <v>-7.075355106518022E-2</v>
      </c>
      <c r="AT2316" s="100">
        <v>0.14925084221825036</v>
      </c>
      <c r="AU2316" s="108">
        <f t="shared" si="554"/>
        <v>1</v>
      </c>
    </row>
    <row r="2317" spans="1:47" hidden="1">
      <c r="A2317" s="21">
        <v>44927</v>
      </c>
      <c r="B2317" s="23" t="s">
        <v>13</v>
      </c>
      <c r="C2317" s="23" t="s">
        <v>2186</v>
      </c>
      <c r="D2317" s="23" t="s">
        <v>2349</v>
      </c>
      <c r="E2317" s="23">
        <v>1002049723</v>
      </c>
      <c r="F2317" s="23" t="s">
        <v>15</v>
      </c>
      <c r="G2317" s="23">
        <v>1079213</v>
      </c>
      <c r="H2317" s="37" t="s">
        <v>16</v>
      </c>
      <c r="I2317" s="4" t="s">
        <v>3512</v>
      </c>
      <c r="J2317" s="4" t="s">
        <v>3512</v>
      </c>
      <c r="K2317" s="24">
        <v>29973</v>
      </c>
      <c r="L2317" s="24">
        <v>29973</v>
      </c>
      <c r="M2317" s="29">
        <v>1</v>
      </c>
      <c r="N2317" s="29">
        <v>1</v>
      </c>
      <c r="O2317" s="29">
        <v>0</v>
      </c>
      <c r="P2317" s="29">
        <v>29973</v>
      </c>
      <c r="Q2317" s="29">
        <v>0</v>
      </c>
      <c r="R2317" s="28">
        <v>2170914.1799999997</v>
      </c>
      <c r="S2317" s="28">
        <v>0</v>
      </c>
      <c r="T2317" s="28">
        <v>2170914.1800000002</v>
      </c>
      <c r="U2317" s="28">
        <v>0</v>
      </c>
      <c r="V2317" s="29">
        <v>1</v>
      </c>
      <c r="W2317" s="29">
        <v>0</v>
      </c>
      <c r="X2317" s="32">
        <f t="shared" si="540"/>
        <v>1</v>
      </c>
      <c r="Y2317" s="33">
        <f t="shared" si="541"/>
        <v>29973</v>
      </c>
      <c r="Z2317" s="33">
        <f t="shared" si="542"/>
        <v>2170914.1799999997</v>
      </c>
      <c r="AA2317" s="33">
        <f t="shared" si="543"/>
        <v>2170914.1800000002</v>
      </c>
      <c r="AB2317" s="5">
        <v>1</v>
      </c>
      <c r="AC2317" s="6">
        <v>2021036.14</v>
      </c>
      <c r="AD2317" s="32">
        <v>0</v>
      </c>
      <c r="AE2317" s="67">
        <f t="shared" si="544"/>
        <v>1</v>
      </c>
      <c r="AF2317" s="70">
        <f>IF(C2317=Sheet6!$E$3,Sheet6!$E$4,IF('January 2023'!C2317=Sheet6!$F$3,Sheet6!$F$4,IF('January 2023'!C2317=Sheet6!$G$3,Sheet6!$G$4,IF('January 2023'!C2317=Sheet6!$H$3,Sheet6!$H$4,IF('January 2023'!C2317=Sheet6!$I$3,Sheet6!$I$4,IF('January 2023'!C2317=Sheet6!$J$3,Sheet6!$J$4,IF('January 2023'!C2317=Sheet6!$K$3,Sheet6!$K$4,IF('January 2023'!C2317=Sheet6!$L$3,Sheet6!$L$4))))))))</f>
        <v>0.14925084221825036</v>
      </c>
      <c r="AG2317" s="74">
        <f t="shared" si="545"/>
        <v>1</v>
      </c>
      <c r="AH2317" s="71">
        <v>0.8286</v>
      </c>
      <c r="AI2317" s="72">
        <f t="shared" si="546"/>
        <v>1</v>
      </c>
      <c r="AJ2317" s="73">
        <f t="shared" si="547"/>
        <v>1</v>
      </c>
      <c r="AK2317" s="73">
        <v>0.59410548800096008</v>
      </c>
      <c r="AL2317" s="95">
        <f t="shared" si="548"/>
        <v>1</v>
      </c>
      <c r="AM2317" s="107">
        <v>0</v>
      </c>
      <c r="AN2317" s="98">
        <f t="shared" si="549"/>
        <v>0</v>
      </c>
      <c r="AO2317" s="99" t="e">
        <f>SUMIF([1]Sheet1!$AB:$AB,E2317,[1]Sheet1!$AA:$AA)</f>
        <v>#VALUE!</v>
      </c>
      <c r="AP2317" s="100">
        <f t="shared" si="550"/>
        <v>1</v>
      </c>
      <c r="AQ2317" s="97">
        <f t="shared" si="551"/>
        <v>0</v>
      </c>
      <c r="AR2317" s="100">
        <f t="shared" si="552"/>
        <v>1.0000000000000002</v>
      </c>
      <c r="AS2317" s="101">
        <f t="shared" si="553"/>
        <v>0</v>
      </c>
      <c r="AT2317" s="100">
        <v>0.14925084221825036</v>
      </c>
      <c r="AU2317" s="108">
        <f t="shared" si="554"/>
        <v>1</v>
      </c>
    </row>
    <row r="2318" spans="1:47" hidden="1">
      <c r="A2318" s="21">
        <v>44927</v>
      </c>
      <c r="B2318" s="22" t="s">
        <v>13</v>
      </c>
      <c r="C2318" s="22" t="s">
        <v>2186</v>
      </c>
      <c r="D2318" s="22" t="s">
        <v>2356</v>
      </c>
      <c r="E2318" s="22">
        <v>1002049934</v>
      </c>
      <c r="F2318" s="23" t="s">
        <v>15</v>
      </c>
      <c r="G2318" s="22">
        <v>1079568</v>
      </c>
      <c r="H2318" s="36" t="s">
        <v>16</v>
      </c>
      <c r="I2318" s="4" t="s">
        <v>3512</v>
      </c>
      <c r="J2318" s="4" t="s">
        <v>3512</v>
      </c>
      <c r="K2318" s="24">
        <v>29560.513999999966</v>
      </c>
      <c r="L2318" s="25">
        <v>29560.513999999966</v>
      </c>
      <c r="M2318" s="26">
        <v>1</v>
      </c>
      <c r="N2318" s="26">
        <v>1</v>
      </c>
      <c r="O2318" s="26">
        <v>0</v>
      </c>
      <c r="P2318" s="26">
        <v>29561</v>
      </c>
      <c r="Q2318" s="26">
        <v>0</v>
      </c>
      <c r="R2318" s="27">
        <v>2161554.91</v>
      </c>
      <c r="S2318" s="27">
        <v>0</v>
      </c>
      <c r="T2318" s="28">
        <v>2161554.91</v>
      </c>
      <c r="U2318" s="27">
        <v>0</v>
      </c>
      <c r="V2318" s="29">
        <v>1</v>
      </c>
      <c r="W2318" s="26">
        <v>0</v>
      </c>
      <c r="X2318" s="30">
        <f t="shared" si="540"/>
        <v>1</v>
      </c>
      <c r="Y2318" s="31">
        <f t="shared" si="541"/>
        <v>29561</v>
      </c>
      <c r="Z2318" s="31">
        <f t="shared" si="542"/>
        <v>2161554.91</v>
      </c>
      <c r="AA2318" s="31">
        <f t="shared" si="543"/>
        <v>2161554.91</v>
      </c>
      <c r="AB2318" s="5">
        <v>1</v>
      </c>
      <c r="AC2318" s="6">
        <v>1977270.77</v>
      </c>
      <c r="AD2318" s="30">
        <v>0</v>
      </c>
      <c r="AE2318" s="67">
        <f t="shared" si="544"/>
        <v>1</v>
      </c>
      <c r="AF2318" s="70">
        <f>IF(C2318=Sheet6!$E$3,Sheet6!$E$4,IF('January 2023'!C2318=Sheet6!$F$3,Sheet6!$F$4,IF('January 2023'!C2318=Sheet6!$G$3,Sheet6!$G$4,IF('January 2023'!C2318=Sheet6!$H$3,Sheet6!$H$4,IF('January 2023'!C2318=Sheet6!$I$3,Sheet6!$I$4,IF('January 2023'!C2318=Sheet6!$J$3,Sheet6!$J$4,IF('January 2023'!C2318=Sheet6!$K$3,Sheet6!$K$4,IF('January 2023'!C2318=Sheet6!$L$3,Sheet6!$L$4))))))))</f>
        <v>0.14925084221825036</v>
      </c>
      <c r="AG2318" s="74">
        <f t="shared" si="545"/>
        <v>1.0000164408507928</v>
      </c>
      <c r="AH2318" s="71">
        <v>0.8286</v>
      </c>
      <c r="AI2318" s="72">
        <f t="shared" si="546"/>
        <v>1</v>
      </c>
      <c r="AJ2318" s="73">
        <f t="shared" si="547"/>
        <v>1</v>
      </c>
      <c r="AK2318" s="73">
        <v>0.59410548800096008</v>
      </c>
      <c r="AL2318" s="95">
        <f t="shared" si="548"/>
        <v>1</v>
      </c>
      <c r="AM2318" s="107">
        <v>0</v>
      </c>
      <c r="AN2318" s="98">
        <f t="shared" si="549"/>
        <v>0</v>
      </c>
      <c r="AO2318" s="99" t="e">
        <f>SUMIF([1]Sheet1!$AB:$AB,E2318,[1]Sheet1!$AA:$AA)</f>
        <v>#VALUE!</v>
      </c>
      <c r="AP2318" s="100">
        <f t="shared" si="550"/>
        <v>1</v>
      </c>
      <c r="AQ2318" s="97">
        <f t="shared" si="551"/>
        <v>0</v>
      </c>
      <c r="AR2318" s="100">
        <f t="shared" si="552"/>
        <v>1</v>
      </c>
      <c r="AS2318" s="101">
        <f t="shared" si="553"/>
        <v>-1.6440850792776018E-5</v>
      </c>
      <c r="AT2318" s="100">
        <v>0.14925084221825036</v>
      </c>
      <c r="AU2318" s="108">
        <f t="shared" si="554"/>
        <v>1</v>
      </c>
    </row>
    <row r="2319" spans="1:47" hidden="1">
      <c r="A2319" s="21">
        <v>44927</v>
      </c>
      <c r="B2319" s="22" t="s">
        <v>13</v>
      </c>
      <c r="C2319" s="22" t="s">
        <v>2186</v>
      </c>
      <c r="D2319" s="22" t="s">
        <v>2319</v>
      </c>
      <c r="E2319" s="22">
        <v>1002049756</v>
      </c>
      <c r="F2319" s="23" t="s">
        <v>15</v>
      </c>
      <c r="G2319" s="22">
        <v>1079213</v>
      </c>
      <c r="H2319" s="36" t="s">
        <v>16</v>
      </c>
      <c r="I2319" s="4" t="s">
        <v>3512</v>
      </c>
      <c r="J2319" s="4" t="s">
        <v>3512</v>
      </c>
      <c r="K2319" s="24">
        <v>29057</v>
      </c>
      <c r="L2319" s="25">
        <v>29057</v>
      </c>
      <c r="M2319" s="26">
        <v>1</v>
      </c>
      <c r="N2319" s="26">
        <v>1</v>
      </c>
      <c r="O2319" s="26">
        <v>0</v>
      </c>
      <c r="P2319" s="26">
        <v>29057</v>
      </c>
      <c r="Q2319" s="26">
        <v>0</v>
      </c>
      <c r="R2319" s="27">
        <v>2104569.2199999997</v>
      </c>
      <c r="S2319" s="27">
        <v>0</v>
      </c>
      <c r="T2319" s="28">
        <v>2104569.2200000002</v>
      </c>
      <c r="U2319" s="27">
        <v>0</v>
      </c>
      <c r="V2319" s="29">
        <v>1</v>
      </c>
      <c r="W2319" s="26">
        <v>0</v>
      </c>
      <c r="X2319" s="30">
        <f t="shared" si="540"/>
        <v>1</v>
      </c>
      <c r="Y2319" s="31">
        <f t="shared" si="541"/>
        <v>29057</v>
      </c>
      <c r="Z2319" s="31">
        <f t="shared" si="542"/>
        <v>2104569.2199999997</v>
      </c>
      <c r="AA2319" s="31">
        <f t="shared" si="543"/>
        <v>2104569.2200000002</v>
      </c>
      <c r="AB2319" s="5">
        <v>1</v>
      </c>
      <c r="AC2319" s="6">
        <v>2652071.6800000002</v>
      </c>
      <c r="AD2319" s="30">
        <v>0</v>
      </c>
      <c r="AE2319" s="67">
        <f t="shared" si="544"/>
        <v>1</v>
      </c>
      <c r="AF2319" s="70">
        <f>IF(C2319=Sheet6!$E$3,Sheet6!$E$4,IF('January 2023'!C2319=Sheet6!$F$3,Sheet6!$F$4,IF('January 2023'!C2319=Sheet6!$G$3,Sheet6!$G$4,IF('January 2023'!C2319=Sheet6!$H$3,Sheet6!$H$4,IF('January 2023'!C2319=Sheet6!$I$3,Sheet6!$I$4,IF('January 2023'!C2319=Sheet6!$J$3,Sheet6!$J$4,IF('January 2023'!C2319=Sheet6!$K$3,Sheet6!$K$4,IF('January 2023'!C2319=Sheet6!$L$3,Sheet6!$L$4))))))))</f>
        <v>0.14925084221825036</v>
      </c>
      <c r="AG2319" s="74">
        <f t="shared" si="545"/>
        <v>1</v>
      </c>
      <c r="AH2319" s="71">
        <v>0.8286</v>
      </c>
      <c r="AI2319" s="72">
        <f t="shared" si="546"/>
        <v>1</v>
      </c>
      <c r="AJ2319" s="73">
        <f t="shared" si="547"/>
        <v>1</v>
      </c>
      <c r="AK2319" s="73">
        <v>0.59410548800096008</v>
      </c>
      <c r="AL2319" s="95">
        <f t="shared" si="548"/>
        <v>1</v>
      </c>
      <c r="AM2319" s="107">
        <v>0</v>
      </c>
      <c r="AN2319" s="98">
        <f t="shared" si="549"/>
        <v>0</v>
      </c>
      <c r="AO2319" s="99" t="e">
        <f>SUMIF([1]Sheet1!$AB:$AB,E2319,[1]Sheet1!$AA:$AA)</f>
        <v>#VALUE!</v>
      </c>
      <c r="AP2319" s="100">
        <f t="shared" si="550"/>
        <v>1</v>
      </c>
      <c r="AQ2319" s="97">
        <f t="shared" si="551"/>
        <v>0</v>
      </c>
      <c r="AR2319" s="100">
        <f t="shared" si="552"/>
        <v>1.0000000000000002</v>
      </c>
      <c r="AS2319" s="101">
        <f t="shared" si="553"/>
        <v>0</v>
      </c>
      <c r="AT2319" s="100">
        <v>0.14925084221825036</v>
      </c>
      <c r="AU2319" s="108">
        <f t="shared" si="554"/>
        <v>1</v>
      </c>
    </row>
    <row r="2320" spans="1:47" hidden="1">
      <c r="A2320" s="21">
        <v>44927</v>
      </c>
      <c r="B2320" s="22" t="s">
        <v>13</v>
      </c>
      <c r="C2320" s="22" t="s">
        <v>2186</v>
      </c>
      <c r="D2320" s="22" t="s">
        <v>2302</v>
      </c>
      <c r="E2320" s="22">
        <v>1002049663</v>
      </c>
      <c r="F2320" s="23" t="s">
        <v>15</v>
      </c>
      <c r="G2320" s="22">
        <v>1065347</v>
      </c>
      <c r="H2320" s="36" t="s">
        <v>16</v>
      </c>
      <c r="I2320" s="4" t="s">
        <v>3512</v>
      </c>
      <c r="J2320" s="4" t="s">
        <v>3512</v>
      </c>
      <c r="K2320" s="24">
        <v>28722</v>
      </c>
      <c r="L2320" s="25">
        <v>28722</v>
      </c>
      <c r="M2320" s="26">
        <v>1</v>
      </c>
      <c r="N2320" s="26">
        <v>1</v>
      </c>
      <c r="O2320" s="26">
        <v>0</v>
      </c>
      <c r="P2320" s="26">
        <v>28722</v>
      </c>
      <c r="Q2320" s="26">
        <v>0</v>
      </c>
      <c r="R2320" s="27">
        <v>2080305.51</v>
      </c>
      <c r="S2320" s="27">
        <v>0</v>
      </c>
      <c r="T2320" s="28">
        <v>2374980.37</v>
      </c>
      <c r="U2320" s="27">
        <v>0</v>
      </c>
      <c r="V2320" s="29">
        <v>1</v>
      </c>
      <c r="W2320" s="26">
        <v>0</v>
      </c>
      <c r="X2320" s="30">
        <f t="shared" si="540"/>
        <v>1</v>
      </c>
      <c r="Y2320" s="31">
        <f t="shared" si="541"/>
        <v>28722</v>
      </c>
      <c r="Z2320" s="31">
        <f t="shared" si="542"/>
        <v>2080305.51</v>
      </c>
      <c r="AA2320" s="31">
        <f t="shared" si="543"/>
        <v>2374980.37</v>
      </c>
      <c r="AB2320" s="5">
        <v>1</v>
      </c>
      <c r="AC2320" s="6">
        <v>1203665.05</v>
      </c>
      <c r="AD2320" s="30">
        <v>0</v>
      </c>
      <c r="AE2320" s="67">
        <f t="shared" si="544"/>
        <v>1</v>
      </c>
      <c r="AF2320" s="70">
        <f>IF(C2320=Sheet6!$E$3,Sheet6!$E$4,IF('January 2023'!C2320=Sheet6!$F$3,Sheet6!$F$4,IF('January 2023'!C2320=Sheet6!$G$3,Sheet6!$G$4,IF('January 2023'!C2320=Sheet6!$H$3,Sheet6!$H$4,IF('January 2023'!C2320=Sheet6!$I$3,Sheet6!$I$4,IF('January 2023'!C2320=Sheet6!$J$3,Sheet6!$J$4,IF('January 2023'!C2320=Sheet6!$K$3,Sheet6!$K$4,IF('January 2023'!C2320=Sheet6!$L$3,Sheet6!$L$4))))))))</f>
        <v>0.14925084221825036</v>
      </c>
      <c r="AG2320" s="74">
        <f t="shared" si="545"/>
        <v>1</v>
      </c>
      <c r="AH2320" s="71">
        <v>0.8286</v>
      </c>
      <c r="AI2320" s="72">
        <f t="shared" si="546"/>
        <v>1</v>
      </c>
      <c r="AJ2320" s="73">
        <f t="shared" si="547"/>
        <v>1</v>
      </c>
      <c r="AK2320" s="73">
        <v>0.59410548800096008</v>
      </c>
      <c r="AL2320" s="95">
        <f t="shared" si="548"/>
        <v>1</v>
      </c>
      <c r="AM2320" s="107">
        <v>0</v>
      </c>
      <c r="AN2320" s="98">
        <f t="shared" si="549"/>
        <v>0</v>
      </c>
      <c r="AO2320" s="99" t="e">
        <f>SUMIF([1]Sheet1!$AB:$AB,E2320,[1]Sheet1!$AA:$AA)</f>
        <v>#VALUE!</v>
      </c>
      <c r="AP2320" s="100">
        <f t="shared" si="550"/>
        <v>1</v>
      </c>
      <c r="AQ2320" s="97">
        <f t="shared" si="551"/>
        <v>0</v>
      </c>
      <c r="AR2320" s="100">
        <f t="shared" si="552"/>
        <v>1.1416498002738069</v>
      </c>
      <c r="AS2320" s="101">
        <f t="shared" si="553"/>
        <v>-0.14164980027380691</v>
      </c>
      <c r="AT2320" s="100">
        <v>0.14925084221825036</v>
      </c>
      <c r="AU2320" s="108">
        <f t="shared" si="554"/>
        <v>1</v>
      </c>
    </row>
    <row r="2321" spans="1:47" hidden="1">
      <c r="A2321" s="21">
        <v>44927</v>
      </c>
      <c r="B2321" s="23" t="s">
        <v>13</v>
      </c>
      <c r="C2321" s="23" t="s">
        <v>2186</v>
      </c>
      <c r="D2321" s="23" t="s">
        <v>2335</v>
      </c>
      <c r="E2321" s="23">
        <v>1002049625</v>
      </c>
      <c r="F2321" s="23" t="s">
        <v>15</v>
      </c>
      <c r="G2321" s="23">
        <v>1079564</v>
      </c>
      <c r="H2321" s="37" t="s">
        <v>16</v>
      </c>
      <c r="I2321" s="4" t="s">
        <v>3512</v>
      </c>
      <c r="J2321" s="4" t="s">
        <v>3512</v>
      </c>
      <c r="K2321" s="24">
        <v>27376</v>
      </c>
      <c r="L2321" s="24">
        <v>27376</v>
      </c>
      <c r="M2321" s="29">
        <v>1</v>
      </c>
      <c r="N2321" s="29">
        <v>1</v>
      </c>
      <c r="O2321" s="29">
        <v>0</v>
      </c>
      <c r="P2321" s="29">
        <v>27376</v>
      </c>
      <c r="Q2321" s="29">
        <v>0</v>
      </c>
      <c r="R2321" s="28">
        <v>2001783.6800000002</v>
      </c>
      <c r="S2321" s="28">
        <v>0</v>
      </c>
      <c r="T2321" s="28">
        <v>3309883.42</v>
      </c>
      <c r="U2321" s="28">
        <v>0</v>
      </c>
      <c r="V2321" s="29">
        <v>1</v>
      </c>
      <c r="W2321" s="29">
        <v>0</v>
      </c>
      <c r="X2321" s="32">
        <f t="shared" si="540"/>
        <v>1</v>
      </c>
      <c r="Y2321" s="33">
        <f t="shared" si="541"/>
        <v>27376</v>
      </c>
      <c r="Z2321" s="33">
        <f t="shared" si="542"/>
        <v>2001783.6800000002</v>
      </c>
      <c r="AA2321" s="33">
        <f t="shared" si="543"/>
        <v>3309883.42</v>
      </c>
      <c r="AB2321" s="5">
        <v>1</v>
      </c>
      <c r="AC2321" s="6">
        <v>1694670.22</v>
      </c>
      <c r="AD2321" s="32">
        <v>0</v>
      </c>
      <c r="AE2321" s="67">
        <f t="shared" si="544"/>
        <v>1</v>
      </c>
      <c r="AF2321" s="70">
        <f>IF(C2321=Sheet6!$E$3,Sheet6!$E$4,IF('January 2023'!C2321=Sheet6!$F$3,Sheet6!$F$4,IF('January 2023'!C2321=Sheet6!$G$3,Sheet6!$G$4,IF('January 2023'!C2321=Sheet6!$H$3,Sheet6!$H$4,IF('January 2023'!C2321=Sheet6!$I$3,Sheet6!$I$4,IF('January 2023'!C2321=Sheet6!$J$3,Sheet6!$J$4,IF('January 2023'!C2321=Sheet6!$K$3,Sheet6!$K$4,IF('January 2023'!C2321=Sheet6!$L$3,Sheet6!$L$4))))))))</f>
        <v>0.14925084221825036</v>
      </c>
      <c r="AG2321" s="74">
        <f t="shared" si="545"/>
        <v>1</v>
      </c>
      <c r="AH2321" s="71">
        <v>0.8286</v>
      </c>
      <c r="AI2321" s="72">
        <f t="shared" si="546"/>
        <v>1</v>
      </c>
      <c r="AJ2321" s="73">
        <f t="shared" si="547"/>
        <v>1</v>
      </c>
      <c r="AK2321" s="73">
        <v>0.59410548800096008</v>
      </c>
      <c r="AL2321" s="95">
        <f t="shared" si="548"/>
        <v>1</v>
      </c>
      <c r="AM2321" s="107">
        <v>0</v>
      </c>
      <c r="AN2321" s="98">
        <f t="shared" si="549"/>
        <v>0</v>
      </c>
      <c r="AO2321" s="99" t="e">
        <f>SUMIF([1]Sheet1!$AB:$AB,E2321,[1]Sheet1!$AA:$AA)</f>
        <v>#VALUE!</v>
      </c>
      <c r="AP2321" s="100">
        <f t="shared" si="550"/>
        <v>1</v>
      </c>
      <c r="AQ2321" s="97">
        <f t="shared" si="551"/>
        <v>0</v>
      </c>
      <c r="AR2321" s="100">
        <f t="shared" si="552"/>
        <v>1.6534670819176625</v>
      </c>
      <c r="AS2321" s="101">
        <f t="shared" si="553"/>
        <v>-0.65346708191766245</v>
      </c>
      <c r="AT2321" s="100">
        <v>0.14925084221825036</v>
      </c>
      <c r="AU2321" s="108">
        <f t="shared" si="554"/>
        <v>1</v>
      </c>
    </row>
    <row r="2322" spans="1:47" hidden="1">
      <c r="A2322" s="21">
        <v>44927</v>
      </c>
      <c r="B2322" s="22" t="s">
        <v>13</v>
      </c>
      <c r="C2322" s="22" t="s">
        <v>2186</v>
      </c>
      <c r="D2322" s="22" t="s">
        <v>3447</v>
      </c>
      <c r="E2322" s="22">
        <v>1002050262</v>
      </c>
      <c r="F2322" s="23" t="s">
        <v>15</v>
      </c>
      <c r="G2322" s="22">
        <v>1079576</v>
      </c>
      <c r="H2322" s="36" t="s">
        <v>16</v>
      </c>
      <c r="I2322" s="4" t="s">
        <v>3512</v>
      </c>
      <c r="J2322" s="4" t="s">
        <v>3512</v>
      </c>
      <c r="K2322" s="24">
        <v>26015</v>
      </c>
      <c r="L2322" s="25">
        <v>26015</v>
      </c>
      <c r="M2322" s="26">
        <v>1</v>
      </c>
      <c r="N2322" s="26">
        <v>1</v>
      </c>
      <c r="O2322" s="26">
        <v>0</v>
      </c>
      <c r="P2322" s="26">
        <v>26015</v>
      </c>
      <c r="Q2322" s="26">
        <v>0</v>
      </c>
      <c r="R2322" s="27">
        <v>1902264.8399999999</v>
      </c>
      <c r="S2322" s="27">
        <v>0</v>
      </c>
      <c r="T2322" s="28">
        <v>1938603.38</v>
      </c>
      <c r="U2322" s="27">
        <v>0</v>
      </c>
      <c r="V2322" s="29">
        <v>1</v>
      </c>
      <c r="W2322" s="26">
        <v>0</v>
      </c>
      <c r="X2322" s="30">
        <f t="shared" si="540"/>
        <v>1</v>
      </c>
      <c r="Y2322" s="31">
        <f t="shared" si="541"/>
        <v>26015</v>
      </c>
      <c r="Z2322" s="31">
        <f t="shared" si="542"/>
        <v>1902264.8399999999</v>
      </c>
      <c r="AA2322" s="31">
        <f t="shared" si="543"/>
        <v>1938603.38</v>
      </c>
      <c r="AB2322" s="5">
        <v>1</v>
      </c>
      <c r="AC2322" s="6">
        <v>2359959.85</v>
      </c>
      <c r="AD2322" s="30">
        <v>0</v>
      </c>
      <c r="AE2322" s="67">
        <f t="shared" si="544"/>
        <v>1</v>
      </c>
      <c r="AF2322" s="70">
        <f>IF(C2322=Sheet6!$E$3,Sheet6!$E$4,IF('January 2023'!C2322=Sheet6!$F$3,Sheet6!$F$4,IF('January 2023'!C2322=Sheet6!$G$3,Sheet6!$G$4,IF('January 2023'!C2322=Sheet6!$H$3,Sheet6!$H$4,IF('January 2023'!C2322=Sheet6!$I$3,Sheet6!$I$4,IF('January 2023'!C2322=Sheet6!$J$3,Sheet6!$J$4,IF('January 2023'!C2322=Sheet6!$K$3,Sheet6!$K$4,IF('January 2023'!C2322=Sheet6!$L$3,Sheet6!$L$4))))))))</f>
        <v>0.14925084221825036</v>
      </c>
      <c r="AG2322" s="74">
        <f t="shared" si="545"/>
        <v>1</v>
      </c>
      <c r="AH2322" s="71">
        <v>0.8286</v>
      </c>
      <c r="AI2322" s="72">
        <f t="shared" si="546"/>
        <v>1</v>
      </c>
      <c r="AJ2322" s="73">
        <f t="shared" si="547"/>
        <v>1</v>
      </c>
      <c r="AK2322" s="73">
        <v>0.59410548800096008</v>
      </c>
      <c r="AL2322" s="95">
        <f t="shared" si="548"/>
        <v>1</v>
      </c>
      <c r="AM2322" s="107">
        <v>0</v>
      </c>
      <c r="AN2322" s="98">
        <f t="shared" si="549"/>
        <v>0</v>
      </c>
      <c r="AO2322" s="99" t="e">
        <f>SUMIF([1]Sheet1!$AB:$AB,E2322,[1]Sheet1!$AA:$AA)</f>
        <v>#VALUE!</v>
      </c>
      <c r="AP2322" s="100">
        <f t="shared" si="550"/>
        <v>1</v>
      </c>
      <c r="AQ2322" s="97">
        <f t="shared" si="551"/>
        <v>0</v>
      </c>
      <c r="AR2322" s="100">
        <f t="shared" si="552"/>
        <v>1.0191027764567209</v>
      </c>
      <c r="AS2322" s="101">
        <f t="shared" si="553"/>
        <v>-1.9102776456720871E-2</v>
      </c>
      <c r="AT2322" s="100">
        <v>0.14925084221825036</v>
      </c>
      <c r="AU2322" s="108">
        <f t="shared" si="554"/>
        <v>1</v>
      </c>
    </row>
    <row r="2323" spans="1:47" hidden="1">
      <c r="A2323" s="21">
        <v>44927</v>
      </c>
      <c r="B2323" s="22" t="s">
        <v>13</v>
      </c>
      <c r="C2323" s="22" t="s">
        <v>2186</v>
      </c>
      <c r="D2323" s="22" t="s">
        <v>2345</v>
      </c>
      <c r="E2323" s="22">
        <v>1002049589</v>
      </c>
      <c r="F2323" s="23" t="s">
        <v>15</v>
      </c>
      <c r="G2323" s="22">
        <v>1069446</v>
      </c>
      <c r="H2323" s="36" t="s">
        <v>16</v>
      </c>
      <c r="I2323" s="4" t="s">
        <v>3512</v>
      </c>
      <c r="J2323" s="4" t="s">
        <v>3512</v>
      </c>
      <c r="K2323" s="24">
        <v>25006</v>
      </c>
      <c r="L2323" s="25">
        <v>25006</v>
      </c>
      <c r="M2323" s="26">
        <v>1</v>
      </c>
      <c r="N2323" s="26">
        <v>1</v>
      </c>
      <c r="O2323" s="26">
        <v>0</v>
      </c>
      <c r="P2323" s="26">
        <v>25008</v>
      </c>
      <c r="Q2323" s="26">
        <v>0</v>
      </c>
      <c r="R2323" s="27">
        <v>1828631.1500000001</v>
      </c>
      <c r="S2323" s="27">
        <v>0</v>
      </c>
      <c r="T2323" s="28">
        <v>1828631.15</v>
      </c>
      <c r="U2323" s="27">
        <v>0</v>
      </c>
      <c r="V2323" s="29">
        <v>1</v>
      </c>
      <c r="W2323" s="26">
        <v>0</v>
      </c>
      <c r="X2323" s="30">
        <f t="shared" si="540"/>
        <v>1</v>
      </c>
      <c r="Y2323" s="31">
        <f t="shared" si="541"/>
        <v>25008</v>
      </c>
      <c r="Z2323" s="31">
        <f t="shared" si="542"/>
        <v>1828631.1500000001</v>
      </c>
      <c r="AA2323" s="31">
        <f t="shared" si="543"/>
        <v>1828631.15</v>
      </c>
      <c r="AB2323" s="5">
        <v>1</v>
      </c>
      <c r="AC2323" s="6">
        <v>1529987.15</v>
      </c>
      <c r="AD2323" s="30">
        <v>0</v>
      </c>
      <c r="AE2323" s="67">
        <f t="shared" si="544"/>
        <v>1</v>
      </c>
      <c r="AF2323" s="70">
        <f>IF(C2323=Sheet6!$E$3,Sheet6!$E$4,IF('January 2023'!C2323=Sheet6!$F$3,Sheet6!$F$4,IF('January 2023'!C2323=Sheet6!$G$3,Sheet6!$G$4,IF('January 2023'!C2323=Sheet6!$H$3,Sheet6!$H$4,IF('January 2023'!C2323=Sheet6!$I$3,Sheet6!$I$4,IF('January 2023'!C2323=Sheet6!$J$3,Sheet6!$J$4,IF('January 2023'!C2323=Sheet6!$K$3,Sheet6!$K$4,IF('January 2023'!C2323=Sheet6!$L$3,Sheet6!$L$4))))))))</f>
        <v>0.14925084221825036</v>
      </c>
      <c r="AG2323" s="74">
        <f t="shared" si="545"/>
        <v>1.0000799808046068</v>
      </c>
      <c r="AH2323" s="71">
        <v>0.8286</v>
      </c>
      <c r="AI2323" s="72">
        <f t="shared" si="546"/>
        <v>1</v>
      </c>
      <c r="AJ2323" s="73">
        <f t="shared" si="547"/>
        <v>1</v>
      </c>
      <c r="AK2323" s="73">
        <v>0.59410548800096008</v>
      </c>
      <c r="AL2323" s="95">
        <f t="shared" si="548"/>
        <v>1</v>
      </c>
      <c r="AM2323" s="107">
        <v>0</v>
      </c>
      <c r="AN2323" s="98">
        <f t="shared" si="549"/>
        <v>0</v>
      </c>
      <c r="AO2323" s="99" t="e">
        <f>SUMIF([1]Sheet1!$AB:$AB,E2323,[1]Sheet1!$AA:$AA)</f>
        <v>#VALUE!</v>
      </c>
      <c r="AP2323" s="100">
        <f t="shared" si="550"/>
        <v>1</v>
      </c>
      <c r="AQ2323" s="97">
        <f t="shared" si="551"/>
        <v>0</v>
      </c>
      <c r="AR2323" s="100">
        <f t="shared" si="552"/>
        <v>0.99999999999999989</v>
      </c>
      <c r="AS2323" s="101">
        <f t="shared" si="553"/>
        <v>-7.9980804606805123E-5</v>
      </c>
      <c r="AT2323" s="100">
        <v>0.14925084221825036</v>
      </c>
      <c r="AU2323" s="108">
        <f t="shared" si="554"/>
        <v>1</v>
      </c>
    </row>
    <row r="2324" spans="1:47" hidden="1">
      <c r="A2324" s="21">
        <v>44927</v>
      </c>
      <c r="B2324" s="23" t="s">
        <v>13</v>
      </c>
      <c r="C2324" s="23" t="s">
        <v>2186</v>
      </c>
      <c r="D2324" s="23" t="s">
        <v>2399</v>
      </c>
      <c r="E2324" s="23">
        <v>1002049986</v>
      </c>
      <c r="F2324" s="23" t="s">
        <v>15</v>
      </c>
      <c r="G2324" s="23">
        <v>1065347</v>
      </c>
      <c r="H2324" s="37" t="s">
        <v>16</v>
      </c>
      <c r="I2324" s="4" t="s">
        <v>3512</v>
      </c>
      <c r="J2324" s="4" t="s">
        <v>3512</v>
      </c>
      <c r="K2324" s="24">
        <v>23006</v>
      </c>
      <c r="L2324" s="24">
        <v>23006</v>
      </c>
      <c r="M2324" s="29">
        <v>1</v>
      </c>
      <c r="N2324" s="29">
        <v>1</v>
      </c>
      <c r="O2324" s="29">
        <v>0</v>
      </c>
      <c r="P2324" s="29">
        <v>23006</v>
      </c>
      <c r="Q2324" s="29">
        <v>0</v>
      </c>
      <c r="R2324" s="28">
        <v>1666301.39</v>
      </c>
      <c r="S2324" s="28">
        <v>0</v>
      </c>
      <c r="T2324" s="28">
        <v>1666301.39</v>
      </c>
      <c r="U2324" s="28">
        <v>0</v>
      </c>
      <c r="V2324" s="29">
        <v>1</v>
      </c>
      <c r="W2324" s="29">
        <v>0</v>
      </c>
      <c r="X2324" s="32">
        <f t="shared" si="540"/>
        <v>1</v>
      </c>
      <c r="Y2324" s="33">
        <f t="shared" si="541"/>
        <v>23006</v>
      </c>
      <c r="Z2324" s="33">
        <f t="shared" si="542"/>
        <v>1666301.39</v>
      </c>
      <c r="AA2324" s="33">
        <f t="shared" si="543"/>
        <v>1666301.39</v>
      </c>
      <c r="AB2324" s="5">
        <v>1</v>
      </c>
      <c r="AC2324" s="6">
        <v>1250483.82</v>
      </c>
      <c r="AD2324" s="32">
        <v>0</v>
      </c>
      <c r="AE2324" s="67">
        <f t="shared" si="544"/>
        <v>1</v>
      </c>
      <c r="AF2324" s="70">
        <f>IF(C2324=Sheet6!$E$3,Sheet6!$E$4,IF('January 2023'!C2324=Sheet6!$F$3,Sheet6!$F$4,IF('January 2023'!C2324=Sheet6!$G$3,Sheet6!$G$4,IF('January 2023'!C2324=Sheet6!$H$3,Sheet6!$H$4,IF('January 2023'!C2324=Sheet6!$I$3,Sheet6!$I$4,IF('January 2023'!C2324=Sheet6!$J$3,Sheet6!$J$4,IF('January 2023'!C2324=Sheet6!$K$3,Sheet6!$K$4,IF('January 2023'!C2324=Sheet6!$L$3,Sheet6!$L$4))))))))</f>
        <v>0.14925084221825036</v>
      </c>
      <c r="AG2324" s="74">
        <f t="shared" si="545"/>
        <v>1</v>
      </c>
      <c r="AH2324" s="71">
        <v>0.8286</v>
      </c>
      <c r="AI2324" s="72">
        <f t="shared" si="546"/>
        <v>1</v>
      </c>
      <c r="AJ2324" s="73">
        <f t="shared" si="547"/>
        <v>1</v>
      </c>
      <c r="AK2324" s="73">
        <v>0.59410548800096008</v>
      </c>
      <c r="AL2324" s="95">
        <f t="shared" si="548"/>
        <v>1</v>
      </c>
      <c r="AM2324" s="107">
        <v>0</v>
      </c>
      <c r="AN2324" s="98">
        <f t="shared" si="549"/>
        <v>0</v>
      </c>
      <c r="AO2324" s="99" t="e">
        <f>SUMIF([1]Sheet1!$AB:$AB,E2324,[1]Sheet1!$AA:$AA)</f>
        <v>#VALUE!</v>
      </c>
      <c r="AP2324" s="100">
        <f t="shared" si="550"/>
        <v>1</v>
      </c>
      <c r="AQ2324" s="97">
        <f t="shared" si="551"/>
        <v>0</v>
      </c>
      <c r="AR2324" s="100">
        <f t="shared" si="552"/>
        <v>1</v>
      </c>
      <c r="AS2324" s="101">
        <f t="shared" si="553"/>
        <v>0</v>
      </c>
      <c r="AT2324" s="100">
        <v>0.14925084221825036</v>
      </c>
      <c r="AU2324" s="108">
        <f t="shared" si="554"/>
        <v>1</v>
      </c>
    </row>
    <row r="2325" spans="1:47" hidden="1">
      <c r="A2325" s="21">
        <v>44927</v>
      </c>
      <c r="B2325" s="22" t="s">
        <v>13</v>
      </c>
      <c r="C2325" s="22" t="s">
        <v>2186</v>
      </c>
      <c r="D2325" s="22" t="s">
        <v>2340</v>
      </c>
      <c r="E2325" s="22">
        <v>1002049757</v>
      </c>
      <c r="F2325" s="23" t="s">
        <v>15</v>
      </c>
      <c r="G2325" s="22">
        <v>1077349</v>
      </c>
      <c r="H2325" s="36" t="s">
        <v>16</v>
      </c>
      <c r="I2325" s="4" t="s">
        <v>3512</v>
      </c>
      <c r="J2325" s="4" t="s">
        <v>3512</v>
      </c>
      <c r="K2325" s="24">
        <v>22706</v>
      </c>
      <c r="L2325" s="25">
        <v>22706</v>
      </c>
      <c r="M2325" s="26">
        <v>1</v>
      </c>
      <c r="N2325" s="26">
        <v>1</v>
      </c>
      <c r="O2325" s="26">
        <v>0</v>
      </c>
      <c r="P2325" s="26">
        <v>22706</v>
      </c>
      <c r="Q2325" s="26">
        <v>0</v>
      </c>
      <c r="R2325" s="27">
        <v>1644572.6900000002</v>
      </c>
      <c r="S2325" s="27">
        <v>0</v>
      </c>
      <c r="T2325" s="28">
        <v>1688711.02</v>
      </c>
      <c r="U2325" s="27">
        <v>0</v>
      </c>
      <c r="V2325" s="29">
        <v>1</v>
      </c>
      <c r="W2325" s="26">
        <v>0</v>
      </c>
      <c r="X2325" s="30">
        <f t="shared" si="540"/>
        <v>1</v>
      </c>
      <c r="Y2325" s="31">
        <f t="shared" si="541"/>
        <v>22706</v>
      </c>
      <c r="Z2325" s="31">
        <f t="shared" si="542"/>
        <v>1644572.6900000002</v>
      </c>
      <c r="AA2325" s="31">
        <f t="shared" si="543"/>
        <v>1688711.02</v>
      </c>
      <c r="AB2325" s="5">
        <v>1</v>
      </c>
      <c r="AC2325" s="6">
        <v>1467823.1</v>
      </c>
      <c r="AD2325" s="30">
        <v>0</v>
      </c>
      <c r="AE2325" s="67">
        <f t="shared" si="544"/>
        <v>1</v>
      </c>
      <c r="AF2325" s="70">
        <f>IF(C2325=Sheet6!$E$3,Sheet6!$E$4,IF('January 2023'!C2325=Sheet6!$F$3,Sheet6!$F$4,IF('January 2023'!C2325=Sheet6!$G$3,Sheet6!$G$4,IF('January 2023'!C2325=Sheet6!$H$3,Sheet6!$H$4,IF('January 2023'!C2325=Sheet6!$I$3,Sheet6!$I$4,IF('January 2023'!C2325=Sheet6!$J$3,Sheet6!$J$4,IF('January 2023'!C2325=Sheet6!$K$3,Sheet6!$K$4,IF('January 2023'!C2325=Sheet6!$L$3,Sheet6!$L$4))))))))</f>
        <v>0.14925084221825036</v>
      </c>
      <c r="AG2325" s="74">
        <f t="shared" si="545"/>
        <v>1</v>
      </c>
      <c r="AH2325" s="71">
        <v>0.8286</v>
      </c>
      <c r="AI2325" s="72">
        <f t="shared" si="546"/>
        <v>1</v>
      </c>
      <c r="AJ2325" s="73">
        <f t="shared" si="547"/>
        <v>1</v>
      </c>
      <c r="AK2325" s="73">
        <v>0.59410548800096008</v>
      </c>
      <c r="AL2325" s="95">
        <f t="shared" si="548"/>
        <v>1</v>
      </c>
      <c r="AM2325" s="107">
        <v>0</v>
      </c>
      <c r="AN2325" s="98">
        <f t="shared" si="549"/>
        <v>0</v>
      </c>
      <c r="AO2325" s="99" t="e">
        <f>SUMIF([1]Sheet1!$AB:$AB,E2325,[1]Sheet1!$AA:$AA)</f>
        <v>#VALUE!</v>
      </c>
      <c r="AP2325" s="100">
        <f t="shared" si="550"/>
        <v>1</v>
      </c>
      <c r="AQ2325" s="97">
        <f t="shared" si="551"/>
        <v>0</v>
      </c>
      <c r="AR2325" s="100">
        <f t="shared" si="552"/>
        <v>1.0268387832708081</v>
      </c>
      <c r="AS2325" s="101">
        <f t="shared" si="553"/>
        <v>-2.6838783270808131E-2</v>
      </c>
      <c r="AT2325" s="100">
        <v>0.14925084221825036</v>
      </c>
      <c r="AU2325" s="108">
        <f t="shared" si="554"/>
        <v>1</v>
      </c>
    </row>
    <row r="2326" spans="1:47" hidden="1">
      <c r="A2326" s="21">
        <v>44927</v>
      </c>
      <c r="B2326" s="23" t="s">
        <v>13</v>
      </c>
      <c r="C2326" s="23" t="s">
        <v>2186</v>
      </c>
      <c r="D2326" s="23" t="s">
        <v>2341</v>
      </c>
      <c r="E2326" s="23">
        <v>1002049708</v>
      </c>
      <c r="F2326" s="23" t="s">
        <v>15</v>
      </c>
      <c r="G2326" s="23">
        <v>1079568</v>
      </c>
      <c r="H2326" s="37" t="s">
        <v>16</v>
      </c>
      <c r="I2326" s="4" t="s">
        <v>3512</v>
      </c>
      <c r="J2326" s="4" t="s">
        <v>3512</v>
      </c>
      <c r="K2326" s="24">
        <v>22332</v>
      </c>
      <c r="L2326" s="24">
        <v>22332</v>
      </c>
      <c r="M2326" s="29">
        <v>1</v>
      </c>
      <c r="N2326" s="29">
        <v>1</v>
      </c>
      <c r="O2326" s="29">
        <v>0</v>
      </c>
      <c r="P2326" s="29">
        <v>22332</v>
      </c>
      <c r="Q2326" s="29">
        <v>0</v>
      </c>
      <c r="R2326" s="28">
        <v>1632957.09</v>
      </c>
      <c r="S2326" s="28">
        <v>0</v>
      </c>
      <c r="T2326" s="28">
        <v>1632957.09</v>
      </c>
      <c r="U2326" s="28">
        <v>0</v>
      </c>
      <c r="V2326" s="29">
        <v>1</v>
      </c>
      <c r="W2326" s="29">
        <v>0</v>
      </c>
      <c r="X2326" s="32">
        <f t="shared" si="540"/>
        <v>1</v>
      </c>
      <c r="Y2326" s="33">
        <f t="shared" si="541"/>
        <v>22332</v>
      </c>
      <c r="Z2326" s="33">
        <f t="shared" si="542"/>
        <v>1632957.09</v>
      </c>
      <c r="AA2326" s="33">
        <f t="shared" si="543"/>
        <v>1632957.09</v>
      </c>
      <c r="AB2326" s="5">
        <v>1</v>
      </c>
      <c r="AC2326" s="6">
        <v>1768152.17</v>
      </c>
      <c r="AD2326" s="32">
        <v>0</v>
      </c>
      <c r="AE2326" s="67">
        <f t="shared" si="544"/>
        <v>1</v>
      </c>
      <c r="AF2326" s="70">
        <f>IF(C2326=Sheet6!$E$3,Sheet6!$E$4,IF('January 2023'!C2326=Sheet6!$F$3,Sheet6!$F$4,IF('January 2023'!C2326=Sheet6!$G$3,Sheet6!$G$4,IF('January 2023'!C2326=Sheet6!$H$3,Sheet6!$H$4,IF('January 2023'!C2326=Sheet6!$I$3,Sheet6!$I$4,IF('January 2023'!C2326=Sheet6!$J$3,Sheet6!$J$4,IF('January 2023'!C2326=Sheet6!$K$3,Sheet6!$K$4,IF('January 2023'!C2326=Sheet6!$L$3,Sheet6!$L$4))))))))</f>
        <v>0.14925084221825036</v>
      </c>
      <c r="AG2326" s="74">
        <f t="shared" si="545"/>
        <v>1</v>
      </c>
      <c r="AH2326" s="71">
        <v>0.8286</v>
      </c>
      <c r="AI2326" s="72">
        <f t="shared" si="546"/>
        <v>1</v>
      </c>
      <c r="AJ2326" s="73">
        <f t="shared" si="547"/>
        <v>1</v>
      </c>
      <c r="AK2326" s="73">
        <v>0.59410548800096008</v>
      </c>
      <c r="AL2326" s="95">
        <f t="shared" si="548"/>
        <v>1</v>
      </c>
      <c r="AM2326" s="107">
        <v>0</v>
      </c>
      <c r="AN2326" s="98">
        <f t="shared" si="549"/>
        <v>0</v>
      </c>
      <c r="AO2326" s="99" t="e">
        <f>SUMIF([1]Sheet1!$AB:$AB,E2326,[1]Sheet1!$AA:$AA)</f>
        <v>#VALUE!</v>
      </c>
      <c r="AP2326" s="100">
        <f t="shared" si="550"/>
        <v>1</v>
      </c>
      <c r="AQ2326" s="97">
        <f t="shared" si="551"/>
        <v>0</v>
      </c>
      <c r="AR2326" s="100">
        <f t="shared" si="552"/>
        <v>1</v>
      </c>
      <c r="AS2326" s="101">
        <f t="shared" si="553"/>
        <v>0</v>
      </c>
      <c r="AT2326" s="100">
        <v>0.14925084221825036</v>
      </c>
      <c r="AU2326" s="108">
        <f t="shared" si="554"/>
        <v>1</v>
      </c>
    </row>
    <row r="2327" spans="1:47" hidden="1">
      <c r="A2327" s="21">
        <v>44927</v>
      </c>
      <c r="B2327" s="22" t="s">
        <v>13</v>
      </c>
      <c r="C2327" s="22" t="s">
        <v>2186</v>
      </c>
      <c r="D2327" s="22" t="s">
        <v>2364</v>
      </c>
      <c r="E2327" s="22">
        <v>1002049996</v>
      </c>
      <c r="F2327" s="23" t="s">
        <v>15</v>
      </c>
      <c r="G2327" s="22">
        <v>1079213</v>
      </c>
      <c r="H2327" s="36" t="s">
        <v>16</v>
      </c>
      <c r="I2327" s="4" t="s">
        <v>3512</v>
      </c>
      <c r="J2327" s="4" t="s">
        <v>3512</v>
      </c>
      <c r="K2327" s="24">
        <v>21394</v>
      </c>
      <c r="L2327" s="25">
        <v>21394</v>
      </c>
      <c r="M2327" s="26">
        <v>1</v>
      </c>
      <c r="N2327" s="26">
        <v>1</v>
      </c>
      <c r="O2327" s="26">
        <v>0</v>
      </c>
      <c r="P2327" s="26">
        <v>21394</v>
      </c>
      <c r="Q2327" s="26">
        <v>0</v>
      </c>
      <c r="R2327" s="27">
        <v>1549545.85</v>
      </c>
      <c r="S2327" s="27">
        <v>0</v>
      </c>
      <c r="T2327" s="28">
        <v>1548126</v>
      </c>
      <c r="U2327" s="27">
        <v>0</v>
      </c>
      <c r="V2327" s="29">
        <v>1</v>
      </c>
      <c r="W2327" s="26">
        <v>0</v>
      </c>
      <c r="X2327" s="30">
        <f t="shared" si="540"/>
        <v>1</v>
      </c>
      <c r="Y2327" s="31">
        <f t="shared" si="541"/>
        <v>21394</v>
      </c>
      <c r="Z2327" s="31">
        <f t="shared" si="542"/>
        <v>1549545.85</v>
      </c>
      <c r="AA2327" s="31">
        <f t="shared" si="543"/>
        <v>1548126</v>
      </c>
      <c r="AB2327" s="5">
        <v>1</v>
      </c>
      <c r="AC2327" s="6">
        <v>861140.01</v>
      </c>
      <c r="AD2327" s="30">
        <v>0</v>
      </c>
      <c r="AE2327" s="67">
        <f t="shared" si="544"/>
        <v>1</v>
      </c>
      <c r="AF2327" s="70">
        <f>IF(C2327=Sheet6!$E$3,Sheet6!$E$4,IF('January 2023'!C2327=Sheet6!$F$3,Sheet6!$F$4,IF('January 2023'!C2327=Sheet6!$G$3,Sheet6!$G$4,IF('January 2023'!C2327=Sheet6!$H$3,Sheet6!$H$4,IF('January 2023'!C2327=Sheet6!$I$3,Sheet6!$I$4,IF('January 2023'!C2327=Sheet6!$J$3,Sheet6!$J$4,IF('January 2023'!C2327=Sheet6!$K$3,Sheet6!$K$4,IF('January 2023'!C2327=Sheet6!$L$3,Sheet6!$L$4))))))))</f>
        <v>0.14925084221825036</v>
      </c>
      <c r="AG2327" s="74">
        <f t="shared" si="545"/>
        <v>1</v>
      </c>
      <c r="AH2327" s="71">
        <v>0.8286</v>
      </c>
      <c r="AI2327" s="72">
        <f t="shared" si="546"/>
        <v>1</v>
      </c>
      <c r="AJ2327" s="73">
        <f t="shared" si="547"/>
        <v>1</v>
      </c>
      <c r="AK2327" s="73">
        <v>0.59410548800096008</v>
      </c>
      <c r="AL2327" s="95">
        <f t="shared" si="548"/>
        <v>1</v>
      </c>
      <c r="AM2327" s="107">
        <v>0</v>
      </c>
      <c r="AN2327" s="98">
        <f t="shared" si="549"/>
        <v>0</v>
      </c>
      <c r="AO2327" s="99" t="e">
        <f>SUMIF([1]Sheet1!$AB:$AB,E2327,[1]Sheet1!$AA:$AA)</f>
        <v>#VALUE!</v>
      </c>
      <c r="AP2327" s="100">
        <f t="shared" si="550"/>
        <v>1</v>
      </c>
      <c r="AQ2327" s="97">
        <f t="shared" si="551"/>
        <v>0</v>
      </c>
      <c r="AR2327" s="100">
        <f t="shared" si="552"/>
        <v>0.9990836992658203</v>
      </c>
      <c r="AS2327" s="101">
        <f t="shared" si="553"/>
        <v>9.1630073417969804E-4</v>
      </c>
      <c r="AT2327" s="100">
        <v>0.14925084221825036</v>
      </c>
      <c r="AU2327" s="108">
        <f t="shared" si="554"/>
        <v>1</v>
      </c>
    </row>
    <row r="2328" spans="1:47" hidden="1">
      <c r="A2328" s="21">
        <v>44927</v>
      </c>
      <c r="B2328" s="23" t="s">
        <v>13</v>
      </c>
      <c r="C2328" s="23" t="s">
        <v>2186</v>
      </c>
      <c r="D2328" s="23" t="s">
        <v>2352</v>
      </c>
      <c r="E2328" s="23">
        <v>1002049677</v>
      </c>
      <c r="F2328" s="23" t="s">
        <v>15</v>
      </c>
      <c r="G2328" s="23">
        <v>1065347</v>
      </c>
      <c r="H2328" s="37" t="s">
        <v>16</v>
      </c>
      <c r="I2328" s="4" t="s">
        <v>3512</v>
      </c>
      <c r="J2328" s="4" t="s">
        <v>3512</v>
      </c>
      <c r="K2328" s="24">
        <v>21353</v>
      </c>
      <c r="L2328" s="24">
        <v>21353</v>
      </c>
      <c r="M2328" s="29">
        <v>1</v>
      </c>
      <c r="N2328" s="29">
        <v>1</v>
      </c>
      <c r="O2328" s="29">
        <v>0</v>
      </c>
      <c r="P2328" s="29">
        <v>21353</v>
      </c>
      <c r="Q2328" s="29">
        <v>0</v>
      </c>
      <c r="R2328" s="28">
        <v>1546576.26</v>
      </c>
      <c r="S2328" s="28">
        <v>0</v>
      </c>
      <c r="T2328" s="28">
        <v>1546576.26</v>
      </c>
      <c r="U2328" s="28">
        <v>0</v>
      </c>
      <c r="V2328" s="29">
        <v>1</v>
      </c>
      <c r="W2328" s="29">
        <v>0</v>
      </c>
      <c r="X2328" s="32">
        <f t="shared" si="540"/>
        <v>1</v>
      </c>
      <c r="Y2328" s="33">
        <f t="shared" si="541"/>
        <v>21353</v>
      </c>
      <c r="Z2328" s="33">
        <f t="shared" si="542"/>
        <v>1546576.26</v>
      </c>
      <c r="AA2328" s="33">
        <f t="shared" si="543"/>
        <v>1546576.26</v>
      </c>
      <c r="AB2328" s="5">
        <v>1</v>
      </c>
      <c r="AC2328" s="6">
        <v>1174383.75</v>
      </c>
      <c r="AD2328" s="32">
        <v>0</v>
      </c>
      <c r="AE2328" s="67">
        <f t="shared" si="544"/>
        <v>1</v>
      </c>
      <c r="AF2328" s="70">
        <f>IF(C2328=Sheet6!$E$3,Sheet6!$E$4,IF('January 2023'!C2328=Sheet6!$F$3,Sheet6!$F$4,IF('January 2023'!C2328=Sheet6!$G$3,Sheet6!$G$4,IF('January 2023'!C2328=Sheet6!$H$3,Sheet6!$H$4,IF('January 2023'!C2328=Sheet6!$I$3,Sheet6!$I$4,IF('January 2023'!C2328=Sheet6!$J$3,Sheet6!$J$4,IF('January 2023'!C2328=Sheet6!$K$3,Sheet6!$K$4,IF('January 2023'!C2328=Sheet6!$L$3,Sheet6!$L$4))))))))</f>
        <v>0.14925084221825036</v>
      </c>
      <c r="AG2328" s="74">
        <f t="shared" si="545"/>
        <v>1</v>
      </c>
      <c r="AH2328" s="71">
        <v>0.8286</v>
      </c>
      <c r="AI2328" s="72">
        <f t="shared" si="546"/>
        <v>1</v>
      </c>
      <c r="AJ2328" s="73">
        <f t="shared" si="547"/>
        <v>1</v>
      </c>
      <c r="AK2328" s="73">
        <v>0.59410548800096008</v>
      </c>
      <c r="AL2328" s="95">
        <f t="shared" si="548"/>
        <v>1</v>
      </c>
      <c r="AM2328" s="107">
        <v>0</v>
      </c>
      <c r="AN2328" s="98">
        <f t="shared" si="549"/>
        <v>0</v>
      </c>
      <c r="AO2328" s="99" t="e">
        <f>SUMIF([1]Sheet1!$AB:$AB,E2328,[1]Sheet1!$AA:$AA)</f>
        <v>#VALUE!</v>
      </c>
      <c r="AP2328" s="100">
        <f t="shared" si="550"/>
        <v>1</v>
      </c>
      <c r="AQ2328" s="97">
        <f t="shared" si="551"/>
        <v>0</v>
      </c>
      <c r="AR2328" s="100">
        <f t="shared" si="552"/>
        <v>1</v>
      </c>
      <c r="AS2328" s="101">
        <f t="shared" si="553"/>
        <v>0</v>
      </c>
      <c r="AT2328" s="100">
        <v>0.14925084221825036</v>
      </c>
      <c r="AU2328" s="108">
        <f t="shared" si="554"/>
        <v>1</v>
      </c>
    </row>
    <row r="2329" spans="1:47" hidden="1">
      <c r="A2329" s="21">
        <v>44927</v>
      </c>
      <c r="B2329" s="23" t="s">
        <v>13</v>
      </c>
      <c r="C2329" s="23" t="s">
        <v>2186</v>
      </c>
      <c r="D2329" s="23" t="s">
        <v>2361</v>
      </c>
      <c r="E2329" s="23">
        <v>1002049731</v>
      </c>
      <c r="F2329" s="23" t="s">
        <v>15</v>
      </c>
      <c r="G2329" s="23">
        <v>1065347</v>
      </c>
      <c r="H2329" s="37" t="s">
        <v>16</v>
      </c>
      <c r="I2329" s="4" t="s">
        <v>3512</v>
      </c>
      <c r="J2329" s="4" t="s">
        <v>3512</v>
      </c>
      <c r="K2329" s="24">
        <v>20821</v>
      </c>
      <c r="L2329" s="24">
        <v>20821</v>
      </c>
      <c r="M2329" s="29">
        <v>1</v>
      </c>
      <c r="N2329" s="29">
        <v>1</v>
      </c>
      <c r="O2329" s="29">
        <v>0</v>
      </c>
      <c r="P2329" s="29">
        <v>20821</v>
      </c>
      <c r="Q2329" s="29">
        <v>0</v>
      </c>
      <c r="R2329" s="28">
        <v>1522469.97</v>
      </c>
      <c r="S2329" s="28">
        <v>0</v>
      </c>
      <c r="T2329" s="28">
        <v>1630122.94</v>
      </c>
      <c r="U2329" s="28">
        <v>0</v>
      </c>
      <c r="V2329" s="29">
        <v>1</v>
      </c>
      <c r="W2329" s="29">
        <v>0</v>
      </c>
      <c r="X2329" s="32">
        <f t="shared" si="540"/>
        <v>1</v>
      </c>
      <c r="Y2329" s="33">
        <f t="shared" si="541"/>
        <v>20821</v>
      </c>
      <c r="Z2329" s="33">
        <f t="shared" si="542"/>
        <v>1522469.97</v>
      </c>
      <c r="AA2329" s="33">
        <f t="shared" si="543"/>
        <v>1630122.94</v>
      </c>
      <c r="AB2329" s="5">
        <v>1</v>
      </c>
      <c r="AC2329" s="6">
        <v>3300774.94</v>
      </c>
      <c r="AD2329" s="32">
        <v>0</v>
      </c>
      <c r="AE2329" s="67">
        <f t="shared" si="544"/>
        <v>1</v>
      </c>
      <c r="AF2329" s="70">
        <f>IF(C2329=Sheet6!$E$3,Sheet6!$E$4,IF('January 2023'!C2329=Sheet6!$F$3,Sheet6!$F$4,IF('January 2023'!C2329=Sheet6!$G$3,Sheet6!$G$4,IF('January 2023'!C2329=Sheet6!$H$3,Sheet6!$H$4,IF('January 2023'!C2329=Sheet6!$I$3,Sheet6!$I$4,IF('January 2023'!C2329=Sheet6!$J$3,Sheet6!$J$4,IF('January 2023'!C2329=Sheet6!$K$3,Sheet6!$K$4,IF('January 2023'!C2329=Sheet6!$L$3,Sheet6!$L$4))))))))</f>
        <v>0.14925084221825036</v>
      </c>
      <c r="AG2329" s="74">
        <f t="shared" si="545"/>
        <v>1</v>
      </c>
      <c r="AH2329" s="71">
        <v>0.8286</v>
      </c>
      <c r="AI2329" s="72">
        <f t="shared" si="546"/>
        <v>1</v>
      </c>
      <c r="AJ2329" s="73">
        <f t="shared" si="547"/>
        <v>1</v>
      </c>
      <c r="AK2329" s="73">
        <v>0.59410548800096008</v>
      </c>
      <c r="AL2329" s="95">
        <f t="shared" si="548"/>
        <v>1</v>
      </c>
      <c r="AM2329" s="107">
        <v>0</v>
      </c>
      <c r="AN2329" s="98">
        <f t="shared" si="549"/>
        <v>0</v>
      </c>
      <c r="AO2329" s="99" t="e">
        <f>SUMIF([1]Sheet1!$AB:$AB,E2329,[1]Sheet1!$AA:$AA)</f>
        <v>#VALUE!</v>
      </c>
      <c r="AP2329" s="100">
        <f t="shared" si="550"/>
        <v>1</v>
      </c>
      <c r="AQ2329" s="97">
        <f t="shared" si="551"/>
        <v>0</v>
      </c>
      <c r="AR2329" s="100">
        <f t="shared" si="552"/>
        <v>1.0707094209549499</v>
      </c>
      <c r="AS2329" s="101">
        <f t="shared" si="553"/>
        <v>-7.070942095494992E-2</v>
      </c>
      <c r="AT2329" s="100">
        <v>0.14925084221825036</v>
      </c>
      <c r="AU2329" s="108">
        <f t="shared" si="554"/>
        <v>1</v>
      </c>
    </row>
    <row r="2330" spans="1:47" hidden="1">
      <c r="A2330" s="21">
        <v>44927</v>
      </c>
      <c r="B2330" s="23" t="s">
        <v>13</v>
      </c>
      <c r="C2330" s="23" t="s">
        <v>2186</v>
      </c>
      <c r="D2330" s="23" t="s">
        <v>2363</v>
      </c>
      <c r="E2330" s="23">
        <v>1003363656</v>
      </c>
      <c r="F2330" s="23" t="s">
        <v>15</v>
      </c>
      <c r="G2330" s="23">
        <v>1077349</v>
      </c>
      <c r="H2330" s="37" t="s">
        <v>16</v>
      </c>
      <c r="I2330" s="4" t="s">
        <v>3512</v>
      </c>
      <c r="J2330" s="4" t="s">
        <v>3512</v>
      </c>
      <c r="K2330" s="24">
        <v>20507</v>
      </c>
      <c r="L2330" s="24">
        <v>20507</v>
      </c>
      <c r="M2330" s="29">
        <v>1</v>
      </c>
      <c r="N2330" s="29">
        <v>1</v>
      </c>
      <c r="O2330" s="29">
        <v>0</v>
      </c>
      <c r="P2330" s="29">
        <v>20507</v>
      </c>
      <c r="Q2330" s="29">
        <v>0</v>
      </c>
      <c r="R2330" s="28">
        <v>1485301.33</v>
      </c>
      <c r="S2330" s="28">
        <v>0</v>
      </c>
      <c r="T2330" s="28">
        <v>1592000</v>
      </c>
      <c r="U2330" s="28">
        <v>0</v>
      </c>
      <c r="V2330" s="29">
        <v>1</v>
      </c>
      <c r="W2330" s="29">
        <v>0</v>
      </c>
      <c r="X2330" s="32">
        <f t="shared" si="540"/>
        <v>1</v>
      </c>
      <c r="Y2330" s="33">
        <f t="shared" si="541"/>
        <v>20507</v>
      </c>
      <c r="Z2330" s="33">
        <f t="shared" si="542"/>
        <v>1485301.33</v>
      </c>
      <c r="AA2330" s="33">
        <f t="shared" si="543"/>
        <v>1592000</v>
      </c>
      <c r="AB2330" s="5">
        <v>1</v>
      </c>
      <c r="AC2330" s="6">
        <v>1187528.96</v>
      </c>
      <c r="AD2330" s="32">
        <v>0</v>
      </c>
      <c r="AE2330" s="67">
        <f t="shared" si="544"/>
        <v>1</v>
      </c>
      <c r="AF2330" s="70">
        <f>IF(C2330=Sheet6!$E$3,Sheet6!$E$4,IF('January 2023'!C2330=Sheet6!$F$3,Sheet6!$F$4,IF('January 2023'!C2330=Sheet6!$G$3,Sheet6!$G$4,IF('January 2023'!C2330=Sheet6!$H$3,Sheet6!$H$4,IF('January 2023'!C2330=Sheet6!$I$3,Sheet6!$I$4,IF('January 2023'!C2330=Sheet6!$J$3,Sheet6!$J$4,IF('January 2023'!C2330=Sheet6!$K$3,Sheet6!$K$4,IF('January 2023'!C2330=Sheet6!$L$3,Sheet6!$L$4))))))))</f>
        <v>0.14925084221825036</v>
      </c>
      <c r="AG2330" s="74">
        <f t="shared" si="545"/>
        <v>1</v>
      </c>
      <c r="AH2330" s="71">
        <v>0.8286</v>
      </c>
      <c r="AI2330" s="72">
        <f t="shared" si="546"/>
        <v>1</v>
      </c>
      <c r="AJ2330" s="73">
        <f t="shared" si="547"/>
        <v>1</v>
      </c>
      <c r="AK2330" s="73">
        <v>0.59410548800096008</v>
      </c>
      <c r="AL2330" s="95">
        <f t="shared" si="548"/>
        <v>1</v>
      </c>
      <c r="AM2330" s="107">
        <v>0</v>
      </c>
      <c r="AN2330" s="98">
        <f t="shared" si="549"/>
        <v>0</v>
      </c>
      <c r="AO2330" s="99" t="e">
        <f>SUMIF([1]Sheet1!$AB:$AB,E2330,[1]Sheet1!$AA:$AA)</f>
        <v>#VALUE!</v>
      </c>
      <c r="AP2330" s="100">
        <f t="shared" si="550"/>
        <v>1</v>
      </c>
      <c r="AQ2330" s="97">
        <f t="shared" si="551"/>
        <v>0</v>
      </c>
      <c r="AR2330" s="100">
        <f t="shared" si="552"/>
        <v>1.0718363794907528</v>
      </c>
      <c r="AS2330" s="101">
        <f t="shared" si="553"/>
        <v>-7.1836379490752833E-2</v>
      </c>
      <c r="AT2330" s="100">
        <v>0.14925084221825036</v>
      </c>
      <c r="AU2330" s="108">
        <f t="shared" si="554"/>
        <v>1</v>
      </c>
    </row>
    <row r="2331" spans="1:47" hidden="1">
      <c r="A2331" s="21">
        <v>44927</v>
      </c>
      <c r="B2331" s="22" t="s">
        <v>13</v>
      </c>
      <c r="C2331" s="22" t="s">
        <v>2186</v>
      </c>
      <c r="D2331" s="22" t="s">
        <v>2358</v>
      </c>
      <c r="E2331" s="22">
        <v>1002050769</v>
      </c>
      <c r="F2331" s="23" t="s">
        <v>15</v>
      </c>
      <c r="G2331" s="22">
        <v>1079564</v>
      </c>
      <c r="H2331" s="36" t="s">
        <v>16</v>
      </c>
      <c r="I2331" s="4" t="s">
        <v>3512</v>
      </c>
      <c r="J2331" s="4" t="s">
        <v>3512</v>
      </c>
      <c r="K2331" s="24">
        <v>20382</v>
      </c>
      <c r="L2331" s="25">
        <v>20382</v>
      </c>
      <c r="M2331" s="26">
        <v>1</v>
      </c>
      <c r="N2331" s="26">
        <v>1</v>
      </c>
      <c r="O2331" s="26">
        <v>0</v>
      </c>
      <c r="P2331" s="26">
        <v>20382</v>
      </c>
      <c r="Q2331" s="26">
        <v>0</v>
      </c>
      <c r="R2331" s="27">
        <v>1476247.71</v>
      </c>
      <c r="S2331" s="27">
        <v>0</v>
      </c>
      <c r="T2331" s="28">
        <v>1580000</v>
      </c>
      <c r="U2331" s="27">
        <v>0</v>
      </c>
      <c r="V2331" s="29">
        <v>1</v>
      </c>
      <c r="W2331" s="26">
        <v>0</v>
      </c>
      <c r="X2331" s="30">
        <f t="shared" si="540"/>
        <v>1</v>
      </c>
      <c r="Y2331" s="31">
        <f t="shared" si="541"/>
        <v>20382</v>
      </c>
      <c r="Z2331" s="31">
        <f t="shared" si="542"/>
        <v>1476247.71</v>
      </c>
      <c r="AA2331" s="31">
        <f t="shared" si="543"/>
        <v>1580000</v>
      </c>
      <c r="AB2331" s="5">
        <v>1</v>
      </c>
      <c r="AC2331" s="6">
        <v>1118630.22</v>
      </c>
      <c r="AD2331" s="30">
        <v>0</v>
      </c>
      <c r="AE2331" s="67">
        <f t="shared" si="544"/>
        <v>1</v>
      </c>
      <c r="AF2331" s="70">
        <f>IF(C2331=Sheet6!$E$3,Sheet6!$E$4,IF('January 2023'!C2331=Sheet6!$F$3,Sheet6!$F$4,IF('January 2023'!C2331=Sheet6!$G$3,Sheet6!$G$4,IF('January 2023'!C2331=Sheet6!$H$3,Sheet6!$H$4,IF('January 2023'!C2331=Sheet6!$I$3,Sheet6!$I$4,IF('January 2023'!C2331=Sheet6!$J$3,Sheet6!$J$4,IF('January 2023'!C2331=Sheet6!$K$3,Sheet6!$K$4,IF('January 2023'!C2331=Sheet6!$L$3,Sheet6!$L$4))))))))</f>
        <v>0.14925084221825036</v>
      </c>
      <c r="AG2331" s="74">
        <f t="shared" si="545"/>
        <v>1</v>
      </c>
      <c r="AH2331" s="71">
        <v>0.8286</v>
      </c>
      <c r="AI2331" s="72">
        <f t="shared" si="546"/>
        <v>1</v>
      </c>
      <c r="AJ2331" s="73">
        <f t="shared" si="547"/>
        <v>1</v>
      </c>
      <c r="AK2331" s="73">
        <v>0.59410548800096008</v>
      </c>
      <c r="AL2331" s="95">
        <f t="shared" si="548"/>
        <v>1</v>
      </c>
      <c r="AM2331" s="107">
        <v>0</v>
      </c>
      <c r="AN2331" s="98">
        <f t="shared" si="549"/>
        <v>0</v>
      </c>
      <c r="AO2331" s="99" t="e">
        <f>SUMIF([1]Sheet1!$AB:$AB,E2331,[1]Sheet1!$AA:$AA)</f>
        <v>#VALUE!</v>
      </c>
      <c r="AP2331" s="100">
        <f t="shared" si="550"/>
        <v>1</v>
      </c>
      <c r="AQ2331" s="97">
        <f t="shared" si="551"/>
        <v>0</v>
      </c>
      <c r="AR2331" s="100">
        <f t="shared" si="552"/>
        <v>1.0702810844665087</v>
      </c>
      <c r="AS2331" s="101">
        <f t="shared" si="553"/>
        <v>-7.0281084466508714E-2</v>
      </c>
      <c r="AT2331" s="100">
        <v>0.14925084221825036</v>
      </c>
      <c r="AU2331" s="108">
        <f t="shared" si="554"/>
        <v>1</v>
      </c>
    </row>
    <row r="2332" spans="1:47" hidden="1">
      <c r="A2332" s="21">
        <v>44927</v>
      </c>
      <c r="B2332" s="23" t="s">
        <v>13</v>
      </c>
      <c r="C2332" s="23" t="s">
        <v>2186</v>
      </c>
      <c r="D2332" s="23" t="s">
        <v>2357</v>
      </c>
      <c r="E2332" s="23">
        <v>1003675944</v>
      </c>
      <c r="F2332" s="23" t="s">
        <v>15</v>
      </c>
      <c r="G2332" s="23">
        <v>1069446</v>
      </c>
      <c r="H2332" s="37" t="s">
        <v>16</v>
      </c>
      <c r="I2332" s="4" t="s">
        <v>3512</v>
      </c>
      <c r="J2332" s="4" t="s">
        <v>3512</v>
      </c>
      <c r="K2332" s="24">
        <v>20258</v>
      </c>
      <c r="L2332" s="24">
        <v>20258</v>
      </c>
      <c r="M2332" s="29">
        <v>1</v>
      </c>
      <c r="N2332" s="29">
        <v>1</v>
      </c>
      <c r="O2332" s="29">
        <v>0</v>
      </c>
      <c r="P2332" s="29">
        <v>20258</v>
      </c>
      <c r="Q2332" s="29">
        <v>0</v>
      </c>
      <c r="R2332" s="28">
        <v>1481302.3699999999</v>
      </c>
      <c r="S2332" s="28">
        <v>0</v>
      </c>
      <c r="T2332" s="28">
        <v>1481302</v>
      </c>
      <c r="U2332" s="28">
        <v>0</v>
      </c>
      <c r="V2332" s="29">
        <v>1</v>
      </c>
      <c r="W2332" s="29">
        <v>0</v>
      </c>
      <c r="X2332" s="32">
        <f t="shared" si="540"/>
        <v>1</v>
      </c>
      <c r="Y2332" s="33">
        <f t="shared" si="541"/>
        <v>20258</v>
      </c>
      <c r="Z2332" s="33">
        <f t="shared" si="542"/>
        <v>1481302.3699999999</v>
      </c>
      <c r="AA2332" s="33">
        <f t="shared" si="543"/>
        <v>1481302</v>
      </c>
      <c r="AB2332" s="5">
        <v>1</v>
      </c>
      <c r="AC2332" s="6">
        <v>1249152.52</v>
      </c>
      <c r="AD2332" s="32">
        <v>0</v>
      </c>
      <c r="AE2332" s="67">
        <f t="shared" si="544"/>
        <v>1</v>
      </c>
      <c r="AF2332" s="70">
        <f>IF(C2332=Sheet6!$E$3,Sheet6!$E$4,IF('January 2023'!C2332=Sheet6!$F$3,Sheet6!$F$4,IF('January 2023'!C2332=Sheet6!$G$3,Sheet6!$G$4,IF('January 2023'!C2332=Sheet6!$H$3,Sheet6!$H$4,IF('January 2023'!C2332=Sheet6!$I$3,Sheet6!$I$4,IF('January 2023'!C2332=Sheet6!$J$3,Sheet6!$J$4,IF('January 2023'!C2332=Sheet6!$K$3,Sheet6!$K$4,IF('January 2023'!C2332=Sheet6!$L$3,Sheet6!$L$4))))))))</f>
        <v>0.14925084221825036</v>
      </c>
      <c r="AG2332" s="74">
        <f t="shared" si="545"/>
        <v>1</v>
      </c>
      <c r="AH2332" s="71">
        <v>0.8286</v>
      </c>
      <c r="AI2332" s="72">
        <f t="shared" si="546"/>
        <v>1</v>
      </c>
      <c r="AJ2332" s="73">
        <f t="shared" si="547"/>
        <v>1</v>
      </c>
      <c r="AK2332" s="73">
        <v>0.59410548800096008</v>
      </c>
      <c r="AL2332" s="95">
        <f t="shared" si="548"/>
        <v>1</v>
      </c>
      <c r="AM2332" s="107">
        <v>0</v>
      </c>
      <c r="AN2332" s="98">
        <f t="shared" si="549"/>
        <v>0</v>
      </c>
      <c r="AO2332" s="99" t="e">
        <f>SUMIF([1]Sheet1!$AB:$AB,E2332,[1]Sheet1!$AA:$AA)</f>
        <v>#VALUE!</v>
      </c>
      <c r="AP2332" s="100">
        <f t="shared" si="550"/>
        <v>1</v>
      </c>
      <c r="AQ2332" s="97">
        <f t="shared" si="551"/>
        <v>0</v>
      </c>
      <c r="AR2332" s="100">
        <f t="shared" si="552"/>
        <v>0.99999975021980159</v>
      </c>
      <c r="AS2332" s="101">
        <f t="shared" si="553"/>
        <v>2.4978019841359611E-7</v>
      </c>
      <c r="AT2332" s="100">
        <v>0.14925084221825036</v>
      </c>
      <c r="AU2332" s="108">
        <f t="shared" si="554"/>
        <v>1</v>
      </c>
    </row>
    <row r="2333" spans="1:47" hidden="1">
      <c r="A2333" s="21">
        <v>44927</v>
      </c>
      <c r="B2333" s="22" t="s">
        <v>13</v>
      </c>
      <c r="C2333" s="22" t="s">
        <v>2186</v>
      </c>
      <c r="D2333" s="22" t="s">
        <v>3448</v>
      </c>
      <c r="E2333" s="22">
        <v>1002050069</v>
      </c>
      <c r="F2333" s="23" t="s">
        <v>15</v>
      </c>
      <c r="G2333" s="22">
        <v>1079576</v>
      </c>
      <c r="H2333" s="36" t="s">
        <v>16</v>
      </c>
      <c r="I2333" s="4" t="s">
        <v>3512</v>
      </c>
      <c r="J2333" s="4" t="s">
        <v>3512</v>
      </c>
      <c r="K2333" s="24">
        <v>19331</v>
      </c>
      <c r="L2333" s="25">
        <v>19331</v>
      </c>
      <c r="M2333" s="26">
        <v>1</v>
      </c>
      <c r="N2333" s="26">
        <v>0</v>
      </c>
      <c r="O2333" s="26">
        <v>0</v>
      </c>
      <c r="P2333" s="26">
        <v>19331</v>
      </c>
      <c r="Q2333" s="26">
        <v>0</v>
      </c>
      <c r="R2333" s="27">
        <v>1413518.42</v>
      </c>
      <c r="S2333" s="27">
        <v>0</v>
      </c>
      <c r="T2333" s="28">
        <v>100</v>
      </c>
      <c r="U2333" s="27">
        <v>0</v>
      </c>
      <c r="V2333" s="29">
        <v>0</v>
      </c>
      <c r="W2333" s="26">
        <v>0</v>
      </c>
      <c r="X2333" s="30">
        <f t="shared" si="540"/>
        <v>1</v>
      </c>
      <c r="Y2333" s="31">
        <f t="shared" si="541"/>
        <v>19331</v>
      </c>
      <c r="Z2333" s="31">
        <f t="shared" si="542"/>
        <v>1413518.42</v>
      </c>
      <c r="AA2333" s="31">
        <f t="shared" si="543"/>
        <v>100</v>
      </c>
      <c r="AB2333" s="5">
        <v>0</v>
      </c>
      <c r="AC2333" s="6">
        <v>-5202480.45</v>
      </c>
      <c r="AD2333" s="30">
        <v>0</v>
      </c>
      <c r="AE2333" s="67">
        <f t="shared" si="544"/>
        <v>0</v>
      </c>
      <c r="AF2333" s="70">
        <f>IF(C2333=Sheet6!$E$3,Sheet6!$E$4,IF('January 2023'!C2333=Sheet6!$F$3,Sheet6!$F$4,IF('January 2023'!C2333=Sheet6!$G$3,Sheet6!$G$4,IF('January 2023'!C2333=Sheet6!$H$3,Sheet6!$H$4,IF('January 2023'!C2333=Sheet6!$I$3,Sheet6!$I$4,IF('January 2023'!C2333=Sheet6!$J$3,Sheet6!$J$4,IF('January 2023'!C2333=Sheet6!$K$3,Sheet6!$K$4,IF('January 2023'!C2333=Sheet6!$L$3,Sheet6!$L$4))))))))</f>
        <v>0.14925084221825036</v>
      </c>
      <c r="AG2333" s="74">
        <f t="shared" si="545"/>
        <v>1</v>
      </c>
      <c r="AH2333" s="71">
        <v>0.8286</v>
      </c>
      <c r="AI2333" s="72">
        <f t="shared" si="546"/>
        <v>1</v>
      </c>
      <c r="AJ2333" s="73">
        <f t="shared" si="547"/>
        <v>0</v>
      </c>
      <c r="AK2333" s="73">
        <v>0.59410548800096008</v>
      </c>
      <c r="AL2333" s="95">
        <f t="shared" si="548"/>
        <v>0</v>
      </c>
      <c r="AM2333" s="107">
        <v>0</v>
      </c>
      <c r="AN2333" s="98">
        <f t="shared" si="549"/>
        <v>0</v>
      </c>
      <c r="AO2333" s="99" t="e">
        <f>SUMIF([1]Sheet1!$AB:$AB,E2333,[1]Sheet1!$AA:$AA)</f>
        <v>#VALUE!</v>
      </c>
      <c r="AP2333" s="100">
        <f t="shared" si="550"/>
        <v>1</v>
      </c>
      <c r="AQ2333" s="97">
        <f t="shared" si="551"/>
        <v>0</v>
      </c>
      <c r="AR2333" s="100">
        <f t="shared" si="552"/>
        <v>7.0745452330221498E-5</v>
      </c>
      <c r="AS2333" s="101">
        <f t="shared" si="553"/>
        <v>0.99992925454766979</v>
      </c>
      <c r="AT2333" s="100">
        <v>0.14925084221825036</v>
      </c>
      <c r="AU2333" s="108">
        <f t="shared" si="554"/>
        <v>0</v>
      </c>
    </row>
    <row r="2334" spans="1:47" hidden="1">
      <c r="A2334" s="21">
        <v>44927</v>
      </c>
      <c r="B2334" s="22" t="s">
        <v>13</v>
      </c>
      <c r="C2334" s="22" t="s">
        <v>2186</v>
      </c>
      <c r="D2334" s="22" t="s">
        <v>2394</v>
      </c>
      <c r="E2334" s="22">
        <v>1002049662</v>
      </c>
      <c r="F2334" s="23" t="s">
        <v>15</v>
      </c>
      <c r="G2334" s="22">
        <v>1065347</v>
      </c>
      <c r="H2334" s="36" t="s">
        <v>16</v>
      </c>
      <c r="I2334" s="4" t="s">
        <v>3512</v>
      </c>
      <c r="J2334" s="4" t="s">
        <v>3512</v>
      </c>
      <c r="K2334" s="24">
        <v>18405</v>
      </c>
      <c r="L2334" s="25">
        <v>18405</v>
      </c>
      <c r="M2334" s="26">
        <v>1</v>
      </c>
      <c r="N2334" s="26">
        <v>1</v>
      </c>
      <c r="O2334" s="26">
        <v>0</v>
      </c>
      <c r="P2334" s="26">
        <v>18405</v>
      </c>
      <c r="Q2334" s="26">
        <v>0</v>
      </c>
      <c r="R2334" s="27">
        <v>1333055.6000000001</v>
      </c>
      <c r="S2334" s="27">
        <v>0</v>
      </c>
      <c r="T2334" s="28">
        <v>1333052</v>
      </c>
      <c r="U2334" s="27">
        <v>0</v>
      </c>
      <c r="V2334" s="29">
        <v>1</v>
      </c>
      <c r="W2334" s="26">
        <v>0</v>
      </c>
      <c r="X2334" s="30">
        <f t="shared" si="540"/>
        <v>1</v>
      </c>
      <c r="Y2334" s="31">
        <f t="shared" si="541"/>
        <v>18405</v>
      </c>
      <c r="Z2334" s="31">
        <f t="shared" si="542"/>
        <v>1333055.6000000001</v>
      </c>
      <c r="AA2334" s="31">
        <f t="shared" si="543"/>
        <v>1333052</v>
      </c>
      <c r="AB2334" s="5">
        <v>1</v>
      </c>
      <c r="AC2334" s="6">
        <v>1277807.53</v>
      </c>
      <c r="AD2334" s="30">
        <v>0</v>
      </c>
      <c r="AE2334" s="67">
        <f t="shared" si="544"/>
        <v>1</v>
      </c>
      <c r="AF2334" s="70">
        <f>IF(C2334=Sheet6!$E$3,Sheet6!$E$4,IF('January 2023'!C2334=Sheet6!$F$3,Sheet6!$F$4,IF('January 2023'!C2334=Sheet6!$G$3,Sheet6!$G$4,IF('January 2023'!C2334=Sheet6!$H$3,Sheet6!$H$4,IF('January 2023'!C2334=Sheet6!$I$3,Sheet6!$I$4,IF('January 2023'!C2334=Sheet6!$J$3,Sheet6!$J$4,IF('January 2023'!C2334=Sheet6!$K$3,Sheet6!$K$4,IF('January 2023'!C2334=Sheet6!$L$3,Sheet6!$L$4))))))))</f>
        <v>0.14925084221825036</v>
      </c>
      <c r="AG2334" s="74">
        <f t="shared" si="545"/>
        <v>1</v>
      </c>
      <c r="AH2334" s="71">
        <v>0.8286</v>
      </c>
      <c r="AI2334" s="72">
        <f t="shared" si="546"/>
        <v>1</v>
      </c>
      <c r="AJ2334" s="73">
        <f t="shared" si="547"/>
        <v>1</v>
      </c>
      <c r="AK2334" s="73">
        <v>0.59410548800096008</v>
      </c>
      <c r="AL2334" s="95">
        <f t="shared" si="548"/>
        <v>1</v>
      </c>
      <c r="AM2334" s="107">
        <v>0</v>
      </c>
      <c r="AN2334" s="98">
        <f t="shared" si="549"/>
        <v>0</v>
      </c>
      <c r="AO2334" s="99" t="e">
        <f>SUMIF([1]Sheet1!$AB:$AB,E2334,[1]Sheet1!$AA:$AA)</f>
        <v>#VALUE!</v>
      </c>
      <c r="AP2334" s="100">
        <f t="shared" si="550"/>
        <v>1</v>
      </c>
      <c r="AQ2334" s="97">
        <f t="shared" si="551"/>
        <v>0</v>
      </c>
      <c r="AR2334" s="100">
        <f t="shared" si="552"/>
        <v>0.99999729943747273</v>
      </c>
      <c r="AS2334" s="101">
        <f t="shared" si="553"/>
        <v>2.7005625272691347E-6</v>
      </c>
      <c r="AT2334" s="100">
        <v>0.14925084221825036</v>
      </c>
      <c r="AU2334" s="108">
        <f t="shared" si="554"/>
        <v>1</v>
      </c>
    </row>
    <row r="2335" spans="1:47" hidden="1">
      <c r="A2335" s="21">
        <v>44927</v>
      </c>
      <c r="B2335" s="22" t="s">
        <v>13</v>
      </c>
      <c r="C2335" s="22" t="s">
        <v>2186</v>
      </c>
      <c r="D2335" s="22" t="s">
        <v>2337</v>
      </c>
      <c r="E2335" s="22">
        <v>1002049672</v>
      </c>
      <c r="F2335" s="23" t="s">
        <v>15</v>
      </c>
      <c r="G2335" s="22">
        <v>1065347</v>
      </c>
      <c r="H2335" s="36" t="s">
        <v>16</v>
      </c>
      <c r="I2335" s="4" t="s">
        <v>3512</v>
      </c>
      <c r="J2335" s="4" t="s">
        <v>3512</v>
      </c>
      <c r="K2335" s="24">
        <v>17388</v>
      </c>
      <c r="L2335" s="25">
        <v>17388</v>
      </c>
      <c r="M2335" s="26">
        <v>1</v>
      </c>
      <c r="N2335" s="26">
        <v>1</v>
      </c>
      <c r="O2335" s="26">
        <v>0</v>
      </c>
      <c r="P2335" s="26">
        <v>17388</v>
      </c>
      <c r="Q2335" s="26">
        <v>0</v>
      </c>
      <c r="R2335" s="27">
        <v>1271442.67</v>
      </c>
      <c r="S2335" s="27">
        <v>0</v>
      </c>
      <c r="T2335" s="28">
        <v>1271442</v>
      </c>
      <c r="U2335" s="27">
        <v>0</v>
      </c>
      <c r="V2335" s="29">
        <v>1</v>
      </c>
      <c r="W2335" s="26">
        <v>0</v>
      </c>
      <c r="X2335" s="30">
        <f t="shared" si="540"/>
        <v>1</v>
      </c>
      <c r="Y2335" s="31">
        <f t="shared" si="541"/>
        <v>17388</v>
      </c>
      <c r="Z2335" s="31">
        <f t="shared" si="542"/>
        <v>1271442.67</v>
      </c>
      <c r="AA2335" s="31">
        <f t="shared" si="543"/>
        <v>1271442</v>
      </c>
      <c r="AB2335" s="5">
        <v>1</v>
      </c>
      <c r="AC2335" s="6">
        <v>1106270.1599999999</v>
      </c>
      <c r="AD2335" s="30">
        <v>0</v>
      </c>
      <c r="AE2335" s="67">
        <f t="shared" si="544"/>
        <v>1</v>
      </c>
      <c r="AF2335" s="70">
        <f>IF(C2335=Sheet6!$E$3,Sheet6!$E$4,IF('January 2023'!C2335=Sheet6!$F$3,Sheet6!$F$4,IF('January 2023'!C2335=Sheet6!$G$3,Sheet6!$G$4,IF('January 2023'!C2335=Sheet6!$H$3,Sheet6!$H$4,IF('January 2023'!C2335=Sheet6!$I$3,Sheet6!$I$4,IF('January 2023'!C2335=Sheet6!$J$3,Sheet6!$J$4,IF('January 2023'!C2335=Sheet6!$K$3,Sheet6!$K$4,IF('January 2023'!C2335=Sheet6!$L$3,Sheet6!$L$4))))))))</f>
        <v>0.14925084221825036</v>
      </c>
      <c r="AG2335" s="74">
        <f t="shared" si="545"/>
        <v>1</v>
      </c>
      <c r="AH2335" s="71">
        <v>0.8286</v>
      </c>
      <c r="AI2335" s="72">
        <f t="shared" si="546"/>
        <v>1</v>
      </c>
      <c r="AJ2335" s="73">
        <f t="shared" si="547"/>
        <v>1</v>
      </c>
      <c r="AK2335" s="73">
        <v>0.59410548800096008</v>
      </c>
      <c r="AL2335" s="95">
        <f t="shared" si="548"/>
        <v>1</v>
      </c>
      <c r="AM2335" s="107">
        <v>0</v>
      </c>
      <c r="AN2335" s="98">
        <f t="shared" si="549"/>
        <v>0</v>
      </c>
      <c r="AO2335" s="99" t="e">
        <f>SUMIF([1]Sheet1!$AB:$AB,E2335,[1]Sheet1!$AA:$AA)</f>
        <v>#VALUE!</v>
      </c>
      <c r="AP2335" s="100">
        <f t="shared" si="550"/>
        <v>1</v>
      </c>
      <c r="AQ2335" s="97">
        <f t="shared" si="551"/>
        <v>0</v>
      </c>
      <c r="AR2335" s="100">
        <f t="shared" si="552"/>
        <v>0.99999947303955128</v>
      </c>
      <c r="AS2335" s="101">
        <f t="shared" si="553"/>
        <v>5.2696044872124759E-7</v>
      </c>
      <c r="AT2335" s="100">
        <v>0.14925084221825036</v>
      </c>
      <c r="AU2335" s="108">
        <f t="shared" si="554"/>
        <v>1</v>
      </c>
    </row>
    <row r="2336" spans="1:47" hidden="1">
      <c r="A2336" s="21">
        <v>44927</v>
      </c>
      <c r="B2336" s="23" t="s">
        <v>13</v>
      </c>
      <c r="C2336" s="23" t="s">
        <v>2186</v>
      </c>
      <c r="D2336" s="23" t="s">
        <v>2370</v>
      </c>
      <c r="E2336" s="23">
        <v>1002049667</v>
      </c>
      <c r="F2336" s="23" t="s">
        <v>15</v>
      </c>
      <c r="G2336" s="23">
        <v>1079213</v>
      </c>
      <c r="H2336" s="37" t="s">
        <v>16</v>
      </c>
      <c r="I2336" s="4" t="s">
        <v>3512</v>
      </c>
      <c r="J2336" s="4" t="s">
        <v>3512</v>
      </c>
      <c r="K2336" s="24">
        <v>17077</v>
      </c>
      <c r="L2336" s="24">
        <v>17077</v>
      </c>
      <c r="M2336" s="29">
        <v>1</v>
      </c>
      <c r="N2336" s="29">
        <v>1</v>
      </c>
      <c r="O2336" s="29">
        <v>0</v>
      </c>
      <c r="P2336" s="29">
        <v>17077</v>
      </c>
      <c r="Q2336" s="29">
        <v>0</v>
      </c>
      <c r="R2336" s="28">
        <v>1236869.8999999999</v>
      </c>
      <c r="S2336" s="28">
        <v>0</v>
      </c>
      <c r="T2336" s="28">
        <v>1236869.8999999999</v>
      </c>
      <c r="U2336" s="28">
        <v>0</v>
      </c>
      <c r="V2336" s="29">
        <v>1</v>
      </c>
      <c r="W2336" s="29">
        <v>0</v>
      </c>
      <c r="X2336" s="32">
        <f t="shared" si="540"/>
        <v>1</v>
      </c>
      <c r="Y2336" s="33">
        <f t="shared" si="541"/>
        <v>17077</v>
      </c>
      <c r="Z2336" s="33">
        <f t="shared" si="542"/>
        <v>1236869.8999999999</v>
      </c>
      <c r="AA2336" s="33">
        <f t="shared" si="543"/>
        <v>1236869.8999999999</v>
      </c>
      <c r="AB2336" s="5">
        <v>1</v>
      </c>
      <c r="AC2336" s="6">
        <v>1517773.56</v>
      </c>
      <c r="AD2336" s="32">
        <v>0</v>
      </c>
      <c r="AE2336" s="67">
        <f t="shared" si="544"/>
        <v>1</v>
      </c>
      <c r="AF2336" s="70">
        <f>IF(C2336=Sheet6!$E$3,Sheet6!$E$4,IF('January 2023'!C2336=Sheet6!$F$3,Sheet6!$F$4,IF('January 2023'!C2336=Sheet6!$G$3,Sheet6!$G$4,IF('January 2023'!C2336=Sheet6!$H$3,Sheet6!$H$4,IF('January 2023'!C2336=Sheet6!$I$3,Sheet6!$I$4,IF('January 2023'!C2336=Sheet6!$J$3,Sheet6!$J$4,IF('January 2023'!C2336=Sheet6!$K$3,Sheet6!$K$4,IF('January 2023'!C2336=Sheet6!$L$3,Sheet6!$L$4))))))))</f>
        <v>0.14925084221825036</v>
      </c>
      <c r="AG2336" s="74">
        <f t="shared" si="545"/>
        <v>1</v>
      </c>
      <c r="AH2336" s="71">
        <v>0.8286</v>
      </c>
      <c r="AI2336" s="72">
        <f t="shared" si="546"/>
        <v>1</v>
      </c>
      <c r="AJ2336" s="73">
        <f t="shared" si="547"/>
        <v>1</v>
      </c>
      <c r="AK2336" s="73">
        <v>0.59410548800096008</v>
      </c>
      <c r="AL2336" s="95">
        <f t="shared" si="548"/>
        <v>1</v>
      </c>
      <c r="AM2336" s="107">
        <v>0</v>
      </c>
      <c r="AN2336" s="98">
        <f t="shared" si="549"/>
        <v>0</v>
      </c>
      <c r="AO2336" s="99" t="e">
        <f>SUMIF([1]Sheet1!$AB:$AB,E2336,[1]Sheet1!$AA:$AA)</f>
        <v>#VALUE!</v>
      </c>
      <c r="AP2336" s="100">
        <f t="shared" si="550"/>
        <v>1</v>
      </c>
      <c r="AQ2336" s="97">
        <f t="shared" si="551"/>
        <v>0</v>
      </c>
      <c r="AR2336" s="100">
        <f t="shared" si="552"/>
        <v>1</v>
      </c>
      <c r="AS2336" s="101">
        <f t="shared" si="553"/>
        <v>0</v>
      </c>
      <c r="AT2336" s="100">
        <v>0.14925084221825036</v>
      </c>
      <c r="AU2336" s="108">
        <f t="shared" si="554"/>
        <v>1</v>
      </c>
    </row>
    <row r="2337" spans="1:47" hidden="1">
      <c r="A2337" s="21">
        <v>44927</v>
      </c>
      <c r="B2337" s="22" t="s">
        <v>13</v>
      </c>
      <c r="C2337" s="22" t="s">
        <v>2186</v>
      </c>
      <c r="D2337" s="22" t="s">
        <v>2373</v>
      </c>
      <c r="E2337" s="22">
        <v>1002050774</v>
      </c>
      <c r="F2337" s="23" t="s">
        <v>15</v>
      </c>
      <c r="G2337" s="22">
        <v>1077349</v>
      </c>
      <c r="H2337" s="36" t="s">
        <v>16</v>
      </c>
      <c r="I2337" s="4" t="s">
        <v>3512</v>
      </c>
      <c r="J2337" s="4" t="s">
        <v>3512</v>
      </c>
      <c r="K2337" s="24">
        <v>16906</v>
      </c>
      <c r="L2337" s="25">
        <v>16906</v>
      </c>
      <c r="M2337" s="26">
        <v>1</v>
      </c>
      <c r="N2337" s="26">
        <v>1</v>
      </c>
      <c r="O2337" s="26">
        <v>0</v>
      </c>
      <c r="P2337" s="26">
        <v>16906</v>
      </c>
      <c r="Q2337" s="26">
        <v>0</v>
      </c>
      <c r="R2337" s="27">
        <v>1224484.54</v>
      </c>
      <c r="S2337" s="27">
        <v>0</v>
      </c>
      <c r="T2337" s="28">
        <v>1224484.54</v>
      </c>
      <c r="U2337" s="27">
        <v>0</v>
      </c>
      <c r="V2337" s="29">
        <v>1</v>
      </c>
      <c r="W2337" s="26">
        <v>0</v>
      </c>
      <c r="X2337" s="30">
        <f t="shared" si="540"/>
        <v>1</v>
      </c>
      <c r="Y2337" s="31">
        <f t="shared" si="541"/>
        <v>16906</v>
      </c>
      <c r="Z2337" s="31">
        <f t="shared" si="542"/>
        <v>1224484.54</v>
      </c>
      <c r="AA2337" s="31">
        <f t="shared" si="543"/>
        <v>1224484.54</v>
      </c>
      <c r="AB2337" s="5">
        <v>1</v>
      </c>
      <c r="AC2337" s="6">
        <v>1070098.47</v>
      </c>
      <c r="AD2337" s="30">
        <v>0</v>
      </c>
      <c r="AE2337" s="67">
        <f t="shared" si="544"/>
        <v>1</v>
      </c>
      <c r="AF2337" s="70">
        <f>IF(C2337=Sheet6!$E$3,Sheet6!$E$4,IF('January 2023'!C2337=Sheet6!$F$3,Sheet6!$F$4,IF('January 2023'!C2337=Sheet6!$G$3,Sheet6!$G$4,IF('January 2023'!C2337=Sheet6!$H$3,Sheet6!$H$4,IF('January 2023'!C2337=Sheet6!$I$3,Sheet6!$I$4,IF('January 2023'!C2337=Sheet6!$J$3,Sheet6!$J$4,IF('January 2023'!C2337=Sheet6!$K$3,Sheet6!$K$4,IF('January 2023'!C2337=Sheet6!$L$3,Sheet6!$L$4))))))))</f>
        <v>0.14925084221825036</v>
      </c>
      <c r="AG2337" s="74">
        <f t="shared" si="545"/>
        <v>1</v>
      </c>
      <c r="AH2337" s="71">
        <v>0.8286</v>
      </c>
      <c r="AI2337" s="72">
        <f t="shared" si="546"/>
        <v>1</v>
      </c>
      <c r="AJ2337" s="73">
        <f t="shared" si="547"/>
        <v>1</v>
      </c>
      <c r="AK2337" s="73">
        <v>0.59410548800096008</v>
      </c>
      <c r="AL2337" s="95">
        <f t="shared" si="548"/>
        <v>1</v>
      </c>
      <c r="AM2337" s="107">
        <v>0</v>
      </c>
      <c r="AN2337" s="98">
        <f t="shared" si="549"/>
        <v>0</v>
      </c>
      <c r="AO2337" s="99" t="e">
        <f>SUMIF([1]Sheet1!$AB:$AB,E2337,[1]Sheet1!$AA:$AA)</f>
        <v>#VALUE!</v>
      </c>
      <c r="AP2337" s="100">
        <f t="shared" si="550"/>
        <v>1</v>
      </c>
      <c r="AQ2337" s="97">
        <f t="shared" si="551"/>
        <v>0</v>
      </c>
      <c r="AR2337" s="100">
        <f t="shared" si="552"/>
        <v>1</v>
      </c>
      <c r="AS2337" s="101">
        <f t="shared" si="553"/>
        <v>0</v>
      </c>
      <c r="AT2337" s="100">
        <v>0.14925084221825036</v>
      </c>
      <c r="AU2337" s="108">
        <f t="shared" si="554"/>
        <v>1</v>
      </c>
    </row>
    <row r="2338" spans="1:47" hidden="1">
      <c r="A2338" s="21">
        <v>44927</v>
      </c>
      <c r="B2338" s="23" t="s">
        <v>13</v>
      </c>
      <c r="C2338" s="23" t="s">
        <v>2186</v>
      </c>
      <c r="D2338" s="23" t="s">
        <v>2362</v>
      </c>
      <c r="E2338" s="23">
        <v>1002049869</v>
      </c>
      <c r="F2338" s="23" t="s">
        <v>15</v>
      </c>
      <c r="G2338" s="23">
        <v>1077349</v>
      </c>
      <c r="H2338" s="37" t="s">
        <v>16</v>
      </c>
      <c r="I2338" s="4" t="s">
        <v>3512</v>
      </c>
      <c r="J2338" s="4" t="s">
        <v>3512</v>
      </c>
      <c r="K2338" s="24">
        <v>16295</v>
      </c>
      <c r="L2338" s="24">
        <v>16295</v>
      </c>
      <c r="M2338" s="29">
        <v>1</v>
      </c>
      <c r="N2338" s="29">
        <v>1</v>
      </c>
      <c r="O2338" s="29">
        <v>0</v>
      </c>
      <c r="P2338" s="29">
        <v>16295</v>
      </c>
      <c r="Q2338" s="29">
        <v>0</v>
      </c>
      <c r="R2338" s="28">
        <v>1180230.42</v>
      </c>
      <c r="S2338" s="28">
        <v>0</v>
      </c>
      <c r="T2338" s="28">
        <v>1100000</v>
      </c>
      <c r="U2338" s="28">
        <v>0</v>
      </c>
      <c r="V2338" s="29">
        <v>1</v>
      </c>
      <c r="W2338" s="29">
        <v>0</v>
      </c>
      <c r="X2338" s="32">
        <f t="shared" si="540"/>
        <v>1</v>
      </c>
      <c r="Y2338" s="33">
        <f t="shared" si="541"/>
        <v>16295</v>
      </c>
      <c r="Z2338" s="33">
        <f t="shared" si="542"/>
        <v>1180230.42</v>
      </c>
      <c r="AA2338" s="33">
        <f t="shared" si="543"/>
        <v>1100000</v>
      </c>
      <c r="AB2338" s="5">
        <v>1</v>
      </c>
      <c r="AC2338" s="6">
        <v>1205467.31</v>
      </c>
      <c r="AD2338" s="32">
        <v>0</v>
      </c>
      <c r="AE2338" s="67">
        <f t="shared" si="544"/>
        <v>1</v>
      </c>
      <c r="AF2338" s="70">
        <f>IF(C2338=Sheet6!$E$3,Sheet6!$E$4,IF('January 2023'!C2338=Sheet6!$F$3,Sheet6!$F$4,IF('January 2023'!C2338=Sheet6!$G$3,Sheet6!$G$4,IF('January 2023'!C2338=Sheet6!$H$3,Sheet6!$H$4,IF('January 2023'!C2338=Sheet6!$I$3,Sheet6!$I$4,IF('January 2023'!C2338=Sheet6!$J$3,Sheet6!$J$4,IF('January 2023'!C2338=Sheet6!$K$3,Sheet6!$K$4,IF('January 2023'!C2338=Sheet6!$L$3,Sheet6!$L$4))))))))</f>
        <v>0.14925084221825036</v>
      </c>
      <c r="AG2338" s="74">
        <f t="shared" si="545"/>
        <v>1</v>
      </c>
      <c r="AH2338" s="71">
        <v>0.8286</v>
      </c>
      <c r="AI2338" s="72">
        <f t="shared" si="546"/>
        <v>1</v>
      </c>
      <c r="AJ2338" s="73">
        <f t="shared" si="547"/>
        <v>1</v>
      </c>
      <c r="AK2338" s="73">
        <v>0.59410548800096008</v>
      </c>
      <c r="AL2338" s="95">
        <f t="shared" si="548"/>
        <v>1</v>
      </c>
      <c r="AM2338" s="107">
        <v>0</v>
      </c>
      <c r="AN2338" s="98">
        <f t="shared" si="549"/>
        <v>0</v>
      </c>
      <c r="AO2338" s="99" t="e">
        <f>SUMIF([1]Sheet1!$AB:$AB,E2338,[1]Sheet1!$AA:$AA)</f>
        <v>#VALUE!</v>
      </c>
      <c r="AP2338" s="100">
        <f t="shared" si="550"/>
        <v>1</v>
      </c>
      <c r="AQ2338" s="97">
        <f t="shared" si="551"/>
        <v>0</v>
      </c>
      <c r="AR2338" s="100">
        <f t="shared" si="552"/>
        <v>0.93202139290732744</v>
      </c>
      <c r="AS2338" s="101">
        <f t="shared" si="553"/>
        <v>6.7978607092672561E-2</v>
      </c>
      <c r="AT2338" s="100">
        <v>0.14925084221825036</v>
      </c>
      <c r="AU2338" s="108">
        <f t="shared" si="554"/>
        <v>1</v>
      </c>
    </row>
    <row r="2339" spans="1:47" hidden="1">
      <c r="A2339" s="21">
        <v>44927</v>
      </c>
      <c r="B2339" s="22" t="s">
        <v>13</v>
      </c>
      <c r="C2339" s="22" t="s">
        <v>2186</v>
      </c>
      <c r="D2339" s="22" t="s">
        <v>2407</v>
      </c>
      <c r="E2339" s="22">
        <v>1002050461</v>
      </c>
      <c r="F2339" s="23" t="s">
        <v>15</v>
      </c>
      <c r="G2339" s="22">
        <v>1069446</v>
      </c>
      <c r="H2339" s="36" t="s">
        <v>16</v>
      </c>
      <c r="I2339" s="4" t="s">
        <v>3512</v>
      </c>
      <c r="J2339" s="4" t="s">
        <v>3512</v>
      </c>
      <c r="K2339" s="24">
        <v>15870</v>
      </c>
      <c r="L2339" s="25">
        <v>15870</v>
      </c>
      <c r="M2339" s="26">
        <v>1</v>
      </c>
      <c r="N2339" s="26">
        <v>1</v>
      </c>
      <c r="O2339" s="26">
        <v>0</v>
      </c>
      <c r="P2339" s="26">
        <v>15870</v>
      </c>
      <c r="Q2339" s="26">
        <v>0</v>
      </c>
      <c r="R2339" s="27">
        <v>1149448.0999999999</v>
      </c>
      <c r="S2339" s="27">
        <v>0</v>
      </c>
      <c r="T2339" s="28">
        <v>1149448.1000000001</v>
      </c>
      <c r="U2339" s="27">
        <v>0</v>
      </c>
      <c r="V2339" s="29">
        <v>1</v>
      </c>
      <c r="W2339" s="26">
        <v>0</v>
      </c>
      <c r="X2339" s="30">
        <f t="shared" si="540"/>
        <v>1</v>
      </c>
      <c r="Y2339" s="31">
        <f t="shared" si="541"/>
        <v>15870</v>
      </c>
      <c r="Z2339" s="31">
        <f t="shared" si="542"/>
        <v>1149448.0999999999</v>
      </c>
      <c r="AA2339" s="31">
        <f t="shared" si="543"/>
        <v>1149448.1000000001</v>
      </c>
      <c r="AB2339" s="5">
        <v>1</v>
      </c>
      <c r="AC2339" s="6">
        <v>957201.05</v>
      </c>
      <c r="AD2339" s="30">
        <v>0</v>
      </c>
      <c r="AE2339" s="67">
        <f t="shared" si="544"/>
        <v>1</v>
      </c>
      <c r="AF2339" s="70">
        <f>IF(C2339=Sheet6!$E$3,Sheet6!$E$4,IF('January 2023'!C2339=Sheet6!$F$3,Sheet6!$F$4,IF('January 2023'!C2339=Sheet6!$G$3,Sheet6!$G$4,IF('January 2023'!C2339=Sheet6!$H$3,Sheet6!$H$4,IF('January 2023'!C2339=Sheet6!$I$3,Sheet6!$I$4,IF('January 2023'!C2339=Sheet6!$J$3,Sheet6!$J$4,IF('January 2023'!C2339=Sheet6!$K$3,Sheet6!$K$4,IF('January 2023'!C2339=Sheet6!$L$3,Sheet6!$L$4))))))))</f>
        <v>0.14925084221825036</v>
      </c>
      <c r="AG2339" s="74">
        <f t="shared" si="545"/>
        <v>1</v>
      </c>
      <c r="AH2339" s="71">
        <v>0.8286</v>
      </c>
      <c r="AI2339" s="72">
        <f t="shared" si="546"/>
        <v>1</v>
      </c>
      <c r="AJ2339" s="73">
        <f t="shared" si="547"/>
        <v>1</v>
      </c>
      <c r="AK2339" s="73">
        <v>0.59410548800096008</v>
      </c>
      <c r="AL2339" s="95">
        <f t="shared" si="548"/>
        <v>1</v>
      </c>
      <c r="AM2339" s="107">
        <v>0</v>
      </c>
      <c r="AN2339" s="98">
        <f t="shared" si="549"/>
        <v>0</v>
      </c>
      <c r="AO2339" s="99" t="e">
        <f>SUMIF([1]Sheet1!$AB:$AB,E2339,[1]Sheet1!$AA:$AA)</f>
        <v>#VALUE!</v>
      </c>
      <c r="AP2339" s="100">
        <f t="shared" si="550"/>
        <v>1</v>
      </c>
      <c r="AQ2339" s="97">
        <f t="shared" si="551"/>
        <v>0</v>
      </c>
      <c r="AR2339" s="100">
        <f t="shared" si="552"/>
        <v>1.0000000000000002</v>
      </c>
      <c r="AS2339" s="101">
        <f t="shared" si="553"/>
        <v>0</v>
      </c>
      <c r="AT2339" s="100">
        <v>0.14925084221825036</v>
      </c>
      <c r="AU2339" s="108">
        <f t="shared" si="554"/>
        <v>1</v>
      </c>
    </row>
    <row r="2340" spans="1:47" hidden="1">
      <c r="A2340" s="21">
        <v>44927</v>
      </c>
      <c r="B2340" s="23" t="s">
        <v>13</v>
      </c>
      <c r="C2340" s="23" t="s">
        <v>2186</v>
      </c>
      <c r="D2340" s="23" t="s">
        <v>3449</v>
      </c>
      <c r="E2340" s="23">
        <v>1002049969</v>
      </c>
      <c r="F2340" s="23" t="s">
        <v>15</v>
      </c>
      <c r="G2340" s="23">
        <v>1079576</v>
      </c>
      <c r="H2340" s="37" t="s">
        <v>16</v>
      </c>
      <c r="I2340" s="4" t="s">
        <v>3512</v>
      </c>
      <c r="J2340" s="4" t="s">
        <v>3512</v>
      </c>
      <c r="K2340" s="24">
        <v>15800</v>
      </c>
      <c r="L2340" s="24">
        <v>15800</v>
      </c>
      <c r="M2340" s="29">
        <v>1</v>
      </c>
      <c r="N2340" s="29">
        <v>1</v>
      </c>
      <c r="O2340" s="29">
        <v>0</v>
      </c>
      <c r="P2340" s="29">
        <v>15800</v>
      </c>
      <c r="Q2340" s="29">
        <v>0</v>
      </c>
      <c r="R2340" s="28">
        <v>1155325.1800000002</v>
      </c>
      <c r="S2340" s="28">
        <v>0</v>
      </c>
      <c r="T2340" s="28">
        <v>1155325.18</v>
      </c>
      <c r="U2340" s="28">
        <v>0</v>
      </c>
      <c r="V2340" s="29">
        <v>1</v>
      </c>
      <c r="W2340" s="29">
        <v>0</v>
      </c>
      <c r="X2340" s="32">
        <f t="shared" si="540"/>
        <v>1</v>
      </c>
      <c r="Y2340" s="33">
        <f t="shared" si="541"/>
        <v>15800</v>
      </c>
      <c r="Z2340" s="33">
        <f t="shared" si="542"/>
        <v>1155325.1800000002</v>
      </c>
      <c r="AA2340" s="33">
        <f t="shared" si="543"/>
        <v>1155325.18</v>
      </c>
      <c r="AB2340" s="5">
        <v>1</v>
      </c>
      <c r="AC2340" s="6">
        <v>1208997.68</v>
      </c>
      <c r="AD2340" s="32">
        <v>0</v>
      </c>
      <c r="AE2340" s="67">
        <f t="shared" si="544"/>
        <v>1</v>
      </c>
      <c r="AF2340" s="70">
        <f>IF(C2340=Sheet6!$E$3,Sheet6!$E$4,IF('January 2023'!C2340=Sheet6!$F$3,Sheet6!$F$4,IF('January 2023'!C2340=Sheet6!$G$3,Sheet6!$G$4,IF('January 2023'!C2340=Sheet6!$H$3,Sheet6!$H$4,IF('January 2023'!C2340=Sheet6!$I$3,Sheet6!$I$4,IF('January 2023'!C2340=Sheet6!$J$3,Sheet6!$J$4,IF('January 2023'!C2340=Sheet6!$K$3,Sheet6!$K$4,IF('January 2023'!C2340=Sheet6!$L$3,Sheet6!$L$4))))))))</f>
        <v>0.14925084221825036</v>
      </c>
      <c r="AG2340" s="74">
        <f t="shared" si="545"/>
        <v>1</v>
      </c>
      <c r="AH2340" s="71">
        <v>0.8286</v>
      </c>
      <c r="AI2340" s="72">
        <f t="shared" si="546"/>
        <v>1</v>
      </c>
      <c r="AJ2340" s="73">
        <f t="shared" si="547"/>
        <v>1</v>
      </c>
      <c r="AK2340" s="73">
        <v>0.59410548800096008</v>
      </c>
      <c r="AL2340" s="95">
        <f t="shared" si="548"/>
        <v>1</v>
      </c>
      <c r="AM2340" s="107">
        <v>0</v>
      </c>
      <c r="AN2340" s="98">
        <f t="shared" si="549"/>
        <v>0</v>
      </c>
      <c r="AO2340" s="99" t="e">
        <f>SUMIF([1]Sheet1!$AB:$AB,E2340,[1]Sheet1!$AA:$AA)</f>
        <v>#VALUE!</v>
      </c>
      <c r="AP2340" s="100">
        <f t="shared" si="550"/>
        <v>1</v>
      </c>
      <c r="AQ2340" s="97">
        <f t="shared" si="551"/>
        <v>0</v>
      </c>
      <c r="AR2340" s="100">
        <f t="shared" si="552"/>
        <v>0.99999999999999978</v>
      </c>
      <c r="AS2340" s="101">
        <f t="shared" si="553"/>
        <v>0</v>
      </c>
      <c r="AT2340" s="100">
        <v>0.14925084221825036</v>
      </c>
      <c r="AU2340" s="108">
        <f t="shared" si="554"/>
        <v>1</v>
      </c>
    </row>
    <row r="2341" spans="1:47" hidden="1">
      <c r="A2341" s="21">
        <v>44927</v>
      </c>
      <c r="B2341" s="22" t="s">
        <v>13</v>
      </c>
      <c r="C2341" s="22" t="s">
        <v>2186</v>
      </c>
      <c r="D2341" s="22" t="s">
        <v>2383</v>
      </c>
      <c r="E2341" s="22">
        <v>1004633402</v>
      </c>
      <c r="F2341" s="23" t="s">
        <v>15</v>
      </c>
      <c r="G2341" s="22">
        <v>1077349</v>
      </c>
      <c r="H2341" s="36" t="s">
        <v>16</v>
      </c>
      <c r="I2341" s="4" t="s">
        <v>3512</v>
      </c>
      <c r="J2341" s="4" t="s">
        <v>3512</v>
      </c>
      <c r="K2341" s="24">
        <v>15417.531733333308</v>
      </c>
      <c r="L2341" s="25">
        <v>15417.531733333308</v>
      </c>
      <c r="M2341" s="26">
        <v>1</v>
      </c>
      <c r="N2341" s="26">
        <v>1</v>
      </c>
      <c r="O2341" s="26">
        <v>0</v>
      </c>
      <c r="P2341" s="26">
        <v>15418</v>
      </c>
      <c r="Q2341" s="26">
        <v>0</v>
      </c>
      <c r="R2341" s="27">
        <v>1116710.2000000002</v>
      </c>
      <c r="S2341" s="27">
        <v>0</v>
      </c>
      <c r="T2341" s="28">
        <v>2162356.9700000002</v>
      </c>
      <c r="U2341" s="27">
        <v>0</v>
      </c>
      <c r="V2341" s="29">
        <v>1</v>
      </c>
      <c r="W2341" s="26">
        <v>0</v>
      </c>
      <c r="X2341" s="30">
        <f t="shared" si="540"/>
        <v>1</v>
      </c>
      <c r="Y2341" s="31">
        <f t="shared" si="541"/>
        <v>15418</v>
      </c>
      <c r="Z2341" s="31">
        <f t="shared" si="542"/>
        <v>1116710.2000000002</v>
      </c>
      <c r="AA2341" s="31">
        <f t="shared" si="543"/>
        <v>2162356.9700000002</v>
      </c>
      <c r="AB2341" s="5">
        <v>1</v>
      </c>
      <c r="AC2341" s="6">
        <v>588031.76</v>
      </c>
      <c r="AD2341" s="30">
        <v>0</v>
      </c>
      <c r="AE2341" s="67">
        <f t="shared" si="544"/>
        <v>1</v>
      </c>
      <c r="AF2341" s="70">
        <f>IF(C2341=Sheet6!$E$3,Sheet6!$E$4,IF('January 2023'!C2341=Sheet6!$F$3,Sheet6!$F$4,IF('January 2023'!C2341=Sheet6!$G$3,Sheet6!$G$4,IF('January 2023'!C2341=Sheet6!$H$3,Sheet6!$H$4,IF('January 2023'!C2341=Sheet6!$I$3,Sheet6!$I$4,IF('January 2023'!C2341=Sheet6!$J$3,Sheet6!$J$4,IF('January 2023'!C2341=Sheet6!$K$3,Sheet6!$K$4,IF('January 2023'!C2341=Sheet6!$L$3,Sheet6!$L$4))))))))</f>
        <v>0.14925084221825036</v>
      </c>
      <c r="AG2341" s="74">
        <f t="shared" si="545"/>
        <v>1.0000303723497892</v>
      </c>
      <c r="AH2341" s="71">
        <v>0.8286</v>
      </c>
      <c r="AI2341" s="72">
        <f t="shared" si="546"/>
        <v>1</v>
      </c>
      <c r="AJ2341" s="73">
        <f t="shared" si="547"/>
        <v>1</v>
      </c>
      <c r="AK2341" s="73">
        <v>0.59410548800096008</v>
      </c>
      <c r="AL2341" s="95">
        <f t="shared" si="548"/>
        <v>1</v>
      </c>
      <c r="AM2341" s="107">
        <v>0</v>
      </c>
      <c r="AN2341" s="98">
        <f t="shared" si="549"/>
        <v>0</v>
      </c>
      <c r="AO2341" s="99" t="e">
        <f>SUMIF([1]Sheet1!$AB:$AB,E2341,[1]Sheet1!$AA:$AA)</f>
        <v>#VALUE!</v>
      </c>
      <c r="AP2341" s="100">
        <f t="shared" si="550"/>
        <v>1</v>
      </c>
      <c r="AQ2341" s="97">
        <f t="shared" si="551"/>
        <v>0</v>
      </c>
      <c r="AR2341" s="100">
        <f t="shared" si="552"/>
        <v>1.9363635883329442</v>
      </c>
      <c r="AS2341" s="101">
        <f t="shared" si="553"/>
        <v>-0.93642240024516821</v>
      </c>
      <c r="AT2341" s="100">
        <v>0.14925084221825036</v>
      </c>
      <c r="AU2341" s="108">
        <f t="shared" si="554"/>
        <v>1</v>
      </c>
    </row>
    <row r="2342" spans="1:47" hidden="1">
      <c r="A2342" s="21">
        <v>44927</v>
      </c>
      <c r="B2342" s="22" t="s">
        <v>13</v>
      </c>
      <c r="C2342" s="22" t="s">
        <v>2186</v>
      </c>
      <c r="D2342" s="22" t="s">
        <v>2344</v>
      </c>
      <c r="E2342" s="22">
        <v>1002049787</v>
      </c>
      <c r="F2342" s="23" t="s">
        <v>15</v>
      </c>
      <c r="G2342" s="22">
        <v>1065347</v>
      </c>
      <c r="H2342" s="36" t="s">
        <v>16</v>
      </c>
      <c r="I2342" s="4" t="s">
        <v>3512</v>
      </c>
      <c r="J2342" s="4" t="s">
        <v>3512</v>
      </c>
      <c r="K2342" s="24">
        <v>15364</v>
      </c>
      <c r="L2342" s="25">
        <v>15364</v>
      </c>
      <c r="M2342" s="26">
        <v>1</v>
      </c>
      <c r="N2342" s="26">
        <v>1</v>
      </c>
      <c r="O2342" s="26">
        <v>0</v>
      </c>
      <c r="P2342" s="26">
        <v>15364</v>
      </c>
      <c r="Q2342" s="26">
        <v>0</v>
      </c>
      <c r="R2342" s="27">
        <v>1112799.04</v>
      </c>
      <c r="S2342" s="27">
        <v>0</v>
      </c>
      <c r="T2342" s="28">
        <v>1192311.7</v>
      </c>
      <c r="U2342" s="27">
        <v>0</v>
      </c>
      <c r="V2342" s="29">
        <v>1</v>
      </c>
      <c r="W2342" s="26">
        <v>0</v>
      </c>
      <c r="X2342" s="30">
        <f t="shared" si="540"/>
        <v>1</v>
      </c>
      <c r="Y2342" s="31">
        <f t="shared" si="541"/>
        <v>15364</v>
      </c>
      <c r="Z2342" s="31">
        <f t="shared" si="542"/>
        <v>1112799.04</v>
      </c>
      <c r="AA2342" s="31">
        <f t="shared" si="543"/>
        <v>1192311.7</v>
      </c>
      <c r="AB2342" s="5">
        <v>1</v>
      </c>
      <c r="AC2342" s="6">
        <v>1773380.67</v>
      </c>
      <c r="AD2342" s="30">
        <v>0</v>
      </c>
      <c r="AE2342" s="67">
        <f t="shared" si="544"/>
        <v>1</v>
      </c>
      <c r="AF2342" s="70">
        <f>IF(C2342=Sheet6!$E$3,Sheet6!$E$4,IF('January 2023'!C2342=Sheet6!$F$3,Sheet6!$F$4,IF('January 2023'!C2342=Sheet6!$G$3,Sheet6!$G$4,IF('January 2023'!C2342=Sheet6!$H$3,Sheet6!$H$4,IF('January 2023'!C2342=Sheet6!$I$3,Sheet6!$I$4,IF('January 2023'!C2342=Sheet6!$J$3,Sheet6!$J$4,IF('January 2023'!C2342=Sheet6!$K$3,Sheet6!$K$4,IF('January 2023'!C2342=Sheet6!$L$3,Sheet6!$L$4))))))))</f>
        <v>0.14925084221825036</v>
      </c>
      <c r="AG2342" s="74">
        <f t="shared" si="545"/>
        <v>1</v>
      </c>
      <c r="AH2342" s="71">
        <v>0.8286</v>
      </c>
      <c r="AI2342" s="72">
        <f t="shared" si="546"/>
        <v>1</v>
      </c>
      <c r="AJ2342" s="73">
        <f t="shared" si="547"/>
        <v>1</v>
      </c>
      <c r="AK2342" s="73">
        <v>0.59410548800096008</v>
      </c>
      <c r="AL2342" s="95">
        <f t="shared" si="548"/>
        <v>1</v>
      </c>
      <c r="AM2342" s="107">
        <v>0</v>
      </c>
      <c r="AN2342" s="98">
        <f t="shared" si="549"/>
        <v>0</v>
      </c>
      <c r="AO2342" s="99" t="e">
        <f>SUMIF([1]Sheet1!$AB:$AB,E2342,[1]Sheet1!$AA:$AA)</f>
        <v>#VALUE!</v>
      </c>
      <c r="AP2342" s="100">
        <f t="shared" si="550"/>
        <v>1</v>
      </c>
      <c r="AQ2342" s="97">
        <f t="shared" si="551"/>
        <v>0</v>
      </c>
      <c r="AR2342" s="100">
        <f t="shared" si="552"/>
        <v>1.0714528474072011</v>
      </c>
      <c r="AS2342" s="101">
        <f t="shared" si="553"/>
        <v>-7.1452847407201148E-2</v>
      </c>
      <c r="AT2342" s="100">
        <v>0.14925084221825036</v>
      </c>
      <c r="AU2342" s="108">
        <f t="shared" si="554"/>
        <v>1</v>
      </c>
    </row>
    <row r="2343" spans="1:47" hidden="1">
      <c r="A2343" s="21">
        <v>44927</v>
      </c>
      <c r="B2343" s="23" t="s">
        <v>13</v>
      </c>
      <c r="C2343" s="23" t="s">
        <v>2186</v>
      </c>
      <c r="D2343" s="23" t="s">
        <v>2367</v>
      </c>
      <c r="E2343" s="23">
        <v>1002049763</v>
      </c>
      <c r="F2343" s="23" t="s">
        <v>15</v>
      </c>
      <c r="G2343" s="23">
        <v>1065347</v>
      </c>
      <c r="H2343" s="37" t="s">
        <v>16</v>
      </c>
      <c r="I2343" s="4" t="s">
        <v>3512</v>
      </c>
      <c r="J2343" s="4" t="s">
        <v>3512</v>
      </c>
      <c r="K2343" s="24">
        <v>15280</v>
      </c>
      <c r="L2343" s="24">
        <v>15280</v>
      </c>
      <c r="M2343" s="29">
        <v>1</v>
      </c>
      <c r="N2343" s="29">
        <v>1</v>
      </c>
      <c r="O2343" s="29">
        <v>0</v>
      </c>
      <c r="P2343" s="29">
        <v>15280</v>
      </c>
      <c r="Q2343" s="29">
        <v>0</v>
      </c>
      <c r="R2343" s="28">
        <v>1117301.82</v>
      </c>
      <c r="S2343" s="28">
        <v>0</v>
      </c>
      <c r="T2343" s="28">
        <v>1117301.82</v>
      </c>
      <c r="U2343" s="28">
        <v>0</v>
      </c>
      <c r="V2343" s="29">
        <v>1</v>
      </c>
      <c r="W2343" s="29">
        <v>0</v>
      </c>
      <c r="X2343" s="32">
        <f t="shared" si="540"/>
        <v>1</v>
      </c>
      <c r="Y2343" s="33">
        <f t="shared" si="541"/>
        <v>15280</v>
      </c>
      <c r="Z2343" s="33">
        <f t="shared" si="542"/>
        <v>1117301.82</v>
      </c>
      <c r="AA2343" s="33">
        <f t="shared" si="543"/>
        <v>1117301.82</v>
      </c>
      <c r="AB2343" s="5">
        <v>1</v>
      </c>
      <c r="AC2343" s="6">
        <v>1000183.49</v>
      </c>
      <c r="AD2343" s="32">
        <v>0</v>
      </c>
      <c r="AE2343" s="67">
        <f t="shared" si="544"/>
        <v>1</v>
      </c>
      <c r="AF2343" s="70">
        <f>IF(C2343=Sheet6!$E$3,Sheet6!$E$4,IF('January 2023'!C2343=Sheet6!$F$3,Sheet6!$F$4,IF('January 2023'!C2343=Sheet6!$G$3,Sheet6!$G$4,IF('January 2023'!C2343=Sheet6!$H$3,Sheet6!$H$4,IF('January 2023'!C2343=Sheet6!$I$3,Sheet6!$I$4,IF('January 2023'!C2343=Sheet6!$J$3,Sheet6!$J$4,IF('January 2023'!C2343=Sheet6!$K$3,Sheet6!$K$4,IF('January 2023'!C2343=Sheet6!$L$3,Sheet6!$L$4))))))))</f>
        <v>0.14925084221825036</v>
      </c>
      <c r="AG2343" s="74">
        <f t="shared" si="545"/>
        <v>1</v>
      </c>
      <c r="AH2343" s="71">
        <v>0.8286</v>
      </c>
      <c r="AI2343" s="72">
        <f t="shared" si="546"/>
        <v>1</v>
      </c>
      <c r="AJ2343" s="73">
        <f t="shared" si="547"/>
        <v>1</v>
      </c>
      <c r="AK2343" s="73">
        <v>0.59410548800096008</v>
      </c>
      <c r="AL2343" s="95">
        <f t="shared" si="548"/>
        <v>1</v>
      </c>
      <c r="AM2343" s="107">
        <v>0</v>
      </c>
      <c r="AN2343" s="98">
        <f t="shared" si="549"/>
        <v>0</v>
      </c>
      <c r="AO2343" s="99" t="e">
        <f>SUMIF([1]Sheet1!$AB:$AB,E2343,[1]Sheet1!$AA:$AA)</f>
        <v>#VALUE!</v>
      </c>
      <c r="AP2343" s="100">
        <f t="shared" si="550"/>
        <v>1</v>
      </c>
      <c r="AQ2343" s="97">
        <f t="shared" si="551"/>
        <v>0</v>
      </c>
      <c r="AR2343" s="100">
        <f t="shared" si="552"/>
        <v>1</v>
      </c>
      <c r="AS2343" s="101">
        <f t="shared" si="553"/>
        <v>0</v>
      </c>
      <c r="AT2343" s="100">
        <v>0.14925084221825036</v>
      </c>
      <c r="AU2343" s="108">
        <f t="shared" si="554"/>
        <v>1</v>
      </c>
    </row>
    <row r="2344" spans="1:47" hidden="1">
      <c r="A2344" s="21">
        <v>44927</v>
      </c>
      <c r="B2344" s="23" t="s">
        <v>13</v>
      </c>
      <c r="C2344" s="23" t="s">
        <v>2186</v>
      </c>
      <c r="D2344" s="23" t="s">
        <v>2410</v>
      </c>
      <c r="E2344" s="23">
        <v>1002050510</v>
      </c>
      <c r="F2344" s="23" t="s">
        <v>15</v>
      </c>
      <c r="G2344" s="23">
        <v>1079213</v>
      </c>
      <c r="H2344" s="37" t="s">
        <v>16</v>
      </c>
      <c r="I2344" s="4" t="s">
        <v>3512</v>
      </c>
      <c r="J2344" s="4" t="s">
        <v>3512</v>
      </c>
      <c r="K2344" s="24">
        <v>15274</v>
      </c>
      <c r="L2344" s="24">
        <v>15274</v>
      </c>
      <c r="M2344" s="29">
        <v>1</v>
      </c>
      <c r="N2344" s="29">
        <v>1</v>
      </c>
      <c r="O2344" s="29">
        <v>0</v>
      </c>
      <c r="P2344" s="29">
        <v>15274</v>
      </c>
      <c r="Q2344" s="29">
        <v>0</v>
      </c>
      <c r="R2344" s="28">
        <v>1106280.4200000002</v>
      </c>
      <c r="S2344" s="28">
        <v>0</v>
      </c>
      <c r="T2344" s="28">
        <v>1106280.42</v>
      </c>
      <c r="U2344" s="28">
        <v>0</v>
      </c>
      <c r="V2344" s="29">
        <v>1</v>
      </c>
      <c r="W2344" s="29">
        <v>0</v>
      </c>
      <c r="X2344" s="32">
        <f t="shared" si="540"/>
        <v>1</v>
      </c>
      <c r="Y2344" s="33">
        <f t="shared" si="541"/>
        <v>15274</v>
      </c>
      <c r="Z2344" s="33">
        <f t="shared" si="542"/>
        <v>1106280.4200000002</v>
      </c>
      <c r="AA2344" s="33">
        <f t="shared" si="543"/>
        <v>1106280.42</v>
      </c>
      <c r="AB2344" s="5">
        <v>1</v>
      </c>
      <c r="AC2344" s="6">
        <v>732580.58</v>
      </c>
      <c r="AD2344" s="32">
        <v>0</v>
      </c>
      <c r="AE2344" s="67">
        <f t="shared" si="544"/>
        <v>1</v>
      </c>
      <c r="AF2344" s="70">
        <f>IF(C2344=Sheet6!$E$3,Sheet6!$E$4,IF('January 2023'!C2344=Sheet6!$F$3,Sheet6!$F$4,IF('January 2023'!C2344=Sheet6!$G$3,Sheet6!$G$4,IF('January 2023'!C2344=Sheet6!$H$3,Sheet6!$H$4,IF('January 2023'!C2344=Sheet6!$I$3,Sheet6!$I$4,IF('January 2023'!C2344=Sheet6!$J$3,Sheet6!$J$4,IF('January 2023'!C2344=Sheet6!$K$3,Sheet6!$K$4,IF('January 2023'!C2344=Sheet6!$L$3,Sheet6!$L$4))))))))</f>
        <v>0.14925084221825036</v>
      </c>
      <c r="AG2344" s="74">
        <f t="shared" si="545"/>
        <v>1</v>
      </c>
      <c r="AH2344" s="71">
        <v>0.8286</v>
      </c>
      <c r="AI2344" s="72">
        <f t="shared" si="546"/>
        <v>1</v>
      </c>
      <c r="AJ2344" s="73">
        <f t="shared" si="547"/>
        <v>1</v>
      </c>
      <c r="AK2344" s="73">
        <v>0.59410548800096008</v>
      </c>
      <c r="AL2344" s="95">
        <f t="shared" si="548"/>
        <v>1</v>
      </c>
      <c r="AM2344" s="107">
        <v>0</v>
      </c>
      <c r="AN2344" s="98">
        <f t="shared" si="549"/>
        <v>0</v>
      </c>
      <c r="AO2344" s="99" t="e">
        <f>SUMIF([1]Sheet1!$AB:$AB,E2344,[1]Sheet1!$AA:$AA)</f>
        <v>#VALUE!</v>
      </c>
      <c r="AP2344" s="100">
        <f t="shared" si="550"/>
        <v>1</v>
      </c>
      <c r="AQ2344" s="97">
        <f t="shared" si="551"/>
        <v>0</v>
      </c>
      <c r="AR2344" s="100">
        <f t="shared" si="552"/>
        <v>0.99999999999999978</v>
      </c>
      <c r="AS2344" s="101">
        <f t="shared" si="553"/>
        <v>0</v>
      </c>
      <c r="AT2344" s="100">
        <v>0.14925084221825036</v>
      </c>
      <c r="AU2344" s="108">
        <f t="shared" si="554"/>
        <v>1</v>
      </c>
    </row>
    <row r="2345" spans="1:47" hidden="1">
      <c r="A2345" s="21">
        <v>44927</v>
      </c>
      <c r="B2345" s="22" t="s">
        <v>13</v>
      </c>
      <c r="C2345" s="22" t="s">
        <v>2186</v>
      </c>
      <c r="D2345" s="22" t="s">
        <v>2315</v>
      </c>
      <c r="E2345" s="22">
        <v>1002050043</v>
      </c>
      <c r="F2345" s="23" t="s">
        <v>15</v>
      </c>
      <c r="G2345" s="22">
        <v>1065347</v>
      </c>
      <c r="H2345" s="36" t="s">
        <v>16</v>
      </c>
      <c r="I2345" s="4" t="s">
        <v>3512</v>
      </c>
      <c r="J2345" s="4" t="s">
        <v>3512</v>
      </c>
      <c r="K2345" s="24">
        <v>15220</v>
      </c>
      <c r="L2345" s="25">
        <v>15220</v>
      </c>
      <c r="M2345" s="26">
        <v>1</v>
      </c>
      <c r="N2345" s="26">
        <v>0</v>
      </c>
      <c r="O2345" s="26">
        <v>0</v>
      </c>
      <c r="P2345" s="26">
        <v>15220</v>
      </c>
      <c r="Q2345" s="26">
        <v>0</v>
      </c>
      <c r="R2345" s="27">
        <v>1102369.26</v>
      </c>
      <c r="S2345" s="27">
        <v>0</v>
      </c>
      <c r="T2345" s="28">
        <v>0</v>
      </c>
      <c r="U2345" s="27">
        <v>0</v>
      </c>
      <c r="V2345" s="29">
        <v>0</v>
      </c>
      <c r="W2345" s="26">
        <v>0</v>
      </c>
      <c r="X2345" s="30">
        <f t="shared" si="540"/>
        <v>1</v>
      </c>
      <c r="Y2345" s="31">
        <f t="shared" si="541"/>
        <v>15220</v>
      </c>
      <c r="Z2345" s="31">
        <f t="shared" si="542"/>
        <v>1102369.26</v>
      </c>
      <c r="AA2345" s="31">
        <f t="shared" si="543"/>
        <v>0</v>
      </c>
      <c r="AB2345" s="5">
        <v>0</v>
      </c>
      <c r="AC2345" s="6">
        <v>570197.03</v>
      </c>
      <c r="AD2345" s="30">
        <v>0</v>
      </c>
      <c r="AE2345" s="67">
        <f t="shared" si="544"/>
        <v>0</v>
      </c>
      <c r="AF2345" s="70">
        <f>IF(C2345=Sheet6!$E$3,Sheet6!$E$4,IF('January 2023'!C2345=Sheet6!$F$3,Sheet6!$F$4,IF('January 2023'!C2345=Sheet6!$G$3,Sheet6!$G$4,IF('January 2023'!C2345=Sheet6!$H$3,Sheet6!$H$4,IF('January 2023'!C2345=Sheet6!$I$3,Sheet6!$I$4,IF('January 2023'!C2345=Sheet6!$J$3,Sheet6!$J$4,IF('January 2023'!C2345=Sheet6!$K$3,Sheet6!$K$4,IF('January 2023'!C2345=Sheet6!$L$3,Sheet6!$L$4))))))))</f>
        <v>0.14925084221825036</v>
      </c>
      <c r="AG2345" s="74">
        <f t="shared" si="545"/>
        <v>1</v>
      </c>
      <c r="AH2345" s="71">
        <v>0.8286</v>
      </c>
      <c r="AI2345" s="72">
        <f t="shared" si="546"/>
        <v>1</v>
      </c>
      <c r="AJ2345" s="73">
        <f t="shared" si="547"/>
        <v>0</v>
      </c>
      <c r="AK2345" s="73">
        <v>0.59410548800096008</v>
      </c>
      <c r="AL2345" s="95">
        <f t="shared" si="548"/>
        <v>0</v>
      </c>
      <c r="AM2345" s="107">
        <v>0</v>
      </c>
      <c r="AN2345" s="98">
        <f t="shared" si="549"/>
        <v>0</v>
      </c>
      <c r="AO2345" s="99" t="e">
        <f>SUMIF([1]Sheet1!$AB:$AB,E2345,[1]Sheet1!$AA:$AA)</f>
        <v>#VALUE!</v>
      </c>
      <c r="AP2345" s="100">
        <f t="shared" si="550"/>
        <v>1</v>
      </c>
      <c r="AQ2345" s="97">
        <f t="shared" si="551"/>
        <v>0</v>
      </c>
      <c r="AR2345" s="100">
        <f t="shared" si="552"/>
        <v>0</v>
      </c>
      <c r="AS2345" s="101">
        <f t="shared" si="553"/>
        <v>1</v>
      </c>
      <c r="AT2345" s="100">
        <v>0.14925084221825036</v>
      </c>
      <c r="AU2345" s="108">
        <f t="shared" si="554"/>
        <v>0</v>
      </c>
    </row>
    <row r="2346" spans="1:47" hidden="1">
      <c r="A2346" s="21">
        <v>44927</v>
      </c>
      <c r="B2346" s="22" t="s">
        <v>13</v>
      </c>
      <c r="C2346" s="22" t="s">
        <v>2186</v>
      </c>
      <c r="D2346" s="22" t="s">
        <v>2397</v>
      </c>
      <c r="E2346" s="22">
        <v>1002402408</v>
      </c>
      <c r="F2346" s="23" t="s">
        <v>15</v>
      </c>
      <c r="G2346" s="22">
        <v>1077349</v>
      </c>
      <c r="H2346" s="36" t="s">
        <v>16</v>
      </c>
      <c r="I2346" s="4" t="s">
        <v>3512</v>
      </c>
      <c r="J2346" s="4" t="s">
        <v>3512</v>
      </c>
      <c r="K2346" s="24">
        <v>15019</v>
      </c>
      <c r="L2346" s="25">
        <v>15019</v>
      </c>
      <c r="M2346" s="26">
        <v>1</v>
      </c>
      <c r="N2346" s="26">
        <v>1</v>
      </c>
      <c r="O2346" s="26">
        <v>0</v>
      </c>
      <c r="P2346" s="26">
        <v>15019</v>
      </c>
      <c r="Q2346" s="26">
        <v>0</v>
      </c>
      <c r="R2346" s="27">
        <v>1087811.03</v>
      </c>
      <c r="S2346" s="27">
        <v>0</v>
      </c>
      <c r="T2346" s="28">
        <v>1150000</v>
      </c>
      <c r="U2346" s="27">
        <v>0</v>
      </c>
      <c r="V2346" s="29">
        <v>1</v>
      </c>
      <c r="W2346" s="26">
        <v>0</v>
      </c>
      <c r="X2346" s="30">
        <f t="shared" si="540"/>
        <v>1</v>
      </c>
      <c r="Y2346" s="31">
        <f t="shared" si="541"/>
        <v>15019</v>
      </c>
      <c r="Z2346" s="31">
        <f t="shared" si="542"/>
        <v>1087811.03</v>
      </c>
      <c r="AA2346" s="31">
        <f t="shared" si="543"/>
        <v>1150000</v>
      </c>
      <c r="AB2346" s="5">
        <v>1</v>
      </c>
      <c r="AC2346" s="6">
        <v>1059301.26</v>
      </c>
      <c r="AD2346" s="30">
        <v>0</v>
      </c>
      <c r="AE2346" s="67">
        <f t="shared" si="544"/>
        <v>1</v>
      </c>
      <c r="AF2346" s="70">
        <f>IF(C2346=Sheet6!$E$3,Sheet6!$E$4,IF('January 2023'!C2346=Sheet6!$F$3,Sheet6!$F$4,IF('January 2023'!C2346=Sheet6!$G$3,Sheet6!$G$4,IF('January 2023'!C2346=Sheet6!$H$3,Sheet6!$H$4,IF('January 2023'!C2346=Sheet6!$I$3,Sheet6!$I$4,IF('January 2023'!C2346=Sheet6!$J$3,Sheet6!$J$4,IF('January 2023'!C2346=Sheet6!$K$3,Sheet6!$K$4,IF('January 2023'!C2346=Sheet6!$L$3,Sheet6!$L$4))))))))</f>
        <v>0.14925084221825036</v>
      </c>
      <c r="AG2346" s="74">
        <f t="shared" si="545"/>
        <v>1</v>
      </c>
      <c r="AH2346" s="71">
        <v>0.8286</v>
      </c>
      <c r="AI2346" s="72">
        <f t="shared" si="546"/>
        <v>1</v>
      </c>
      <c r="AJ2346" s="73">
        <f t="shared" si="547"/>
        <v>1</v>
      </c>
      <c r="AK2346" s="73">
        <v>0.59410548800096008</v>
      </c>
      <c r="AL2346" s="95">
        <f t="shared" si="548"/>
        <v>1</v>
      </c>
      <c r="AM2346" s="107">
        <v>0</v>
      </c>
      <c r="AN2346" s="98">
        <f t="shared" si="549"/>
        <v>0</v>
      </c>
      <c r="AO2346" s="99" t="e">
        <f>SUMIF([1]Sheet1!$AB:$AB,E2346,[1]Sheet1!$AA:$AA)</f>
        <v>#VALUE!</v>
      </c>
      <c r="AP2346" s="100">
        <f t="shared" si="550"/>
        <v>1</v>
      </c>
      <c r="AQ2346" s="97">
        <f t="shared" si="551"/>
        <v>0</v>
      </c>
      <c r="AR2346" s="100">
        <f t="shared" si="552"/>
        <v>1.0571689091992384</v>
      </c>
      <c r="AS2346" s="101">
        <f t="shared" si="553"/>
        <v>-5.7168909199238449E-2</v>
      </c>
      <c r="AT2346" s="100">
        <v>0.14925084221825036</v>
      </c>
      <c r="AU2346" s="108">
        <f t="shared" si="554"/>
        <v>1</v>
      </c>
    </row>
    <row r="2347" spans="1:47" hidden="1">
      <c r="A2347" s="21">
        <v>44927</v>
      </c>
      <c r="B2347" s="22" t="s">
        <v>13</v>
      </c>
      <c r="C2347" s="22" t="s">
        <v>2186</v>
      </c>
      <c r="D2347" s="22" t="s">
        <v>2416</v>
      </c>
      <c r="E2347" s="22">
        <v>1002049699</v>
      </c>
      <c r="F2347" s="23" t="s">
        <v>15</v>
      </c>
      <c r="G2347" s="22">
        <v>1079564</v>
      </c>
      <c r="H2347" s="36" t="s">
        <v>16</v>
      </c>
      <c r="I2347" s="4" t="s">
        <v>3512</v>
      </c>
      <c r="J2347" s="4" t="s">
        <v>3512</v>
      </c>
      <c r="K2347" s="24">
        <v>14944</v>
      </c>
      <c r="L2347" s="25">
        <v>14944</v>
      </c>
      <c r="M2347" s="26">
        <v>1</v>
      </c>
      <c r="N2347" s="26">
        <v>1</v>
      </c>
      <c r="O2347" s="26">
        <v>0</v>
      </c>
      <c r="P2347" s="26">
        <v>14944</v>
      </c>
      <c r="Q2347" s="26">
        <v>0</v>
      </c>
      <c r="R2347" s="27">
        <v>1082378.8499999999</v>
      </c>
      <c r="S2347" s="27">
        <v>0</v>
      </c>
      <c r="T2347" s="28">
        <v>1057000</v>
      </c>
      <c r="U2347" s="27">
        <v>0</v>
      </c>
      <c r="V2347" s="29">
        <v>1</v>
      </c>
      <c r="W2347" s="26">
        <v>0</v>
      </c>
      <c r="X2347" s="30">
        <f t="shared" si="540"/>
        <v>1</v>
      </c>
      <c r="Y2347" s="31">
        <f t="shared" si="541"/>
        <v>14944</v>
      </c>
      <c r="Z2347" s="31">
        <f t="shared" si="542"/>
        <v>1082378.8499999999</v>
      </c>
      <c r="AA2347" s="31">
        <f t="shared" si="543"/>
        <v>1057000</v>
      </c>
      <c r="AB2347" s="5">
        <v>1</v>
      </c>
      <c r="AC2347" s="6">
        <v>795155.28</v>
      </c>
      <c r="AD2347" s="30">
        <v>0</v>
      </c>
      <c r="AE2347" s="67">
        <f t="shared" si="544"/>
        <v>1</v>
      </c>
      <c r="AF2347" s="70">
        <f>IF(C2347=Sheet6!$E$3,Sheet6!$E$4,IF('January 2023'!C2347=Sheet6!$F$3,Sheet6!$F$4,IF('January 2023'!C2347=Sheet6!$G$3,Sheet6!$G$4,IF('January 2023'!C2347=Sheet6!$H$3,Sheet6!$H$4,IF('January 2023'!C2347=Sheet6!$I$3,Sheet6!$I$4,IF('January 2023'!C2347=Sheet6!$J$3,Sheet6!$J$4,IF('January 2023'!C2347=Sheet6!$K$3,Sheet6!$K$4,IF('January 2023'!C2347=Sheet6!$L$3,Sheet6!$L$4))))))))</f>
        <v>0.14925084221825036</v>
      </c>
      <c r="AG2347" s="74">
        <f t="shared" si="545"/>
        <v>1</v>
      </c>
      <c r="AH2347" s="71">
        <v>0.8286</v>
      </c>
      <c r="AI2347" s="72">
        <f t="shared" si="546"/>
        <v>1</v>
      </c>
      <c r="AJ2347" s="73">
        <f t="shared" si="547"/>
        <v>1</v>
      </c>
      <c r="AK2347" s="73">
        <v>0.59410548800096008</v>
      </c>
      <c r="AL2347" s="95">
        <f t="shared" si="548"/>
        <v>1</v>
      </c>
      <c r="AM2347" s="107">
        <v>0</v>
      </c>
      <c r="AN2347" s="98">
        <f t="shared" si="549"/>
        <v>0</v>
      </c>
      <c r="AO2347" s="99" t="e">
        <f>SUMIF([1]Sheet1!$AB:$AB,E2347,[1]Sheet1!$AA:$AA)</f>
        <v>#VALUE!</v>
      </c>
      <c r="AP2347" s="100">
        <f t="shared" si="550"/>
        <v>1</v>
      </c>
      <c r="AQ2347" s="97">
        <f t="shared" si="551"/>
        <v>0</v>
      </c>
      <c r="AR2347" s="100">
        <f t="shared" si="552"/>
        <v>0.97655271072600891</v>
      </c>
      <c r="AS2347" s="101">
        <f t="shared" si="553"/>
        <v>2.344728927399109E-2</v>
      </c>
      <c r="AT2347" s="100">
        <v>0.14925084221825036</v>
      </c>
      <c r="AU2347" s="108">
        <f t="shared" si="554"/>
        <v>1</v>
      </c>
    </row>
    <row r="2348" spans="1:47" hidden="1">
      <c r="A2348" s="21">
        <v>44927</v>
      </c>
      <c r="B2348" s="22" t="s">
        <v>13</v>
      </c>
      <c r="C2348" s="22" t="s">
        <v>2186</v>
      </c>
      <c r="D2348" s="22" t="s">
        <v>2366</v>
      </c>
      <c r="E2348" s="22">
        <v>1002050052</v>
      </c>
      <c r="F2348" s="23" t="s">
        <v>15</v>
      </c>
      <c r="G2348" s="22">
        <v>1065347</v>
      </c>
      <c r="H2348" s="36" t="s">
        <v>16</v>
      </c>
      <c r="I2348" s="4" t="s">
        <v>3512</v>
      </c>
      <c r="J2348" s="4" t="s">
        <v>3512</v>
      </c>
      <c r="K2348" s="24">
        <v>14874</v>
      </c>
      <c r="L2348" s="25">
        <v>14874</v>
      </c>
      <c r="M2348" s="26">
        <v>1</v>
      </c>
      <c r="N2348" s="26">
        <v>1</v>
      </c>
      <c r="O2348" s="26">
        <v>0</v>
      </c>
      <c r="P2348" s="26">
        <v>14874</v>
      </c>
      <c r="Q2348" s="26">
        <v>0</v>
      </c>
      <c r="R2348" s="27">
        <v>1087614.3499999999</v>
      </c>
      <c r="S2348" s="27">
        <v>0</v>
      </c>
      <c r="T2348" s="28">
        <v>1087614.3500000001</v>
      </c>
      <c r="U2348" s="27">
        <v>0</v>
      </c>
      <c r="V2348" s="29">
        <v>1</v>
      </c>
      <c r="W2348" s="26">
        <v>0</v>
      </c>
      <c r="X2348" s="30">
        <f t="shared" si="540"/>
        <v>1</v>
      </c>
      <c r="Y2348" s="31">
        <f t="shared" si="541"/>
        <v>14874</v>
      </c>
      <c r="Z2348" s="31">
        <f t="shared" si="542"/>
        <v>1087614.3499999999</v>
      </c>
      <c r="AA2348" s="31">
        <f t="shared" si="543"/>
        <v>1087614.3500000001</v>
      </c>
      <c r="AB2348" s="5">
        <v>1</v>
      </c>
      <c r="AC2348" s="6">
        <v>1128504.49</v>
      </c>
      <c r="AD2348" s="30">
        <v>0</v>
      </c>
      <c r="AE2348" s="67">
        <f t="shared" si="544"/>
        <v>1</v>
      </c>
      <c r="AF2348" s="70">
        <f>IF(C2348=Sheet6!$E$3,Sheet6!$E$4,IF('January 2023'!C2348=Sheet6!$F$3,Sheet6!$F$4,IF('January 2023'!C2348=Sheet6!$G$3,Sheet6!$G$4,IF('January 2023'!C2348=Sheet6!$H$3,Sheet6!$H$4,IF('January 2023'!C2348=Sheet6!$I$3,Sheet6!$I$4,IF('January 2023'!C2348=Sheet6!$J$3,Sheet6!$J$4,IF('January 2023'!C2348=Sheet6!$K$3,Sheet6!$K$4,IF('January 2023'!C2348=Sheet6!$L$3,Sheet6!$L$4))))))))</f>
        <v>0.14925084221825036</v>
      </c>
      <c r="AG2348" s="74">
        <f t="shared" si="545"/>
        <v>1</v>
      </c>
      <c r="AH2348" s="71">
        <v>0.8286</v>
      </c>
      <c r="AI2348" s="72">
        <f t="shared" si="546"/>
        <v>1</v>
      </c>
      <c r="AJ2348" s="73">
        <f t="shared" si="547"/>
        <v>1</v>
      </c>
      <c r="AK2348" s="73">
        <v>0.59410548800096008</v>
      </c>
      <c r="AL2348" s="95">
        <f t="shared" si="548"/>
        <v>1</v>
      </c>
      <c r="AM2348" s="107">
        <v>0</v>
      </c>
      <c r="AN2348" s="98">
        <f t="shared" si="549"/>
        <v>0</v>
      </c>
      <c r="AO2348" s="99" t="e">
        <f>SUMIF([1]Sheet1!$AB:$AB,E2348,[1]Sheet1!$AA:$AA)</f>
        <v>#VALUE!</v>
      </c>
      <c r="AP2348" s="100">
        <f t="shared" si="550"/>
        <v>1</v>
      </c>
      <c r="AQ2348" s="97">
        <f t="shared" si="551"/>
        <v>0</v>
      </c>
      <c r="AR2348" s="100">
        <f t="shared" si="552"/>
        <v>1.0000000000000002</v>
      </c>
      <c r="AS2348" s="101">
        <f t="shared" si="553"/>
        <v>0</v>
      </c>
      <c r="AT2348" s="100">
        <v>0.14925084221825036</v>
      </c>
      <c r="AU2348" s="108">
        <f t="shared" si="554"/>
        <v>1</v>
      </c>
    </row>
    <row r="2349" spans="1:47" hidden="1">
      <c r="A2349" s="21">
        <v>44927</v>
      </c>
      <c r="B2349" s="22" t="s">
        <v>13</v>
      </c>
      <c r="C2349" s="22" t="s">
        <v>2186</v>
      </c>
      <c r="D2349" s="22" t="s">
        <v>2398</v>
      </c>
      <c r="E2349" s="22">
        <v>1002049838</v>
      </c>
      <c r="F2349" s="23" t="s">
        <v>15</v>
      </c>
      <c r="G2349" s="22">
        <v>1077349</v>
      </c>
      <c r="H2349" s="36" t="s">
        <v>16</v>
      </c>
      <c r="I2349" s="4" t="s">
        <v>3512</v>
      </c>
      <c r="J2349" s="4" t="s">
        <v>3512</v>
      </c>
      <c r="K2349" s="24">
        <v>14828.339999999967</v>
      </c>
      <c r="L2349" s="25">
        <v>14828.339999999967</v>
      </c>
      <c r="M2349" s="26">
        <v>1</v>
      </c>
      <c r="N2349" s="26">
        <v>1</v>
      </c>
      <c r="O2349" s="26">
        <v>0</v>
      </c>
      <c r="P2349" s="26">
        <v>14828</v>
      </c>
      <c r="Q2349" s="26">
        <v>0</v>
      </c>
      <c r="R2349" s="27">
        <v>1073977.0900000001</v>
      </c>
      <c r="S2349" s="27">
        <v>0</v>
      </c>
      <c r="T2349" s="28">
        <v>1073977.0900000001</v>
      </c>
      <c r="U2349" s="27">
        <v>0</v>
      </c>
      <c r="V2349" s="29">
        <v>1</v>
      </c>
      <c r="W2349" s="26">
        <v>0</v>
      </c>
      <c r="X2349" s="30">
        <f t="shared" si="540"/>
        <v>1</v>
      </c>
      <c r="Y2349" s="31">
        <f t="shared" si="541"/>
        <v>14828</v>
      </c>
      <c r="Z2349" s="31">
        <f t="shared" si="542"/>
        <v>1073977.0900000001</v>
      </c>
      <c r="AA2349" s="31">
        <f t="shared" si="543"/>
        <v>1073977.0900000001</v>
      </c>
      <c r="AB2349" s="5">
        <v>1</v>
      </c>
      <c r="AC2349" s="6">
        <v>870609.82</v>
      </c>
      <c r="AD2349" s="30">
        <v>0</v>
      </c>
      <c r="AE2349" s="67">
        <f t="shared" si="544"/>
        <v>1</v>
      </c>
      <c r="AF2349" s="70">
        <f>IF(C2349=Sheet6!$E$3,Sheet6!$E$4,IF('January 2023'!C2349=Sheet6!$F$3,Sheet6!$F$4,IF('January 2023'!C2349=Sheet6!$G$3,Sheet6!$G$4,IF('January 2023'!C2349=Sheet6!$H$3,Sheet6!$H$4,IF('January 2023'!C2349=Sheet6!$I$3,Sheet6!$I$4,IF('January 2023'!C2349=Sheet6!$J$3,Sheet6!$J$4,IF('January 2023'!C2349=Sheet6!$K$3,Sheet6!$K$4,IF('January 2023'!C2349=Sheet6!$L$3,Sheet6!$L$4))))))))</f>
        <v>0.14925084221825036</v>
      </c>
      <c r="AG2349" s="74">
        <f t="shared" si="545"/>
        <v>0.99997707093309385</v>
      </c>
      <c r="AH2349" s="71">
        <v>0.8286</v>
      </c>
      <c r="AI2349" s="72">
        <f t="shared" si="546"/>
        <v>1</v>
      </c>
      <c r="AJ2349" s="73">
        <f t="shared" si="547"/>
        <v>1</v>
      </c>
      <c r="AK2349" s="73">
        <v>0.59410548800096008</v>
      </c>
      <c r="AL2349" s="95">
        <f t="shared" si="548"/>
        <v>1</v>
      </c>
      <c r="AM2349" s="107">
        <v>0</v>
      </c>
      <c r="AN2349" s="98">
        <f t="shared" si="549"/>
        <v>0</v>
      </c>
      <c r="AO2349" s="99" t="e">
        <f>SUMIF([1]Sheet1!$AB:$AB,E2349,[1]Sheet1!$AA:$AA)</f>
        <v>#VALUE!</v>
      </c>
      <c r="AP2349" s="100">
        <f t="shared" si="550"/>
        <v>1</v>
      </c>
      <c r="AQ2349" s="97">
        <f t="shared" si="551"/>
        <v>0</v>
      </c>
      <c r="AR2349" s="100">
        <f t="shared" si="552"/>
        <v>1</v>
      </c>
      <c r="AS2349" s="101">
        <f t="shared" si="553"/>
        <v>2.2929066906152151E-5</v>
      </c>
      <c r="AT2349" s="100">
        <v>0.14925084221825036</v>
      </c>
      <c r="AU2349" s="108">
        <f t="shared" si="554"/>
        <v>1</v>
      </c>
    </row>
    <row r="2350" spans="1:47" hidden="1">
      <c r="A2350" s="21">
        <v>44927</v>
      </c>
      <c r="B2350" s="23" t="s">
        <v>13</v>
      </c>
      <c r="C2350" s="23" t="s">
        <v>2186</v>
      </c>
      <c r="D2350" s="23" t="s">
        <v>2422</v>
      </c>
      <c r="E2350" s="23">
        <v>1003257912</v>
      </c>
      <c r="F2350" s="23" t="s">
        <v>15</v>
      </c>
      <c r="G2350" s="23">
        <v>1074349</v>
      </c>
      <c r="H2350" s="37" t="s">
        <v>16</v>
      </c>
      <c r="I2350" s="4" t="s">
        <v>3512</v>
      </c>
      <c r="J2350" s="4" t="s">
        <v>3512</v>
      </c>
      <c r="K2350" s="24">
        <v>14744</v>
      </c>
      <c r="L2350" s="24">
        <v>14744</v>
      </c>
      <c r="M2350" s="29">
        <v>1</v>
      </c>
      <c r="N2350" s="29">
        <v>1</v>
      </c>
      <c r="O2350" s="29">
        <v>0</v>
      </c>
      <c r="P2350" s="29">
        <v>14744</v>
      </c>
      <c r="Q2350" s="29">
        <v>0</v>
      </c>
      <c r="R2350" s="28">
        <v>1067893.06</v>
      </c>
      <c r="S2350" s="28">
        <v>0</v>
      </c>
      <c r="T2350" s="28">
        <v>1400000</v>
      </c>
      <c r="U2350" s="28">
        <v>0</v>
      </c>
      <c r="V2350" s="29">
        <v>1</v>
      </c>
      <c r="W2350" s="29">
        <v>0</v>
      </c>
      <c r="X2350" s="32">
        <f t="shared" si="540"/>
        <v>1</v>
      </c>
      <c r="Y2350" s="33">
        <f t="shared" si="541"/>
        <v>14744</v>
      </c>
      <c r="Z2350" s="33">
        <f t="shared" si="542"/>
        <v>1067893.06</v>
      </c>
      <c r="AA2350" s="33">
        <f t="shared" si="543"/>
        <v>1400000</v>
      </c>
      <c r="AB2350" s="5">
        <v>1</v>
      </c>
      <c r="AC2350" s="6">
        <v>511811.62</v>
      </c>
      <c r="AD2350" s="32">
        <v>0</v>
      </c>
      <c r="AE2350" s="67">
        <f t="shared" si="544"/>
        <v>1</v>
      </c>
      <c r="AF2350" s="70">
        <f>IF(C2350=Sheet6!$E$3,Sheet6!$E$4,IF('January 2023'!C2350=Sheet6!$F$3,Sheet6!$F$4,IF('January 2023'!C2350=Sheet6!$G$3,Sheet6!$G$4,IF('January 2023'!C2350=Sheet6!$H$3,Sheet6!$H$4,IF('January 2023'!C2350=Sheet6!$I$3,Sheet6!$I$4,IF('January 2023'!C2350=Sheet6!$J$3,Sheet6!$J$4,IF('January 2023'!C2350=Sheet6!$K$3,Sheet6!$K$4,IF('January 2023'!C2350=Sheet6!$L$3,Sheet6!$L$4))))))))</f>
        <v>0.14925084221825036</v>
      </c>
      <c r="AG2350" s="74">
        <f t="shared" si="545"/>
        <v>1</v>
      </c>
      <c r="AH2350" s="71">
        <v>0.8286</v>
      </c>
      <c r="AI2350" s="72">
        <f t="shared" si="546"/>
        <v>1</v>
      </c>
      <c r="AJ2350" s="73">
        <f t="shared" si="547"/>
        <v>1</v>
      </c>
      <c r="AK2350" s="73">
        <v>0.59410548800096008</v>
      </c>
      <c r="AL2350" s="95">
        <f t="shared" si="548"/>
        <v>1</v>
      </c>
      <c r="AM2350" s="107">
        <v>0</v>
      </c>
      <c r="AN2350" s="98">
        <f t="shared" si="549"/>
        <v>0</v>
      </c>
      <c r="AO2350" s="99" t="e">
        <f>SUMIF([1]Sheet1!$AB:$AB,E2350,[1]Sheet1!$AA:$AA)</f>
        <v>#VALUE!</v>
      </c>
      <c r="AP2350" s="100">
        <f t="shared" si="550"/>
        <v>1</v>
      </c>
      <c r="AQ2350" s="97">
        <f t="shared" si="551"/>
        <v>0</v>
      </c>
      <c r="AR2350" s="100">
        <f t="shared" si="552"/>
        <v>1.3109926943433829</v>
      </c>
      <c r="AS2350" s="101">
        <f t="shared" si="553"/>
        <v>-0.31099269434338295</v>
      </c>
      <c r="AT2350" s="100">
        <v>0.14925084221825036</v>
      </c>
      <c r="AU2350" s="108">
        <f t="shared" si="554"/>
        <v>1</v>
      </c>
    </row>
    <row r="2351" spans="1:47" hidden="1">
      <c r="A2351" s="21">
        <v>44927</v>
      </c>
      <c r="B2351" s="22" t="s">
        <v>13</v>
      </c>
      <c r="C2351" s="22" t="s">
        <v>2186</v>
      </c>
      <c r="D2351" s="22" t="s">
        <v>2378</v>
      </c>
      <c r="E2351" s="22">
        <v>1002049654</v>
      </c>
      <c r="F2351" s="23" t="s">
        <v>15</v>
      </c>
      <c r="G2351" s="22">
        <v>1065347</v>
      </c>
      <c r="H2351" s="36" t="s">
        <v>16</v>
      </c>
      <c r="I2351" s="4" t="s">
        <v>3512</v>
      </c>
      <c r="J2351" s="4" t="s">
        <v>3512</v>
      </c>
      <c r="K2351" s="24">
        <v>14504</v>
      </c>
      <c r="L2351" s="25">
        <v>14504</v>
      </c>
      <c r="M2351" s="26">
        <v>1</v>
      </c>
      <c r="N2351" s="26">
        <v>1</v>
      </c>
      <c r="O2351" s="26">
        <v>0</v>
      </c>
      <c r="P2351" s="26">
        <v>14504</v>
      </c>
      <c r="Q2351" s="26">
        <v>0</v>
      </c>
      <c r="R2351" s="27">
        <v>1050510.1000000001</v>
      </c>
      <c r="S2351" s="27">
        <v>0</v>
      </c>
      <c r="T2351" s="28">
        <v>1078291.71</v>
      </c>
      <c r="U2351" s="27">
        <v>0</v>
      </c>
      <c r="V2351" s="29">
        <v>1</v>
      </c>
      <c r="W2351" s="26">
        <v>0</v>
      </c>
      <c r="X2351" s="30">
        <f t="shared" si="540"/>
        <v>1</v>
      </c>
      <c r="Y2351" s="31">
        <f t="shared" si="541"/>
        <v>14504</v>
      </c>
      <c r="Z2351" s="31">
        <f t="shared" si="542"/>
        <v>1050510.1000000001</v>
      </c>
      <c r="AA2351" s="31">
        <f t="shared" si="543"/>
        <v>1078291.71</v>
      </c>
      <c r="AB2351" s="5">
        <v>1</v>
      </c>
      <c r="AC2351" s="6">
        <v>2050223.84</v>
      </c>
      <c r="AD2351" s="30">
        <v>0</v>
      </c>
      <c r="AE2351" s="67">
        <f t="shared" si="544"/>
        <v>1</v>
      </c>
      <c r="AF2351" s="70">
        <f>IF(C2351=Sheet6!$E$3,Sheet6!$E$4,IF('January 2023'!C2351=Sheet6!$F$3,Sheet6!$F$4,IF('January 2023'!C2351=Sheet6!$G$3,Sheet6!$G$4,IF('January 2023'!C2351=Sheet6!$H$3,Sheet6!$H$4,IF('January 2023'!C2351=Sheet6!$I$3,Sheet6!$I$4,IF('January 2023'!C2351=Sheet6!$J$3,Sheet6!$J$4,IF('January 2023'!C2351=Sheet6!$K$3,Sheet6!$K$4,IF('January 2023'!C2351=Sheet6!$L$3,Sheet6!$L$4))))))))</f>
        <v>0.14925084221825036</v>
      </c>
      <c r="AG2351" s="74">
        <f t="shared" si="545"/>
        <v>1</v>
      </c>
      <c r="AH2351" s="71">
        <v>0.8286</v>
      </c>
      <c r="AI2351" s="72">
        <f t="shared" si="546"/>
        <v>1</v>
      </c>
      <c r="AJ2351" s="73">
        <f t="shared" si="547"/>
        <v>1</v>
      </c>
      <c r="AK2351" s="73">
        <v>0.59410548800096008</v>
      </c>
      <c r="AL2351" s="95">
        <f t="shared" si="548"/>
        <v>1</v>
      </c>
      <c r="AM2351" s="107">
        <v>0</v>
      </c>
      <c r="AN2351" s="98">
        <f t="shared" si="549"/>
        <v>0</v>
      </c>
      <c r="AO2351" s="99" t="e">
        <f>SUMIF([1]Sheet1!$AB:$AB,E2351,[1]Sheet1!$AA:$AA)</f>
        <v>#VALUE!</v>
      </c>
      <c r="AP2351" s="100">
        <f t="shared" si="550"/>
        <v>1</v>
      </c>
      <c r="AQ2351" s="97">
        <f t="shared" si="551"/>
        <v>0</v>
      </c>
      <c r="AR2351" s="100">
        <f t="shared" si="552"/>
        <v>1.026445828555099</v>
      </c>
      <c r="AS2351" s="101">
        <f t="shared" si="553"/>
        <v>-2.6445828555099027E-2</v>
      </c>
      <c r="AT2351" s="100">
        <v>0.14925084221825036</v>
      </c>
      <c r="AU2351" s="108">
        <f t="shared" si="554"/>
        <v>1</v>
      </c>
    </row>
    <row r="2352" spans="1:47" hidden="1">
      <c r="A2352" s="21">
        <v>44927</v>
      </c>
      <c r="B2352" s="22" t="s">
        <v>13</v>
      </c>
      <c r="C2352" s="22" t="s">
        <v>2186</v>
      </c>
      <c r="D2352" s="22" t="s">
        <v>2374</v>
      </c>
      <c r="E2352" s="22">
        <v>1003949868</v>
      </c>
      <c r="F2352" s="23" t="s">
        <v>15</v>
      </c>
      <c r="G2352" s="22">
        <v>1077349</v>
      </c>
      <c r="H2352" s="36" t="s">
        <v>16</v>
      </c>
      <c r="I2352" s="4" t="s">
        <v>3512</v>
      </c>
      <c r="J2352" s="4" t="s">
        <v>3512</v>
      </c>
      <c r="K2352" s="24">
        <v>14243</v>
      </c>
      <c r="L2352" s="25">
        <v>14243</v>
      </c>
      <c r="M2352" s="26">
        <v>1</v>
      </c>
      <c r="N2352" s="26">
        <v>1</v>
      </c>
      <c r="O2352" s="26">
        <v>0</v>
      </c>
      <c r="P2352" s="26">
        <v>14243</v>
      </c>
      <c r="Q2352" s="26">
        <v>0</v>
      </c>
      <c r="R2352" s="27">
        <v>1031606.1300000001</v>
      </c>
      <c r="S2352" s="27">
        <v>0</v>
      </c>
      <c r="T2352" s="28">
        <v>1032000</v>
      </c>
      <c r="U2352" s="27">
        <v>0</v>
      </c>
      <c r="V2352" s="29">
        <v>1</v>
      </c>
      <c r="W2352" s="26">
        <v>0</v>
      </c>
      <c r="X2352" s="30">
        <f t="shared" si="540"/>
        <v>1</v>
      </c>
      <c r="Y2352" s="31">
        <f t="shared" si="541"/>
        <v>14243</v>
      </c>
      <c r="Z2352" s="31">
        <f t="shared" si="542"/>
        <v>1031606.1300000001</v>
      </c>
      <c r="AA2352" s="31">
        <f t="shared" si="543"/>
        <v>1032000</v>
      </c>
      <c r="AB2352" s="5">
        <v>1</v>
      </c>
      <c r="AC2352" s="6">
        <v>840528.88</v>
      </c>
      <c r="AD2352" s="30">
        <v>0</v>
      </c>
      <c r="AE2352" s="67">
        <f t="shared" si="544"/>
        <v>1</v>
      </c>
      <c r="AF2352" s="70">
        <f>IF(C2352=Sheet6!$E$3,Sheet6!$E$4,IF('January 2023'!C2352=Sheet6!$F$3,Sheet6!$F$4,IF('January 2023'!C2352=Sheet6!$G$3,Sheet6!$G$4,IF('January 2023'!C2352=Sheet6!$H$3,Sheet6!$H$4,IF('January 2023'!C2352=Sheet6!$I$3,Sheet6!$I$4,IF('January 2023'!C2352=Sheet6!$J$3,Sheet6!$J$4,IF('January 2023'!C2352=Sheet6!$K$3,Sheet6!$K$4,IF('January 2023'!C2352=Sheet6!$L$3,Sheet6!$L$4))))))))</f>
        <v>0.14925084221825036</v>
      </c>
      <c r="AG2352" s="74">
        <f t="shared" si="545"/>
        <v>1</v>
      </c>
      <c r="AH2352" s="71">
        <v>0.8286</v>
      </c>
      <c r="AI2352" s="72">
        <f t="shared" si="546"/>
        <v>1</v>
      </c>
      <c r="AJ2352" s="73">
        <f t="shared" si="547"/>
        <v>1</v>
      </c>
      <c r="AK2352" s="73">
        <v>0.59410548800096008</v>
      </c>
      <c r="AL2352" s="95">
        <f t="shared" si="548"/>
        <v>1</v>
      </c>
      <c r="AM2352" s="107">
        <v>0</v>
      </c>
      <c r="AN2352" s="98">
        <f t="shared" si="549"/>
        <v>0</v>
      </c>
      <c r="AO2352" s="99" t="e">
        <f>SUMIF([1]Sheet1!$AB:$AB,E2352,[1]Sheet1!$AA:$AA)</f>
        <v>#VALUE!</v>
      </c>
      <c r="AP2352" s="100">
        <f t="shared" si="550"/>
        <v>1</v>
      </c>
      <c r="AQ2352" s="97">
        <f t="shared" si="551"/>
        <v>0</v>
      </c>
      <c r="AR2352" s="100">
        <f t="shared" si="552"/>
        <v>1.000381802694406</v>
      </c>
      <c r="AS2352" s="101">
        <f t="shared" si="553"/>
        <v>-3.8180269440601933E-4</v>
      </c>
      <c r="AT2352" s="100">
        <v>0.14925084221825036</v>
      </c>
      <c r="AU2352" s="108">
        <f t="shared" si="554"/>
        <v>1</v>
      </c>
    </row>
    <row r="2353" spans="1:47" hidden="1">
      <c r="A2353" s="21">
        <v>44927</v>
      </c>
      <c r="B2353" s="23" t="s">
        <v>13</v>
      </c>
      <c r="C2353" s="23" t="s">
        <v>2186</v>
      </c>
      <c r="D2353" s="23" t="s">
        <v>2371</v>
      </c>
      <c r="E2353" s="23">
        <v>1002049978</v>
      </c>
      <c r="F2353" s="23" t="s">
        <v>15</v>
      </c>
      <c r="G2353" s="23">
        <v>1079564</v>
      </c>
      <c r="H2353" s="37" t="s">
        <v>16</v>
      </c>
      <c r="I2353" s="4" t="s">
        <v>3512</v>
      </c>
      <c r="J2353" s="4" t="s">
        <v>3512</v>
      </c>
      <c r="K2353" s="24">
        <v>13703</v>
      </c>
      <c r="L2353" s="24">
        <v>13703</v>
      </c>
      <c r="M2353" s="29">
        <v>1</v>
      </c>
      <c r="N2353" s="29">
        <v>1</v>
      </c>
      <c r="O2353" s="29">
        <v>0</v>
      </c>
      <c r="P2353" s="29">
        <v>13703</v>
      </c>
      <c r="Q2353" s="29">
        <v>0</v>
      </c>
      <c r="R2353" s="28">
        <v>992494.48</v>
      </c>
      <c r="S2353" s="28">
        <v>0</v>
      </c>
      <c r="T2353" s="28">
        <v>992000</v>
      </c>
      <c r="U2353" s="28">
        <v>0</v>
      </c>
      <c r="V2353" s="29">
        <v>1</v>
      </c>
      <c r="W2353" s="29">
        <v>0</v>
      </c>
      <c r="X2353" s="32">
        <f t="shared" si="540"/>
        <v>1</v>
      </c>
      <c r="Y2353" s="33">
        <f t="shared" si="541"/>
        <v>13703</v>
      </c>
      <c r="Z2353" s="33">
        <f t="shared" si="542"/>
        <v>992494.48</v>
      </c>
      <c r="AA2353" s="33">
        <f t="shared" si="543"/>
        <v>992000</v>
      </c>
      <c r="AB2353" s="5">
        <v>1</v>
      </c>
      <c r="AC2353" s="6">
        <v>943892.1</v>
      </c>
      <c r="AD2353" s="32">
        <v>0</v>
      </c>
      <c r="AE2353" s="67">
        <f t="shared" si="544"/>
        <v>1</v>
      </c>
      <c r="AF2353" s="70">
        <f>IF(C2353=Sheet6!$E$3,Sheet6!$E$4,IF('January 2023'!C2353=Sheet6!$F$3,Sheet6!$F$4,IF('January 2023'!C2353=Sheet6!$G$3,Sheet6!$G$4,IF('January 2023'!C2353=Sheet6!$H$3,Sheet6!$H$4,IF('January 2023'!C2353=Sheet6!$I$3,Sheet6!$I$4,IF('January 2023'!C2353=Sheet6!$J$3,Sheet6!$J$4,IF('January 2023'!C2353=Sheet6!$K$3,Sheet6!$K$4,IF('January 2023'!C2353=Sheet6!$L$3,Sheet6!$L$4))))))))</f>
        <v>0.14925084221825036</v>
      </c>
      <c r="AG2353" s="74">
        <f t="shared" si="545"/>
        <v>1</v>
      </c>
      <c r="AH2353" s="71">
        <v>0.8286</v>
      </c>
      <c r="AI2353" s="72">
        <f t="shared" si="546"/>
        <v>1</v>
      </c>
      <c r="AJ2353" s="73">
        <f t="shared" si="547"/>
        <v>1</v>
      </c>
      <c r="AK2353" s="73">
        <v>0.59410548800096008</v>
      </c>
      <c r="AL2353" s="95">
        <f t="shared" si="548"/>
        <v>1</v>
      </c>
      <c r="AM2353" s="107">
        <v>0</v>
      </c>
      <c r="AN2353" s="98">
        <f t="shared" si="549"/>
        <v>0</v>
      </c>
      <c r="AO2353" s="99" t="e">
        <f>SUMIF([1]Sheet1!$AB:$AB,E2353,[1]Sheet1!$AA:$AA)</f>
        <v>#VALUE!</v>
      </c>
      <c r="AP2353" s="100">
        <f t="shared" si="550"/>
        <v>1</v>
      </c>
      <c r="AQ2353" s="97">
        <f t="shared" si="551"/>
        <v>0</v>
      </c>
      <c r="AR2353" s="100">
        <f t="shared" si="552"/>
        <v>0.99950178060436168</v>
      </c>
      <c r="AS2353" s="101">
        <f t="shared" si="553"/>
        <v>4.9821939563832185E-4</v>
      </c>
      <c r="AT2353" s="100">
        <v>0.14925084221825036</v>
      </c>
      <c r="AU2353" s="108">
        <f t="shared" si="554"/>
        <v>1</v>
      </c>
    </row>
    <row r="2354" spans="1:47" hidden="1">
      <c r="A2354" s="21">
        <v>44927</v>
      </c>
      <c r="B2354" s="22" t="s">
        <v>13</v>
      </c>
      <c r="C2354" s="22" t="s">
        <v>2186</v>
      </c>
      <c r="D2354" s="22" t="s">
        <v>2395</v>
      </c>
      <c r="E2354" s="22">
        <v>1002049950</v>
      </c>
      <c r="F2354" s="23" t="s">
        <v>15</v>
      </c>
      <c r="G2354" s="22">
        <v>1077349</v>
      </c>
      <c r="H2354" s="36" t="s">
        <v>16</v>
      </c>
      <c r="I2354" s="4" t="s">
        <v>3512</v>
      </c>
      <c r="J2354" s="4" t="s">
        <v>3512</v>
      </c>
      <c r="K2354" s="24">
        <v>13586</v>
      </c>
      <c r="L2354" s="25">
        <v>13586</v>
      </c>
      <c r="M2354" s="26">
        <v>1</v>
      </c>
      <c r="N2354" s="26">
        <v>1</v>
      </c>
      <c r="O2354" s="26">
        <v>0</v>
      </c>
      <c r="P2354" s="26">
        <v>13586</v>
      </c>
      <c r="Q2354" s="26">
        <v>0</v>
      </c>
      <c r="R2354" s="27">
        <v>984020.28</v>
      </c>
      <c r="S2354" s="27">
        <v>0</v>
      </c>
      <c r="T2354" s="28">
        <v>1055000</v>
      </c>
      <c r="U2354" s="27">
        <v>0</v>
      </c>
      <c r="V2354" s="29">
        <v>1</v>
      </c>
      <c r="W2354" s="26">
        <v>0</v>
      </c>
      <c r="X2354" s="30">
        <f t="shared" si="540"/>
        <v>1</v>
      </c>
      <c r="Y2354" s="31">
        <f t="shared" si="541"/>
        <v>13586</v>
      </c>
      <c r="Z2354" s="31">
        <f t="shared" si="542"/>
        <v>984020.28</v>
      </c>
      <c r="AA2354" s="31">
        <f t="shared" si="543"/>
        <v>1055000</v>
      </c>
      <c r="AB2354" s="5">
        <v>1</v>
      </c>
      <c r="AC2354" s="6">
        <v>1661733.44</v>
      </c>
      <c r="AD2354" s="30">
        <v>0</v>
      </c>
      <c r="AE2354" s="67">
        <f t="shared" si="544"/>
        <v>1</v>
      </c>
      <c r="AF2354" s="70">
        <f>IF(C2354=Sheet6!$E$3,Sheet6!$E$4,IF('January 2023'!C2354=Sheet6!$F$3,Sheet6!$F$4,IF('January 2023'!C2354=Sheet6!$G$3,Sheet6!$G$4,IF('January 2023'!C2354=Sheet6!$H$3,Sheet6!$H$4,IF('January 2023'!C2354=Sheet6!$I$3,Sheet6!$I$4,IF('January 2023'!C2354=Sheet6!$J$3,Sheet6!$J$4,IF('January 2023'!C2354=Sheet6!$K$3,Sheet6!$K$4,IF('January 2023'!C2354=Sheet6!$L$3,Sheet6!$L$4))))))))</f>
        <v>0.14925084221825036</v>
      </c>
      <c r="AG2354" s="74">
        <f t="shared" si="545"/>
        <v>1</v>
      </c>
      <c r="AH2354" s="71">
        <v>0.8286</v>
      </c>
      <c r="AI2354" s="72">
        <f t="shared" si="546"/>
        <v>1</v>
      </c>
      <c r="AJ2354" s="73">
        <f t="shared" si="547"/>
        <v>1</v>
      </c>
      <c r="AK2354" s="73">
        <v>0.59410548800096008</v>
      </c>
      <c r="AL2354" s="95">
        <f t="shared" si="548"/>
        <v>1</v>
      </c>
      <c r="AM2354" s="107">
        <v>0</v>
      </c>
      <c r="AN2354" s="98">
        <f t="shared" si="549"/>
        <v>0</v>
      </c>
      <c r="AO2354" s="99" t="e">
        <f>SUMIF([1]Sheet1!$AB:$AB,E2354,[1]Sheet1!$AA:$AA)</f>
        <v>#VALUE!</v>
      </c>
      <c r="AP2354" s="100">
        <f t="shared" si="550"/>
        <v>1</v>
      </c>
      <c r="AQ2354" s="97">
        <f t="shared" si="551"/>
        <v>0</v>
      </c>
      <c r="AR2354" s="100">
        <f t="shared" si="552"/>
        <v>1.072132375157959</v>
      </c>
      <c r="AS2354" s="101">
        <f t="shared" si="553"/>
        <v>-7.2132375157959006E-2</v>
      </c>
      <c r="AT2354" s="100">
        <v>0.14925084221825036</v>
      </c>
      <c r="AU2354" s="108">
        <f t="shared" si="554"/>
        <v>1</v>
      </c>
    </row>
    <row r="2355" spans="1:47" hidden="1">
      <c r="A2355" s="21">
        <v>44927</v>
      </c>
      <c r="B2355" s="23" t="s">
        <v>13</v>
      </c>
      <c r="C2355" s="23" t="s">
        <v>2186</v>
      </c>
      <c r="D2355" s="23" t="s">
        <v>2368</v>
      </c>
      <c r="E2355" s="23">
        <v>1002049877</v>
      </c>
      <c r="F2355" s="23" t="s">
        <v>15</v>
      </c>
      <c r="G2355" s="23">
        <v>1079564</v>
      </c>
      <c r="H2355" s="37" t="s">
        <v>16</v>
      </c>
      <c r="I2355" s="4" t="s">
        <v>3512</v>
      </c>
      <c r="J2355" s="4" t="s">
        <v>3512</v>
      </c>
      <c r="K2355" s="24">
        <v>13472</v>
      </c>
      <c r="L2355" s="24">
        <v>13472</v>
      </c>
      <c r="M2355" s="29">
        <v>1</v>
      </c>
      <c r="N2355" s="29">
        <v>1</v>
      </c>
      <c r="O2355" s="29">
        <v>0</v>
      </c>
      <c r="P2355" s="29">
        <v>13472</v>
      </c>
      <c r="Q2355" s="29">
        <v>0</v>
      </c>
      <c r="R2355" s="28">
        <v>975763.38</v>
      </c>
      <c r="S2355" s="28">
        <v>0</v>
      </c>
      <c r="T2355" s="28">
        <v>979500</v>
      </c>
      <c r="U2355" s="28">
        <v>0</v>
      </c>
      <c r="V2355" s="29">
        <v>1</v>
      </c>
      <c r="W2355" s="29">
        <v>0</v>
      </c>
      <c r="X2355" s="32">
        <f t="shared" si="540"/>
        <v>1</v>
      </c>
      <c r="Y2355" s="33">
        <f t="shared" si="541"/>
        <v>13472</v>
      </c>
      <c r="Z2355" s="33">
        <f t="shared" si="542"/>
        <v>975763.38</v>
      </c>
      <c r="AA2355" s="33">
        <f t="shared" si="543"/>
        <v>979500</v>
      </c>
      <c r="AB2355" s="5">
        <v>1</v>
      </c>
      <c r="AC2355" s="6">
        <v>882136</v>
      </c>
      <c r="AD2355" s="32">
        <v>0</v>
      </c>
      <c r="AE2355" s="67">
        <f t="shared" si="544"/>
        <v>1</v>
      </c>
      <c r="AF2355" s="70">
        <f>IF(C2355=Sheet6!$E$3,Sheet6!$E$4,IF('January 2023'!C2355=Sheet6!$F$3,Sheet6!$F$4,IF('January 2023'!C2355=Sheet6!$G$3,Sheet6!$G$4,IF('January 2023'!C2355=Sheet6!$H$3,Sheet6!$H$4,IF('January 2023'!C2355=Sheet6!$I$3,Sheet6!$I$4,IF('January 2023'!C2355=Sheet6!$J$3,Sheet6!$J$4,IF('January 2023'!C2355=Sheet6!$K$3,Sheet6!$K$4,IF('January 2023'!C2355=Sheet6!$L$3,Sheet6!$L$4))))))))</f>
        <v>0.14925084221825036</v>
      </c>
      <c r="AG2355" s="74">
        <f t="shared" si="545"/>
        <v>1</v>
      </c>
      <c r="AH2355" s="71">
        <v>0.8286</v>
      </c>
      <c r="AI2355" s="72">
        <f t="shared" si="546"/>
        <v>1</v>
      </c>
      <c r="AJ2355" s="73">
        <f t="shared" si="547"/>
        <v>1</v>
      </c>
      <c r="AK2355" s="73">
        <v>0.59410548800096008</v>
      </c>
      <c r="AL2355" s="95">
        <f t="shared" si="548"/>
        <v>1</v>
      </c>
      <c r="AM2355" s="107">
        <v>0</v>
      </c>
      <c r="AN2355" s="98">
        <f t="shared" si="549"/>
        <v>0</v>
      </c>
      <c r="AO2355" s="99" t="e">
        <f>SUMIF([1]Sheet1!$AB:$AB,E2355,[1]Sheet1!$AA:$AA)</f>
        <v>#VALUE!</v>
      </c>
      <c r="AP2355" s="100">
        <f t="shared" si="550"/>
        <v>1</v>
      </c>
      <c r="AQ2355" s="97">
        <f t="shared" si="551"/>
        <v>0</v>
      </c>
      <c r="AR2355" s="100">
        <f t="shared" si="552"/>
        <v>1.0038294325003261</v>
      </c>
      <c r="AS2355" s="101">
        <f t="shared" si="553"/>
        <v>-3.8294325003260798E-3</v>
      </c>
      <c r="AT2355" s="100">
        <v>0.14925084221825036</v>
      </c>
      <c r="AU2355" s="108">
        <f t="shared" si="554"/>
        <v>1</v>
      </c>
    </row>
    <row r="2356" spans="1:47" hidden="1">
      <c r="A2356" s="21">
        <v>44927</v>
      </c>
      <c r="B2356" s="22" t="s">
        <v>13</v>
      </c>
      <c r="C2356" s="22" t="s">
        <v>2186</v>
      </c>
      <c r="D2356" s="22" t="s">
        <v>2390</v>
      </c>
      <c r="E2356" s="22">
        <v>1000004013</v>
      </c>
      <c r="F2356" s="23" t="s">
        <v>15</v>
      </c>
      <c r="G2356" s="22">
        <v>1074349</v>
      </c>
      <c r="H2356" s="36" t="s">
        <v>16</v>
      </c>
      <c r="I2356" s="4" t="s">
        <v>3512</v>
      </c>
      <c r="J2356" s="4" t="s">
        <v>3512</v>
      </c>
      <c r="K2356" s="24">
        <v>13042</v>
      </c>
      <c r="L2356" s="25">
        <v>13042</v>
      </c>
      <c r="M2356" s="26">
        <v>1</v>
      </c>
      <c r="N2356" s="26">
        <v>1</v>
      </c>
      <c r="O2356" s="26">
        <v>0</v>
      </c>
      <c r="P2356" s="26">
        <v>13042</v>
      </c>
      <c r="Q2356" s="26">
        <v>0</v>
      </c>
      <c r="R2356" s="27">
        <v>953655.12</v>
      </c>
      <c r="S2356" s="27">
        <v>0</v>
      </c>
      <c r="T2356" s="28">
        <v>953555.12</v>
      </c>
      <c r="U2356" s="27">
        <v>0</v>
      </c>
      <c r="V2356" s="29">
        <v>1</v>
      </c>
      <c r="W2356" s="26">
        <v>0</v>
      </c>
      <c r="X2356" s="30">
        <f t="shared" si="540"/>
        <v>1</v>
      </c>
      <c r="Y2356" s="31">
        <f t="shared" si="541"/>
        <v>13042</v>
      </c>
      <c r="Z2356" s="31">
        <f t="shared" si="542"/>
        <v>953655.12</v>
      </c>
      <c r="AA2356" s="31">
        <f t="shared" si="543"/>
        <v>953555.12</v>
      </c>
      <c r="AB2356" s="5">
        <v>1</v>
      </c>
      <c r="AC2356" s="6">
        <v>799363.87</v>
      </c>
      <c r="AD2356" s="30">
        <v>0</v>
      </c>
      <c r="AE2356" s="67">
        <f t="shared" si="544"/>
        <v>1</v>
      </c>
      <c r="AF2356" s="70">
        <f>IF(C2356=Sheet6!$E$3,Sheet6!$E$4,IF('January 2023'!C2356=Sheet6!$F$3,Sheet6!$F$4,IF('January 2023'!C2356=Sheet6!$G$3,Sheet6!$G$4,IF('January 2023'!C2356=Sheet6!$H$3,Sheet6!$H$4,IF('January 2023'!C2356=Sheet6!$I$3,Sheet6!$I$4,IF('January 2023'!C2356=Sheet6!$J$3,Sheet6!$J$4,IF('January 2023'!C2356=Sheet6!$K$3,Sheet6!$K$4,IF('January 2023'!C2356=Sheet6!$L$3,Sheet6!$L$4))))))))</f>
        <v>0.14925084221825036</v>
      </c>
      <c r="AG2356" s="74">
        <f t="shared" si="545"/>
        <v>1</v>
      </c>
      <c r="AH2356" s="71">
        <v>0.8286</v>
      </c>
      <c r="AI2356" s="72">
        <f t="shared" si="546"/>
        <v>1</v>
      </c>
      <c r="AJ2356" s="73">
        <f t="shared" si="547"/>
        <v>1</v>
      </c>
      <c r="AK2356" s="73">
        <v>0.59410548800096008</v>
      </c>
      <c r="AL2356" s="95">
        <f t="shared" si="548"/>
        <v>1</v>
      </c>
      <c r="AM2356" s="107">
        <v>0</v>
      </c>
      <c r="AN2356" s="98">
        <f t="shared" si="549"/>
        <v>0</v>
      </c>
      <c r="AO2356" s="99" t="e">
        <f>SUMIF([1]Sheet1!$AB:$AB,E2356,[1]Sheet1!$AA:$AA)</f>
        <v>#VALUE!</v>
      </c>
      <c r="AP2356" s="100">
        <f t="shared" si="550"/>
        <v>1</v>
      </c>
      <c r="AQ2356" s="97">
        <f t="shared" si="551"/>
        <v>0</v>
      </c>
      <c r="AR2356" s="100">
        <f t="shared" si="552"/>
        <v>0.99989514028929027</v>
      </c>
      <c r="AS2356" s="101">
        <f t="shared" si="553"/>
        <v>1.04859710709726E-4</v>
      </c>
      <c r="AT2356" s="100">
        <v>0.14925084221825036</v>
      </c>
      <c r="AU2356" s="108">
        <f t="shared" si="554"/>
        <v>1</v>
      </c>
    </row>
    <row r="2357" spans="1:47" hidden="1">
      <c r="A2357" s="21">
        <v>44927</v>
      </c>
      <c r="B2357" s="23" t="s">
        <v>13</v>
      </c>
      <c r="C2357" s="23" t="s">
        <v>2186</v>
      </c>
      <c r="D2357" s="23" t="s">
        <v>2381</v>
      </c>
      <c r="E2357" s="23">
        <v>1002050259</v>
      </c>
      <c r="F2357" s="23" t="s">
        <v>15</v>
      </c>
      <c r="G2357" s="23">
        <v>1074349</v>
      </c>
      <c r="H2357" s="37" t="s">
        <v>16</v>
      </c>
      <c r="I2357" s="4" t="s">
        <v>3512</v>
      </c>
      <c r="J2357" s="4" t="s">
        <v>3512</v>
      </c>
      <c r="K2357" s="24">
        <v>12597</v>
      </c>
      <c r="L2357" s="24">
        <v>12597</v>
      </c>
      <c r="M2357" s="29">
        <v>1</v>
      </c>
      <c r="N2357" s="29">
        <v>1</v>
      </c>
      <c r="O2357" s="29">
        <v>0</v>
      </c>
      <c r="P2357" s="29">
        <v>12597</v>
      </c>
      <c r="Q2357" s="29">
        <v>0</v>
      </c>
      <c r="R2357" s="28">
        <v>912388.01</v>
      </c>
      <c r="S2357" s="28">
        <v>0</v>
      </c>
      <c r="T2357" s="28">
        <v>912388.01</v>
      </c>
      <c r="U2357" s="28">
        <v>0</v>
      </c>
      <c r="V2357" s="29">
        <v>1</v>
      </c>
      <c r="W2357" s="29">
        <v>0</v>
      </c>
      <c r="X2357" s="32">
        <f t="shared" si="540"/>
        <v>1</v>
      </c>
      <c r="Y2357" s="33">
        <f t="shared" si="541"/>
        <v>12597</v>
      </c>
      <c r="Z2357" s="33">
        <f t="shared" si="542"/>
        <v>912388.01</v>
      </c>
      <c r="AA2357" s="33">
        <f t="shared" si="543"/>
        <v>912388.01</v>
      </c>
      <c r="AB2357" s="5">
        <v>1</v>
      </c>
      <c r="AC2357" s="6">
        <v>1009500.27</v>
      </c>
      <c r="AD2357" s="32">
        <v>0</v>
      </c>
      <c r="AE2357" s="67">
        <f t="shared" si="544"/>
        <v>1</v>
      </c>
      <c r="AF2357" s="70">
        <f>IF(C2357=Sheet6!$E$3,Sheet6!$E$4,IF('January 2023'!C2357=Sheet6!$F$3,Sheet6!$F$4,IF('January 2023'!C2357=Sheet6!$G$3,Sheet6!$G$4,IF('January 2023'!C2357=Sheet6!$H$3,Sheet6!$H$4,IF('January 2023'!C2357=Sheet6!$I$3,Sheet6!$I$4,IF('January 2023'!C2357=Sheet6!$J$3,Sheet6!$J$4,IF('January 2023'!C2357=Sheet6!$K$3,Sheet6!$K$4,IF('January 2023'!C2357=Sheet6!$L$3,Sheet6!$L$4))))))))</f>
        <v>0.14925084221825036</v>
      </c>
      <c r="AG2357" s="74">
        <f t="shared" si="545"/>
        <v>1</v>
      </c>
      <c r="AH2357" s="71">
        <v>0.8286</v>
      </c>
      <c r="AI2357" s="72">
        <f t="shared" si="546"/>
        <v>1</v>
      </c>
      <c r="AJ2357" s="73">
        <f t="shared" si="547"/>
        <v>1</v>
      </c>
      <c r="AK2357" s="73">
        <v>0.59410548800096008</v>
      </c>
      <c r="AL2357" s="95">
        <f t="shared" si="548"/>
        <v>1</v>
      </c>
      <c r="AM2357" s="107">
        <v>0</v>
      </c>
      <c r="AN2357" s="98">
        <f t="shared" si="549"/>
        <v>0</v>
      </c>
      <c r="AO2357" s="99" t="e">
        <f>SUMIF([1]Sheet1!$AB:$AB,E2357,[1]Sheet1!$AA:$AA)</f>
        <v>#VALUE!</v>
      </c>
      <c r="AP2357" s="100">
        <f t="shared" si="550"/>
        <v>1</v>
      </c>
      <c r="AQ2357" s="97">
        <f t="shared" si="551"/>
        <v>0</v>
      </c>
      <c r="AR2357" s="100">
        <f t="shared" si="552"/>
        <v>1</v>
      </c>
      <c r="AS2357" s="101">
        <f t="shared" si="553"/>
        <v>0</v>
      </c>
      <c r="AT2357" s="100">
        <v>0.14925084221825036</v>
      </c>
      <c r="AU2357" s="108">
        <f t="shared" si="554"/>
        <v>1</v>
      </c>
    </row>
    <row r="2358" spans="1:47" hidden="1">
      <c r="A2358" s="21">
        <v>44927</v>
      </c>
      <c r="B2358" s="22" t="s">
        <v>13</v>
      </c>
      <c r="C2358" s="22" t="s">
        <v>2186</v>
      </c>
      <c r="D2358" s="22" t="s">
        <v>2406</v>
      </c>
      <c r="E2358" s="22">
        <v>1002050065</v>
      </c>
      <c r="F2358" s="23" t="s">
        <v>15</v>
      </c>
      <c r="G2358" s="22">
        <v>1077349</v>
      </c>
      <c r="H2358" s="36" t="s">
        <v>16</v>
      </c>
      <c r="I2358" s="4" t="s">
        <v>3512</v>
      </c>
      <c r="J2358" s="4" t="s">
        <v>3512</v>
      </c>
      <c r="K2358" s="24">
        <v>12285</v>
      </c>
      <c r="L2358" s="25">
        <v>12285</v>
      </c>
      <c r="M2358" s="26">
        <v>1</v>
      </c>
      <c r="N2358" s="26">
        <v>1</v>
      </c>
      <c r="O2358" s="26">
        <v>0</v>
      </c>
      <c r="P2358" s="26">
        <v>12285</v>
      </c>
      <c r="Q2358" s="26">
        <v>0</v>
      </c>
      <c r="R2358" s="27">
        <v>889790.15999999992</v>
      </c>
      <c r="S2358" s="27">
        <v>0</v>
      </c>
      <c r="T2358" s="28">
        <v>889790.16</v>
      </c>
      <c r="U2358" s="27">
        <v>0</v>
      </c>
      <c r="V2358" s="29">
        <v>1</v>
      </c>
      <c r="W2358" s="26">
        <v>0</v>
      </c>
      <c r="X2358" s="30">
        <f t="shared" si="540"/>
        <v>1</v>
      </c>
      <c r="Y2358" s="31">
        <f t="shared" si="541"/>
        <v>12285</v>
      </c>
      <c r="Z2358" s="31">
        <f t="shared" si="542"/>
        <v>889790.15999999992</v>
      </c>
      <c r="AA2358" s="31">
        <f t="shared" si="543"/>
        <v>889790.16</v>
      </c>
      <c r="AB2358" s="5">
        <v>1</v>
      </c>
      <c r="AC2358" s="6">
        <v>825122.02</v>
      </c>
      <c r="AD2358" s="30">
        <v>0</v>
      </c>
      <c r="AE2358" s="67">
        <f t="shared" si="544"/>
        <v>1</v>
      </c>
      <c r="AF2358" s="70">
        <f>IF(C2358=Sheet6!$E$3,Sheet6!$E$4,IF('January 2023'!C2358=Sheet6!$F$3,Sheet6!$F$4,IF('January 2023'!C2358=Sheet6!$G$3,Sheet6!$G$4,IF('January 2023'!C2358=Sheet6!$H$3,Sheet6!$H$4,IF('January 2023'!C2358=Sheet6!$I$3,Sheet6!$I$4,IF('January 2023'!C2358=Sheet6!$J$3,Sheet6!$J$4,IF('January 2023'!C2358=Sheet6!$K$3,Sheet6!$K$4,IF('January 2023'!C2358=Sheet6!$L$3,Sheet6!$L$4))))))))</f>
        <v>0.14925084221825036</v>
      </c>
      <c r="AG2358" s="74">
        <f t="shared" si="545"/>
        <v>1</v>
      </c>
      <c r="AH2358" s="71">
        <v>0.8286</v>
      </c>
      <c r="AI2358" s="72">
        <f t="shared" si="546"/>
        <v>1</v>
      </c>
      <c r="AJ2358" s="73">
        <f t="shared" si="547"/>
        <v>1</v>
      </c>
      <c r="AK2358" s="73">
        <v>0.59410548800096008</v>
      </c>
      <c r="AL2358" s="95">
        <f t="shared" si="548"/>
        <v>1</v>
      </c>
      <c r="AM2358" s="107">
        <v>0</v>
      </c>
      <c r="AN2358" s="98">
        <f t="shared" si="549"/>
        <v>0</v>
      </c>
      <c r="AO2358" s="99" t="e">
        <f>SUMIF([1]Sheet1!$AB:$AB,E2358,[1]Sheet1!$AA:$AA)</f>
        <v>#VALUE!</v>
      </c>
      <c r="AP2358" s="100">
        <f t="shared" si="550"/>
        <v>1</v>
      </c>
      <c r="AQ2358" s="97">
        <f t="shared" si="551"/>
        <v>0</v>
      </c>
      <c r="AR2358" s="100">
        <f t="shared" si="552"/>
        <v>1.0000000000000002</v>
      </c>
      <c r="AS2358" s="101">
        <f t="shared" si="553"/>
        <v>0</v>
      </c>
      <c r="AT2358" s="100">
        <v>0.14925084221825036</v>
      </c>
      <c r="AU2358" s="108">
        <f t="shared" si="554"/>
        <v>1</v>
      </c>
    </row>
    <row r="2359" spans="1:47" hidden="1">
      <c r="A2359" s="21">
        <v>44927</v>
      </c>
      <c r="B2359" s="22" t="s">
        <v>13</v>
      </c>
      <c r="C2359" s="22" t="s">
        <v>2186</v>
      </c>
      <c r="D2359" s="22" t="s">
        <v>2372</v>
      </c>
      <c r="E2359" s="22">
        <v>1002050054</v>
      </c>
      <c r="F2359" s="23" t="s">
        <v>15</v>
      </c>
      <c r="G2359" s="22">
        <v>1079564</v>
      </c>
      <c r="H2359" s="36" t="s">
        <v>16</v>
      </c>
      <c r="I2359" s="4" t="s">
        <v>3512</v>
      </c>
      <c r="J2359" s="4" t="s">
        <v>3512</v>
      </c>
      <c r="K2359" s="24">
        <v>11979</v>
      </c>
      <c r="L2359" s="25">
        <v>11979</v>
      </c>
      <c r="M2359" s="26">
        <v>1</v>
      </c>
      <c r="N2359" s="26">
        <v>1</v>
      </c>
      <c r="O2359" s="26">
        <v>0</v>
      </c>
      <c r="P2359" s="26">
        <v>11979</v>
      </c>
      <c r="Q2359" s="26">
        <v>0</v>
      </c>
      <c r="R2359" s="27">
        <v>867626.89</v>
      </c>
      <c r="S2359" s="27">
        <v>0</v>
      </c>
      <c r="T2359" s="28">
        <v>867626.89</v>
      </c>
      <c r="U2359" s="27">
        <v>0</v>
      </c>
      <c r="V2359" s="29">
        <v>1</v>
      </c>
      <c r="W2359" s="26">
        <v>0</v>
      </c>
      <c r="X2359" s="30">
        <f t="shared" si="540"/>
        <v>1</v>
      </c>
      <c r="Y2359" s="31">
        <f t="shared" si="541"/>
        <v>11979</v>
      </c>
      <c r="Z2359" s="31">
        <f t="shared" si="542"/>
        <v>867626.89</v>
      </c>
      <c r="AA2359" s="31">
        <f t="shared" si="543"/>
        <v>867626.89</v>
      </c>
      <c r="AB2359" s="5">
        <v>1</v>
      </c>
      <c r="AC2359" s="6">
        <v>794353.17</v>
      </c>
      <c r="AD2359" s="30">
        <v>0</v>
      </c>
      <c r="AE2359" s="67">
        <f t="shared" si="544"/>
        <v>1</v>
      </c>
      <c r="AF2359" s="70">
        <f>IF(C2359=Sheet6!$E$3,Sheet6!$E$4,IF('January 2023'!C2359=Sheet6!$F$3,Sheet6!$F$4,IF('January 2023'!C2359=Sheet6!$G$3,Sheet6!$G$4,IF('January 2023'!C2359=Sheet6!$H$3,Sheet6!$H$4,IF('January 2023'!C2359=Sheet6!$I$3,Sheet6!$I$4,IF('January 2023'!C2359=Sheet6!$J$3,Sheet6!$J$4,IF('January 2023'!C2359=Sheet6!$K$3,Sheet6!$K$4,IF('January 2023'!C2359=Sheet6!$L$3,Sheet6!$L$4))))))))</f>
        <v>0.14925084221825036</v>
      </c>
      <c r="AG2359" s="74">
        <f t="shared" si="545"/>
        <v>1</v>
      </c>
      <c r="AH2359" s="71">
        <v>0.8286</v>
      </c>
      <c r="AI2359" s="72">
        <f t="shared" si="546"/>
        <v>1</v>
      </c>
      <c r="AJ2359" s="73">
        <f t="shared" si="547"/>
        <v>1</v>
      </c>
      <c r="AK2359" s="73">
        <v>0.59410548800096008</v>
      </c>
      <c r="AL2359" s="95">
        <f t="shared" si="548"/>
        <v>1</v>
      </c>
      <c r="AM2359" s="107">
        <v>0</v>
      </c>
      <c r="AN2359" s="98">
        <f t="shared" si="549"/>
        <v>0</v>
      </c>
      <c r="AO2359" s="99" t="e">
        <f>SUMIF([1]Sheet1!$AB:$AB,E2359,[1]Sheet1!$AA:$AA)</f>
        <v>#VALUE!</v>
      </c>
      <c r="AP2359" s="100">
        <f t="shared" si="550"/>
        <v>1</v>
      </c>
      <c r="AQ2359" s="97">
        <f t="shared" si="551"/>
        <v>0</v>
      </c>
      <c r="AR2359" s="100">
        <f t="shared" si="552"/>
        <v>1</v>
      </c>
      <c r="AS2359" s="101">
        <f t="shared" si="553"/>
        <v>0</v>
      </c>
      <c r="AT2359" s="100">
        <v>0.14925084221825036</v>
      </c>
      <c r="AU2359" s="108">
        <f t="shared" si="554"/>
        <v>1</v>
      </c>
    </row>
    <row r="2360" spans="1:47" hidden="1">
      <c r="A2360" s="21">
        <v>44927</v>
      </c>
      <c r="B2360" s="23" t="s">
        <v>13</v>
      </c>
      <c r="C2360" s="23" t="s">
        <v>2186</v>
      </c>
      <c r="D2360" s="23" t="s">
        <v>2425</v>
      </c>
      <c r="E2360" s="23">
        <v>1002050413</v>
      </c>
      <c r="F2360" s="23" t="s">
        <v>15</v>
      </c>
      <c r="G2360" s="23">
        <v>1079568</v>
      </c>
      <c r="H2360" s="37" t="s">
        <v>16</v>
      </c>
      <c r="I2360" s="4" t="s">
        <v>3512</v>
      </c>
      <c r="J2360" s="4" t="s">
        <v>3512</v>
      </c>
      <c r="K2360" s="24">
        <v>11944</v>
      </c>
      <c r="L2360" s="24">
        <v>11944</v>
      </c>
      <c r="M2360" s="29">
        <v>1</v>
      </c>
      <c r="N2360" s="29">
        <v>1</v>
      </c>
      <c r="O2360" s="29">
        <v>0</v>
      </c>
      <c r="P2360" s="29">
        <v>11944</v>
      </c>
      <c r="Q2360" s="29">
        <v>0</v>
      </c>
      <c r="R2360" s="28">
        <v>865091.88</v>
      </c>
      <c r="S2360" s="28">
        <v>0</v>
      </c>
      <c r="T2360" s="28">
        <v>926905.16</v>
      </c>
      <c r="U2360" s="28">
        <v>0</v>
      </c>
      <c r="V2360" s="29">
        <v>1</v>
      </c>
      <c r="W2360" s="29">
        <v>0</v>
      </c>
      <c r="X2360" s="32">
        <f t="shared" si="540"/>
        <v>1</v>
      </c>
      <c r="Y2360" s="33">
        <f t="shared" si="541"/>
        <v>11944</v>
      </c>
      <c r="Z2360" s="33">
        <f t="shared" si="542"/>
        <v>865091.88</v>
      </c>
      <c r="AA2360" s="33">
        <f t="shared" si="543"/>
        <v>926905.16</v>
      </c>
      <c r="AB2360" s="5">
        <v>1</v>
      </c>
      <c r="AC2360" s="6">
        <v>818695.67</v>
      </c>
      <c r="AD2360" s="32">
        <v>0</v>
      </c>
      <c r="AE2360" s="67">
        <f t="shared" si="544"/>
        <v>1</v>
      </c>
      <c r="AF2360" s="70">
        <f>IF(C2360=Sheet6!$E$3,Sheet6!$E$4,IF('January 2023'!C2360=Sheet6!$F$3,Sheet6!$F$4,IF('January 2023'!C2360=Sheet6!$G$3,Sheet6!$G$4,IF('January 2023'!C2360=Sheet6!$H$3,Sheet6!$H$4,IF('January 2023'!C2360=Sheet6!$I$3,Sheet6!$I$4,IF('January 2023'!C2360=Sheet6!$J$3,Sheet6!$J$4,IF('January 2023'!C2360=Sheet6!$K$3,Sheet6!$K$4,IF('January 2023'!C2360=Sheet6!$L$3,Sheet6!$L$4))))))))</f>
        <v>0.14925084221825036</v>
      </c>
      <c r="AG2360" s="74">
        <f t="shared" si="545"/>
        <v>1</v>
      </c>
      <c r="AH2360" s="71">
        <v>0.8286</v>
      </c>
      <c r="AI2360" s="72">
        <f t="shared" si="546"/>
        <v>1</v>
      </c>
      <c r="AJ2360" s="73">
        <f t="shared" si="547"/>
        <v>1</v>
      </c>
      <c r="AK2360" s="73">
        <v>0.59410548800096008</v>
      </c>
      <c r="AL2360" s="95">
        <f t="shared" si="548"/>
        <v>1</v>
      </c>
      <c r="AM2360" s="107">
        <v>0</v>
      </c>
      <c r="AN2360" s="98">
        <f t="shared" si="549"/>
        <v>0</v>
      </c>
      <c r="AO2360" s="99" t="e">
        <f>SUMIF([1]Sheet1!$AB:$AB,E2360,[1]Sheet1!$AA:$AA)</f>
        <v>#VALUE!</v>
      </c>
      <c r="AP2360" s="100">
        <f t="shared" si="550"/>
        <v>1</v>
      </c>
      <c r="AQ2360" s="97">
        <f t="shared" si="551"/>
        <v>0</v>
      </c>
      <c r="AR2360" s="100">
        <f t="shared" si="552"/>
        <v>1.0714528496094542</v>
      </c>
      <c r="AS2360" s="101">
        <f t="shared" si="553"/>
        <v>-7.1452849609454194E-2</v>
      </c>
      <c r="AT2360" s="100">
        <v>0.14925084221825036</v>
      </c>
      <c r="AU2360" s="108">
        <f t="shared" si="554"/>
        <v>1</v>
      </c>
    </row>
    <row r="2361" spans="1:47" hidden="1">
      <c r="A2361" s="21">
        <v>44927</v>
      </c>
      <c r="B2361" s="23" t="s">
        <v>13</v>
      </c>
      <c r="C2361" s="23" t="s">
        <v>2186</v>
      </c>
      <c r="D2361" s="23" t="s">
        <v>2392</v>
      </c>
      <c r="E2361" s="23">
        <v>1002049895</v>
      </c>
      <c r="F2361" s="23" t="s">
        <v>15</v>
      </c>
      <c r="G2361" s="23">
        <v>1079564</v>
      </c>
      <c r="H2361" s="37" t="s">
        <v>16</v>
      </c>
      <c r="I2361" s="4" t="s">
        <v>3512</v>
      </c>
      <c r="J2361" s="4" t="s">
        <v>3512</v>
      </c>
      <c r="K2361" s="24">
        <v>11710</v>
      </c>
      <c r="L2361" s="24">
        <v>11710</v>
      </c>
      <c r="M2361" s="29">
        <v>1</v>
      </c>
      <c r="N2361" s="29">
        <v>1</v>
      </c>
      <c r="O2361" s="29">
        <v>0</v>
      </c>
      <c r="P2361" s="29">
        <v>11710</v>
      </c>
      <c r="Q2361" s="29">
        <v>0</v>
      </c>
      <c r="R2361" s="28">
        <v>848143.5</v>
      </c>
      <c r="S2361" s="28">
        <v>0</v>
      </c>
      <c r="T2361" s="28">
        <v>850000</v>
      </c>
      <c r="U2361" s="28">
        <v>0</v>
      </c>
      <c r="V2361" s="29">
        <v>1</v>
      </c>
      <c r="W2361" s="29">
        <v>0</v>
      </c>
      <c r="X2361" s="32">
        <f t="shared" si="540"/>
        <v>1</v>
      </c>
      <c r="Y2361" s="33">
        <f t="shared" si="541"/>
        <v>11710</v>
      </c>
      <c r="Z2361" s="33">
        <f t="shared" si="542"/>
        <v>848143.5</v>
      </c>
      <c r="AA2361" s="33">
        <f t="shared" si="543"/>
        <v>850000</v>
      </c>
      <c r="AB2361" s="5">
        <v>1</v>
      </c>
      <c r="AC2361" s="6">
        <v>683213.26</v>
      </c>
      <c r="AD2361" s="32">
        <v>0</v>
      </c>
      <c r="AE2361" s="67">
        <f t="shared" si="544"/>
        <v>1</v>
      </c>
      <c r="AF2361" s="70">
        <f>IF(C2361=Sheet6!$E$3,Sheet6!$E$4,IF('January 2023'!C2361=Sheet6!$F$3,Sheet6!$F$4,IF('January 2023'!C2361=Sheet6!$G$3,Sheet6!$G$4,IF('January 2023'!C2361=Sheet6!$H$3,Sheet6!$H$4,IF('January 2023'!C2361=Sheet6!$I$3,Sheet6!$I$4,IF('January 2023'!C2361=Sheet6!$J$3,Sheet6!$J$4,IF('January 2023'!C2361=Sheet6!$K$3,Sheet6!$K$4,IF('January 2023'!C2361=Sheet6!$L$3,Sheet6!$L$4))))))))</f>
        <v>0.14925084221825036</v>
      </c>
      <c r="AG2361" s="74">
        <f t="shared" si="545"/>
        <v>1</v>
      </c>
      <c r="AH2361" s="71">
        <v>0.8286</v>
      </c>
      <c r="AI2361" s="72">
        <f t="shared" si="546"/>
        <v>1</v>
      </c>
      <c r="AJ2361" s="73">
        <f t="shared" si="547"/>
        <v>1</v>
      </c>
      <c r="AK2361" s="73">
        <v>0.59410548800096008</v>
      </c>
      <c r="AL2361" s="95">
        <f t="shared" si="548"/>
        <v>1</v>
      </c>
      <c r="AM2361" s="107">
        <v>0</v>
      </c>
      <c r="AN2361" s="98">
        <f t="shared" si="549"/>
        <v>0</v>
      </c>
      <c r="AO2361" s="99" t="e">
        <f>SUMIF([1]Sheet1!$AB:$AB,E2361,[1]Sheet1!$AA:$AA)</f>
        <v>#VALUE!</v>
      </c>
      <c r="AP2361" s="100">
        <f t="shared" si="550"/>
        <v>1</v>
      </c>
      <c r="AQ2361" s="97">
        <f t="shared" si="551"/>
        <v>0</v>
      </c>
      <c r="AR2361" s="100">
        <f t="shared" si="552"/>
        <v>1.0021888984588103</v>
      </c>
      <c r="AS2361" s="101">
        <f t="shared" si="553"/>
        <v>-2.1888984588103177E-3</v>
      </c>
      <c r="AT2361" s="100">
        <v>0.14925084221825036</v>
      </c>
      <c r="AU2361" s="108">
        <f t="shared" si="554"/>
        <v>1</v>
      </c>
    </row>
    <row r="2362" spans="1:47" hidden="1">
      <c r="A2362" s="21">
        <v>44927</v>
      </c>
      <c r="B2362" s="23" t="s">
        <v>13</v>
      </c>
      <c r="C2362" s="23" t="s">
        <v>2186</v>
      </c>
      <c r="D2362" s="23" t="s">
        <v>2419</v>
      </c>
      <c r="E2362" s="23">
        <v>1002050780</v>
      </c>
      <c r="F2362" s="23" t="s">
        <v>15</v>
      </c>
      <c r="G2362" s="23">
        <v>1069446</v>
      </c>
      <c r="H2362" s="37" t="s">
        <v>16</v>
      </c>
      <c r="I2362" s="4" t="s">
        <v>3512</v>
      </c>
      <c r="J2362" s="4" t="s">
        <v>3512</v>
      </c>
      <c r="K2362" s="24">
        <v>11265</v>
      </c>
      <c r="L2362" s="24">
        <v>11265</v>
      </c>
      <c r="M2362" s="29">
        <v>1</v>
      </c>
      <c r="N2362" s="29">
        <v>1</v>
      </c>
      <c r="O2362" s="29">
        <v>0</v>
      </c>
      <c r="P2362" s="29">
        <v>11265</v>
      </c>
      <c r="Q2362" s="29">
        <v>0</v>
      </c>
      <c r="R2362" s="28">
        <v>815912.6</v>
      </c>
      <c r="S2362" s="28">
        <v>0</v>
      </c>
      <c r="T2362" s="28">
        <v>815912.6</v>
      </c>
      <c r="U2362" s="28">
        <v>0</v>
      </c>
      <c r="V2362" s="29">
        <v>1</v>
      </c>
      <c r="W2362" s="29">
        <v>0</v>
      </c>
      <c r="X2362" s="32">
        <f t="shared" si="540"/>
        <v>1</v>
      </c>
      <c r="Y2362" s="33">
        <f t="shared" si="541"/>
        <v>11265</v>
      </c>
      <c r="Z2362" s="33">
        <f t="shared" si="542"/>
        <v>815912.6</v>
      </c>
      <c r="AA2362" s="33">
        <f t="shared" si="543"/>
        <v>815912.6</v>
      </c>
      <c r="AB2362" s="5">
        <v>1</v>
      </c>
      <c r="AC2362" s="6">
        <v>648573</v>
      </c>
      <c r="AD2362" s="32">
        <v>0</v>
      </c>
      <c r="AE2362" s="67">
        <f t="shared" si="544"/>
        <v>1</v>
      </c>
      <c r="AF2362" s="70">
        <f>IF(C2362=Sheet6!$E$3,Sheet6!$E$4,IF('January 2023'!C2362=Sheet6!$F$3,Sheet6!$F$4,IF('January 2023'!C2362=Sheet6!$G$3,Sheet6!$G$4,IF('January 2023'!C2362=Sheet6!$H$3,Sheet6!$H$4,IF('January 2023'!C2362=Sheet6!$I$3,Sheet6!$I$4,IF('January 2023'!C2362=Sheet6!$J$3,Sheet6!$J$4,IF('January 2023'!C2362=Sheet6!$K$3,Sheet6!$K$4,IF('January 2023'!C2362=Sheet6!$L$3,Sheet6!$L$4))))))))</f>
        <v>0.14925084221825036</v>
      </c>
      <c r="AG2362" s="74">
        <f t="shared" si="545"/>
        <v>1</v>
      </c>
      <c r="AH2362" s="71">
        <v>0.8286</v>
      </c>
      <c r="AI2362" s="72">
        <f t="shared" si="546"/>
        <v>1</v>
      </c>
      <c r="AJ2362" s="73">
        <f t="shared" si="547"/>
        <v>1</v>
      </c>
      <c r="AK2362" s="73">
        <v>0.59410548800096008</v>
      </c>
      <c r="AL2362" s="95">
        <f t="shared" si="548"/>
        <v>1</v>
      </c>
      <c r="AM2362" s="107">
        <v>0</v>
      </c>
      <c r="AN2362" s="98">
        <f t="shared" si="549"/>
        <v>0</v>
      </c>
      <c r="AO2362" s="99" t="e">
        <f>SUMIF([1]Sheet1!$AB:$AB,E2362,[1]Sheet1!$AA:$AA)</f>
        <v>#VALUE!</v>
      </c>
      <c r="AP2362" s="100">
        <f t="shared" si="550"/>
        <v>1</v>
      </c>
      <c r="AQ2362" s="97">
        <f t="shared" si="551"/>
        <v>0</v>
      </c>
      <c r="AR2362" s="100">
        <f t="shared" si="552"/>
        <v>1</v>
      </c>
      <c r="AS2362" s="101">
        <f t="shared" si="553"/>
        <v>0</v>
      </c>
      <c r="AT2362" s="100">
        <v>0.14925084221825036</v>
      </c>
      <c r="AU2362" s="108">
        <f t="shared" si="554"/>
        <v>1</v>
      </c>
    </row>
    <row r="2363" spans="1:47" hidden="1">
      <c r="A2363" s="21">
        <v>44927</v>
      </c>
      <c r="B2363" s="23" t="s">
        <v>13</v>
      </c>
      <c r="C2363" s="23" t="s">
        <v>2186</v>
      </c>
      <c r="D2363" s="23" t="s">
        <v>2404</v>
      </c>
      <c r="E2363" s="23">
        <v>1002049733</v>
      </c>
      <c r="F2363" s="23" t="s">
        <v>15</v>
      </c>
      <c r="G2363" s="23">
        <v>1074349</v>
      </c>
      <c r="H2363" s="37" t="s">
        <v>16</v>
      </c>
      <c r="I2363" s="4" t="s">
        <v>3512</v>
      </c>
      <c r="J2363" s="4" t="s">
        <v>3512</v>
      </c>
      <c r="K2363" s="24">
        <v>10921</v>
      </c>
      <c r="L2363" s="24">
        <v>10921</v>
      </c>
      <c r="M2363" s="29">
        <v>1</v>
      </c>
      <c r="N2363" s="29">
        <v>1</v>
      </c>
      <c r="O2363" s="29">
        <v>0</v>
      </c>
      <c r="P2363" s="29">
        <v>10921</v>
      </c>
      <c r="Q2363" s="29">
        <v>0</v>
      </c>
      <c r="R2363" s="28">
        <v>798563.69000000006</v>
      </c>
      <c r="S2363" s="28">
        <v>0</v>
      </c>
      <c r="T2363" s="28">
        <v>856000</v>
      </c>
      <c r="U2363" s="28">
        <v>0</v>
      </c>
      <c r="V2363" s="29">
        <v>1</v>
      </c>
      <c r="W2363" s="29">
        <v>0</v>
      </c>
      <c r="X2363" s="32">
        <f t="shared" si="540"/>
        <v>1</v>
      </c>
      <c r="Y2363" s="33">
        <f t="shared" si="541"/>
        <v>10921</v>
      </c>
      <c r="Z2363" s="33">
        <f t="shared" si="542"/>
        <v>798563.69000000006</v>
      </c>
      <c r="AA2363" s="33">
        <f t="shared" si="543"/>
        <v>856000</v>
      </c>
      <c r="AB2363" s="5">
        <v>1</v>
      </c>
      <c r="AC2363" s="6">
        <v>1283763.04</v>
      </c>
      <c r="AD2363" s="32">
        <v>0</v>
      </c>
      <c r="AE2363" s="67">
        <f t="shared" si="544"/>
        <v>1</v>
      </c>
      <c r="AF2363" s="70">
        <f>IF(C2363=Sheet6!$E$3,Sheet6!$E$4,IF('January 2023'!C2363=Sheet6!$F$3,Sheet6!$F$4,IF('January 2023'!C2363=Sheet6!$G$3,Sheet6!$G$4,IF('January 2023'!C2363=Sheet6!$H$3,Sheet6!$H$4,IF('January 2023'!C2363=Sheet6!$I$3,Sheet6!$I$4,IF('January 2023'!C2363=Sheet6!$J$3,Sheet6!$J$4,IF('January 2023'!C2363=Sheet6!$K$3,Sheet6!$K$4,IF('January 2023'!C2363=Sheet6!$L$3,Sheet6!$L$4))))))))</f>
        <v>0.14925084221825036</v>
      </c>
      <c r="AG2363" s="74">
        <f t="shared" si="545"/>
        <v>1</v>
      </c>
      <c r="AH2363" s="71">
        <v>0.8286</v>
      </c>
      <c r="AI2363" s="72">
        <f t="shared" si="546"/>
        <v>1</v>
      </c>
      <c r="AJ2363" s="73">
        <f t="shared" si="547"/>
        <v>1</v>
      </c>
      <c r="AK2363" s="73">
        <v>0.59410548800096008</v>
      </c>
      <c r="AL2363" s="95">
        <f t="shared" si="548"/>
        <v>1</v>
      </c>
      <c r="AM2363" s="107">
        <v>0</v>
      </c>
      <c r="AN2363" s="98">
        <f t="shared" si="549"/>
        <v>0</v>
      </c>
      <c r="AO2363" s="99" t="e">
        <f>SUMIF([1]Sheet1!$AB:$AB,E2363,[1]Sheet1!$AA:$AA)</f>
        <v>#VALUE!</v>
      </c>
      <c r="AP2363" s="100">
        <f t="shared" si="550"/>
        <v>1</v>
      </c>
      <c r="AQ2363" s="97">
        <f t="shared" si="551"/>
        <v>0</v>
      </c>
      <c r="AR2363" s="100">
        <f t="shared" si="552"/>
        <v>1.0719245198839431</v>
      </c>
      <c r="AS2363" s="101">
        <f t="shared" si="553"/>
        <v>-7.1924519883943105E-2</v>
      </c>
      <c r="AT2363" s="100">
        <v>0.14925084221825036</v>
      </c>
      <c r="AU2363" s="108">
        <f t="shared" si="554"/>
        <v>1</v>
      </c>
    </row>
    <row r="2364" spans="1:47" hidden="1">
      <c r="A2364" s="21">
        <v>44927</v>
      </c>
      <c r="B2364" s="23" t="s">
        <v>13</v>
      </c>
      <c r="C2364" s="23" t="s">
        <v>2186</v>
      </c>
      <c r="D2364" s="23" t="s">
        <v>3450</v>
      </c>
      <c r="E2364" s="23">
        <v>1002049559</v>
      </c>
      <c r="F2364" s="23" t="s">
        <v>15</v>
      </c>
      <c r="G2364" s="23">
        <v>1079576</v>
      </c>
      <c r="H2364" s="37" t="s">
        <v>16</v>
      </c>
      <c r="I2364" s="4" t="s">
        <v>3512</v>
      </c>
      <c r="J2364" s="4" t="s">
        <v>3512</v>
      </c>
      <c r="K2364" s="24">
        <v>10630</v>
      </c>
      <c r="L2364" s="24">
        <v>10630</v>
      </c>
      <c r="M2364" s="29">
        <v>1</v>
      </c>
      <c r="N2364" s="29">
        <v>1</v>
      </c>
      <c r="O2364" s="29">
        <v>0</v>
      </c>
      <c r="P2364" s="29">
        <v>10630</v>
      </c>
      <c r="Q2364" s="29">
        <v>0</v>
      </c>
      <c r="R2364" s="28">
        <v>777285.23</v>
      </c>
      <c r="S2364" s="28">
        <v>0</v>
      </c>
      <c r="T2364" s="28">
        <v>3018787.62</v>
      </c>
      <c r="U2364" s="28">
        <v>0</v>
      </c>
      <c r="V2364" s="29">
        <v>1</v>
      </c>
      <c r="W2364" s="29">
        <v>0</v>
      </c>
      <c r="X2364" s="32">
        <f t="shared" si="540"/>
        <v>1</v>
      </c>
      <c r="Y2364" s="33">
        <f t="shared" si="541"/>
        <v>10630</v>
      </c>
      <c r="Z2364" s="33">
        <f t="shared" si="542"/>
        <v>777285.23</v>
      </c>
      <c r="AA2364" s="33">
        <f t="shared" si="543"/>
        <v>3018787.62</v>
      </c>
      <c r="AB2364" s="5">
        <v>1</v>
      </c>
      <c r="AC2364" s="6">
        <v>10633569.050000001</v>
      </c>
      <c r="AD2364" s="32">
        <v>0</v>
      </c>
      <c r="AE2364" s="67">
        <f t="shared" si="544"/>
        <v>1</v>
      </c>
      <c r="AF2364" s="70">
        <f>IF(C2364=Sheet6!$E$3,Sheet6!$E$4,IF('January 2023'!C2364=Sheet6!$F$3,Sheet6!$F$4,IF('January 2023'!C2364=Sheet6!$G$3,Sheet6!$G$4,IF('January 2023'!C2364=Sheet6!$H$3,Sheet6!$H$4,IF('January 2023'!C2364=Sheet6!$I$3,Sheet6!$I$4,IF('January 2023'!C2364=Sheet6!$J$3,Sheet6!$J$4,IF('January 2023'!C2364=Sheet6!$K$3,Sheet6!$K$4,IF('January 2023'!C2364=Sheet6!$L$3,Sheet6!$L$4))))))))</f>
        <v>0.14925084221825036</v>
      </c>
      <c r="AG2364" s="74">
        <f t="shared" si="545"/>
        <v>1</v>
      </c>
      <c r="AH2364" s="71">
        <v>0.8286</v>
      </c>
      <c r="AI2364" s="72">
        <f t="shared" si="546"/>
        <v>1</v>
      </c>
      <c r="AJ2364" s="73">
        <f t="shared" si="547"/>
        <v>1</v>
      </c>
      <c r="AK2364" s="73">
        <v>0.59410548800096008</v>
      </c>
      <c r="AL2364" s="95">
        <f t="shared" si="548"/>
        <v>1</v>
      </c>
      <c r="AM2364" s="107">
        <v>0</v>
      </c>
      <c r="AN2364" s="98">
        <f t="shared" si="549"/>
        <v>0</v>
      </c>
      <c r="AO2364" s="99" t="e">
        <f>SUMIF([1]Sheet1!$AB:$AB,E2364,[1]Sheet1!$AA:$AA)</f>
        <v>#VALUE!</v>
      </c>
      <c r="AP2364" s="100">
        <f t="shared" si="550"/>
        <v>1</v>
      </c>
      <c r="AQ2364" s="97">
        <f t="shared" si="551"/>
        <v>0</v>
      </c>
      <c r="AR2364" s="100">
        <f t="shared" si="552"/>
        <v>3.8837578581031318</v>
      </c>
      <c r="AS2364" s="101">
        <f t="shared" si="553"/>
        <v>-2.8837578581031318</v>
      </c>
      <c r="AT2364" s="100">
        <v>0.14925084221825036</v>
      </c>
      <c r="AU2364" s="108">
        <f t="shared" si="554"/>
        <v>1</v>
      </c>
    </row>
    <row r="2365" spans="1:47" hidden="1">
      <c r="A2365" s="21">
        <v>44927</v>
      </c>
      <c r="B2365" s="22" t="s">
        <v>13</v>
      </c>
      <c r="C2365" s="22" t="s">
        <v>2186</v>
      </c>
      <c r="D2365" s="22" t="s">
        <v>2424</v>
      </c>
      <c r="E2365" s="22">
        <v>1002049848</v>
      </c>
      <c r="F2365" s="23" t="s">
        <v>15</v>
      </c>
      <c r="G2365" s="22">
        <v>1079564</v>
      </c>
      <c r="H2365" s="36" t="s">
        <v>16</v>
      </c>
      <c r="I2365" s="4" t="s">
        <v>3512</v>
      </c>
      <c r="J2365" s="4" t="s">
        <v>3512</v>
      </c>
      <c r="K2365" s="24">
        <v>10518</v>
      </c>
      <c r="L2365" s="25">
        <v>10518</v>
      </c>
      <c r="M2365" s="26">
        <v>1</v>
      </c>
      <c r="N2365" s="26">
        <v>1</v>
      </c>
      <c r="O2365" s="26">
        <v>0</v>
      </c>
      <c r="P2365" s="26">
        <v>10518</v>
      </c>
      <c r="Q2365" s="26">
        <v>0</v>
      </c>
      <c r="R2365" s="27">
        <v>761808.14</v>
      </c>
      <c r="S2365" s="27">
        <v>0</v>
      </c>
      <c r="T2365" s="28">
        <v>1587096.19</v>
      </c>
      <c r="U2365" s="27">
        <v>0</v>
      </c>
      <c r="V2365" s="29">
        <v>1</v>
      </c>
      <c r="W2365" s="26">
        <v>0</v>
      </c>
      <c r="X2365" s="30">
        <f t="shared" si="540"/>
        <v>1</v>
      </c>
      <c r="Y2365" s="31">
        <f t="shared" si="541"/>
        <v>10518</v>
      </c>
      <c r="Z2365" s="31">
        <f t="shared" si="542"/>
        <v>761808.14</v>
      </c>
      <c r="AA2365" s="31">
        <f t="shared" si="543"/>
        <v>1587096.19</v>
      </c>
      <c r="AB2365" s="5">
        <v>1</v>
      </c>
      <c r="AC2365" s="6">
        <v>573020.98</v>
      </c>
      <c r="AD2365" s="30">
        <v>0</v>
      </c>
      <c r="AE2365" s="67">
        <f t="shared" si="544"/>
        <v>1</v>
      </c>
      <c r="AF2365" s="70">
        <f>IF(C2365=Sheet6!$E$3,Sheet6!$E$4,IF('January 2023'!C2365=Sheet6!$F$3,Sheet6!$F$4,IF('January 2023'!C2365=Sheet6!$G$3,Sheet6!$G$4,IF('January 2023'!C2365=Sheet6!$H$3,Sheet6!$H$4,IF('January 2023'!C2365=Sheet6!$I$3,Sheet6!$I$4,IF('January 2023'!C2365=Sheet6!$J$3,Sheet6!$J$4,IF('January 2023'!C2365=Sheet6!$K$3,Sheet6!$K$4,IF('January 2023'!C2365=Sheet6!$L$3,Sheet6!$L$4))))))))</f>
        <v>0.14925084221825036</v>
      </c>
      <c r="AG2365" s="74">
        <f t="shared" si="545"/>
        <v>1</v>
      </c>
      <c r="AH2365" s="71">
        <v>0.8286</v>
      </c>
      <c r="AI2365" s="72">
        <f t="shared" si="546"/>
        <v>1</v>
      </c>
      <c r="AJ2365" s="73">
        <f t="shared" si="547"/>
        <v>1</v>
      </c>
      <c r="AK2365" s="73">
        <v>0.59410548800096008</v>
      </c>
      <c r="AL2365" s="95">
        <f t="shared" si="548"/>
        <v>1</v>
      </c>
      <c r="AM2365" s="107">
        <v>0</v>
      </c>
      <c r="AN2365" s="98">
        <f t="shared" si="549"/>
        <v>0</v>
      </c>
      <c r="AO2365" s="99" t="e">
        <f>SUMIF([1]Sheet1!$AB:$AB,E2365,[1]Sheet1!$AA:$AA)</f>
        <v>#VALUE!</v>
      </c>
      <c r="AP2365" s="100">
        <f t="shared" si="550"/>
        <v>1</v>
      </c>
      <c r="AQ2365" s="97">
        <f t="shared" si="551"/>
        <v>0</v>
      </c>
      <c r="AR2365" s="100">
        <f t="shared" si="552"/>
        <v>2.0833279492130394</v>
      </c>
      <c r="AS2365" s="101">
        <f t="shared" si="553"/>
        <v>-1.0833279492130394</v>
      </c>
      <c r="AT2365" s="100">
        <v>0.14925084221825036</v>
      </c>
      <c r="AU2365" s="108">
        <f t="shared" si="554"/>
        <v>1</v>
      </c>
    </row>
    <row r="2366" spans="1:47" hidden="1">
      <c r="A2366" s="21">
        <v>44927</v>
      </c>
      <c r="B2366" s="23" t="s">
        <v>13</v>
      </c>
      <c r="C2366" s="23" t="s">
        <v>2186</v>
      </c>
      <c r="D2366" s="23" t="s">
        <v>2460</v>
      </c>
      <c r="E2366" s="23">
        <v>1004365992</v>
      </c>
      <c r="F2366" s="23" t="s">
        <v>15</v>
      </c>
      <c r="G2366" s="23">
        <v>1079213</v>
      </c>
      <c r="H2366" s="37" t="s">
        <v>16</v>
      </c>
      <c r="I2366" s="4" t="s">
        <v>3512</v>
      </c>
      <c r="J2366" s="4" t="s">
        <v>3512</v>
      </c>
      <c r="K2366" s="24">
        <v>10001</v>
      </c>
      <c r="L2366" s="24">
        <v>10001</v>
      </c>
      <c r="M2366" s="29">
        <v>1</v>
      </c>
      <c r="N2366" s="29">
        <v>1</v>
      </c>
      <c r="O2366" s="29">
        <v>0</v>
      </c>
      <c r="P2366" s="29">
        <v>10001</v>
      </c>
      <c r="Q2366" s="29">
        <v>0</v>
      </c>
      <c r="R2366" s="28">
        <v>724362.34</v>
      </c>
      <c r="S2366" s="28">
        <v>0</v>
      </c>
      <c r="T2366" s="28">
        <v>800000</v>
      </c>
      <c r="U2366" s="28">
        <v>0</v>
      </c>
      <c r="V2366" s="29">
        <v>1</v>
      </c>
      <c r="W2366" s="29">
        <v>0</v>
      </c>
      <c r="X2366" s="32">
        <f t="shared" si="540"/>
        <v>1</v>
      </c>
      <c r="Y2366" s="33">
        <f t="shared" si="541"/>
        <v>10001</v>
      </c>
      <c r="Z2366" s="33">
        <f t="shared" si="542"/>
        <v>724362.34</v>
      </c>
      <c r="AA2366" s="33">
        <f t="shared" si="543"/>
        <v>800000</v>
      </c>
      <c r="AB2366" s="5">
        <v>1</v>
      </c>
      <c r="AC2366" s="6">
        <v>1470494.16</v>
      </c>
      <c r="AD2366" s="32">
        <v>0</v>
      </c>
      <c r="AE2366" s="67">
        <f t="shared" si="544"/>
        <v>1</v>
      </c>
      <c r="AF2366" s="70">
        <f>IF(C2366=Sheet6!$E$3,Sheet6!$E$4,IF('January 2023'!C2366=Sheet6!$F$3,Sheet6!$F$4,IF('January 2023'!C2366=Sheet6!$G$3,Sheet6!$G$4,IF('January 2023'!C2366=Sheet6!$H$3,Sheet6!$H$4,IF('January 2023'!C2366=Sheet6!$I$3,Sheet6!$I$4,IF('January 2023'!C2366=Sheet6!$J$3,Sheet6!$J$4,IF('January 2023'!C2366=Sheet6!$K$3,Sheet6!$K$4,IF('January 2023'!C2366=Sheet6!$L$3,Sheet6!$L$4))))))))</f>
        <v>0.14925084221825036</v>
      </c>
      <c r="AG2366" s="74">
        <f t="shared" si="545"/>
        <v>1</v>
      </c>
      <c r="AH2366" s="71">
        <v>0.8286</v>
      </c>
      <c r="AI2366" s="72">
        <f t="shared" si="546"/>
        <v>1</v>
      </c>
      <c r="AJ2366" s="73">
        <f t="shared" si="547"/>
        <v>1</v>
      </c>
      <c r="AK2366" s="73">
        <v>0.59410548800096008</v>
      </c>
      <c r="AL2366" s="95">
        <f t="shared" si="548"/>
        <v>1</v>
      </c>
      <c r="AM2366" s="107">
        <v>0</v>
      </c>
      <c r="AN2366" s="98">
        <f t="shared" si="549"/>
        <v>0</v>
      </c>
      <c r="AO2366" s="99" t="e">
        <f>SUMIF([1]Sheet1!$AB:$AB,E2366,[1]Sheet1!$AA:$AA)</f>
        <v>#VALUE!</v>
      </c>
      <c r="AP2366" s="100">
        <f t="shared" si="550"/>
        <v>1</v>
      </c>
      <c r="AQ2366" s="97">
        <f t="shared" si="551"/>
        <v>0</v>
      </c>
      <c r="AR2366" s="100">
        <f t="shared" si="552"/>
        <v>1.1044196472168888</v>
      </c>
      <c r="AS2366" s="101">
        <f t="shared" si="553"/>
        <v>-0.10441964721688879</v>
      </c>
      <c r="AT2366" s="100">
        <v>0.14925084221825036</v>
      </c>
      <c r="AU2366" s="108">
        <f t="shared" si="554"/>
        <v>1</v>
      </c>
    </row>
    <row r="2367" spans="1:47" hidden="1">
      <c r="A2367" s="21">
        <v>44927</v>
      </c>
      <c r="B2367" s="22" t="s">
        <v>13</v>
      </c>
      <c r="C2367" s="22" t="s">
        <v>2186</v>
      </c>
      <c r="D2367" s="22" t="s">
        <v>2413</v>
      </c>
      <c r="E2367" s="22">
        <v>1002151426</v>
      </c>
      <c r="F2367" s="23" t="s">
        <v>15</v>
      </c>
      <c r="G2367" s="22">
        <v>1079564</v>
      </c>
      <c r="H2367" s="36" t="s">
        <v>16</v>
      </c>
      <c r="I2367" s="4" t="s">
        <v>3512</v>
      </c>
      <c r="J2367" s="4" t="s">
        <v>3512</v>
      </c>
      <c r="K2367" s="24">
        <v>9974</v>
      </c>
      <c r="L2367" s="25">
        <v>9974</v>
      </c>
      <c r="M2367" s="26">
        <v>1</v>
      </c>
      <c r="N2367" s="26">
        <v>1</v>
      </c>
      <c r="O2367" s="26">
        <v>0</v>
      </c>
      <c r="P2367" s="26">
        <v>9974</v>
      </c>
      <c r="Q2367" s="26">
        <v>0</v>
      </c>
      <c r="R2367" s="27">
        <v>722406.77</v>
      </c>
      <c r="S2367" s="27">
        <v>0</v>
      </c>
      <c r="T2367" s="28">
        <v>722406.77</v>
      </c>
      <c r="U2367" s="27">
        <v>0</v>
      </c>
      <c r="V2367" s="29">
        <v>1</v>
      </c>
      <c r="W2367" s="26">
        <v>0</v>
      </c>
      <c r="X2367" s="30">
        <f t="shared" si="540"/>
        <v>1</v>
      </c>
      <c r="Y2367" s="31">
        <f t="shared" si="541"/>
        <v>9974</v>
      </c>
      <c r="Z2367" s="31">
        <f t="shared" si="542"/>
        <v>722406.77</v>
      </c>
      <c r="AA2367" s="31">
        <f t="shared" si="543"/>
        <v>722406.77</v>
      </c>
      <c r="AB2367" s="5">
        <v>1</v>
      </c>
      <c r="AC2367" s="6">
        <v>662117.56000000006</v>
      </c>
      <c r="AD2367" s="30">
        <v>0</v>
      </c>
      <c r="AE2367" s="67">
        <f t="shared" si="544"/>
        <v>1</v>
      </c>
      <c r="AF2367" s="70">
        <f>IF(C2367=Sheet6!$E$3,Sheet6!$E$4,IF('January 2023'!C2367=Sheet6!$F$3,Sheet6!$F$4,IF('January 2023'!C2367=Sheet6!$G$3,Sheet6!$G$4,IF('January 2023'!C2367=Sheet6!$H$3,Sheet6!$H$4,IF('January 2023'!C2367=Sheet6!$I$3,Sheet6!$I$4,IF('January 2023'!C2367=Sheet6!$J$3,Sheet6!$J$4,IF('January 2023'!C2367=Sheet6!$K$3,Sheet6!$K$4,IF('January 2023'!C2367=Sheet6!$L$3,Sheet6!$L$4))))))))</f>
        <v>0.14925084221825036</v>
      </c>
      <c r="AG2367" s="74">
        <f t="shared" si="545"/>
        <v>1</v>
      </c>
      <c r="AH2367" s="71">
        <v>0.8286</v>
      </c>
      <c r="AI2367" s="72">
        <f t="shared" si="546"/>
        <v>1</v>
      </c>
      <c r="AJ2367" s="73">
        <f t="shared" si="547"/>
        <v>1</v>
      </c>
      <c r="AK2367" s="73">
        <v>0.59410548800096008</v>
      </c>
      <c r="AL2367" s="95">
        <f t="shared" si="548"/>
        <v>1</v>
      </c>
      <c r="AM2367" s="107">
        <v>0</v>
      </c>
      <c r="AN2367" s="98">
        <f t="shared" si="549"/>
        <v>0</v>
      </c>
      <c r="AO2367" s="99" t="e">
        <f>SUMIF([1]Sheet1!$AB:$AB,E2367,[1]Sheet1!$AA:$AA)</f>
        <v>#VALUE!</v>
      </c>
      <c r="AP2367" s="100">
        <f t="shared" si="550"/>
        <v>1</v>
      </c>
      <c r="AQ2367" s="97">
        <f t="shared" si="551"/>
        <v>0</v>
      </c>
      <c r="AR2367" s="100">
        <f t="shared" si="552"/>
        <v>1</v>
      </c>
      <c r="AS2367" s="101">
        <f t="shared" si="553"/>
        <v>0</v>
      </c>
      <c r="AT2367" s="100">
        <v>0.14925084221825036</v>
      </c>
      <c r="AU2367" s="108">
        <f t="shared" si="554"/>
        <v>1</v>
      </c>
    </row>
    <row r="2368" spans="1:47" hidden="1">
      <c r="A2368" s="21">
        <v>44927</v>
      </c>
      <c r="B2368" s="23" t="s">
        <v>13</v>
      </c>
      <c r="C2368" s="23" t="s">
        <v>2186</v>
      </c>
      <c r="D2368" s="23" t="s">
        <v>2431</v>
      </c>
      <c r="E2368" s="23">
        <v>1002050119</v>
      </c>
      <c r="F2368" s="23" t="s">
        <v>15</v>
      </c>
      <c r="G2368" s="23">
        <v>1079213</v>
      </c>
      <c r="H2368" s="37" t="s">
        <v>16</v>
      </c>
      <c r="I2368" s="4" t="s">
        <v>3512</v>
      </c>
      <c r="J2368" s="4" t="s">
        <v>3512</v>
      </c>
      <c r="K2368" s="24">
        <v>9674</v>
      </c>
      <c r="L2368" s="24">
        <v>9674</v>
      </c>
      <c r="M2368" s="29">
        <v>1</v>
      </c>
      <c r="N2368" s="29">
        <v>1</v>
      </c>
      <c r="O2368" s="29">
        <v>0</v>
      </c>
      <c r="P2368" s="29">
        <v>9674</v>
      </c>
      <c r="Q2368" s="29">
        <v>0</v>
      </c>
      <c r="R2368" s="28">
        <v>700678.06</v>
      </c>
      <c r="S2368" s="28">
        <v>0</v>
      </c>
      <c r="T2368" s="28">
        <v>701000</v>
      </c>
      <c r="U2368" s="28">
        <v>0</v>
      </c>
      <c r="V2368" s="29">
        <v>1</v>
      </c>
      <c r="W2368" s="29">
        <v>0</v>
      </c>
      <c r="X2368" s="32">
        <f t="shared" si="540"/>
        <v>1</v>
      </c>
      <c r="Y2368" s="33">
        <f t="shared" si="541"/>
        <v>9674</v>
      </c>
      <c r="Z2368" s="33">
        <f t="shared" si="542"/>
        <v>700678.06</v>
      </c>
      <c r="AA2368" s="33">
        <f t="shared" si="543"/>
        <v>701000</v>
      </c>
      <c r="AB2368" s="5">
        <v>1</v>
      </c>
      <c r="AC2368" s="6">
        <v>823625.38</v>
      </c>
      <c r="AD2368" s="32">
        <v>0</v>
      </c>
      <c r="AE2368" s="67">
        <f t="shared" si="544"/>
        <v>1</v>
      </c>
      <c r="AF2368" s="70">
        <f>IF(C2368=Sheet6!$E$3,Sheet6!$E$4,IF('January 2023'!C2368=Sheet6!$F$3,Sheet6!$F$4,IF('January 2023'!C2368=Sheet6!$G$3,Sheet6!$G$4,IF('January 2023'!C2368=Sheet6!$H$3,Sheet6!$H$4,IF('January 2023'!C2368=Sheet6!$I$3,Sheet6!$I$4,IF('January 2023'!C2368=Sheet6!$J$3,Sheet6!$J$4,IF('January 2023'!C2368=Sheet6!$K$3,Sheet6!$K$4,IF('January 2023'!C2368=Sheet6!$L$3,Sheet6!$L$4))))))))</f>
        <v>0.14925084221825036</v>
      </c>
      <c r="AG2368" s="74">
        <f t="shared" si="545"/>
        <v>1</v>
      </c>
      <c r="AH2368" s="71">
        <v>0.8286</v>
      </c>
      <c r="AI2368" s="72">
        <f t="shared" si="546"/>
        <v>1</v>
      </c>
      <c r="AJ2368" s="73">
        <f t="shared" si="547"/>
        <v>1</v>
      </c>
      <c r="AK2368" s="73">
        <v>0.59410548800096008</v>
      </c>
      <c r="AL2368" s="95">
        <f t="shared" si="548"/>
        <v>1</v>
      </c>
      <c r="AM2368" s="107">
        <v>0</v>
      </c>
      <c r="AN2368" s="98">
        <f t="shared" si="549"/>
        <v>0</v>
      </c>
      <c r="AO2368" s="99" t="e">
        <f>SUMIF([1]Sheet1!$AB:$AB,E2368,[1]Sheet1!$AA:$AA)</f>
        <v>#VALUE!</v>
      </c>
      <c r="AP2368" s="100">
        <f t="shared" si="550"/>
        <v>1</v>
      </c>
      <c r="AQ2368" s="97">
        <f t="shared" si="551"/>
        <v>0</v>
      </c>
      <c r="AR2368" s="100">
        <f t="shared" si="552"/>
        <v>1.0004594692175748</v>
      </c>
      <c r="AS2368" s="101">
        <f t="shared" si="553"/>
        <v>-4.5946921757478165E-4</v>
      </c>
      <c r="AT2368" s="100">
        <v>0.14925084221825036</v>
      </c>
      <c r="AU2368" s="108">
        <f t="shared" si="554"/>
        <v>1</v>
      </c>
    </row>
    <row r="2369" spans="1:47" hidden="1">
      <c r="A2369" s="21">
        <v>44927</v>
      </c>
      <c r="B2369" s="23" t="s">
        <v>13</v>
      </c>
      <c r="C2369" s="23" t="s">
        <v>2186</v>
      </c>
      <c r="D2369" s="23" t="s">
        <v>2473</v>
      </c>
      <c r="E2369" s="23">
        <v>1002049977</v>
      </c>
      <c r="F2369" s="23" t="s">
        <v>15</v>
      </c>
      <c r="G2369" s="23">
        <v>1079213</v>
      </c>
      <c r="H2369" s="37" t="s">
        <v>16</v>
      </c>
      <c r="I2369" s="4" t="s">
        <v>3512</v>
      </c>
      <c r="J2369" s="4" t="s">
        <v>3512</v>
      </c>
      <c r="K2369" s="24">
        <v>9556</v>
      </c>
      <c r="L2369" s="24">
        <v>9556</v>
      </c>
      <c r="M2369" s="29">
        <v>1</v>
      </c>
      <c r="N2369" s="29">
        <v>1</v>
      </c>
      <c r="O2369" s="29">
        <v>0</v>
      </c>
      <c r="P2369" s="29">
        <v>9556</v>
      </c>
      <c r="Q2369" s="29">
        <v>0</v>
      </c>
      <c r="R2369" s="28">
        <v>692131.44</v>
      </c>
      <c r="S2369" s="28">
        <v>0</v>
      </c>
      <c r="T2369" s="28">
        <v>692130.99</v>
      </c>
      <c r="U2369" s="28">
        <v>0</v>
      </c>
      <c r="V2369" s="29">
        <v>1</v>
      </c>
      <c r="W2369" s="29">
        <v>0</v>
      </c>
      <c r="X2369" s="32">
        <f t="shared" si="540"/>
        <v>1</v>
      </c>
      <c r="Y2369" s="33">
        <f t="shared" si="541"/>
        <v>9556</v>
      </c>
      <c r="Z2369" s="33">
        <f t="shared" si="542"/>
        <v>692131.44</v>
      </c>
      <c r="AA2369" s="33">
        <f t="shared" si="543"/>
        <v>692130.99</v>
      </c>
      <c r="AB2369" s="5">
        <v>1</v>
      </c>
      <c r="AC2369" s="6">
        <v>719504.36</v>
      </c>
      <c r="AD2369" s="32">
        <v>0</v>
      </c>
      <c r="AE2369" s="67">
        <f t="shared" si="544"/>
        <v>1</v>
      </c>
      <c r="AF2369" s="70">
        <f>IF(C2369=Sheet6!$E$3,Sheet6!$E$4,IF('January 2023'!C2369=Sheet6!$F$3,Sheet6!$F$4,IF('January 2023'!C2369=Sheet6!$G$3,Sheet6!$G$4,IF('January 2023'!C2369=Sheet6!$H$3,Sheet6!$H$4,IF('January 2023'!C2369=Sheet6!$I$3,Sheet6!$I$4,IF('January 2023'!C2369=Sheet6!$J$3,Sheet6!$J$4,IF('January 2023'!C2369=Sheet6!$K$3,Sheet6!$K$4,IF('January 2023'!C2369=Sheet6!$L$3,Sheet6!$L$4))))))))</f>
        <v>0.14925084221825036</v>
      </c>
      <c r="AG2369" s="74">
        <f t="shared" si="545"/>
        <v>1</v>
      </c>
      <c r="AH2369" s="71">
        <v>0.8286</v>
      </c>
      <c r="AI2369" s="72">
        <f t="shared" si="546"/>
        <v>1</v>
      </c>
      <c r="AJ2369" s="73">
        <f t="shared" si="547"/>
        <v>1</v>
      </c>
      <c r="AK2369" s="73">
        <v>0.59410548800096008</v>
      </c>
      <c r="AL2369" s="95">
        <f t="shared" si="548"/>
        <v>1</v>
      </c>
      <c r="AM2369" s="107">
        <v>0</v>
      </c>
      <c r="AN2369" s="98">
        <f t="shared" si="549"/>
        <v>0</v>
      </c>
      <c r="AO2369" s="99" t="e">
        <f>SUMIF([1]Sheet1!$AB:$AB,E2369,[1]Sheet1!$AA:$AA)</f>
        <v>#VALUE!</v>
      </c>
      <c r="AP2369" s="100">
        <f t="shared" si="550"/>
        <v>1</v>
      </c>
      <c r="AQ2369" s="97">
        <f t="shared" si="551"/>
        <v>0</v>
      </c>
      <c r="AR2369" s="100">
        <f t="shared" si="552"/>
        <v>0.99999934983447658</v>
      </c>
      <c r="AS2369" s="101">
        <f t="shared" si="553"/>
        <v>6.5016552341923273E-7</v>
      </c>
      <c r="AT2369" s="100">
        <v>0.14925084221825036</v>
      </c>
      <c r="AU2369" s="108">
        <f t="shared" si="554"/>
        <v>1</v>
      </c>
    </row>
    <row r="2370" spans="1:47" hidden="1">
      <c r="A2370" s="21">
        <v>44927</v>
      </c>
      <c r="B2370" s="22" t="s">
        <v>13</v>
      </c>
      <c r="C2370" s="22" t="s">
        <v>2186</v>
      </c>
      <c r="D2370" s="22" t="s">
        <v>2463</v>
      </c>
      <c r="E2370" s="22">
        <v>1002050265</v>
      </c>
      <c r="F2370" s="23" t="s">
        <v>15</v>
      </c>
      <c r="G2370" s="22">
        <v>1079564</v>
      </c>
      <c r="H2370" s="36" t="s">
        <v>16</v>
      </c>
      <c r="I2370" s="4" t="s">
        <v>3512</v>
      </c>
      <c r="J2370" s="4" t="s">
        <v>3512</v>
      </c>
      <c r="K2370" s="24">
        <v>9553</v>
      </c>
      <c r="L2370" s="25">
        <v>9553</v>
      </c>
      <c r="M2370" s="26">
        <v>1</v>
      </c>
      <c r="N2370" s="26">
        <v>1</v>
      </c>
      <c r="O2370" s="26">
        <v>0</v>
      </c>
      <c r="P2370" s="26">
        <v>9553</v>
      </c>
      <c r="Q2370" s="26">
        <v>0</v>
      </c>
      <c r="R2370" s="27">
        <v>691914.16</v>
      </c>
      <c r="S2370" s="27">
        <v>0</v>
      </c>
      <c r="T2370" s="28">
        <v>691915</v>
      </c>
      <c r="U2370" s="27">
        <v>0</v>
      </c>
      <c r="V2370" s="29">
        <v>1</v>
      </c>
      <c r="W2370" s="26">
        <v>0</v>
      </c>
      <c r="X2370" s="30">
        <f t="shared" si="540"/>
        <v>1</v>
      </c>
      <c r="Y2370" s="31">
        <f t="shared" si="541"/>
        <v>9553</v>
      </c>
      <c r="Z2370" s="31">
        <f t="shared" si="542"/>
        <v>691914.16</v>
      </c>
      <c r="AA2370" s="31">
        <f t="shared" si="543"/>
        <v>691915</v>
      </c>
      <c r="AB2370" s="5">
        <v>1</v>
      </c>
      <c r="AC2370" s="6">
        <v>815716.88</v>
      </c>
      <c r="AD2370" s="30">
        <v>0</v>
      </c>
      <c r="AE2370" s="67">
        <f t="shared" si="544"/>
        <v>1</v>
      </c>
      <c r="AF2370" s="70">
        <f>IF(C2370=Sheet6!$E$3,Sheet6!$E$4,IF('January 2023'!C2370=Sheet6!$F$3,Sheet6!$F$4,IF('January 2023'!C2370=Sheet6!$G$3,Sheet6!$G$4,IF('January 2023'!C2370=Sheet6!$H$3,Sheet6!$H$4,IF('January 2023'!C2370=Sheet6!$I$3,Sheet6!$I$4,IF('January 2023'!C2370=Sheet6!$J$3,Sheet6!$J$4,IF('January 2023'!C2370=Sheet6!$K$3,Sheet6!$K$4,IF('January 2023'!C2370=Sheet6!$L$3,Sheet6!$L$4))))))))</f>
        <v>0.14925084221825036</v>
      </c>
      <c r="AG2370" s="74">
        <f t="shared" si="545"/>
        <v>1</v>
      </c>
      <c r="AH2370" s="71">
        <v>0.8286</v>
      </c>
      <c r="AI2370" s="72">
        <f t="shared" si="546"/>
        <v>1</v>
      </c>
      <c r="AJ2370" s="73">
        <f t="shared" si="547"/>
        <v>1</v>
      </c>
      <c r="AK2370" s="73">
        <v>0.59410548800096008</v>
      </c>
      <c r="AL2370" s="95">
        <f t="shared" si="548"/>
        <v>1</v>
      </c>
      <c r="AM2370" s="107">
        <v>0</v>
      </c>
      <c r="AN2370" s="98">
        <f t="shared" si="549"/>
        <v>0</v>
      </c>
      <c r="AO2370" s="99" t="e">
        <f>SUMIF([1]Sheet1!$AB:$AB,E2370,[1]Sheet1!$AA:$AA)</f>
        <v>#VALUE!</v>
      </c>
      <c r="AP2370" s="100">
        <f t="shared" si="550"/>
        <v>1</v>
      </c>
      <c r="AQ2370" s="97">
        <f t="shared" si="551"/>
        <v>0</v>
      </c>
      <c r="AR2370" s="100">
        <f t="shared" si="552"/>
        <v>1.0000012140234273</v>
      </c>
      <c r="AS2370" s="101">
        <f t="shared" si="553"/>
        <v>-1.2140234273427808E-6</v>
      </c>
      <c r="AT2370" s="100">
        <v>0.14925084221825036</v>
      </c>
      <c r="AU2370" s="108">
        <f t="shared" si="554"/>
        <v>1</v>
      </c>
    </row>
    <row r="2371" spans="1:47" hidden="1">
      <c r="A2371" s="21">
        <v>44927</v>
      </c>
      <c r="B2371" s="23" t="s">
        <v>13</v>
      </c>
      <c r="C2371" s="23" t="s">
        <v>2186</v>
      </c>
      <c r="D2371" s="23" t="s">
        <v>2444</v>
      </c>
      <c r="E2371" s="23">
        <v>1002049586</v>
      </c>
      <c r="F2371" s="23" t="s">
        <v>15</v>
      </c>
      <c r="G2371" s="23">
        <v>1079568</v>
      </c>
      <c r="H2371" s="37" t="s">
        <v>16</v>
      </c>
      <c r="I2371" s="4" t="s">
        <v>3512</v>
      </c>
      <c r="J2371" s="4" t="s">
        <v>3512</v>
      </c>
      <c r="K2371" s="24">
        <v>9474</v>
      </c>
      <c r="L2371" s="24">
        <v>9474</v>
      </c>
      <c r="M2371" s="29">
        <v>1</v>
      </c>
      <c r="N2371" s="29">
        <v>1</v>
      </c>
      <c r="O2371" s="29">
        <v>0</v>
      </c>
      <c r="P2371" s="29">
        <v>9474</v>
      </c>
      <c r="Q2371" s="29">
        <v>0</v>
      </c>
      <c r="R2371" s="28">
        <v>692756.38</v>
      </c>
      <c r="S2371" s="28">
        <v>0</v>
      </c>
      <c r="T2371" s="28">
        <v>692756.38</v>
      </c>
      <c r="U2371" s="28">
        <v>0</v>
      </c>
      <c r="V2371" s="29">
        <v>1</v>
      </c>
      <c r="W2371" s="29">
        <v>0</v>
      </c>
      <c r="X2371" s="32">
        <f t="shared" si="540"/>
        <v>1</v>
      </c>
      <c r="Y2371" s="33">
        <f t="shared" si="541"/>
        <v>9474</v>
      </c>
      <c r="Z2371" s="33">
        <f t="shared" si="542"/>
        <v>692756.38</v>
      </c>
      <c r="AA2371" s="33">
        <f t="shared" si="543"/>
        <v>692756.38</v>
      </c>
      <c r="AB2371" s="5">
        <v>1</v>
      </c>
      <c r="AC2371" s="6">
        <v>458009.66</v>
      </c>
      <c r="AD2371" s="32">
        <v>0</v>
      </c>
      <c r="AE2371" s="67">
        <f t="shared" si="544"/>
        <v>1</v>
      </c>
      <c r="AF2371" s="70">
        <f>IF(C2371=Sheet6!$E$3,Sheet6!$E$4,IF('January 2023'!C2371=Sheet6!$F$3,Sheet6!$F$4,IF('January 2023'!C2371=Sheet6!$G$3,Sheet6!$G$4,IF('January 2023'!C2371=Sheet6!$H$3,Sheet6!$H$4,IF('January 2023'!C2371=Sheet6!$I$3,Sheet6!$I$4,IF('January 2023'!C2371=Sheet6!$J$3,Sheet6!$J$4,IF('January 2023'!C2371=Sheet6!$K$3,Sheet6!$K$4,IF('January 2023'!C2371=Sheet6!$L$3,Sheet6!$L$4))))))))</f>
        <v>0.14925084221825036</v>
      </c>
      <c r="AG2371" s="74">
        <f t="shared" si="545"/>
        <v>1</v>
      </c>
      <c r="AH2371" s="71">
        <v>0.8286</v>
      </c>
      <c r="AI2371" s="72">
        <f t="shared" si="546"/>
        <v>1</v>
      </c>
      <c r="AJ2371" s="73">
        <f t="shared" si="547"/>
        <v>1</v>
      </c>
      <c r="AK2371" s="73">
        <v>0.59410548800096008</v>
      </c>
      <c r="AL2371" s="95">
        <f t="shared" si="548"/>
        <v>1</v>
      </c>
      <c r="AM2371" s="107">
        <v>0</v>
      </c>
      <c r="AN2371" s="98">
        <f t="shared" si="549"/>
        <v>0</v>
      </c>
      <c r="AO2371" s="99" t="e">
        <f>SUMIF([1]Sheet1!$AB:$AB,E2371,[1]Sheet1!$AA:$AA)</f>
        <v>#VALUE!</v>
      </c>
      <c r="AP2371" s="100">
        <f t="shared" si="550"/>
        <v>1</v>
      </c>
      <c r="AQ2371" s="97">
        <f t="shared" si="551"/>
        <v>0</v>
      </c>
      <c r="AR2371" s="100">
        <f t="shared" si="552"/>
        <v>1</v>
      </c>
      <c r="AS2371" s="101">
        <f t="shared" si="553"/>
        <v>0</v>
      </c>
      <c r="AT2371" s="100">
        <v>0.14925084221825036</v>
      </c>
      <c r="AU2371" s="108">
        <f t="shared" si="554"/>
        <v>1</v>
      </c>
    </row>
    <row r="2372" spans="1:47" hidden="1">
      <c r="A2372" s="21">
        <v>44927</v>
      </c>
      <c r="B2372" s="23" t="s">
        <v>13</v>
      </c>
      <c r="C2372" s="23" t="s">
        <v>2186</v>
      </c>
      <c r="D2372" s="23" t="s">
        <v>2434</v>
      </c>
      <c r="E2372" s="23">
        <v>1002049982</v>
      </c>
      <c r="F2372" s="23" t="s">
        <v>15</v>
      </c>
      <c r="G2372" s="23">
        <v>1074349</v>
      </c>
      <c r="H2372" s="37" t="s">
        <v>16</v>
      </c>
      <c r="I2372" s="4" t="s">
        <v>3512</v>
      </c>
      <c r="J2372" s="4" t="s">
        <v>3512</v>
      </c>
      <c r="K2372" s="24">
        <v>9402.0767999999807</v>
      </c>
      <c r="L2372" s="24">
        <v>9402.0767999999807</v>
      </c>
      <c r="M2372" s="29">
        <v>1</v>
      </c>
      <c r="N2372" s="29">
        <v>1</v>
      </c>
      <c r="O2372" s="29">
        <v>0</v>
      </c>
      <c r="P2372" s="29">
        <v>9402</v>
      </c>
      <c r="Q2372" s="29">
        <v>0</v>
      </c>
      <c r="R2372" s="28">
        <v>680977.38</v>
      </c>
      <c r="S2372" s="28">
        <v>0</v>
      </c>
      <c r="T2372" s="28">
        <v>681647.78</v>
      </c>
      <c r="U2372" s="28">
        <v>0</v>
      </c>
      <c r="V2372" s="29">
        <v>1</v>
      </c>
      <c r="W2372" s="29">
        <v>0</v>
      </c>
      <c r="X2372" s="32">
        <f t="shared" ref="X2372:X2435" si="555">IFERROR(SUM(M2372,O2372),"")</f>
        <v>1</v>
      </c>
      <c r="Y2372" s="33">
        <f t="shared" ref="Y2372:Y2435" si="556">IFERROR(SUM(P2372:Q2372),"")</f>
        <v>9402</v>
      </c>
      <c r="Z2372" s="33">
        <f t="shared" ref="Z2372:Z2435" si="557">IFERROR(SUM(R2372:S2372),"")</f>
        <v>680977.38</v>
      </c>
      <c r="AA2372" s="33">
        <f t="shared" ref="AA2372:AA2435" si="558">IFERROR(SUM(T2372:U2372),"")</f>
        <v>681647.78</v>
      </c>
      <c r="AB2372" s="5">
        <v>1</v>
      </c>
      <c r="AC2372" s="6">
        <v>428650.16</v>
      </c>
      <c r="AD2372" s="32">
        <v>0</v>
      </c>
      <c r="AE2372" s="67">
        <f t="shared" si="544"/>
        <v>1</v>
      </c>
      <c r="AF2372" s="70">
        <f>IF(C2372=Sheet6!$E$3,Sheet6!$E$4,IF('January 2023'!C2372=Sheet6!$F$3,Sheet6!$F$4,IF('January 2023'!C2372=Sheet6!$G$3,Sheet6!$G$4,IF('January 2023'!C2372=Sheet6!$H$3,Sheet6!$H$4,IF('January 2023'!C2372=Sheet6!$I$3,Sheet6!$I$4,IF('January 2023'!C2372=Sheet6!$J$3,Sheet6!$J$4,IF('January 2023'!C2372=Sheet6!$K$3,Sheet6!$K$4,IF('January 2023'!C2372=Sheet6!$L$3,Sheet6!$L$4))))))))</f>
        <v>0.14925084221825036</v>
      </c>
      <c r="AG2372" s="74">
        <f t="shared" si="545"/>
        <v>0.99999183159193283</v>
      </c>
      <c r="AH2372" s="71">
        <v>0.8286</v>
      </c>
      <c r="AI2372" s="72">
        <f t="shared" si="546"/>
        <v>1</v>
      </c>
      <c r="AJ2372" s="73">
        <f t="shared" si="547"/>
        <v>1</v>
      </c>
      <c r="AK2372" s="73">
        <v>0.59410548800096008</v>
      </c>
      <c r="AL2372" s="95">
        <f t="shared" si="548"/>
        <v>1</v>
      </c>
      <c r="AM2372" s="107">
        <v>0</v>
      </c>
      <c r="AN2372" s="98">
        <f t="shared" si="549"/>
        <v>0</v>
      </c>
      <c r="AO2372" s="99" t="e">
        <f>SUMIF([1]Sheet1!$AB:$AB,E2372,[1]Sheet1!$AA:$AA)</f>
        <v>#VALUE!</v>
      </c>
      <c r="AP2372" s="100">
        <f t="shared" si="550"/>
        <v>1</v>
      </c>
      <c r="AQ2372" s="97">
        <f t="shared" si="551"/>
        <v>0</v>
      </c>
      <c r="AR2372" s="100">
        <f t="shared" si="552"/>
        <v>1.0009844673548483</v>
      </c>
      <c r="AS2372" s="101">
        <f t="shared" si="553"/>
        <v>-9.7629090524997686E-4</v>
      </c>
      <c r="AT2372" s="100">
        <v>0.14925084221825036</v>
      </c>
      <c r="AU2372" s="108">
        <f t="shared" si="554"/>
        <v>1</v>
      </c>
    </row>
    <row r="2373" spans="1:47" hidden="1">
      <c r="A2373" s="21">
        <v>44927</v>
      </c>
      <c r="B2373" s="23" t="s">
        <v>13</v>
      </c>
      <c r="C2373" s="23" t="s">
        <v>2186</v>
      </c>
      <c r="D2373" s="23" t="s">
        <v>2401</v>
      </c>
      <c r="E2373" s="23">
        <v>1000004014</v>
      </c>
      <c r="F2373" s="23" t="s">
        <v>15</v>
      </c>
      <c r="G2373" s="23">
        <v>1074349</v>
      </c>
      <c r="H2373" s="37" t="s">
        <v>16</v>
      </c>
      <c r="I2373" s="4" t="s">
        <v>3512</v>
      </c>
      <c r="J2373" s="4" t="s">
        <v>3512</v>
      </c>
      <c r="K2373" s="24">
        <v>9098</v>
      </c>
      <c r="L2373" s="24">
        <v>9098</v>
      </c>
      <c r="M2373" s="29">
        <v>1</v>
      </c>
      <c r="N2373" s="29">
        <v>1</v>
      </c>
      <c r="O2373" s="29">
        <v>0</v>
      </c>
      <c r="P2373" s="29">
        <v>9098</v>
      </c>
      <c r="Q2373" s="29">
        <v>0</v>
      </c>
      <c r="R2373" s="28">
        <v>665262.56000000006</v>
      </c>
      <c r="S2373" s="28">
        <v>0</v>
      </c>
      <c r="T2373" s="28">
        <v>807603.17</v>
      </c>
      <c r="U2373" s="28">
        <v>0</v>
      </c>
      <c r="V2373" s="29">
        <v>1</v>
      </c>
      <c r="W2373" s="29">
        <v>0</v>
      </c>
      <c r="X2373" s="32">
        <f t="shared" si="555"/>
        <v>1</v>
      </c>
      <c r="Y2373" s="33">
        <f t="shared" si="556"/>
        <v>9098</v>
      </c>
      <c r="Z2373" s="33">
        <f t="shared" si="557"/>
        <v>665262.56000000006</v>
      </c>
      <c r="AA2373" s="33">
        <f t="shared" si="558"/>
        <v>807603.17</v>
      </c>
      <c r="AB2373" s="5">
        <v>1</v>
      </c>
      <c r="AC2373" s="6">
        <v>836153.3</v>
      </c>
      <c r="AD2373" s="32">
        <v>0</v>
      </c>
      <c r="AE2373" s="67">
        <f t="shared" ref="AE2373:AE2436" si="559">IFERROR((AB2373/X2373),"")</f>
        <v>1</v>
      </c>
      <c r="AF2373" s="70">
        <f>IF(C2373=Sheet6!$E$3,Sheet6!$E$4,IF('January 2023'!C2373=Sheet6!$F$3,Sheet6!$F$4,IF('January 2023'!C2373=Sheet6!$G$3,Sheet6!$G$4,IF('January 2023'!C2373=Sheet6!$H$3,Sheet6!$H$4,IF('January 2023'!C2373=Sheet6!$I$3,Sheet6!$I$4,IF('January 2023'!C2373=Sheet6!$J$3,Sheet6!$J$4,IF('January 2023'!C2373=Sheet6!$K$3,Sheet6!$K$4,IF('January 2023'!C2373=Sheet6!$L$3,Sheet6!$L$4))))))))</f>
        <v>0.14925084221825036</v>
      </c>
      <c r="AG2373" s="74">
        <f t="shared" ref="AG2373:AG2436" si="560">IFERROR(Y2373/L2373,0)</f>
        <v>1</v>
      </c>
      <c r="AH2373" s="71">
        <v>0.8286</v>
      </c>
      <c r="AI2373" s="72">
        <f t="shared" ref="AI2373:AI2436" si="561">IF(AG2373&gt;AH2373,1,0)</f>
        <v>1</v>
      </c>
      <c r="AJ2373" s="73">
        <f t="shared" ref="AJ2373:AJ2436" si="562">IFERROR(AB2373/X2373,0)</f>
        <v>1</v>
      </c>
      <c r="AK2373" s="73">
        <v>0.59410548800096008</v>
      </c>
      <c r="AL2373" s="95">
        <f t="shared" ref="AL2373:AL2436" si="563">IF(AJ2373&gt;=AK2373,1,0)</f>
        <v>1</v>
      </c>
      <c r="AM2373" s="107">
        <v>0</v>
      </c>
      <c r="AN2373" s="98">
        <f t="shared" ref="AN2373:AN2436" si="564">IF(((AH2373*L2373)-(AG2373*L2373))&lt;0,0,((AH2373*L2373)-(AG2373*L2373)))</f>
        <v>0</v>
      </c>
      <c r="AO2373" s="99" t="e">
        <f>SUMIF([1]Sheet1!$AB:$AB,E2373,[1]Sheet1!$AA:$AA)</f>
        <v>#VALUE!</v>
      </c>
      <c r="AP2373" s="100">
        <f t="shared" ref="AP2373:AP2436" si="565">IF(AN2373=0,100%,IFERROR((AO2373/AN2373),""))</f>
        <v>1</v>
      </c>
      <c r="AQ2373" s="97">
        <f t="shared" ref="AQ2373:AQ2436" si="566">IF(AND(AN2373&gt;0,AP2373&gt;=100%),1,0)</f>
        <v>0</v>
      </c>
      <c r="AR2373" s="100">
        <f t="shared" ref="AR2373:AR2436" si="567">IFERROR(AA2373/Z2373,0)</f>
        <v>1.2139615522629139</v>
      </c>
      <c r="AS2373" s="101">
        <f t="shared" ref="AS2373:AS2436" si="568">1-(AR2373*AG2373)</f>
        <v>-0.21396155226291391</v>
      </c>
      <c r="AT2373" s="100">
        <v>0.14925084221825036</v>
      </c>
      <c r="AU2373" s="108">
        <f t="shared" ref="AU2373:AU2436" si="569">IF(AS2373&lt;=AT2373,1,0)</f>
        <v>1</v>
      </c>
    </row>
    <row r="2374" spans="1:47" hidden="1">
      <c r="A2374" s="21">
        <v>44927</v>
      </c>
      <c r="B2374" s="22" t="s">
        <v>13</v>
      </c>
      <c r="C2374" s="22" t="s">
        <v>2186</v>
      </c>
      <c r="D2374" s="22" t="s">
        <v>2455</v>
      </c>
      <c r="E2374" s="22">
        <v>1002049909</v>
      </c>
      <c r="F2374" s="23" t="s">
        <v>15</v>
      </c>
      <c r="G2374" s="22">
        <v>1079564</v>
      </c>
      <c r="H2374" s="36" t="s">
        <v>16</v>
      </c>
      <c r="I2374" s="4" t="s">
        <v>3512</v>
      </c>
      <c r="J2374" s="4" t="s">
        <v>3512</v>
      </c>
      <c r="K2374" s="24">
        <v>9062</v>
      </c>
      <c r="L2374" s="25">
        <v>9062</v>
      </c>
      <c r="M2374" s="26">
        <v>1</v>
      </c>
      <c r="N2374" s="26">
        <v>1</v>
      </c>
      <c r="O2374" s="26">
        <v>0</v>
      </c>
      <c r="P2374" s="26">
        <v>9062</v>
      </c>
      <c r="Q2374" s="26">
        <v>0</v>
      </c>
      <c r="R2374" s="27">
        <v>656351.52</v>
      </c>
      <c r="S2374" s="27">
        <v>0</v>
      </c>
      <c r="T2374" s="28">
        <v>656351.52</v>
      </c>
      <c r="U2374" s="27">
        <v>0</v>
      </c>
      <c r="V2374" s="29">
        <v>1</v>
      </c>
      <c r="W2374" s="26">
        <v>0</v>
      </c>
      <c r="X2374" s="30">
        <f t="shared" si="555"/>
        <v>1</v>
      </c>
      <c r="Y2374" s="31">
        <f t="shared" si="556"/>
        <v>9062</v>
      </c>
      <c r="Z2374" s="31">
        <f t="shared" si="557"/>
        <v>656351.52</v>
      </c>
      <c r="AA2374" s="31">
        <f t="shared" si="558"/>
        <v>656351.52</v>
      </c>
      <c r="AB2374" s="5">
        <v>1</v>
      </c>
      <c r="AC2374" s="6">
        <v>626024.82999999996</v>
      </c>
      <c r="AD2374" s="30">
        <v>0</v>
      </c>
      <c r="AE2374" s="67">
        <f t="shared" si="559"/>
        <v>1</v>
      </c>
      <c r="AF2374" s="70">
        <f>IF(C2374=Sheet6!$E$3,Sheet6!$E$4,IF('January 2023'!C2374=Sheet6!$F$3,Sheet6!$F$4,IF('January 2023'!C2374=Sheet6!$G$3,Sheet6!$G$4,IF('January 2023'!C2374=Sheet6!$H$3,Sheet6!$H$4,IF('January 2023'!C2374=Sheet6!$I$3,Sheet6!$I$4,IF('January 2023'!C2374=Sheet6!$J$3,Sheet6!$J$4,IF('January 2023'!C2374=Sheet6!$K$3,Sheet6!$K$4,IF('January 2023'!C2374=Sheet6!$L$3,Sheet6!$L$4))))))))</f>
        <v>0.14925084221825036</v>
      </c>
      <c r="AG2374" s="74">
        <f t="shared" si="560"/>
        <v>1</v>
      </c>
      <c r="AH2374" s="71">
        <v>0.8286</v>
      </c>
      <c r="AI2374" s="72">
        <f t="shared" si="561"/>
        <v>1</v>
      </c>
      <c r="AJ2374" s="73">
        <f t="shared" si="562"/>
        <v>1</v>
      </c>
      <c r="AK2374" s="73">
        <v>0.59410548800096008</v>
      </c>
      <c r="AL2374" s="95">
        <f t="shared" si="563"/>
        <v>1</v>
      </c>
      <c r="AM2374" s="107">
        <v>0</v>
      </c>
      <c r="AN2374" s="98">
        <f t="shared" si="564"/>
        <v>0</v>
      </c>
      <c r="AO2374" s="99" t="e">
        <f>SUMIF([1]Sheet1!$AB:$AB,E2374,[1]Sheet1!$AA:$AA)</f>
        <v>#VALUE!</v>
      </c>
      <c r="AP2374" s="100">
        <f t="shared" si="565"/>
        <v>1</v>
      </c>
      <c r="AQ2374" s="97">
        <f t="shared" si="566"/>
        <v>0</v>
      </c>
      <c r="AR2374" s="100">
        <f t="shared" si="567"/>
        <v>1</v>
      </c>
      <c r="AS2374" s="101">
        <f t="shared" si="568"/>
        <v>0</v>
      </c>
      <c r="AT2374" s="100">
        <v>0.14925084221825036</v>
      </c>
      <c r="AU2374" s="108">
        <f t="shared" si="569"/>
        <v>1</v>
      </c>
    </row>
    <row r="2375" spans="1:47" hidden="1">
      <c r="A2375" s="21">
        <v>44927</v>
      </c>
      <c r="B2375" s="22" t="s">
        <v>13</v>
      </c>
      <c r="C2375" s="22" t="s">
        <v>2186</v>
      </c>
      <c r="D2375" s="22" t="s">
        <v>2481</v>
      </c>
      <c r="E2375" s="22">
        <v>1002050092</v>
      </c>
      <c r="F2375" s="23" t="s">
        <v>15</v>
      </c>
      <c r="G2375" s="22">
        <v>1079564</v>
      </c>
      <c r="H2375" s="36" t="s">
        <v>16</v>
      </c>
      <c r="I2375" s="4" t="s">
        <v>3512</v>
      </c>
      <c r="J2375" s="4" t="s">
        <v>3512</v>
      </c>
      <c r="K2375" s="24">
        <v>8765</v>
      </c>
      <c r="L2375" s="25">
        <v>8765</v>
      </c>
      <c r="M2375" s="26">
        <v>1</v>
      </c>
      <c r="N2375" s="26">
        <v>0</v>
      </c>
      <c r="O2375" s="26">
        <v>0</v>
      </c>
      <c r="P2375" s="26">
        <v>8765</v>
      </c>
      <c r="Q2375" s="26">
        <v>0</v>
      </c>
      <c r="R2375" s="27">
        <v>634840.11</v>
      </c>
      <c r="S2375" s="27">
        <v>0</v>
      </c>
      <c r="T2375" s="28">
        <v>899600</v>
      </c>
      <c r="U2375" s="27">
        <v>0</v>
      </c>
      <c r="V2375" s="29">
        <v>1</v>
      </c>
      <c r="W2375" s="26">
        <v>0</v>
      </c>
      <c r="X2375" s="30">
        <f t="shared" si="555"/>
        <v>1</v>
      </c>
      <c r="Y2375" s="31">
        <f t="shared" si="556"/>
        <v>8765</v>
      </c>
      <c r="Z2375" s="31">
        <f t="shared" si="557"/>
        <v>634840.11</v>
      </c>
      <c r="AA2375" s="31">
        <f t="shared" si="558"/>
        <v>899600</v>
      </c>
      <c r="AB2375" s="5">
        <v>1</v>
      </c>
      <c r="AC2375" s="6">
        <v>1116174.71</v>
      </c>
      <c r="AD2375" s="30">
        <v>0</v>
      </c>
      <c r="AE2375" s="67">
        <f t="shared" si="559"/>
        <v>1</v>
      </c>
      <c r="AF2375" s="70">
        <f>IF(C2375=Sheet6!$E$3,Sheet6!$E$4,IF('January 2023'!C2375=Sheet6!$F$3,Sheet6!$F$4,IF('January 2023'!C2375=Sheet6!$G$3,Sheet6!$G$4,IF('January 2023'!C2375=Sheet6!$H$3,Sheet6!$H$4,IF('January 2023'!C2375=Sheet6!$I$3,Sheet6!$I$4,IF('January 2023'!C2375=Sheet6!$J$3,Sheet6!$J$4,IF('January 2023'!C2375=Sheet6!$K$3,Sheet6!$K$4,IF('January 2023'!C2375=Sheet6!$L$3,Sheet6!$L$4))))))))</f>
        <v>0.14925084221825036</v>
      </c>
      <c r="AG2375" s="74">
        <f t="shared" si="560"/>
        <v>1</v>
      </c>
      <c r="AH2375" s="71">
        <v>0.8286</v>
      </c>
      <c r="AI2375" s="72">
        <f t="shared" si="561"/>
        <v>1</v>
      </c>
      <c r="AJ2375" s="73">
        <f t="shared" si="562"/>
        <v>1</v>
      </c>
      <c r="AK2375" s="73">
        <v>0.59410548800096008</v>
      </c>
      <c r="AL2375" s="95">
        <f t="shared" si="563"/>
        <v>1</v>
      </c>
      <c r="AM2375" s="107">
        <v>0</v>
      </c>
      <c r="AN2375" s="98">
        <f t="shared" si="564"/>
        <v>0</v>
      </c>
      <c r="AO2375" s="99" t="e">
        <f>SUMIF([1]Sheet1!$AB:$AB,E2375,[1]Sheet1!$AA:$AA)</f>
        <v>#VALUE!</v>
      </c>
      <c r="AP2375" s="100">
        <f t="shared" si="565"/>
        <v>1</v>
      </c>
      <c r="AQ2375" s="97">
        <f t="shared" si="566"/>
        <v>0</v>
      </c>
      <c r="AR2375" s="100">
        <f t="shared" si="567"/>
        <v>1.4170497198105521</v>
      </c>
      <c r="AS2375" s="101">
        <f t="shared" si="568"/>
        <v>-0.41704971981055206</v>
      </c>
      <c r="AT2375" s="100">
        <v>0.14925084221825036</v>
      </c>
      <c r="AU2375" s="108">
        <f t="shared" si="569"/>
        <v>1</v>
      </c>
    </row>
    <row r="2376" spans="1:47" hidden="1">
      <c r="A2376" s="21">
        <v>44927</v>
      </c>
      <c r="B2376" s="22" t="s">
        <v>13</v>
      </c>
      <c r="C2376" s="22" t="s">
        <v>2186</v>
      </c>
      <c r="D2376" s="22" t="s">
        <v>2442</v>
      </c>
      <c r="E2376" s="22">
        <v>1002050177</v>
      </c>
      <c r="F2376" s="23" t="s">
        <v>15</v>
      </c>
      <c r="G2376" s="22">
        <v>1079564</v>
      </c>
      <c r="H2376" s="36" t="s">
        <v>16</v>
      </c>
      <c r="I2376" s="4" t="s">
        <v>3512</v>
      </c>
      <c r="J2376" s="4" t="s">
        <v>3512</v>
      </c>
      <c r="K2376" s="24">
        <v>8731</v>
      </c>
      <c r="L2376" s="25">
        <v>8731</v>
      </c>
      <c r="M2376" s="26">
        <v>1</v>
      </c>
      <c r="N2376" s="26">
        <v>1</v>
      </c>
      <c r="O2376" s="26">
        <v>0</v>
      </c>
      <c r="P2376" s="26">
        <v>8731</v>
      </c>
      <c r="Q2376" s="26">
        <v>0</v>
      </c>
      <c r="R2376" s="27">
        <v>632377.52999999991</v>
      </c>
      <c r="S2376" s="27">
        <v>0</v>
      </c>
      <c r="T2376" s="28">
        <v>635000</v>
      </c>
      <c r="U2376" s="27">
        <v>0</v>
      </c>
      <c r="V2376" s="29">
        <v>1</v>
      </c>
      <c r="W2376" s="26">
        <v>0</v>
      </c>
      <c r="X2376" s="30">
        <f t="shared" si="555"/>
        <v>1</v>
      </c>
      <c r="Y2376" s="31">
        <f t="shared" si="556"/>
        <v>8731</v>
      </c>
      <c r="Z2376" s="31">
        <f t="shared" si="557"/>
        <v>632377.52999999991</v>
      </c>
      <c r="AA2376" s="31">
        <f t="shared" si="558"/>
        <v>635000</v>
      </c>
      <c r="AB2376" s="5">
        <v>1</v>
      </c>
      <c r="AC2376" s="6">
        <v>502091.89</v>
      </c>
      <c r="AD2376" s="30">
        <v>0</v>
      </c>
      <c r="AE2376" s="67">
        <f t="shared" si="559"/>
        <v>1</v>
      </c>
      <c r="AF2376" s="70">
        <f>IF(C2376=Sheet6!$E$3,Sheet6!$E$4,IF('January 2023'!C2376=Sheet6!$F$3,Sheet6!$F$4,IF('January 2023'!C2376=Sheet6!$G$3,Sheet6!$G$4,IF('January 2023'!C2376=Sheet6!$H$3,Sheet6!$H$4,IF('January 2023'!C2376=Sheet6!$I$3,Sheet6!$I$4,IF('January 2023'!C2376=Sheet6!$J$3,Sheet6!$J$4,IF('January 2023'!C2376=Sheet6!$K$3,Sheet6!$K$4,IF('January 2023'!C2376=Sheet6!$L$3,Sheet6!$L$4))))))))</f>
        <v>0.14925084221825036</v>
      </c>
      <c r="AG2376" s="74">
        <f t="shared" si="560"/>
        <v>1</v>
      </c>
      <c r="AH2376" s="71">
        <v>0.8286</v>
      </c>
      <c r="AI2376" s="72">
        <f t="shared" si="561"/>
        <v>1</v>
      </c>
      <c r="AJ2376" s="73">
        <f t="shared" si="562"/>
        <v>1</v>
      </c>
      <c r="AK2376" s="73">
        <v>0.59410548800096008</v>
      </c>
      <c r="AL2376" s="95">
        <f t="shared" si="563"/>
        <v>1</v>
      </c>
      <c r="AM2376" s="107">
        <v>0</v>
      </c>
      <c r="AN2376" s="98">
        <f t="shared" si="564"/>
        <v>0</v>
      </c>
      <c r="AO2376" s="99" t="e">
        <f>SUMIF([1]Sheet1!$AB:$AB,E2376,[1]Sheet1!$AA:$AA)</f>
        <v>#VALUE!</v>
      </c>
      <c r="AP2376" s="100">
        <f t="shared" si="565"/>
        <v>1</v>
      </c>
      <c r="AQ2376" s="97">
        <f t="shared" si="566"/>
        <v>0</v>
      </c>
      <c r="AR2376" s="100">
        <f t="shared" si="567"/>
        <v>1.0041470006057933</v>
      </c>
      <c r="AS2376" s="101">
        <f t="shared" si="568"/>
        <v>-4.1470006057933162E-3</v>
      </c>
      <c r="AT2376" s="100">
        <v>0.14925084221825036</v>
      </c>
      <c r="AU2376" s="108">
        <f t="shared" si="569"/>
        <v>1</v>
      </c>
    </row>
    <row r="2377" spans="1:47" hidden="1">
      <c r="A2377" s="21">
        <v>44927</v>
      </c>
      <c r="B2377" s="22" t="s">
        <v>13</v>
      </c>
      <c r="C2377" s="22" t="s">
        <v>2186</v>
      </c>
      <c r="D2377" s="22" t="s">
        <v>2417</v>
      </c>
      <c r="E2377" s="22">
        <v>1002049658</v>
      </c>
      <c r="F2377" s="23" t="s">
        <v>15</v>
      </c>
      <c r="G2377" s="22">
        <v>1074349</v>
      </c>
      <c r="H2377" s="36" t="s">
        <v>16</v>
      </c>
      <c r="I2377" s="4" t="s">
        <v>3512</v>
      </c>
      <c r="J2377" s="4" t="s">
        <v>3512</v>
      </c>
      <c r="K2377" s="24">
        <v>8460</v>
      </c>
      <c r="L2377" s="25">
        <v>8460</v>
      </c>
      <c r="M2377" s="26">
        <v>1</v>
      </c>
      <c r="N2377" s="26">
        <v>1</v>
      </c>
      <c r="O2377" s="26">
        <v>0</v>
      </c>
      <c r="P2377" s="26">
        <v>8460</v>
      </c>
      <c r="Q2377" s="26">
        <v>0</v>
      </c>
      <c r="R2377" s="27">
        <v>618610.82999999996</v>
      </c>
      <c r="S2377" s="27">
        <v>0</v>
      </c>
      <c r="T2377" s="28">
        <v>0</v>
      </c>
      <c r="U2377" s="27">
        <v>0</v>
      </c>
      <c r="V2377" s="29">
        <v>0</v>
      </c>
      <c r="W2377" s="26">
        <v>0</v>
      </c>
      <c r="X2377" s="30">
        <f t="shared" si="555"/>
        <v>1</v>
      </c>
      <c r="Y2377" s="31">
        <f t="shared" si="556"/>
        <v>8460</v>
      </c>
      <c r="Z2377" s="31">
        <f t="shared" si="557"/>
        <v>618610.82999999996</v>
      </c>
      <c r="AA2377" s="31">
        <f t="shared" si="558"/>
        <v>0</v>
      </c>
      <c r="AB2377" s="5">
        <v>0</v>
      </c>
      <c r="AC2377" s="6">
        <v>363.45</v>
      </c>
      <c r="AD2377" s="30">
        <v>0</v>
      </c>
      <c r="AE2377" s="67">
        <f t="shared" si="559"/>
        <v>0</v>
      </c>
      <c r="AF2377" s="70">
        <f>IF(C2377=Sheet6!$E$3,Sheet6!$E$4,IF('January 2023'!C2377=Sheet6!$F$3,Sheet6!$F$4,IF('January 2023'!C2377=Sheet6!$G$3,Sheet6!$G$4,IF('January 2023'!C2377=Sheet6!$H$3,Sheet6!$H$4,IF('January 2023'!C2377=Sheet6!$I$3,Sheet6!$I$4,IF('January 2023'!C2377=Sheet6!$J$3,Sheet6!$J$4,IF('January 2023'!C2377=Sheet6!$K$3,Sheet6!$K$4,IF('January 2023'!C2377=Sheet6!$L$3,Sheet6!$L$4))))))))</f>
        <v>0.14925084221825036</v>
      </c>
      <c r="AG2377" s="74">
        <f t="shared" si="560"/>
        <v>1</v>
      </c>
      <c r="AH2377" s="71">
        <v>0.8286</v>
      </c>
      <c r="AI2377" s="72">
        <f t="shared" si="561"/>
        <v>1</v>
      </c>
      <c r="AJ2377" s="73">
        <f t="shared" si="562"/>
        <v>0</v>
      </c>
      <c r="AK2377" s="73">
        <v>0.59410548800096008</v>
      </c>
      <c r="AL2377" s="95">
        <f t="shared" si="563"/>
        <v>0</v>
      </c>
      <c r="AM2377" s="107">
        <v>0</v>
      </c>
      <c r="AN2377" s="98">
        <f t="shared" si="564"/>
        <v>0</v>
      </c>
      <c r="AO2377" s="99" t="e">
        <f>SUMIF([1]Sheet1!$AB:$AB,E2377,[1]Sheet1!$AA:$AA)</f>
        <v>#VALUE!</v>
      </c>
      <c r="AP2377" s="100">
        <f t="shared" si="565"/>
        <v>1</v>
      </c>
      <c r="AQ2377" s="97">
        <f t="shared" si="566"/>
        <v>0</v>
      </c>
      <c r="AR2377" s="100">
        <f t="shared" si="567"/>
        <v>0</v>
      </c>
      <c r="AS2377" s="101">
        <f t="shared" si="568"/>
        <v>1</v>
      </c>
      <c r="AT2377" s="100">
        <v>0.14925084221825036</v>
      </c>
      <c r="AU2377" s="108">
        <f t="shared" si="569"/>
        <v>0</v>
      </c>
    </row>
    <row r="2378" spans="1:47" hidden="1">
      <c r="A2378" s="21">
        <v>44927</v>
      </c>
      <c r="B2378" s="23" t="s">
        <v>13</v>
      </c>
      <c r="C2378" s="23" t="s">
        <v>2186</v>
      </c>
      <c r="D2378" s="23" t="s">
        <v>2412</v>
      </c>
      <c r="E2378" s="23">
        <v>1002050017</v>
      </c>
      <c r="F2378" s="23" t="s">
        <v>15</v>
      </c>
      <c r="G2378" s="23">
        <v>1074349</v>
      </c>
      <c r="H2378" s="37" t="s">
        <v>16</v>
      </c>
      <c r="I2378" s="4" t="s">
        <v>3512</v>
      </c>
      <c r="J2378" s="4" t="s">
        <v>3512</v>
      </c>
      <c r="K2378" s="24">
        <v>8422</v>
      </c>
      <c r="L2378" s="24">
        <v>8422</v>
      </c>
      <c r="M2378" s="29">
        <v>1</v>
      </c>
      <c r="N2378" s="29">
        <v>0</v>
      </c>
      <c r="O2378" s="29">
        <v>0</v>
      </c>
      <c r="P2378" s="29">
        <v>8422</v>
      </c>
      <c r="Q2378" s="29">
        <v>0</v>
      </c>
      <c r="R2378" s="28">
        <v>609996.97</v>
      </c>
      <c r="S2378" s="28">
        <v>0</v>
      </c>
      <c r="T2378" s="28">
        <v>609996.97</v>
      </c>
      <c r="U2378" s="28">
        <v>0</v>
      </c>
      <c r="V2378" s="29">
        <v>1</v>
      </c>
      <c r="W2378" s="29">
        <v>0</v>
      </c>
      <c r="X2378" s="32">
        <f t="shared" si="555"/>
        <v>1</v>
      </c>
      <c r="Y2378" s="33">
        <f t="shared" si="556"/>
        <v>8422</v>
      </c>
      <c r="Z2378" s="33">
        <f t="shared" si="557"/>
        <v>609996.97</v>
      </c>
      <c r="AA2378" s="33">
        <f t="shared" si="558"/>
        <v>609996.97</v>
      </c>
      <c r="AB2378" s="5">
        <v>1</v>
      </c>
      <c r="AC2378" s="6">
        <v>520252</v>
      </c>
      <c r="AD2378" s="32">
        <v>0</v>
      </c>
      <c r="AE2378" s="67">
        <f t="shared" si="559"/>
        <v>1</v>
      </c>
      <c r="AF2378" s="70">
        <f>IF(C2378=Sheet6!$E$3,Sheet6!$E$4,IF('January 2023'!C2378=Sheet6!$F$3,Sheet6!$F$4,IF('January 2023'!C2378=Sheet6!$G$3,Sheet6!$G$4,IF('January 2023'!C2378=Sheet6!$H$3,Sheet6!$H$4,IF('January 2023'!C2378=Sheet6!$I$3,Sheet6!$I$4,IF('January 2023'!C2378=Sheet6!$J$3,Sheet6!$J$4,IF('January 2023'!C2378=Sheet6!$K$3,Sheet6!$K$4,IF('January 2023'!C2378=Sheet6!$L$3,Sheet6!$L$4))))))))</f>
        <v>0.14925084221825036</v>
      </c>
      <c r="AG2378" s="74">
        <f t="shared" si="560"/>
        <v>1</v>
      </c>
      <c r="AH2378" s="71">
        <v>0.8286</v>
      </c>
      <c r="AI2378" s="72">
        <f t="shared" si="561"/>
        <v>1</v>
      </c>
      <c r="AJ2378" s="73">
        <f t="shared" si="562"/>
        <v>1</v>
      </c>
      <c r="AK2378" s="73">
        <v>0.59410548800096008</v>
      </c>
      <c r="AL2378" s="95">
        <f t="shared" si="563"/>
        <v>1</v>
      </c>
      <c r="AM2378" s="107">
        <v>0</v>
      </c>
      <c r="AN2378" s="98">
        <f t="shared" si="564"/>
        <v>0</v>
      </c>
      <c r="AO2378" s="99" t="e">
        <f>SUMIF([1]Sheet1!$AB:$AB,E2378,[1]Sheet1!$AA:$AA)</f>
        <v>#VALUE!</v>
      </c>
      <c r="AP2378" s="100">
        <f t="shared" si="565"/>
        <v>1</v>
      </c>
      <c r="AQ2378" s="97">
        <f t="shared" si="566"/>
        <v>0</v>
      </c>
      <c r="AR2378" s="100">
        <f t="shared" si="567"/>
        <v>1</v>
      </c>
      <c r="AS2378" s="101">
        <f t="shared" si="568"/>
        <v>0</v>
      </c>
      <c r="AT2378" s="100">
        <v>0.14925084221825036</v>
      </c>
      <c r="AU2378" s="108">
        <f t="shared" si="569"/>
        <v>1</v>
      </c>
    </row>
    <row r="2379" spans="1:47" hidden="1">
      <c r="A2379" s="21">
        <v>44927</v>
      </c>
      <c r="B2379" s="22" t="s">
        <v>13</v>
      </c>
      <c r="C2379" s="22" t="s">
        <v>2186</v>
      </c>
      <c r="D2379" s="22" t="s">
        <v>2564</v>
      </c>
      <c r="E2379" s="22">
        <v>1002049974</v>
      </c>
      <c r="F2379" s="23" t="s">
        <v>15</v>
      </c>
      <c r="G2379" s="22">
        <v>1069446</v>
      </c>
      <c r="H2379" s="36" t="s">
        <v>16</v>
      </c>
      <c r="I2379" s="4" t="s">
        <v>3512</v>
      </c>
      <c r="J2379" s="4" t="s">
        <v>3512</v>
      </c>
      <c r="K2379" s="24">
        <v>8230</v>
      </c>
      <c r="L2379" s="25">
        <v>8230</v>
      </c>
      <c r="M2379" s="26">
        <v>1</v>
      </c>
      <c r="N2379" s="26">
        <v>1</v>
      </c>
      <c r="O2379" s="26">
        <v>0</v>
      </c>
      <c r="P2379" s="26">
        <v>8230</v>
      </c>
      <c r="Q2379" s="26">
        <v>0</v>
      </c>
      <c r="R2379" s="27">
        <v>601792.79999999993</v>
      </c>
      <c r="S2379" s="27">
        <v>0</v>
      </c>
      <c r="T2379" s="28">
        <v>601792.80000000005</v>
      </c>
      <c r="U2379" s="27">
        <v>0</v>
      </c>
      <c r="V2379" s="29">
        <v>1</v>
      </c>
      <c r="W2379" s="26">
        <v>0</v>
      </c>
      <c r="X2379" s="30">
        <f t="shared" si="555"/>
        <v>1</v>
      </c>
      <c r="Y2379" s="31">
        <f t="shared" si="556"/>
        <v>8230</v>
      </c>
      <c r="Z2379" s="31">
        <f t="shared" si="557"/>
        <v>601792.79999999993</v>
      </c>
      <c r="AA2379" s="31">
        <f t="shared" si="558"/>
        <v>601792.80000000005</v>
      </c>
      <c r="AB2379" s="5">
        <v>1</v>
      </c>
      <c r="AC2379" s="6">
        <v>389582.24</v>
      </c>
      <c r="AD2379" s="30">
        <v>0</v>
      </c>
      <c r="AE2379" s="67">
        <f t="shared" si="559"/>
        <v>1</v>
      </c>
      <c r="AF2379" s="70">
        <f>IF(C2379=Sheet6!$E$3,Sheet6!$E$4,IF('January 2023'!C2379=Sheet6!$F$3,Sheet6!$F$4,IF('January 2023'!C2379=Sheet6!$G$3,Sheet6!$G$4,IF('January 2023'!C2379=Sheet6!$H$3,Sheet6!$H$4,IF('January 2023'!C2379=Sheet6!$I$3,Sheet6!$I$4,IF('January 2023'!C2379=Sheet6!$J$3,Sheet6!$J$4,IF('January 2023'!C2379=Sheet6!$K$3,Sheet6!$K$4,IF('January 2023'!C2379=Sheet6!$L$3,Sheet6!$L$4))))))))</f>
        <v>0.14925084221825036</v>
      </c>
      <c r="AG2379" s="74">
        <f t="shared" si="560"/>
        <v>1</v>
      </c>
      <c r="AH2379" s="71">
        <v>0.8286</v>
      </c>
      <c r="AI2379" s="72">
        <f t="shared" si="561"/>
        <v>1</v>
      </c>
      <c r="AJ2379" s="73">
        <f t="shared" si="562"/>
        <v>1</v>
      </c>
      <c r="AK2379" s="73">
        <v>0.59410548800096008</v>
      </c>
      <c r="AL2379" s="95">
        <f t="shared" si="563"/>
        <v>1</v>
      </c>
      <c r="AM2379" s="107">
        <v>0</v>
      </c>
      <c r="AN2379" s="98">
        <f t="shared" si="564"/>
        <v>0</v>
      </c>
      <c r="AO2379" s="99" t="e">
        <f>SUMIF([1]Sheet1!$AB:$AB,E2379,[1]Sheet1!$AA:$AA)</f>
        <v>#VALUE!</v>
      </c>
      <c r="AP2379" s="100">
        <f t="shared" si="565"/>
        <v>1</v>
      </c>
      <c r="AQ2379" s="97">
        <f t="shared" si="566"/>
        <v>0</v>
      </c>
      <c r="AR2379" s="100">
        <f t="shared" si="567"/>
        <v>1.0000000000000002</v>
      </c>
      <c r="AS2379" s="101">
        <f t="shared" si="568"/>
        <v>0</v>
      </c>
      <c r="AT2379" s="100">
        <v>0.14925084221825036</v>
      </c>
      <c r="AU2379" s="108">
        <f t="shared" si="569"/>
        <v>1</v>
      </c>
    </row>
    <row r="2380" spans="1:47" hidden="1">
      <c r="A2380" s="21">
        <v>44927</v>
      </c>
      <c r="B2380" s="23" t="s">
        <v>13</v>
      </c>
      <c r="C2380" s="23" t="s">
        <v>2186</v>
      </c>
      <c r="D2380" s="23" t="s">
        <v>2465</v>
      </c>
      <c r="E2380" s="23">
        <v>1002050164</v>
      </c>
      <c r="F2380" s="23" t="s">
        <v>15</v>
      </c>
      <c r="G2380" s="23">
        <v>1074349</v>
      </c>
      <c r="H2380" s="37" t="s">
        <v>16</v>
      </c>
      <c r="I2380" s="4" t="s">
        <v>3512</v>
      </c>
      <c r="J2380" s="4" t="s">
        <v>3512</v>
      </c>
      <c r="K2380" s="24">
        <v>8112</v>
      </c>
      <c r="L2380" s="24">
        <v>8112</v>
      </c>
      <c r="M2380" s="29">
        <v>1</v>
      </c>
      <c r="N2380" s="29">
        <v>0</v>
      </c>
      <c r="O2380" s="29">
        <v>0</v>
      </c>
      <c r="P2380" s="29">
        <v>8112</v>
      </c>
      <c r="Q2380" s="29">
        <v>0</v>
      </c>
      <c r="R2380" s="28">
        <v>587543.99</v>
      </c>
      <c r="S2380" s="28">
        <v>0</v>
      </c>
      <c r="T2380" s="28">
        <v>587543.99</v>
      </c>
      <c r="U2380" s="28">
        <v>0</v>
      </c>
      <c r="V2380" s="29">
        <v>1</v>
      </c>
      <c r="W2380" s="29">
        <v>0</v>
      </c>
      <c r="X2380" s="32">
        <f t="shared" si="555"/>
        <v>1</v>
      </c>
      <c r="Y2380" s="33">
        <f t="shared" si="556"/>
        <v>8112</v>
      </c>
      <c r="Z2380" s="33">
        <f t="shared" si="557"/>
        <v>587543.99</v>
      </c>
      <c r="AA2380" s="33">
        <f t="shared" si="558"/>
        <v>587543.99</v>
      </c>
      <c r="AB2380" s="5">
        <v>1</v>
      </c>
      <c r="AC2380" s="6">
        <v>500678.94</v>
      </c>
      <c r="AD2380" s="32">
        <v>0</v>
      </c>
      <c r="AE2380" s="67">
        <f t="shared" si="559"/>
        <v>1</v>
      </c>
      <c r="AF2380" s="70">
        <f>IF(C2380=Sheet6!$E$3,Sheet6!$E$4,IF('January 2023'!C2380=Sheet6!$F$3,Sheet6!$F$4,IF('January 2023'!C2380=Sheet6!$G$3,Sheet6!$G$4,IF('January 2023'!C2380=Sheet6!$H$3,Sheet6!$H$4,IF('January 2023'!C2380=Sheet6!$I$3,Sheet6!$I$4,IF('January 2023'!C2380=Sheet6!$J$3,Sheet6!$J$4,IF('January 2023'!C2380=Sheet6!$K$3,Sheet6!$K$4,IF('January 2023'!C2380=Sheet6!$L$3,Sheet6!$L$4))))))))</f>
        <v>0.14925084221825036</v>
      </c>
      <c r="AG2380" s="74">
        <f t="shared" si="560"/>
        <v>1</v>
      </c>
      <c r="AH2380" s="71">
        <v>0.8286</v>
      </c>
      <c r="AI2380" s="72">
        <f t="shared" si="561"/>
        <v>1</v>
      </c>
      <c r="AJ2380" s="73">
        <f t="shared" si="562"/>
        <v>1</v>
      </c>
      <c r="AK2380" s="73">
        <v>0.59410548800096008</v>
      </c>
      <c r="AL2380" s="95">
        <f t="shared" si="563"/>
        <v>1</v>
      </c>
      <c r="AM2380" s="107">
        <v>0</v>
      </c>
      <c r="AN2380" s="98">
        <f t="shared" si="564"/>
        <v>0</v>
      </c>
      <c r="AO2380" s="99" t="e">
        <f>SUMIF([1]Sheet1!$AB:$AB,E2380,[1]Sheet1!$AA:$AA)</f>
        <v>#VALUE!</v>
      </c>
      <c r="AP2380" s="100">
        <f t="shared" si="565"/>
        <v>1</v>
      </c>
      <c r="AQ2380" s="97">
        <f t="shared" si="566"/>
        <v>0</v>
      </c>
      <c r="AR2380" s="100">
        <f t="shared" si="567"/>
        <v>1</v>
      </c>
      <c r="AS2380" s="101">
        <f t="shared" si="568"/>
        <v>0</v>
      </c>
      <c r="AT2380" s="100">
        <v>0.14925084221825036</v>
      </c>
      <c r="AU2380" s="108">
        <f t="shared" si="569"/>
        <v>1</v>
      </c>
    </row>
    <row r="2381" spans="1:47" hidden="1">
      <c r="A2381" s="21">
        <v>44927</v>
      </c>
      <c r="B2381" s="22" t="s">
        <v>13</v>
      </c>
      <c r="C2381" s="22" t="s">
        <v>2186</v>
      </c>
      <c r="D2381" s="22" t="s">
        <v>2430</v>
      </c>
      <c r="E2381" s="22">
        <v>1002050087</v>
      </c>
      <c r="F2381" s="23" t="s">
        <v>15</v>
      </c>
      <c r="G2381" s="22">
        <v>1069446</v>
      </c>
      <c r="H2381" s="36" t="s">
        <v>16</v>
      </c>
      <c r="I2381" s="4" t="s">
        <v>3512</v>
      </c>
      <c r="J2381" s="4" t="s">
        <v>3512</v>
      </c>
      <c r="K2381" s="24">
        <v>8086</v>
      </c>
      <c r="L2381" s="25">
        <v>8086</v>
      </c>
      <c r="M2381" s="26">
        <v>1</v>
      </c>
      <c r="N2381" s="26">
        <v>1</v>
      </c>
      <c r="O2381" s="26">
        <v>0</v>
      </c>
      <c r="P2381" s="26">
        <v>8080</v>
      </c>
      <c r="Q2381" s="26">
        <v>0</v>
      </c>
      <c r="R2381" s="27">
        <v>590824.52</v>
      </c>
      <c r="S2381" s="27">
        <v>0</v>
      </c>
      <c r="T2381" s="28">
        <v>590824.52</v>
      </c>
      <c r="U2381" s="27">
        <v>0</v>
      </c>
      <c r="V2381" s="29">
        <v>1</v>
      </c>
      <c r="W2381" s="26">
        <v>0</v>
      </c>
      <c r="X2381" s="30">
        <f t="shared" si="555"/>
        <v>1</v>
      </c>
      <c r="Y2381" s="31">
        <f t="shared" si="556"/>
        <v>8080</v>
      </c>
      <c r="Z2381" s="31">
        <f t="shared" si="557"/>
        <v>590824.52</v>
      </c>
      <c r="AA2381" s="31">
        <f t="shared" si="558"/>
        <v>590824.52</v>
      </c>
      <c r="AB2381" s="5">
        <v>1</v>
      </c>
      <c r="AC2381" s="6">
        <v>393027.1</v>
      </c>
      <c r="AD2381" s="30">
        <v>0</v>
      </c>
      <c r="AE2381" s="67">
        <f t="shared" si="559"/>
        <v>1</v>
      </c>
      <c r="AF2381" s="70">
        <f>IF(C2381=Sheet6!$E$3,Sheet6!$E$4,IF('January 2023'!C2381=Sheet6!$F$3,Sheet6!$F$4,IF('January 2023'!C2381=Sheet6!$G$3,Sheet6!$G$4,IF('January 2023'!C2381=Sheet6!$H$3,Sheet6!$H$4,IF('January 2023'!C2381=Sheet6!$I$3,Sheet6!$I$4,IF('January 2023'!C2381=Sheet6!$J$3,Sheet6!$J$4,IF('January 2023'!C2381=Sheet6!$K$3,Sheet6!$K$4,IF('January 2023'!C2381=Sheet6!$L$3,Sheet6!$L$4))))))))</f>
        <v>0.14925084221825036</v>
      </c>
      <c r="AG2381" s="74">
        <f t="shared" si="560"/>
        <v>0.99925797674993821</v>
      </c>
      <c r="AH2381" s="71">
        <v>0.8286</v>
      </c>
      <c r="AI2381" s="72">
        <f t="shared" si="561"/>
        <v>1</v>
      </c>
      <c r="AJ2381" s="73">
        <f t="shared" si="562"/>
        <v>1</v>
      </c>
      <c r="AK2381" s="73">
        <v>0.59410548800096008</v>
      </c>
      <c r="AL2381" s="95">
        <f t="shared" si="563"/>
        <v>1</v>
      </c>
      <c r="AM2381" s="107">
        <v>0</v>
      </c>
      <c r="AN2381" s="98">
        <f t="shared" si="564"/>
        <v>0</v>
      </c>
      <c r="AO2381" s="99" t="e">
        <f>SUMIF([1]Sheet1!$AB:$AB,E2381,[1]Sheet1!$AA:$AA)</f>
        <v>#VALUE!</v>
      </c>
      <c r="AP2381" s="100">
        <f t="shared" si="565"/>
        <v>1</v>
      </c>
      <c r="AQ2381" s="97">
        <f t="shared" si="566"/>
        <v>0</v>
      </c>
      <c r="AR2381" s="100">
        <f t="shared" si="567"/>
        <v>1</v>
      </c>
      <c r="AS2381" s="101">
        <f t="shared" si="568"/>
        <v>7.4202325006178516E-4</v>
      </c>
      <c r="AT2381" s="100">
        <v>0.14925084221825036</v>
      </c>
      <c r="AU2381" s="108">
        <f t="shared" si="569"/>
        <v>1</v>
      </c>
    </row>
    <row r="2382" spans="1:47" hidden="1">
      <c r="A2382" s="21">
        <v>44927</v>
      </c>
      <c r="B2382" s="22" t="s">
        <v>13</v>
      </c>
      <c r="C2382" s="22" t="s">
        <v>2186</v>
      </c>
      <c r="D2382" s="22" t="s">
        <v>2451</v>
      </c>
      <c r="E2382" s="22">
        <v>1002050133</v>
      </c>
      <c r="F2382" s="23" t="s">
        <v>15</v>
      </c>
      <c r="G2382" s="22">
        <v>1079213</v>
      </c>
      <c r="H2382" s="36" t="s">
        <v>16</v>
      </c>
      <c r="I2382" s="4" t="s">
        <v>3512</v>
      </c>
      <c r="J2382" s="4" t="s">
        <v>3512</v>
      </c>
      <c r="K2382" s="24">
        <v>7761</v>
      </c>
      <c r="L2382" s="25">
        <v>7761</v>
      </c>
      <c r="M2382" s="26">
        <v>1</v>
      </c>
      <c r="N2382" s="26">
        <v>1</v>
      </c>
      <c r="O2382" s="26">
        <v>0</v>
      </c>
      <c r="P2382" s="26">
        <v>7761</v>
      </c>
      <c r="Q2382" s="26">
        <v>0</v>
      </c>
      <c r="R2382" s="27">
        <v>562121.39999999991</v>
      </c>
      <c r="S2382" s="27">
        <v>0</v>
      </c>
      <c r="T2382" s="28">
        <v>562121.4</v>
      </c>
      <c r="U2382" s="27">
        <v>0</v>
      </c>
      <c r="V2382" s="29">
        <v>1</v>
      </c>
      <c r="W2382" s="26">
        <v>0</v>
      </c>
      <c r="X2382" s="30">
        <f t="shared" si="555"/>
        <v>1</v>
      </c>
      <c r="Y2382" s="31">
        <f t="shared" si="556"/>
        <v>7761</v>
      </c>
      <c r="Z2382" s="31">
        <f t="shared" si="557"/>
        <v>562121.39999999991</v>
      </c>
      <c r="AA2382" s="31">
        <f t="shared" si="558"/>
        <v>562121.4</v>
      </c>
      <c r="AB2382" s="5">
        <v>1</v>
      </c>
      <c r="AC2382" s="6">
        <v>718331.39</v>
      </c>
      <c r="AD2382" s="30">
        <v>0</v>
      </c>
      <c r="AE2382" s="67">
        <f t="shared" si="559"/>
        <v>1</v>
      </c>
      <c r="AF2382" s="70">
        <f>IF(C2382=Sheet6!$E$3,Sheet6!$E$4,IF('January 2023'!C2382=Sheet6!$F$3,Sheet6!$F$4,IF('January 2023'!C2382=Sheet6!$G$3,Sheet6!$G$4,IF('January 2023'!C2382=Sheet6!$H$3,Sheet6!$H$4,IF('January 2023'!C2382=Sheet6!$I$3,Sheet6!$I$4,IF('January 2023'!C2382=Sheet6!$J$3,Sheet6!$J$4,IF('January 2023'!C2382=Sheet6!$K$3,Sheet6!$K$4,IF('January 2023'!C2382=Sheet6!$L$3,Sheet6!$L$4))))))))</f>
        <v>0.14925084221825036</v>
      </c>
      <c r="AG2382" s="74">
        <f t="shared" si="560"/>
        <v>1</v>
      </c>
      <c r="AH2382" s="71">
        <v>0.8286</v>
      </c>
      <c r="AI2382" s="72">
        <f t="shared" si="561"/>
        <v>1</v>
      </c>
      <c r="AJ2382" s="73">
        <f t="shared" si="562"/>
        <v>1</v>
      </c>
      <c r="AK2382" s="73">
        <v>0.59410548800096008</v>
      </c>
      <c r="AL2382" s="95">
        <f t="shared" si="563"/>
        <v>1</v>
      </c>
      <c r="AM2382" s="107">
        <v>0</v>
      </c>
      <c r="AN2382" s="98">
        <f t="shared" si="564"/>
        <v>0</v>
      </c>
      <c r="AO2382" s="99" t="e">
        <f>SUMIF([1]Sheet1!$AB:$AB,E2382,[1]Sheet1!$AA:$AA)</f>
        <v>#VALUE!</v>
      </c>
      <c r="AP2382" s="100">
        <f t="shared" si="565"/>
        <v>1</v>
      </c>
      <c r="AQ2382" s="97">
        <f t="shared" si="566"/>
        <v>0</v>
      </c>
      <c r="AR2382" s="100">
        <f t="shared" si="567"/>
        <v>1.0000000000000002</v>
      </c>
      <c r="AS2382" s="101">
        <f t="shared" si="568"/>
        <v>0</v>
      </c>
      <c r="AT2382" s="100">
        <v>0.14925084221825036</v>
      </c>
      <c r="AU2382" s="108">
        <f t="shared" si="569"/>
        <v>1</v>
      </c>
    </row>
    <row r="2383" spans="1:47" hidden="1">
      <c r="A2383" s="21">
        <v>44927</v>
      </c>
      <c r="B2383" s="23" t="s">
        <v>13</v>
      </c>
      <c r="C2383" s="23" t="s">
        <v>2186</v>
      </c>
      <c r="D2383" s="23" t="s">
        <v>2486</v>
      </c>
      <c r="E2383" s="23">
        <v>1002049983</v>
      </c>
      <c r="F2383" s="23" t="s">
        <v>15</v>
      </c>
      <c r="G2383" s="23">
        <v>1074349</v>
      </c>
      <c r="H2383" s="37" t="s">
        <v>16</v>
      </c>
      <c r="I2383" s="4" t="s">
        <v>3512</v>
      </c>
      <c r="J2383" s="4" t="s">
        <v>3512</v>
      </c>
      <c r="K2383" s="24">
        <v>7755</v>
      </c>
      <c r="L2383" s="24">
        <v>7755</v>
      </c>
      <c r="M2383" s="29">
        <v>1</v>
      </c>
      <c r="N2383" s="29">
        <v>1</v>
      </c>
      <c r="O2383" s="29">
        <v>0</v>
      </c>
      <c r="P2383" s="29">
        <v>7755</v>
      </c>
      <c r="Q2383" s="29">
        <v>0</v>
      </c>
      <c r="R2383" s="28">
        <v>561686.82999999996</v>
      </c>
      <c r="S2383" s="28">
        <v>0</v>
      </c>
      <c r="T2383" s="28">
        <v>561600</v>
      </c>
      <c r="U2383" s="28">
        <v>0</v>
      </c>
      <c r="V2383" s="29">
        <v>1</v>
      </c>
      <c r="W2383" s="29">
        <v>0</v>
      </c>
      <c r="X2383" s="32">
        <f t="shared" si="555"/>
        <v>1</v>
      </c>
      <c r="Y2383" s="33">
        <f t="shared" si="556"/>
        <v>7755</v>
      </c>
      <c r="Z2383" s="33">
        <f t="shared" si="557"/>
        <v>561686.82999999996</v>
      </c>
      <c r="AA2383" s="33">
        <f t="shared" si="558"/>
        <v>561600</v>
      </c>
      <c r="AB2383" s="5">
        <v>1</v>
      </c>
      <c r="AC2383" s="6">
        <v>417385.36</v>
      </c>
      <c r="AD2383" s="32">
        <v>0</v>
      </c>
      <c r="AE2383" s="67">
        <f t="shared" si="559"/>
        <v>1</v>
      </c>
      <c r="AF2383" s="70">
        <f>IF(C2383=Sheet6!$E$3,Sheet6!$E$4,IF('January 2023'!C2383=Sheet6!$F$3,Sheet6!$F$4,IF('January 2023'!C2383=Sheet6!$G$3,Sheet6!$G$4,IF('January 2023'!C2383=Sheet6!$H$3,Sheet6!$H$4,IF('January 2023'!C2383=Sheet6!$I$3,Sheet6!$I$4,IF('January 2023'!C2383=Sheet6!$J$3,Sheet6!$J$4,IF('January 2023'!C2383=Sheet6!$K$3,Sheet6!$K$4,IF('January 2023'!C2383=Sheet6!$L$3,Sheet6!$L$4))))))))</f>
        <v>0.14925084221825036</v>
      </c>
      <c r="AG2383" s="74">
        <f t="shared" si="560"/>
        <v>1</v>
      </c>
      <c r="AH2383" s="71">
        <v>0.8286</v>
      </c>
      <c r="AI2383" s="72">
        <f t="shared" si="561"/>
        <v>1</v>
      </c>
      <c r="AJ2383" s="73">
        <f t="shared" si="562"/>
        <v>1</v>
      </c>
      <c r="AK2383" s="73">
        <v>0.59410548800096008</v>
      </c>
      <c r="AL2383" s="95">
        <f t="shared" si="563"/>
        <v>1</v>
      </c>
      <c r="AM2383" s="107">
        <v>0</v>
      </c>
      <c r="AN2383" s="98">
        <f t="shared" si="564"/>
        <v>0</v>
      </c>
      <c r="AO2383" s="99" t="e">
        <f>SUMIF([1]Sheet1!$AB:$AB,E2383,[1]Sheet1!$AA:$AA)</f>
        <v>#VALUE!</v>
      </c>
      <c r="AP2383" s="100">
        <f t="shared" si="565"/>
        <v>1</v>
      </c>
      <c r="AQ2383" s="97">
        <f t="shared" si="566"/>
        <v>0</v>
      </c>
      <c r="AR2383" s="100">
        <f t="shared" si="567"/>
        <v>0.99984541207775879</v>
      </c>
      <c r="AS2383" s="101">
        <f t="shared" si="568"/>
        <v>1.5458792224121165E-4</v>
      </c>
      <c r="AT2383" s="100">
        <v>0.14925084221825036</v>
      </c>
      <c r="AU2383" s="108">
        <f t="shared" si="569"/>
        <v>1</v>
      </c>
    </row>
    <row r="2384" spans="1:47" hidden="1">
      <c r="A2384" s="21">
        <v>44927</v>
      </c>
      <c r="B2384" s="22" t="s">
        <v>13</v>
      </c>
      <c r="C2384" s="22" t="s">
        <v>2186</v>
      </c>
      <c r="D2384" s="22" t="s">
        <v>2563</v>
      </c>
      <c r="E2384" s="22">
        <v>1004938908</v>
      </c>
      <c r="F2384" s="23" t="s">
        <v>15</v>
      </c>
      <c r="G2384" s="22">
        <v>1079213</v>
      </c>
      <c r="H2384" s="36" t="s">
        <v>16</v>
      </c>
      <c r="I2384" s="4" t="s">
        <v>3512</v>
      </c>
      <c r="J2384" s="4" t="s">
        <v>3512</v>
      </c>
      <c r="K2384" s="24">
        <v>7700</v>
      </c>
      <c r="L2384" s="25">
        <v>7700</v>
      </c>
      <c r="M2384" s="26">
        <v>1</v>
      </c>
      <c r="N2384" s="26">
        <v>1</v>
      </c>
      <c r="O2384" s="26">
        <v>0</v>
      </c>
      <c r="P2384" s="26">
        <v>7700</v>
      </c>
      <c r="Q2384" s="26">
        <v>0</v>
      </c>
      <c r="R2384" s="27">
        <v>557703.24</v>
      </c>
      <c r="S2384" s="27">
        <v>0</v>
      </c>
      <c r="T2384" s="28">
        <v>557703.24</v>
      </c>
      <c r="U2384" s="27">
        <v>0</v>
      </c>
      <c r="V2384" s="29">
        <v>1</v>
      </c>
      <c r="W2384" s="26">
        <v>0</v>
      </c>
      <c r="X2384" s="30">
        <f t="shared" si="555"/>
        <v>1</v>
      </c>
      <c r="Y2384" s="31">
        <f t="shared" si="556"/>
        <v>7700</v>
      </c>
      <c r="Z2384" s="31">
        <f t="shared" si="557"/>
        <v>557703.24</v>
      </c>
      <c r="AA2384" s="31">
        <f t="shared" si="558"/>
        <v>557703.24</v>
      </c>
      <c r="AB2384" s="5">
        <v>1</v>
      </c>
      <c r="AC2384" s="6">
        <v>352863.17</v>
      </c>
      <c r="AD2384" s="30">
        <v>0</v>
      </c>
      <c r="AE2384" s="67">
        <f t="shared" si="559"/>
        <v>1</v>
      </c>
      <c r="AF2384" s="70">
        <f>IF(C2384=Sheet6!$E$3,Sheet6!$E$4,IF('January 2023'!C2384=Sheet6!$F$3,Sheet6!$F$4,IF('January 2023'!C2384=Sheet6!$G$3,Sheet6!$G$4,IF('January 2023'!C2384=Sheet6!$H$3,Sheet6!$H$4,IF('January 2023'!C2384=Sheet6!$I$3,Sheet6!$I$4,IF('January 2023'!C2384=Sheet6!$J$3,Sheet6!$J$4,IF('January 2023'!C2384=Sheet6!$K$3,Sheet6!$K$4,IF('January 2023'!C2384=Sheet6!$L$3,Sheet6!$L$4))))))))</f>
        <v>0.14925084221825036</v>
      </c>
      <c r="AG2384" s="74">
        <f t="shared" si="560"/>
        <v>1</v>
      </c>
      <c r="AH2384" s="71">
        <v>0.8286</v>
      </c>
      <c r="AI2384" s="72">
        <f t="shared" si="561"/>
        <v>1</v>
      </c>
      <c r="AJ2384" s="73">
        <f t="shared" si="562"/>
        <v>1</v>
      </c>
      <c r="AK2384" s="73">
        <v>0.59410548800096008</v>
      </c>
      <c r="AL2384" s="95">
        <f t="shared" si="563"/>
        <v>1</v>
      </c>
      <c r="AM2384" s="107">
        <v>0</v>
      </c>
      <c r="AN2384" s="98">
        <f t="shared" si="564"/>
        <v>0</v>
      </c>
      <c r="AO2384" s="99" t="e">
        <f>SUMIF([1]Sheet1!$AB:$AB,E2384,[1]Sheet1!$AA:$AA)</f>
        <v>#VALUE!</v>
      </c>
      <c r="AP2384" s="100">
        <f t="shared" si="565"/>
        <v>1</v>
      </c>
      <c r="AQ2384" s="97">
        <f t="shared" si="566"/>
        <v>0</v>
      </c>
      <c r="AR2384" s="100">
        <f t="shared" si="567"/>
        <v>1</v>
      </c>
      <c r="AS2384" s="101">
        <f t="shared" si="568"/>
        <v>0</v>
      </c>
      <c r="AT2384" s="100">
        <v>0.14925084221825036</v>
      </c>
      <c r="AU2384" s="108">
        <f t="shared" si="569"/>
        <v>1</v>
      </c>
    </row>
    <row r="2385" spans="1:47" hidden="1">
      <c r="A2385" s="21">
        <v>44927</v>
      </c>
      <c r="B2385" s="23" t="s">
        <v>13</v>
      </c>
      <c r="C2385" s="23" t="s">
        <v>2186</v>
      </c>
      <c r="D2385" s="23" t="s">
        <v>2506</v>
      </c>
      <c r="E2385" s="23">
        <v>1002049735</v>
      </c>
      <c r="F2385" s="23" t="s">
        <v>15</v>
      </c>
      <c r="G2385" s="23">
        <v>1079568</v>
      </c>
      <c r="H2385" s="37" t="s">
        <v>16</v>
      </c>
      <c r="I2385" s="4" t="s">
        <v>3512</v>
      </c>
      <c r="J2385" s="4" t="s">
        <v>3512</v>
      </c>
      <c r="K2385" s="24">
        <v>7671</v>
      </c>
      <c r="L2385" s="24">
        <v>7671</v>
      </c>
      <c r="M2385" s="29">
        <v>1</v>
      </c>
      <c r="N2385" s="29">
        <v>1</v>
      </c>
      <c r="O2385" s="29">
        <v>0</v>
      </c>
      <c r="P2385" s="29">
        <v>7671</v>
      </c>
      <c r="Q2385" s="29">
        <v>0</v>
      </c>
      <c r="R2385" s="28">
        <v>555602.79999999993</v>
      </c>
      <c r="S2385" s="28">
        <v>0</v>
      </c>
      <c r="T2385" s="28">
        <v>666871.37</v>
      </c>
      <c r="U2385" s="28">
        <v>0</v>
      </c>
      <c r="V2385" s="29">
        <v>1</v>
      </c>
      <c r="W2385" s="29">
        <v>0</v>
      </c>
      <c r="X2385" s="32">
        <f t="shared" si="555"/>
        <v>1</v>
      </c>
      <c r="Y2385" s="33">
        <f t="shared" si="556"/>
        <v>7671</v>
      </c>
      <c r="Z2385" s="33">
        <f t="shared" si="557"/>
        <v>555602.79999999993</v>
      </c>
      <c r="AA2385" s="33">
        <f t="shared" si="558"/>
        <v>666871.37</v>
      </c>
      <c r="AB2385" s="5">
        <v>1</v>
      </c>
      <c r="AC2385" s="6">
        <v>1776215.38</v>
      </c>
      <c r="AD2385" s="32">
        <v>0</v>
      </c>
      <c r="AE2385" s="67">
        <f t="shared" si="559"/>
        <v>1</v>
      </c>
      <c r="AF2385" s="70">
        <f>IF(C2385=Sheet6!$E$3,Sheet6!$E$4,IF('January 2023'!C2385=Sheet6!$F$3,Sheet6!$F$4,IF('January 2023'!C2385=Sheet6!$G$3,Sheet6!$G$4,IF('January 2023'!C2385=Sheet6!$H$3,Sheet6!$H$4,IF('January 2023'!C2385=Sheet6!$I$3,Sheet6!$I$4,IF('January 2023'!C2385=Sheet6!$J$3,Sheet6!$J$4,IF('January 2023'!C2385=Sheet6!$K$3,Sheet6!$K$4,IF('January 2023'!C2385=Sheet6!$L$3,Sheet6!$L$4))))))))</f>
        <v>0.14925084221825036</v>
      </c>
      <c r="AG2385" s="74">
        <f t="shared" si="560"/>
        <v>1</v>
      </c>
      <c r="AH2385" s="71">
        <v>0.8286</v>
      </c>
      <c r="AI2385" s="72">
        <f t="shared" si="561"/>
        <v>1</v>
      </c>
      <c r="AJ2385" s="73">
        <f t="shared" si="562"/>
        <v>1</v>
      </c>
      <c r="AK2385" s="73">
        <v>0.59410548800096008</v>
      </c>
      <c r="AL2385" s="95">
        <f t="shared" si="563"/>
        <v>1</v>
      </c>
      <c r="AM2385" s="107">
        <v>0</v>
      </c>
      <c r="AN2385" s="98">
        <f t="shared" si="564"/>
        <v>0</v>
      </c>
      <c r="AO2385" s="99" t="e">
        <f>SUMIF([1]Sheet1!$AB:$AB,E2385,[1]Sheet1!$AA:$AA)</f>
        <v>#VALUE!</v>
      </c>
      <c r="AP2385" s="100">
        <f t="shared" si="565"/>
        <v>1</v>
      </c>
      <c r="AQ2385" s="97">
        <f t="shared" si="566"/>
        <v>0</v>
      </c>
      <c r="AR2385" s="100">
        <f t="shared" si="567"/>
        <v>1.20026639534574</v>
      </c>
      <c r="AS2385" s="101">
        <f t="shared" si="568"/>
        <v>-0.20026639534573998</v>
      </c>
      <c r="AT2385" s="100">
        <v>0.14925084221825036</v>
      </c>
      <c r="AU2385" s="108">
        <f t="shared" si="569"/>
        <v>1</v>
      </c>
    </row>
    <row r="2386" spans="1:47" hidden="1">
      <c r="A2386" s="21">
        <v>44927</v>
      </c>
      <c r="B2386" s="23" t="s">
        <v>13</v>
      </c>
      <c r="C2386" s="23" t="s">
        <v>2186</v>
      </c>
      <c r="D2386" s="23" t="s">
        <v>2482</v>
      </c>
      <c r="E2386" s="23">
        <v>1002049627</v>
      </c>
      <c r="F2386" s="23" t="s">
        <v>15</v>
      </c>
      <c r="G2386" s="23">
        <v>1065347</v>
      </c>
      <c r="H2386" s="37" t="s">
        <v>16</v>
      </c>
      <c r="I2386" s="4" t="s">
        <v>3512</v>
      </c>
      <c r="J2386" s="4" t="s">
        <v>3512</v>
      </c>
      <c r="K2386" s="24">
        <v>7660</v>
      </c>
      <c r="L2386" s="24">
        <v>7660</v>
      </c>
      <c r="M2386" s="29">
        <v>1</v>
      </c>
      <c r="N2386" s="29">
        <v>1</v>
      </c>
      <c r="O2386" s="29">
        <v>0</v>
      </c>
      <c r="P2386" s="29">
        <v>7660</v>
      </c>
      <c r="Q2386" s="29">
        <v>0</v>
      </c>
      <c r="R2386" s="28">
        <v>560113.35</v>
      </c>
      <c r="S2386" s="28">
        <v>0</v>
      </c>
      <c r="T2386" s="28">
        <v>560113.35</v>
      </c>
      <c r="U2386" s="28">
        <v>0</v>
      </c>
      <c r="V2386" s="29">
        <v>1</v>
      </c>
      <c r="W2386" s="29">
        <v>0</v>
      </c>
      <c r="X2386" s="32">
        <f t="shared" si="555"/>
        <v>1</v>
      </c>
      <c r="Y2386" s="33">
        <f t="shared" si="556"/>
        <v>7660</v>
      </c>
      <c r="Z2386" s="33">
        <f t="shared" si="557"/>
        <v>560113.35</v>
      </c>
      <c r="AA2386" s="33">
        <f t="shared" si="558"/>
        <v>560113.35</v>
      </c>
      <c r="AB2386" s="5">
        <v>1</v>
      </c>
      <c r="AC2386" s="6">
        <v>441568.29</v>
      </c>
      <c r="AD2386" s="32">
        <v>0</v>
      </c>
      <c r="AE2386" s="67">
        <f t="shared" si="559"/>
        <v>1</v>
      </c>
      <c r="AF2386" s="70">
        <f>IF(C2386=Sheet6!$E$3,Sheet6!$E$4,IF('January 2023'!C2386=Sheet6!$F$3,Sheet6!$F$4,IF('January 2023'!C2386=Sheet6!$G$3,Sheet6!$G$4,IF('January 2023'!C2386=Sheet6!$H$3,Sheet6!$H$4,IF('January 2023'!C2386=Sheet6!$I$3,Sheet6!$I$4,IF('January 2023'!C2386=Sheet6!$J$3,Sheet6!$J$4,IF('January 2023'!C2386=Sheet6!$K$3,Sheet6!$K$4,IF('January 2023'!C2386=Sheet6!$L$3,Sheet6!$L$4))))))))</f>
        <v>0.14925084221825036</v>
      </c>
      <c r="AG2386" s="74">
        <f t="shared" si="560"/>
        <v>1</v>
      </c>
      <c r="AH2386" s="71">
        <v>0.8286</v>
      </c>
      <c r="AI2386" s="72">
        <f t="shared" si="561"/>
        <v>1</v>
      </c>
      <c r="AJ2386" s="73">
        <f t="shared" si="562"/>
        <v>1</v>
      </c>
      <c r="AK2386" s="73">
        <v>0.59410548800096008</v>
      </c>
      <c r="AL2386" s="95">
        <f t="shared" si="563"/>
        <v>1</v>
      </c>
      <c r="AM2386" s="107">
        <v>0</v>
      </c>
      <c r="AN2386" s="98">
        <f t="shared" si="564"/>
        <v>0</v>
      </c>
      <c r="AO2386" s="99" t="e">
        <f>SUMIF([1]Sheet1!$AB:$AB,E2386,[1]Sheet1!$AA:$AA)</f>
        <v>#VALUE!</v>
      </c>
      <c r="AP2386" s="100">
        <f t="shared" si="565"/>
        <v>1</v>
      </c>
      <c r="AQ2386" s="97">
        <f t="shared" si="566"/>
        <v>0</v>
      </c>
      <c r="AR2386" s="100">
        <f t="shared" si="567"/>
        <v>1</v>
      </c>
      <c r="AS2386" s="101">
        <f t="shared" si="568"/>
        <v>0</v>
      </c>
      <c r="AT2386" s="100">
        <v>0.14925084221825036</v>
      </c>
      <c r="AU2386" s="108">
        <f t="shared" si="569"/>
        <v>1</v>
      </c>
    </row>
    <row r="2387" spans="1:47" hidden="1">
      <c r="A2387" s="21">
        <v>44927</v>
      </c>
      <c r="B2387" s="22" t="s">
        <v>13</v>
      </c>
      <c r="C2387" s="22" t="s">
        <v>2186</v>
      </c>
      <c r="D2387" s="22" t="s">
        <v>2448</v>
      </c>
      <c r="E2387" s="22">
        <v>1002049743</v>
      </c>
      <c r="F2387" s="23" t="s">
        <v>15</v>
      </c>
      <c r="G2387" s="22">
        <v>1065347</v>
      </c>
      <c r="H2387" s="36" t="s">
        <v>16</v>
      </c>
      <c r="I2387" s="4" t="s">
        <v>3512</v>
      </c>
      <c r="J2387" s="4" t="s">
        <v>3512</v>
      </c>
      <c r="K2387" s="24">
        <v>7608</v>
      </c>
      <c r="L2387" s="25">
        <v>7608</v>
      </c>
      <c r="M2387" s="26">
        <v>1</v>
      </c>
      <c r="N2387" s="26">
        <v>1</v>
      </c>
      <c r="O2387" s="26">
        <v>0</v>
      </c>
      <c r="P2387" s="26">
        <v>7608</v>
      </c>
      <c r="Q2387" s="26">
        <v>0</v>
      </c>
      <c r="R2387" s="27">
        <v>556311.00999999989</v>
      </c>
      <c r="S2387" s="27">
        <v>0</v>
      </c>
      <c r="T2387" s="28">
        <v>556647.01</v>
      </c>
      <c r="U2387" s="27">
        <v>0</v>
      </c>
      <c r="V2387" s="29">
        <v>1</v>
      </c>
      <c r="W2387" s="26">
        <v>0</v>
      </c>
      <c r="X2387" s="30">
        <f t="shared" si="555"/>
        <v>1</v>
      </c>
      <c r="Y2387" s="31">
        <f t="shared" si="556"/>
        <v>7608</v>
      </c>
      <c r="Z2387" s="31">
        <f t="shared" si="557"/>
        <v>556311.00999999989</v>
      </c>
      <c r="AA2387" s="31">
        <f t="shared" si="558"/>
        <v>556647.01</v>
      </c>
      <c r="AB2387" s="5">
        <v>1</v>
      </c>
      <c r="AC2387" s="6">
        <v>426669.93</v>
      </c>
      <c r="AD2387" s="30">
        <v>0</v>
      </c>
      <c r="AE2387" s="67">
        <f t="shared" si="559"/>
        <v>1</v>
      </c>
      <c r="AF2387" s="70">
        <f>IF(C2387=Sheet6!$E$3,Sheet6!$E$4,IF('January 2023'!C2387=Sheet6!$F$3,Sheet6!$F$4,IF('January 2023'!C2387=Sheet6!$G$3,Sheet6!$G$4,IF('January 2023'!C2387=Sheet6!$H$3,Sheet6!$H$4,IF('January 2023'!C2387=Sheet6!$I$3,Sheet6!$I$4,IF('January 2023'!C2387=Sheet6!$J$3,Sheet6!$J$4,IF('January 2023'!C2387=Sheet6!$K$3,Sheet6!$K$4,IF('January 2023'!C2387=Sheet6!$L$3,Sheet6!$L$4))))))))</f>
        <v>0.14925084221825036</v>
      </c>
      <c r="AG2387" s="74">
        <f t="shared" si="560"/>
        <v>1</v>
      </c>
      <c r="AH2387" s="71">
        <v>0.8286</v>
      </c>
      <c r="AI2387" s="72">
        <f t="shared" si="561"/>
        <v>1</v>
      </c>
      <c r="AJ2387" s="73">
        <f t="shared" si="562"/>
        <v>1</v>
      </c>
      <c r="AK2387" s="73">
        <v>0.59410548800096008</v>
      </c>
      <c r="AL2387" s="95">
        <f t="shared" si="563"/>
        <v>1</v>
      </c>
      <c r="AM2387" s="107">
        <v>0</v>
      </c>
      <c r="AN2387" s="98">
        <f t="shared" si="564"/>
        <v>0</v>
      </c>
      <c r="AO2387" s="99" t="e">
        <f>SUMIF([1]Sheet1!$AB:$AB,E2387,[1]Sheet1!$AA:$AA)</f>
        <v>#VALUE!</v>
      </c>
      <c r="AP2387" s="100">
        <f t="shared" si="565"/>
        <v>1</v>
      </c>
      <c r="AQ2387" s="97">
        <f t="shared" si="566"/>
        <v>0</v>
      </c>
      <c r="AR2387" s="100">
        <f t="shared" si="567"/>
        <v>1.0006039786988938</v>
      </c>
      <c r="AS2387" s="101">
        <f t="shared" si="568"/>
        <v>-6.0397869889383671E-4</v>
      </c>
      <c r="AT2387" s="100">
        <v>0.14925084221825036</v>
      </c>
      <c r="AU2387" s="108">
        <f t="shared" si="569"/>
        <v>1</v>
      </c>
    </row>
    <row r="2388" spans="1:47" hidden="1">
      <c r="A2388" s="21">
        <v>44927</v>
      </c>
      <c r="B2388" s="23" t="s">
        <v>13</v>
      </c>
      <c r="C2388" s="23" t="s">
        <v>2186</v>
      </c>
      <c r="D2388" s="23" t="s">
        <v>2515</v>
      </c>
      <c r="E2388" s="23">
        <v>1002050066</v>
      </c>
      <c r="F2388" s="23" t="s">
        <v>15</v>
      </c>
      <c r="G2388" s="23">
        <v>1077349</v>
      </c>
      <c r="H2388" s="37" t="s">
        <v>16</v>
      </c>
      <c r="I2388" s="4" t="s">
        <v>3512</v>
      </c>
      <c r="J2388" s="4" t="s">
        <v>3512</v>
      </c>
      <c r="K2388" s="24">
        <v>7500</v>
      </c>
      <c r="L2388" s="24">
        <v>7500</v>
      </c>
      <c r="M2388" s="29">
        <v>1</v>
      </c>
      <c r="N2388" s="29">
        <v>0</v>
      </c>
      <c r="O2388" s="29">
        <v>0</v>
      </c>
      <c r="P2388" s="29">
        <v>7500</v>
      </c>
      <c r="Q2388" s="29">
        <v>0</v>
      </c>
      <c r="R2388" s="28">
        <v>543217.43999999994</v>
      </c>
      <c r="S2388" s="28">
        <v>0</v>
      </c>
      <c r="T2388" s="28">
        <v>582031.88</v>
      </c>
      <c r="U2388" s="28">
        <v>0</v>
      </c>
      <c r="V2388" s="29">
        <v>1</v>
      </c>
      <c r="W2388" s="29">
        <v>0</v>
      </c>
      <c r="X2388" s="32">
        <f t="shared" si="555"/>
        <v>1</v>
      </c>
      <c r="Y2388" s="33">
        <f t="shared" si="556"/>
        <v>7500</v>
      </c>
      <c r="Z2388" s="33">
        <f t="shared" si="557"/>
        <v>543217.43999999994</v>
      </c>
      <c r="AA2388" s="33">
        <f t="shared" si="558"/>
        <v>582031.88</v>
      </c>
      <c r="AB2388" s="5">
        <v>1</v>
      </c>
      <c r="AC2388" s="6">
        <v>13937.84</v>
      </c>
      <c r="AD2388" s="32">
        <v>0</v>
      </c>
      <c r="AE2388" s="67">
        <f t="shared" si="559"/>
        <v>1</v>
      </c>
      <c r="AF2388" s="70">
        <f>IF(C2388=Sheet6!$E$3,Sheet6!$E$4,IF('January 2023'!C2388=Sheet6!$F$3,Sheet6!$F$4,IF('January 2023'!C2388=Sheet6!$G$3,Sheet6!$G$4,IF('January 2023'!C2388=Sheet6!$H$3,Sheet6!$H$4,IF('January 2023'!C2388=Sheet6!$I$3,Sheet6!$I$4,IF('January 2023'!C2388=Sheet6!$J$3,Sheet6!$J$4,IF('January 2023'!C2388=Sheet6!$K$3,Sheet6!$K$4,IF('January 2023'!C2388=Sheet6!$L$3,Sheet6!$L$4))))))))</f>
        <v>0.14925084221825036</v>
      </c>
      <c r="AG2388" s="74">
        <f t="shared" si="560"/>
        <v>1</v>
      </c>
      <c r="AH2388" s="71">
        <v>0.8286</v>
      </c>
      <c r="AI2388" s="72">
        <f t="shared" si="561"/>
        <v>1</v>
      </c>
      <c r="AJ2388" s="73">
        <f t="shared" si="562"/>
        <v>1</v>
      </c>
      <c r="AK2388" s="73">
        <v>0.59410548800096008</v>
      </c>
      <c r="AL2388" s="95">
        <f t="shared" si="563"/>
        <v>1</v>
      </c>
      <c r="AM2388" s="107">
        <v>0</v>
      </c>
      <c r="AN2388" s="98">
        <f t="shared" si="564"/>
        <v>0</v>
      </c>
      <c r="AO2388" s="99" t="e">
        <f>SUMIF([1]Sheet1!$AB:$AB,E2388,[1]Sheet1!$AA:$AA)</f>
        <v>#VALUE!</v>
      </c>
      <c r="AP2388" s="100">
        <f t="shared" si="565"/>
        <v>1</v>
      </c>
      <c r="AQ2388" s="97">
        <f t="shared" si="566"/>
        <v>0</v>
      </c>
      <c r="AR2388" s="100">
        <f t="shared" si="567"/>
        <v>1.0714528605708979</v>
      </c>
      <c r="AS2388" s="101">
        <f t="shared" si="568"/>
        <v>-7.1452860570897947E-2</v>
      </c>
      <c r="AT2388" s="100">
        <v>0.14925084221825036</v>
      </c>
      <c r="AU2388" s="108">
        <f t="shared" si="569"/>
        <v>1</v>
      </c>
    </row>
    <row r="2389" spans="1:47" hidden="1">
      <c r="A2389" s="21">
        <v>44927</v>
      </c>
      <c r="B2389" s="23" t="s">
        <v>13</v>
      </c>
      <c r="C2389" s="23" t="s">
        <v>2186</v>
      </c>
      <c r="D2389" s="23" t="s">
        <v>2491</v>
      </c>
      <c r="E2389" s="23">
        <v>1002050553</v>
      </c>
      <c r="F2389" s="23" t="s">
        <v>15</v>
      </c>
      <c r="G2389" s="23">
        <v>1069446</v>
      </c>
      <c r="H2389" s="37" t="s">
        <v>16</v>
      </c>
      <c r="I2389" s="4" t="s">
        <v>3512</v>
      </c>
      <c r="J2389" s="4" t="s">
        <v>3512</v>
      </c>
      <c r="K2389" s="24">
        <v>7100</v>
      </c>
      <c r="L2389" s="24">
        <v>7100</v>
      </c>
      <c r="M2389" s="29">
        <v>1</v>
      </c>
      <c r="N2389" s="29">
        <v>1</v>
      </c>
      <c r="O2389" s="29">
        <v>0</v>
      </c>
      <c r="P2389" s="29">
        <v>7100</v>
      </c>
      <c r="Q2389" s="29">
        <v>0</v>
      </c>
      <c r="R2389" s="28">
        <v>514245.85000000003</v>
      </c>
      <c r="S2389" s="28">
        <v>0</v>
      </c>
      <c r="T2389" s="28">
        <v>514245.85</v>
      </c>
      <c r="U2389" s="28">
        <v>0</v>
      </c>
      <c r="V2389" s="29">
        <v>1</v>
      </c>
      <c r="W2389" s="29">
        <v>0</v>
      </c>
      <c r="X2389" s="32">
        <f t="shared" si="555"/>
        <v>1</v>
      </c>
      <c r="Y2389" s="33">
        <f t="shared" si="556"/>
        <v>7100</v>
      </c>
      <c r="Z2389" s="33">
        <f t="shared" si="557"/>
        <v>514245.85000000003</v>
      </c>
      <c r="AA2389" s="33">
        <f t="shared" si="558"/>
        <v>514245.85</v>
      </c>
      <c r="AB2389" s="5">
        <v>1</v>
      </c>
      <c r="AC2389" s="6">
        <v>430294.21</v>
      </c>
      <c r="AD2389" s="32">
        <v>0</v>
      </c>
      <c r="AE2389" s="67">
        <f t="shared" si="559"/>
        <v>1</v>
      </c>
      <c r="AF2389" s="70">
        <f>IF(C2389=Sheet6!$E$3,Sheet6!$E$4,IF('January 2023'!C2389=Sheet6!$F$3,Sheet6!$F$4,IF('January 2023'!C2389=Sheet6!$G$3,Sheet6!$G$4,IF('January 2023'!C2389=Sheet6!$H$3,Sheet6!$H$4,IF('January 2023'!C2389=Sheet6!$I$3,Sheet6!$I$4,IF('January 2023'!C2389=Sheet6!$J$3,Sheet6!$J$4,IF('January 2023'!C2389=Sheet6!$K$3,Sheet6!$K$4,IF('January 2023'!C2389=Sheet6!$L$3,Sheet6!$L$4))))))))</f>
        <v>0.14925084221825036</v>
      </c>
      <c r="AG2389" s="74">
        <f t="shared" si="560"/>
        <v>1</v>
      </c>
      <c r="AH2389" s="71">
        <v>0.8286</v>
      </c>
      <c r="AI2389" s="72">
        <f t="shared" si="561"/>
        <v>1</v>
      </c>
      <c r="AJ2389" s="73">
        <f t="shared" si="562"/>
        <v>1</v>
      </c>
      <c r="AK2389" s="73">
        <v>0.59410548800096008</v>
      </c>
      <c r="AL2389" s="95">
        <f t="shared" si="563"/>
        <v>1</v>
      </c>
      <c r="AM2389" s="107">
        <v>0</v>
      </c>
      <c r="AN2389" s="98">
        <f t="shared" si="564"/>
        <v>0</v>
      </c>
      <c r="AO2389" s="99" t="e">
        <f>SUMIF([1]Sheet1!$AB:$AB,E2389,[1]Sheet1!$AA:$AA)</f>
        <v>#VALUE!</v>
      </c>
      <c r="AP2389" s="100">
        <f t="shared" si="565"/>
        <v>1</v>
      </c>
      <c r="AQ2389" s="97">
        <f t="shared" si="566"/>
        <v>0</v>
      </c>
      <c r="AR2389" s="100">
        <f t="shared" si="567"/>
        <v>0.99999999999999989</v>
      </c>
      <c r="AS2389" s="101">
        <f t="shared" si="568"/>
        <v>0</v>
      </c>
      <c r="AT2389" s="100">
        <v>0.14925084221825036</v>
      </c>
      <c r="AU2389" s="108">
        <f t="shared" si="569"/>
        <v>1</v>
      </c>
    </row>
    <row r="2390" spans="1:47" hidden="1">
      <c r="A2390" s="21">
        <v>44927</v>
      </c>
      <c r="B2390" s="22" t="s">
        <v>13</v>
      </c>
      <c r="C2390" s="22" t="s">
        <v>2186</v>
      </c>
      <c r="D2390" s="22" t="s">
        <v>2477</v>
      </c>
      <c r="E2390" s="22">
        <v>1002050250</v>
      </c>
      <c r="F2390" s="23" t="s">
        <v>15</v>
      </c>
      <c r="G2390" s="22">
        <v>1077349</v>
      </c>
      <c r="H2390" s="36" t="s">
        <v>16</v>
      </c>
      <c r="I2390" s="4" t="s">
        <v>3512</v>
      </c>
      <c r="J2390" s="4" t="s">
        <v>3512</v>
      </c>
      <c r="K2390" s="24">
        <v>7011</v>
      </c>
      <c r="L2390" s="25">
        <v>7011</v>
      </c>
      <c r="M2390" s="26">
        <v>1</v>
      </c>
      <c r="N2390" s="26">
        <v>1</v>
      </c>
      <c r="O2390" s="26">
        <v>0</v>
      </c>
      <c r="P2390" s="26">
        <v>7011</v>
      </c>
      <c r="Q2390" s="26">
        <v>0</v>
      </c>
      <c r="R2390" s="27">
        <v>507799.67000000004</v>
      </c>
      <c r="S2390" s="27">
        <v>0</v>
      </c>
      <c r="T2390" s="28">
        <v>507799.67</v>
      </c>
      <c r="U2390" s="27">
        <v>0</v>
      </c>
      <c r="V2390" s="29">
        <v>1</v>
      </c>
      <c r="W2390" s="26">
        <v>0</v>
      </c>
      <c r="X2390" s="30">
        <f t="shared" si="555"/>
        <v>1</v>
      </c>
      <c r="Y2390" s="31">
        <f t="shared" si="556"/>
        <v>7011</v>
      </c>
      <c r="Z2390" s="31">
        <f t="shared" si="557"/>
        <v>507799.67000000004</v>
      </c>
      <c r="AA2390" s="31">
        <f t="shared" si="558"/>
        <v>507799.67</v>
      </c>
      <c r="AB2390" s="5">
        <v>1</v>
      </c>
      <c r="AC2390" s="6">
        <v>443212.43</v>
      </c>
      <c r="AD2390" s="30">
        <v>0</v>
      </c>
      <c r="AE2390" s="67">
        <f t="shared" si="559"/>
        <v>1</v>
      </c>
      <c r="AF2390" s="70">
        <f>IF(C2390=Sheet6!$E$3,Sheet6!$E$4,IF('January 2023'!C2390=Sheet6!$F$3,Sheet6!$F$4,IF('January 2023'!C2390=Sheet6!$G$3,Sheet6!$G$4,IF('January 2023'!C2390=Sheet6!$H$3,Sheet6!$H$4,IF('January 2023'!C2390=Sheet6!$I$3,Sheet6!$I$4,IF('January 2023'!C2390=Sheet6!$J$3,Sheet6!$J$4,IF('January 2023'!C2390=Sheet6!$K$3,Sheet6!$K$4,IF('January 2023'!C2390=Sheet6!$L$3,Sheet6!$L$4))))))))</f>
        <v>0.14925084221825036</v>
      </c>
      <c r="AG2390" s="74">
        <f t="shared" si="560"/>
        <v>1</v>
      </c>
      <c r="AH2390" s="71">
        <v>0.8286</v>
      </c>
      <c r="AI2390" s="72">
        <f t="shared" si="561"/>
        <v>1</v>
      </c>
      <c r="AJ2390" s="73">
        <f t="shared" si="562"/>
        <v>1</v>
      </c>
      <c r="AK2390" s="73">
        <v>0.59410548800096008</v>
      </c>
      <c r="AL2390" s="95">
        <f t="shared" si="563"/>
        <v>1</v>
      </c>
      <c r="AM2390" s="107">
        <v>0</v>
      </c>
      <c r="AN2390" s="98">
        <f t="shared" si="564"/>
        <v>0</v>
      </c>
      <c r="AO2390" s="99" t="e">
        <f>SUMIF([1]Sheet1!$AB:$AB,E2390,[1]Sheet1!$AA:$AA)</f>
        <v>#VALUE!</v>
      </c>
      <c r="AP2390" s="100">
        <f t="shared" si="565"/>
        <v>1</v>
      </c>
      <c r="AQ2390" s="97">
        <f t="shared" si="566"/>
        <v>0</v>
      </c>
      <c r="AR2390" s="100">
        <f t="shared" si="567"/>
        <v>0.99999999999999989</v>
      </c>
      <c r="AS2390" s="101">
        <f t="shared" si="568"/>
        <v>0</v>
      </c>
      <c r="AT2390" s="100">
        <v>0.14925084221825036</v>
      </c>
      <c r="AU2390" s="108">
        <f t="shared" si="569"/>
        <v>1</v>
      </c>
    </row>
    <row r="2391" spans="1:47" hidden="1">
      <c r="A2391" s="21">
        <v>44927</v>
      </c>
      <c r="B2391" s="22" t="s">
        <v>13</v>
      </c>
      <c r="C2391" s="22" t="s">
        <v>2186</v>
      </c>
      <c r="D2391" s="22" t="s">
        <v>2545</v>
      </c>
      <c r="E2391" s="22">
        <v>1002050011</v>
      </c>
      <c r="F2391" s="23" t="s">
        <v>15</v>
      </c>
      <c r="G2391" s="22">
        <v>1069446</v>
      </c>
      <c r="H2391" s="36" t="s">
        <v>16</v>
      </c>
      <c r="I2391" s="4" t="s">
        <v>3512</v>
      </c>
      <c r="J2391" s="4" t="s">
        <v>3512</v>
      </c>
      <c r="K2391" s="24">
        <v>7003</v>
      </c>
      <c r="L2391" s="25">
        <v>7003</v>
      </c>
      <c r="M2391" s="26">
        <v>1</v>
      </c>
      <c r="N2391" s="26">
        <v>1</v>
      </c>
      <c r="O2391" s="26">
        <v>0</v>
      </c>
      <c r="P2391" s="26">
        <v>7003</v>
      </c>
      <c r="Q2391" s="26">
        <v>0</v>
      </c>
      <c r="R2391" s="27">
        <v>507220.23000000004</v>
      </c>
      <c r="S2391" s="27">
        <v>0</v>
      </c>
      <c r="T2391" s="28">
        <v>507220.23</v>
      </c>
      <c r="U2391" s="27">
        <v>0</v>
      </c>
      <c r="V2391" s="29">
        <v>1</v>
      </c>
      <c r="W2391" s="26">
        <v>0</v>
      </c>
      <c r="X2391" s="30">
        <f t="shared" si="555"/>
        <v>1</v>
      </c>
      <c r="Y2391" s="31">
        <f t="shared" si="556"/>
        <v>7003</v>
      </c>
      <c r="Z2391" s="31">
        <f t="shared" si="557"/>
        <v>507220.23000000004</v>
      </c>
      <c r="AA2391" s="31">
        <f t="shared" si="558"/>
        <v>507220.23</v>
      </c>
      <c r="AB2391" s="5">
        <v>1</v>
      </c>
      <c r="AC2391" s="6">
        <v>347382.71</v>
      </c>
      <c r="AD2391" s="30">
        <v>0</v>
      </c>
      <c r="AE2391" s="67">
        <f t="shared" si="559"/>
        <v>1</v>
      </c>
      <c r="AF2391" s="70">
        <f>IF(C2391=Sheet6!$E$3,Sheet6!$E$4,IF('January 2023'!C2391=Sheet6!$F$3,Sheet6!$F$4,IF('January 2023'!C2391=Sheet6!$G$3,Sheet6!$G$4,IF('January 2023'!C2391=Sheet6!$H$3,Sheet6!$H$4,IF('January 2023'!C2391=Sheet6!$I$3,Sheet6!$I$4,IF('January 2023'!C2391=Sheet6!$J$3,Sheet6!$J$4,IF('January 2023'!C2391=Sheet6!$K$3,Sheet6!$K$4,IF('January 2023'!C2391=Sheet6!$L$3,Sheet6!$L$4))))))))</f>
        <v>0.14925084221825036</v>
      </c>
      <c r="AG2391" s="74">
        <f t="shared" si="560"/>
        <v>1</v>
      </c>
      <c r="AH2391" s="71">
        <v>0.8286</v>
      </c>
      <c r="AI2391" s="72">
        <f t="shared" si="561"/>
        <v>1</v>
      </c>
      <c r="AJ2391" s="73">
        <f t="shared" si="562"/>
        <v>1</v>
      </c>
      <c r="AK2391" s="73">
        <v>0.59410548800096008</v>
      </c>
      <c r="AL2391" s="95">
        <f t="shared" si="563"/>
        <v>1</v>
      </c>
      <c r="AM2391" s="107">
        <v>0</v>
      </c>
      <c r="AN2391" s="98">
        <f t="shared" si="564"/>
        <v>0</v>
      </c>
      <c r="AO2391" s="99" t="e">
        <f>SUMIF([1]Sheet1!$AB:$AB,E2391,[1]Sheet1!$AA:$AA)</f>
        <v>#VALUE!</v>
      </c>
      <c r="AP2391" s="100">
        <f t="shared" si="565"/>
        <v>1</v>
      </c>
      <c r="AQ2391" s="97">
        <f t="shared" si="566"/>
        <v>0</v>
      </c>
      <c r="AR2391" s="100">
        <f t="shared" si="567"/>
        <v>0.99999999999999989</v>
      </c>
      <c r="AS2391" s="101">
        <f t="shared" si="568"/>
        <v>0</v>
      </c>
      <c r="AT2391" s="100">
        <v>0.14925084221825036</v>
      </c>
      <c r="AU2391" s="108">
        <f t="shared" si="569"/>
        <v>1</v>
      </c>
    </row>
    <row r="2392" spans="1:47" hidden="1">
      <c r="A2392" s="21">
        <v>44927</v>
      </c>
      <c r="B2392" s="23" t="s">
        <v>13</v>
      </c>
      <c r="C2392" s="23" t="s">
        <v>2186</v>
      </c>
      <c r="D2392" s="23" t="s">
        <v>2462</v>
      </c>
      <c r="E2392" s="23">
        <v>1002106405</v>
      </c>
      <c r="F2392" s="23" t="s">
        <v>15</v>
      </c>
      <c r="G2392" s="23">
        <v>1079213</v>
      </c>
      <c r="H2392" s="37" t="s">
        <v>16</v>
      </c>
      <c r="I2392" s="4" t="s">
        <v>3512</v>
      </c>
      <c r="J2392" s="4" t="s">
        <v>3512</v>
      </c>
      <c r="K2392" s="24">
        <v>6983</v>
      </c>
      <c r="L2392" s="24">
        <v>6983</v>
      </c>
      <c r="M2392" s="29">
        <v>1</v>
      </c>
      <c r="N2392" s="29">
        <v>1</v>
      </c>
      <c r="O2392" s="29">
        <v>0</v>
      </c>
      <c r="P2392" s="29">
        <v>6983</v>
      </c>
      <c r="Q2392" s="29">
        <v>0</v>
      </c>
      <c r="R2392" s="28">
        <v>505771.64999999997</v>
      </c>
      <c r="S2392" s="28">
        <v>0</v>
      </c>
      <c r="T2392" s="28">
        <v>506000</v>
      </c>
      <c r="U2392" s="28">
        <v>0</v>
      </c>
      <c r="V2392" s="29">
        <v>1</v>
      </c>
      <c r="W2392" s="29">
        <v>0</v>
      </c>
      <c r="X2392" s="32">
        <f t="shared" si="555"/>
        <v>1</v>
      </c>
      <c r="Y2392" s="33">
        <f t="shared" si="556"/>
        <v>6983</v>
      </c>
      <c r="Z2392" s="33">
        <f t="shared" si="557"/>
        <v>505771.64999999997</v>
      </c>
      <c r="AA2392" s="33">
        <f t="shared" si="558"/>
        <v>506000</v>
      </c>
      <c r="AB2392" s="5">
        <v>1</v>
      </c>
      <c r="AC2392" s="6">
        <v>543708.97</v>
      </c>
      <c r="AD2392" s="32">
        <v>0</v>
      </c>
      <c r="AE2392" s="67">
        <f t="shared" si="559"/>
        <v>1</v>
      </c>
      <c r="AF2392" s="70">
        <f>IF(C2392=Sheet6!$E$3,Sheet6!$E$4,IF('January 2023'!C2392=Sheet6!$F$3,Sheet6!$F$4,IF('January 2023'!C2392=Sheet6!$G$3,Sheet6!$G$4,IF('January 2023'!C2392=Sheet6!$H$3,Sheet6!$H$4,IF('January 2023'!C2392=Sheet6!$I$3,Sheet6!$I$4,IF('January 2023'!C2392=Sheet6!$J$3,Sheet6!$J$4,IF('January 2023'!C2392=Sheet6!$K$3,Sheet6!$K$4,IF('January 2023'!C2392=Sheet6!$L$3,Sheet6!$L$4))))))))</f>
        <v>0.14925084221825036</v>
      </c>
      <c r="AG2392" s="74">
        <f t="shared" si="560"/>
        <v>1</v>
      </c>
      <c r="AH2392" s="71">
        <v>0.8286</v>
      </c>
      <c r="AI2392" s="72">
        <f t="shared" si="561"/>
        <v>1</v>
      </c>
      <c r="AJ2392" s="73">
        <f t="shared" si="562"/>
        <v>1</v>
      </c>
      <c r="AK2392" s="73">
        <v>0.59410548800096008</v>
      </c>
      <c r="AL2392" s="95">
        <f t="shared" si="563"/>
        <v>1</v>
      </c>
      <c r="AM2392" s="107">
        <v>0</v>
      </c>
      <c r="AN2392" s="98">
        <f t="shared" si="564"/>
        <v>0</v>
      </c>
      <c r="AO2392" s="99" t="e">
        <f>SUMIF([1]Sheet1!$AB:$AB,E2392,[1]Sheet1!$AA:$AA)</f>
        <v>#VALUE!</v>
      </c>
      <c r="AP2392" s="100">
        <f t="shared" si="565"/>
        <v>1</v>
      </c>
      <c r="AQ2392" s="97">
        <f t="shared" si="566"/>
        <v>0</v>
      </c>
      <c r="AR2392" s="100">
        <f t="shared" si="567"/>
        <v>1.000451488334706</v>
      </c>
      <c r="AS2392" s="101">
        <f t="shared" si="568"/>
        <v>-4.5148833470598504E-4</v>
      </c>
      <c r="AT2392" s="100">
        <v>0.14925084221825036</v>
      </c>
      <c r="AU2392" s="108">
        <f t="shared" si="569"/>
        <v>1</v>
      </c>
    </row>
    <row r="2393" spans="1:47" hidden="1">
      <c r="A2393" s="21">
        <v>44927</v>
      </c>
      <c r="B2393" s="22" t="s">
        <v>13</v>
      </c>
      <c r="C2393" s="22" t="s">
        <v>2186</v>
      </c>
      <c r="D2393" s="22" t="s">
        <v>2459</v>
      </c>
      <c r="E2393" s="22">
        <v>1002049953</v>
      </c>
      <c r="F2393" s="23" t="s">
        <v>15</v>
      </c>
      <c r="G2393" s="22">
        <v>1065347</v>
      </c>
      <c r="H2393" s="36" t="s">
        <v>16</v>
      </c>
      <c r="I2393" s="4" t="s">
        <v>3512</v>
      </c>
      <c r="J2393" s="4" t="s">
        <v>3512</v>
      </c>
      <c r="K2393" s="24">
        <v>6940</v>
      </c>
      <c r="L2393" s="25">
        <v>6940</v>
      </c>
      <c r="M2393" s="26">
        <v>1</v>
      </c>
      <c r="N2393" s="26">
        <v>1</v>
      </c>
      <c r="O2393" s="26">
        <v>0</v>
      </c>
      <c r="P2393" s="26">
        <v>6940</v>
      </c>
      <c r="Q2393" s="26">
        <v>0</v>
      </c>
      <c r="R2393" s="27">
        <v>502657.21</v>
      </c>
      <c r="S2393" s="27">
        <v>0</v>
      </c>
      <c r="T2393" s="28">
        <v>502657.21</v>
      </c>
      <c r="U2393" s="27">
        <v>0</v>
      </c>
      <c r="V2393" s="29">
        <v>1</v>
      </c>
      <c r="W2393" s="26">
        <v>0</v>
      </c>
      <c r="X2393" s="30">
        <f t="shared" si="555"/>
        <v>1</v>
      </c>
      <c r="Y2393" s="31">
        <f t="shared" si="556"/>
        <v>6940</v>
      </c>
      <c r="Z2393" s="31">
        <f t="shared" si="557"/>
        <v>502657.21</v>
      </c>
      <c r="AA2393" s="31">
        <f t="shared" si="558"/>
        <v>502657.21</v>
      </c>
      <c r="AB2393" s="5">
        <v>1</v>
      </c>
      <c r="AC2393" s="6">
        <v>489718.02</v>
      </c>
      <c r="AD2393" s="30">
        <v>0</v>
      </c>
      <c r="AE2393" s="67">
        <f t="shared" si="559"/>
        <v>1</v>
      </c>
      <c r="AF2393" s="70">
        <f>IF(C2393=Sheet6!$E$3,Sheet6!$E$4,IF('January 2023'!C2393=Sheet6!$F$3,Sheet6!$F$4,IF('January 2023'!C2393=Sheet6!$G$3,Sheet6!$G$4,IF('January 2023'!C2393=Sheet6!$H$3,Sheet6!$H$4,IF('January 2023'!C2393=Sheet6!$I$3,Sheet6!$I$4,IF('January 2023'!C2393=Sheet6!$J$3,Sheet6!$J$4,IF('January 2023'!C2393=Sheet6!$K$3,Sheet6!$K$4,IF('January 2023'!C2393=Sheet6!$L$3,Sheet6!$L$4))))))))</f>
        <v>0.14925084221825036</v>
      </c>
      <c r="AG2393" s="74">
        <f t="shared" si="560"/>
        <v>1</v>
      </c>
      <c r="AH2393" s="71">
        <v>0.8286</v>
      </c>
      <c r="AI2393" s="72">
        <f t="shared" si="561"/>
        <v>1</v>
      </c>
      <c r="AJ2393" s="73">
        <f t="shared" si="562"/>
        <v>1</v>
      </c>
      <c r="AK2393" s="73">
        <v>0.59410548800096008</v>
      </c>
      <c r="AL2393" s="95">
        <f t="shared" si="563"/>
        <v>1</v>
      </c>
      <c r="AM2393" s="107">
        <v>0</v>
      </c>
      <c r="AN2393" s="98">
        <f t="shared" si="564"/>
        <v>0</v>
      </c>
      <c r="AO2393" s="99" t="e">
        <f>SUMIF([1]Sheet1!$AB:$AB,E2393,[1]Sheet1!$AA:$AA)</f>
        <v>#VALUE!</v>
      </c>
      <c r="AP2393" s="100">
        <f t="shared" si="565"/>
        <v>1</v>
      </c>
      <c r="AQ2393" s="97">
        <f t="shared" si="566"/>
        <v>0</v>
      </c>
      <c r="AR2393" s="100">
        <f t="shared" si="567"/>
        <v>1</v>
      </c>
      <c r="AS2393" s="101">
        <f t="shared" si="568"/>
        <v>0</v>
      </c>
      <c r="AT2393" s="100">
        <v>0.14925084221825036</v>
      </c>
      <c r="AU2393" s="108">
        <f t="shared" si="569"/>
        <v>1</v>
      </c>
    </row>
    <row r="2394" spans="1:47" hidden="1">
      <c r="A2394" s="21">
        <v>44927</v>
      </c>
      <c r="B2394" s="22" t="s">
        <v>13</v>
      </c>
      <c r="C2394" s="22" t="s">
        <v>2186</v>
      </c>
      <c r="D2394" s="22" t="s">
        <v>2415</v>
      </c>
      <c r="E2394" s="22">
        <v>1003809188</v>
      </c>
      <c r="F2394" s="23" t="s">
        <v>15</v>
      </c>
      <c r="G2394" s="22">
        <v>1079564</v>
      </c>
      <c r="H2394" s="36" t="s">
        <v>16</v>
      </c>
      <c r="I2394" s="4" t="s">
        <v>3512</v>
      </c>
      <c r="J2394" s="4" t="s">
        <v>3512</v>
      </c>
      <c r="K2394" s="24">
        <v>6543</v>
      </c>
      <c r="L2394" s="25">
        <v>6543</v>
      </c>
      <c r="M2394" s="26">
        <v>1</v>
      </c>
      <c r="N2394" s="26">
        <v>0</v>
      </c>
      <c r="O2394" s="26">
        <v>0</v>
      </c>
      <c r="P2394" s="26">
        <v>6543</v>
      </c>
      <c r="Q2394" s="26">
        <v>0</v>
      </c>
      <c r="R2394" s="27">
        <v>473902.89999999997</v>
      </c>
      <c r="S2394" s="27">
        <v>0</v>
      </c>
      <c r="T2394" s="28">
        <v>473902.94</v>
      </c>
      <c r="U2394" s="27">
        <v>0</v>
      </c>
      <c r="V2394" s="29">
        <v>1</v>
      </c>
      <c r="W2394" s="26">
        <v>0</v>
      </c>
      <c r="X2394" s="30">
        <f t="shared" si="555"/>
        <v>1</v>
      </c>
      <c r="Y2394" s="31">
        <f t="shared" si="556"/>
        <v>6543</v>
      </c>
      <c r="Z2394" s="31">
        <f t="shared" si="557"/>
        <v>473902.89999999997</v>
      </c>
      <c r="AA2394" s="31">
        <f t="shared" si="558"/>
        <v>473902.94</v>
      </c>
      <c r="AB2394" s="5">
        <v>1</v>
      </c>
      <c r="AC2394" s="6">
        <v>444386.81</v>
      </c>
      <c r="AD2394" s="30">
        <v>0</v>
      </c>
      <c r="AE2394" s="67">
        <f t="shared" si="559"/>
        <v>1</v>
      </c>
      <c r="AF2394" s="70">
        <f>IF(C2394=Sheet6!$E$3,Sheet6!$E$4,IF('January 2023'!C2394=Sheet6!$F$3,Sheet6!$F$4,IF('January 2023'!C2394=Sheet6!$G$3,Sheet6!$G$4,IF('January 2023'!C2394=Sheet6!$H$3,Sheet6!$H$4,IF('January 2023'!C2394=Sheet6!$I$3,Sheet6!$I$4,IF('January 2023'!C2394=Sheet6!$J$3,Sheet6!$J$4,IF('January 2023'!C2394=Sheet6!$K$3,Sheet6!$K$4,IF('January 2023'!C2394=Sheet6!$L$3,Sheet6!$L$4))))))))</f>
        <v>0.14925084221825036</v>
      </c>
      <c r="AG2394" s="74">
        <f t="shared" si="560"/>
        <v>1</v>
      </c>
      <c r="AH2394" s="71">
        <v>0.8286</v>
      </c>
      <c r="AI2394" s="72">
        <f t="shared" si="561"/>
        <v>1</v>
      </c>
      <c r="AJ2394" s="73">
        <f t="shared" si="562"/>
        <v>1</v>
      </c>
      <c r="AK2394" s="73">
        <v>0.59410548800096008</v>
      </c>
      <c r="AL2394" s="95">
        <f t="shared" si="563"/>
        <v>1</v>
      </c>
      <c r="AM2394" s="107">
        <v>0</v>
      </c>
      <c r="AN2394" s="98">
        <f t="shared" si="564"/>
        <v>0</v>
      </c>
      <c r="AO2394" s="99" t="e">
        <f>SUMIF([1]Sheet1!$AB:$AB,E2394,[1]Sheet1!$AA:$AA)</f>
        <v>#VALUE!</v>
      </c>
      <c r="AP2394" s="100">
        <f t="shared" si="565"/>
        <v>1</v>
      </c>
      <c r="AQ2394" s="97">
        <f t="shared" si="566"/>
        <v>0</v>
      </c>
      <c r="AR2394" s="100">
        <f t="shared" si="567"/>
        <v>1.0000000844054764</v>
      </c>
      <c r="AS2394" s="101">
        <f t="shared" si="568"/>
        <v>-8.4405476385995826E-8</v>
      </c>
      <c r="AT2394" s="100">
        <v>0.14925084221825036</v>
      </c>
      <c r="AU2394" s="108">
        <f t="shared" si="569"/>
        <v>1</v>
      </c>
    </row>
    <row r="2395" spans="1:47" hidden="1">
      <c r="A2395" s="21">
        <v>44927</v>
      </c>
      <c r="B2395" s="22" t="s">
        <v>13</v>
      </c>
      <c r="C2395" s="22" t="s">
        <v>2186</v>
      </c>
      <c r="D2395" s="22" t="s">
        <v>2461</v>
      </c>
      <c r="E2395" s="22">
        <v>1002049825</v>
      </c>
      <c r="F2395" s="23" t="s">
        <v>15</v>
      </c>
      <c r="G2395" s="22">
        <v>1065347</v>
      </c>
      <c r="H2395" s="36" t="s">
        <v>16</v>
      </c>
      <c r="I2395" s="4" t="s">
        <v>3512</v>
      </c>
      <c r="J2395" s="4" t="s">
        <v>3512</v>
      </c>
      <c r="K2395" s="24">
        <v>6540</v>
      </c>
      <c r="L2395" s="25">
        <v>6540</v>
      </c>
      <c r="M2395" s="26">
        <v>1</v>
      </c>
      <c r="N2395" s="26">
        <v>1</v>
      </c>
      <c r="O2395" s="26">
        <v>0</v>
      </c>
      <c r="P2395" s="26">
        <v>6540</v>
      </c>
      <c r="Q2395" s="26">
        <v>0</v>
      </c>
      <c r="R2395" s="27">
        <v>478216.88</v>
      </c>
      <c r="S2395" s="27">
        <v>0</v>
      </c>
      <c r="T2395" s="28">
        <v>513000</v>
      </c>
      <c r="U2395" s="27">
        <v>0</v>
      </c>
      <c r="V2395" s="29">
        <v>1</v>
      </c>
      <c r="W2395" s="26">
        <v>0</v>
      </c>
      <c r="X2395" s="30">
        <f t="shared" si="555"/>
        <v>1</v>
      </c>
      <c r="Y2395" s="31">
        <f t="shared" si="556"/>
        <v>6540</v>
      </c>
      <c r="Z2395" s="31">
        <f t="shared" si="557"/>
        <v>478216.88</v>
      </c>
      <c r="AA2395" s="31">
        <f t="shared" si="558"/>
        <v>513000</v>
      </c>
      <c r="AB2395" s="5">
        <v>1</v>
      </c>
      <c r="AC2395" s="6">
        <v>2174104.12</v>
      </c>
      <c r="AD2395" s="30">
        <v>0</v>
      </c>
      <c r="AE2395" s="67">
        <f t="shared" si="559"/>
        <v>1</v>
      </c>
      <c r="AF2395" s="70">
        <f>IF(C2395=Sheet6!$E$3,Sheet6!$E$4,IF('January 2023'!C2395=Sheet6!$F$3,Sheet6!$F$4,IF('January 2023'!C2395=Sheet6!$G$3,Sheet6!$G$4,IF('January 2023'!C2395=Sheet6!$H$3,Sheet6!$H$4,IF('January 2023'!C2395=Sheet6!$I$3,Sheet6!$I$4,IF('January 2023'!C2395=Sheet6!$J$3,Sheet6!$J$4,IF('January 2023'!C2395=Sheet6!$K$3,Sheet6!$K$4,IF('January 2023'!C2395=Sheet6!$L$3,Sheet6!$L$4))))))))</f>
        <v>0.14925084221825036</v>
      </c>
      <c r="AG2395" s="74">
        <f t="shared" si="560"/>
        <v>1</v>
      </c>
      <c r="AH2395" s="71">
        <v>0.8286</v>
      </c>
      <c r="AI2395" s="72">
        <f t="shared" si="561"/>
        <v>1</v>
      </c>
      <c r="AJ2395" s="73">
        <f t="shared" si="562"/>
        <v>1</v>
      </c>
      <c r="AK2395" s="73">
        <v>0.59410548800096008</v>
      </c>
      <c r="AL2395" s="95">
        <f t="shared" si="563"/>
        <v>1</v>
      </c>
      <c r="AM2395" s="107">
        <v>0</v>
      </c>
      <c r="AN2395" s="98">
        <f t="shared" si="564"/>
        <v>0</v>
      </c>
      <c r="AO2395" s="99" t="e">
        <f>SUMIF([1]Sheet1!$AB:$AB,E2395,[1]Sheet1!$AA:$AA)</f>
        <v>#VALUE!</v>
      </c>
      <c r="AP2395" s="100">
        <f t="shared" si="565"/>
        <v>1</v>
      </c>
      <c r="AQ2395" s="97">
        <f t="shared" si="566"/>
        <v>0</v>
      </c>
      <c r="AR2395" s="100">
        <f t="shared" si="567"/>
        <v>1.0727350318541662</v>
      </c>
      <c r="AS2395" s="101">
        <f t="shared" si="568"/>
        <v>-7.2735031854166188E-2</v>
      </c>
      <c r="AT2395" s="100">
        <v>0.14925084221825036</v>
      </c>
      <c r="AU2395" s="108">
        <f t="shared" si="569"/>
        <v>1</v>
      </c>
    </row>
    <row r="2396" spans="1:47" hidden="1">
      <c r="A2396" s="21">
        <v>44927</v>
      </c>
      <c r="B2396" s="23" t="s">
        <v>13</v>
      </c>
      <c r="C2396" s="23" t="s">
        <v>2186</v>
      </c>
      <c r="D2396" s="23" t="s">
        <v>2435</v>
      </c>
      <c r="E2396" s="23">
        <v>1002050053</v>
      </c>
      <c r="F2396" s="23" t="s">
        <v>15</v>
      </c>
      <c r="G2396" s="23">
        <v>1077349</v>
      </c>
      <c r="H2396" s="37" t="s">
        <v>16</v>
      </c>
      <c r="I2396" s="4" t="s">
        <v>3512</v>
      </c>
      <c r="J2396" s="4" t="s">
        <v>3512</v>
      </c>
      <c r="K2396" s="24">
        <v>6410</v>
      </c>
      <c r="L2396" s="24">
        <v>6410</v>
      </c>
      <c r="M2396" s="29">
        <v>1</v>
      </c>
      <c r="N2396" s="29">
        <v>1</v>
      </c>
      <c r="O2396" s="29">
        <v>0</v>
      </c>
      <c r="P2396" s="29">
        <v>6410</v>
      </c>
      <c r="Q2396" s="29">
        <v>0</v>
      </c>
      <c r="R2396" s="28">
        <v>464269.83999999997</v>
      </c>
      <c r="S2396" s="28">
        <v>0</v>
      </c>
      <c r="T2396" s="28">
        <v>464250</v>
      </c>
      <c r="U2396" s="28">
        <v>0</v>
      </c>
      <c r="V2396" s="29">
        <v>1</v>
      </c>
      <c r="W2396" s="29">
        <v>0</v>
      </c>
      <c r="X2396" s="32">
        <f t="shared" si="555"/>
        <v>1</v>
      </c>
      <c r="Y2396" s="33">
        <f t="shared" si="556"/>
        <v>6410</v>
      </c>
      <c r="Z2396" s="33">
        <f t="shared" si="557"/>
        <v>464269.83999999997</v>
      </c>
      <c r="AA2396" s="33">
        <f t="shared" si="558"/>
        <v>464250</v>
      </c>
      <c r="AB2396" s="5">
        <v>1</v>
      </c>
      <c r="AC2396" s="6">
        <v>445951.07</v>
      </c>
      <c r="AD2396" s="32">
        <v>0</v>
      </c>
      <c r="AE2396" s="67">
        <f t="shared" si="559"/>
        <v>1</v>
      </c>
      <c r="AF2396" s="70">
        <f>IF(C2396=Sheet6!$E$3,Sheet6!$E$4,IF('January 2023'!C2396=Sheet6!$F$3,Sheet6!$F$4,IF('January 2023'!C2396=Sheet6!$G$3,Sheet6!$G$4,IF('January 2023'!C2396=Sheet6!$H$3,Sheet6!$H$4,IF('January 2023'!C2396=Sheet6!$I$3,Sheet6!$I$4,IF('January 2023'!C2396=Sheet6!$J$3,Sheet6!$J$4,IF('January 2023'!C2396=Sheet6!$K$3,Sheet6!$K$4,IF('January 2023'!C2396=Sheet6!$L$3,Sheet6!$L$4))))))))</f>
        <v>0.14925084221825036</v>
      </c>
      <c r="AG2396" s="74">
        <f t="shared" si="560"/>
        <v>1</v>
      </c>
      <c r="AH2396" s="71">
        <v>0.8286</v>
      </c>
      <c r="AI2396" s="72">
        <f t="shared" si="561"/>
        <v>1</v>
      </c>
      <c r="AJ2396" s="73">
        <f t="shared" si="562"/>
        <v>1</v>
      </c>
      <c r="AK2396" s="73">
        <v>0.59410548800096008</v>
      </c>
      <c r="AL2396" s="95">
        <f t="shared" si="563"/>
        <v>1</v>
      </c>
      <c r="AM2396" s="107">
        <v>0</v>
      </c>
      <c r="AN2396" s="98">
        <f t="shared" si="564"/>
        <v>0</v>
      </c>
      <c r="AO2396" s="99" t="e">
        <f>SUMIF([1]Sheet1!$AB:$AB,E2396,[1]Sheet1!$AA:$AA)</f>
        <v>#VALUE!</v>
      </c>
      <c r="AP2396" s="100">
        <f t="shared" si="565"/>
        <v>1</v>
      </c>
      <c r="AQ2396" s="97">
        <f t="shared" si="566"/>
        <v>0</v>
      </c>
      <c r="AR2396" s="100">
        <f t="shared" si="567"/>
        <v>0.99995726623120729</v>
      </c>
      <c r="AS2396" s="101">
        <f t="shared" si="568"/>
        <v>4.2733768792713178E-5</v>
      </c>
      <c r="AT2396" s="100">
        <v>0.14925084221825036</v>
      </c>
      <c r="AU2396" s="108">
        <f t="shared" si="569"/>
        <v>1</v>
      </c>
    </row>
    <row r="2397" spans="1:47" hidden="1">
      <c r="A2397" s="21">
        <v>44927</v>
      </c>
      <c r="B2397" s="22" t="s">
        <v>13</v>
      </c>
      <c r="C2397" s="22" t="s">
        <v>2186</v>
      </c>
      <c r="D2397" s="22" t="s">
        <v>2470</v>
      </c>
      <c r="E2397" s="22">
        <v>1002049968</v>
      </c>
      <c r="F2397" s="23" t="s">
        <v>15</v>
      </c>
      <c r="G2397" s="22">
        <v>1079213</v>
      </c>
      <c r="H2397" s="36" t="s">
        <v>16</v>
      </c>
      <c r="I2397" s="4" t="s">
        <v>3512</v>
      </c>
      <c r="J2397" s="4" t="s">
        <v>3512</v>
      </c>
      <c r="K2397" s="24">
        <v>6361</v>
      </c>
      <c r="L2397" s="25">
        <v>6361</v>
      </c>
      <c r="M2397" s="26">
        <v>1</v>
      </c>
      <c r="N2397" s="26">
        <v>1</v>
      </c>
      <c r="O2397" s="26">
        <v>0</v>
      </c>
      <c r="P2397" s="26">
        <v>6361</v>
      </c>
      <c r="Q2397" s="26">
        <v>0</v>
      </c>
      <c r="R2397" s="27">
        <v>460720.81</v>
      </c>
      <c r="S2397" s="27">
        <v>0</v>
      </c>
      <c r="T2397" s="28">
        <v>954293</v>
      </c>
      <c r="U2397" s="27">
        <v>0</v>
      </c>
      <c r="V2397" s="29">
        <v>1</v>
      </c>
      <c r="W2397" s="26">
        <v>0</v>
      </c>
      <c r="X2397" s="30">
        <f t="shared" si="555"/>
        <v>1</v>
      </c>
      <c r="Y2397" s="31">
        <f t="shared" si="556"/>
        <v>6361</v>
      </c>
      <c r="Z2397" s="31">
        <f t="shared" si="557"/>
        <v>460720.81</v>
      </c>
      <c r="AA2397" s="31">
        <f t="shared" si="558"/>
        <v>954293</v>
      </c>
      <c r="AB2397" s="5">
        <v>1</v>
      </c>
      <c r="AC2397" s="6">
        <v>594629.56999999995</v>
      </c>
      <c r="AD2397" s="30">
        <v>0</v>
      </c>
      <c r="AE2397" s="67">
        <f t="shared" si="559"/>
        <v>1</v>
      </c>
      <c r="AF2397" s="70">
        <f>IF(C2397=Sheet6!$E$3,Sheet6!$E$4,IF('January 2023'!C2397=Sheet6!$F$3,Sheet6!$F$4,IF('January 2023'!C2397=Sheet6!$G$3,Sheet6!$G$4,IF('January 2023'!C2397=Sheet6!$H$3,Sheet6!$H$4,IF('January 2023'!C2397=Sheet6!$I$3,Sheet6!$I$4,IF('January 2023'!C2397=Sheet6!$J$3,Sheet6!$J$4,IF('January 2023'!C2397=Sheet6!$K$3,Sheet6!$K$4,IF('January 2023'!C2397=Sheet6!$L$3,Sheet6!$L$4))))))))</f>
        <v>0.14925084221825036</v>
      </c>
      <c r="AG2397" s="74">
        <f t="shared" si="560"/>
        <v>1</v>
      </c>
      <c r="AH2397" s="71">
        <v>0.8286</v>
      </c>
      <c r="AI2397" s="72">
        <f t="shared" si="561"/>
        <v>1</v>
      </c>
      <c r="AJ2397" s="73">
        <f t="shared" si="562"/>
        <v>1</v>
      </c>
      <c r="AK2397" s="73">
        <v>0.59410548800096008</v>
      </c>
      <c r="AL2397" s="95">
        <f t="shared" si="563"/>
        <v>1</v>
      </c>
      <c r="AM2397" s="107">
        <v>0</v>
      </c>
      <c r="AN2397" s="98">
        <f t="shared" si="564"/>
        <v>0</v>
      </c>
      <c r="AO2397" s="99" t="e">
        <f>SUMIF([1]Sheet1!$AB:$AB,E2397,[1]Sheet1!$AA:$AA)</f>
        <v>#VALUE!</v>
      </c>
      <c r="AP2397" s="100">
        <f t="shared" si="565"/>
        <v>1</v>
      </c>
      <c r="AQ2397" s="97">
        <f t="shared" si="566"/>
        <v>0</v>
      </c>
      <c r="AR2397" s="100">
        <f t="shared" si="567"/>
        <v>2.0713043111727467</v>
      </c>
      <c r="AS2397" s="101">
        <f t="shared" si="568"/>
        <v>-1.0713043111727467</v>
      </c>
      <c r="AT2397" s="100">
        <v>0.14925084221825036</v>
      </c>
      <c r="AU2397" s="108">
        <f t="shared" si="569"/>
        <v>1</v>
      </c>
    </row>
    <row r="2398" spans="1:47" hidden="1">
      <c r="A2398" s="21">
        <v>44927</v>
      </c>
      <c r="B2398" s="23" t="s">
        <v>13</v>
      </c>
      <c r="C2398" s="23" t="s">
        <v>2186</v>
      </c>
      <c r="D2398" s="23" t="s">
        <v>2505</v>
      </c>
      <c r="E2398" s="23">
        <v>1002049865</v>
      </c>
      <c r="F2398" s="23" t="s">
        <v>15</v>
      </c>
      <c r="G2398" s="23">
        <v>1079564</v>
      </c>
      <c r="H2398" s="37" t="s">
        <v>16</v>
      </c>
      <c r="I2398" s="4" t="s">
        <v>3512</v>
      </c>
      <c r="J2398" s="4" t="s">
        <v>3512</v>
      </c>
      <c r="K2398" s="24">
        <v>6272</v>
      </c>
      <c r="L2398" s="24">
        <v>6272</v>
      </c>
      <c r="M2398" s="29">
        <v>1</v>
      </c>
      <c r="N2398" s="29">
        <v>1</v>
      </c>
      <c r="O2398" s="29">
        <v>0</v>
      </c>
      <c r="P2398" s="29">
        <v>6272</v>
      </c>
      <c r="Q2398" s="29">
        <v>0</v>
      </c>
      <c r="R2398" s="28">
        <v>454274.64</v>
      </c>
      <c r="S2398" s="28">
        <v>0</v>
      </c>
      <c r="T2398" s="28">
        <v>454274.64</v>
      </c>
      <c r="U2398" s="28">
        <v>0</v>
      </c>
      <c r="V2398" s="29">
        <v>1</v>
      </c>
      <c r="W2398" s="29">
        <v>0</v>
      </c>
      <c r="X2398" s="32">
        <f t="shared" si="555"/>
        <v>1</v>
      </c>
      <c r="Y2398" s="33">
        <f t="shared" si="556"/>
        <v>6272</v>
      </c>
      <c r="Z2398" s="33">
        <f t="shared" si="557"/>
        <v>454274.64</v>
      </c>
      <c r="AA2398" s="33">
        <f t="shared" si="558"/>
        <v>454274.64</v>
      </c>
      <c r="AB2398" s="5">
        <v>1</v>
      </c>
      <c r="AC2398" s="6">
        <v>319197.5</v>
      </c>
      <c r="AD2398" s="32">
        <v>0</v>
      </c>
      <c r="AE2398" s="67">
        <f t="shared" si="559"/>
        <v>1</v>
      </c>
      <c r="AF2398" s="70">
        <f>IF(C2398=Sheet6!$E$3,Sheet6!$E$4,IF('January 2023'!C2398=Sheet6!$F$3,Sheet6!$F$4,IF('January 2023'!C2398=Sheet6!$G$3,Sheet6!$G$4,IF('January 2023'!C2398=Sheet6!$H$3,Sheet6!$H$4,IF('January 2023'!C2398=Sheet6!$I$3,Sheet6!$I$4,IF('January 2023'!C2398=Sheet6!$J$3,Sheet6!$J$4,IF('January 2023'!C2398=Sheet6!$K$3,Sheet6!$K$4,IF('January 2023'!C2398=Sheet6!$L$3,Sheet6!$L$4))))))))</f>
        <v>0.14925084221825036</v>
      </c>
      <c r="AG2398" s="74">
        <f t="shared" si="560"/>
        <v>1</v>
      </c>
      <c r="AH2398" s="71">
        <v>0.8286</v>
      </c>
      <c r="AI2398" s="72">
        <f t="shared" si="561"/>
        <v>1</v>
      </c>
      <c r="AJ2398" s="73">
        <f t="shared" si="562"/>
        <v>1</v>
      </c>
      <c r="AK2398" s="73">
        <v>0.59410548800096008</v>
      </c>
      <c r="AL2398" s="95">
        <f t="shared" si="563"/>
        <v>1</v>
      </c>
      <c r="AM2398" s="107">
        <v>0</v>
      </c>
      <c r="AN2398" s="98">
        <f t="shared" si="564"/>
        <v>0</v>
      </c>
      <c r="AO2398" s="99" t="e">
        <f>SUMIF([1]Sheet1!$AB:$AB,E2398,[1]Sheet1!$AA:$AA)</f>
        <v>#VALUE!</v>
      </c>
      <c r="AP2398" s="100">
        <f t="shared" si="565"/>
        <v>1</v>
      </c>
      <c r="AQ2398" s="97">
        <f t="shared" si="566"/>
        <v>0</v>
      </c>
      <c r="AR2398" s="100">
        <f t="shared" si="567"/>
        <v>1</v>
      </c>
      <c r="AS2398" s="101">
        <f t="shared" si="568"/>
        <v>0</v>
      </c>
      <c r="AT2398" s="100">
        <v>0.14925084221825036</v>
      </c>
      <c r="AU2398" s="108">
        <f t="shared" si="569"/>
        <v>1</v>
      </c>
    </row>
    <row r="2399" spans="1:47" hidden="1">
      <c r="A2399" s="21">
        <v>44927</v>
      </c>
      <c r="B2399" s="23" t="s">
        <v>13</v>
      </c>
      <c r="C2399" s="23" t="s">
        <v>2186</v>
      </c>
      <c r="D2399" s="23" t="s">
        <v>2605</v>
      </c>
      <c r="E2399" s="23">
        <v>1002049920</v>
      </c>
      <c r="F2399" s="23" t="s">
        <v>15</v>
      </c>
      <c r="G2399" s="23">
        <v>1077349</v>
      </c>
      <c r="H2399" s="37" t="s">
        <v>16</v>
      </c>
      <c r="I2399" s="4" t="s">
        <v>3512</v>
      </c>
      <c r="J2399" s="4" t="s">
        <v>3512</v>
      </c>
      <c r="K2399" s="24">
        <v>6266</v>
      </c>
      <c r="L2399" s="24">
        <v>6266</v>
      </c>
      <c r="M2399" s="29">
        <v>1</v>
      </c>
      <c r="N2399" s="29">
        <v>1</v>
      </c>
      <c r="O2399" s="29">
        <v>0</v>
      </c>
      <c r="P2399" s="29">
        <v>6266</v>
      </c>
      <c r="Q2399" s="29">
        <v>0</v>
      </c>
      <c r="R2399" s="28">
        <v>453840.06</v>
      </c>
      <c r="S2399" s="28">
        <v>0</v>
      </c>
      <c r="T2399" s="28">
        <v>453840.06</v>
      </c>
      <c r="U2399" s="28">
        <v>0</v>
      </c>
      <c r="V2399" s="29">
        <v>1</v>
      </c>
      <c r="W2399" s="29">
        <v>0</v>
      </c>
      <c r="X2399" s="32">
        <f t="shared" si="555"/>
        <v>1</v>
      </c>
      <c r="Y2399" s="33">
        <f t="shared" si="556"/>
        <v>6266</v>
      </c>
      <c r="Z2399" s="33">
        <f t="shared" si="557"/>
        <v>453840.06</v>
      </c>
      <c r="AA2399" s="33">
        <f t="shared" si="558"/>
        <v>453840.06</v>
      </c>
      <c r="AB2399" s="5">
        <v>1</v>
      </c>
      <c r="AC2399" s="6">
        <v>311368.28000000003</v>
      </c>
      <c r="AD2399" s="32">
        <v>0</v>
      </c>
      <c r="AE2399" s="67">
        <f t="shared" si="559"/>
        <v>1</v>
      </c>
      <c r="AF2399" s="70">
        <f>IF(C2399=Sheet6!$E$3,Sheet6!$E$4,IF('January 2023'!C2399=Sheet6!$F$3,Sheet6!$F$4,IF('January 2023'!C2399=Sheet6!$G$3,Sheet6!$G$4,IF('January 2023'!C2399=Sheet6!$H$3,Sheet6!$H$4,IF('January 2023'!C2399=Sheet6!$I$3,Sheet6!$I$4,IF('January 2023'!C2399=Sheet6!$J$3,Sheet6!$J$4,IF('January 2023'!C2399=Sheet6!$K$3,Sheet6!$K$4,IF('January 2023'!C2399=Sheet6!$L$3,Sheet6!$L$4))))))))</f>
        <v>0.14925084221825036</v>
      </c>
      <c r="AG2399" s="74">
        <f t="shared" si="560"/>
        <v>1</v>
      </c>
      <c r="AH2399" s="71">
        <v>0.8286</v>
      </c>
      <c r="AI2399" s="72">
        <f t="shared" si="561"/>
        <v>1</v>
      </c>
      <c r="AJ2399" s="73">
        <f t="shared" si="562"/>
        <v>1</v>
      </c>
      <c r="AK2399" s="73">
        <v>0.59410548800096008</v>
      </c>
      <c r="AL2399" s="95">
        <f t="shared" si="563"/>
        <v>1</v>
      </c>
      <c r="AM2399" s="107">
        <v>0</v>
      </c>
      <c r="AN2399" s="98">
        <f t="shared" si="564"/>
        <v>0</v>
      </c>
      <c r="AO2399" s="99" t="e">
        <f>SUMIF([1]Sheet1!$AB:$AB,E2399,[1]Sheet1!$AA:$AA)</f>
        <v>#VALUE!</v>
      </c>
      <c r="AP2399" s="100">
        <f t="shared" si="565"/>
        <v>1</v>
      </c>
      <c r="AQ2399" s="97">
        <f t="shared" si="566"/>
        <v>0</v>
      </c>
      <c r="AR2399" s="100">
        <f t="shared" si="567"/>
        <v>1</v>
      </c>
      <c r="AS2399" s="101">
        <f t="shared" si="568"/>
        <v>0</v>
      </c>
      <c r="AT2399" s="100">
        <v>0.14925084221825036</v>
      </c>
      <c r="AU2399" s="108">
        <f t="shared" si="569"/>
        <v>1</v>
      </c>
    </row>
    <row r="2400" spans="1:47" hidden="1">
      <c r="A2400" s="21">
        <v>44927</v>
      </c>
      <c r="B2400" s="22" t="s">
        <v>13</v>
      </c>
      <c r="C2400" s="22" t="s">
        <v>2186</v>
      </c>
      <c r="D2400" s="22" t="s">
        <v>2485</v>
      </c>
      <c r="E2400" s="22">
        <v>1003808762</v>
      </c>
      <c r="F2400" s="23" t="s">
        <v>15</v>
      </c>
      <c r="G2400" s="22">
        <v>1077349</v>
      </c>
      <c r="H2400" s="36" t="s">
        <v>16</v>
      </c>
      <c r="I2400" s="4" t="s">
        <v>3512</v>
      </c>
      <c r="J2400" s="4" t="s">
        <v>3512</v>
      </c>
      <c r="K2400" s="24">
        <v>6255</v>
      </c>
      <c r="L2400" s="25">
        <v>6255</v>
      </c>
      <c r="M2400" s="26">
        <v>1</v>
      </c>
      <c r="N2400" s="26">
        <v>1</v>
      </c>
      <c r="O2400" s="26">
        <v>0</v>
      </c>
      <c r="P2400" s="26">
        <v>6255</v>
      </c>
      <c r="Q2400" s="26">
        <v>0</v>
      </c>
      <c r="R2400" s="27">
        <v>453043.34</v>
      </c>
      <c r="S2400" s="27">
        <v>0</v>
      </c>
      <c r="T2400" s="28">
        <v>485500</v>
      </c>
      <c r="U2400" s="27">
        <v>0</v>
      </c>
      <c r="V2400" s="29">
        <v>1</v>
      </c>
      <c r="W2400" s="26">
        <v>0</v>
      </c>
      <c r="X2400" s="30">
        <f t="shared" si="555"/>
        <v>1</v>
      </c>
      <c r="Y2400" s="31">
        <f t="shared" si="556"/>
        <v>6255</v>
      </c>
      <c r="Z2400" s="31">
        <f t="shared" si="557"/>
        <v>453043.34</v>
      </c>
      <c r="AA2400" s="31">
        <f t="shared" si="558"/>
        <v>485500</v>
      </c>
      <c r="AB2400" s="5">
        <v>1</v>
      </c>
      <c r="AC2400" s="6">
        <v>1964637.64</v>
      </c>
      <c r="AD2400" s="30">
        <v>0</v>
      </c>
      <c r="AE2400" s="67">
        <f t="shared" si="559"/>
        <v>1</v>
      </c>
      <c r="AF2400" s="70">
        <f>IF(C2400=Sheet6!$E$3,Sheet6!$E$4,IF('January 2023'!C2400=Sheet6!$F$3,Sheet6!$F$4,IF('January 2023'!C2400=Sheet6!$G$3,Sheet6!$G$4,IF('January 2023'!C2400=Sheet6!$H$3,Sheet6!$H$4,IF('January 2023'!C2400=Sheet6!$I$3,Sheet6!$I$4,IF('January 2023'!C2400=Sheet6!$J$3,Sheet6!$J$4,IF('January 2023'!C2400=Sheet6!$K$3,Sheet6!$K$4,IF('January 2023'!C2400=Sheet6!$L$3,Sheet6!$L$4))))))))</f>
        <v>0.14925084221825036</v>
      </c>
      <c r="AG2400" s="74">
        <f t="shared" si="560"/>
        <v>1</v>
      </c>
      <c r="AH2400" s="71">
        <v>0.8286</v>
      </c>
      <c r="AI2400" s="72">
        <f t="shared" si="561"/>
        <v>1</v>
      </c>
      <c r="AJ2400" s="73">
        <f t="shared" si="562"/>
        <v>1</v>
      </c>
      <c r="AK2400" s="73">
        <v>0.59410548800096008</v>
      </c>
      <c r="AL2400" s="95">
        <f t="shared" si="563"/>
        <v>1</v>
      </c>
      <c r="AM2400" s="107">
        <v>0</v>
      </c>
      <c r="AN2400" s="98">
        <f t="shared" si="564"/>
        <v>0</v>
      </c>
      <c r="AO2400" s="99" t="e">
        <f>SUMIF([1]Sheet1!$AB:$AB,E2400,[1]Sheet1!$AA:$AA)</f>
        <v>#VALUE!</v>
      </c>
      <c r="AP2400" s="100">
        <f t="shared" si="565"/>
        <v>1</v>
      </c>
      <c r="AQ2400" s="97">
        <f t="shared" si="566"/>
        <v>0</v>
      </c>
      <c r="AR2400" s="100">
        <f t="shared" si="567"/>
        <v>1.0716414019020783</v>
      </c>
      <c r="AS2400" s="101">
        <f t="shared" si="568"/>
        <v>-7.164140190207835E-2</v>
      </c>
      <c r="AT2400" s="100">
        <v>0.14925084221825036</v>
      </c>
      <c r="AU2400" s="108">
        <f t="shared" si="569"/>
        <v>1</v>
      </c>
    </row>
    <row r="2401" spans="1:47" hidden="1">
      <c r="A2401" s="21">
        <v>44927</v>
      </c>
      <c r="B2401" s="23" t="s">
        <v>13</v>
      </c>
      <c r="C2401" s="23" t="s">
        <v>2186</v>
      </c>
      <c r="D2401" s="23" t="s">
        <v>2539</v>
      </c>
      <c r="E2401" s="23">
        <v>1002050293</v>
      </c>
      <c r="F2401" s="23" t="s">
        <v>15</v>
      </c>
      <c r="G2401" s="23">
        <v>1079564</v>
      </c>
      <c r="H2401" s="37" t="s">
        <v>16</v>
      </c>
      <c r="I2401" s="4" t="s">
        <v>3512</v>
      </c>
      <c r="J2401" s="4" t="s">
        <v>3512</v>
      </c>
      <c r="K2401" s="24">
        <v>6227</v>
      </c>
      <c r="L2401" s="24">
        <v>6227</v>
      </c>
      <c r="M2401" s="29">
        <v>1</v>
      </c>
      <c r="N2401" s="29">
        <v>1</v>
      </c>
      <c r="O2401" s="29">
        <v>0</v>
      </c>
      <c r="P2401" s="29">
        <v>6227</v>
      </c>
      <c r="Q2401" s="29">
        <v>0</v>
      </c>
      <c r="R2401" s="28">
        <v>451015.32999999996</v>
      </c>
      <c r="S2401" s="28">
        <v>0</v>
      </c>
      <c r="T2401" s="28">
        <v>451700</v>
      </c>
      <c r="U2401" s="28">
        <v>0</v>
      </c>
      <c r="V2401" s="29">
        <v>1</v>
      </c>
      <c r="W2401" s="29">
        <v>0</v>
      </c>
      <c r="X2401" s="32">
        <f t="shared" si="555"/>
        <v>1</v>
      </c>
      <c r="Y2401" s="33">
        <f t="shared" si="556"/>
        <v>6227</v>
      </c>
      <c r="Z2401" s="33">
        <f t="shared" si="557"/>
        <v>451015.32999999996</v>
      </c>
      <c r="AA2401" s="33">
        <f t="shared" si="558"/>
        <v>451700</v>
      </c>
      <c r="AB2401" s="5">
        <v>1</v>
      </c>
      <c r="AC2401" s="6">
        <v>295754.59000000003</v>
      </c>
      <c r="AD2401" s="32">
        <v>0</v>
      </c>
      <c r="AE2401" s="67">
        <f t="shared" si="559"/>
        <v>1</v>
      </c>
      <c r="AF2401" s="70">
        <f>IF(C2401=Sheet6!$E$3,Sheet6!$E$4,IF('January 2023'!C2401=Sheet6!$F$3,Sheet6!$F$4,IF('January 2023'!C2401=Sheet6!$G$3,Sheet6!$G$4,IF('January 2023'!C2401=Sheet6!$H$3,Sheet6!$H$4,IF('January 2023'!C2401=Sheet6!$I$3,Sheet6!$I$4,IF('January 2023'!C2401=Sheet6!$J$3,Sheet6!$J$4,IF('January 2023'!C2401=Sheet6!$K$3,Sheet6!$K$4,IF('January 2023'!C2401=Sheet6!$L$3,Sheet6!$L$4))))))))</f>
        <v>0.14925084221825036</v>
      </c>
      <c r="AG2401" s="74">
        <f t="shared" si="560"/>
        <v>1</v>
      </c>
      <c r="AH2401" s="71">
        <v>0.8286</v>
      </c>
      <c r="AI2401" s="72">
        <f t="shared" si="561"/>
        <v>1</v>
      </c>
      <c r="AJ2401" s="73">
        <f t="shared" si="562"/>
        <v>1</v>
      </c>
      <c r="AK2401" s="73">
        <v>0.59410548800096008</v>
      </c>
      <c r="AL2401" s="95">
        <f t="shared" si="563"/>
        <v>1</v>
      </c>
      <c r="AM2401" s="107">
        <v>0</v>
      </c>
      <c r="AN2401" s="98">
        <f t="shared" si="564"/>
        <v>0</v>
      </c>
      <c r="AO2401" s="99" t="e">
        <f>SUMIF([1]Sheet1!$AB:$AB,E2401,[1]Sheet1!$AA:$AA)</f>
        <v>#VALUE!</v>
      </c>
      <c r="AP2401" s="100">
        <f t="shared" si="565"/>
        <v>1</v>
      </c>
      <c r="AQ2401" s="97">
        <f t="shared" si="566"/>
        <v>0</v>
      </c>
      <c r="AR2401" s="100">
        <f t="shared" si="567"/>
        <v>1.0015180636986332</v>
      </c>
      <c r="AS2401" s="101">
        <f t="shared" si="568"/>
        <v>-1.5180636986331653E-3</v>
      </c>
      <c r="AT2401" s="100">
        <v>0.14925084221825036</v>
      </c>
      <c r="AU2401" s="108">
        <f t="shared" si="569"/>
        <v>1</v>
      </c>
    </row>
    <row r="2402" spans="1:47" hidden="1">
      <c r="A2402" s="21">
        <v>44927</v>
      </c>
      <c r="B2402" s="22" t="s">
        <v>13</v>
      </c>
      <c r="C2402" s="22" t="s">
        <v>2186</v>
      </c>
      <c r="D2402" s="22" t="s">
        <v>2453</v>
      </c>
      <c r="E2402" s="22">
        <v>1003959406</v>
      </c>
      <c r="F2402" s="23" t="s">
        <v>15</v>
      </c>
      <c r="G2402" s="22">
        <v>1079213</v>
      </c>
      <c r="H2402" s="36" t="s">
        <v>16</v>
      </c>
      <c r="I2402" s="4" t="s">
        <v>3512</v>
      </c>
      <c r="J2402" s="4" t="s">
        <v>3512</v>
      </c>
      <c r="K2402" s="24">
        <v>6223</v>
      </c>
      <c r="L2402" s="25">
        <v>6223</v>
      </c>
      <c r="M2402" s="26">
        <v>1</v>
      </c>
      <c r="N2402" s="26">
        <v>1</v>
      </c>
      <c r="O2402" s="26">
        <v>0</v>
      </c>
      <c r="P2402" s="26">
        <v>6223</v>
      </c>
      <c r="Q2402" s="26">
        <v>0</v>
      </c>
      <c r="R2402" s="27">
        <v>450725.62</v>
      </c>
      <c r="S2402" s="27">
        <v>0</v>
      </c>
      <c r="T2402" s="28">
        <v>482931.25</v>
      </c>
      <c r="U2402" s="27">
        <v>0</v>
      </c>
      <c r="V2402" s="29">
        <v>1</v>
      </c>
      <c r="W2402" s="26">
        <v>0</v>
      </c>
      <c r="X2402" s="30">
        <f t="shared" si="555"/>
        <v>1</v>
      </c>
      <c r="Y2402" s="31">
        <f t="shared" si="556"/>
        <v>6223</v>
      </c>
      <c r="Z2402" s="31">
        <f t="shared" si="557"/>
        <v>450725.62</v>
      </c>
      <c r="AA2402" s="31">
        <f t="shared" si="558"/>
        <v>482931.25</v>
      </c>
      <c r="AB2402" s="5">
        <v>1</v>
      </c>
      <c r="AC2402" s="6">
        <v>1337731.1399999999</v>
      </c>
      <c r="AD2402" s="30">
        <v>0</v>
      </c>
      <c r="AE2402" s="67">
        <f t="shared" si="559"/>
        <v>1</v>
      </c>
      <c r="AF2402" s="70">
        <f>IF(C2402=Sheet6!$E$3,Sheet6!$E$4,IF('January 2023'!C2402=Sheet6!$F$3,Sheet6!$F$4,IF('January 2023'!C2402=Sheet6!$G$3,Sheet6!$G$4,IF('January 2023'!C2402=Sheet6!$H$3,Sheet6!$H$4,IF('January 2023'!C2402=Sheet6!$I$3,Sheet6!$I$4,IF('January 2023'!C2402=Sheet6!$J$3,Sheet6!$J$4,IF('January 2023'!C2402=Sheet6!$K$3,Sheet6!$K$4,IF('January 2023'!C2402=Sheet6!$L$3,Sheet6!$L$4))))))))</f>
        <v>0.14925084221825036</v>
      </c>
      <c r="AG2402" s="74">
        <f t="shared" si="560"/>
        <v>1</v>
      </c>
      <c r="AH2402" s="71">
        <v>0.8286</v>
      </c>
      <c r="AI2402" s="72">
        <f t="shared" si="561"/>
        <v>1</v>
      </c>
      <c r="AJ2402" s="73">
        <f t="shared" si="562"/>
        <v>1</v>
      </c>
      <c r="AK2402" s="73">
        <v>0.59410548800096008</v>
      </c>
      <c r="AL2402" s="95">
        <f t="shared" si="563"/>
        <v>1</v>
      </c>
      <c r="AM2402" s="107">
        <v>0</v>
      </c>
      <c r="AN2402" s="98">
        <f t="shared" si="564"/>
        <v>0</v>
      </c>
      <c r="AO2402" s="99" t="e">
        <f>SUMIF([1]Sheet1!$AB:$AB,E2402,[1]Sheet1!$AA:$AA)</f>
        <v>#VALUE!</v>
      </c>
      <c r="AP2402" s="100">
        <f t="shared" si="565"/>
        <v>1</v>
      </c>
      <c r="AQ2402" s="97">
        <f t="shared" si="566"/>
        <v>0</v>
      </c>
      <c r="AR2402" s="100">
        <f t="shared" si="567"/>
        <v>1.0714528497403808</v>
      </c>
      <c r="AS2402" s="101">
        <f t="shared" si="568"/>
        <v>-7.1452849740380797E-2</v>
      </c>
      <c r="AT2402" s="100">
        <v>0.14925084221825036</v>
      </c>
      <c r="AU2402" s="108">
        <f t="shared" si="569"/>
        <v>1</v>
      </c>
    </row>
    <row r="2403" spans="1:47" hidden="1">
      <c r="A2403" s="21">
        <v>44927</v>
      </c>
      <c r="B2403" s="23" t="s">
        <v>13</v>
      </c>
      <c r="C2403" s="23" t="s">
        <v>2186</v>
      </c>
      <c r="D2403" s="23" t="s">
        <v>2495</v>
      </c>
      <c r="E2403" s="23">
        <v>1002050263</v>
      </c>
      <c r="F2403" s="23" t="s">
        <v>15</v>
      </c>
      <c r="G2403" s="23">
        <v>1079564</v>
      </c>
      <c r="H2403" s="37" t="s">
        <v>16</v>
      </c>
      <c r="I2403" s="4" t="s">
        <v>3512</v>
      </c>
      <c r="J2403" s="4" t="s">
        <v>3512</v>
      </c>
      <c r="K2403" s="24">
        <v>5937</v>
      </c>
      <c r="L2403" s="24">
        <v>5937</v>
      </c>
      <c r="M2403" s="29">
        <v>1</v>
      </c>
      <c r="N2403" s="29">
        <v>1</v>
      </c>
      <c r="O2403" s="29">
        <v>0</v>
      </c>
      <c r="P2403" s="29">
        <v>5937</v>
      </c>
      <c r="Q2403" s="29">
        <v>0</v>
      </c>
      <c r="R2403" s="28">
        <v>430010.92</v>
      </c>
      <c r="S2403" s="28">
        <v>0</v>
      </c>
      <c r="T2403" s="28">
        <v>430010.92</v>
      </c>
      <c r="U2403" s="28">
        <v>0</v>
      </c>
      <c r="V2403" s="29">
        <v>1</v>
      </c>
      <c r="W2403" s="29">
        <v>0</v>
      </c>
      <c r="X2403" s="32">
        <f t="shared" si="555"/>
        <v>1</v>
      </c>
      <c r="Y2403" s="33">
        <f t="shared" si="556"/>
        <v>5937</v>
      </c>
      <c r="Z2403" s="33">
        <f t="shared" si="557"/>
        <v>430010.92</v>
      </c>
      <c r="AA2403" s="33">
        <f t="shared" si="558"/>
        <v>430010.92</v>
      </c>
      <c r="AB2403" s="5">
        <v>1</v>
      </c>
      <c r="AC2403" s="6">
        <v>335795.46</v>
      </c>
      <c r="AD2403" s="32">
        <v>0</v>
      </c>
      <c r="AE2403" s="67">
        <f t="shared" si="559"/>
        <v>1</v>
      </c>
      <c r="AF2403" s="70">
        <f>IF(C2403=Sheet6!$E$3,Sheet6!$E$4,IF('January 2023'!C2403=Sheet6!$F$3,Sheet6!$F$4,IF('January 2023'!C2403=Sheet6!$G$3,Sheet6!$G$4,IF('January 2023'!C2403=Sheet6!$H$3,Sheet6!$H$4,IF('January 2023'!C2403=Sheet6!$I$3,Sheet6!$I$4,IF('January 2023'!C2403=Sheet6!$J$3,Sheet6!$J$4,IF('January 2023'!C2403=Sheet6!$K$3,Sheet6!$K$4,IF('January 2023'!C2403=Sheet6!$L$3,Sheet6!$L$4))))))))</f>
        <v>0.14925084221825036</v>
      </c>
      <c r="AG2403" s="74">
        <f t="shared" si="560"/>
        <v>1</v>
      </c>
      <c r="AH2403" s="71">
        <v>0.8286</v>
      </c>
      <c r="AI2403" s="72">
        <f t="shared" si="561"/>
        <v>1</v>
      </c>
      <c r="AJ2403" s="73">
        <f t="shared" si="562"/>
        <v>1</v>
      </c>
      <c r="AK2403" s="73">
        <v>0.59410548800096008</v>
      </c>
      <c r="AL2403" s="95">
        <f t="shared" si="563"/>
        <v>1</v>
      </c>
      <c r="AM2403" s="107">
        <v>0</v>
      </c>
      <c r="AN2403" s="98">
        <f t="shared" si="564"/>
        <v>0</v>
      </c>
      <c r="AO2403" s="99" t="e">
        <f>SUMIF([1]Sheet1!$AB:$AB,E2403,[1]Sheet1!$AA:$AA)</f>
        <v>#VALUE!</v>
      </c>
      <c r="AP2403" s="100">
        <f t="shared" si="565"/>
        <v>1</v>
      </c>
      <c r="AQ2403" s="97">
        <f t="shared" si="566"/>
        <v>0</v>
      </c>
      <c r="AR2403" s="100">
        <f t="shared" si="567"/>
        <v>1</v>
      </c>
      <c r="AS2403" s="101">
        <f t="shared" si="568"/>
        <v>0</v>
      </c>
      <c r="AT2403" s="100">
        <v>0.14925084221825036</v>
      </c>
      <c r="AU2403" s="108">
        <f t="shared" si="569"/>
        <v>1</v>
      </c>
    </row>
    <row r="2404" spans="1:47" hidden="1">
      <c r="A2404" s="21">
        <v>44927</v>
      </c>
      <c r="B2404" s="22" t="s">
        <v>13</v>
      </c>
      <c r="C2404" s="22" t="s">
        <v>2186</v>
      </c>
      <c r="D2404" s="22" t="s">
        <v>2531</v>
      </c>
      <c r="E2404" s="22">
        <v>1002050257</v>
      </c>
      <c r="F2404" s="23" t="s">
        <v>15</v>
      </c>
      <c r="G2404" s="22">
        <v>1074349</v>
      </c>
      <c r="H2404" s="36" t="s">
        <v>16</v>
      </c>
      <c r="I2404" s="4" t="s">
        <v>3512</v>
      </c>
      <c r="J2404" s="4" t="s">
        <v>3512</v>
      </c>
      <c r="K2404" s="24">
        <v>5889</v>
      </c>
      <c r="L2404" s="25">
        <v>5889</v>
      </c>
      <c r="M2404" s="26">
        <v>1</v>
      </c>
      <c r="N2404" s="26">
        <v>1</v>
      </c>
      <c r="O2404" s="26">
        <v>0</v>
      </c>
      <c r="P2404" s="26">
        <v>5889</v>
      </c>
      <c r="Q2404" s="26">
        <v>0</v>
      </c>
      <c r="R2404" s="27">
        <v>426534.33999999997</v>
      </c>
      <c r="S2404" s="27">
        <v>0</v>
      </c>
      <c r="T2404" s="28">
        <v>426534.34</v>
      </c>
      <c r="U2404" s="27">
        <v>0</v>
      </c>
      <c r="V2404" s="29">
        <v>1</v>
      </c>
      <c r="W2404" s="26">
        <v>0</v>
      </c>
      <c r="X2404" s="30">
        <f t="shared" si="555"/>
        <v>1</v>
      </c>
      <c r="Y2404" s="31">
        <f t="shared" si="556"/>
        <v>5889</v>
      </c>
      <c r="Z2404" s="31">
        <f t="shared" si="557"/>
        <v>426534.33999999997</v>
      </c>
      <c r="AA2404" s="31">
        <f t="shared" si="558"/>
        <v>426534.34</v>
      </c>
      <c r="AB2404" s="5">
        <v>1</v>
      </c>
      <c r="AC2404" s="6">
        <v>337987.64</v>
      </c>
      <c r="AD2404" s="30">
        <v>0</v>
      </c>
      <c r="AE2404" s="67">
        <f t="shared" si="559"/>
        <v>1</v>
      </c>
      <c r="AF2404" s="70">
        <f>IF(C2404=Sheet6!$E$3,Sheet6!$E$4,IF('January 2023'!C2404=Sheet6!$F$3,Sheet6!$F$4,IF('January 2023'!C2404=Sheet6!$G$3,Sheet6!$G$4,IF('January 2023'!C2404=Sheet6!$H$3,Sheet6!$H$4,IF('January 2023'!C2404=Sheet6!$I$3,Sheet6!$I$4,IF('January 2023'!C2404=Sheet6!$J$3,Sheet6!$J$4,IF('January 2023'!C2404=Sheet6!$K$3,Sheet6!$K$4,IF('January 2023'!C2404=Sheet6!$L$3,Sheet6!$L$4))))))))</f>
        <v>0.14925084221825036</v>
      </c>
      <c r="AG2404" s="74">
        <f t="shared" si="560"/>
        <v>1</v>
      </c>
      <c r="AH2404" s="71">
        <v>0.8286</v>
      </c>
      <c r="AI2404" s="72">
        <f t="shared" si="561"/>
        <v>1</v>
      </c>
      <c r="AJ2404" s="73">
        <f t="shared" si="562"/>
        <v>1</v>
      </c>
      <c r="AK2404" s="73">
        <v>0.59410548800096008</v>
      </c>
      <c r="AL2404" s="95">
        <f t="shared" si="563"/>
        <v>1</v>
      </c>
      <c r="AM2404" s="107">
        <v>0</v>
      </c>
      <c r="AN2404" s="98">
        <f t="shared" si="564"/>
        <v>0</v>
      </c>
      <c r="AO2404" s="99" t="e">
        <f>SUMIF([1]Sheet1!$AB:$AB,E2404,[1]Sheet1!$AA:$AA)</f>
        <v>#VALUE!</v>
      </c>
      <c r="AP2404" s="100">
        <f t="shared" si="565"/>
        <v>1</v>
      </c>
      <c r="AQ2404" s="97">
        <f t="shared" si="566"/>
        <v>0</v>
      </c>
      <c r="AR2404" s="100">
        <f t="shared" si="567"/>
        <v>1.0000000000000002</v>
      </c>
      <c r="AS2404" s="101">
        <f t="shared" si="568"/>
        <v>0</v>
      </c>
      <c r="AT2404" s="100">
        <v>0.14925084221825036</v>
      </c>
      <c r="AU2404" s="108">
        <f t="shared" si="569"/>
        <v>1</v>
      </c>
    </row>
    <row r="2405" spans="1:47" hidden="1">
      <c r="A2405" s="21">
        <v>44927</v>
      </c>
      <c r="B2405" s="22" t="s">
        <v>13</v>
      </c>
      <c r="C2405" s="22" t="s">
        <v>2186</v>
      </c>
      <c r="D2405" s="22" t="s">
        <v>2414</v>
      </c>
      <c r="E2405" s="22">
        <v>1002050860</v>
      </c>
      <c r="F2405" s="23" t="s">
        <v>15</v>
      </c>
      <c r="G2405" s="22">
        <v>1079213</v>
      </c>
      <c r="H2405" s="36" t="s">
        <v>16</v>
      </c>
      <c r="I2405" s="4" t="s">
        <v>3512</v>
      </c>
      <c r="J2405" s="4" t="s">
        <v>3512</v>
      </c>
      <c r="K2405" s="24">
        <v>5802</v>
      </c>
      <c r="L2405" s="25">
        <v>5802</v>
      </c>
      <c r="M2405" s="26">
        <v>1</v>
      </c>
      <c r="N2405" s="26">
        <v>1</v>
      </c>
      <c r="O2405" s="26">
        <v>0</v>
      </c>
      <c r="P2405" s="26">
        <v>5802</v>
      </c>
      <c r="Q2405" s="26">
        <v>0</v>
      </c>
      <c r="R2405" s="27">
        <v>424252.95</v>
      </c>
      <c r="S2405" s="27">
        <v>0</v>
      </c>
      <c r="T2405" s="28">
        <v>424252.95</v>
      </c>
      <c r="U2405" s="27">
        <v>0</v>
      </c>
      <c r="V2405" s="29">
        <v>1</v>
      </c>
      <c r="W2405" s="26">
        <v>0</v>
      </c>
      <c r="X2405" s="30">
        <f t="shared" si="555"/>
        <v>1</v>
      </c>
      <c r="Y2405" s="31">
        <f t="shared" si="556"/>
        <v>5802</v>
      </c>
      <c r="Z2405" s="31">
        <f t="shared" si="557"/>
        <v>424252.95</v>
      </c>
      <c r="AA2405" s="31">
        <f t="shared" si="558"/>
        <v>424252.95</v>
      </c>
      <c r="AB2405" s="5">
        <v>1</v>
      </c>
      <c r="AC2405" s="6">
        <v>1811212.91</v>
      </c>
      <c r="AD2405" s="30">
        <v>0</v>
      </c>
      <c r="AE2405" s="67">
        <f t="shared" si="559"/>
        <v>1</v>
      </c>
      <c r="AF2405" s="70">
        <f>IF(C2405=Sheet6!$E$3,Sheet6!$E$4,IF('January 2023'!C2405=Sheet6!$F$3,Sheet6!$F$4,IF('January 2023'!C2405=Sheet6!$G$3,Sheet6!$G$4,IF('January 2023'!C2405=Sheet6!$H$3,Sheet6!$H$4,IF('January 2023'!C2405=Sheet6!$I$3,Sheet6!$I$4,IF('January 2023'!C2405=Sheet6!$J$3,Sheet6!$J$4,IF('January 2023'!C2405=Sheet6!$K$3,Sheet6!$K$4,IF('January 2023'!C2405=Sheet6!$L$3,Sheet6!$L$4))))))))</f>
        <v>0.14925084221825036</v>
      </c>
      <c r="AG2405" s="74">
        <f t="shared" si="560"/>
        <v>1</v>
      </c>
      <c r="AH2405" s="71">
        <v>0.8286</v>
      </c>
      <c r="AI2405" s="72">
        <f t="shared" si="561"/>
        <v>1</v>
      </c>
      <c r="AJ2405" s="73">
        <f t="shared" si="562"/>
        <v>1</v>
      </c>
      <c r="AK2405" s="73">
        <v>0.59410548800096008</v>
      </c>
      <c r="AL2405" s="95">
        <f t="shared" si="563"/>
        <v>1</v>
      </c>
      <c r="AM2405" s="107">
        <v>0</v>
      </c>
      <c r="AN2405" s="98">
        <f t="shared" si="564"/>
        <v>0</v>
      </c>
      <c r="AO2405" s="99" t="e">
        <f>SUMIF([1]Sheet1!$AB:$AB,E2405,[1]Sheet1!$AA:$AA)</f>
        <v>#VALUE!</v>
      </c>
      <c r="AP2405" s="100">
        <f t="shared" si="565"/>
        <v>1</v>
      </c>
      <c r="AQ2405" s="97">
        <f t="shared" si="566"/>
        <v>0</v>
      </c>
      <c r="AR2405" s="100">
        <f t="shared" si="567"/>
        <v>1</v>
      </c>
      <c r="AS2405" s="101">
        <f t="shared" si="568"/>
        <v>0</v>
      </c>
      <c r="AT2405" s="100">
        <v>0.14925084221825036</v>
      </c>
      <c r="AU2405" s="108">
        <f t="shared" si="569"/>
        <v>1</v>
      </c>
    </row>
    <row r="2406" spans="1:47" hidden="1">
      <c r="A2406" s="21">
        <v>44927</v>
      </c>
      <c r="B2406" s="23" t="s">
        <v>13</v>
      </c>
      <c r="C2406" s="23" t="s">
        <v>2186</v>
      </c>
      <c r="D2406" s="23" t="s">
        <v>2521</v>
      </c>
      <c r="E2406" s="23">
        <v>1002049755</v>
      </c>
      <c r="F2406" s="23" t="s">
        <v>15</v>
      </c>
      <c r="G2406" s="23">
        <v>1069446</v>
      </c>
      <c r="H2406" s="37" t="s">
        <v>16</v>
      </c>
      <c r="I2406" s="4" t="s">
        <v>3512</v>
      </c>
      <c r="J2406" s="4" t="s">
        <v>3512</v>
      </c>
      <c r="K2406" s="24">
        <v>5448</v>
      </c>
      <c r="L2406" s="24">
        <v>5448</v>
      </c>
      <c r="M2406" s="29">
        <v>1</v>
      </c>
      <c r="N2406" s="29">
        <v>1</v>
      </c>
      <c r="O2406" s="29">
        <v>0</v>
      </c>
      <c r="P2406" s="29">
        <v>5448</v>
      </c>
      <c r="Q2406" s="29">
        <v>0</v>
      </c>
      <c r="R2406" s="28">
        <v>398367.82</v>
      </c>
      <c r="S2406" s="28">
        <v>0</v>
      </c>
      <c r="T2406" s="28">
        <v>398367.82</v>
      </c>
      <c r="U2406" s="28">
        <v>0</v>
      </c>
      <c r="V2406" s="29">
        <v>1</v>
      </c>
      <c r="W2406" s="29">
        <v>0</v>
      </c>
      <c r="X2406" s="32">
        <f t="shared" si="555"/>
        <v>1</v>
      </c>
      <c r="Y2406" s="33">
        <f t="shared" si="556"/>
        <v>5448</v>
      </c>
      <c r="Z2406" s="33">
        <f t="shared" si="557"/>
        <v>398367.82</v>
      </c>
      <c r="AA2406" s="33">
        <f t="shared" si="558"/>
        <v>398367.82</v>
      </c>
      <c r="AB2406" s="5">
        <v>1</v>
      </c>
      <c r="AC2406" s="6">
        <v>424187.41</v>
      </c>
      <c r="AD2406" s="32">
        <v>0</v>
      </c>
      <c r="AE2406" s="67">
        <f t="shared" si="559"/>
        <v>1</v>
      </c>
      <c r="AF2406" s="70">
        <f>IF(C2406=Sheet6!$E$3,Sheet6!$E$4,IF('January 2023'!C2406=Sheet6!$F$3,Sheet6!$F$4,IF('January 2023'!C2406=Sheet6!$G$3,Sheet6!$G$4,IF('January 2023'!C2406=Sheet6!$H$3,Sheet6!$H$4,IF('January 2023'!C2406=Sheet6!$I$3,Sheet6!$I$4,IF('January 2023'!C2406=Sheet6!$J$3,Sheet6!$J$4,IF('January 2023'!C2406=Sheet6!$K$3,Sheet6!$K$4,IF('January 2023'!C2406=Sheet6!$L$3,Sheet6!$L$4))))))))</f>
        <v>0.14925084221825036</v>
      </c>
      <c r="AG2406" s="74">
        <f t="shared" si="560"/>
        <v>1</v>
      </c>
      <c r="AH2406" s="71">
        <v>0.8286</v>
      </c>
      <c r="AI2406" s="72">
        <f t="shared" si="561"/>
        <v>1</v>
      </c>
      <c r="AJ2406" s="73">
        <f t="shared" si="562"/>
        <v>1</v>
      </c>
      <c r="AK2406" s="73">
        <v>0.59410548800096008</v>
      </c>
      <c r="AL2406" s="95">
        <f t="shared" si="563"/>
        <v>1</v>
      </c>
      <c r="AM2406" s="107">
        <v>0</v>
      </c>
      <c r="AN2406" s="98">
        <f t="shared" si="564"/>
        <v>0</v>
      </c>
      <c r="AO2406" s="99" t="e">
        <f>SUMIF([1]Sheet1!$AB:$AB,E2406,[1]Sheet1!$AA:$AA)</f>
        <v>#VALUE!</v>
      </c>
      <c r="AP2406" s="100">
        <f t="shared" si="565"/>
        <v>1</v>
      </c>
      <c r="AQ2406" s="97">
        <f t="shared" si="566"/>
        <v>0</v>
      </c>
      <c r="AR2406" s="100">
        <f t="shared" si="567"/>
        <v>1</v>
      </c>
      <c r="AS2406" s="101">
        <f t="shared" si="568"/>
        <v>0</v>
      </c>
      <c r="AT2406" s="100">
        <v>0.14925084221825036</v>
      </c>
      <c r="AU2406" s="108">
        <f t="shared" si="569"/>
        <v>1</v>
      </c>
    </row>
    <row r="2407" spans="1:47" hidden="1">
      <c r="A2407" s="21">
        <v>44927</v>
      </c>
      <c r="B2407" s="23" t="s">
        <v>13</v>
      </c>
      <c r="C2407" s="23" t="s">
        <v>2186</v>
      </c>
      <c r="D2407" s="23" t="s">
        <v>2445</v>
      </c>
      <c r="E2407" s="23">
        <v>1002050279</v>
      </c>
      <c r="F2407" s="23" t="s">
        <v>15</v>
      </c>
      <c r="G2407" s="23">
        <v>1065347</v>
      </c>
      <c r="H2407" s="37" t="s">
        <v>16</v>
      </c>
      <c r="I2407" s="4" t="s">
        <v>3512</v>
      </c>
      <c r="J2407" s="4" t="s">
        <v>3512</v>
      </c>
      <c r="K2407" s="24">
        <v>5317</v>
      </c>
      <c r="L2407" s="24">
        <v>5317</v>
      </c>
      <c r="M2407" s="29">
        <v>1</v>
      </c>
      <c r="N2407" s="29">
        <v>1</v>
      </c>
      <c r="O2407" s="29">
        <v>0</v>
      </c>
      <c r="P2407" s="29">
        <v>5317</v>
      </c>
      <c r="Q2407" s="29">
        <v>0</v>
      </c>
      <c r="R2407" s="28">
        <v>385104.95</v>
      </c>
      <c r="S2407" s="28">
        <v>0</v>
      </c>
      <c r="T2407" s="28">
        <v>385104.95</v>
      </c>
      <c r="U2407" s="28">
        <v>0</v>
      </c>
      <c r="V2407" s="29">
        <v>1</v>
      </c>
      <c r="W2407" s="29">
        <v>0</v>
      </c>
      <c r="X2407" s="32">
        <f t="shared" si="555"/>
        <v>1</v>
      </c>
      <c r="Y2407" s="33">
        <f t="shared" si="556"/>
        <v>5317</v>
      </c>
      <c r="Z2407" s="33">
        <f t="shared" si="557"/>
        <v>385104.95</v>
      </c>
      <c r="AA2407" s="33">
        <f t="shared" si="558"/>
        <v>385104.95</v>
      </c>
      <c r="AB2407" s="5">
        <v>1</v>
      </c>
      <c r="AC2407" s="6">
        <v>428493.48</v>
      </c>
      <c r="AD2407" s="32">
        <v>0</v>
      </c>
      <c r="AE2407" s="67">
        <f t="shared" si="559"/>
        <v>1</v>
      </c>
      <c r="AF2407" s="70">
        <f>IF(C2407=Sheet6!$E$3,Sheet6!$E$4,IF('January 2023'!C2407=Sheet6!$F$3,Sheet6!$F$4,IF('January 2023'!C2407=Sheet6!$G$3,Sheet6!$G$4,IF('January 2023'!C2407=Sheet6!$H$3,Sheet6!$H$4,IF('January 2023'!C2407=Sheet6!$I$3,Sheet6!$I$4,IF('January 2023'!C2407=Sheet6!$J$3,Sheet6!$J$4,IF('January 2023'!C2407=Sheet6!$K$3,Sheet6!$K$4,IF('January 2023'!C2407=Sheet6!$L$3,Sheet6!$L$4))))))))</f>
        <v>0.14925084221825036</v>
      </c>
      <c r="AG2407" s="74">
        <f t="shared" si="560"/>
        <v>1</v>
      </c>
      <c r="AH2407" s="71">
        <v>0.8286</v>
      </c>
      <c r="AI2407" s="72">
        <f t="shared" si="561"/>
        <v>1</v>
      </c>
      <c r="AJ2407" s="73">
        <f t="shared" si="562"/>
        <v>1</v>
      </c>
      <c r="AK2407" s="73">
        <v>0.59410548800096008</v>
      </c>
      <c r="AL2407" s="95">
        <f t="shared" si="563"/>
        <v>1</v>
      </c>
      <c r="AM2407" s="107">
        <v>0</v>
      </c>
      <c r="AN2407" s="98">
        <f t="shared" si="564"/>
        <v>0</v>
      </c>
      <c r="AO2407" s="99" t="e">
        <f>SUMIF([1]Sheet1!$AB:$AB,E2407,[1]Sheet1!$AA:$AA)</f>
        <v>#VALUE!</v>
      </c>
      <c r="AP2407" s="100">
        <f t="shared" si="565"/>
        <v>1</v>
      </c>
      <c r="AQ2407" s="97">
        <f t="shared" si="566"/>
        <v>0</v>
      </c>
      <c r="AR2407" s="100">
        <f t="shared" si="567"/>
        <v>1</v>
      </c>
      <c r="AS2407" s="101">
        <f t="shared" si="568"/>
        <v>0</v>
      </c>
      <c r="AT2407" s="100">
        <v>0.14925084221825036</v>
      </c>
      <c r="AU2407" s="108">
        <f t="shared" si="569"/>
        <v>1</v>
      </c>
    </row>
    <row r="2408" spans="1:47" hidden="1">
      <c r="A2408" s="21">
        <v>44927</v>
      </c>
      <c r="B2408" s="23" t="s">
        <v>13</v>
      </c>
      <c r="C2408" s="23" t="s">
        <v>2186</v>
      </c>
      <c r="D2408" s="23" t="s">
        <v>2492</v>
      </c>
      <c r="E2408" s="23">
        <v>1002050443</v>
      </c>
      <c r="F2408" s="23" t="s">
        <v>15</v>
      </c>
      <c r="G2408" s="23">
        <v>1069446</v>
      </c>
      <c r="H2408" s="37" t="s">
        <v>16</v>
      </c>
      <c r="I2408" s="4" t="s">
        <v>3512</v>
      </c>
      <c r="J2408" s="4" t="s">
        <v>3512</v>
      </c>
      <c r="K2408" s="24">
        <v>5311</v>
      </c>
      <c r="L2408" s="24">
        <v>5311</v>
      </c>
      <c r="M2408" s="29">
        <v>1</v>
      </c>
      <c r="N2408" s="29">
        <v>0</v>
      </c>
      <c r="O2408" s="29">
        <v>0</v>
      </c>
      <c r="P2408" s="29">
        <v>5311</v>
      </c>
      <c r="Q2408" s="29">
        <v>0</v>
      </c>
      <c r="R2408" s="28">
        <v>384670.37</v>
      </c>
      <c r="S2408" s="28">
        <v>0</v>
      </c>
      <c r="T2408" s="28">
        <v>200000</v>
      </c>
      <c r="U2408" s="28">
        <v>0</v>
      </c>
      <c r="V2408" s="29">
        <v>1</v>
      </c>
      <c r="W2408" s="29">
        <v>0</v>
      </c>
      <c r="X2408" s="32">
        <f t="shared" si="555"/>
        <v>1</v>
      </c>
      <c r="Y2408" s="33">
        <f t="shared" si="556"/>
        <v>5311</v>
      </c>
      <c r="Z2408" s="33">
        <f t="shared" si="557"/>
        <v>384670.37</v>
      </c>
      <c r="AA2408" s="33">
        <f t="shared" si="558"/>
        <v>200000</v>
      </c>
      <c r="AB2408" s="5">
        <v>1</v>
      </c>
      <c r="AC2408" s="6">
        <v>765289.8</v>
      </c>
      <c r="AD2408" s="32">
        <v>0</v>
      </c>
      <c r="AE2408" s="67">
        <f t="shared" si="559"/>
        <v>1</v>
      </c>
      <c r="AF2408" s="70">
        <f>IF(C2408=Sheet6!$E$3,Sheet6!$E$4,IF('January 2023'!C2408=Sheet6!$F$3,Sheet6!$F$4,IF('January 2023'!C2408=Sheet6!$G$3,Sheet6!$G$4,IF('January 2023'!C2408=Sheet6!$H$3,Sheet6!$H$4,IF('January 2023'!C2408=Sheet6!$I$3,Sheet6!$I$4,IF('January 2023'!C2408=Sheet6!$J$3,Sheet6!$J$4,IF('January 2023'!C2408=Sheet6!$K$3,Sheet6!$K$4,IF('January 2023'!C2408=Sheet6!$L$3,Sheet6!$L$4))))))))</f>
        <v>0.14925084221825036</v>
      </c>
      <c r="AG2408" s="74">
        <f t="shared" si="560"/>
        <v>1</v>
      </c>
      <c r="AH2408" s="71">
        <v>0.8286</v>
      </c>
      <c r="AI2408" s="72">
        <f t="shared" si="561"/>
        <v>1</v>
      </c>
      <c r="AJ2408" s="73">
        <f t="shared" si="562"/>
        <v>1</v>
      </c>
      <c r="AK2408" s="73">
        <v>0.59410548800096008</v>
      </c>
      <c r="AL2408" s="95">
        <f t="shared" si="563"/>
        <v>1</v>
      </c>
      <c r="AM2408" s="107">
        <v>0</v>
      </c>
      <c r="AN2408" s="98">
        <f t="shared" si="564"/>
        <v>0</v>
      </c>
      <c r="AO2408" s="99" t="e">
        <f>SUMIF([1]Sheet1!$AB:$AB,E2408,[1]Sheet1!$AA:$AA)</f>
        <v>#VALUE!</v>
      </c>
      <c r="AP2408" s="100">
        <f t="shared" si="565"/>
        <v>1</v>
      </c>
      <c r="AQ2408" s="97">
        <f t="shared" si="566"/>
        <v>0</v>
      </c>
      <c r="AR2408" s="100">
        <f t="shared" si="567"/>
        <v>0.51992567038631021</v>
      </c>
      <c r="AS2408" s="101">
        <f t="shared" si="568"/>
        <v>0.48007432961368979</v>
      </c>
      <c r="AT2408" s="100">
        <v>0.14925084221825036</v>
      </c>
      <c r="AU2408" s="108">
        <f t="shared" si="569"/>
        <v>0</v>
      </c>
    </row>
    <row r="2409" spans="1:47" hidden="1">
      <c r="A2409" s="21">
        <v>44927</v>
      </c>
      <c r="B2409" s="22" t="s">
        <v>13</v>
      </c>
      <c r="C2409" s="22" t="s">
        <v>2186</v>
      </c>
      <c r="D2409" s="22" t="s">
        <v>2512</v>
      </c>
      <c r="E2409" s="22">
        <v>1002050106</v>
      </c>
      <c r="F2409" s="23" t="s">
        <v>15</v>
      </c>
      <c r="G2409" s="22">
        <v>1074349</v>
      </c>
      <c r="H2409" s="36" t="s">
        <v>16</v>
      </c>
      <c r="I2409" s="4" t="s">
        <v>3512</v>
      </c>
      <c r="J2409" s="4" t="s">
        <v>3512</v>
      </c>
      <c r="K2409" s="24">
        <v>5288</v>
      </c>
      <c r="L2409" s="25">
        <v>5288</v>
      </c>
      <c r="M2409" s="26">
        <v>1</v>
      </c>
      <c r="N2409" s="26">
        <v>1</v>
      </c>
      <c r="O2409" s="26">
        <v>0</v>
      </c>
      <c r="P2409" s="26">
        <v>5288</v>
      </c>
      <c r="Q2409" s="26">
        <v>0</v>
      </c>
      <c r="R2409" s="27">
        <v>383004.51</v>
      </c>
      <c r="S2409" s="27">
        <v>0</v>
      </c>
      <c r="T2409" s="28">
        <v>383004.51</v>
      </c>
      <c r="U2409" s="27">
        <v>0</v>
      </c>
      <c r="V2409" s="29">
        <v>1</v>
      </c>
      <c r="W2409" s="26">
        <v>0</v>
      </c>
      <c r="X2409" s="30">
        <f t="shared" si="555"/>
        <v>1</v>
      </c>
      <c r="Y2409" s="31">
        <f t="shared" si="556"/>
        <v>5288</v>
      </c>
      <c r="Z2409" s="31">
        <f t="shared" si="557"/>
        <v>383004.51</v>
      </c>
      <c r="AA2409" s="31">
        <f t="shared" si="558"/>
        <v>383004.51</v>
      </c>
      <c r="AB2409" s="5">
        <v>1</v>
      </c>
      <c r="AC2409" s="6">
        <v>302129.78999999998</v>
      </c>
      <c r="AD2409" s="30">
        <v>0</v>
      </c>
      <c r="AE2409" s="67">
        <f t="shared" si="559"/>
        <v>1</v>
      </c>
      <c r="AF2409" s="70">
        <f>IF(C2409=Sheet6!$E$3,Sheet6!$E$4,IF('January 2023'!C2409=Sheet6!$F$3,Sheet6!$F$4,IF('January 2023'!C2409=Sheet6!$G$3,Sheet6!$G$4,IF('January 2023'!C2409=Sheet6!$H$3,Sheet6!$H$4,IF('January 2023'!C2409=Sheet6!$I$3,Sheet6!$I$4,IF('January 2023'!C2409=Sheet6!$J$3,Sheet6!$J$4,IF('January 2023'!C2409=Sheet6!$K$3,Sheet6!$K$4,IF('January 2023'!C2409=Sheet6!$L$3,Sheet6!$L$4))))))))</f>
        <v>0.14925084221825036</v>
      </c>
      <c r="AG2409" s="74">
        <f t="shared" si="560"/>
        <v>1</v>
      </c>
      <c r="AH2409" s="71">
        <v>0.8286</v>
      </c>
      <c r="AI2409" s="72">
        <f t="shared" si="561"/>
        <v>1</v>
      </c>
      <c r="AJ2409" s="73">
        <f t="shared" si="562"/>
        <v>1</v>
      </c>
      <c r="AK2409" s="73">
        <v>0.59410548800096008</v>
      </c>
      <c r="AL2409" s="95">
        <f t="shared" si="563"/>
        <v>1</v>
      </c>
      <c r="AM2409" s="107">
        <v>0</v>
      </c>
      <c r="AN2409" s="98">
        <f t="shared" si="564"/>
        <v>0</v>
      </c>
      <c r="AO2409" s="99" t="e">
        <f>SUMIF([1]Sheet1!$AB:$AB,E2409,[1]Sheet1!$AA:$AA)</f>
        <v>#VALUE!</v>
      </c>
      <c r="AP2409" s="100">
        <f t="shared" si="565"/>
        <v>1</v>
      </c>
      <c r="AQ2409" s="97">
        <f t="shared" si="566"/>
        <v>0</v>
      </c>
      <c r="AR2409" s="100">
        <f t="shared" si="567"/>
        <v>1</v>
      </c>
      <c r="AS2409" s="101">
        <f t="shared" si="568"/>
        <v>0</v>
      </c>
      <c r="AT2409" s="100">
        <v>0.14925084221825036</v>
      </c>
      <c r="AU2409" s="108">
        <f t="shared" si="569"/>
        <v>1</v>
      </c>
    </row>
    <row r="2410" spans="1:47" hidden="1">
      <c r="A2410" s="21">
        <v>44927</v>
      </c>
      <c r="B2410" s="22" t="s">
        <v>13</v>
      </c>
      <c r="C2410" s="22" t="s">
        <v>2186</v>
      </c>
      <c r="D2410" s="22" t="s">
        <v>2202</v>
      </c>
      <c r="E2410" s="22">
        <v>1002050079</v>
      </c>
      <c r="F2410" s="23" t="s">
        <v>15</v>
      </c>
      <c r="G2410" s="22">
        <v>1077349</v>
      </c>
      <c r="H2410" s="36" t="s">
        <v>16</v>
      </c>
      <c r="I2410" s="4" t="s">
        <v>3512</v>
      </c>
      <c r="J2410" s="4" t="s">
        <v>3512</v>
      </c>
      <c r="K2410" s="24">
        <v>5200</v>
      </c>
      <c r="L2410" s="25">
        <v>5200</v>
      </c>
      <c r="M2410" s="26">
        <v>1</v>
      </c>
      <c r="N2410" s="26">
        <v>0</v>
      </c>
      <c r="O2410" s="26">
        <v>0</v>
      </c>
      <c r="P2410" s="26">
        <v>5200</v>
      </c>
      <c r="Q2410" s="26">
        <v>0</v>
      </c>
      <c r="R2410" s="27">
        <v>376630.75999999995</v>
      </c>
      <c r="S2410" s="27">
        <v>0</v>
      </c>
      <c r="T2410" s="28">
        <v>0</v>
      </c>
      <c r="U2410" s="27">
        <v>0</v>
      </c>
      <c r="V2410" s="29">
        <v>0</v>
      </c>
      <c r="W2410" s="26">
        <v>0</v>
      </c>
      <c r="X2410" s="30">
        <f t="shared" si="555"/>
        <v>1</v>
      </c>
      <c r="Y2410" s="31">
        <f t="shared" si="556"/>
        <v>5200</v>
      </c>
      <c r="Z2410" s="31">
        <f t="shared" si="557"/>
        <v>376630.75999999995</v>
      </c>
      <c r="AA2410" s="31">
        <f t="shared" si="558"/>
        <v>0</v>
      </c>
      <c r="AB2410" s="5">
        <v>0</v>
      </c>
      <c r="AC2410" s="6">
        <v>939795.61</v>
      </c>
      <c r="AD2410" s="30">
        <v>0</v>
      </c>
      <c r="AE2410" s="67">
        <f t="shared" si="559"/>
        <v>0</v>
      </c>
      <c r="AF2410" s="70">
        <f>IF(C2410=Sheet6!$E$3,Sheet6!$E$4,IF('January 2023'!C2410=Sheet6!$F$3,Sheet6!$F$4,IF('January 2023'!C2410=Sheet6!$G$3,Sheet6!$G$4,IF('January 2023'!C2410=Sheet6!$H$3,Sheet6!$H$4,IF('January 2023'!C2410=Sheet6!$I$3,Sheet6!$I$4,IF('January 2023'!C2410=Sheet6!$J$3,Sheet6!$J$4,IF('January 2023'!C2410=Sheet6!$K$3,Sheet6!$K$4,IF('January 2023'!C2410=Sheet6!$L$3,Sheet6!$L$4))))))))</f>
        <v>0.14925084221825036</v>
      </c>
      <c r="AG2410" s="74">
        <f t="shared" si="560"/>
        <v>1</v>
      </c>
      <c r="AH2410" s="71">
        <v>0.8286</v>
      </c>
      <c r="AI2410" s="72">
        <f t="shared" si="561"/>
        <v>1</v>
      </c>
      <c r="AJ2410" s="73">
        <f t="shared" si="562"/>
        <v>0</v>
      </c>
      <c r="AK2410" s="73">
        <v>0.59410548800096008</v>
      </c>
      <c r="AL2410" s="95">
        <f t="shared" si="563"/>
        <v>0</v>
      </c>
      <c r="AM2410" s="107">
        <v>0</v>
      </c>
      <c r="AN2410" s="98">
        <f t="shared" si="564"/>
        <v>0</v>
      </c>
      <c r="AO2410" s="99" t="e">
        <f>SUMIF([1]Sheet1!$AB:$AB,E2410,[1]Sheet1!$AA:$AA)</f>
        <v>#VALUE!</v>
      </c>
      <c r="AP2410" s="100">
        <f t="shared" si="565"/>
        <v>1</v>
      </c>
      <c r="AQ2410" s="97">
        <f t="shared" si="566"/>
        <v>0</v>
      </c>
      <c r="AR2410" s="100">
        <f t="shared" si="567"/>
        <v>0</v>
      </c>
      <c r="AS2410" s="101">
        <f t="shared" si="568"/>
        <v>1</v>
      </c>
      <c r="AT2410" s="100">
        <v>0.14925084221825036</v>
      </c>
      <c r="AU2410" s="108">
        <f t="shared" si="569"/>
        <v>0</v>
      </c>
    </row>
    <row r="2411" spans="1:47" hidden="1">
      <c r="A2411" s="21">
        <v>44927</v>
      </c>
      <c r="B2411" s="22" t="s">
        <v>13</v>
      </c>
      <c r="C2411" s="22" t="s">
        <v>2186</v>
      </c>
      <c r="D2411" s="22" t="s">
        <v>2502</v>
      </c>
      <c r="E2411" s="22">
        <v>1002050201</v>
      </c>
      <c r="F2411" s="23" t="s">
        <v>15</v>
      </c>
      <c r="G2411" s="22">
        <v>1077349</v>
      </c>
      <c r="H2411" s="36" t="s">
        <v>16</v>
      </c>
      <c r="I2411" s="4" t="s">
        <v>3512</v>
      </c>
      <c r="J2411" s="4" t="s">
        <v>3512</v>
      </c>
      <c r="K2411" s="24">
        <v>5096</v>
      </c>
      <c r="L2411" s="25">
        <v>5096</v>
      </c>
      <c r="M2411" s="26">
        <v>1</v>
      </c>
      <c r="N2411" s="26">
        <v>1</v>
      </c>
      <c r="O2411" s="26">
        <v>0</v>
      </c>
      <c r="P2411" s="26">
        <v>5096</v>
      </c>
      <c r="Q2411" s="26">
        <v>0</v>
      </c>
      <c r="R2411" s="27">
        <v>369098.14</v>
      </c>
      <c r="S2411" s="27">
        <v>0</v>
      </c>
      <c r="T2411" s="28">
        <v>369244</v>
      </c>
      <c r="U2411" s="27">
        <v>0</v>
      </c>
      <c r="V2411" s="29">
        <v>1</v>
      </c>
      <c r="W2411" s="26">
        <v>0</v>
      </c>
      <c r="X2411" s="30">
        <f t="shared" si="555"/>
        <v>1</v>
      </c>
      <c r="Y2411" s="31">
        <f t="shared" si="556"/>
        <v>5096</v>
      </c>
      <c r="Z2411" s="31">
        <f t="shared" si="557"/>
        <v>369098.14</v>
      </c>
      <c r="AA2411" s="31">
        <f t="shared" si="558"/>
        <v>369244</v>
      </c>
      <c r="AB2411" s="5">
        <v>1</v>
      </c>
      <c r="AC2411" s="6">
        <v>353566.07</v>
      </c>
      <c r="AD2411" s="30">
        <v>0</v>
      </c>
      <c r="AE2411" s="67">
        <f t="shared" si="559"/>
        <v>1</v>
      </c>
      <c r="AF2411" s="70">
        <f>IF(C2411=Sheet6!$E$3,Sheet6!$E$4,IF('January 2023'!C2411=Sheet6!$F$3,Sheet6!$F$4,IF('January 2023'!C2411=Sheet6!$G$3,Sheet6!$G$4,IF('January 2023'!C2411=Sheet6!$H$3,Sheet6!$H$4,IF('January 2023'!C2411=Sheet6!$I$3,Sheet6!$I$4,IF('January 2023'!C2411=Sheet6!$J$3,Sheet6!$J$4,IF('January 2023'!C2411=Sheet6!$K$3,Sheet6!$K$4,IF('January 2023'!C2411=Sheet6!$L$3,Sheet6!$L$4))))))))</f>
        <v>0.14925084221825036</v>
      </c>
      <c r="AG2411" s="74">
        <f t="shared" si="560"/>
        <v>1</v>
      </c>
      <c r="AH2411" s="71">
        <v>0.8286</v>
      </c>
      <c r="AI2411" s="72">
        <f t="shared" si="561"/>
        <v>1</v>
      </c>
      <c r="AJ2411" s="73">
        <f t="shared" si="562"/>
        <v>1</v>
      </c>
      <c r="AK2411" s="73">
        <v>0.59410548800096008</v>
      </c>
      <c r="AL2411" s="95">
        <f t="shared" si="563"/>
        <v>1</v>
      </c>
      <c r="AM2411" s="107">
        <v>0</v>
      </c>
      <c r="AN2411" s="98">
        <f t="shared" si="564"/>
        <v>0</v>
      </c>
      <c r="AO2411" s="99" t="e">
        <f>SUMIF([1]Sheet1!$AB:$AB,E2411,[1]Sheet1!$AA:$AA)</f>
        <v>#VALUE!</v>
      </c>
      <c r="AP2411" s="100">
        <f t="shared" si="565"/>
        <v>1</v>
      </c>
      <c r="AQ2411" s="97">
        <f t="shared" si="566"/>
        <v>0</v>
      </c>
      <c r="AR2411" s="100">
        <f t="shared" si="567"/>
        <v>1.0003951794501049</v>
      </c>
      <c r="AS2411" s="101">
        <f t="shared" si="568"/>
        <v>-3.9517945010492106E-4</v>
      </c>
      <c r="AT2411" s="100">
        <v>0.14925084221825036</v>
      </c>
      <c r="AU2411" s="108">
        <f t="shared" si="569"/>
        <v>1</v>
      </c>
    </row>
    <row r="2412" spans="1:47" hidden="1">
      <c r="A2412" s="21">
        <v>44927</v>
      </c>
      <c r="B2412" s="22" t="s">
        <v>13</v>
      </c>
      <c r="C2412" s="22" t="s">
        <v>2186</v>
      </c>
      <c r="D2412" s="22" t="s">
        <v>2517</v>
      </c>
      <c r="E2412" s="22">
        <v>1003065996</v>
      </c>
      <c r="F2412" s="23" t="s">
        <v>15</v>
      </c>
      <c r="G2412" s="22">
        <v>1079564</v>
      </c>
      <c r="H2412" s="36" t="s">
        <v>16</v>
      </c>
      <c r="I2412" s="4" t="s">
        <v>3512</v>
      </c>
      <c r="J2412" s="4" t="s">
        <v>3512</v>
      </c>
      <c r="K2412" s="24">
        <v>5006</v>
      </c>
      <c r="L2412" s="25">
        <v>5006</v>
      </c>
      <c r="M2412" s="26">
        <v>1</v>
      </c>
      <c r="N2412" s="26">
        <v>1</v>
      </c>
      <c r="O2412" s="26">
        <v>0</v>
      </c>
      <c r="P2412" s="26">
        <v>5006</v>
      </c>
      <c r="Q2412" s="26">
        <v>0</v>
      </c>
      <c r="R2412" s="27">
        <v>362579.54</v>
      </c>
      <c r="S2412" s="27">
        <v>0</v>
      </c>
      <c r="T2412" s="28">
        <v>364000</v>
      </c>
      <c r="U2412" s="27">
        <v>0</v>
      </c>
      <c r="V2412" s="29">
        <v>1</v>
      </c>
      <c r="W2412" s="26">
        <v>0</v>
      </c>
      <c r="X2412" s="30">
        <f t="shared" si="555"/>
        <v>1</v>
      </c>
      <c r="Y2412" s="31">
        <f t="shared" si="556"/>
        <v>5006</v>
      </c>
      <c r="Z2412" s="31">
        <f t="shared" si="557"/>
        <v>362579.54</v>
      </c>
      <c r="AA2412" s="31">
        <f t="shared" si="558"/>
        <v>364000</v>
      </c>
      <c r="AB2412" s="5">
        <v>1</v>
      </c>
      <c r="AC2412" s="6">
        <v>218872.7</v>
      </c>
      <c r="AD2412" s="30">
        <v>0</v>
      </c>
      <c r="AE2412" s="67">
        <f t="shared" si="559"/>
        <v>1</v>
      </c>
      <c r="AF2412" s="70">
        <f>IF(C2412=Sheet6!$E$3,Sheet6!$E$4,IF('January 2023'!C2412=Sheet6!$F$3,Sheet6!$F$4,IF('January 2023'!C2412=Sheet6!$G$3,Sheet6!$G$4,IF('January 2023'!C2412=Sheet6!$H$3,Sheet6!$H$4,IF('January 2023'!C2412=Sheet6!$I$3,Sheet6!$I$4,IF('January 2023'!C2412=Sheet6!$J$3,Sheet6!$J$4,IF('January 2023'!C2412=Sheet6!$K$3,Sheet6!$K$4,IF('January 2023'!C2412=Sheet6!$L$3,Sheet6!$L$4))))))))</f>
        <v>0.14925084221825036</v>
      </c>
      <c r="AG2412" s="74">
        <f t="shared" si="560"/>
        <v>1</v>
      </c>
      <c r="AH2412" s="71">
        <v>0.8286</v>
      </c>
      <c r="AI2412" s="72">
        <f t="shared" si="561"/>
        <v>1</v>
      </c>
      <c r="AJ2412" s="73">
        <f t="shared" si="562"/>
        <v>1</v>
      </c>
      <c r="AK2412" s="73">
        <v>0.59410548800096008</v>
      </c>
      <c r="AL2412" s="95">
        <f t="shared" si="563"/>
        <v>1</v>
      </c>
      <c r="AM2412" s="107">
        <v>0</v>
      </c>
      <c r="AN2412" s="98">
        <f t="shared" si="564"/>
        <v>0</v>
      </c>
      <c r="AO2412" s="99" t="e">
        <f>SUMIF([1]Sheet1!$AB:$AB,E2412,[1]Sheet1!$AA:$AA)</f>
        <v>#VALUE!</v>
      </c>
      <c r="AP2412" s="100">
        <f t="shared" si="565"/>
        <v>1</v>
      </c>
      <c r="AQ2412" s="97">
        <f t="shared" si="566"/>
        <v>0</v>
      </c>
      <c r="AR2412" s="100">
        <f t="shared" si="567"/>
        <v>1.0039176507312024</v>
      </c>
      <c r="AS2412" s="101">
        <f t="shared" si="568"/>
        <v>-3.9176507312024267E-3</v>
      </c>
      <c r="AT2412" s="100">
        <v>0.14925084221825036</v>
      </c>
      <c r="AU2412" s="108">
        <f t="shared" si="569"/>
        <v>1</v>
      </c>
    </row>
    <row r="2413" spans="1:47" hidden="1">
      <c r="A2413" s="21">
        <v>44927</v>
      </c>
      <c r="B2413" s="23" t="s">
        <v>13</v>
      </c>
      <c r="C2413" s="23" t="s">
        <v>2186</v>
      </c>
      <c r="D2413" s="23" t="s">
        <v>2522</v>
      </c>
      <c r="E2413" s="23">
        <v>1002050024</v>
      </c>
      <c r="F2413" s="23" t="s">
        <v>15</v>
      </c>
      <c r="G2413" s="23">
        <v>1074349</v>
      </c>
      <c r="H2413" s="37" t="s">
        <v>16</v>
      </c>
      <c r="I2413" s="4" t="s">
        <v>3512</v>
      </c>
      <c r="J2413" s="4" t="s">
        <v>3512</v>
      </c>
      <c r="K2413" s="24">
        <v>4944</v>
      </c>
      <c r="L2413" s="24">
        <v>4944</v>
      </c>
      <c r="M2413" s="29">
        <v>1</v>
      </c>
      <c r="N2413" s="29">
        <v>1</v>
      </c>
      <c r="O2413" s="29">
        <v>0</v>
      </c>
      <c r="P2413" s="29">
        <v>4944</v>
      </c>
      <c r="Q2413" s="29">
        <v>0</v>
      </c>
      <c r="R2413" s="28">
        <v>358088.93</v>
      </c>
      <c r="S2413" s="28">
        <v>0</v>
      </c>
      <c r="T2413" s="28">
        <v>358088.93</v>
      </c>
      <c r="U2413" s="28">
        <v>0</v>
      </c>
      <c r="V2413" s="29">
        <v>1</v>
      </c>
      <c r="W2413" s="29">
        <v>0</v>
      </c>
      <c r="X2413" s="32">
        <f t="shared" si="555"/>
        <v>1</v>
      </c>
      <c r="Y2413" s="33">
        <f t="shared" si="556"/>
        <v>4944</v>
      </c>
      <c r="Z2413" s="33">
        <f t="shared" si="557"/>
        <v>358088.93</v>
      </c>
      <c r="AA2413" s="33">
        <f t="shared" si="558"/>
        <v>358088.93</v>
      </c>
      <c r="AB2413" s="5">
        <v>1</v>
      </c>
      <c r="AC2413" s="6">
        <v>251239.83</v>
      </c>
      <c r="AD2413" s="32">
        <v>0</v>
      </c>
      <c r="AE2413" s="67">
        <f t="shared" si="559"/>
        <v>1</v>
      </c>
      <c r="AF2413" s="70">
        <f>IF(C2413=Sheet6!$E$3,Sheet6!$E$4,IF('January 2023'!C2413=Sheet6!$F$3,Sheet6!$F$4,IF('January 2023'!C2413=Sheet6!$G$3,Sheet6!$G$4,IF('January 2023'!C2413=Sheet6!$H$3,Sheet6!$H$4,IF('January 2023'!C2413=Sheet6!$I$3,Sheet6!$I$4,IF('January 2023'!C2413=Sheet6!$J$3,Sheet6!$J$4,IF('January 2023'!C2413=Sheet6!$K$3,Sheet6!$K$4,IF('January 2023'!C2413=Sheet6!$L$3,Sheet6!$L$4))))))))</f>
        <v>0.14925084221825036</v>
      </c>
      <c r="AG2413" s="74">
        <f t="shared" si="560"/>
        <v>1</v>
      </c>
      <c r="AH2413" s="71">
        <v>0.8286</v>
      </c>
      <c r="AI2413" s="72">
        <f t="shared" si="561"/>
        <v>1</v>
      </c>
      <c r="AJ2413" s="73">
        <f t="shared" si="562"/>
        <v>1</v>
      </c>
      <c r="AK2413" s="73">
        <v>0.59410548800096008</v>
      </c>
      <c r="AL2413" s="95">
        <f t="shared" si="563"/>
        <v>1</v>
      </c>
      <c r="AM2413" s="107">
        <v>0</v>
      </c>
      <c r="AN2413" s="98">
        <f t="shared" si="564"/>
        <v>0</v>
      </c>
      <c r="AO2413" s="99" t="e">
        <f>SUMIF([1]Sheet1!$AB:$AB,E2413,[1]Sheet1!$AA:$AA)</f>
        <v>#VALUE!</v>
      </c>
      <c r="AP2413" s="100">
        <f t="shared" si="565"/>
        <v>1</v>
      </c>
      <c r="AQ2413" s="97">
        <f t="shared" si="566"/>
        <v>0</v>
      </c>
      <c r="AR2413" s="100">
        <f t="shared" si="567"/>
        <v>1</v>
      </c>
      <c r="AS2413" s="101">
        <f t="shared" si="568"/>
        <v>0</v>
      </c>
      <c r="AT2413" s="100">
        <v>0.14925084221825036</v>
      </c>
      <c r="AU2413" s="108">
        <f t="shared" si="569"/>
        <v>1</v>
      </c>
    </row>
    <row r="2414" spans="1:47" hidden="1">
      <c r="A2414" s="21">
        <v>44927</v>
      </c>
      <c r="B2414" s="22" t="s">
        <v>13</v>
      </c>
      <c r="C2414" s="22" t="s">
        <v>2186</v>
      </c>
      <c r="D2414" s="22" t="s">
        <v>2567</v>
      </c>
      <c r="E2414" s="22">
        <v>1002050409</v>
      </c>
      <c r="F2414" s="23" t="s">
        <v>15</v>
      </c>
      <c r="G2414" s="22">
        <v>1065347</v>
      </c>
      <c r="H2414" s="36" t="s">
        <v>16</v>
      </c>
      <c r="I2414" s="4" t="s">
        <v>3512</v>
      </c>
      <c r="J2414" s="4" t="s">
        <v>3512</v>
      </c>
      <c r="K2414" s="24">
        <v>4932</v>
      </c>
      <c r="L2414" s="25">
        <v>4932</v>
      </c>
      <c r="M2414" s="26">
        <v>1</v>
      </c>
      <c r="N2414" s="26">
        <v>1</v>
      </c>
      <c r="O2414" s="26">
        <v>0</v>
      </c>
      <c r="P2414" s="26">
        <v>4932</v>
      </c>
      <c r="Q2414" s="26">
        <v>0</v>
      </c>
      <c r="R2414" s="27">
        <v>357219.79</v>
      </c>
      <c r="S2414" s="27">
        <v>0</v>
      </c>
      <c r="T2414" s="28">
        <v>357219.79</v>
      </c>
      <c r="U2414" s="27">
        <v>0</v>
      </c>
      <c r="V2414" s="29">
        <v>1</v>
      </c>
      <c r="W2414" s="26">
        <v>0</v>
      </c>
      <c r="X2414" s="30">
        <f t="shared" si="555"/>
        <v>1</v>
      </c>
      <c r="Y2414" s="31">
        <f t="shared" si="556"/>
        <v>4932</v>
      </c>
      <c r="Z2414" s="31">
        <f t="shared" si="557"/>
        <v>357219.79</v>
      </c>
      <c r="AA2414" s="31">
        <f t="shared" si="558"/>
        <v>357219.79</v>
      </c>
      <c r="AB2414" s="5">
        <v>1</v>
      </c>
      <c r="AC2414" s="6">
        <v>310428.77</v>
      </c>
      <c r="AD2414" s="30">
        <v>0</v>
      </c>
      <c r="AE2414" s="67">
        <f t="shared" si="559"/>
        <v>1</v>
      </c>
      <c r="AF2414" s="70">
        <f>IF(C2414=Sheet6!$E$3,Sheet6!$E$4,IF('January 2023'!C2414=Sheet6!$F$3,Sheet6!$F$4,IF('January 2023'!C2414=Sheet6!$G$3,Sheet6!$G$4,IF('January 2023'!C2414=Sheet6!$H$3,Sheet6!$H$4,IF('January 2023'!C2414=Sheet6!$I$3,Sheet6!$I$4,IF('January 2023'!C2414=Sheet6!$J$3,Sheet6!$J$4,IF('January 2023'!C2414=Sheet6!$K$3,Sheet6!$K$4,IF('January 2023'!C2414=Sheet6!$L$3,Sheet6!$L$4))))))))</f>
        <v>0.14925084221825036</v>
      </c>
      <c r="AG2414" s="74">
        <f t="shared" si="560"/>
        <v>1</v>
      </c>
      <c r="AH2414" s="71">
        <v>0.8286</v>
      </c>
      <c r="AI2414" s="72">
        <f t="shared" si="561"/>
        <v>1</v>
      </c>
      <c r="AJ2414" s="73">
        <f t="shared" si="562"/>
        <v>1</v>
      </c>
      <c r="AK2414" s="73">
        <v>0.59410548800096008</v>
      </c>
      <c r="AL2414" s="95">
        <f t="shared" si="563"/>
        <v>1</v>
      </c>
      <c r="AM2414" s="107">
        <v>0</v>
      </c>
      <c r="AN2414" s="98">
        <f t="shared" si="564"/>
        <v>0</v>
      </c>
      <c r="AO2414" s="99" t="e">
        <f>SUMIF([1]Sheet1!$AB:$AB,E2414,[1]Sheet1!$AA:$AA)</f>
        <v>#VALUE!</v>
      </c>
      <c r="AP2414" s="100">
        <f t="shared" si="565"/>
        <v>1</v>
      </c>
      <c r="AQ2414" s="97">
        <f t="shared" si="566"/>
        <v>0</v>
      </c>
      <c r="AR2414" s="100">
        <f t="shared" si="567"/>
        <v>1</v>
      </c>
      <c r="AS2414" s="101">
        <f t="shared" si="568"/>
        <v>0</v>
      </c>
      <c r="AT2414" s="100">
        <v>0.14925084221825036</v>
      </c>
      <c r="AU2414" s="108">
        <f t="shared" si="569"/>
        <v>1</v>
      </c>
    </row>
    <row r="2415" spans="1:47" hidden="1">
      <c r="A2415" s="21">
        <v>44927</v>
      </c>
      <c r="B2415" s="23" t="s">
        <v>13</v>
      </c>
      <c r="C2415" s="23" t="s">
        <v>2186</v>
      </c>
      <c r="D2415" s="23" t="s">
        <v>2537</v>
      </c>
      <c r="E2415" s="23">
        <v>1002050447</v>
      </c>
      <c r="F2415" s="23" t="s">
        <v>15</v>
      </c>
      <c r="G2415" s="23">
        <v>1074349</v>
      </c>
      <c r="H2415" s="37" t="s">
        <v>16</v>
      </c>
      <c r="I2415" s="4" t="s">
        <v>3512</v>
      </c>
      <c r="J2415" s="4" t="s">
        <v>3512</v>
      </c>
      <c r="K2415" s="24">
        <v>4798</v>
      </c>
      <c r="L2415" s="24">
        <v>4798</v>
      </c>
      <c r="M2415" s="29">
        <v>1</v>
      </c>
      <c r="N2415" s="29">
        <v>1</v>
      </c>
      <c r="O2415" s="29">
        <v>0</v>
      </c>
      <c r="P2415" s="29">
        <v>4798</v>
      </c>
      <c r="Q2415" s="29">
        <v>0</v>
      </c>
      <c r="R2415" s="28">
        <v>347514.3</v>
      </c>
      <c r="S2415" s="28">
        <v>0</v>
      </c>
      <c r="T2415" s="28">
        <v>347514.3</v>
      </c>
      <c r="U2415" s="28">
        <v>0</v>
      </c>
      <c r="V2415" s="29">
        <v>1</v>
      </c>
      <c r="W2415" s="29">
        <v>0</v>
      </c>
      <c r="X2415" s="32">
        <f t="shared" si="555"/>
        <v>1</v>
      </c>
      <c r="Y2415" s="33">
        <f t="shared" si="556"/>
        <v>4798</v>
      </c>
      <c r="Z2415" s="33">
        <f t="shared" si="557"/>
        <v>347514.3</v>
      </c>
      <c r="AA2415" s="33">
        <f t="shared" si="558"/>
        <v>347514.3</v>
      </c>
      <c r="AB2415" s="5">
        <v>1</v>
      </c>
      <c r="AC2415" s="6">
        <v>229318</v>
      </c>
      <c r="AD2415" s="32">
        <v>0</v>
      </c>
      <c r="AE2415" s="67">
        <f t="shared" si="559"/>
        <v>1</v>
      </c>
      <c r="AF2415" s="70">
        <f>IF(C2415=Sheet6!$E$3,Sheet6!$E$4,IF('January 2023'!C2415=Sheet6!$F$3,Sheet6!$F$4,IF('January 2023'!C2415=Sheet6!$G$3,Sheet6!$G$4,IF('January 2023'!C2415=Sheet6!$H$3,Sheet6!$H$4,IF('January 2023'!C2415=Sheet6!$I$3,Sheet6!$I$4,IF('January 2023'!C2415=Sheet6!$J$3,Sheet6!$J$4,IF('January 2023'!C2415=Sheet6!$K$3,Sheet6!$K$4,IF('January 2023'!C2415=Sheet6!$L$3,Sheet6!$L$4))))))))</f>
        <v>0.14925084221825036</v>
      </c>
      <c r="AG2415" s="74">
        <f t="shared" si="560"/>
        <v>1</v>
      </c>
      <c r="AH2415" s="71">
        <v>0.8286</v>
      </c>
      <c r="AI2415" s="72">
        <f t="shared" si="561"/>
        <v>1</v>
      </c>
      <c r="AJ2415" s="73">
        <f t="shared" si="562"/>
        <v>1</v>
      </c>
      <c r="AK2415" s="73">
        <v>0.59410548800096008</v>
      </c>
      <c r="AL2415" s="95">
        <f t="shared" si="563"/>
        <v>1</v>
      </c>
      <c r="AM2415" s="107">
        <v>0</v>
      </c>
      <c r="AN2415" s="98">
        <f t="shared" si="564"/>
        <v>0</v>
      </c>
      <c r="AO2415" s="99" t="e">
        <f>SUMIF([1]Sheet1!$AB:$AB,E2415,[1]Sheet1!$AA:$AA)</f>
        <v>#VALUE!</v>
      </c>
      <c r="AP2415" s="100">
        <f t="shared" si="565"/>
        <v>1</v>
      </c>
      <c r="AQ2415" s="97">
        <f t="shared" si="566"/>
        <v>0</v>
      </c>
      <c r="AR2415" s="100">
        <f t="shared" si="567"/>
        <v>1</v>
      </c>
      <c r="AS2415" s="101">
        <f t="shared" si="568"/>
        <v>0</v>
      </c>
      <c r="AT2415" s="100">
        <v>0.14925084221825036</v>
      </c>
      <c r="AU2415" s="108">
        <f t="shared" si="569"/>
        <v>1</v>
      </c>
    </row>
    <row r="2416" spans="1:47" hidden="1">
      <c r="A2416" s="21">
        <v>44927</v>
      </c>
      <c r="B2416" s="22" t="s">
        <v>13</v>
      </c>
      <c r="C2416" s="22" t="s">
        <v>2186</v>
      </c>
      <c r="D2416" s="22" t="s">
        <v>3451</v>
      </c>
      <c r="E2416" s="22">
        <v>1002050169</v>
      </c>
      <c r="F2416" s="23" t="s">
        <v>15</v>
      </c>
      <c r="G2416" s="22">
        <v>1079576</v>
      </c>
      <c r="H2416" s="36" t="s">
        <v>16</v>
      </c>
      <c r="I2416" s="4" t="s">
        <v>3512</v>
      </c>
      <c r="J2416" s="4" t="s">
        <v>3512</v>
      </c>
      <c r="K2416" s="24">
        <v>4756</v>
      </c>
      <c r="L2416" s="25">
        <v>4756</v>
      </c>
      <c r="M2416" s="26">
        <v>1</v>
      </c>
      <c r="N2416" s="26">
        <v>1</v>
      </c>
      <c r="O2416" s="26">
        <v>0</v>
      </c>
      <c r="P2416" s="26">
        <v>4756</v>
      </c>
      <c r="Q2416" s="26">
        <v>0</v>
      </c>
      <c r="R2416" s="27">
        <v>344472.28</v>
      </c>
      <c r="S2416" s="27">
        <v>0</v>
      </c>
      <c r="T2416" s="28">
        <v>296659</v>
      </c>
      <c r="U2416" s="27">
        <v>0</v>
      </c>
      <c r="V2416" s="29">
        <v>1</v>
      </c>
      <c r="W2416" s="26">
        <v>0</v>
      </c>
      <c r="X2416" s="30">
        <f t="shared" si="555"/>
        <v>1</v>
      </c>
      <c r="Y2416" s="31">
        <f t="shared" si="556"/>
        <v>4756</v>
      </c>
      <c r="Z2416" s="31">
        <f t="shared" si="557"/>
        <v>344472.28</v>
      </c>
      <c r="AA2416" s="31">
        <f t="shared" si="558"/>
        <v>296659</v>
      </c>
      <c r="AB2416" s="5">
        <v>1</v>
      </c>
      <c r="AC2416" s="6">
        <v>480477.52</v>
      </c>
      <c r="AD2416" s="30">
        <v>0</v>
      </c>
      <c r="AE2416" s="67">
        <f t="shared" si="559"/>
        <v>1</v>
      </c>
      <c r="AF2416" s="70">
        <f>IF(C2416=Sheet6!$E$3,Sheet6!$E$4,IF('January 2023'!C2416=Sheet6!$F$3,Sheet6!$F$4,IF('January 2023'!C2416=Sheet6!$G$3,Sheet6!$G$4,IF('January 2023'!C2416=Sheet6!$H$3,Sheet6!$H$4,IF('January 2023'!C2416=Sheet6!$I$3,Sheet6!$I$4,IF('January 2023'!C2416=Sheet6!$J$3,Sheet6!$J$4,IF('January 2023'!C2416=Sheet6!$K$3,Sheet6!$K$4,IF('January 2023'!C2416=Sheet6!$L$3,Sheet6!$L$4))))))))</f>
        <v>0.14925084221825036</v>
      </c>
      <c r="AG2416" s="74">
        <f t="shared" si="560"/>
        <v>1</v>
      </c>
      <c r="AH2416" s="71">
        <v>0.8286</v>
      </c>
      <c r="AI2416" s="72">
        <f t="shared" si="561"/>
        <v>1</v>
      </c>
      <c r="AJ2416" s="73">
        <f t="shared" si="562"/>
        <v>1</v>
      </c>
      <c r="AK2416" s="73">
        <v>0.59410548800096008</v>
      </c>
      <c r="AL2416" s="95">
        <f t="shared" si="563"/>
        <v>1</v>
      </c>
      <c r="AM2416" s="107">
        <v>0</v>
      </c>
      <c r="AN2416" s="98">
        <f t="shared" si="564"/>
        <v>0</v>
      </c>
      <c r="AO2416" s="99" t="e">
        <f>SUMIF([1]Sheet1!$AB:$AB,E2416,[1]Sheet1!$AA:$AA)</f>
        <v>#VALUE!</v>
      </c>
      <c r="AP2416" s="100">
        <f t="shared" si="565"/>
        <v>1</v>
      </c>
      <c r="AQ2416" s="97">
        <f t="shared" si="566"/>
        <v>0</v>
      </c>
      <c r="AR2416" s="100">
        <f t="shared" si="567"/>
        <v>0.86119846856763038</v>
      </c>
      <c r="AS2416" s="101">
        <f t="shared" si="568"/>
        <v>0.13880153143236962</v>
      </c>
      <c r="AT2416" s="100">
        <v>0.14925084221825036</v>
      </c>
      <c r="AU2416" s="108">
        <f t="shared" si="569"/>
        <v>1</v>
      </c>
    </row>
    <row r="2417" spans="1:47" hidden="1">
      <c r="A2417" s="21">
        <v>44927</v>
      </c>
      <c r="B2417" s="22" t="s">
        <v>13</v>
      </c>
      <c r="C2417" s="22" t="s">
        <v>2186</v>
      </c>
      <c r="D2417" s="22" t="s">
        <v>2468</v>
      </c>
      <c r="E2417" s="22">
        <v>1002917646</v>
      </c>
      <c r="F2417" s="23" t="s">
        <v>15</v>
      </c>
      <c r="G2417" s="22">
        <v>1069446</v>
      </c>
      <c r="H2417" s="36" t="s">
        <v>16</v>
      </c>
      <c r="I2417" s="4" t="s">
        <v>3512</v>
      </c>
      <c r="J2417" s="4" t="s">
        <v>3512</v>
      </c>
      <c r="K2417" s="24">
        <v>4369</v>
      </c>
      <c r="L2417" s="25">
        <v>4369</v>
      </c>
      <c r="M2417" s="26">
        <v>1</v>
      </c>
      <c r="N2417" s="26">
        <v>0</v>
      </c>
      <c r="O2417" s="26">
        <v>0</v>
      </c>
      <c r="P2417" s="26">
        <v>4369</v>
      </c>
      <c r="Q2417" s="26">
        <v>0</v>
      </c>
      <c r="R2417" s="27">
        <v>316442.26999999996</v>
      </c>
      <c r="S2417" s="27">
        <v>0</v>
      </c>
      <c r="T2417" s="28">
        <v>316442.27</v>
      </c>
      <c r="U2417" s="27">
        <v>0</v>
      </c>
      <c r="V2417" s="29">
        <v>1</v>
      </c>
      <c r="W2417" s="26">
        <v>0</v>
      </c>
      <c r="X2417" s="30">
        <f t="shared" si="555"/>
        <v>1</v>
      </c>
      <c r="Y2417" s="31">
        <f t="shared" si="556"/>
        <v>4369</v>
      </c>
      <c r="Z2417" s="31">
        <f t="shared" si="557"/>
        <v>316442.26999999996</v>
      </c>
      <c r="AA2417" s="31">
        <f t="shared" si="558"/>
        <v>316442.27</v>
      </c>
      <c r="AB2417" s="5">
        <v>1</v>
      </c>
      <c r="AC2417" s="6">
        <v>397802.92</v>
      </c>
      <c r="AD2417" s="30">
        <v>0</v>
      </c>
      <c r="AE2417" s="67">
        <f t="shared" si="559"/>
        <v>1</v>
      </c>
      <c r="AF2417" s="70">
        <f>IF(C2417=Sheet6!$E$3,Sheet6!$E$4,IF('January 2023'!C2417=Sheet6!$F$3,Sheet6!$F$4,IF('January 2023'!C2417=Sheet6!$G$3,Sheet6!$G$4,IF('January 2023'!C2417=Sheet6!$H$3,Sheet6!$H$4,IF('January 2023'!C2417=Sheet6!$I$3,Sheet6!$I$4,IF('January 2023'!C2417=Sheet6!$J$3,Sheet6!$J$4,IF('January 2023'!C2417=Sheet6!$K$3,Sheet6!$K$4,IF('January 2023'!C2417=Sheet6!$L$3,Sheet6!$L$4))))))))</f>
        <v>0.14925084221825036</v>
      </c>
      <c r="AG2417" s="74">
        <f t="shared" si="560"/>
        <v>1</v>
      </c>
      <c r="AH2417" s="71">
        <v>0.8286</v>
      </c>
      <c r="AI2417" s="72">
        <f t="shared" si="561"/>
        <v>1</v>
      </c>
      <c r="AJ2417" s="73">
        <f t="shared" si="562"/>
        <v>1</v>
      </c>
      <c r="AK2417" s="73">
        <v>0.59410548800096008</v>
      </c>
      <c r="AL2417" s="95">
        <f t="shared" si="563"/>
        <v>1</v>
      </c>
      <c r="AM2417" s="107">
        <v>0</v>
      </c>
      <c r="AN2417" s="98">
        <f t="shared" si="564"/>
        <v>0</v>
      </c>
      <c r="AO2417" s="99" t="e">
        <f>SUMIF([1]Sheet1!$AB:$AB,E2417,[1]Sheet1!$AA:$AA)</f>
        <v>#VALUE!</v>
      </c>
      <c r="AP2417" s="100">
        <f t="shared" si="565"/>
        <v>1</v>
      </c>
      <c r="AQ2417" s="97">
        <f t="shared" si="566"/>
        <v>0</v>
      </c>
      <c r="AR2417" s="100">
        <f t="shared" si="567"/>
        <v>1.0000000000000002</v>
      </c>
      <c r="AS2417" s="101">
        <f t="shared" si="568"/>
        <v>0</v>
      </c>
      <c r="AT2417" s="100">
        <v>0.14925084221825036</v>
      </c>
      <c r="AU2417" s="108">
        <f t="shared" si="569"/>
        <v>1</v>
      </c>
    </row>
    <row r="2418" spans="1:47" hidden="1">
      <c r="A2418" s="21">
        <v>44927</v>
      </c>
      <c r="B2418" s="23" t="s">
        <v>13</v>
      </c>
      <c r="C2418" s="23" t="s">
        <v>2186</v>
      </c>
      <c r="D2418" s="23" t="s">
        <v>2519</v>
      </c>
      <c r="E2418" s="23">
        <v>1002050477</v>
      </c>
      <c r="F2418" s="23" t="s">
        <v>15</v>
      </c>
      <c r="G2418" s="23">
        <v>1079568</v>
      </c>
      <c r="H2418" s="37" t="s">
        <v>16</v>
      </c>
      <c r="I2418" s="4" t="s">
        <v>3512</v>
      </c>
      <c r="J2418" s="4" t="s">
        <v>3512</v>
      </c>
      <c r="K2418" s="24">
        <v>4306</v>
      </c>
      <c r="L2418" s="24">
        <v>4306</v>
      </c>
      <c r="M2418" s="29">
        <v>1</v>
      </c>
      <c r="N2418" s="29">
        <v>1</v>
      </c>
      <c r="O2418" s="29">
        <v>0</v>
      </c>
      <c r="P2418" s="29">
        <v>4306</v>
      </c>
      <c r="Q2418" s="29">
        <v>0</v>
      </c>
      <c r="R2418" s="28">
        <v>311879.24000000005</v>
      </c>
      <c r="S2418" s="28">
        <v>0</v>
      </c>
      <c r="T2418" s="28">
        <v>311879.24</v>
      </c>
      <c r="U2418" s="28">
        <v>0</v>
      </c>
      <c r="V2418" s="29">
        <v>1</v>
      </c>
      <c r="W2418" s="29">
        <v>0</v>
      </c>
      <c r="X2418" s="32">
        <f t="shared" si="555"/>
        <v>1</v>
      </c>
      <c r="Y2418" s="33">
        <f t="shared" si="556"/>
        <v>4306</v>
      </c>
      <c r="Z2418" s="33">
        <f t="shared" si="557"/>
        <v>311879.24000000005</v>
      </c>
      <c r="AA2418" s="33">
        <f t="shared" si="558"/>
        <v>311879.24</v>
      </c>
      <c r="AB2418" s="5">
        <v>1</v>
      </c>
      <c r="AC2418" s="6">
        <v>286471.34000000003</v>
      </c>
      <c r="AD2418" s="32">
        <v>0</v>
      </c>
      <c r="AE2418" s="67">
        <f t="shared" si="559"/>
        <v>1</v>
      </c>
      <c r="AF2418" s="70">
        <f>IF(C2418=Sheet6!$E$3,Sheet6!$E$4,IF('January 2023'!C2418=Sheet6!$F$3,Sheet6!$F$4,IF('January 2023'!C2418=Sheet6!$G$3,Sheet6!$G$4,IF('January 2023'!C2418=Sheet6!$H$3,Sheet6!$H$4,IF('January 2023'!C2418=Sheet6!$I$3,Sheet6!$I$4,IF('January 2023'!C2418=Sheet6!$J$3,Sheet6!$J$4,IF('January 2023'!C2418=Sheet6!$K$3,Sheet6!$K$4,IF('January 2023'!C2418=Sheet6!$L$3,Sheet6!$L$4))))))))</f>
        <v>0.14925084221825036</v>
      </c>
      <c r="AG2418" s="74">
        <f t="shared" si="560"/>
        <v>1</v>
      </c>
      <c r="AH2418" s="71">
        <v>0.8286</v>
      </c>
      <c r="AI2418" s="72">
        <f t="shared" si="561"/>
        <v>1</v>
      </c>
      <c r="AJ2418" s="73">
        <f t="shared" si="562"/>
        <v>1</v>
      </c>
      <c r="AK2418" s="73">
        <v>0.59410548800096008</v>
      </c>
      <c r="AL2418" s="95">
        <f t="shared" si="563"/>
        <v>1</v>
      </c>
      <c r="AM2418" s="107">
        <v>0</v>
      </c>
      <c r="AN2418" s="98">
        <f t="shared" si="564"/>
        <v>0</v>
      </c>
      <c r="AO2418" s="99" t="e">
        <f>SUMIF([1]Sheet1!$AB:$AB,E2418,[1]Sheet1!$AA:$AA)</f>
        <v>#VALUE!</v>
      </c>
      <c r="AP2418" s="100">
        <f t="shared" si="565"/>
        <v>1</v>
      </c>
      <c r="AQ2418" s="97">
        <f t="shared" si="566"/>
        <v>0</v>
      </c>
      <c r="AR2418" s="100">
        <f t="shared" si="567"/>
        <v>0.99999999999999978</v>
      </c>
      <c r="AS2418" s="101">
        <f t="shared" si="568"/>
        <v>0</v>
      </c>
      <c r="AT2418" s="100">
        <v>0.14925084221825036</v>
      </c>
      <c r="AU2418" s="108">
        <f t="shared" si="569"/>
        <v>1</v>
      </c>
    </row>
    <row r="2419" spans="1:47" hidden="1">
      <c r="A2419" s="21">
        <v>44927</v>
      </c>
      <c r="B2419" s="23" t="s">
        <v>13</v>
      </c>
      <c r="C2419" s="23" t="s">
        <v>2186</v>
      </c>
      <c r="D2419" s="23" t="s">
        <v>2497</v>
      </c>
      <c r="E2419" s="23">
        <v>1002050419</v>
      </c>
      <c r="F2419" s="23" t="s">
        <v>15</v>
      </c>
      <c r="G2419" s="23">
        <v>1079213</v>
      </c>
      <c r="H2419" s="37" t="s">
        <v>16</v>
      </c>
      <c r="I2419" s="4" t="s">
        <v>3512</v>
      </c>
      <c r="J2419" s="4" t="s">
        <v>3512</v>
      </c>
      <c r="K2419" s="24">
        <v>4303</v>
      </c>
      <c r="L2419" s="24">
        <v>4303</v>
      </c>
      <c r="M2419" s="29">
        <v>1</v>
      </c>
      <c r="N2419" s="29">
        <v>1</v>
      </c>
      <c r="O2419" s="29">
        <v>0</v>
      </c>
      <c r="P2419" s="29">
        <v>4303</v>
      </c>
      <c r="Q2419" s="29">
        <v>0</v>
      </c>
      <c r="R2419" s="28">
        <v>311661.95</v>
      </c>
      <c r="S2419" s="28">
        <v>0</v>
      </c>
      <c r="T2419" s="28">
        <v>311661.95</v>
      </c>
      <c r="U2419" s="28">
        <v>0</v>
      </c>
      <c r="V2419" s="29">
        <v>1</v>
      </c>
      <c r="W2419" s="29">
        <v>0</v>
      </c>
      <c r="X2419" s="32">
        <f t="shared" si="555"/>
        <v>1</v>
      </c>
      <c r="Y2419" s="33">
        <f t="shared" si="556"/>
        <v>4303</v>
      </c>
      <c r="Z2419" s="33">
        <f t="shared" si="557"/>
        <v>311661.95</v>
      </c>
      <c r="AA2419" s="33">
        <f t="shared" si="558"/>
        <v>311661.95</v>
      </c>
      <c r="AB2419" s="5">
        <v>1</v>
      </c>
      <c r="AC2419" s="6">
        <v>350357.82</v>
      </c>
      <c r="AD2419" s="32">
        <v>0</v>
      </c>
      <c r="AE2419" s="67">
        <f t="shared" si="559"/>
        <v>1</v>
      </c>
      <c r="AF2419" s="70">
        <f>IF(C2419=Sheet6!$E$3,Sheet6!$E$4,IF('January 2023'!C2419=Sheet6!$F$3,Sheet6!$F$4,IF('January 2023'!C2419=Sheet6!$G$3,Sheet6!$G$4,IF('January 2023'!C2419=Sheet6!$H$3,Sheet6!$H$4,IF('January 2023'!C2419=Sheet6!$I$3,Sheet6!$I$4,IF('January 2023'!C2419=Sheet6!$J$3,Sheet6!$J$4,IF('January 2023'!C2419=Sheet6!$K$3,Sheet6!$K$4,IF('January 2023'!C2419=Sheet6!$L$3,Sheet6!$L$4))))))))</f>
        <v>0.14925084221825036</v>
      </c>
      <c r="AG2419" s="74">
        <f t="shared" si="560"/>
        <v>1</v>
      </c>
      <c r="AH2419" s="71">
        <v>0.8286</v>
      </c>
      <c r="AI2419" s="72">
        <f t="shared" si="561"/>
        <v>1</v>
      </c>
      <c r="AJ2419" s="73">
        <f t="shared" si="562"/>
        <v>1</v>
      </c>
      <c r="AK2419" s="73">
        <v>0.59410548800096008</v>
      </c>
      <c r="AL2419" s="95">
        <f t="shared" si="563"/>
        <v>1</v>
      </c>
      <c r="AM2419" s="107">
        <v>0</v>
      </c>
      <c r="AN2419" s="98">
        <f t="shared" si="564"/>
        <v>0</v>
      </c>
      <c r="AO2419" s="99" t="e">
        <f>SUMIF([1]Sheet1!$AB:$AB,E2419,[1]Sheet1!$AA:$AA)</f>
        <v>#VALUE!</v>
      </c>
      <c r="AP2419" s="100">
        <f t="shared" si="565"/>
        <v>1</v>
      </c>
      <c r="AQ2419" s="97">
        <f t="shared" si="566"/>
        <v>0</v>
      </c>
      <c r="AR2419" s="100">
        <f t="shared" si="567"/>
        <v>1</v>
      </c>
      <c r="AS2419" s="101">
        <f t="shared" si="568"/>
        <v>0</v>
      </c>
      <c r="AT2419" s="100">
        <v>0.14925084221825036</v>
      </c>
      <c r="AU2419" s="108">
        <f t="shared" si="569"/>
        <v>1</v>
      </c>
    </row>
    <row r="2420" spans="1:47" hidden="1">
      <c r="A2420" s="21">
        <v>44927</v>
      </c>
      <c r="B2420" s="22" t="s">
        <v>13</v>
      </c>
      <c r="C2420" s="22" t="s">
        <v>2186</v>
      </c>
      <c r="D2420" s="22" t="s">
        <v>2464</v>
      </c>
      <c r="E2420" s="22">
        <v>1002113956</v>
      </c>
      <c r="F2420" s="23" t="s">
        <v>15</v>
      </c>
      <c r="G2420" s="22">
        <v>1074349</v>
      </c>
      <c r="H2420" s="36" t="s">
        <v>16</v>
      </c>
      <c r="I2420" s="4" t="s">
        <v>3512</v>
      </c>
      <c r="J2420" s="4" t="s">
        <v>3512</v>
      </c>
      <c r="K2420" s="24">
        <v>4294.5</v>
      </c>
      <c r="L2420" s="25">
        <v>4294.5</v>
      </c>
      <c r="M2420" s="26">
        <v>1</v>
      </c>
      <c r="N2420" s="26">
        <v>1</v>
      </c>
      <c r="O2420" s="26">
        <v>0</v>
      </c>
      <c r="P2420" s="26">
        <v>4295</v>
      </c>
      <c r="Q2420" s="26">
        <v>0</v>
      </c>
      <c r="R2420" s="27">
        <v>311082.52</v>
      </c>
      <c r="S2420" s="27">
        <v>0</v>
      </c>
      <c r="T2420" s="28">
        <v>742825.84</v>
      </c>
      <c r="U2420" s="27">
        <v>0</v>
      </c>
      <c r="V2420" s="29">
        <v>1</v>
      </c>
      <c r="W2420" s="26">
        <v>0</v>
      </c>
      <c r="X2420" s="30">
        <f t="shared" si="555"/>
        <v>1</v>
      </c>
      <c r="Y2420" s="31">
        <f t="shared" si="556"/>
        <v>4295</v>
      </c>
      <c r="Z2420" s="31">
        <f t="shared" si="557"/>
        <v>311082.52</v>
      </c>
      <c r="AA2420" s="31">
        <f t="shared" si="558"/>
        <v>742825.84</v>
      </c>
      <c r="AB2420" s="5">
        <v>1</v>
      </c>
      <c r="AC2420" s="6">
        <v>-132588.63</v>
      </c>
      <c r="AD2420" s="30">
        <v>0</v>
      </c>
      <c r="AE2420" s="67">
        <f t="shared" si="559"/>
        <v>1</v>
      </c>
      <c r="AF2420" s="70">
        <f>IF(C2420=Sheet6!$E$3,Sheet6!$E$4,IF('January 2023'!C2420=Sheet6!$F$3,Sheet6!$F$4,IF('January 2023'!C2420=Sheet6!$G$3,Sheet6!$G$4,IF('January 2023'!C2420=Sheet6!$H$3,Sheet6!$H$4,IF('January 2023'!C2420=Sheet6!$I$3,Sheet6!$I$4,IF('January 2023'!C2420=Sheet6!$J$3,Sheet6!$J$4,IF('January 2023'!C2420=Sheet6!$K$3,Sheet6!$K$4,IF('January 2023'!C2420=Sheet6!$L$3,Sheet6!$L$4))))))))</f>
        <v>0.14925084221825036</v>
      </c>
      <c r="AG2420" s="74">
        <f t="shared" si="560"/>
        <v>1.0001164279892887</v>
      </c>
      <c r="AH2420" s="71">
        <v>0.8286</v>
      </c>
      <c r="AI2420" s="72">
        <f t="shared" si="561"/>
        <v>1</v>
      </c>
      <c r="AJ2420" s="73">
        <f t="shared" si="562"/>
        <v>1</v>
      </c>
      <c r="AK2420" s="73">
        <v>0.59410548800096008</v>
      </c>
      <c r="AL2420" s="95">
        <f t="shared" si="563"/>
        <v>1</v>
      </c>
      <c r="AM2420" s="107">
        <v>0</v>
      </c>
      <c r="AN2420" s="98">
        <f t="shared" si="564"/>
        <v>0</v>
      </c>
      <c r="AO2420" s="99" t="e">
        <f>SUMIF([1]Sheet1!$AB:$AB,E2420,[1]Sheet1!$AA:$AA)</f>
        <v>#VALUE!</v>
      </c>
      <c r="AP2420" s="100">
        <f t="shared" si="565"/>
        <v>1</v>
      </c>
      <c r="AQ2420" s="97">
        <f t="shared" si="566"/>
        <v>0</v>
      </c>
      <c r="AR2420" s="100">
        <f t="shared" si="567"/>
        <v>2.3878739313285746</v>
      </c>
      <c r="AS2420" s="101">
        <f t="shared" si="568"/>
        <v>-1.3881519466890739</v>
      </c>
      <c r="AT2420" s="100">
        <v>0.14925084221825036</v>
      </c>
      <c r="AU2420" s="108">
        <f t="shared" si="569"/>
        <v>1</v>
      </c>
    </row>
    <row r="2421" spans="1:47" hidden="1">
      <c r="A2421" s="21">
        <v>44927</v>
      </c>
      <c r="B2421" s="22" t="s">
        <v>13</v>
      </c>
      <c r="C2421" s="22" t="s">
        <v>2186</v>
      </c>
      <c r="D2421" s="22" t="s">
        <v>2529</v>
      </c>
      <c r="E2421" s="22">
        <v>1002050140</v>
      </c>
      <c r="F2421" s="23" t="s">
        <v>15</v>
      </c>
      <c r="G2421" s="22">
        <v>1079568</v>
      </c>
      <c r="H2421" s="36" t="s">
        <v>16</v>
      </c>
      <c r="I2421" s="4" t="s">
        <v>3512</v>
      </c>
      <c r="J2421" s="4" t="s">
        <v>3512</v>
      </c>
      <c r="K2421" s="24">
        <v>4259</v>
      </c>
      <c r="L2421" s="25">
        <v>4259</v>
      </c>
      <c r="M2421" s="26">
        <v>1</v>
      </c>
      <c r="N2421" s="26">
        <v>1</v>
      </c>
      <c r="O2421" s="26">
        <v>0</v>
      </c>
      <c r="P2421" s="26">
        <v>4259</v>
      </c>
      <c r="Q2421" s="26">
        <v>0</v>
      </c>
      <c r="R2421" s="27">
        <v>308475.08</v>
      </c>
      <c r="S2421" s="27">
        <v>0</v>
      </c>
      <c r="T2421" s="28">
        <v>330516.5</v>
      </c>
      <c r="U2421" s="27">
        <v>0</v>
      </c>
      <c r="V2421" s="29">
        <v>1</v>
      </c>
      <c r="W2421" s="26">
        <v>0</v>
      </c>
      <c r="X2421" s="30">
        <f t="shared" si="555"/>
        <v>1</v>
      </c>
      <c r="Y2421" s="31">
        <f t="shared" si="556"/>
        <v>4259</v>
      </c>
      <c r="Z2421" s="31">
        <f t="shared" si="557"/>
        <v>308475.08</v>
      </c>
      <c r="AA2421" s="31">
        <f t="shared" si="558"/>
        <v>330516.5</v>
      </c>
      <c r="AB2421" s="5">
        <v>1</v>
      </c>
      <c r="AC2421" s="6">
        <v>554400.31999999995</v>
      </c>
      <c r="AD2421" s="30">
        <v>0</v>
      </c>
      <c r="AE2421" s="67">
        <f t="shared" si="559"/>
        <v>1</v>
      </c>
      <c r="AF2421" s="70">
        <f>IF(C2421=Sheet6!$E$3,Sheet6!$E$4,IF('January 2023'!C2421=Sheet6!$F$3,Sheet6!$F$4,IF('January 2023'!C2421=Sheet6!$G$3,Sheet6!$G$4,IF('January 2023'!C2421=Sheet6!$H$3,Sheet6!$H$4,IF('January 2023'!C2421=Sheet6!$I$3,Sheet6!$I$4,IF('January 2023'!C2421=Sheet6!$J$3,Sheet6!$J$4,IF('January 2023'!C2421=Sheet6!$K$3,Sheet6!$K$4,IF('January 2023'!C2421=Sheet6!$L$3,Sheet6!$L$4))))))))</f>
        <v>0.14925084221825036</v>
      </c>
      <c r="AG2421" s="74">
        <f t="shared" si="560"/>
        <v>1</v>
      </c>
      <c r="AH2421" s="71">
        <v>0.8286</v>
      </c>
      <c r="AI2421" s="72">
        <f t="shared" si="561"/>
        <v>1</v>
      </c>
      <c r="AJ2421" s="73">
        <f t="shared" si="562"/>
        <v>1</v>
      </c>
      <c r="AK2421" s="73">
        <v>0.59410548800096008</v>
      </c>
      <c r="AL2421" s="95">
        <f t="shared" si="563"/>
        <v>1</v>
      </c>
      <c r="AM2421" s="107">
        <v>0</v>
      </c>
      <c r="AN2421" s="98">
        <f t="shared" si="564"/>
        <v>0</v>
      </c>
      <c r="AO2421" s="99" t="e">
        <f>SUMIF([1]Sheet1!$AB:$AB,E2421,[1]Sheet1!$AA:$AA)</f>
        <v>#VALUE!</v>
      </c>
      <c r="AP2421" s="100">
        <f t="shared" si="565"/>
        <v>1</v>
      </c>
      <c r="AQ2421" s="97">
        <f t="shared" si="566"/>
        <v>0</v>
      </c>
      <c r="AR2421" s="100">
        <f t="shared" si="567"/>
        <v>1.0714528382649255</v>
      </c>
      <c r="AS2421" s="101">
        <f t="shared" si="568"/>
        <v>-7.1452838264925544E-2</v>
      </c>
      <c r="AT2421" s="100">
        <v>0.14925084221825036</v>
      </c>
      <c r="AU2421" s="108">
        <f t="shared" si="569"/>
        <v>1</v>
      </c>
    </row>
    <row r="2422" spans="1:47" hidden="1">
      <c r="A2422" s="21">
        <v>44927</v>
      </c>
      <c r="B2422" s="23" t="s">
        <v>13</v>
      </c>
      <c r="C2422" s="23" t="s">
        <v>2186</v>
      </c>
      <c r="D2422" s="23" t="s">
        <v>2554</v>
      </c>
      <c r="E2422" s="23">
        <v>1002050783</v>
      </c>
      <c r="F2422" s="23" t="s">
        <v>15</v>
      </c>
      <c r="G2422" s="23">
        <v>1079213</v>
      </c>
      <c r="H2422" s="37" t="s">
        <v>16</v>
      </c>
      <c r="I2422" s="4" t="s">
        <v>3512</v>
      </c>
      <c r="J2422" s="4" t="s">
        <v>3512</v>
      </c>
      <c r="K2422" s="24">
        <v>4116</v>
      </c>
      <c r="L2422" s="24">
        <v>4116</v>
      </c>
      <c r="M2422" s="29">
        <v>1</v>
      </c>
      <c r="N2422" s="29">
        <v>1</v>
      </c>
      <c r="O2422" s="29">
        <v>0</v>
      </c>
      <c r="P2422" s="29">
        <v>4116</v>
      </c>
      <c r="Q2422" s="29">
        <v>0</v>
      </c>
      <c r="R2422" s="28">
        <v>300969.52</v>
      </c>
      <c r="S2422" s="28">
        <v>0</v>
      </c>
      <c r="T2422" s="28">
        <v>300466.07</v>
      </c>
      <c r="U2422" s="28">
        <v>0</v>
      </c>
      <c r="V2422" s="29">
        <v>1</v>
      </c>
      <c r="W2422" s="29">
        <v>0</v>
      </c>
      <c r="X2422" s="32">
        <f t="shared" si="555"/>
        <v>1</v>
      </c>
      <c r="Y2422" s="33">
        <f t="shared" si="556"/>
        <v>4116</v>
      </c>
      <c r="Z2422" s="33">
        <f t="shared" si="557"/>
        <v>300969.52</v>
      </c>
      <c r="AA2422" s="33">
        <f t="shared" si="558"/>
        <v>300466.07</v>
      </c>
      <c r="AB2422" s="5">
        <v>1</v>
      </c>
      <c r="AC2422" s="6">
        <v>294613.74</v>
      </c>
      <c r="AD2422" s="32">
        <v>0</v>
      </c>
      <c r="AE2422" s="67">
        <f t="shared" si="559"/>
        <v>1</v>
      </c>
      <c r="AF2422" s="70">
        <f>IF(C2422=Sheet6!$E$3,Sheet6!$E$4,IF('January 2023'!C2422=Sheet6!$F$3,Sheet6!$F$4,IF('January 2023'!C2422=Sheet6!$G$3,Sheet6!$G$4,IF('January 2023'!C2422=Sheet6!$H$3,Sheet6!$H$4,IF('January 2023'!C2422=Sheet6!$I$3,Sheet6!$I$4,IF('January 2023'!C2422=Sheet6!$J$3,Sheet6!$J$4,IF('January 2023'!C2422=Sheet6!$K$3,Sheet6!$K$4,IF('January 2023'!C2422=Sheet6!$L$3,Sheet6!$L$4))))))))</f>
        <v>0.14925084221825036</v>
      </c>
      <c r="AG2422" s="74">
        <f t="shared" si="560"/>
        <v>1</v>
      </c>
      <c r="AH2422" s="71">
        <v>0.8286</v>
      </c>
      <c r="AI2422" s="72">
        <f t="shared" si="561"/>
        <v>1</v>
      </c>
      <c r="AJ2422" s="73">
        <f t="shared" si="562"/>
        <v>1</v>
      </c>
      <c r="AK2422" s="73">
        <v>0.59410548800096008</v>
      </c>
      <c r="AL2422" s="95">
        <f t="shared" si="563"/>
        <v>1</v>
      </c>
      <c r="AM2422" s="107">
        <v>0</v>
      </c>
      <c r="AN2422" s="98">
        <f t="shared" si="564"/>
        <v>0</v>
      </c>
      <c r="AO2422" s="99" t="e">
        <f>SUMIF([1]Sheet1!$AB:$AB,E2422,[1]Sheet1!$AA:$AA)</f>
        <v>#VALUE!</v>
      </c>
      <c r="AP2422" s="100">
        <f t="shared" si="565"/>
        <v>1</v>
      </c>
      <c r="AQ2422" s="97">
        <f t="shared" si="566"/>
        <v>0</v>
      </c>
      <c r="AR2422" s="100">
        <f t="shared" si="567"/>
        <v>0.99832723925000777</v>
      </c>
      <c r="AS2422" s="101">
        <f t="shared" si="568"/>
        <v>1.6727607499922303E-3</v>
      </c>
      <c r="AT2422" s="100">
        <v>0.14925084221825036</v>
      </c>
      <c r="AU2422" s="108">
        <f t="shared" si="569"/>
        <v>1</v>
      </c>
    </row>
    <row r="2423" spans="1:47" hidden="1">
      <c r="A2423" s="21">
        <v>44927</v>
      </c>
      <c r="B2423" s="22" t="s">
        <v>13</v>
      </c>
      <c r="C2423" s="22" t="s">
        <v>2186</v>
      </c>
      <c r="D2423" s="22" t="s">
        <v>2548</v>
      </c>
      <c r="E2423" s="22">
        <v>1002050137</v>
      </c>
      <c r="F2423" s="23" t="s">
        <v>15</v>
      </c>
      <c r="G2423" s="22">
        <v>1074349</v>
      </c>
      <c r="H2423" s="36" t="s">
        <v>16</v>
      </c>
      <c r="I2423" s="4" t="s">
        <v>3512</v>
      </c>
      <c r="J2423" s="4" t="s">
        <v>3512</v>
      </c>
      <c r="K2423" s="24">
        <v>3970</v>
      </c>
      <c r="L2423" s="25">
        <v>3970</v>
      </c>
      <c r="M2423" s="26">
        <v>1</v>
      </c>
      <c r="N2423" s="26">
        <v>1</v>
      </c>
      <c r="O2423" s="26">
        <v>0</v>
      </c>
      <c r="P2423" s="26">
        <v>3970</v>
      </c>
      <c r="Q2423" s="26">
        <v>0</v>
      </c>
      <c r="R2423" s="27">
        <v>287543.09999999998</v>
      </c>
      <c r="S2423" s="27">
        <v>0</v>
      </c>
      <c r="T2423" s="28">
        <v>306630</v>
      </c>
      <c r="U2423" s="27">
        <v>0</v>
      </c>
      <c r="V2423" s="29">
        <v>1</v>
      </c>
      <c r="W2423" s="26">
        <v>0</v>
      </c>
      <c r="X2423" s="30">
        <f t="shared" si="555"/>
        <v>1</v>
      </c>
      <c r="Y2423" s="31">
        <f t="shared" si="556"/>
        <v>3970</v>
      </c>
      <c r="Z2423" s="31">
        <f t="shared" si="557"/>
        <v>287543.09999999998</v>
      </c>
      <c r="AA2423" s="31">
        <f t="shared" si="558"/>
        <v>306630</v>
      </c>
      <c r="AB2423" s="5">
        <v>1</v>
      </c>
      <c r="AC2423" s="6">
        <v>236074.55</v>
      </c>
      <c r="AD2423" s="30">
        <v>0</v>
      </c>
      <c r="AE2423" s="67">
        <f t="shared" si="559"/>
        <v>1</v>
      </c>
      <c r="AF2423" s="70">
        <f>IF(C2423=Sheet6!$E$3,Sheet6!$E$4,IF('January 2023'!C2423=Sheet6!$F$3,Sheet6!$F$4,IF('January 2023'!C2423=Sheet6!$G$3,Sheet6!$G$4,IF('January 2023'!C2423=Sheet6!$H$3,Sheet6!$H$4,IF('January 2023'!C2423=Sheet6!$I$3,Sheet6!$I$4,IF('January 2023'!C2423=Sheet6!$J$3,Sheet6!$J$4,IF('January 2023'!C2423=Sheet6!$K$3,Sheet6!$K$4,IF('January 2023'!C2423=Sheet6!$L$3,Sheet6!$L$4))))))))</f>
        <v>0.14925084221825036</v>
      </c>
      <c r="AG2423" s="74">
        <f t="shared" si="560"/>
        <v>1</v>
      </c>
      <c r="AH2423" s="71">
        <v>0.8286</v>
      </c>
      <c r="AI2423" s="72">
        <f t="shared" si="561"/>
        <v>1</v>
      </c>
      <c r="AJ2423" s="73">
        <f t="shared" si="562"/>
        <v>1</v>
      </c>
      <c r="AK2423" s="73">
        <v>0.59410548800096008</v>
      </c>
      <c r="AL2423" s="95">
        <f t="shared" si="563"/>
        <v>1</v>
      </c>
      <c r="AM2423" s="107">
        <v>0</v>
      </c>
      <c r="AN2423" s="98">
        <f t="shared" si="564"/>
        <v>0</v>
      </c>
      <c r="AO2423" s="99" t="e">
        <f>SUMIF([1]Sheet1!$AB:$AB,E2423,[1]Sheet1!$AA:$AA)</f>
        <v>#VALUE!</v>
      </c>
      <c r="AP2423" s="100">
        <f t="shared" si="565"/>
        <v>1</v>
      </c>
      <c r="AQ2423" s="97">
        <f t="shared" si="566"/>
        <v>0</v>
      </c>
      <c r="AR2423" s="100">
        <f t="shared" si="567"/>
        <v>1.0663792662734735</v>
      </c>
      <c r="AS2423" s="101">
        <f t="shared" si="568"/>
        <v>-6.6379266273473458E-2</v>
      </c>
      <c r="AT2423" s="100">
        <v>0.14925084221825036</v>
      </c>
      <c r="AU2423" s="108">
        <f t="shared" si="569"/>
        <v>1</v>
      </c>
    </row>
    <row r="2424" spans="1:47" hidden="1">
      <c r="A2424" s="21">
        <v>44927</v>
      </c>
      <c r="B2424" s="22" t="s">
        <v>13</v>
      </c>
      <c r="C2424" s="22" t="s">
        <v>2186</v>
      </c>
      <c r="D2424" s="22" t="s">
        <v>2518</v>
      </c>
      <c r="E2424" s="22">
        <v>1002050848</v>
      </c>
      <c r="F2424" s="23" t="s">
        <v>15</v>
      </c>
      <c r="G2424" s="22">
        <v>1074349</v>
      </c>
      <c r="H2424" s="36" t="s">
        <v>16</v>
      </c>
      <c r="I2424" s="4" t="s">
        <v>3512</v>
      </c>
      <c r="J2424" s="4" t="s">
        <v>3512</v>
      </c>
      <c r="K2424" s="24">
        <v>3936</v>
      </c>
      <c r="L2424" s="25">
        <v>3936</v>
      </c>
      <c r="M2424" s="26">
        <v>1</v>
      </c>
      <c r="N2424" s="26">
        <v>1</v>
      </c>
      <c r="O2424" s="26">
        <v>0</v>
      </c>
      <c r="P2424" s="26">
        <v>3936</v>
      </c>
      <c r="Q2424" s="26">
        <v>0</v>
      </c>
      <c r="R2424" s="27">
        <v>285080.51</v>
      </c>
      <c r="S2424" s="27">
        <v>0</v>
      </c>
      <c r="T2424" s="28">
        <v>248439.58</v>
      </c>
      <c r="U2424" s="27">
        <v>0</v>
      </c>
      <c r="V2424" s="29">
        <v>1</v>
      </c>
      <c r="W2424" s="26">
        <v>0</v>
      </c>
      <c r="X2424" s="30">
        <f t="shared" si="555"/>
        <v>1</v>
      </c>
      <c r="Y2424" s="31">
        <f t="shared" si="556"/>
        <v>3936</v>
      </c>
      <c r="Z2424" s="31">
        <f t="shared" si="557"/>
        <v>285080.51</v>
      </c>
      <c r="AA2424" s="31">
        <f t="shared" si="558"/>
        <v>248439.58</v>
      </c>
      <c r="AB2424" s="5">
        <v>1</v>
      </c>
      <c r="AC2424" s="6">
        <v>427803.8</v>
      </c>
      <c r="AD2424" s="30">
        <v>0</v>
      </c>
      <c r="AE2424" s="67">
        <f t="shared" si="559"/>
        <v>1</v>
      </c>
      <c r="AF2424" s="70">
        <f>IF(C2424=Sheet6!$E$3,Sheet6!$E$4,IF('January 2023'!C2424=Sheet6!$F$3,Sheet6!$F$4,IF('January 2023'!C2424=Sheet6!$G$3,Sheet6!$G$4,IF('January 2023'!C2424=Sheet6!$H$3,Sheet6!$H$4,IF('January 2023'!C2424=Sheet6!$I$3,Sheet6!$I$4,IF('January 2023'!C2424=Sheet6!$J$3,Sheet6!$J$4,IF('January 2023'!C2424=Sheet6!$K$3,Sheet6!$K$4,IF('January 2023'!C2424=Sheet6!$L$3,Sheet6!$L$4))))))))</f>
        <v>0.14925084221825036</v>
      </c>
      <c r="AG2424" s="74">
        <f t="shared" si="560"/>
        <v>1</v>
      </c>
      <c r="AH2424" s="71">
        <v>0.8286</v>
      </c>
      <c r="AI2424" s="72">
        <f t="shared" si="561"/>
        <v>1</v>
      </c>
      <c r="AJ2424" s="73">
        <f t="shared" si="562"/>
        <v>1</v>
      </c>
      <c r="AK2424" s="73">
        <v>0.59410548800096008</v>
      </c>
      <c r="AL2424" s="95">
        <f t="shared" si="563"/>
        <v>1</v>
      </c>
      <c r="AM2424" s="107">
        <v>0</v>
      </c>
      <c r="AN2424" s="98">
        <f t="shared" si="564"/>
        <v>0</v>
      </c>
      <c r="AO2424" s="99" t="e">
        <f>SUMIF([1]Sheet1!$AB:$AB,E2424,[1]Sheet1!$AA:$AA)</f>
        <v>#VALUE!</v>
      </c>
      <c r="AP2424" s="100">
        <f t="shared" si="565"/>
        <v>1</v>
      </c>
      <c r="AQ2424" s="97">
        <f t="shared" si="566"/>
        <v>0</v>
      </c>
      <c r="AR2424" s="100">
        <f t="shared" si="567"/>
        <v>0.87147164146717704</v>
      </c>
      <c r="AS2424" s="101">
        <f t="shared" si="568"/>
        <v>0.12852835853282296</v>
      </c>
      <c r="AT2424" s="100">
        <v>0.14925084221825036</v>
      </c>
      <c r="AU2424" s="108">
        <f t="shared" si="569"/>
        <v>1</v>
      </c>
    </row>
    <row r="2425" spans="1:47" hidden="1">
      <c r="A2425" s="21">
        <v>44927</v>
      </c>
      <c r="B2425" s="23" t="s">
        <v>13</v>
      </c>
      <c r="C2425" s="23" t="s">
        <v>2186</v>
      </c>
      <c r="D2425" s="23" t="s">
        <v>2571</v>
      </c>
      <c r="E2425" s="23">
        <v>1002050261</v>
      </c>
      <c r="F2425" s="23" t="s">
        <v>15</v>
      </c>
      <c r="G2425" s="23">
        <v>1079564</v>
      </c>
      <c r="H2425" s="37" t="s">
        <v>16</v>
      </c>
      <c r="I2425" s="4" t="s">
        <v>3512</v>
      </c>
      <c r="J2425" s="4" t="s">
        <v>3512</v>
      </c>
      <c r="K2425" s="24">
        <v>3825</v>
      </c>
      <c r="L2425" s="24">
        <v>3825</v>
      </c>
      <c r="M2425" s="29">
        <v>1</v>
      </c>
      <c r="N2425" s="29">
        <v>1</v>
      </c>
      <c r="O2425" s="29">
        <v>0</v>
      </c>
      <c r="P2425" s="29">
        <v>3825</v>
      </c>
      <c r="Q2425" s="29">
        <v>0</v>
      </c>
      <c r="R2425" s="28">
        <v>277040.90000000002</v>
      </c>
      <c r="S2425" s="28">
        <v>0</v>
      </c>
      <c r="T2425" s="28">
        <v>296836.26</v>
      </c>
      <c r="U2425" s="28">
        <v>0</v>
      </c>
      <c r="V2425" s="29">
        <v>1</v>
      </c>
      <c r="W2425" s="29">
        <v>0</v>
      </c>
      <c r="X2425" s="32">
        <f t="shared" si="555"/>
        <v>1</v>
      </c>
      <c r="Y2425" s="33">
        <f t="shared" si="556"/>
        <v>3825</v>
      </c>
      <c r="Z2425" s="33">
        <f t="shared" si="557"/>
        <v>277040.90000000002</v>
      </c>
      <c r="AA2425" s="33">
        <f t="shared" si="558"/>
        <v>296836.26</v>
      </c>
      <c r="AB2425" s="5">
        <v>1</v>
      </c>
      <c r="AC2425" s="6">
        <v>383337.32</v>
      </c>
      <c r="AD2425" s="32">
        <v>0</v>
      </c>
      <c r="AE2425" s="67">
        <f t="shared" si="559"/>
        <v>1</v>
      </c>
      <c r="AF2425" s="70">
        <f>IF(C2425=Sheet6!$E$3,Sheet6!$E$4,IF('January 2023'!C2425=Sheet6!$F$3,Sheet6!$F$4,IF('January 2023'!C2425=Sheet6!$G$3,Sheet6!$G$4,IF('January 2023'!C2425=Sheet6!$H$3,Sheet6!$H$4,IF('January 2023'!C2425=Sheet6!$I$3,Sheet6!$I$4,IF('January 2023'!C2425=Sheet6!$J$3,Sheet6!$J$4,IF('January 2023'!C2425=Sheet6!$K$3,Sheet6!$K$4,IF('January 2023'!C2425=Sheet6!$L$3,Sheet6!$L$4))))))))</f>
        <v>0.14925084221825036</v>
      </c>
      <c r="AG2425" s="74">
        <f t="shared" si="560"/>
        <v>1</v>
      </c>
      <c r="AH2425" s="71">
        <v>0.8286</v>
      </c>
      <c r="AI2425" s="72">
        <f t="shared" si="561"/>
        <v>1</v>
      </c>
      <c r="AJ2425" s="73">
        <f t="shared" si="562"/>
        <v>1</v>
      </c>
      <c r="AK2425" s="73">
        <v>0.59410548800096008</v>
      </c>
      <c r="AL2425" s="95">
        <f t="shared" si="563"/>
        <v>1</v>
      </c>
      <c r="AM2425" s="107">
        <v>0</v>
      </c>
      <c r="AN2425" s="98">
        <f t="shared" si="564"/>
        <v>0</v>
      </c>
      <c r="AO2425" s="99" t="e">
        <f>SUMIF([1]Sheet1!$AB:$AB,E2425,[1]Sheet1!$AA:$AA)</f>
        <v>#VALUE!</v>
      </c>
      <c r="AP2425" s="100">
        <f t="shared" si="565"/>
        <v>1</v>
      </c>
      <c r="AQ2425" s="97">
        <f t="shared" si="566"/>
        <v>0</v>
      </c>
      <c r="AR2425" s="100">
        <f t="shared" si="567"/>
        <v>1.071452843244445</v>
      </c>
      <c r="AS2425" s="101">
        <f t="shared" si="568"/>
        <v>-7.1452843244445008E-2</v>
      </c>
      <c r="AT2425" s="100">
        <v>0.14925084221825036</v>
      </c>
      <c r="AU2425" s="108">
        <f t="shared" si="569"/>
        <v>1</v>
      </c>
    </row>
    <row r="2426" spans="1:47" hidden="1">
      <c r="A2426" s="21">
        <v>44927</v>
      </c>
      <c r="B2426" s="22" t="s">
        <v>13</v>
      </c>
      <c r="C2426" s="22" t="s">
        <v>2186</v>
      </c>
      <c r="D2426" s="22" t="s">
        <v>2479</v>
      </c>
      <c r="E2426" s="22">
        <v>1002050142</v>
      </c>
      <c r="F2426" s="23" t="s">
        <v>15</v>
      </c>
      <c r="G2426" s="22">
        <v>1065347</v>
      </c>
      <c r="H2426" s="36" t="s">
        <v>16</v>
      </c>
      <c r="I2426" s="4" t="s">
        <v>3512</v>
      </c>
      <c r="J2426" s="4" t="s">
        <v>3512</v>
      </c>
      <c r="K2426" s="24">
        <v>3761</v>
      </c>
      <c r="L2426" s="25">
        <v>3761</v>
      </c>
      <c r="M2426" s="26">
        <v>1</v>
      </c>
      <c r="N2426" s="26">
        <v>1</v>
      </c>
      <c r="O2426" s="26">
        <v>0</v>
      </c>
      <c r="P2426" s="26">
        <v>3761</v>
      </c>
      <c r="Q2426" s="26">
        <v>0</v>
      </c>
      <c r="R2426" s="27">
        <v>272405.43</v>
      </c>
      <c r="S2426" s="27">
        <v>0</v>
      </c>
      <c r="T2426" s="28">
        <v>272406</v>
      </c>
      <c r="U2426" s="27">
        <v>0</v>
      </c>
      <c r="V2426" s="29">
        <v>1</v>
      </c>
      <c r="W2426" s="26">
        <v>0</v>
      </c>
      <c r="X2426" s="30">
        <f t="shared" si="555"/>
        <v>1</v>
      </c>
      <c r="Y2426" s="31">
        <f t="shared" si="556"/>
        <v>3761</v>
      </c>
      <c r="Z2426" s="31">
        <f t="shared" si="557"/>
        <v>272405.43</v>
      </c>
      <c r="AA2426" s="31">
        <f t="shared" si="558"/>
        <v>272406</v>
      </c>
      <c r="AB2426" s="5">
        <v>1</v>
      </c>
      <c r="AC2426" s="6">
        <v>233232.04</v>
      </c>
      <c r="AD2426" s="30">
        <v>0</v>
      </c>
      <c r="AE2426" s="67">
        <f t="shared" si="559"/>
        <v>1</v>
      </c>
      <c r="AF2426" s="70">
        <f>IF(C2426=Sheet6!$E$3,Sheet6!$E$4,IF('January 2023'!C2426=Sheet6!$F$3,Sheet6!$F$4,IF('January 2023'!C2426=Sheet6!$G$3,Sheet6!$G$4,IF('January 2023'!C2426=Sheet6!$H$3,Sheet6!$H$4,IF('January 2023'!C2426=Sheet6!$I$3,Sheet6!$I$4,IF('January 2023'!C2426=Sheet6!$J$3,Sheet6!$J$4,IF('January 2023'!C2426=Sheet6!$K$3,Sheet6!$K$4,IF('January 2023'!C2426=Sheet6!$L$3,Sheet6!$L$4))))))))</f>
        <v>0.14925084221825036</v>
      </c>
      <c r="AG2426" s="74">
        <f t="shared" si="560"/>
        <v>1</v>
      </c>
      <c r="AH2426" s="71">
        <v>0.8286</v>
      </c>
      <c r="AI2426" s="72">
        <f t="shared" si="561"/>
        <v>1</v>
      </c>
      <c r="AJ2426" s="73">
        <f t="shared" si="562"/>
        <v>1</v>
      </c>
      <c r="AK2426" s="73">
        <v>0.59410548800096008</v>
      </c>
      <c r="AL2426" s="95">
        <f t="shared" si="563"/>
        <v>1</v>
      </c>
      <c r="AM2426" s="107">
        <v>0</v>
      </c>
      <c r="AN2426" s="98">
        <f t="shared" si="564"/>
        <v>0</v>
      </c>
      <c r="AO2426" s="99" t="e">
        <f>SUMIF([1]Sheet1!$AB:$AB,E2426,[1]Sheet1!$AA:$AA)</f>
        <v>#VALUE!</v>
      </c>
      <c r="AP2426" s="100">
        <f t="shared" si="565"/>
        <v>1</v>
      </c>
      <c r="AQ2426" s="97">
        <f t="shared" si="566"/>
        <v>0</v>
      </c>
      <c r="AR2426" s="100">
        <f t="shared" si="567"/>
        <v>1.0000020924693021</v>
      </c>
      <c r="AS2426" s="101">
        <f t="shared" si="568"/>
        <v>-2.092469302050759E-6</v>
      </c>
      <c r="AT2426" s="100">
        <v>0.14925084221825036</v>
      </c>
      <c r="AU2426" s="108">
        <f t="shared" si="569"/>
        <v>1</v>
      </c>
    </row>
    <row r="2427" spans="1:47" hidden="1">
      <c r="A2427" s="21">
        <v>44927</v>
      </c>
      <c r="B2427" s="22" t="s">
        <v>13</v>
      </c>
      <c r="C2427" s="22" t="s">
        <v>2186</v>
      </c>
      <c r="D2427" s="22" t="s">
        <v>2552</v>
      </c>
      <c r="E2427" s="22">
        <v>1002050518</v>
      </c>
      <c r="F2427" s="23" t="s">
        <v>15</v>
      </c>
      <c r="G2427" s="22">
        <v>1079213</v>
      </c>
      <c r="H2427" s="36" t="s">
        <v>16</v>
      </c>
      <c r="I2427" s="4" t="s">
        <v>3512</v>
      </c>
      <c r="J2427" s="4" t="s">
        <v>3512</v>
      </c>
      <c r="K2427" s="24">
        <v>3752</v>
      </c>
      <c r="L2427" s="25">
        <v>3752</v>
      </c>
      <c r="M2427" s="26">
        <v>1</v>
      </c>
      <c r="N2427" s="26">
        <v>1</v>
      </c>
      <c r="O2427" s="26">
        <v>0</v>
      </c>
      <c r="P2427" s="26">
        <v>3752</v>
      </c>
      <c r="Q2427" s="26">
        <v>0</v>
      </c>
      <c r="R2427" s="27">
        <v>271753.58</v>
      </c>
      <c r="S2427" s="27">
        <v>0</v>
      </c>
      <c r="T2427" s="28">
        <v>272000</v>
      </c>
      <c r="U2427" s="27">
        <v>0</v>
      </c>
      <c r="V2427" s="29">
        <v>1</v>
      </c>
      <c r="W2427" s="26">
        <v>0</v>
      </c>
      <c r="X2427" s="30">
        <f t="shared" si="555"/>
        <v>1</v>
      </c>
      <c r="Y2427" s="31">
        <f t="shared" si="556"/>
        <v>3752</v>
      </c>
      <c r="Z2427" s="31">
        <f t="shared" si="557"/>
        <v>271753.58</v>
      </c>
      <c r="AA2427" s="31">
        <f t="shared" si="558"/>
        <v>272000</v>
      </c>
      <c r="AB2427" s="5">
        <v>1</v>
      </c>
      <c r="AC2427" s="6">
        <v>374986.58</v>
      </c>
      <c r="AD2427" s="30">
        <v>0</v>
      </c>
      <c r="AE2427" s="67">
        <f t="shared" si="559"/>
        <v>1</v>
      </c>
      <c r="AF2427" s="70">
        <f>IF(C2427=Sheet6!$E$3,Sheet6!$E$4,IF('January 2023'!C2427=Sheet6!$F$3,Sheet6!$F$4,IF('January 2023'!C2427=Sheet6!$G$3,Sheet6!$G$4,IF('January 2023'!C2427=Sheet6!$H$3,Sheet6!$H$4,IF('January 2023'!C2427=Sheet6!$I$3,Sheet6!$I$4,IF('January 2023'!C2427=Sheet6!$J$3,Sheet6!$J$4,IF('January 2023'!C2427=Sheet6!$K$3,Sheet6!$K$4,IF('January 2023'!C2427=Sheet6!$L$3,Sheet6!$L$4))))))))</f>
        <v>0.14925084221825036</v>
      </c>
      <c r="AG2427" s="74">
        <f t="shared" si="560"/>
        <v>1</v>
      </c>
      <c r="AH2427" s="71">
        <v>0.8286</v>
      </c>
      <c r="AI2427" s="72">
        <f t="shared" si="561"/>
        <v>1</v>
      </c>
      <c r="AJ2427" s="73">
        <f t="shared" si="562"/>
        <v>1</v>
      </c>
      <c r="AK2427" s="73">
        <v>0.59410548800096008</v>
      </c>
      <c r="AL2427" s="95">
        <f t="shared" si="563"/>
        <v>1</v>
      </c>
      <c r="AM2427" s="107">
        <v>0</v>
      </c>
      <c r="AN2427" s="98">
        <f t="shared" si="564"/>
        <v>0</v>
      </c>
      <c r="AO2427" s="99" t="e">
        <f>SUMIF([1]Sheet1!$AB:$AB,E2427,[1]Sheet1!$AA:$AA)</f>
        <v>#VALUE!</v>
      </c>
      <c r="AP2427" s="100">
        <f t="shared" si="565"/>
        <v>1</v>
      </c>
      <c r="AQ2427" s="97">
        <f t="shared" si="566"/>
        <v>0</v>
      </c>
      <c r="AR2427" s="100">
        <f t="shared" si="567"/>
        <v>1.0009067773826568</v>
      </c>
      <c r="AS2427" s="101">
        <f t="shared" si="568"/>
        <v>-9.0677738265676489E-4</v>
      </c>
      <c r="AT2427" s="100">
        <v>0.14925084221825036</v>
      </c>
      <c r="AU2427" s="108">
        <f t="shared" si="569"/>
        <v>1</v>
      </c>
    </row>
    <row r="2428" spans="1:47" hidden="1">
      <c r="A2428" s="21">
        <v>44927</v>
      </c>
      <c r="B2428" s="22" t="s">
        <v>13</v>
      </c>
      <c r="C2428" s="22" t="s">
        <v>2186</v>
      </c>
      <c r="D2428" s="22" t="s">
        <v>2557</v>
      </c>
      <c r="E2428" s="22">
        <v>1002050275</v>
      </c>
      <c r="F2428" s="23" t="s">
        <v>15</v>
      </c>
      <c r="G2428" s="22">
        <v>1079564</v>
      </c>
      <c r="H2428" s="36" t="s">
        <v>16</v>
      </c>
      <c r="I2428" s="4" t="s">
        <v>3512</v>
      </c>
      <c r="J2428" s="4" t="s">
        <v>3512</v>
      </c>
      <c r="K2428" s="24">
        <v>3707</v>
      </c>
      <c r="L2428" s="25">
        <v>3707</v>
      </c>
      <c r="M2428" s="26">
        <v>1</v>
      </c>
      <c r="N2428" s="26">
        <v>1</v>
      </c>
      <c r="O2428" s="26">
        <v>0</v>
      </c>
      <c r="P2428" s="26">
        <v>3707</v>
      </c>
      <c r="Q2428" s="26">
        <v>0</v>
      </c>
      <c r="R2428" s="27">
        <v>268494.27</v>
      </c>
      <c r="S2428" s="27">
        <v>0</v>
      </c>
      <c r="T2428" s="28">
        <v>268494.27</v>
      </c>
      <c r="U2428" s="27">
        <v>0</v>
      </c>
      <c r="V2428" s="29">
        <v>1</v>
      </c>
      <c r="W2428" s="26">
        <v>0</v>
      </c>
      <c r="X2428" s="30">
        <f t="shared" si="555"/>
        <v>1</v>
      </c>
      <c r="Y2428" s="31">
        <f t="shared" si="556"/>
        <v>3707</v>
      </c>
      <c r="Z2428" s="31">
        <f t="shared" si="557"/>
        <v>268494.27</v>
      </c>
      <c r="AA2428" s="31">
        <f t="shared" si="558"/>
        <v>268494.27</v>
      </c>
      <c r="AB2428" s="5">
        <v>1</v>
      </c>
      <c r="AC2428" s="6">
        <v>213189.8</v>
      </c>
      <c r="AD2428" s="30">
        <v>0</v>
      </c>
      <c r="AE2428" s="67">
        <f t="shared" si="559"/>
        <v>1</v>
      </c>
      <c r="AF2428" s="70">
        <f>IF(C2428=Sheet6!$E$3,Sheet6!$E$4,IF('January 2023'!C2428=Sheet6!$F$3,Sheet6!$F$4,IF('January 2023'!C2428=Sheet6!$G$3,Sheet6!$G$4,IF('January 2023'!C2428=Sheet6!$H$3,Sheet6!$H$4,IF('January 2023'!C2428=Sheet6!$I$3,Sheet6!$I$4,IF('January 2023'!C2428=Sheet6!$J$3,Sheet6!$J$4,IF('January 2023'!C2428=Sheet6!$K$3,Sheet6!$K$4,IF('January 2023'!C2428=Sheet6!$L$3,Sheet6!$L$4))))))))</f>
        <v>0.14925084221825036</v>
      </c>
      <c r="AG2428" s="74">
        <f t="shared" si="560"/>
        <v>1</v>
      </c>
      <c r="AH2428" s="71">
        <v>0.8286</v>
      </c>
      <c r="AI2428" s="72">
        <f t="shared" si="561"/>
        <v>1</v>
      </c>
      <c r="AJ2428" s="73">
        <f t="shared" si="562"/>
        <v>1</v>
      </c>
      <c r="AK2428" s="73">
        <v>0.59410548800096008</v>
      </c>
      <c r="AL2428" s="95">
        <f t="shared" si="563"/>
        <v>1</v>
      </c>
      <c r="AM2428" s="107">
        <v>0</v>
      </c>
      <c r="AN2428" s="98">
        <f t="shared" si="564"/>
        <v>0</v>
      </c>
      <c r="AO2428" s="99" t="e">
        <f>SUMIF([1]Sheet1!$AB:$AB,E2428,[1]Sheet1!$AA:$AA)</f>
        <v>#VALUE!</v>
      </c>
      <c r="AP2428" s="100">
        <f t="shared" si="565"/>
        <v>1</v>
      </c>
      <c r="AQ2428" s="97">
        <f t="shared" si="566"/>
        <v>0</v>
      </c>
      <c r="AR2428" s="100">
        <f t="shared" si="567"/>
        <v>1</v>
      </c>
      <c r="AS2428" s="101">
        <f t="shared" si="568"/>
        <v>0</v>
      </c>
      <c r="AT2428" s="100">
        <v>0.14925084221825036</v>
      </c>
      <c r="AU2428" s="108">
        <f t="shared" si="569"/>
        <v>1</v>
      </c>
    </row>
    <row r="2429" spans="1:47" hidden="1">
      <c r="A2429" s="21">
        <v>44927</v>
      </c>
      <c r="B2429" s="22" t="s">
        <v>13</v>
      </c>
      <c r="C2429" s="22" t="s">
        <v>2186</v>
      </c>
      <c r="D2429" s="22" t="s">
        <v>2547</v>
      </c>
      <c r="E2429" s="22">
        <v>1002050260</v>
      </c>
      <c r="F2429" s="23" t="s">
        <v>15</v>
      </c>
      <c r="G2429" s="22">
        <v>1079568</v>
      </c>
      <c r="H2429" s="36" t="s">
        <v>16</v>
      </c>
      <c r="I2429" s="4" t="s">
        <v>3512</v>
      </c>
      <c r="J2429" s="4" t="s">
        <v>3512</v>
      </c>
      <c r="K2429" s="24">
        <v>3706</v>
      </c>
      <c r="L2429" s="25">
        <v>3706</v>
      </c>
      <c r="M2429" s="26">
        <v>1</v>
      </c>
      <c r="N2429" s="26">
        <v>1</v>
      </c>
      <c r="O2429" s="26">
        <v>0</v>
      </c>
      <c r="P2429" s="26">
        <v>3706</v>
      </c>
      <c r="Q2429" s="26">
        <v>0</v>
      </c>
      <c r="R2429" s="27">
        <v>268421.83999999997</v>
      </c>
      <c r="S2429" s="27">
        <v>0</v>
      </c>
      <c r="T2429" s="28">
        <v>276000</v>
      </c>
      <c r="U2429" s="27">
        <v>0</v>
      </c>
      <c r="V2429" s="29">
        <v>1</v>
      </c>
      <c r="W2429" s="26">
        <v>0</v>
      </c>
      <c r="X2429" s="30">
        <f t="shared" si="555"/>
        <v>1</v>
      </c>
      <c r="Y2429" s="31">
        <f t="shared" si="556"/>
        <v>3706</v>
      </c>
      <c r="Z2429" s="31">
        <f t="shared" si="557"/>
        <v>268421.83999999997</v>
      </c>
      <c r="AA2429" s="31">
        <f t="shared" si="558"/>
        <v>276000</v>
      </c>
      <c r="AB2429" s="5">
        <v>1</v>
      </c>
      <c r="AC2429" s="6">
        <v>266686.48</v>
      </c>
      <c r="AD2429" s="30">
        <v>0</v>
      </c>
      <c r="AE2429" s="67">
        <f t="shared" si="559"/>
        <v>1</v>
      </c>
      <c r="AF2429" s="70">
        <f>IF(C2429=Sheet6!$E$3,Sheet6!$E$4,IF('January 2023'!C2429=Sheet6!$F$3,Sheet6!$F$4,IF('January 2023'!C2429=Sheet6!$G$3,Sheet6!$G$4,IF('January 2023'!C2429=Sheet6!$H$3,Sheet6!$H$4,IF('January 2023'!C2429=Sheet6!$I$3,Sheet6!$I$4,IF('January 2023'!C2429=Sheet6!$J$3,Sheet6!$J$4,IF('January 2023'!C2429=Sheet6!$K$3,Sheet6!$K$4,IF('January 2023'!C2429=Sheet6!$L$3,Sheet6!$L$4))))))))</f>
        <v>0.14925084221825036</v>
      </c>
      <c r="AG2429" s="74">
        <f t="shared" si="560"/>
        <v>1</v>
      </c>
      <c r="AH2429" s="71">
        <v>0.8286</v>
      </c>
      <c r="AI2429" s="72">
        <f t="shared" si="561"/>
        <v>1</v>
      </c>
      <c r="AJ2429" s="73">
        <f t="shared" si="562"/>
        <v>1</v>
      </c>
      <c r="AK2429" s="73">
        <v>0.59410548800096008</v>
      </c>
      <c r="AL2429" s="95">
        <f t="shared" si="563"/>
        <v>1</v>
      </c>
      <c r="AM2429" s="107">
        <v>0</v>
      </c>
      <c r="AN2429" s="98">
        <f t="shared" si="564"/>
        <v>0</v>
      </c>
      <c r="AO2429" s="99" t="e">
        <f>SUMIF([1]Sheet1!$AB:$AB,E2429,[1]Sheet1!$AA:$AA)</f>
        <v>#VALUE!</v>
      </c>
      <c r="AP2429" s="100">
        <f t="shared" si="565"/>
        <v>1</v>
      </c>
      <c r="AQ2429" s="97">
        <f t="shared" si="566"/>
        <v>0</v>
      </c>
      <c r="AR2429" s="100">
        <f t="shared" si="567"/>
        <v>1.0282322779696318</v>
      </c>
      <c r="AS2429" s="101">
        <f t="shared" si="568"/>
        <v>-2.8232277969631792E-2</v>
      </c>
      <c r="AT2429" s="100">
        <v>0.14925084221825036</v>
      </c>
      <c r="AU2429" s="108">
        <f t="shared" si="569"/>
        <v>1</v>
      </c>
    </row>
    <row r="2430" spans="1:47" hidden="1">
      <c r="A2430" s="21">
        <v>44927</v>
      </c>
      <c r="B2430" s="23" t="s">
        <v>13</v>
      </c>
      <c r="C2430" s="23" t="s">
        <v>2186</v>
      </c>
      <c r="D2430" s="23" t="s">
        <v>2581</v>
      </c>
      <c r="E2430" s="23">
        <v>1002050185</v>
      </c>
      <c r="F2430" s="23" t="s">
        <v>15</v>
      </c>
      <c r="G2430" s="23">
        <v>1079213</v>
      </c>
      <c r="H2430" s="37" t="s">
        <v>16</v>
      </c>
      <c r="I2430" s="4" t="s">
        <v>3512</v>
      </c>
      <c r="J2430" s="4" t="s">
        <v>3512</v>
      </c>
      <c r="K2430" s="24">
        <v>3677</v>
      </c>
      <c r="L2430" s="24">
        <v>3677</v>
      </c>
      <c r="M2430" s="29">
        <v>1</v>
      </c>
      <c r="N2430" s="29">
        <v>1</v>
      </c>
      <c r="O2430" s="29">
        <v>0</v>
      </c>
      <c r="P2430" s="29">
        <v>3677</v>
      </c>
      <c r="Q2430" s="29">
        <v>0</v>
      </c>
      <c r="R2430" s="28">
        <v>266321.41000000003</v>
      </c>
      <c r="S2430" s="28">
        <v>0</v>
      </c>
      <c r="T2430" s="28">
        <v>285500</v>
      </c>
      <c r="U2430" s="28">
        <v>0</v>
      </c>
      <c r="V2430" s="29">
        <v>1</v>
      </c>
      <c r="W2430" s="29">
        <v>0</v>
      </c>
      <c r="X2430" s="32">
        <f t="shared" si="555"/>
        <v>1</v>
      </c>
      <c r="Y2430" s="33">
        <f t="shared" si="556"/>
        <v>3677</v>
      </c>
      <c r="Z2430" s="33">
        <f t="shared" si="557"/>
        <v>266321.41000000003</v>
      </c>
      <c r="AA2430" s="33">
        <f t="shared" si="558"/>
        <v>285500</v>
      </c>
      <c r="AB2430" s="5">
        <v>1</v>
      </c>
      <c r="AC2430" s="6">
        <v>1418557.1</v>
      </c>
      <c r="AD2430" s="32">
        <v>0</v>
      </c>
      <c r="AE2430" s="67">
        <f t="shared" si="559"/>
        <v>1</v>
      </c>
      <c r="AF2430" s="70">
        <f>IF(C2430=Sheet6!$E$3,Sheet6!$E$4,IF('January 2023'!C2430=Sheet6!$F$3,Sheet6!$F$4,IF('January 2023'!C2430=Sheet6!$G$3,Sheet6!$G$4,IF('January 2023'!C2430=Sheet6!$H$3,Sheet6!$H$4,IF('January 2023'!C2430=Sheet6!$I$3,Sheet6!$I$4,IF('January 2023'!C2430=Sheet6!$J$3,Sheet6!$J$4,IF('January 2023'!C2430=Sheet6!$K$3,Sheet6!$K$4,IF('January 2023'!C2430=Sheet6!$L$3,Sheet6!$L$4))))))))</f>
        <v>0.14925084221825036</v>
      </c>
      <c r="AG2430" s="74">
        <f t="shared" si="560"/>
        <v>1</v>
      </c>
      <c r="AH2430" s="71">
        <v>0.8286</v>
      </c>
      <c r="AI2430" s="72">
        <f t="shared" si="561"/>
        <v>1</v>
      </c>
      <c r="AJ2430" s="73">
        <f t="shared" si="562"/>
        <v>1</v>
      </c>
      <c r="AK2430" s="73">
        <v>0.59410548800096008</v>
      </c>
      <c r="AL2430" s="95">
        <f t="shared" si="563"/>
        <v>1</v>
      </c>
      <c r="AM2430" s="107">
        <v>0</v>
      </c>
      <c r="AN2430" s="98">
        <f t="shared" si="564"/>
        <v>0</v>
      </c>
      <c r="AO2430" s="99" t="e">
        <f>SUMIF([1]Sheet1!$AB:$AB,E2430,[1]Sheet1!$AA:$AA)</f>
        <v>#VALUE!</v>
      </c>
      <c r="AP2430" s="100">
        <f t="shared" si="565"/>
        <v>1</v>
      </c>
      <c r="AQ2430" s="97">
        <f t="shared" si="566"/>
        <v>0</v>
      </c>
      <c r="AR2430" s="100">
        <f t="shared" si="567"/>
        <v>1.0720129485646683</v>
      </c>
      <c r="AS2430" s="101">
        <f t="shared" si="568"/>
        <v>-7.2012948564668333E-2</v>
      </c>
      <c r="AT2430" s="100">
        <v>0.14925084221825036</v>
      </c>
      <c r="AU2430" s="108">
        <f t="shared" si="569"/>
        <v>1</v>
      </c>
    </row>
    <row r="2431" spans="1:47" hidden="1">
      <c r="A2431" s="21">
        <v>44927</v>
      </c>
      <c r="B2431" s="22" t="s">
        <v>13</v>
      </c>
      <c r="C2431" s="22" t="s">
        <v>2186</v>
      </c>
      <c r="D2431" s="22" t="s">
        <v>2544</v>
      </c>
      <c r="E2431" s="22">
        <v>1002050205</v>
      </c>
      <c r="F2431" s="23" t="s">
        <v>15</v>
      </c>
      <c r="G2431" s="22">
        <v>1077349</v>
      </c>
      <c r="H2431" s="36" t="s">
        <v>16</v>
      </c>
      <c r="I2431" s="4" t="s">
        <v>3512</v>
      </c>
      <c r="J2431" s="4" t="s">
        <v>3512</v>
      </c>
      <c r="K2431" s="24">
        <v>3655</v>
      </c>
      <c r="L2431" s="25">
        <v>3655</v>
      </c>
      <c r="M2431" s="26">
        <v>1</v>
      </c>
      <c r="N2431" s="26">
        <v>1</v>
      </c>
      <c r="O2431" s="26">
        <v>0</v>
      </c>
      <c r="P2431" s="26">
        <v>3655</v>
      </c>
      <c r="Q2431" s="26">
        <v>0</v>
      </c>
      <c r="R2431" s="27">
        <v>264727.96000000002</v>
      </c>
      <c r="S2431" s="27">
        <v>0</v>
      </c>
      <c r="T2431" s="28">
        <v>265360</v>
      </c>
      <c r="U2431" s="27">
        <v>0</v>
      </c>
      <c r="V2431" s="29">
        <v>1</v>
      </c>
      <c r="W2431" s="26">
        <v>0</v>
      </c>
      <c r="X2431" s="30">
        <f t="shared" si="555"/>
        <v>1</v>
      </c>
      <c r="Y2431" s="31">
        <f t="shared" si="556"/>
        <v>3655</v>
      </c>
      <c r="Z2431" s="31">
        <f t="shared" si="557"/>
        <v>264727.96000000002</v>
      </c>
      <c r="AA2431" s="31">
        <f t="shared" si="558"/>
        <v>265360</v>
      </c>
      <c r="AB2431" s="5">
        <v>1</v>
      </c>
      <c r="AC2431" s="6">
        <v>176109.3</v>
      </c>
      <c r="AD2431" s="30">
        <v>0</v>
      </c>
      <c r="AE2431" s="67">
        <f t="shared" si="559"/>
        <v>1</v>
      </c>
      <c r="AF2431" s="70">
        <f>IF(C2431=Sheet6!$E$3,Sheet6!$E$4,IF('January 2023'!C2431=Sheet6!$F$3,Sheet6!$F$4,IF('January 2023'!C2431=Sheet6!$G$3,Sheet6!$G$4,IF('January 2023'!C2431=Sheet6!$H$3,Sheet6!$H$4,IF('January 2023'!C2431=Sheet6!$I$3,Sheet6!$I$4,IF('January 2023'!C2431=Sheet6!$J$3,Sheet6!$J$4,IF('January 2023'!C2431=Sheet6!$K$3,Sheet6!$K$4,IF('January 2023'!C2431=Sheet6!$L$3,Sheet6!$L$4))))))))</f>
        <v>0.14925084221825036</v>
      </c>
      <c r="AG2431" s="74">
        <f t="shared" si="560"/>
        <v>1</v>
      </c>
      <c r="AH2431" s="71">
        <v>0.8286</v>
      </c>
      <c r="AI2431" s="72">
        <f t="shared" si="561"/>
        <v>1</v>
      </c>
      <c r="AJ2431" s="73">
        <f t="shared" si="562"/>
        <v>1</v>
      </c>
      <c r="AK2431" s="73">
        <v>0.59410548800096008</v>
      </c>
      <c r="AL2431" s="95">
        <f t="shared" si="563"/>
        <v>1</v>
      </c>
      <c r="AM2431" s="107">
        <v>0</v>
      </c>
      <c r="AN2431" s="98">
        <f t="shared" si="564"/>
        <v>0</v>
      </c>
      <c r="AO2431" s="99" t="e">
        <f>SUMIF([1]Sheet1!$AB:$AB,E2431,[1]Sheet1!$AA:$AA)</f>
        <v>#VALUE!</v>
      </c>
      <c r="AP2431" s="100">
        <f t="shared" si="565"/>
        <v>1</v>
      </c>
      <c r="AQ2431" s="97">
        <f t="shared" si="566"/>
        <v>0</v>
      </c>
      <c r="AR2431" s="100">
        <f t="shared" si="567"/>
        <v>1.0023875075379267</v>
      </c>
      <c r="AS2431" s="101">
        <f t="shared" si="568"/>
        <v>-2.3875075379267141E-3</v>
      </c>
      <c r="AT2431" s="100">
        <v>0.14925084221825036</v>
      </c>
      <c r="AU2431" s="108">
        <f t="shared" si="569"/>
        <v>1</v>
      </c>
    </row>
    <row r="2432" spans="1:47" hidden="1">
      <c r="A2432" s="21">
        <v>44927</v>
      </c>
      <c r="B2432" s="23" t="s">
        <v>13</v>
      </c>
      <c r="C2432" s="23" t="s">
        <v>2186</v>
      </c>
      <c r="D2432" s="23" t="s">
        <v>2583</v>
      </c>
      <c r="E2432" s="23">
        <v>1002049890</v>
      </c>
      <c r="F2432" s="23" t="s">
        <v>15</v>
      </c>
      <c r="G2432" s="23">
        <v>1074349</v>
      </c>
      <c r="H2432" s="37" t="s">
        <v>16</v>
      </c>
      <c r="I2432" s="4" t="s">
        <v>3512</v>
      </c>
      <c r="J2432" s="4" t="s">
        <v>3512</v>
      </c>
      <c r="K2432" s="24">
        <v>3550</v>
      </c>
      <c r="L2432" s="24">
        <v>3550</v>
      </c>
      <c r="M2432" s="29">
        <v>1</v>
      </c>
      <c r="N2432" s="29">
        <v>1</v>
      </c>
      <c r="O2432" s="29">
        <v>0</v>
      </c>
      <c r="P2432" s="29">
        <v>3550</v>
      </c>
      <c r="Q2432" s="29">
        <v>0</v>
      </c>
      <c r="R2432" s="28">
        <v>257122.92000000004</v>
      </c>
      <c r="S2432" s="28">
        <v>0</v>
      </c>
      <c r="T2432" s="28">
        <v>257122.92</v>
      </c>
      <c r="U2432" s="28">
        <v>0</v>
      </c>
      <c r="V2432" s="29">
        <v>1</v>
      </c>
      <c r="W2432" s="29">
        <v>0</v>
      </c>
      <c r="X2432" s="32">
        <f t="shared" si="555"/>
        <v>1</v>
      </c>
      <c r="Y2432" s="33">
        <f t="shared" si="556"/>
        <v>3550</v>
      </c>
      <c r="Z2432" s="33">
        <f t="shared" si="557"/>
        <v>257122.92000000004</v>
      </c>
      <c r="AA2432" s="33">
        <f t="shared" si="558"/>
        <v>257122.92</v>
      </c>
      <c r="AB2432" s="5">
        <v>1</v>
      </c>
      <c r="AC2432" s="6">
        <v>227125.82</v>
      </c>
      <c r="AD2432" s="32">
        <v>0</v>
      </c>
      <c r="AE2432" s="67">
        <f t="shared" si="559"/>
        <v>1</v>
      </c>
      <c r="AF2432" s="70">
        <f>IF(C2432=Sheet6!$E$3,Sheet6!$E$4,IF('January 2023'!C2432=Sheet6!$F$3,Sheet6!$F$4,IF('January 2023'!C2432=Sheet6!$G$3,Sheet6!$G$4,IF('January 2023'!C2432=Sheet6!$H$3,Sheet6!$H$4,IF('January 2023'!C2432=Sheet6!$I$3,Sheet6!$I$4,IF('January 2023'!C2432=Sheet6!$J$3,Sheet6!$J$4,IF('January 2023'!C2432=Sheet6!$K$3,Sheet6!$K$4,IF('January 2023'!C2432=Sheet6!$L$3,Sheet6!$L$4))))))))</f>
        <v>0.14925084221825036</v>
      </c>
      <c r="AG2432" s="74">
        <f t="shared" si="560"/>
        <v>1</v>
      </c>
      <c r="AH2432" s="71">
        <v>0.8286</v>
      </c>
      <c r="AI2432" s="72">
        <f t="shared" si="561"/>
        <v>1</v>
      </c>
      <c r="AJ2432" s="73">
        <f t="shared" si="562"/>
        <v>1</v>
      </c>
      <c r="AK2432" s="73">
        <v>0.59410548800096008</v>
      </c>
      <c r="AL2432" s="95">
        <f t="shared" si="563"/>
        <v>1</v>
      </c>
      <c r="AM2432" s="107">
        <v>0</v>
      </c>
      <c r="AN2432" s="98">
        <f t="shared" si="564"/>
        <v>0</v>
      </c>
      <c r="AO2432" s="99" t="e">
        <f>SUMIF([1]Sheet1!$AB:$AB,E2432,[1]Sheet1!$AA:$AA)</f>
        <v>#VALUE!</v>
      </c>
      <c r="AP2432" s="100">
        <f t="shared" si="565"/>
        <v>1</v>
      </c>
      <c r="AQ2432" s="97">
        <f t="shared" si="566"/>
        <v>0</v>
      </c>
      <c r="AR2432" s="100">
        <f t="shared" si="567"/>
        <v>0.99999999999999989</v>
      </c>
      <c r="AS2432" s="101">
        <f t="shared" si="568"/>
        <v>0</v>
      </c>
      <c r="AT2432" s="100">
        <v>0.14925084221825036</v>
      </c>
      <c r="AU2432" s="108">
        <f t="shared" si="569"/>
        <v>1</v>
      </c>
    </row>
    <row r="2433" spans="1:47" hidden="1">
      <c r="A2433" s="21">
        <v>44927</v>
      </c>
      <c r="B2433" s="23" t="s">
        <v>13</v>
      </c>
      <c r="C2433" s="23" t="s">
        <v>2186</v>
      </c>
      <c r="D2433" s="23" t="s">
        <v>2592</v>
      </c>
      <c r="E2433" s="23">
        <v>1002050155</v>
      </c>
      <c r="F2433" s="23" t="s">
        <v>15</v>
      </c>
      <c r="G2433" s="23">
        <v>1079564</v>
      </c>
      <c r="H2433" s="37" t="s">
        <v>16</v>
      </c>
      <c r="I2433" s="4" t="s">
        <v>3512</v>
      </c>
      <c r="J2433" s="4" t="s">
        <v>3512</v>
      </c>
      <c r="K2433" s="24">
        <v>3546</v>
      </c>
      <c r="L2433" s="24">
        <v>3546</v>
      </c>
      <c r="M2433" s="29">
        <v>1</v>
      </c>
      <c r="N2433" s="29">
        <v>1</v>
      </c>
      <c r="O2433" s="29">
        <v>0</v>
      </c>
      <c r="P2433" s="29">
        <v>3546</v>
      </c>
      <c r="Q2433" s="29">
        <v>0</v>
      </c>
      <c r="R2433" s="28">
        <v>256833.19999999998</v>
      </c>
      <c r="S2433" s="28">
        <v>0</v>
      </c>
      <c r="T2433" s="28">
        <v>256840</v>
      </c>
      <c r="U2433" s="28">
        <v>0</v>
      </c>
      <c r="V2433" s="29">
        <v>1</v>
      </c>
      <c r="W2433" s="29">
        <v>0</v>
      </c>
      <c r="X2433" s="32">
        <f t="shared" si="555"/>
        <v>1</v>
      </c>
      <c r="Y2433" s="33">
        <f t="shared" si="556"/>
        <v>3546</v>
      </c>
      <c r="Z2433" s="33">
        <f t="shared" si="557"/>
        <v>256833.19999999998</v>
      </c>
      <c r="AA2433" s="33">
        <f t="shared" si="558"/>
        <v>256840</v>
      </c>
      <c r="AB2433" s="5">
        <v>1</v>
      </c>
      <c r="AC2433" s="6">
        <v>125652.26</v>
      </c>
      <c r="AD2433" s="32">
        <v>0</v>
      </c>
      <c r="AE2433" s="67">
        <f t="shared" si="559"/>
        <v>1</v>
      </c>
      <c r="AF2433" s="70">
        <f>IF(C2433=Sheet6!$E$3,Sheet6!$E$4,IF('January 2023'!C2433=Sheet6!$F$3,Sheet6!$F$4,IF('January 2023'!C2433=Sheet6!$G$3,Sheet6!$G$4,IF('January 2023'!C2433=Sheet6!$H$3,Sheet6!$H$4,IF('January 2023'!C2433=Sheet6!$I$3,Sheet6!$I$4,IF('January 2023'!C2433=Sheet6!$J$3,Sheet6!$J$4,IF('January 2023'!C2433=Sheet6!$K$3,Sheet6!$K$4,IF('January 2023'!C2433=Sheet6!$L$3,Sheet6!$L$4))))))))</f>
        <v>0.14925084221825036</v>
      </c>
      <c r="AG2433" s="74">
        <f t="shared" si="560"/>
        <v>1</v>
      </c>
      <c r="AH2433" s="71">
        <v>0.8286</v>
      </c>
      <c r="AI2433" s="72">
        <f t="shared" si="561"/>
        <v>1</v>
      </c>
      <c r="AJ2433" s="73">
        <f t="shared" si="562"/>
        <v>1</v>
      </c>
      <c r="AK2433" s="73">
        <v>0.59410548800096008</v>
      </c>
      <c r="AL2433" s="95">
        <f t="shared" si="563"/>
        <v>1</v>
      </c>
      <c r="AM2433" s="107">
        <v>0</v>
      </c>
      <c r="AN2433" s="98">
        <f t="shared" si="564"/>
        <v>0</v>
      </c>
      <c r="AO2433" s="99" t="e">
        <f>SUMIF([1]Sheet1!$AB:$AB,E2433,[1]Sheet1!$AA:$AA)</f>
        <v>#VALUE!</v>
      </c>
      <c r="AP2433" s="100">
        <f t="shared" si="565"/>
        <v>1</v>
      </c>
      <c r="AQ2433" s="97">
        <f t="shared" si="566"/>
        <v>0</v>
      </c>
      <c r="AR2433" s="100">
        <f t="shared" si="567"/>
        <v>1.0000264763278268</v>
      </c>
      <c r="AS2433" s="101">
        <f t="shared" si="568"/>
        <v>-2.6476327826818746E-5</v>
      </c>
      <c r="AT2433" s="100">
        <v>0.14925084221825036</v>
      </c>
      <c r="AU2433" s="108">
        <f t="shared" si="569"/>
        <v>1</v>
      </c>
    </row>
    <row r="2434" spans="1:47" hidden="1">
      <c r="A2434" s="21">
        <v>44927</v>
      </c>
      <c r="B2434" s="22" t="s">
        <v>13</v>
      </c>
      <c r="C2434" s="22" t="s">
        <v>2186</v>
      </c>
      <c r="D2434" s="22" t="s">
        <v>2532</v>
      </c>
      <c r="E2434" s="22">
        <v>1002050135</v>
      </c>
      <c r="F2434" s="23" t="s">
        <v>15</v>
      </c>
      <c r="G2434" s="22">
        <v>1065347</v>
      </c>
      <c r="H2434" s="36" t="s">
        <v>16</v>
      </c>
      <c r="I2434" s="4" t="s">
        <v>3512</v>
      </c>
      <c r="J2434" s="4" t="s">
        <v>3512</v>
      </c>
      <c r="K2434" s="24">
        <v>3520</v>
      </c>
      <c r="L2434" s="25">
        <v>3520</v>
      </c>
      <c r="M2434" s="26">
        <v>1</v>
      </c>
      <c r="N2434" s="26">
        <v>1</v>
      </c>
      <c r="O2434" s="26">
        <v>0</v>
      </c>
      <c r="P2434" s="26">
        <v>3520</v>
      </c>
      <c r="Q2434" s="26">
        <v>0</v>
      </c>
      <c r="R2434" s="27">
        <v>254950.05000000002</v>
      </c>
      <c r="S2434" s="27">
        <v>0</v>
      </c>
      <c r="T2434" s="28">
        <v>254950.05</v>
      </c>
      <c r="U2434" s="27">
        <v>0</v>
      </c>
      <c r="V2434" s="29">
        <v>1</v>
      </c>
      <c r="W2434" s="26">
        <v>0</v>
      </c>
      <c r="X2434" s="30">
        <f t="shared" si="555"/>
        <v>1</v>
      </c>
      <c r="Y2434" s="31">
        <f t="shared" si="556"/>
        <v>3520</v>
      </c>
      <c r="Z2434" s="31">
        <f t="shared" si="557"/>
        <v>254950.05000000002</v>
      </c>
      <c r="AA2434" s="31">
        <f t="shared" si="558"/>
        <v>254950.05</v>
      </c>
      <c r="AB2434" s="5">
        <v>1</v>
      </c>
      <c r="AC2434" s="6">
        <v>271908.98</v>
      </c>
      <c r="AD2434" s="30">
        <v>0</v>
      </c>
      <c r="AE2434" s="67">
        <f t="shared" si="559"/>
        <v>1</v>
      </c>
      <c r="AF2434" s="70">
        <f>IF(C2434=Sheet6!$E$3,Sheet6!$E$4,IF('January 2023'!C2434=Sheet6!$F$3,Sheet6!$F$4,IF('January 2023'!C2434=Sheet6!$G$3,Sheet6!$G$4,IF('January 2023'!C2434=Sheet6!$H$3,Sheet6!$H$4,IF('January 2023'!C2434=Sheet6!$I$3,Sheet6!$I$4,IF('January 2023'!C2434=Sheet6!$J$3,Sheet6!$J$4,IF('January 2023'!C2434=Sheet6!$K$3,Sheet6!$K$4,IF('January 2023'!C2434=Sheet6!$L$3,Sheet6!$L$4))))))))</f>
        <v>0.14925084221825036</v>
      </c>
      <c r="AG2434" s="74">
        <f t="shared" si="560"/>
        <v>1</v>
      </c>
      <c r="AH2434" s="71">
        <v>0.8286</v>
      </c>
      <c r="AI2434" s="72">
        <f t="shared" si="561"/>
        <v>1</v>
      </c>
      <c r="AJ2434" s="73">
        <f t="shared" si="562"/>
        <v>1</v>
      </c>
      <c r="AK2434" s="73">
        <v>0.59410548800096008</v>
      </c>
      <c r="AL2434" s="95">
        <f t="shared" si="563"/>
        <v>1</v>
      </c>
      <c r="AM2434" s="107">
        <v>0</v>
      </c>
      <c r="AN2434" s="98">
        <f t="shared" si="564"/>
        <v>0</v>
      </c>
      <c r="AO2434" s="99" t="e">
        <f>SUMIF([1]Sheet1!$AB:$AB,E2434,[1]Sheet1!$AA:$AA)</f>
        <v>#VALUE!</v>
      </c>
      <c r="AP2434" s="100">
        <f t="shared" si="565"/>
        <v>1</v>
      </c>
      <c r="AQ2434" s="97">
        <f t="shared" si="566"/>
        <v>0</v>
      </c>
      <c r="AR2434" s="100">
        <f t="shared" si="567"/>
        <v>0.99999999999999989</v>
      </c>
      <c r="AS2434" s="101">
        <f t="shared" si="568"/>
        <v>0</v>
      </c>
      <c r="AT2434" s="100">
        <v>0.14925084221825036</v>
      </c>
      <c r="AU2434" s="108">
        <f t="shared" si="569"/>
        <v>1</v>
      </c>
    </row>
    <row r="2435" spans="1:47" hidden="1">
      <c r="A2435" s="21">
        <v>44927</v>
      </c>
      <c r="B2435" s="23" t="s">
        <v>13</v>
      </c>
      <c r="C2435" s="23" t="s">
        <v>2186</v>
      </c>
      <c r="D2435" s="23" t="s">
        <v>2584</v>
      </c>
      <c r="E2435" s="23">
        <v>1003209414</v>
      </c>
      <c r="F2435" s="23" t="s">
        <v>15</v>
      </c>
      <c r="G2435" s="23">
        <v>1069446</v>
      </c>
      <c r="H2435" s="37" t="s">
        <v>16</v>
      </c>
      <c r="I2435" s="4" t="s">
        <v>3512</v>
      </c>
      <c r="J2435" s="4" t="s">
        <v>3512</v>
      </c>
      <c r="K2435" s="24">
        <v>3265</v>
      </c>
      <c r="L2435" s="24">
        <v>3265</v>
      </c>
      <c r="M2435" s="29">
        <v>1</v>
      </c>
      <c r="N2435" s="29">
        <v>1</v>
      </c>
      <c r="O2435" s="29">
        <v>0</v>
      </c>
      <c r="P2435" s="29">
        <v>3265</v>
      </c>
      <c r="Q2435" s="29">
        <v>0</v>
      </c>
      <c r="R2435" s="28">
        <v>236480.66</v>
      </c>
      <c r="S2435" s="28">
        <v>0</v>
      </c>
      <c r="T2435" s="28">
        <v>253377.88</v>
      </c>
      <c r="U2435" s="28">
        <v>0</v>
      </c>
      <c r="V2435" s="29">
        <v>1</v>
      </c>
      <c r="W2435" s="29">
        <v>0</v>
      </c>
      <c r="X2435" s="32">
        <f t="shared" si="555"/>
        <v>1</v>
      </c>
      <c r="Y2435" s="33">
        <f t="shared" si="556"/>
        <v>3265</v>
      </c>
      <c r="Z2435" s="33">
        <f t="shared" si="557"/>
        <v>236480.66</v>
      </c>
      <c r="AA2435" s="33">
        <f t="shared" si="558"/>
        <v>253377.88</v>
      </c>
      <c r="AB2435" s="5">
        <v>1</v>
      </c>
      <c r="AC2435" s="6">
        <v>176562.93</v>
      </c>
      <c r="AD2435" s="32">
        <v>0</v>
      </c>
      <c r="AE2435" s="67">
        <f t="shared" si="559"/>
        <v>1</v>
      </c>
      <c r="AF2435" s="70">
        <f>IF(C2435=Sheet6!$E$3,Sheet6!$E$4,IF('January 2023'!C2435=Sheet6!$F$3,Sheet6!$F$4,IF('January 2023'!C2435=Sheet6!$G$3,Sheet6!$G$4,IF('January 2023'!C2435=Sheet6!$H$3,Sheet6!$H$4,IF('January 2023'!C2435=Sheet6!$I$3,Sheet6!$I$4,IF('January 2023'!C2435=Sheet6!$J$3,Sheet6!$J$4,IF('January 2023'!C2435=Sheet6!$K$3,Sheet6!$K$4,IF('January 2023'!C2435=Sheet6!$L$3,Sheet6!$L$4))))))))</f>
        <v>0.14925084221825036</v>
      </c>
      <c r="AG2435" s="74">
        <f t="shared" si="560"/>
        <v>1</v>
      </c>
      <c r="AH2435" s="71">
        <v>0.8286</v>
      </c>
      <c r="AI2435" s="72">
        <f t="shared" si="561"/>
        <v>1</v>
      </c>
      <c r="AJ2435" s="73">
        <f t="shared" si="562"/>
        <v>1</v>
      </c>
      <c r="AK2435" s="73">
        <v>0.59410548800096008</v>
      </c>
      <c r="AL2435" s="95">
        <f t="shared" si="563"/>
        <v>1</v>
      </c>
      <c r="AM2435" s="107">
        <v>0</v>
      </c>
      <c r="AN2435" s="98">
        <f t="shared" si="564"/>
        <v>0</v>
      </c>
      <c r="AO2435" s="99" t="e">
        <f>SUMIF([1]Sheet1!$AB:$AB,E2435,[1]Sheet1!$AA:$AA)</f>
        <v>#VALUE!</v>
      </c>
      <c r="AP2435" s="100">
        <f t="shared" si="565"/>
        <v>1</v>
      </c>
      <c r="AQ2435" s="97">
        <f t="shared" si="566"/>
        <v>0</v>
      </c>
      <c r="AR2435" s="100">
        <f t="shared" si="567"/>
        <v>1.0714528621494883</v>
      </c>
      <c r="AS2435" s="101">
        <f t="shared" si="568"/>
        <v>-7.1452862149488316E-2</v>
      </c>
      <c r="AT2435" s="100">
        <v>0.14925084221825036</v>
      </c>
      <c r="AU2435" s="108">
        <f t="shared" si="569"/>
        <v>1</v>
      </c>
    </row>
    <row r="2436" spans="1:47" hidden="1">
      <c r="A2436" s="21">
        <v>44927</v>
      </c>
      <c r="B2436" s="23" t="s">
        <v>13</v>
      </c>
      <c r="C2436" s="23" t="s">
        <v>2186</v>
      </c>
      <c r="D2436" s="23" t="s">
        <v>2556</v>
      </c>
      <c r="E2436" s="23">
        <v>1002050195</v>
      </c>
      <c r="F2436" s="23" t="s">
        <v>15</v>
      </c>
      <c r="G2436" s="23">
        <v>1074349</v>
      </c>
      <c r="H2436" s="37" t="s">
        <v>16</v>
      </c>
      <c r="I2436" s="4" t="s">
        <v>3512</v>
      </c>
      <c r="J2436" s="4" t="s">
        <v>3512</v>
      </c>
      <c r="K2436" s="24">
        <v>3230</v>
      </c>
      <c r="L2436" s="24">
        <v>3230</v>
      </c>
      <c r="M2436" s="29">
        <v>1</v>
      </c>
      <c r="N2436" s="29">
        <v>1</v>
      </c>
      <c r="O2436" s="29">
        <v>0</v>
      </c>
      <c r="P2436" s="29">
        <v>3230</v>
      </c>
      <c r="Q2436" s="29">
        <v>0</v>
      </c>
      <c r="R2436" s="28">
        <v>233945.65000000002</v>
      </c>
      <c r="S2436" s="28">
        <v>0</v>
      </c>
      <c r="T2436" s="28">
        <v>233945.65</v>
      </c>
      <c r="U2436" s="28">
        <v>0</v>
      </c>
      <c r="V2436" s="29">
        <v>1</v>
      </c>
      <c r="W2436" s="29">
        <v>0</v>
      </c>
      <c r="X2436" s="32">
        <f t="shared" ref="X2436:X2499" si="570">IFERROR(SUM(M2436,O2436),"")</f>
        <v>1</v>
      </c>
      <c r="Y2436" s="33">
        <f t="shared" ref="Y2436:Y2499" si="571">IFERROR(SUM(P2436:Q2436),"")</f>
        <v>3230</v>
      </c>
      <c r="Z2436" s="33">
        <f t="shared" ref="Z2436:Z2499" si="572">IFERROR(SUM(R2436:S2436),"")</f>
        <v>233945.65000000002</v>
      </c>
      <c r="AA2436" s="33">
        <f t="shared" ref="AA2436:AA2499" si="573">IFERROR(SUM(T2436:U2436),"")</f>
        <v>233945.65</v>
      </c>
      <c r="AB2436" s="5">
        <v>1</v>
      </c>
      <c r="AC2436" s="6">
        <v>229396.29</v>
      </c>
      <c r="AD2436" s="32">
        <v>0</v>
      </c>
      <c r="AE2436" s="67">
        <f t="shared" si="559"/>
        <v>1</v>
      </c>
      <c r="AF2436" s="70">
        <f>IF(C2436=Sheet6!$E$3,Sheet6!$E$4,IF('January 2023'!C2436=Sheet6!$F$3,Sheet6!$F$4,IF('January 2023'!C2436=Sheet6!$G$3,Sheet6!$G$4,IF('January 2023'!C2436=Sheet6!$H$3,Sheet6!$H$4,IF('January 2023'!C2436=Sheet6!$I$3,Sheet6!$I$4,IF('January 2023'!C2436=Sheet6!$J$3,Sheet6!$J$4,IF('January 2023'!C2436=Sheet6!$K$3,Sheet6!$K$4,IF('January 2023'!C2436=Sheet6!$L$3,Sheet6!$L$4))))))))</f>
        <v>0.14925084221825036</v>
      </c>
      <c r="AG2436" s="74">
        <f t="shared" si="560"/>
        <v>1</v>
      </c>
      <c r="AH2436" s="71">
        <v>0.8286</v>
      </c>
      <c r="AI2436" s="72">
        <f t="shared" si="561"/>
        <v>1</v>
      </c>
      <c r="AJ2436" s="73">
        <f t="shared" si="562"/>
        <v>1</v>
      </c>
      <c r="AK2436" s="73">
        <v>0.59410548800096008</v>
      </c>
      <c r="AL2436" s="95">
        <f t="shared" si="563"/>
        <v>1</v>
      </c>
      <c r="AM2436" s="107">
        <v>0</v>
      </c>
      <c r="AN2436" s="98">
        <f t="shared" si="564"/>
        <v>0</v>
      </c>
      <c r="AO2436" s="99" t="e">
        <f>SUMIF([1]Sheet1!$AB:$AB,E2436,[1]Sheet1!$AA:$AA)</f>
        <v>#VALUE!</v>
      </c>
      <c r="AP2436" s="100">
        <f t="shared" si="565"/>
        <v>1</v>
      </c>
      <c r="AQ2436" s="97">
        <f t="shared" si="566"/>
        <v>0</v>
      </c>
      <c r="AR2436" s="100">
        <f t="shared" si="567"/>
        <v>0.99999999999999989</v>
      </c>
      <c r="AS2436" s="101">
        <f t="shared" si="568"/>
        <v>0</v>
      </c>
      <c r="AT2436" s="100">
        <v>0.14925084221825036</v>
      </c>
      <c r="AU2436" s="108">
        <f t="shared" si="569"/>
        <v>1</v>
      </c>
    </row>
    <row r="2437" spans="1:47" hidden="1">
      <c r="A2437" s="21">
        <v>44927</v>
      </c>
      <c r="B2437" s="22" t="s">
        <v>13</v>
      </c>
      <c r="C2437" s="22" t="s">
        <v>2186</v>
      </c>
      <c r="D2437" s="22" t="s">
        <v>2538</v>
      </c>
      <c r="E2437" s="22">
        <v>1002050158</v>
      </c>
      <c r="F2437" s="23" t="s">
        <v>15</v>
      </c>
      <c r="G2437" s="22">
        <v>1065347</v>
      </c>
      <c r="H2437" s="36" t="s">
        <v>16</v>
      </c>
      <c r="I2437" s="4" t="s">
        <v>3512</v>
      </c>
      <c r="J2437" s="4" t="s">
        <v>3512</v>
      </c>
      <c r="K2437" s="24">
        <v>3210</v>
      </c>
      <c r="L2437" s="25">
        <v>3210</v>
      </c>
      <c r="M2437" s="26">
        <v>1</v>
      </c>
      <c r="N2437" s="26">
        <v>0</v>
      </c>
      <c r="O2437" s="26">
        <v>0</v>
      </c>
      <c r="P2437" s="26">
        <v>3210</v>
      </c>
      <c r="Q2437" s="26">
        <v>0</v>
      </c>
      <c r="R2437" s="27">
        <v>232497.06</v>
      </c>
      <c r="S2437" s="27">
        <v>0</v>
      </c>
      <c r="T2437" s="28">
        <v>180972.04</v>
      </c>
      <c r="U2437" s="27">
        <v>0</v>
      </c>
      <c r="V2437" s="29">
        <v>1</v>
      </c>
      <c r="W2437" s="26">
        <v>0</v>
      </c>
      <c r="X2437" s="30">
        <f t="shared" si="570"/>
        <v>1</v>
      </c>
      <c r="Y2437" s="31">
        <f t="shared" si="571"/>
        <v>3210</v>
      </c>
      <c r="Z2437" s="31">
        <f t="shared" si="572"/>
        <v>232497.06</v>
      </c>
      <c r="AA2437" s="31">
        <f t="shared" si="573"/>
        <v>180972.04</v>
      </c>
      <c r="AB2437" s="5">
        <v>1</v>
      </c>
      <c r="AC2437" s="6">
        <v>1263436.01</v>
      </c>
      <c r="AD2437" s="30">
        <v>0</v>
      </c>
      <c r="AE2437" s="67">
        <f t="shared" ref="AE2437:AE2500" si="574">IFERROR((AB2437/X2437),"")</f>
        <v>1</v>
      </c>
      <c r="AF2437" s="70">
        <f>IF(C2437=Sheet6!$E$3,Sheet6!$E$4,IF('January 2023'!C2437=Sheet6!$F$3,Sheet6!$F$4,IF('January 2023'!C2437=Sheet6!$G$3,Sheet6!$G$4,IF('January 2023'!C2437=Sheet6!$H$3,Sheet6!$H$4,IF('January 2023'!C2437=Sheet6!$I$3,Sheet6!$I$4,IF('January 2023'!C2437=Sheet6!$J$3,Sheet6!$J$4,IF('January 2023'!C2437=Sheet6!$K$3,Sheet6!$K$4,IF('January 2023'!C2437=Sheet6!$L$3,Sheet6!$L$4))))))))</f>
        <v>0.14925084221825036</v>
      </c>
      <c r="AG2437" s="74">
        <f t="shared" ref="AG2437:AG2500" si="575">IFERROR(Y2437/L2437,0)</f>
        <v>1</v>
      </c>
      <c r="AH2437" s="71">
        <v>0.8286</v>
      </c>
      <c r="AI2437" s="72">
        <f t="shared" ref="AI2437:AI2500" si="576">IF(AG2437&gt;AH2437,1,0)</f>
        <v>1</v>
      </c>
      <c r="AJ2437" s="73">
        <f t="shared" ref="AJ2437:AJ2500" si="577">IFERROR(AB2437/X2437,0)</f>
        <v>1</v>
      </c>
      <c r="AK2437" s="73">
        <v>0.59410548800096008</v>
      </c>
      <c r="AL2437" s="95">
        <f t="shared" ref="AL2437:AL2500" si="578">IF(AJ2437&gt;=AK2437,1,0)</f>
        <v>1</v>
      </c>
      <c r="AM2437" s="107">
        <v>0</v>
      </c>
      <c r="AN2437" s="98">
        <f t="shared" ref="AN2437:AN2500" si="579">IF(((AH2437*L2437)-(AG2437*L2437))&lt;0,0,((AH2437*L2437)-(AG2437*L2437)))</f>
        <v>0</v>
      </c>
      <c r="AO2437" s="99" t="e">
        <f>SUMIF([1]Sheet1!$AB:$AB,E2437,[1]Sheet1!$AA:$AA)</f>
        <v>#VALUE!</v>
      </c>
      <c r="AP2437" s="100">
        <f t="shared" ref="AP2437:AP2500" si="580">IF(AN2437=0,100%,IFERROR((AO2437/AN2437),""))</f>
        <v>1</v>
      </c>
      <c r="AQ2437" s="97">
        <f t="shared" ref="AQ2437:AQ2500" si="581">IF(AND(AN2437&gt;0,AP2437&gt;=100%),1,0)</f>
        <v>0</v>
      </c>
      <c r="AR2437" s="100">
        <f t="shared" ref="AR2437:AR2500" si="582">IFERROR(AA2437/Z2437,0)</f>
        <v>0.77838420838525879</v>
      </c>
      <c r="AS2437" s="101">
        <f t="shared" ref="AS2437:AS2500" si="583">1-(AR2437*AG2437)</f>
        <v>0.22161579161474121</v>
      </c>
      <c r="AT2437" s="100">
        <v>0.14925084221825036</v>
      </c>
      <c r="AU2437" s="108">
        <f t="shared" ref="AU2437:AU2500" si="584">IF(AS2437&lt;=AT2437,1,0)</f>
        <v>0</v>
      </c>
    </row>
    <row r="2438" spans="1:47" hidden="1">
      <c r="A2438" s="21">
        <v>44927</v>
      </c>
      <c r="B2438" s="23" t="s">
        <v>13</v>
      </c>
      <c r="C2438" s="23" t="s">
        <v>2186</v>
      </c>
      <c r="D2438" s="23" t="s">
        <v>2540</v>
      </c>
      <c r="E2438" s="23">
        <v>1002050241</v>
      </c>
      <c r="F2438" s="23" t="s">
        <v>15</v>
      </c>
      <c r="G2438" s="23">
        <v>1077349</v>
      </c>
      <c r="H2438" s="37" t="s">
        <v>16</v>
      </c>
      <c r="I2438" s="4" t="s">
        <v>3512</v>
      </c>
      <c r="J2438" s="4" t="s">
        <v>3512</v>
      </c>
      <c r="K2438" s="24">
        <v>3122</v>
      </c>
      <c r="L2438" s="24">
        <v>3122</v>
      </c>
      <c r="M2438" s="29">
        <v>1</v>
      </c>
      <c r="N2438" s="29">
        <v>1</v>
      </c>
      <c r="O2438" s="29">
        <v>0</v>
      </c>
      <c r="P2438" s="29">
        <v>3122</v>
      </c>
      <c r="Q2438" s="29">
        <v>0</v>
      </c>
      <c r="R2438" s="28">
        <v>226123.31</v>
      </c>
      <c r="S2438" s="28">
        <v>0</v>
      </c>
      <c r="T2438" s="28">
        <v>227123.31</v>
      </c>
      <c r="U2438" s="28">
        <v>0</v>
      </c>
      <c r="V2438" s="29">
        <v>1</v>
      </c>
      <c r="W2438" s="29">
        <v>0</v>
      </c>
      <c r="X2438" s="32">
        <f t="shared" si="570"/>
        <v>1</v>
      </c>
      <c r="Y2438" s="33">
        <f t="shared" si="571"/>
        <v>3122</v>
      </c>
      <c r="Z2438" s="33">
        <f t="shared" si="572"/>
        <v>226123.31</v>
      </c>
      <c r="AA2438" s="33">
        <f t="shared" si="573"/>
        <v>227123.31</v>
      </c>
      <c r="AB2438" s="5">
        <v>1</v>
      </c>
      <c r="AC2438" s="6">
        <v>187606.03</v>
      </c>
      <c r="AD2438" s="32">
        <v>0</v>
      </c>
      <c r="AE2438" s="67">
        <f t="shared" si="574"/>
        <v>1</v>
      </c>
      <c r="AF2438" s="70">
        <f>IF(C2438=Sheet6!$E$3,Sheet6!$E$4,IF('January 2023'!C2438=Sheet6!$F$3,Sheet6!$F$4,IF('January 2023'!C2438=Sheet6!$G$3,Sheet6!$G$4,IF('January 2023'!C2438=Sheet6!$H$3,Sheet6!$H$4,IF('January 2023'!C2438=Sheet6!$I$3,Sheet6!$I$4,IF('January 2023'!C2438=Sheet6!$J$3,Sheet6!$J$4,IF('January 2023'!C2438=Sheet6!$K$3,Sheet6!$K$4,IF('January 2023'!C2438=Sheet6!$L$3,Sheet6!$L$4))))))))</f>
        <v>0.14925084221825036</v>
      </c>
      <c r="AG2438" s="74">
        <f t="shared" si="575"/>
        <v>1</v>
      </c>
      <c r="AH2438" s="71">
        <v>0.8286</v>
      </c>
      <c r="AI2438" s="72">
        <f t="shared" si="576"/>
        <v>1</v>
      </c>
      <c r="AJ2438" s="73">
        <f t="shared" si="577"/>
        <v>1</v>
      </c>
      <c r="AK2438" s="73">
        <v>0.59410548800096008</v>
      </c>
      <c r="AL2438" s="95">
        <f t="shared" si="578"/>
        <v>1</v>
      </c>
      <c r="AM2438" s="107">
        <v>0</v>
      </c>
      <c r="AN2438" s="98">
        <f t="shared" si="579"/>
        <v>0</v>
      </c>
      <c r="AO2438" s="99" t="e">
        <f>SUMIF([1]Sheet1!$AB:$AB,E2438,[1]Sheet1!$AA:$AA)</f>
        <v>#VALUE!</v>
      </c>
      <c r="AP2438" s="100">
        <f t="shared" si="580"/>
        <v>1</v>
      </c>
      <c r="AQ2438" s="97">
        <f t="shared" si="581"/>
        <v>0</v>
      </c>
      <c r="AR2438" s="100">
        <f t="shared" si="582"/>
        <v>1.0044223658321647</v>
      </c>
      <c r="AS2438" s="101">
        <f t="shared" si="583"/>
        <v>-4.4223658321647097E-3</v>
      </c>
      <c r="AT2438" s="100">
        <v>0.14925084221825036</v>
      </c>
      <c r="AU2438" s="108">
        <f t="shared" si="584"/>
        <v>1</v>
      </c>
    </row>
    <row r="2439" spans="1:47" hidden="1">
      <c r="A2439" s="21">
        <v>44927</v>
      </c>
      <c r="B2439" s="23" t="s">
        <v>13</v>
      </c>
      <c r="C2439" s="23" t="s">
        <v>2186</v>
      </c>
      <c r="D2439" s="23" t="s">
        <v>2542</v>
      </c>
      <c r="E2439" s="23">
        <v>1002050535</v>
      </c>
      <c r="F2439" s="23" t="s">
        <v>15</v>
      </c>
      <c r="G2439" s="23">
        <v>1077349</v>
      </c>
      <c r="H2439" s="37" t="s">
        <v>16</v>
      </c>
      <c r="I2439" s="4" t="s">
        <v>3512</v>
      </c>
      <c r="J2439" s="4" t="s">
        <v>3512</v>
      </c>
      <c r="K2439" s="24">
        <v>2921</v>
      </c>
      <c r="L2439" s="24">
        <v>2921</v>
      </c>
      <c r="M2439" s="29">
        <v>1</v>
      </c>
      <c r="N2439" s="29">
        <v>1</v>
      </c>
      <c r="O2439" s="29">
        <v>0</v>
      </c>
      <c r="P2439" s="29">
        <v>2921</v>
      </c>
      <c r="Q2439" s="29">
        <v>0</v>
      </c>
      <c r="R2439" s="28">
        <v>211565.08000000002</v>
      </c>
      <c r="S2439" s="28">
        <v>0</v>
      </c>
      <c r="T2439" s="28">
        <v>216646</v>
      </c>
      <c r="U2439" s="28">
        <v>0</v>
      </c>
      <c r="V2439" s="29">
        <v>1</v>
      </c>
      <c r="W2439" s="29">
        <v>0</v>
      </c>
      <c r="X2439" s="32">
        <f t="shared" si="570"/>
        <v>1</v>
      </c>
      <c r="Y2439" s="33">
        <f t="shared" si="571"/>
        <v>2921</v>
      </c>
      <c r="Z2439" s="33">
        <f t="shared" si="572"/>
        <v>211565.08000000002</v>
      </c>
      <c r="AA2439" s="33">
        <f t="shared" si="573"/>
        <v>216646</v>
      </c>
      <c r="AB2439" s="5">
        <v>1</v>
      </c>
      <c r="AC2439" s="6">
        <v>161535.70000000001</v>
      </c>
      <c r="AD2439" s="32">
        <v>0</v>
      </c>
      <c r="AE2439" s="67">
        <f t="shared" si="574"/>
        <v>1</v>
      </c>
      <c r="AF2439" s="70">
        <f>IF(C2439=Sheet6!$E$3,Sheet6!$E$4,IF('January 2023'!C2439=Sheet6!$F$3,Sheet6!$F$4,IF('January 2023'!C2439=Sheet6!$G$3,Sheet6!$G$4,IF('January 2023'!C2439=Sheet6!$H$3,Sheet6!$H$4,IF('January 2023'!C2439=Sheet6!$I$3,Sheet6!$I$4,IF('January 2023'!C2439=Sheet6!$J$3,Sheet6!$J$4,IF('January 2023'!C2439=Sheet6!$K$3,Sheet6!$K$4,IF('January 2023'!C2439=Sheet6!$L$3,Sheet6!$L$4))))))))</f>
        <v>0.14925084221825036</v>
      </c>
      <c r="AG2439" s="74">
        <f t="shared" si="575"/>
        <v>1</v>
      </c>
      <c r="AH2439" s="71">
        <v>0.8286</v>
      </c>
      <c r="AI2439" s="72">
        <f t="shared" si="576"/>
        <v>1</v>
      </c>
      <c r="AJ2439" s="73">
        <f t="shared" si="577"/>
        <v>1</v>
      </c>
      <c r="AK2439" s="73">
        <v>0.59410548800096008</v>
      </c>
      <c r="AL2439" s="95">
        <f t="shared" si="578"/>
        <v>1</v>
      </c>
      <c r="AM2439" s="107">
        <v>0</v>
      </c>
      <c r="AN2439" s="98">
        <f t="shared" si="579"/>
        <v>0</v>
      </c>
      <c r="AO2439" s="99" t="e">
        <f>SUMIF([1]Sheet1!$AB:$AB,E2439,[1]Sheet1!$AA:$AA)</f>
        <v>#VALUE!</v>
      </c>
      <c r="AP2439" s="100">
        <f t="shared" si="580"/>
        <v>1</v>
      </c>
      <c r="AQ2439" s="97">
        <f t="shared" si="581"/>
        <v>0</v>
      </c>
      <c r="AR2439" s="100">
        <f t="shared" si="582"/>
        <v>1.024015872562712</v>
      </c>
      <c r="AS2439" s="101">
        <f t="shared" si="583"/>
        <v>-2.4015872562711982E-2</v>
      </c>
      <c r="AT2439" s="100">
        <v>0.14925084221825036</v>
      </c>
      <c r="AU2439" s="108">
        <f t="shared" si="584"/>
        <v>1</v>
      </c>
    </row>
    <row r="2440" spans="1:47" hidden="1">
      <c r="A2440" s="21">
        <v>44927</v>
      </c>
      <c r="B2440" s="23" t="s">
        <v>13</v>
      </c>
      <c r="C2440" s="23" t="s">
        <v>2186</v>
      </c>
      <c r="D2440" s="23" t="s">
        <v>2476</v>
      </c>
      <c r="E2440" s="23">
        <v>1002050513</v>
      </c>
      <c r="F2440" s="23" t="s">
        <v>15</v>
      </c>
      <c r="G2440" s="23">
        <v>1079213</v>
      </c>
      <c r="H2440" s="37" t="s">
        <v>16</v>
      </c>
      <c r="I2440" s="4" t="s">
        <v>3512</v>
      </c>
      <c r="J2440" s="4" t="s">
        <v>3512</v>
      </c>
      <c r="K2440" s="24">
        <v>2670</v>
      </c>
      <c r="L2440" s="24">
        <v>2670</v>
      </c>
      <c r="M2440" s="29">
        <v>1</v>
      </c>
      <c r="N2440" s="29">
        <v>1</v>
      </c>
      <c r="O2440" s="29">
        <v>0</v>
      </c>
      <c r="P2440" s="29">
        <v>2670</v>
      </c>
      <c r="Q2440" s="29">
        <v>0</v>
      </c>
      <c r="R2440" s="28">
        <v>193385.41</v>
      </c>
      <c r="S2440" s="28">
        <v>0</v>
      </c>
      <c r="T2440" s="28">
        <v>429754.83</v>
      </c>
      <c r="U2440" s="28">
        <v>0</v>
      </c>
      <c r="V2440" s="29">
        <v>1</v>
      </c>
      <c r="W2440" s="29">
        <v>0</v>
      </c>
      <c r="X2440" s="32">
        <f t="shared" si="570"/>
        <v>1</v>
      </c>
      <c r="Y2440" s="33">
        <f t="shared" si="571"/>
        <v>2670</v>
      </c>
      <c r="Z2440" s="33">
        <f t="shared" si="572"/>
        <v>193385.41</v>
      </c>
      <c r="AA2440" s="33">
        <f t="shared" si="573"/>
        <v>429754.83</v>
      </c>
      <c r="AB2440" s="5">
        <v>1</v>
      </c>
      <c r="AC2440" s="6">
        <v>10377.39</v>
      </c>
      <c r="AD2440" s="32">
        <v>0</v>
      </c>
      <c r="AE2440" s="67">
        <f t="shared" si="574"/>
        <v>1</v>
      </c>
      <c r="AF2440" s="70">
        <f>IF(C2440=Sheet6!$E$3,Sheet6!$E$4,IF('January 2023'!C2440=Sheet6!$F$3,Sheet6!$F$4,IF('January 2023'!C2440=Sheet6!$G$3,Sheet6!$G$4,IF('January 2023'!C2440=Sheet6!$H$3,Sheet6!$H$4,IF('January 2023'!C2440=Sheet6!$I$3,Sheet6!$I$4,IF('January 2023'!C2440=Sheet6!$J$3,Sheet6!$J$4,IF('January 2023'!C2440=Sheet6!$K$3,Sheet6!$K$4,IF('January 2023'!C2440=Sheet6!$L$3,Sheet6!$L$4))))))))</f>
        <v>0.14925084221825036</v>
      </c>
      <c r="AG2440" s="74">
        <f t="shared" si="575"/>
        <v>1</v>
      </c>
      <c r="AH2440" s="71">
        <v>0.8286</v>
      </c>
      <c r="AI2440" s="72">
        <f t="shared" si="576"/>
        <v>1</v>
      </c>
      <c r="AJ2440" s="73">
        <f t="shared" si="577"/>
        <v>1</v>
      </c>
      <c r="AK2440" s="73">
        <v>0.59410548800096008</v>
      </c>
      <c r="AL2440" s="95">
        <f t="shared" si="578"/>
        <v>1</v>
      </c>
      <c r="AM2440" s="107">
        <v>0</v>
      </c>
      <c r="AN2440" s="98">
        <f t="shared" si="579"/>
        <v>0</v>
      </c>
      <c r="AO2440" s="99" t="e">
        <f>SUMIF([1]Sheet1!$AB:$AB,E2440,[1]Sheet1!$AA:$AA)</f>
        <v>#VALUE!</v>
      </c>
      <c r="AP2440" s="100">
        <f t="shared" si="580"/>
        <v>1</v>
      </c>
      <c r="AQ2440" s="97">
        <f t="shared" si="581"/>
        <v>0</v>
      </c>
      <c r="AR2440" s="100">
        <f t="shared" si="582"/>
        <v>2.222271214772614</v>
      </c>
      <c r="AS2440" s="101">
        <f t="shared" si="583"/>
        <v>-1.222271214772614</v>
      </c>
      <c r="AT2440" s="100">
        <v>0.14925084221825036</v>
      </c>
      <c r="AU2440" s="108">
        <f t="shared" si="584"/>
        <v>1</v>
      </c>
    </row>
    <row r="2441" spans="1:47" hidden="1">
      <c r="A2441" s="21">
        <v>44927</v>
      </c>
      <c r="B2441" s="22" t="s">
        <v>13</v>
      </c>
      <c r="C2441" s="22" t="s">
        <v>2186</v>
      </c>
      <c r="D2441" s="22" t="s">
        <v>2636</v>
      </c>
      <c r="E2441" s="22">
        <v>1002050000</v>
      </c>
      <c r="F2441" s="23" t="s">
        <v>15</v>
      </c>
      <c r="G2441" s="22">
        <v>1079564</v>
      </c>
      <c r="H2441" s="36" t="s">
        <v>16</v>
      </c>
      <c r="I2441" s="4" t="s">
        <v>3512</v>
      </c>
      <c r="J2441" s="4" t="s">
        <v>3512</v>
      </c>
      <c r="K2441" s="24">
        <v>2644</v>
      </c>
      <c r="L2441" s="25">
        <v>2644</v>
      </c>
      <c r="M2441" s="26">
        <v>1</v>
      </c>
      <c r="N2441" s="26">
        <v>1</v>
      </c>
      <c r="O2441" s="26">
        <v>0</v>
      </c>
      <c r="P2441" s="26">
        <v>2644</v>
      </c>
      <c r="Q2441" s="26">
        <v>0</v>
      </c>
      <c r="R2441" s="27">
        <v>191502.26</v>
      </c>
      <c r="S2441" s="27">
        <v>0</v>
      </c>
      <c r="T2441" s="28">
        <v>191000</v>
      </c>
      <c r="U2441" s="27">
        <v>0</v>
      </c>
      <c r="V2441" s="29">
        <v>1</v>
      </c>
      <c r="W2441" s="26">
        <v>0</v>
      </c>
      <c r="X2441" s="30">
        <f t="shared" si="570"/>
        <v>1</v>
      </c>
      <c r="Y2441" s="31">
        <f t="shared" si="571"/>
        <v>2644</v>
      </c>
      <c r="Z2441" s="31">
        <f t="shared" si="572"/>
        <v>191502.26</v>
      </c>
      <c r="AA2441" s="31">
        <f t="shared" si="573"/>
        <v>191000</v>
      </c>
      <c r="AB2441" s="5">
        <v>1</v>
      </c>
      <c r="AC2441" s="6">
        <v>101890.72</v>
      </c>
      <c r="AD2441" s="30">
        <v>0</v>
      </c>
      <c r="AE2441" s="67">
        <f t="shared" si="574"/>
        <v>1</v>
      </c>
      <c r="AF2441" s="70">
        <f>IF(C2441=Sheet6!$E$3,Sheet6!$E$4,IF('January 2023'!C2441=Sheet6!$F$3,Sheet6!$F$4,IF('January 2023'!C2441=Sheet6!$G$3,Sheet6!$G$4,IF('January 2023'!C2441=Sheet6!$H$3,Sheet6!$H$4,IF('January 2023'!C2441=Sheet6!$I$3,Sheet6!$I$4,IF('January 2023'!C2441=Sheet6!$J$3,Sheet6!$J$4,IF('January 2023'!C2441=Sheet6!$K$3,Sheet6!$K$4,IF('January 2023'!C2441=Sheet6!$L$3,Sheet6!$L$4))))))))</f>
        <v>0.14925084221825036</v>
      </c>
      <c r="AG2441" s="74">
        <f t="shared" si="575"/>
        <v>1</v>
      </c>
      <c r="AH2441" s="71">
        <v>0.8286</v>
      </c>
      <c r="AI2441" s="72">
        <f t="shared" si="576"/>
        <v>1</v>
      </c>
      <c r="AJ2441" s="73">
        <f t="shared" si="577"/>
        <v>1</v>
      </c>
      <c r="AK2441" s="73">
        <v>0.59410548800096008</v>
      </c>
      <c r="AL2441" s="95">
        <f t="shared" si="578"/>
        <v>1</v>
      </c>
      <c r="AM2441" s="107">
        <v>0</v>
      </c>
      <c r="AN2441" s="98">
        <f t="shared" si="579"/>
        <v>0</v>
      </c>
      <c r="AO2441" s="99" t="e">
        <f>SUMIF([1]Sheet1!$AB:$AB,E2441,[1]Sheet1!$AA:$AA)</f>
        <v>#VALUE!</v>
      </c>
      <c r="AP2441" s="100">
        <f t="shared" si="580"/>
        <v>1</v>
      </c>
      <c r="AQ2441" s="97">
        <f t="shared" si="581"/>
        <v>0</v>
      </c>
      <c r="AR2441" s="100">
        <f t="shared" si="582"/>
        <v>0.9973772633283805</v>
      </c>
      <c r="AS2441" s="101">
        <f t="shared" si="583"/>
        <v>2.6227366716194966E-3</v>
      </c>
      <c r="AT2441" s="100">
        <v>0.14925084221825036</v>
      </c>
      <c r="AU2441" s="108">
        <f t="shared" si="584"/>
        <v>1</v>
      </c>
    </row>
    <row r="2442" spans="1:47" hidden="1">
      <c r="A2442" s="21">
        <v>44927</v>
      </c>
      <c r="B2442" s="22" t="s">
        <v>13</v>
      </c>
      <c r="C2442" s="22" t="s">
        <v>2186</v>
      </c>
      <c r="D2442" s="22" t="s">
        <v>2559</v>
      </c>
      <c r="E2442" s="22">
        <v>1002050348</v>
      </c>
      <c r="F2442" s="23" t="s">
        <v>15</v>
      </c>
      <c r="G2442" s="22">
        <v>1065347</v>
      </c>
      <c r="H2442" s="36" t="s">
        <v>16</v>
      </c>
      <c r="I2442" s="4" t="s">
        <v>3512</v>
      </c>
      <c r="J2442" s="4" t="s">
        <v>3512</v>
      </c>
      <c r="K2442" s="24">
        <v>2576</v>
      </c>
      <c r="L2442" s="25">
        <v>2576</v>
      </c>
      <c r="M2442" s="26">
        <v>1</v>
      </c>
      <c r="N2442" s="26">
        <v>1</v>
      </c>
      <c r="O2442" s="26">
        <v>0</v>
      </c>
      <c r="P2442" s="26">
        <v>2576</v>
      </c>
      <c r="Q2442" s="26">
        <v>0</v>
      </c>
      <c r="R2442" s="27">
        <v>186577.09</v>
      </c>
      <c r="S2442" s="27">
        <v>0</v>
      </c>
      <c r="T2442" s="28">
        <v>186577.09</v>
      </c>
      <c r="U2442" s="27">
        <v>0</v>
      </c>
      <c r="V2442" s="29">
        <v>1</v>
      </c>
      <c r="W2442" s="26">
        <v>0</v>
      </c>
      <c r="X2442" s="30">
        <f t="shared" si="570"/>
        <v>1</v>
      </c>
      <c r="Y2442" s="31">
        <f t="shared" si="571"/>
        <v>2576</v>
      </c>
      <c r="Z2442" s="31">
        <f t="shared" si="572"/>
        <v>186577.09</v>
      </c>
      <c r="AA2442" s="31">
        <f t="shared" si="573"/>
        <v>186577.09</v>
      </c>
      <c r="AB2442" s="5">
        <v>1</v>
      </c>
      <c r="AC2442" s="6">
        <v>182812.4</v>
      </c>
      <c r="AD2442" s="30">
        <v>0</v>
      </c>
      <c r="AE2442" s="67">
        <f t="shared" si="574"/>
        <v>1</v>
      </c>
      <c r="AF2442" s="70">
        <f>IF(C2442=Sheet6!$E$3,Sheet6!$E$4,IF('January 2023'!C2442=Sheet6!$F$3,Sheet6!$F$4,IF('January 2023'!C2442=Sheet6!$G$3,Sheet6!$G$4,IF('January 2023'!C2442=Sheet6!$H$3,Sheet6!$H$4,IF('January 2023'!C2442=Sheet6!$I$3,Sheet6!$I$4,IF('January 2023'!C2442=Sheet6!$J$3,Sheet6!$J$4,IF('January 2023'!C2442=Sheet6!$K$3,Sheet6!$K$4,IF('January 2023'!C2442=Sheet6!$L$3,Sheet6!$L$4))))))))</f>
        <v>0.14925084221825036</v>
      </c>
      <c r="AG2442" s="74">
        <f t="shared" si="575"/>
        <v>1</v>
      </c>
      <c r="AH2442" s="71">
        <v>0.8286</v>
      </c>
      <c r="AI2442" s="72">
        <f t="shared" si="576"/>
        <v>1</v>
      </c>
      <c r="AJ2442" s="73">
        <f t="shared" si="577"/>
        <v>1</v>
      </c>
      <c r="AK2442" s="73">
        <v>0.59410548800096008</v>
      </c>
      <c r="AL2442" s="95">
        <f t="shared" si="578"/>
        <v>1</v>
      </c>
      <c r="AM2442" s="107">
        <v>0</v>
      </c>
      <c r="AN2442" s="98">
        <f t="shared" si="579"/>
        <v>0</v>
      </c>
      <c r="AO2442" s="99" t="e">
        <f>SUMIF([1]Sheet1!$AB:$AB,E2442,[1]Sheet1!$AA:$AA)</f>
        <v>#VALUE!</v>
      </c>
      <c r="AP2442" s="100">
        <f t="shared" si="580"/>
        <v>1</v>
      </c>
      <c r="AQ2442" s="97">
        <f t="shared" si="581"/>
        <v>0</v>
      </c>
      <c r="AR2442" s="100">
        <f t="shared" si="582"/>
        <v>1</v>
      </c>
      <c r="AS2442" s="101">
        <f t="shared" si="583"/>
        <v>0</v>
      </c>
      <c r="AT2442" s="100">
        <v>0.14925084221825036</v>
      </c>
      <c r="AU2442" s="108">
        <f t="shared" si="584"/>
        <v>1</v>
      </c>
    </row>
    <row r="2443" spans="1:47" hidden="1">
      <c r="A2443" s="21">
        <v>44927</v>
      </c>
      <c r="B2443" s="22" t="s">
        <v>13</v>
      </c>
      <c r="C2443" s="22" t="s">
        <v>2186</v>
      </c>
      <c r="D2443" s="22" t="s">
        <v>2546</v>
      </c>
      <c r="E2443" s="22">
        <v>1002050375</v>
      </c>
      <c r="F2443" s="23" t="s">
        <v>15</v>
      </c>
      <c r="G2443" s="22">
        <v>1065347</v>
      </c>
      <c r="H2443" s="36" t="s">
        <v>16</v>
      </c>
      <c r="I2443" s="4" t="s">
        <v>3512</v>
      </c>
      <c r="J2443" s="4" t="s">
        <v>3512</v>
      </c>
      <c r="K2443" s="24">
        <v>2298</v>
      </c>
      <c r="L2443" s="25">
        <v>2298</v>
      </c>
      <c r="M2443" s="26">
        <v>1</v>
      </c>
      <c r="N2443" s="26">
        <v>1</v>
      </c>
      <c r="O2443" s="26">
        <v>0</v>
      </c>
      <c r="P2443" s="26">
        <v>2298</v>
      </c>
      <c r="Q2443" s="26">
        <v>0</v>
      </c>
      <c r="R2443" s="27">
        <v>168034</v>
      </c>
      <c r="S2443" s="27">
        <v>0</v>
      </c>
      <c r="T2443" s="28">
        <v>179915.59</v>
      </c>
      <c r="U2443" s="27">
        <v>0</v>
      </c>
      <c r="V2443" s="29">
        <v>1</v>
      </c>
      <c r="W2443" s="26">
        <v>0</v>
      </c>
      <c r="X2443" s="30">
        <f t="shared" si="570"/>
        <v>1</v>
      </c>
      <c r="Y2443" s="31">
        <f t="shared" si="571"/>
        <v>2298</v>
      </c>
      <c r="Z2443" s="31">
        <f t="shared" si="572"/>
        <v>168034</v>
      </c>
      <c r="AA2443" s="31">
        <f t="shared" si="573"/>
        <v>179915.59</v>
      </c>
      <c r="AB2443" s="5">
        <v>1</v>
      </c>
      <c r="AC2443" s="6">
        <v>607873.31000000006</v>
      </c>
      <c r="AD2443" s="30">
        <v>0</v>
      </c>
      <c r="AE2443" s="67">
        <f t="shared" si="574"/>
        <v>1</v>
      </c>
      <c r="AF2443" s="70">
        <f>IF(C2443=Sheet6!$E$3,Sheet6!$E$4,IF('January 2023'!C2443=Sheet6!$F$3,Sheet6!$F$4,IF('January 2023'!C2443=Sheet6!$G$3,Sheet6!$G$4,IF('January 2023'!C2443=Sheet6!$H$3,Sheet6!$H$4,IF('January 2023'!C2443=Sheet6!$I$3,Sheet6!$I$4,IF('January 2023'!C2443=Sheet6!$J$3,Sheet6!$J$4,IF('January 2023'!C2443=Sheet6!$K$3,Sheet6!$K$4,IF('January 2023'!C2443=Sheet6!$L$3,Sheet6!$L$4))))))))</f>
        <v>0.14925084221825036</v>
      </c>
      <c r="AG2443" s="74">
        <f t="shared" si="575"/>
        <v>1</v>
      </c>
      <c r="AH2443" s="71">
        <v>0.8286</v>
      </c>
      <c r="AI2443" s="72">
        <f t="shared" si="576"/>
        <v>1</v>
      </c>
      <c r="AJ2443" s="73">
        <f t="shared" si="577"/>
        <v>1</v>
      </c>
      <c r="AK2443" s="73">
        <v>0.59410548800096008</v>
      </c>
      <c r="AL2443" s="95">
        <f t="shared" si="578"/>
        <v>1</v>
      </c>
      <c r="AM2443" s="107">
        <v>0</v>
      </c>
      <c r="AN2443" s="98">
        <f t="shared" si="579"/>
        <v>0</v>
      </c>
      <c r="AO2443" s="99" t="e">
        <f>SUMIF([1]Sheet1!$AB:$AB,E2443,[1]Sheet1!$AA:$AA)</f>
        <v>#VALUE!</v>
      </c>
      <c r="AP2443" s="100">
        <f t="shared" si="580"/>
        <v>1</v>
      </c>
      <c r="AQ2443" s="97">
        <f t="shared" si="581"/>
        <v>0</v>
      </c>
      <c r="AR2443" s="100">
        <f t="shared" si="582"/>
        <v>1.0707094397562398</v>
      </c>
      <c r="AS2443" s="101">
        <f t="shared" si="583"/>
        <v>-7.0709439756239778E-2</v>
      </c>
      <c r="AT2443" s="100">
        <v>0.14925084221825036</v>
      </c>
      <c r="AU2443" s="108">
        <f t="shared" si="584"/>
        <v>1</v>
      </c>
    </row>
    <row r="2444" spans="1:47" hidden="1">
      <c r="A2444" s="21">
        <v>44927</v>
      </c>
      <c r="B2444" s="22" t="s">
        <v>13</v>
      </c>
      <c r="C2444" s="22" t="s">
        <v>2186</v>
      </c>
      <c r="D2444" s="22" t="s">
        <v>3452</v>
      </c>
      <c r="E2444" s="22">
        <v>1002050351</v>
      </c>
      <c r="F2444" s="23" t="s">
        <v>15</v>
      </c>
      <c r="G2444" s="22">
        <v>1065347</v>
      </c>
      <c r="H2444" s="36" t="s">
        <v>16</v>
      </c>
      <c r="I2444" s="4" t="s">
        <v>3512</v>
      </c>
      <c r="J2444" s="4" t="s">
        <v>3512</v>
      </c>
      <c r="K2444" s="24">
        <v>2064</v>
      </c>
      <c r="L2444" s="25">
        <v>2064</v>
      </c>
      <c r="M2444" s="26">
        <v>1</v>
      </c>
      <c r="N2444" s="26">
        <v>1</v>
      </c>
      <c r="O2444" s="26">
        <v>0</v>
      </c>
      <c r="P2444" s="26">
        <v>2064</v>
      </c>
      <c r="Q2444" s="26">
        <v>0</v>
      </c>
      <c r="R2444" s="27">
        <v>149493.44</v>
      </c>
      <c r="S2444" s="27">
        <v>0</v>
      </c>
      <c r="T2444" s="28">
        <v>149492.29999999999</v>
      </c>
      <c r="U2444" s="27">
        <v>0</v>
      </c>
      <c r="V2444" s="29">
        <v>1</v>
      </c>
      <c r="W2444" s="26">
        <v>0</v>
      </c>
      <c r="X2444" s="30">
        <f t="shared" si="570"/>
        <v>1</v>
      </c>
      <c r="Y2444" s="31">
        <f t="shared" si="571"/>
        <v>2064</v>
      </c>
      <c r="Z2444" s="31">
        <f t="shared" si="572"/>
        <v>149493.44</v>
      </c>
      <c r="AA2444" s="31">
        <f t="shared" si="573"/>
        <v>149492.29999999999</v>
      </c>
      <c r="AB2444" s="5">
        <v>1</v>
      </c>
      <c r="AC2444" s="6">
        <v>115637.65</v>
      </c>
      <c r="AD2444" s="30">
        <v>0</v>
      </c>
      <c r="AE2444" s="67">
        <f t="shared" si="574"/>
        <v>1</v>
      </c>
      <c r="AF2444" s="70">
        <f>IF(C2444=Sheet6!$E$3,Sheet6!$E$4,IF('January 2023'!C2444=Sheet6!$F$3,Sheet6!$F$4,IF('January 2023'!C2444=Sheet6!$G$3,Sheet6!$G$4,IF('January 2023'!C2444=Sheet6!$H$3,Sheet6!$H$4,IF('January 2023'!C2444=Sheet6!$I$3,Sheet6!$I$4,IF('January 2023'!C2444=Sheet6!$J$3,Sheet6!$J$4,IF('January 2023'!C2444=Sheet6!$K$3,Sheet6!$K$4,IF('January 2023'!C2444=Sheet6!$L$3,Sheet6!$L$4))))))))</f>
        <v>0.14925084221825036</v>
      </c>
      <c r="AG2444" s="74">
        <f t="shared" si="575"/>
        <v>1</v>
      </c>
      <c r="AH2444" s="71">
        <v>0.8286</v>
      </c>
      <c r="AI2444" s="72">
        <f t="shared" si="576"/>
        <v>1</v>
      </c>
      <c r="AJ2444" s="73">
        <f t="shared" si="577"/>
        <v>1</v>
      </c>
      <c r="AK2444" s="73">
        <v>0.59410548800096008</v>
      </c>
      <c r="AL2444" s="95">
        <f t="shared" si="578"/>
        <v>1</v>
      </c>
      <c r="AM2444" s="107">
        <v>0</v>
      </c>
      <c r="AN2444" s="98">
        <f t="shared" si="579"/>
        <v>0</v>
      </c>
      <c r="AO2444" s="99" t="e">
        <f>SUMIF([1]Sheet1!$AB:$AB,E2444,[1]Sheet1!$AA:$AA)</f>
        <v>#VALUE!</v>
      </c>
      <c r="AP2444" s="100">
        <f t="shared" si="580"/>
        <v>1</v>
      </c>
      <c r="AQ2444" s="97">
        <f t="shared" si="581"/>
        <v>0</v>
      </c>
      <c r="AR2444" s="100">
        <f t="shared" si="582"/>
        <v>0.99999237424732479</v>
      </c>
      <c r="AS2444" s="101">
        <f t="shared" si="583"/>
        <v>7.6257526752110394E-6</v>
      </c>
      <c r="AT2444" s="100">
        <v>0.14925084221825036</v>
      </c>
      <c r="AU2444" s="108">
        <f t="shared" si="584"/>
        <v>1</v>
      </c>
    </row>
    <row r="2445" spans="1:47" hidden="1">
      <c r="A2445" s="21">
        <v>44927</v>
      </c>
      <c r="B2445" s="22" t="s">
        <v>13</v>
      </c>
      <c r="C2445" s="22" t="s">
        <v>2186</v>
      </c>
      <c r="D2445" s="22" t="s">
        <v>3453</v>
      </c>
      <c r="E2445" s="22">
        <v>1002050598</v>
      </c>
      <c r="F2445" s="23" t="s">
        <v>15</v>
      </c>
      <c r="G2445" s="22">
        <v>1079576</v>
      </c>
      <c r="H2445" s="36" t="s">
        <v>16</v>
      </c>
      <c r="I2445" s="4" t="s">
        <v>3512</v>
      </c>
      <c r="J2445" s="4" t="s">
        <v>3512</v>
      </c>
      <c r="K2445" s="24">
        <v>2001</v>
      </c>
      <c r="L2445" s="25">
        <v>2001</v>
      </c>
      <c r="M2445" s="26">
        <v>1</v>
      </c>
      <c r="N2445" s="26">
        <v>0</v>
      </c>
      <c r="O2445" s="26">
        <v>0</v>
      </c>
      <c r="P2445" s="26">
        <v>2001</v>
      </c>
      <c r="Q2445" s="26">
        <v>0</v>
      </c>
      <c r="R2445" s="27">
        <v>144930.41</v>
      </c>
      <c r="S2445" s="27">
        <v>0</v>
      </c>
      <c r="T2445" s="28">
        <v>145000</v>
      </c>
      <c r="U2445" s="27">
        <v>0</v>
      </c>
      <c r="V2445" s="29">
        <v>1</v>
      </c>
      <c r="W2445" s="26">
        <v>0</v>
      </c>
      <c r="X2445" s="30">
        <f t="shared" si="570"/>
        <v>1</v>
      </c>
      <c r="Y2445" s="31">
        <f t="shared" si="571"/>
        <v>2001</v>
      </c>
      <c r="Z2445" s="31">
        <f t="shared" si="572"/>
        <v>144930.41</v>
      </c>
      <c r="AA2445" s="31">
        <f t="shared" si="573"/>
        <v>145000</v>
      </c>
      <c r="AB2445" s="5">
        <v>1</v>
      </c>
      <c r="AC2445" s="6">
        <v>164829.42000000001</v>
      </c>
      <c r="AD2445" s="30">
        <v>0</v>
      </c>
      <c r="AE2445" s="67">
        <f t="shared" si="574"/>
        <v>1</v>
      </c>
      <c r="AF2445" s="70">
        <f>IF(C2445=Sheet6!$E$3,Sheet6!$E$4,IF('January 2023'!C2445=Sheet6!$F$3,Sheet6!$F$4,IF('January 2023'!C2445=Sheet6!$G$3,Sheet6!$G$4,IF('January 2023'!C2445=Sheet6!$H$3,Sheet6!$H$4,IF('January 2023'!C2445=Sheet6!$I$3,Sheet6!$I$4,IF('January 2023'!C2445=Sheet6!$J$3,Sheet6!$J$4,IF('January 2023'!C2445=Sheet6!$K$3,Sheet6!$K$4,IF('January 2023'!C2445=Sheet6!$L$3,Sheet6!$L$4))))))))</f>
        <v>0.14925084221825036</v>
      </c>
      <c r="AG2445" s="74">
        <f t="shared" si="575"/>
        <v>1</v>
      </c>
      <c r="AH2445" s="71">
        <v>0.8286</v>
      </c>
      <c r="AI2445" s="72">
        <f t="shared" si="576"/>
        <v>1</v>
      </c>
      <c r="AJ2445" s="73">
        <f t="shared" si="577"/>
        <v>1</v>
      </c>
      <c r="AK2445" s="73">
        <v>0.59410548800096008</v>
      </c>
      <c r="AL2445" s="95">
        <f t="shared" si="578"/>
        <v>1</v>
      </c>
      <c r="AM2445" s="107">
        <v>0</v>
      </c>
      <c r="AN2445" s="98">
        <f t="shared" si="579"/>
        <v>0</v>
      </c>
      <c r="AO2445" s="99" t="e">
        <f>SUMIF([1]Sheet1!$AB:$AB,E2445,[1]Sheet1!$AA:$AA)</f>
        <v>#VALUE!</v>
      </c>
      <c r="AP2445" s="100">
        <f t="shared" si="580"/>
        <v>1</v>
      </c>
      <c r="AQ2445" s="97">
        <f t="shared" si="581"/>
        <v>0</v>
      </c>
      <c r="AR2445" s="100">
        <f t="shared" si="582"/>
        <v>1.0004801614788781</v>
      </c>
      <c r="AS2445" s="101">
        <f t="shared" si="583"/>
        <v>-4.801614788780828E-4</v>
      </c>
      <c r="AT2445" s="100">
        <v>0.14925084221825036</v>
      </c>
      <c r="AU2445" s="108">
        <f t="shared" si="584"/>
        <v>1</v>
      </c>
    </row>
    <row r="2446" spans="1:47" hidden="1">
      <c r="A2446" s="21">
        <v>44927</v>
      </c>
      <c r="B2446" s="22" t="s">
        <v>13</v>
      </c>
      <c r="C2446" s="22" t="s">
        <v>2186</v>
      </c>
      <c r="D2446" s="22" t="s">
        <v>2597</v>
      </c>
      <c r="E2446" s="22">
        <v>1003145636</v>
      </c>
      <c r="F2446" s="23" t="s">
        <v>15</v>
      </c>
      <c r="G2446" s="22">
        <v>1074349</v>
      </c>
      <c r="H2446" s="36" t="s">
        <v>16</v>
      </c>
      <c r="I2446" s="4" t="s">
        <v>3512</v>
      </c>
      <c r="J2446" s="4" t="s">
        <v>3512</v>
      </c>
      <c r="K2446" s="24">
        <v>1970</v>
      </c>
      <c r="L2446" s="25">
        <v>1970</v>
      </c>
      <c r="M2446" s="26">
        <v>1</v>
      </c>
      <c r="N2446" s="26">
        <v>1</v>
      </c>
      <c r="O2446" s="26">
        <v>0</v>
      </c>
      <c r="P2446" s="26">
        <v>1970</v>
      </c>
      <c r="Q2446" s="26">
        <v>0</v>
      </c>
      <c r="R2446" s="27">
        <v>142685.10999999999</v>
      </c>
      <c r="S2446" s="27">
        <v>0</v>
      </c>
      <c r="T2446" s="28">
        <v>142700</v>
      </c>
      <c r="U2446" s="27">
        <v>0</v>
      </c>
      <c r="V2446" s="29">
        <v>1</v>
      </c>
      <c r="W2446" s="26">
        <v>0</v>
      </c>
      <c r="X2446" s="30">
        <f t="shared" si="570"/>
        <v>1</v>
      </c>
      <c r="Y2446" s="31">
        <f t="shared" si="571"/>
        <v>1970</v>
      </c>
      <c r="Z2446" s="31">
        <f t="shared" si="572"/>
        <v>142685.10999999999</v>
      </c>
      <c r="AA2446" s="31">
        <f t="shared" si="573"/>
        <v>142700</v>
      </c>
      <c r="AB2446" s="5">
        <v>1</v>
      </c>
      <c r="AC2446" s="6">
        <v>101763.27</v>
      </c>
      <c r="AD2446" s="30">
        <v>0</v>
      </c>
      <c r="AE2446" s="67">
        <f t="shared" si="574"/>
        <v>1</v>
      </c>
      <c r="AF2446" s="70">
        <f>IF(C2446=Sheet6!$E$3,Sheet6!$E$4,IF('January 2023'!C2446=Sheet6!$F$3,Sheet6!$F$4,IF('January 2023'!C2446=Sheet6!$G$3,Sheet6!$G$4,IF('January 2023'!C2446=Sheet6!$H$3,Sheet6!$H$4,IF('January 2023'!C2446=Sheet6!$I$3,Sheet6!$I$4,IF('January 2023'!C2446=Sheet6!$J$3,Sheet6!$J$4,IF('January 2023'!C2446=Sheet6!$K$3,Sheet6!$K$4,IF('January 2023'!C2446=Sheet6!$L$3,Sheet6!$L$4))))))))</f>
        <v>0.14925084221825036</v>
      </c>
      <c r="AG2446" s="74">
        <f t="shared" si="575"/>
        <v>1</v>
      </c>
      <c r="AH2446" s="71">
        <v>0.8286</v>
      </c>
      <c r="AI2446" s="72">
        <f t="shared" si="576"/>
        <v>1</v>
      </c>
      <c r="AJ2446" s="73">
        <f t="shared" si="577"/>
        <v>1</v>
      </c>
      <c r="AK2446" s="73">
        <v>0.59410548800096008</v>
      </c>
      <c r="AL2446" s="95">
        <f t="shared" si="578"/>
        <v>1</v>
      </c>
      <c r="AM2446" s="107">
        <v>0</v>
      </c>
      <c r="AN2446" s="98">
        <f t="shared" si="579"/>
        <v>0</v>
      </c>
      <c r="AO2446" s="99" t="e">
        <f>SUMIF([1]Sheet1!$AB:$AB,E2446,[1]Sheet1!$AA:$AA)</f>
        <v>#VALUE!</v>
      </c>
      <c r="AP2446" s="100">
        <f t="shared" si="580"/>
        <v>1</v>
      </c>
      <c r="AQ2446" s="97">
        <f t="shared" si="581"/>
        <v>0</v>
      </c>
      <c r="AR2446" s="100">
        <f t="shared" si="582"/>
        <v>1.0001043556682265</v>
      </c>
      <c r="AS2446" s="101">
        <f t="shared" si="583"/>
        <v>-1.0435566822653009E-4</v>
      </c>
      <c r="AT2446" s="100">
        <v>0.14925084221825036</v>
      </c>
      <c r="AU2446" s="108">
        <f t="shared" si="584"/>
        <v>1</v>
      </c>
    </row>
    <row r="2447" spans="1:47" hidden="1">
      <c r="A2447" s="21">
        <v>44927</v>
      </c>
      <c r="B2447" s="23" t="s">
        <v>13</v>
      </c>
      <c r="C2447" s="23" t="s">
        <v>2186</v>
      </c>
      <c r="D2447" s="23" t="s">
        <v>2568</v>
      </c>
      <c r="E2447" s="23">
        <v>1002106411</v>
      </c>
      <c r="F2447" s="23" t="s">
        <v>15</v>
      </c>
      <c r="G2447" s="23">
        <v>1079213</v>
      </c>
      <c r="H2447" s="37" t="s">
        <v>16</v>
      </c>
      <c r="I2447" s="4" t="s">
        <v>3512</v>
      </c>
      <c r="J2447" s="4" t="s">
        <v>3512</v>
      </c>
      <c r="K2447" s="24">
        <v>1725</v>
      </c>
      <c r="L2447" s="24">
        <v>1725</v>
      </c>
      <c r="M2447" s="29">
        <v>1</v>
      </c>
      <c r="N2447" s="29">
        <v>1</v>
      </c>
      <c r="O2447" s="29">
        <v>0</v>
      </c>
      <c r="P2447" s="29">
        <v>1725</v>
      </c>
      <c r="Q2447" s="29">
        <v>0</v>
      </c>
      <c r="R2447" s="28">
        <v>124940.00999999998</v>
      </c>
      <c r="S2447" s="28">
        <v>0</v>
      </c>
      <c r="T2447" s="28">
        <v>125000</v>
      </c>
      <c r="U2447" s="28">
        <v>0</v>
      </c>
      <c r="V2447" s="29">
        <v>1</v>
      </c>
      <c r="W2447" s="29">
        <v>0</v>
      </c>
      <c r="X2447" s="32">
        <f t="shared" si="570"/>
        <v>1</v>
      </c>
      <c r="Y2447" s="33">
        <f t="shared" si="571"/>
        <v>1725</v>
      </c>
      <c r="Z2447" s="33">
        <f t="shared" si="572"/>
        <v>124940.00999999998</v>
      </c>
      <c r="AA2447" s="33">
        <f t="shared" si="573"/>
        <v>125000</v>
      </c>
      <c r="AB2447" s="5">
        <v>1</v>
      </c>
      <c r="AC2447" s="6">
        <v>186128.4</v>
      </c>
      <c r="AD2447" s="32">
        <v>0</v>
      </c>
      <c r="AE2447" s="67">
        <f t="shared" si="574"/>
        <v>1</v>
      </c>
      <c r="AF2447" s="70">
        <f>IF(C2447=Sheet6!$E$3,Sheet6!$E$4,IF('January 2023'!C2447=Sheet6!$F$3,Sheet6!$F$4,IF('January 2023'!C2447=Sheet6!$G$3,Sheet6!$G$4,IF('January 2023'!C2447=Sheet6!$H$3,Sheet6!$H$4,IF('January 2023'!C2447=Sheet6!$I$3,Sheet6!$I$4,IF('January 2023'!C2447=Sheet6!$J$3,Sheet6!$J$4,IF('January 2023'!C2447=Sheet6!$K$3,Sheet6!$K$4,IF('January 2023'!C2447=Sheet6!$L$3,Sheet6!$L$4))))))))</f>
        <v>0.14925084221825036</v>
      </c>
      <c r="AG2447" s="74">
        <f t="shared" si="575"/>
        <v>1</v>
      </c>
      <c r="AH2447" s="71">
        <v>0.8286</v>
      </c>
      <c r="AI2447" s="72">
        <f t="shared" si="576"/>
        <v>1</v>
      </c>
      <c r="AJ2447" s="73">
        <f t="shared" si="577"/>
        <v>1</v>
      </c>
      <c r="AK2447" s="73">
        <v>0.59410548800096008</v>
      </c>
      <c r="AL2447" s="95">
        <f t="shared" si="578"/>
        <v>1</v>
      </c>
      <c r="AM2447" s="107">
        <v>0</v>
      </c>
      <c r="AN2447" s="98">
        <f t="shared" si="579"/>
        <v>0</v>
      </c>
      <c r="AO2447" s="99" t="e">
        <f>SUMIF([1]Sheet1!$AB:$AB,E2447,[1]Sheet1!$AA:$AA)</f>
        <v>#VALUE!</v>
      </c>
      <c r="AP2447" s="100">
        <f t="shared" si="580"/>
        <v>1</v>
      </c>
      <c r="AQ2447" s="97">
        <f t="shared" si="581"/>
        <v>0</v>
      </c>
      <c r="AR2447" s="100">
        <f t="shared" si="582"/>
        <v>1.0004801504337963</v>
      </c>
      <c r="AS2447" s="101">
        <f t="shared" si="583"/>
        <v>-4.801504337963447E-4</v>
      </c>
      <c r="AT2447" s="100">
        <v>0.14925084221825036</v>
      </c>
      <c r="AU2447" s="108">
        <f t="shared" si="584"/>
        <v>1</v>
      </c>
    </row>
    <row r="2448" spans="1:47" hidden="1">
      <c r="A2448" s="21">
        <v>44927</v>
      </c>
      <c r="B2448" s="22" t="s">
        <v>13</v>
      </c>
      <c r="C2448" s="22" t="s">
        <v>2186</v>
      </c>
      <c r="D2448" s="22" t="s">
        <v>2572</v>
      </c>
      <c r="E2448" s="22">
        <v>1001726972</v>
      </c>
      <c r="F2448" s="23" t="s">
        <v>15</v>
      </c>
      <c r="G2448" s="22">
        <v>1079568</v>
      </c>
      <c r="H2448" s="36" t="s">
        <v>16</v>
      </c>
      <c r="I2448" s="4" t="s">
        <v>3512</v>
      </c>
      <c r="J2448" s="4" t="s">
        <v>3512</v>
      </c>
      <c r="K2448" s="24">
        <v>1713</v>
      </c>
      <c r="L2448" s="25">
        <v>1713</v>
      </c>
      <c r="M2448" s="26">
        <v>1</v>
      </c>
      <c r="N2448" s="26">
        <v>1</v>
      </c>
      <c r="O2448" s="26">
        <v>0</v>
      </c>
      <c r="P2448" s="26">
        <v>1713</v>
      </c>
      <c r="Q2448" s="26">
        <v>0</v>
      </c>
      <c r="R2448" s="27">
        <v>124070.85999999999</v>
      </c>
      <c r="S2448" s="27">
        <v>0</v>
      </c>
      <c r="T2448" s="28">
        <v>0</v>
      </c>
      <c r="U2448" s="27">
        <v>0</v>
      </c>
      <c r="V2448" s="29">
        <v>0</v>
      </c>
      <c r="W2448" s="26">
        <v>0</v>
      </c>
      <c r="X2448" s="30">
        <f t="shared" si="570"/>
        <v>1</v>
      </c>
      <c r="Y2448" s="31">
        <f t="shared" si="571"/>
        <v>1713</v>
      </c>
      <c r="Z2448" s="31">
        <f t="shared" si="572"/>
        <v>124070.85999999999</v>
      </c>
      <c r="AA2448" s="31">
        <f t="shared" si="573"/>
        <v>0</v>
      </c>
      <c r="AB2448" s="5">
        <v>0</v>
      </c>
      <c r="AC2448" s="6">
        <v>219745.01</v>
      </c>
      <c r="AD2448" s="30">
        <v>0</v>
      </c>
      <c r="AE2448" s="67">
        <f t="shared" si="574"/>
        <v>0</v>
      </c>
      <c r="AF2448" s="70">
        <f>IF(C2448=Sheet6!$E$3,Sheet6!$E$4,IF('January 2023'!C2448=Sheet6!$F$3,Sheet6!$F$4,IF('January 2023'!C2448=Sheet6!$G$3,Sheet6!$G$4,IF('January 2023'!C2448=Sheet6!$H$3,Sheet6!$H$4,IF('January 2023'!C2448=Sheet6!$I$3,Sheet6!$I$4,IF('January 2023'!C2448=Sheet6!$J$3,Sheet6!$J$4,IF('January 2023'!C2448=Sheet6!$K$3,Sheet6!$K$4,IF('January 2023'!C2448=Sheet6!$L$3,Sheet6!$L$4))))))))</f>
        <v>0.14925084221825036</v>
      </c>
      <c r="AG2448" s="74">
        <f t="shared" si="575"/>
        <v>1</v>
      </c>
      <c r="AH2448" s="71">
        <v>0.8286</v>
      </c>
      <c r="AI2448" s="72">
        <f t="shared" si="576"/>
        <v>1</v>
      </c>
      <c r="AJ2448" s="73">
        <f t="shared" si="577"/>
        <v>0</v>
      </c>
      <c r="AK2448" s="73">
        <v>0.59410548800096008</v>
      </c>
      <c r="AL2448" s="95">
        <f t="shared" si="578"/>
        <v>0</v>
      </c>
      <c r="AM2448" s="107">
        <v>0</v>
      </c>
      <c r="AN2448" s="98">
        <f t="shared" si="579"/>
        <v>0</v>
      </c>
      <c r="AO2448" s="99" t="e">
        <f>SUMIF([1]Sheet1!$AB:$AB,E2448,[1]Sheet1!$AA:$AA)</f>
        <v>#VALUE!</v>
      </c>
      <c r="AP2448" s="100">
        <f t="shared" si="580"/>
        <v>1</v>
      </c>
      <c r="AQ2448" s="97">
        <f t="shared" si="581"/>
        <v>0</v>
      </c>
      <c r="AR2448" s="100">
        <f t="shared" si="582"/>
        <v>0</v>
      </c>
      <c r="AS2448" s="101">
        <f t="shared" si="583"/>
        <v>1</v>
      </c>
      <c r="AT2448" s="100">
        <v>0.14925084221825036</v>
      </c>
      <c r="AU2448" s="108">
        <f t="shared" si="584"/>
        <v>0</v>
      </c>
    </row>
    <row r="2449" spans="1:47" hidden="1">
      <c r="A2449" s="21">
        <v>44927</v>
      </c>
      <c r="B2449" s="22" t="s">
        <v>13</v>
      </c>
      <c r="C2449" s="22" t="s">
        <v>2186</v>
      </c>
      <c r="D2449" s="22" t="s">
        <v>2599</v>
      </c>
      <c r="E2449" s="22">
        <v>1002050504</v>
      </c>
      <c r="F2449" s="23" t="s">
        <v>15</v>
      </c>
      <c r="G2449" s="22">
        <v>1079568</v>
      </c>
      <c r="H2449" s="36" t="s">
        <v>16</v>
      </c>
      <c r="I2449" s="4" t="s">
        <v>3512</v>
      </c>
      <c r="J2449" s="4" t="s">
        <v>3512</v>
      </c>
      <c r="K2449" s="24">
        <v>1679</v>
      </c>
      <c r="L2449" s="25">
        <v>1679</v>
      </c>
      <c r="M2449" s="26">
        <v>1</v>
      </c>
      <c r="N2449" s="26">
        <v>1</v>
      </c>
      <c r="O2449" s="26">
        <v>0</v>
      </c>
      <c r="P2449" s="26">
        <v>1679</v>
      </c>
      <c r="Q2449" s="26">
        <v>0</v>
      </c>
      <c r="R2449" s="27">
        <v>121608.28</v>
      </c>
      <c r="S2449" s="27">
        <v>0</v>
      </c>
      <c r="T2449" s="28">
        <v>122000</v>
      </c>
      <c r="U2449" s="27">
        <v>0</v>
      </c>
      <c r="V2449" s="29">
        <v>1</v>
      </c>
      <c r="W2449" s="26">
        <v>0</v>
      </c>
      <c r="X2449" s="30">
        <f t="shared" si="570"/>
        <v>1</v>
      </c>
      <c r="Y2449" s="31">
        <f t="shared" si="571"/>
        <v>1679</v>
      </c>
      <c r="Z2449" s="31">
        <f t="shared" si="572"/>
        <v>121608.28</v>
      </c>
      <c r="AA2449" s="31">
        <f t="shared" si="573"/>
        <v>122000</v>
      </c>
      <c r="AB2449" s="5">
        <v>1</v>
      </c>
      <c r="AC2449" s="6">
        <v>143324.28</v>
      </c>
      <c r="AD2449" s="30">
        <v>0</v>
      </c>
      <c r="AE2449" s="67">
        <f t="shared" si="574"/>
        <v>1</v>
      </c>
      <c r="AF2449" s="70">
        <f>IF(C2449=Sheet6!$E$3,Sheet6!$E$4,IF('January 2023'!C2449=Sheet6!$F$3,Sheet6!$F$4,IF('January 2023'!C2449=Sheet6!$G$3,Sheet6!$G$4,IF('January 2023'!C2449=Sheet6!$H$3,Sheet6!$H$4,IF('January 2023'!C2449=Sheet6!$I$3,Sheet6!$I$4,IF('January 2023'!C2449=Sheet6!$J$3,Sheet6!$J$4,IF('January 2023'!C2449=Sheet6!$K$3,Sheet6!$K$4,IF('January 2023'!C2449=Sheet6!$L$3,Sheet6!$L$4))))))))</f>
        <v>0.14925084221825036</v>
      </c>
      <c r="AG2449" s="74">
        <f t="shared" si="575"/>
        <v>1</v>
      </c>
      <c r="AH2449" s="71">
        <v>0.8286</v>
      </c>
      <c r="AI2449" s="72">
        <f t="shared" si="576"/>
        <v>1</v>
      </c>
      <c r="AJ2449" s="73">
        <f t="shared" si="577"/>
        <v>1</v>
      </c>
      <c r="AK2449" s="73">
        <v>0.59410548800096008</v>
      </c>
      <c r="AL2449" s="95">
        <f t="shared" si="578"/>
        <v>1</v>
      </c>
      <c r="AM2449" s="107">
        <v>0</v>
      </c>
      <c r="AN2449" s="98">
        <f t="shared" si="579"/>
        <v>0</v>
      </c>
      <c r="AO2449" s="99" t="e">
        <f>SUMIF([1]Sheet1!$AB:$AB,E2449,[1]Sheet1!$AA:$AA)</f>
        <v>#VALUE!</v>
      </c>
      <c r="AP2449" s="100">
        <f t="shared" si="580"/>
        <v>1</v>
      </c>
      <c r="AQ2449" s="97">
        <f t="shared" si="581"/>
        <v>0</v>
      </c>
      <c r="AR2449" s="100">
        <f t="shared" si="582"/>
        <v>1.0032211622432288</v>
      </c>
      <c r="AS2449" s="101">
        <f t="shared" si="583"/>
        <v>-3.2211622432287701E-3</v>
      </c>
      <c r="AT2449" s="100">
        <v>0.14925084221825036</v>
      </c>
      <c r="AU2449" s="108">
        <f t="shared" si="584"/>
        <v>1</v>
      </c>
    </row>
    <row r="2450" spans="1:47" hidden="1">
      <c r="A2450" s="21">
        <v>44927</v>
      </c>
      <c r="B2450" s="22" t="s">
        <v>13</v>
      </c>
      <c r="C2450" s="22" t="s">
        <v>2186</v>
      </c>
      <c r="D2450" s="22" t="s">
        <v>2611</v>
      </c>
      <c r="E2450" s="22">
        <v>1003209412</v>
      </c>
      <c r="F2450" s="23" t="s">
        <v>15</v>
      </c>
      <c r="G2450" s="22">
        <v>1069446</v>
      </c>
      <c r="H2450" s="36" t="s">
        <v>16</v>
      </c>
      <c r="I2450" s="4" t="s">
        <v>3512</v>
      </c>
      <c r="J2450" s="4" t="s">
        <v>3512</v>
      </c>
      <c r="K2450" s="24">
        <v>1457</v>
      </c>
      <c r="L2450" s="25">
        <v>1457</v>
      </c>
      <c r="M2450" s="26">
        <v>1</v>
      </c>
      <c r="N2450" s="26">
        <v>1</v>
      </c>
      <c r="O2450" s="26">
        <v>0</v>
      </c>
      <c r="P2450" s="26">
        <v>1457</v>
      </c>
      <c r="Q2450" s="26">
        <v>0</v>
      </c>
      <c r="R2450" s="27">
        <v>105529.04</v>
      </c>
      <c r="S2450" s="27">
        <v>0</v>
      </c>
      <c r="T2450" s="28">
        <v>105530</v>
      </c>
      <c r="U2450" s="27">
        <v>0</v>
      </c>
      <c r="V2450" s="29">
        <v>1</v>
      </c>
      <c r="W2450" s="26">
        <v>0</v>
      </c>
      <c r="X2450" s="30">
        <f t="shared" si="570"/>
        <v>1</v>
      </c>
      <c r="Y2450" s="31">
        <f t="shared" si="571"/>
        <v>1457</v>
      </c>
      <c r="Z2450" s="31">
        <f t="shared" si="572"/>
        <v>105529.04</v>
      </c>
      <c r="AA2450" s="31">
        <f t="shared" si="573"/>
        <v>105530</v>
      </c>
      <c r="AB2450" s="5">
        <v>1</v>
      </c>
      <c r="AC2450" s="6">
        <v>110470.87</v>
      </c>
      <c r="AD2450" s="30">
        <v>0</v>
      </c>
      <c r="AE2450" s="67">
        <f t="shared" si="574"/>
        <v>1</v>
      </c>
      <c r="AF2450" s="70">
        <f>IF(C2450=Sheet6!$E$3,Sheet6!$E$4,IF('January 2023'!C2450=Sheet6!$F$3,Sheet6!$F$4,IF('January 2023'!C2450=Sheet6!$G$3,Sheet6!$G$4,IF('January 2023'!C2450=Sheet6!$H$3,Sheet6!$H$4,IF('January 2023'!C2450=Sheet6!$I$3,Sheet6!$I$4,IF('January 2023'!C2450=Sheet6!$J$3,Sheet6!$J$4,IF('January 2023'!C2450=Sheet6!$K$3,Sheet6!$K$4,IF('January 2023'!C2450=Sheet6!$L$3,Sheet6!$L$4))))))))</f>
        <v>0.14925084221825036</v>
      </c>
      <c r="AG2450" s="74">
        <f t="shared" si="575"/>
        <v>1</v>
      </c>
      <c r="AH2450" s="71">
        <v>0.8286</v>
      </c>
      <c r="AI2450" s="72">
        <f t="shared" si="576"/>
        <v>1</v>
      </c>
      <c r="AJ2450" s="73">
        <f t="shared" si="577"/>
        <v>1</v>
      </c>
      <c r="AK2450" s="73">
        <v>0.59410548800096008</v>
      </c>
      <c r="AL2450" s="95">
        <f t="shared" si="578"/>
        <v>1</v>
      </c>
      <c r="AM2450" s="107">
        <v>0</v>
      </c>
      <c r="AN2450" s="98">
        <f t="shared" si="579"/>
        <v>0</v>
      </c>
      <c r="AO2450" s="99" t="e">
        <f>SUMIF([1]Sheet1!$AB:$AB,E2450,[1]Sheet1!$AA:$AA)</f>
        <v>#VALUE!</v>
      </c>
      <c r="AP2450" s="100">
        <f t="shared" si="580"/>
        <v>1</v>
      </c>
      <c r="AQ2450" s="97">
        <f t="shared" si="581"/>
        <v>0</v>
      </c>
      <c r="AR2450" s="100">
        <f t="shared" si="582"/>
        <v>1.0000090970220141</v>
      </c>
      <c r="AS2450" s="101">
        <f t="shared" si="583"/>
        <v>-9.0970220141262104E-6</v>
      </c>
      <c r="AT2450" s="100">
        <v>0.14925084221825036</v>
      </c>
      <c r="AU2450" s="108">
        <f t="shared" si="584"/>
        <v>1</v>
      </c>
    </row>
    <row r="2451" spans="1:47" hidden="1">
      <c r="A2451" s="21">
        <v>44927</v>
      </c>
      <c r="B2451" s="23" t="s">
        <v>13</v>
      </c>
      <c r="C2451" s="23" t="s">
        <v>2186</v>
      </c>
      <c r="D2451" s="23" t="s">
        <v>3454</v>
      </c>
      <c r="E2451" s="23">
        <v>1002050551</v>
      </c>
      <c r="F2451" s="23" t="s">
        <v>15</v>
      </c>
      <c r="G2451" s="23">
        <v>1079576</v>
      </c>
      <c r="H2451" s="37" t="s">
        <v>16</v>
      </c>
      <c r="I2451" s="4" t="s">
        <v>3512</v>
      </c>
      <c r="J2451" s="4" t="s">
        <v>3512</v>
      </c>
      <c r="K2451" s="24">
        <v>1230</v>
      </c>
      <c r="L2451" s="24">
        <v>1230</v>
      </c>
      <c r="M2451" s="29">
        <v>1</v>
      </c>
      <c r="N2451" s="29">
        <v>1</v>
      </c>
      <c r="O2451" s="29">
        <v>0</v>
      </c>
      <c r="P2451" s="29">
        <v>1230</v>
      </c>
      <c r="Q2451" s="29">
        <v>0</v>
      </c>
      <c r="R2451" s="28">
        <v>89939.87</v>
      </c>
      <c r="S2451" s="28">
        <v>0</v>
      </c>
      <c r="T2451" s="28">
        <v>90000</v>
      </c>
      <c r="U2451" s="28">
        <v>0</v>
      </c>
      <c r="V2451" s="29">
        <v>1</v>
      </c>
      <c r="W2451" s="29">
        <v>0</v>
      </c>
      <c r="X2451" s="32">
        <f t="shared" si="570"/>
        <v>1</v>
      </c>
      <c r="Y2451" s="33">
        <f t="shared" si="571"/>
        <v>1230</v>
      </c>
      <c r="Z2451" s="33">
        <f t="shared" si="572"/>
        <v>89939.87</v>
      </c>
      <c r="AA2451" s="33">
        <f t="shared" si="573"/>
        <v>90000</v>
      </c>
      <c r="AB2451" s="5">
        <v>1</v>
      </c>
      <c r="AC2451" s="6">
        <v>122892.39</v>
      </c>
      <c r="AD2451" s="32">
        <v>0</v>
      </c>
      <c r="AE2451" s="67">
        <f t="shared" si="574"/>
        <v>1</v>
      </c>
      <c r="AF2451" s="70">
        <f>IF(C2451=Sheet6!$E$3,Sheet6!$E$4,IF('January 2023'!C2451=Sheet6!$F$3,Sheet6!$F$4,IF('January 2023'!C2451=Sheet6!$G$3,Sheet6!$G$4,IF('January 2023'!C2451=Sheet6!$H$3,Sheet6!$H$4,IF('January 2023'!C2451=Sheet6!$I$3,Sheet6!$I$4,IF('January 2023'!C2451=Sheet6!$J$3,Sheet6!$J$4,IF('January 2023'!C2451=Sheet6!$K$3,Sheet6!$K$4,IF('January 2023'!C2451=Sheet6!$L$3,Sheet6!$L$4))))))))</f>
        <v>0.14925084221825036</v>
      </c>
      <c r="AG2451" s="74">
        <f t="shared" si="575"/>
        <v>1</v>
      </c>
      <c r="AH2451" s="71">
        <v>0.8286</v>
      </c>
      <c r="AI2451" s="72">
        <f t="shared" si="576"/>
        <v>1</v>
      </c>
      <c r="AJ2451" s="73">
        <f t="shared" si="577"/>
        <v>1</v>
      </c>
      <c r="AK2451" s="73">
        <v>0.59410548800096008</v>
      </c>
      <c r="AL2451" s="95">
        <f t="shared" si="578"/>
        <v>1</v>
      </c>
      <c r="AM2451" s="107">
        <v>0</v>
      </c>
      <c r="AN2451" s="98">
        <f t="shared" si="579"/>
        <v>0</v>
      </c>
      <c r="AO2451" s="99" t="e">
        <f>SUMIF([1]Sheet1!$AB:$AB,E2451,[1]Sheet1!$AA:$AA)</f>
        <v>#VALUE!</v>
      </c>
      <c r="AP2451" s="100">
        <f t="shared" si="580"/>
        <v>1</v>
      </c>
      <c r="AQ2451" s="97">
        <f t="shared" si="581"/>
        <v>0</v>
      </c>
      <c r="AR2451" s="100">
        <f t="shared" si="582"/>
        <v>1.0006685577819938</v>
      </c>
      <c r="AS2451" s="101">
        <f t="shared" si="583"/>
        <v>-6.685577819938171E-4</v>
      </c>
      <c r="AT2451" s="100">
        <v>0.14925084221825036</v>
      </c>
      <c r="AU2451" s="108">
        <f t="shared" si="584"/>
        <v>1</v>
      </c>
    </row>
    <row r="2452" spans="1:47" hidden="1">
      <c r="A2452" s="21">
        <v>44927</v>
      </c>
      <c r="B2452" s="22" t="s">
        <v>13</v>
      </c>
      <c r="C2452" s="22" t="s">
        <v>2186</v>
      </c>
      <c r="D2452" s="22" t="s">
        <v>2628</v>
      </c>
      <c r="E2452" s="22">
        <v>1003370910</v>
      </c>
      <c r="F2452" s="23" t="s">
        <v>15</v>
      </c>
      <c r="G2452" s="22">
        <v>1074349</v>
      </c>
      <c r="H2452" s="36" t="s">
        <v>16</v>
      </c>
      <c r="I2452" s="4" t="s">
        <v>3512</v>
      </c>
      <c r="J2452" s="4" t="s">
        <v>3512</v>
      </c>
      <c r="K2452" s="24">
        <v>1066</v>
      </c>
      <c r="L2452" s="25">
        <v>1066</v>
      </c>
      <c r="M2452" s="26">
        <v>1</v>
      </c>
      <c r="N2452" s="26">
        <v>1</v>
      </c>
      <c r="O2452" s="26">
        <v>0</v>
      </c>
      <c r="P2452" s="26">
        <v>1066</v>
      </c>
      <c r="Q2452" s="26">
        <v>0</v>
      </c>
      <c r="R2452" s="27">
        <v>77209.3</v>
      </c>
      <c r="S2452" s="27">
        <v>0</v>
      </c>
      <c r="T2452" s="28">
        <v>77200</v>
      </c>
      <c r="U2452" s="27">
        <v>0</v>
      </c>
      <c r="V2452" s="29">
        <v>1</v>
      </c>
      <c r="W2452" s="26">
        <v>0</v>
      </c>
      <c r="X2452" s="30">
        <f t="shared" si="570"/>
        <v>1</v>
      </c>
      <c r="Y2452" s="31">
        <f t="shared" si="571"/>
        <v>1066</v>
      </c>
      <c r="Z2452" s="31">
        <f t="shared" si="572"/>
        <v>77209.3</v>
      </c>
      <c r="AA2452" s="31">
        <f t="shared" si="573"/>
        <v>77200</v>
      </c>
      <c r="AB2452" s="5">
        <v>1</v>
      </c>
      <c r="AC2452" s="6">
        <v>82780.800000000003</v>
      </c>
      <c r="AD2452" s="30">
        <v>0</v>
      </c>
      <c r="AE2452" s="67">
        <f t="shared" si="574"/>
        <v>1</v>
      </c>
      <c r="AF2452" s="70">
        <f>IF(C2452=Sheet6!$E$3,Sheet6!$E$4,IF('January 2023'!C2452=Sheet6!$F$3,Sheet6!$F$4,IF('January 2023'!C2452=Sheet6!$G$3,Sheet6!$G$4,IF('January 2023'!C2452=Sheet6!$H$3,Sheet6!$H$4,IF('January 2023'!C2452=Sheet6!$I$3,Sheet6!$I$4,IF('January 2023'!C2452=Sheet6!$J$3,Sheet6!$J$4,IF('January 2023'!C2452=Sheet6!$K$3,Sheet6!$K$4,IF('January 2023'!C2452=Sheet6!$L$3,Sheet6!$L$4))))))))</f>
        <v>0.14925084221825036</v>
      </c>
      <c r="AG2452" s="74">
        <f t="shared" si="575"/>
        <v>1</v>
      </c>
      <c r="AH2452" s="71">
        <v>0.8286</v>
      </c>
      <c r="AI2452" s="72">
        <f t="shared" si="576"/>
        <v>1</v>
      </c>
      <c r="AJ2452" s="73">
        <f t="shared" si="577"/>
        <v>1</v>
      </c>
      <c r="AK2452" s="73">
        <v>0.59410548800096008</v>
      </c>
      <c r="AL2452" s="95">
        <f t="shared" si="578"/>
        <v>1</v>
      </c>
      <c r="AM2452" s="107">
        <v>0</v>
      </c>
      <c r="AN2452" s="98">
        <f t="shared" si="579"/>
        <v>0</v>
      </c>
      <c r="AO2452" s="99" t="e">
        <f>SUMIF([1]Sheet1!$AB:$AB,E2452,[1]Sheet1!$AA:$AA)</f>
        <v>#VALUE!</v>
      </c>
      <c r="AP2452" s="100">
        <f t="shared" si="580"/>
        <v>1</v>
      </c>
      <c r="AQ2452" s="97">
        <f t="shared" si="581"/>
        <v>0</v>
      </c>
      <c r="AR2452" s="100">
        <f t="shared" si="582"/>
        <v>0.99987954818914293</v>
      </c>
      <c r="AS2452" s="101">
        <f t="shared" si="583"/>
        <v>1.2045181085706957E-4</v>
      </c>
      <c r="AT2452" s="100">
        <v>0.14925084221825036</v>
      </c>
      <c r="AU2452" s="108">
        <f t="shared" si="584"/>
        <v>1</v>
      </c>
    </row>
    <row r="2453" spans="1:47" hidden="1">
      <c r="A2453" s="21">
        <v>44927</v>
      </c>
      <c r="B2453" s="22" t="s">
        <v>13</v>
      </c>
      <c r="C2453" s="22" t="s">
        <v>2186</v>
      </c>
      <c r="D2453" s="22" t="s">
        <v>2589</v>
      </c>
      <c r="E2453" s="22">
        <v>1002050643</v>
      </c>
      <c r="F2453" s="23" t="s">
        <v>15</v>
      </c>
      <c r="G2453" s="22">
        <v>1065347</v>
      </c>
      <c r="H2453" s="36" t="s">
        <v>16</v>
      </c>
      <c r="I2453" s="4" t="s">
        <v>3512</v>
      </c>
      <c r="J2453" s="4" t="s">
        <v>3512</v>
      </c>
      <c r="K2453" s="24">
        <v>1006</v>
      </c>
      <c r="L2453" s="25">
        <v>1006</v>
      </c>
      <c r="M2453" s="26">
        <v>1</v>
      </c>
      <c r="N2453" s="26">
        <v>1</v>
      </c>
      <c r="O2453" s="26">
        <v>0</v>
      </c>
      <c r="P2453" s="26">
        <v>1006</v>
      </c>
      <c r="Q2453" s="26">
        <v>0</v>
      </c>
      <c r="R2453" s="27">
        <v>72863.570000000007</v>
      </c>
      <c r="S2453" s="27">
        <v>0</v>
      </c>
      <c r="T2453" s="28">
        <v>72900</v>
      </c>
      <c r="U2453" s="27">
        <v>0</v>
      </c>
      <c r="V2453" s="29">
        <v>1</v>
      </c>
      <c r="W2453" s="26">
        <v>0</v>
      </c>
      <c r="X2453" s="30">
        <f t="shared" si="570"/>
        <v>1</v>
      </c>
      <c r="Y2453" s="31">
        <f t="shared" si="571"/>
        <v>1006</v>
      </c>
      <c r="Z2453" s="31">
        <f t="shared" si="572"/>
        <v>72863.570000000007</v>
      </c>
      <c r="AA2453" s="31">
        <f t="shared" si="573"/>
        <v>72900</v>
      </c>
      <c r="AB2453" s="5">
        <v>1</v>
      </c>
      <c r="AC2453" s="6">
        <v>91074.31</v>
      </c>
      <c r="AD2453" s="30">
        <v>0</v>
      </c>
      <c r="AE2453" s="67">
        <f t="shared" si="574"/>
        <v>1</v>
      </c>
      <c r="AF2453" s="70">
        <f>IF(C2453=Sheet6!$E$3,Sheet6!$E$4,IF('January 2023'!C2453=Sheet6!$F$3,Sheet6!$F$4,IF('January 2023'!C2453=Sheet6!$G$3,Sheet6!$G$4,IF('January 2023'!C2453=Sheet6!$H$3,Sheet6!$H$4,IF('January 2023'!C2453=Sheet6!$I$3,Sheet6!$I$4,IF('January 2023'!C2453=Sheet6!$J$3,Sheet6!$J$4,IF('January 2023'!C2453=Sheet6!$K$3,Sheet6!$K$4,IF('January 2023'!C2453=Sheet6!$L$3,Sheet6!$L$4))))))))</f>
        <v>0.14925084221825036</v>
      </c>
      <c r="AG2453" s="74">
        <f t="shared" si="575"/>
        <v>1</v>
      </c>
      <c r="AH2453" s="71">
        <v>0.8286</v>
      </c>
      <c r="AI2453" s="72">
        <f t="shared" si="576"/>
        <v>1</v>
      </c>
      <c r="AJ2453" s="73">
        <f t="shared" si="577"/>
        <v>1</v>
      </c>
      <c r="AK2453" s="73">
        <v>0.59410548800096008</v>
      </c>
      <c r="AL2453" s="95">
        <f t="shared" si="578"/>
        <v>1</v>
      </c>
      <c r="AM2453" s="107">
        <v>0</v>
      </c>
      <c r="AN2453" s="98">
        <f t="shared" si="579"/>
        <v>0</v>
      </c>
      <c r="AO2453" s="99" t="e">
        <f>SUMIF([1]Sheet1!$AB:$AB,E2453,[1]Sheet1!$AA:$AA)</f>
        <v>#VALUE!</v>
      </c>
      <c r="AP2453" s="100">
        <f t="shared" si="580"/>
        <v>1</v>
      </c>
      <c r="AQ2453" s="97">
        <f t="shared" si="581"/>
        <v>0</v>
      </c>
      <c r="AR2453" s="100">
        <f t="shared" si="582"/>
        <v>1.0004999755021611</v>
      </c>
      <c r="AS2453" s="101">
        <f t="shared" si="583"/>
        <v>-4.9997550216107634E-4</v>
      </c>
      <c r="AT2453" s="100">
        <v>0.14925084221825036</v>
      </c>
      <c r="AU2453" s="108">
        <f t="shared" si="584"/>
        <v>1</v>
      </c>
    </row>
    <row r="2454" spans="1:47" hidden="1">
      <c r="A2454" s="21">
        <v>44927</v>
      </c>
      <c r="B2454" s="23" t="s">
        <v>13</v>
      </c>
      <c r="C2454" s="23" t="s">
        <v>2186</v>
      </c>
      <c r="D2454" s="23" t="s">
        <v>2608</v>
      </c>
      <c r="E2454" s="23">
        <v>1002050608</v>
      </c>
      <c r="F2454" s="23" t="s">
        <v>15</v>
      </c>
      <c r="G2454" s="23">
        <v>1079564</v>
      </c>
      <c r="H2454" s="37" t="s">
        <v>16</v>
      </c>
      <c r="I2454" s="4" t="s">
        <v>3512</v>
      </c>
      <c r="J2454" s="4" t="s">
        <v>3512</v>
      </c>
      <c r="K2454" s="24">
        <v>929</v>
      </c>
      <c r="L2454" s="24">
        <v>929</v>
      </c>
      <c r="M2454" s="29">
        <v>1</v>
      </c>
      <c r="N2454" s="29">
        <v>1</v>
      </c>
      <c r="O2454" s="29">
        <v>0</v>
      </c>
      <c r="P2454" s="29">
        <v>929</v>
      </c>
      <c r="Q2454" s="29">
        <v>0</v>
      </c>
      <c r="R2454" s="28">
        <v>67286.540000000008</v>
      </c>
      <c r="S2454" s="28">
        <v>0</v>
      </c>
      <c r="T2454" s="28">
        <v>67500</v>
      </c>
      <c r="U2454" s="28">
        <v>0</v>
      </c>
      <c r="V2454" s="29">
        <v>1</v>
      </c>
      <c r="W2454" s="29">
        <v>0</v>
      </c>
      <c r="X2454" s="32">
        <f t="shared" si="570"/>
        <v>1</v>
      </c>
      <c r="Y2454" s="33">
        <f t="shared" si="571"/>
        <v>929</v>
      </c>
      <c r="Z2454" s="33">
        <f t="shared" si="572"/>
        <v>67286.540000000008</v>
      </c>
      <c r="AA2454" s="33">
        <f t="shared" si="573"/>
        <v>67500</v>
      </c>
      <c r="AB2454" s="5">
        <v>1</v>
      </c>
      <c r="AC2454" s="6">
        <v>59357.74</v>
      </c>
      <c r="AD2454" s="32">
        <v>0</v>
      </c>
      <c r="AE2454" s="67">
        <f t="shared" si="574"/>
        <v>1</v>
      </c>
      <c r="AF2454" s="70">
        <f>IF(C2454=Sheet6!$E$3,Sheet6!$E$4,IF('January 2023'!C2454=Sheet6!$F$3,Sheet6!$F$4,IF('January 2023'!C2454=Sheet6!$G$3,Sheet6!$G$4,IF('January 2023'!C2454=Sheet6!$H$3,Sheet6!$H$4,IF('January 2023'!C2454=Sheet6!$I$3,Sheet6!$I$4,IF('January 2023'!C2454=Sheet6!$J$3,Sheet6!$J$4,IF('January 2023'!C2454=Sheet6!$K$3,Sheet6!$K$4,IF('January 2023'!C2454=Sheet6!$L$3,Sheet6!$L$4))))))))</f>
        <v>0.14925084221825036</v>
      </c>
      <c r="AG2454" s="74">
        <f t="shared" si="575"/>
        <v>1</v>
      </c>
      <c r="AH2454" s="71">
        <v>0.8286</v>
      </c>
      <c r="AI2454" s="72">
        <f t="shared" si="576"/>
        <v>1</v>
      </c>
      <c r="AJ2454" s="73">
        <f t="shared" si="577"/>
        <v>1</v>
      </c>
      <c r="AK2454" s="73">
        <v>0.59410548800096008</v>
      </c>
      <c r="AL2454" s="95">
        <f t="shared" si="578"/>
        <v>1</v>
      </c>
      <c r="AM2454" s="107">
        <v>0</v>
      </c>
      <c r="AN2454" s="98">
        <f t="shared" si="579"/>
        <v>0</v>
      </c>
      <c r="AO2454" s="99" t="e">
        <f>SUMIF([1]Sheet1!$AB:$AB,E2454,[1]Sheet1!$AA:$AA)</f>
        <v>#VALUE!</v>
      </c>
      <c r="AP2454" s="100">
        <f t="shared" si="580"/>
        <v>1</v>
      </c>
      <c r="AQ2454" s="97">
        <f t="shared" si="581"/>
        <v>0</v>
      </c>
      <c r="AR2454" s="100">
        <f t="shared" si="582"/>
        <v>1.0031724026826165</v>
      </c>
      <c r="AS2454" s="101">
        <f t="shared" si="583"/>
        <v>-3.1724026826165375E-3</v>
      </c>
      <c r="AT2454" s="100">
        <v>0.14925084221825036</v>
      </c>
      <c r="AU2454" s="108">
        <f t="shared" si="584"/>
        <v>1</v>
      </c>
    </row>
    <row r="2455" spans="1:47" hidden="1">
      <c r="A2455" s="21">
        <v>44927</v>
      </c>
      <c r="B2455" s="22" t="s">
        <v>13</v>
      </c>
      <c r="C2455" s="22" t="s">
        <v>2186</v>
      </c>
      <c r="D2455" s="22" t="s">
        <v>2615</v>
      </c>
      <c r="E2455" s="22">
        <v>1002050632</v>
      </c>
      <c r="F2455" s="23" t="s">
        <v>15</v>
      </c>
      <c r="G2455" s="22">
        <v>1079213</v>
      </c>
      <c r="H2455" s="36" t="s">
        <v>16</v>
      </c>
      <c r="I2455" s="4" t="s">
        <v>3512</v>
      </c>
      <c r="J2455" s="4" t="s">
        <v>3512</v>
      </c>
      <c r="K2455" s="24">
        <v>791</v>
      </c>
      <c r="L2455" s="25">
        <v>791</v>
      </c>
      <c r="M2455" s="26">
        <v>1</v>
      </c>
      <c r="N2455" s="26">
        <v>0</v>
      </c>
      <c r="O2455" s="26">
        <v>0</v>
      </c>
      <c r="P2455" s="26">
        <v>791</v>
      </c>
      <c r="Q2455" s="26">
        <v>0</v>
      </c>
      <c r="R2455" s="27">
        <v>57291.33</v>
      </c>
      <c r="S2455" s="27">
        <v>0</v>
      </c>
      <c r="T2455" s="28">
        <v>57291.33</v>
      </c>
      <c r="U2455" s="27">
        <v>0</v>
      </c>
      <c r="V2455" s="29">
        <v>1</v>
      </c>
      <c r="W2455" s="26">
        <v>0</v>
      </c>
      <c r="X2455" s="30">
        <f t="shared" si="570"/>
        <v>1</v>
      </c>
      <c r="Y2455" s="31">
        <f t="shared" si="571"/>
        <v>791</v>
      </c>
      <c r="Z2455" s="31">
        <f t="shared" si="572"/>
        <v>57291.33</v>
      </c>
      <c r="AA2455" s="31">
        <f t="shared" si="573"/>
        <v>57291.33</v>
      </c>
      <c r="AB2455" s="5">
        <v>1</v>
      </c>
      <c r="AC2455" s="6">
        <v>63964.77</v>
      </c>
      <c r="AD2455" s="30">
        <v>0</v>
      </c>
      <c r="AE2455" s="67">
        <f t="shared" si="574"/>
        <v>1</v>
      </c>
      <c r="AF2455" s="70">
        <f>IF(C2455=Sheet6!$E$3,Sheet6!$E$4,IF('January 2023'!C2455=Sheet6!$F$3,Sheet6!$F$4,IF('January 2023'!C2455=Sheet6!$G$3,Sheet6!$G$4,IF('January 2023'!C2455=Sheet6!$H$3,Sheet6!$H$4,IF('January 2023'!C2455=Sheet6!$I$3,Sheet6!$I$4,IF('January 2023'!C2455=Sheet6!$J$3,Sheet6!$J$4,IF('January 2023'!C2455=Sheet6!$K$3,Sheet6!$K$4,IF('January 2023'!C2455=Sheet6!$L$3,Sheet6!$L$4))))))))</f>
        <v>0.14925084221825036</v>
      </c>
      <c r="AG2455" s="74">
        <f t="shared" si="575"/>
        <v>1</v>
      </c>
      <c r="AH2455" s="71">
        <v>0.8286</v>
      </c>
      <c r="AI2455" s="72">
        <f t="shared" si="576"/>
        <v>1</v>
      </c>
      <c r="AJ2455" s="73">
        <f t="shared" si="577"/>
        <v>1</v>
      </c>
      <c r="AK2455" s="73">
        <v>0.59410548800096008</v>
      </c>
      <c r="AL2455" s="95">
        <f t="shared" si="578"/>
        <v>1</v>
      </c>
      <c r="AM2455" s="107">
        <v>0</v>
      </c>
      <c r="AN2455" s="98">
        <f t="shared" si="579"/>
        <v>0</v>
      </c>
      <c r="AO2455" s="99" t="e">
        <f>SUMIF([1]Sheet1!$AB:$AB,E2455,[1]Sheet1!$AA:$AA)</f>
        <v>#VALUE!</v>
      </c>
      <c r="AP2455" s="100">
        <f t="shared" si="580"/>
        <v>1</v>
      </c>
      <c r="AQ2455" s="97">
        <f t="shared" si="581"/>
        <v>0</v>
      </c>
      <c r="AR2455" s="100">
        <f t="shared" si="582"/>
        <v>1</v>
      </c>
      <c r="AS2455" s="101">
        <f t="shared" si="583"/>
        <v>0</v>
      </c>
      <c r="AT2455" s="100">
        <v>0.14925084221825036</v>
      </c>
      <c r="AU2455" s="108">
        <f t="shared" si="584"/>
        <v>1</v>
      </c>
    </row>
    <row r="2456" spans="1:47" hidden="1">
      <c r="A2456" s="21">
        <v>44927</v>
      </c>
      <c r="B2456" s="22" t="s">
        <v>13</v>
      </c>
      <c r="C2456" s="22" t="s">
        <v>2186</v>
      </c>
      <c r="D2456" s="22" t="s">
        <v>2613</v>
      </c>
      <c r="E2456" s="22">
        <v>1002050468</v>
      </c>
      <c r="F2456" s="23" t="s">
        <v>15</v>
      </c>
      <c r="G2456" s="22">
        <v>1065347</v>
      </c>
      <c r="H2456" s="36" t="s">
        <v>16</v>
      </c>
      <c r="I2456" s="4" t="s">
        <v>3512</v>
      </c>
      <c r="J2456" s="4" t="s">
        <v>3512</v>
      </c>
      <c r="K2456" s="24">
        <v>768</v>
      </c>
      <c r="L2456" s="25">
        <v>768</v>
      </c>
      <c r="M2456" s="26">
        <v>1</v>
      </c>
      <c r="N2456" s="26">
        <v>1</v>
      </c>
      <c r="O2456" s="26">
        <v>0</v>
      </c>
      <c r="P2456" s="26">
        <v>768</v>
      </c>
      <c r="Q2456" s="26">
        <v>0</v>
      </c>
      <c r="R2456" s="27">
        <v>55625.46</v>
      </c>
      <c r="S2456" s="27">
        <v>0</v>
      </c>
      <c r="T2456" s="28">
        <v>55625</v>
      </c>
      <c r="U2456" s="27">
        <v>0</v>
      </c>
      <c r="V2456" s="29">
        <v>1</v>
      </c>
      <c r="W2456" s="26">
        <v>0</v>
      </c>
      <c r="X2456" s="30">
        <f t="shared" si="570"/>
        <v>1</v>
      </c>
      <c r="Y2456" s="31">
        <f t="shared" si="571"/>
        <v>768</v>
      </c>
      <c r="Z2456" s="31">
        <f t="shared" si="572"/>
        <v>55625.46</v>
      </c>
      <c r="AA2456" s="31">
        <f t="shared" si="573"/>
        <v>55625</v>
      </c>
      <c r="AB2456" s="5">
        <v>1</v>
      </c>
      <c r="AC2456" s="6">
        <v>33039.22</v>
      </c>
      <c r="AD2456" s="30">
        <v>0</v>
      </c>
      <c r="AE2456" s="67">
        <f t="shared" si="574"/>
        <v>1</v>
      </c>
      <c r="AF2456" s="70">
        <f>IF(C2456=Sheet6!$E$3,Sheet6!$E$4,IF('January 2023'!C2456=Sheet6!$F$3,Sheet6!$F$4,IF('January 2023'!C2456=Sheet6!$G$3,Sheet6!$G$4,IF('January 2023'!C2456=Sheet6!$H$3,Sheet6!$H$4,IF('January 2023'!C2456=Sheet6!$I$3,Sheet6!$I$4,IF('January 2023'!C2456=Sheet6!$J$3,Sheet6!$J$4,IF('January 2023'!C2456=Sheet6!$K$3,Sheet6!$K$4,IF('January 2023'!C2456=Sheet6!$L$3,Sheet6!$L$4))))))))</f>
        <v>0.14925084221825036</v>
      </c>
      <c r="AG2456" s="74">
        <f t="shared" si="575"/>
        <v>1</v>
      </c>
      <c r="AH2456" s="71">
        <v>0.8286</v>
      </c>
      <c r="AI2456" s="72">
        <f t="shared" si="576"/>
        <v>1</v>
      </c>
      <c r="AJ2456" s="73">
        <f t="shared" si="577"/>
        <v>1</v>
      </c>
      <c r="AK2456" s="73">
        <v>0.59410548800096008</v>
      </c>
      <c r="AL2456" s="95">
        <f t="shared" si="578"/>
        <v>1</v>
      </c>
      <c r="AM2456" s="107">
        <v>0</v>
      </c>
      <c r="AN2456" s="98">
        <f t="shared" si="579"/>
        <v>0</v>
      </c>
      <c r="AO2456" s="99" t="e">
        <f>SUMIF([1]Sheet1!$AB:$AB,E2456,[1]Sheet1!$AA:$AA)</f>
        <v>#VALUE!</v>
      </c>
      <c r="AP2456" s="100">
        <f t="shared" si="580"/>
        <v>1</v>
      </c>
      <c r="AQ2456" s="97">
        <f t="shared" si="581"/>
        <v>0</v>
      </c>
      <c r="AR2456" s="100">
        <f t="shared" si="582"/>
        <v>0.99999173040546541</v>
      </c>
      <c r="AS2456" s="101">
        <f t="shared" si="583"/>
        <v>8.2695945345934163E-6</v>
      </c>
      <c r="AT2456" s="100">
        <v>0.14925084221825036</v>
      </c>
      <c r="AU2456" s="108">
        <f t="shared" si="584"/>
        <v>1</v>
      </c>
    </row>
    <row r="2457" spans="1:47" hidden="1">
      <c r="A2457" s="21">
        <v>44927</v>
      </c>
      <c r="B2457" s="23" t="s">
        <v>13</v>
      </c>
      <c r="C2457" s="23" t="s">
        <v>2186</v>
      </c>
      <c r="D2457" s="23" t="s">
        <v>2616</v>
      </c>
      <c r="E2457" s="23">
        <v>1002050574</v>
      </c>
      <c r="F2457" s="23" t="s">
        <v>15</v>
      </c>
      <c r="G2457" s="23">
        <v>1074349</v>
      </c>
      <c r="H2457" s="37" t="s">
        <v>16</v>
      </c>
      <c r="I2457" s="4" t="s">
        <v>3512</v>
      </c>
      <c r="J2457" s="4" t="s">
        <v>3512</v>
      </c>
      <c r="K2457" s="24">
        <v>602</v>
      </c>
      <c r="L2457" s="24">
        <v>602</v>
      </c>
      <c r="M2457" s="29">
        <v>1</v>
      </c>
      <c r="N2457" s="29">
        <v>1</v>
      </c>
      <c r="O2457" s="29">
        <v>0</v>
      </c>
      <c r="P2457" s="29">
        <v>602</v>
      </c>
      <c r="Q2457" s="29">
        <v>0</v>
      </c>
      <c r="R2457" s="28">
        <v>43602.25</v>
      </c>
      <c r="S2457" s="28">
        <v>0</v>
      </c>
      <c r="T2457" s="28">
        <v>50000</v>
      </c>
      <c r="U2457" s="28">
        <v>0</v>
      </c>
      <c r="V2457" s="29">
        <v>1</v>
      </c>
      <c r="W2457" s="29">
        <v>0</v>
      </c>
      <c r="X2457" s="32">
        <f t="shared" si="570"/>
        <v>1</v>
      </c>
      <c r="Y2457" s="33">
        <f t="shared" si="571"/>
        <v>602</v>
      </c>
      <c r="Z2457" s="33">
        <f t="shared" si="572"/>
        <v>43602.25</v>
      </c>
      <c r="AA2457" s="33">
        <f t="shared" si="573"/>
        <v>50000</v>
      </c>
      <c r="AB2457" s="5">
        <v>1</v>
      </c>
      <c r="AC2457" s="6">
        <v>152824.19</v>
      </c>
      <c r="AD2457" s="32">
        <v>0</v>
      </c>
      <c r="AE2457" s="67">
        <f t="shared" si="574"/>
        <v>1</v>
      </c>
      <c r="AF2457" s="70">
        <f>IF(C2457=Sheet6!$E$3,Sheet6!$E$4,IF('January 2023'!C2457=Sheet6!$F$3,Sheet6!$F$4,IF('January 2023'!C2457=Sheet6!$G$3,Sheet6!$G$4,IF('January 2023'!C2457=Sheet6!$H$3,Sheet6!$H$4,IF('January 2023'!C2457=Sheet6!$I$3,Sheet6!$I$4,IF('January 2023'!C2457=Sheet6!$J$3,Sheet6!$J$4,IF('January 2023'!C2457=Sheet6!$K$3,Sheet6!$K$4,IF('January 2023'!C2457=Sheet6!$L$3,Sheet6!$L$4))))))))</f>
        <v>0.14925084221825036</v>
      </c>
      <c r="AG2457" s="74">
        <f t="shared" si="575"/>
        <v>1</v>
      </c>
      <c r="AH2457" s="71">
        <v>0.8286</v>
      </c>
      <c r="AI2457" s="72">
        <f t="shared" si="576"/>
        <v>1</v>
      </c>
      <c r="AJ2457" s="73">
        <f t="shared" si="577"/>
        <v>1</v>
      </c>
      <c r="AK2457" s="73">
        <v>0.59410548800096008</v>
      </c>
      <c r="AL2457" s="95">
        <f t="shared" si="578"/>
        <v>1</v>
      </c>
      <c r="AM2457" s="107">
        <v>0</v>
      </c>
      <c r="AN2457" s="98">
        <f t="shared" si="579"/>
        <v>0</v>
      </c>
      <c r="AO2457" s="99" t="e">
        <f>SUMIF([1]Sheet1!$AB:$AB,E2457,[1]Sheet1!$AA:$AA)</f>
        <v>#VALUE!</v>
      </c>
      <c r="AP2457" s="100">
        <f t="shared" si="580"/>
        <v>1</v>
      </c>
      <c r="AQ2457" s="97">
        <f t="shared" si="581"/>
        <v>0</v>
      </c>
      <c r="AR2457" s="100">
        <f t="shared" si="582"/>
        <v>1.1467298132550499</v>
      </c>
      <c r="AS2457" s="101">
        <f t="shared" si="583"/>
        <v>-0.14672981325504986</v>
      </c>
      <c r="AT2457" s="100">
        <v>0.14925084221825036</v>
      </c>
      <c r="AU2457" s="108">
        <f t="shared" si="584"/>
        <v>1</v>
      </c>
    </row>
    <row r="2458" spans="1:47" hidden="1">
      <c r="A2458" s="21">
        <v>44927</v>
      </c>
      <c r="B2458" s="22" t="s">
        <v>13</v>
      </c>
      <c r="C2458" s="22" t="s">
        <v>2186</v>
      </c>
      <c r="D2458" s="22" t="s">
        <v>2624</v>
      </c>
      <c r="E2458" s="22">
        <v>1002050670</v>
      </c>
      <c r="F2458" s="23" t="s">
        <v>15</v>
      </c>
      <c r="G2458" s="22">
        <v>1074349</v>
      </c>
      <c r="H2458" s="36" t="s">
        <v>16</v>
      </c>
      <c r="I2458" s="4" t="s">
        <v>3512</v>
      </c>
      <c r="J2458" s="4" t="s">
        <v>3512</v>
      </c>
      <c r="K2458" s="24">
        <v>439.40000000002328</v>
      </c>
      <c r="L2458" s="25">
        <v>439.40000000002328</v>
      </c>
      <c r="M2458" s="26">
        <v>1</v>
      </c>
      <c r="N2458" s="26">
        <v>1</v>
      </c>
      <c r="O2458" s="26">
        <v>1</v>
      </c>
      <c r="P2458" s="26">
        <v>439</v>
      </c>
      <c r="Q2458" s="26">
        <v>1.3</v>
      </c>
      <c r="R2458" s="27">
        <v>31796.329999999998</v>
      </c>
      <c r="S2458" s="27">
        <v>100</v>
      </c>
      <c r="T2458" s="28">
        <v>31773</v>
      </c>
      <c r="U2458" s="27">
        <v>100</v>
      </c>
      <c r="V2458" s="29">
        <v>1</v>
      </c>
      <c r="W2458" s="26">
        <v>1</v>
      </c>
      <c r="X2458" s="30">
        <f t="shared" si="570"/>
        <v>2</v>
      </c>
      <c r="Y2458" s="31">
        <f t="shared" si="571"/>
        <v>440.3</v>
      </c>
      <c r="Z2458" s="31">
        <f t="shared" si="572"/>
        <v>31896.329999999998</v>
      </c>
      <c r="AA2458" s="31">
        <f t="shared" si="573"/>
        <v>31873</v>
      </c>
      <c r="AB2458" s="5">
        <v>2</v>
      </c>
      <c r="AC2458" s="6">
        <v>37971.089999999997</v>
      </c>
      <c r="AD2458" s="30">
        <v>0</v>
      </c>
      <c r="AE2458" s="67">
        <f t="shared" si="574"/>
        <v>1</v>
      </c>
      <c r="AF2458" s="70">
        <f>IF(C2458=Sheet6!$E$3,Sheet6!$E$4,IF('January 2023'!C2458=Sheet6!$F$3,Sheet6!$F$4,IF('January 2023'!C2458=Sheet6!$G$3,Sheet6!$G$4,IF('January 2023'!C2458=Sheet6!$H$3,Sheet6!$H$4,IF('January 2023'!C2458=Sheet6!$I$3,Sheet6!$I$4,IF('January 2023'!C2458=Sheet6!$J$3,Sheet6!$J$4,IF('January 2023'!C2458=Sheet6!$K$3,Sheet6!$K$4,IF('January 2023'!C2458=Sheet6!$L$3,Sheet6!$L$4))))))))</f>
        <v>0.14925084221825036</v>
      </c>
      <c r="AG2458" s="74">
        <f t="shared" si="575"/>
        <v>1.0020482476103247</v>
      </c>
      <c r="AH2458" s="71">
        <v>0.8286</v>
      </c>
      <c r="AI2458" s="72">
        <f t="shared" si="576"/>
        <v>1</v>
      </c>
      <c r="AJ2458" s="73">
        <f t="shared" si="577"/>
        <v>1</v>
      </c>
      <c r="AK2458" s="73">
        <v>0.59410548800096008</v>
      </c>
      <c r="AL2458" s="95">
        <f t="shared" si="578"/>
        <v>1</v>
      </c>
      <c r="AM2458" s="107">
        <v>0</v>
      </c>
      <c r="AN2458" s="98">
        <f t="shared" si="579"/>
        <v>0</v>
      </c>
      <c r="AO2458" s="99" t="e">
        <f>SUMIF([1]Sheet1!$AB:$AB,E2458,[1]Sheet1!$AA:$AA)</f>
        <v>#VALUE!</v>
      </c>
      <c r="AP2458" s="100">
        <f t="shared" si="580"/>
        <v>1</v>
      </c>
      <c r="AQ2458" s="97">
        <f t="shared" si="581"/>
        <v>0</v>
      </c>
      <c r="AR2458" s="100">
        <f t="shared" si="582"/>
        <v>0.99926856788853147</v>
      </c>
      <c r="AS2458" s="101">
        <f t="shared" si="583"/>
        <v>-1.3153173447817412E-3</v>
      </c>
      <c r="AT2458" s="100">
        <v>0.14925084221825036</v>
      </c>
      <c r="AU2458" s="108">
        <f t="shared" si="584"/>
        <v>1</v>
      </c>
    </row>
    <row r="2459" spans="1:47" hidden="1">
      <c r="A2459" s="21">
        <v>44927</v>
      </c>
      <c r="B2459" s="23" t="s">
        <v>13</v>
      </c>
      <c r="C2459" s="23" t="s">
        <v>2186</v>
      </c>
      <c r="D2459" s="23" t="s">
        <v>2625</v>
      </c>
      <c r="E2459" s="23">
        <v>1002049963</v>
      </c>
      <c r="F2459" s="23" t="s">
        <v>15</v>
      </c>
      <c r="G2459" s="23">
        <v>1074349</v>
      </c>
      <c r="H2459" s="37" t="s">
        <v>16</v>
      </c>
      <c r="I2459" s="4" t="s">
        <v>3512</v>
      </c>
      <c r="J2459" s="4" t="s">
        <v>3512</v>
      </c>
      <c r="K2459" s="24">
        <v>244</v>
      </c>
      <c r="L2459" s="24">
        <v>244</v>
      </c>
      <c r="M2459" s="29">
        <v>1</v>
      </c>
      <c r="N2459" s="29">
        <v>1</v>
      </c>
      <c r="O2459" s="29">
        <v>0</v>
      </c>
      <c r="P2459" s="29">
        <v>244</v>
      </c>
      <c r="Q2459" s="29">
        <v>0</v>
      </c>
      <c r="R2459" s="28">
        <v>17672.68</v>
      </c>
      <c r="S2459" s="28">
        <v>0</v>
      </c>
      <c r="T2459" s="28">
        <v>18935.439999999999</v>
      </c>
      <c r="U2459" s="28">
        <v>0</v>
      </c>
      <c r="V2459" s="29">
        <v>1</v>
      </c>
      <c r="W2459" s="29">
        <v>0</v>
      </c>
      <c r="X2459" s="32">
        <f t="shared" si="570"/>
        <v>1</v>
      </c>
      <c r="Y2459" s="33">
        <f t="shared" si="571"/>
        <v>244</v>
      </c>
      <c r="Z2459" s="33">
        <f t="shared" si="572"/>
        <v>17672.68</v>
      </c>
      <c r="AA2459" s="33">
        <f t="shared" si="573"/>
        <v>18935.439999999999</v>
      </c>
      <c r="AB2459" s="5">
        <v>1</v>
      </c>
      <c r="AC2459" s="6">
        <v>304991.65999999997</v>
      </c>
      <c r="AD2459" s="32">
        <v>0</v>
      </c>
      <c r="AE2459" s="67">
        <f t="shared" si="574"/>
        <v>1</v>
      </c>
      <c r="AF2459" s="70">
        <f>IF(C2459=Sheet6!$E$3,Sheet6!$E$4,IF('January 2023'!C2459=Sheet6!$F$3,Sheet6!$F$4,IF('January 2023'!C2459=Sheet6!$G$3,Sheet6!$G$4,IF('January 2023'!C2459=Sheet6!$H$3,Sheet6!$H$4,IF('January 2023'!C2459=Sheet6!$I$3,Sheet6!$I$4,IF('January 2023'!C2459=Sheet6!$J$3,Sheet6!$J$4,IF('January 2023'!C2459=Sheet6!$K$3,Sheet6!$K$4,IF('January 2023'!C2459=Sheet6!$L$3,Sheet6!$L$4))))))))</f>
        <v>0.14925084221825036</v>
      </c>
      <c r="AG2459" s="74">
        <f t="shared" si="575"/>
        <v>1</v>
      </c>
      <c r="AH2459" s="71">
        <v>0.8286</v>
      </c>
      <c r="AI2459" s="72">
        <f t="shared" si="576"/>
        <v>1</v>
      </c>
      <c r="AJ2459" s="73">
        <f t="shared" si="577"/>
        <v>1</v>
      </c>
      <c r="AK2459" s="73">
        <v>0.59410548800096008</v>
      </c>
      <c r="AL2459" s="95">
        <f t="shared" si="578"/>
        <v>1</v>
      </c>
      <c r="AM2459" s="107">
        <v>0</v>
      </c>
      <c r="AN2459" s="98">
        <f t="shared" si="579"/>
        <v>0</v>
      </c>
      <c r="AO2459" s="99" t="e">
        <f>SUMIF([1]Sheet1!$AB:$AB,E2459,[1]Sheet1!$AA:$AA)</f>
        <v>#VALUE!</v>
      </c>
      <c r="AP2459" s="100">
        <f t="shared" si="580"/>
        <v>1</v>
      </c>
      <c r="AQ2459" s="97">
        <f t="shared" si="581"/>
        <v>0</v>
      </c>
      <c r="AR2459" s="100">
        <f t="shared" si="582"/>
        <v>1.0714526602643175</v>
      </c>
      <c r="AS2459" s="101">
        <f t="shared" si="583"/>
        <v>-7.1452660264317513E-2</v>
      </c>
      <c r="AT2459" s="100">
        <v>0.14925084221825036</v>
      </c>
      <c r="AU2459" s="108">
        <f t="shared" si="584"/>
        <v>1</v>
      </c>
    </row>
    <row r="2460" spans="1:47" hidden="1">
      <c r="A2460" s="21">
        <v>44927</v>
      </c>
      <c r="B2460" s="22" t="s">
        <v>13</v>
      </c>
      <c r="C2460" s="22" t="s">
        <v>2186</v>
      </c>
      <c r="D2460" s="22" t="s">
        <v>2632</v>
      </c>
      <c r="E2460" s="22">
        <v>1002050680</v>
      </c>
      <c r="F2460" s="23" t="s">
        <v>15</v>
      </c>
      <c r="G2460" s="22">
        <v>1079564</v>
      </c>
      <c r="H2460" s="36" t="s">
        <v>16</v>
      </c>
      <c r="I2460" s="4" t="s">
        <v>3512</v>
      </c>
      <c r="J2460" s="4" t="s">
        <v>3512</v>
      </c>
      <c r="K2460" s="24">
        <v>221</v>
      </c>
      <c r="L2460" s="25">
        <v>221</v>
      </c>
      <c r="M2460" s="26">
        <v>1</v>
      </c>
      <c r="N2460" s="26">
        <v>0</v>
      </c>
      <c r="O2460" s="26">
        <v>0</v>
      </c>
      <c r="P2460" s="26">
        <v>221</v>
      </c>
      <c r="Q2460" s="26">
        <v>0</v>
      </c>
      <c r="R2460" s="27">
        <v>16006.810000000001</v>
      </c>
      <c r="S2460" s="27">
        <v>0</v>
      </c>
      <c r="T2460" s="28">
        <v>14100</v>
      </c>
      <c r="U2460" s="27">
        <v>0</v>
      </c>
      <c r="V2460" s="29">
        <v>1</v>
      </c>
      <c r="W2460" s="26">
        <v>0</v>
      </c>
      <c r="X2460" s="30">
        <f t="shared" si="570"/>
        <v>1</v>
      </c>
      <c r="Y2460" s="31">
        <f t="shared" si="571"/>
        <v>221</v>
      </c>
      <c r="Z2460" s="31">
        <f t="shared" si="572"/>
        <v>16006.810000000001</v>
      </c>
      <c r="AA2460" s="31">
        <f t="shared" si="573"/>
        <v>14100</v>
      </c>
      <c r="AB2460" s="5">
        <v>1</v>
      </c>
      <c r="AC2460" s="6">
        <v>20328.560000000001</v>
      </c>
      <c r="AD2460" s="30">
        <v>0</v>
      </c>
      <c r="AE2460" s="67">
        <f t="shared" si="574"/>
        <v>1</v>
      </c>
      <c r="AF2460" s="70">
        <f>IF(C2460=Sheet6!$E$3,Sheet6!$E$4,IF('January 2023'!C2460=Sheet6!$F$3,Sheet6!$F$4,IF('January 2023'!C2460=Sheet6!$G$3,Sheet6!$G$4,IF('January 2023'!C2460=Sheet6!$H$3,Sheet6!$H$4,IF('January 2023'!C2460=Sheet6!$I$3,Sheet6!$I$4,IF('January 2023'!C2460=Sheet6!$J$3,Sheet6!$J$4,IF('January 2023'!C2460=Sheet6!$K$3,Sheet6!$K$4,IF('January 2023'!C2460=Sheet6!$L$3,Sheet6!$L$4))))))))</f>
        <v>0.14925084221825036</v>
      </c>
      <c r="AG2460" s="74">
        <f t="shared" si="575"/>
        <v>1</v>
      </c>
      <c r="AH2460" s="71">
        <v>0.8286</v>
      </c>
      <c r="AI2460" s="72">
        <f t="shared" si="576"/>
        <v>1</v>
      </c>
      <c r="AJ2460" s="73">
        <f t="shared" si="577"/>
        <v>1</v>
      </c>
      <c r="AK2460" s="73">
        <v>0.59410548800096008</v>
      </c>
      <c r="AL2460" s="95">
        <f t="shared" si="578"/>
        <v>1</v>
      </c>
      <c r="AM2460" s="107">
        <v>0</v>
      </c>
      <c r="AN2460" s="98">
        <f t="shared" si="579"/>
        <v>0</v>
      </c>
      <c r="AO2460" s="99" t="e">
        <f>SUMIF([1]Sheet1!$AB:$AB,E2460,[1]Sheet1!$AA:$AA)</f>
        <v>#VALUE!</v>
      </c>
      <c r="AP2460" s="100">
        <f t="shared" si="580"/>
        <v>1</v>
      </c>
      <c r="AQ2460" s="97">
        <f t="shared" si="581"/>
        <v>0</v>
      </c>
      <c r="AR2460" s="100">
        <f t="shared" si="582"/>
        <v>0.88087507754511973</v>
      </c>
      <c r="AS2460" s="101">
        <f t="shared" si="583"/>
        <v>0.11912492245488027</v>
      </c>
      <c r="AT2460" s="100">
        <v>0.14925084221825036</v>
      </c>
      <c r="AU2460" s="108">
        <f t="shared" si="584"/>
        <v>1</v>
      </c>
    </row>
    <row r="2461" spans="1:47" hidden="1">
      <c r="A2461" s="21">
        <v>44927</v>
      </c>
      <c r="B2461" s="23" t="s">
        <v>13</v>
      </c>
      <c r="C2461" s="23" t="s">
        <v>2186</v>
      </c>
      <c r="D2461" s="23" t="s">
        <v>2626</v>
      </c>
      <c r="E2461" s="23">
        <v>1002050437</v>
      </c>
      <c r="F2461" s="23" t="s">
        <v>15</v>
      </c>
      <c r="G2461" s="23">
        <v>1079213</v>
      </c>
      <c r="H2461" s="37" t="s">
        <v>16</v>
      </c>
      <c r="I2461" s="4" t="s">
        <v>3512</v>
      </c>
      <c r="J2461" s="4" t="s">
        <v>3512</v>
      </c>
      <c r="K2461" s="24">
        <v>212</v>
      </c>
      <c r="L2461" s="24">
        <v>212</v>
      </c>
      <c r="M2461" s="29">
        <v>1</v>
      </c>
      <c r="N2461" s="29">
        <v>0</v>
      </c>
      <c r="O2461" s="29">
        <v>0</v>
      </c>
      <c r="P2461" s="29">
        <v>212</v>
      </c>
      <c r="Q2461" s="29">
        <v>0</v>
      </c>
      <c r="R2461" s="28">
        <v>15354.949999999999</v>
      </c>
      <c r="S2461" s="28">
        <v>0</v>
      </c>
      <c r="T2461" s="28">
        <v>16500</v>
      </c>
      <c r="U2461" s="28">
        <v>0</v>
      </c>
      <c r="V2461" s="29">
        <v>1</v>
      </c>
      <c r="W2461" s="29">
        <v>0</v>
      </c>
      <c r="X2461" s="32">
        <f t="shared" si="570"/>
        <v>1</v>
      </c>
      <c r="Y2461" s="33">
        <f t="shared" si="571"/>
        <v>212</v>
      </c>
      <c r="Z2461" s="33">
        <f t="shared" si="572"/>
        <v>15354.949999999999</v>
      </c>
      <c r="AA2461" s="33">
        <f t="shared" si="573"/>
        <v>16500</v>
      </c>
      <c r="AB2461" s="5">
        <v>1</v>
      </c>
      <c r="AC2461" s="6">
        <v>33104.75</v>
      </c>
      <c r="AD2461" s="32">
        <v>0</v>
      </c>
      <c r="AE2461" s="67">
        <f t="shared" si="574"/>
        <v>1</v>
      </c>
      <c r="AF2461" s="70">
        <f>IF(C2461=Sheet6!$E$3,Sheet6!$E$4,IF('January 2023'!C2461=Sheet6!$F$3,Sheet6!$F$4,IF('January 2023'!C2461=Sheet6!$G$3,Sheet6!$G$4,IF('January 2023'!C2461=Sheet6!$H$3,Sheet6!$H$4,IF('January 2023'!C2461=Sheet6!$I$3,Sheet6!$I$4,IF('January 2023'!C2461=Sheet6!$J$3,Sheet6!$J$4,IF('January 2023'!C2461=Sheet6!$K$3,Sheet6!$K$4,IF('January 2023'!C2461=Sheet6!$L$3,Sheet6!$L$4))))))))</f>
        <v>0.14925084221825036</v>
      </c>
      <c r="AG2461" s="74">
        <f t="shared" si="575"/>
        <v>1</v>
      </c>
      <c r="AH2461" s="71">
        <v>0.8286</v>
      </c>
      <c r="AI2461" s="72">
        <f t="shared" si="576"/>
        <v>1</v>
      </c>
      <c r="AJ2461" s="73">
        <f t="shared" si="577"/>
        <v>1</v>
      </c>
      <c r="AK2461" s="73">
        <v>0.59410548800096008</v>
      </c>
      <c r="AL2461" s="95">
        <f t="shared" si="578"/>
        <v>1</v>
      </c>
      <c r="AM2461" s="107">
        <v>0</v>
      </c>
      <c r="AN2461" s="98">
        <f t="shared" si="579"/>
        <v>0</v>
      </c>
      <c r="AO2461" s="99" t="e">
        <f>SUMIF([1]Sheet1!$AB:$AB,E2461,[1]Sheet1!$AA:$AA)</f>
        <v>#VALUE!</v>
      </c>
      <c r="AP2461" s="100">
        <f t="shared" si="580"/>
        <v>1</v>
      </c>
      <c r="AQ2461" s="97">
        <f t="shared" si="581"/>
        <v>0</v>
      </c>
      <c r="AR2461" s="100">
        <f t="shared" si="582"/>
        <v>1.0745720435429618</v>
      </c>
      <c r="AS2461" s="101">
        <f t="shared" si="583"/>
        <v>-7.4572043542961763E-2</v>
      </c>
      <c r="AT2461" s="100">
        <v>0.14925084221825036</v>
      </c>
      <c r="AU2461" s="108">
        <f t="shared" si="584"/>
        <v>1</v>
      </c>
    </row>
    <row r="2462" spans="1:47" hidden="1">
      <c r="A2462" s="21">
        <v>44927</v>
      </c>
      <c r="B2462" s="23" t="s">
        <v>13</v>
      </c>
      <c r="C2462" s="23" t="s">
        <v>2186</v>
      </c>
      <c r="D2462" s="23" t="s">
        <v>3455</v>
      </c>
      <c r="E2462" s="23">
        <v>1000278598</v>
      </c>
      <c r="F2462" s="23" t="s">
        <v>15</v>
      </c>
      <c r="G2462" s="22">
        <v>1077349</v>
      </c>
      <c r="H2462" s="36" t="s">
        <v>16</v>
      </c>
      <c r="I2462" s="4" t="s">
        <v>3512</v>
      </c>
      <c r="J2462" s="4" t="s">
        <v>3512</v>
      </c>
      <c r="K2462" s="24">
        <v>7066.8999999999942</v>
      </c>
      <c r="L2462" s="24">
        <v>7066.8999999999942</v>
      </c>
      <c r="M2462" s="29">
        <v>0</v>
      </c>
      <c r="N2462" s="29">
        <v>0</v>
      </c>
      <c r="O2462" s="29">
        <v>1</v>
      </c>
      <c r="P2462" s="29">
        <v>0</v>
      </c>
      <c r="Q2462" s="29">
        <v>6314</v>
      </c>
      <c r="R2462" s="28">
        <v>0</v>
      </c>
      <c r="S2462" s="28">
        <v>490000</v>
      </c>
      <c r="T2462" s="28">
        <v>0</v>
      </c>
      <c r="U2462" s="28">
        <v>490000</v>
      </c>
      <c r="V2462" s="29">
        <v>0</v>
      </c>
      <c r="W2462" s="29">
        <v>1</v>
      </c>
      <c r="X2462" s="32">
        <f t="shared" si="570"/>
        <v>1</v>
      </c>
      <c r="Y2462" s="33">
        <f t="shared" si="571"/>
        <v>6314</v>
      </c>
      <c r="Z2462" s="33">
        <f t="shared" si="572"/>
        <v>490000</v>
      </c>
      <c r="AA2462" s="33">
        <f t="shared" si="573"/>
        <v>490000</v>
      </c>
      <c r="AB2462" s="5">
        <v>1</v>
      </c>
      <c r="AC2462" s="6">
        <v>0</v>
      </c>
      <c r="AD2462" s="32">
        <v>0</v>
      </c>
      <c r="AE2462" s="67">
        <f t="shared" si="574"/>
        <v>1</v>
      </c>
      <c r="AF2462" s="70">
        <f>IF(C2462=Sheet6!$E$3,Sheet6!$E$4,IF('January 2023'!C2462=Sheet6!$F$3,Sheet6!$F$4,IF('January 2023'!C2462=Sheet6!$G$3,Sheet6!$G$4,IF('January 2023'!C2462=Sheet6!$H$3,Sheet6!$H$4,IF('January 2023'!C2462=Sheet6!$I$3,Sheet6!$I$4,IF('January 2023'!C2462=Sheet6!$J$3,Sheet6!$J$4,IF('January 2023'!C2462=Sheet6!$K$3,Sheet6!$K$4,IF('January 2023'!C2462=Sheet6!$L$3,Sheet6!$L$4))))))))</f>
        <v>0.14925084221825036</v>
      </c>
      <c r="AG2462" s="74">
        <f t="shared" si="575"/>
        <v>0.89346106496483679</v>
      </c>
      <c r="AH2462" s="71">
        <v>0.8286</v>
      </c>
      <c r="AI2462" s="72">
        <f t="shared" si="576"/>
        <v>1</v>
      </c>
      <c r="AJ2462" s="73">
        <f t="shared" si="577"/>
        <v>1</v>
      </c>
      <c r="AK2462" s="73">
        <v>0.59410548800096008</v>
      </c>
      <c r="AL2462" s="95">
        <f t="shared" si="578"/>
        <v>1</v>
      </c>
      <c r="AM2462" s="107">
        <v>0</v>
      </c>
      <c r="AN2462" s="98">
        <f t="shared" si="579"/>
        <v>0</v>
      </c>
      <c r="AO2462" s="99" t="e">
        <f>SUMIF([1]Sheet1!$AB:$AB,E2462,[1]Sheet1!$AA:$AA)</f>
        <v>#VALUE!</v>
      </c>
      <c r="AP2462" s="100">
        <f t="shared" si="580"/>
        <v>1</v>
      </c>
      <c r="AQ2462" s="97">
        <f t="shared" si="581"/>
        <v>0</v>
      </c>
      <c r="AR2462" s="100">
        <f t="shared" si="582"/>
        <v>1</v>
      </c>
      <c r="AS2462" s="101">
        <f t="shared" si="583"/>
        <v>0.10653893503516321</v>
      </c>
      <c r="AT2462" s="100">
        <v>0.14925084221825036</v>
      </c>
      <c r="AU2462" s="108">
        <f t="shared" si="584"/>
        <v>1</v>
      </c>
    </row>
    <row r="2463" spans="1:47" hidden="1">
      <c r="A2463" s="21">
        <v>44927</v>
      </c>
      <c r="B2463" s="23" t="s">
        <v>13</v>
      </c>
      <c r="C2463" s="23" t="s">
        <v>2186</v>
      </c>
      <c r="D2463" s="23" t="s">
        <v>3456</v>
      </c>
      <c r="E2463" s="23">
        <v>1002057127</v>
      </c>
      <c r="F2463" s="23" t="s">
        <v>15</v>
      </c>
      <c r="G2463" s="22">
        <v>1077349</v>
      </c>
      <c r="H2463" s="36" t="s">
        <v>16</v>
      </c>
      <c r="I2463" s="4" t="s">
        <v>3512</v>
      </c>
      <c r="J2463" s="4" t="s">
        <v>3512</v>
      </c>
      <c r="K2463" s="24">
        <v>3572</v>
      </c>
      <c r="L2463" s="24">
        <v>3572</v>
      </c>
      <c r="M2463" s="29">
        <v>0</v>
      </c>
      <c r="N2463" s="29">
        <v>0</v>
      </c>
      <c r="O2463" s="29">
        <v>1</v>
      </c>
      <c r="P2463" s="29">
        <v>0</v>
      </c>
      <c r="Q2463" s="29">
        <v>0</v>
      </c>
      <c r="R2463" s="28">
        <v>0</v>
      </c>
      <c r="S2463" s="28">
        <v>0</v>
      </c>
      <c r="T2463" s="28">
        <v>0</v>
      </c>
      <c r="U2463" s="28">
        <v>0</v>
      </c>
      <c r="V2463" s="29">
        <v>0</v>
      </c>
      <c r="W2463" s="29">
        <v>0</v>
      </c>
      <c r="X2463" s="32">
        <f t="shared" si="570"/>
        <v>1</v>
      </c>
      <c r="Y2463" s="33">
        <f t="shared" si="571"/>
        <v>0</v>
      </c>
      <c r="Z2463" s="33">
        <f t="shared" si="572"/>
        <v>0</v>
      </c>
      <c r="AA2463" s="33">
        <f t="shared" si="573"/>
        <v>0</v>
      </c>
      <c r="AB2463" s="5">
        <v>0</v>
      </c>
      <c r="AC2463" s="6">
        <v>0</v>
      </c>
      <c r="AD2463" s="32">
        <v>0</v>
      </c>
      <c r="AE2463" s="67">
        <f t="shared" si="574"/>
        <v>0</v>
      </c>
      <c r="AF2463" s="70">
        <f>IF(C2463=Sheet6!$E$3,Sheet6!$E$4,IF('January 2023'!C2463=Sheet6!$F$3,Sheet6!$F$4,IF('January 2023'!C2463=Sheet6!$G$3,Sheet6!$G$4,IF('January 2023'!C2463=Sheet6!$H$3,Sheet6!$H$4,IF('January 2023'!C2463=Sheet6!$I$3,Sheet6!$I$4,IF('January 2023'!C2463=Sheet6!$J$3,Sheet6!$J$4,IF('January 2023'!C2463=Sheet6!$K$3,Sheet6!$K$4,IF('January 2023'!C2463=Sheet6!$L$3,Sheet6!$L$4))))))))</f>
        <v>0.14925084221825036</v>
      </c>
      <c r="AG2463" s="74">
        <f t="shared" si="575"/>
        <v>0</v>
      </c>
      <c r="AH2463" s="71">
        <v>0.8286</v>
      </c>
      <c r="AI2463" s="72">
        <f t="shared" si="576"/>
        <v>0</v>
      </c>
      <c r="AJ2463" s="73">
        <f t="shared" si="577"/>
        <v>0</v>
      </c>
      <c r="AK2463" s="73">
        <v>0.59410548800096008</v>
      </c>
      <c r="AL2463" s="95">
        <f t="shared" si="578"/>
        <v>0</v>
      </c>
      <c r="AM2463" s="107">
        <v>0</v>
      </c>
      <c r="AN2463" s="98">
        <f t="shared" si="579"/>
        <v>2959.7592</v>
      </c>
      <c r="AO2463" s="99" t="e">
        <f>SUMIF([1]Sheet1!$AB:$AB,E2463,[1]Sheet1!$AA:$AA)</f>
        <v>#VALUE!</v>
      </c>
      <c r="AP2463" s="100" t="str">
        <f t="shared" si="580"/>
        <v/>
      </c>
      <c r="AQ2463" s="97">
        <f t="shared" si="581"/>
        <v>1</v>
      </c>
      <c r="AR2463" s="100">
        <f t="shared" si="582"/>
        <v>0</v>
      </c>
      <c r="AS2463" s="101">
        <f t="shared" si="583"/>
        <v>1</v>
      </c>
      <c r="AT2463" s="100">
        <v>0.14925084221825036</v>
      </c>
      <c r="AU2463" s="108">
        <f t="shared" si="584"/>
        <v>0</v>
      </c>
    </row>
    <row r="2464" spans="1:47" hidden="1">
      <c r="A2464" s="21">
        <v>44927</v>
      </c>
      <c r="B2464" s="22" t="s">
        <v>13</v>
      </c>
      <c r="C2464" s="22" t="s">
        <v>2186</v>
      </c>
      <c r="D2464" s="22" t="s">
        <v>2562</v>
      </c>
      <c r="E2464" s="22">
        <v>1002057117</v>
      </c>
      <c r="F2464" s="23" t="s">
        <v>15</v>
      </c>
      <c r="G2464" s="22">
        <v>1079568</v>
      </c>
      <c r="H2464" s="36" t="s">
        <v>16</v>
      </c>
      <c r="I2464" s="4" t="s">
        <v>3512</v>
      </c>
      <c r="J2464" s="4" t="s">
        <v>3512</v>
      </c>
      <c r="K2464" s="24">
        <v>1604.3974633599998</v>
      </c>
      <c r="L2464" s="25">
        <v>1604.3974633599998</v>
      </c>
      <c r="M2464" s="26">
        <v>0</v>
      </c>
      <c r="N2464" s="26">
        <v>0</v>
      </c>
      <c r="O2464" s="26">
        <v>2</v>
      </c>
      <c r="P2464" s="26">
        <v>0</v>
      </c>
      <c r="Q2464" s="26">
        <v>5600.7</v>
      </c>
      <c r="R2464" s="27">
        <v>0</v>
      </c>
      <c r="S2464" s="27">
        <v>400000</v>
      </c>
      <c r="T2464" s="28">
        <v>0</v>
      </c>
      <c r="U2464" s="27">
        <v>400000</v>
      </c>
      <c r="V2464" s="29">
        <v>0</v>
      </c>
      <c r="W2464" s="26">
        <v>1</v>
      </c>
      <c r="X2464" s="30">
        <f t="shared" si="570"/>
        <v>2</v>
      </c>
      <c r="Y2464" s="31">
        <f t="shared" si="571"/>
        <v>5600.7</v>
      </c>
      <c r="Z2464" s="31">
        <f t="shared" si="572"/>
        <v>400000</v>
      </c>
      <c r="AA2464" s="31">
        <f t="shared" si="573"/>
        <v>400000</v>
      </c>
      <c r="AB2464" s="5">
        <v>1</v>
      </c>
      <c r="AC2464" s="6">
        <v>0</v>
      </c>
      <c r="AD2464" s="30">
        <v>0</v>
      </c>
      <c r="AE2464" s="67">
        <f t="shared" si="574"/>
        <v>0.5</v>
      </c>
      <c r="AF2464" s="70">
        <f>IF(C2464=Sheet6!$E$3,Sheet6!$E$4,IF('January 2023'!C2464=Sheet6!$F$3,Sheet6!$F$4,IF('January 2023'!C2464=Sheet6!$G$3,Sheet6!$G$4,IF('January 2023'!C2464=Sheet6!$H$3,Sheet6!$H$4,IF('January 2023'!C2464=Sheet6!$I$3,Sheet6!$I$4,IF('January 2023'!C2464=Sheet6!$J$3,Sheet6!$J$4,IF('January 2023'!C2464=Sheet6!$K$3,Sheet6!$K$4,IF('January 2023'!C2464=Sheet6!$L$3,Sheet6!$L$4))))))))</f>
        <v>0.14925084221825036</v>
      </c>
      <c r="AG2464" s="74">
        <f t="shared" si="575"/>
        <v>3.490843215540099</v>
      </c>
      <c r="AH2464" s="71">
        <v>0.8286</v>
      </c>
      <c r="AI2464" s="72">
        <f t="shared" si="576"/>
        <v>1</v>
      </c>
      <c r="AJ2464" s="73">
        <f t="shared" si="577"/>
        <v>0.5</v>
      </c>
      <c r="AK2464" s="73">
        <v>0.59410548800096008</v>
      </c>
      <c r="AL2464" s="95">
        <f t="shared" si="578"/>
        <v>0</v>
      </c>
      <c r="AM2464" s="107">
        <v>0</v>
      </c>
      <c r="AN2464" s="98">
        <f t="shared" si="579"/>
        <v>0</v>
      </c>
      <c r="AO2464" s="99" t="e">
        <f>SUMIF([1]Sheet1!$AB:$AB,E2464,[1]Sheet1!$AA:$AA)</f>
        <v>#VALUE!</v>
      </c>
      <c r="AP2464" s="100">
        <f t="shared" si="580"/>
        <v>1</v>
      </c>
      <c r="AQ2464" s="97">
        <f t="shared" si="581"/>
        <v>0</v>
      </c>
      <c r="AR2464" s="100">
        <f t="shared" si="582"/>
        <v>1</v>
      </c>
      <c r="AS2464" s="101">
        <f t="shared" si="583"/>
        <v>-2.490843215540099</v>
      </c>
      <c r="AT2464" s="100">
        <v>0.14925084221825036</v>
      </c>
      <c r="AU2464" s="108">
        <f t="shared" si="584"/>
        <v>1</v>
      </c>
    </row>
    <row r="2465" spans="1:47" hidden="1">
      <c r="A2465" s="21">
        <v>44927</v>
      </c>
      <c r="B2465" s="23" t="s">
        <v>13</v>
      </c>
      <c r="C2465" s="23" t="s">
        <v>2186</v>
      </c>
      <c r="D2465" s="23" t="s">
        <v>2409</v>
      </c>
      <c r="E2465" s="23">
        <v>1002057161</v>
      </c>
      <c r="F2465" s="23" t="s">
        <v>15</v>
      </c>
      <c r="G2465" s="22">
        <v>1079564</v>
      </c>
      <c r="H2465" s="36" t="s">
        <v>16</v>
      </c>
      <c r="I2465" s="4" t="s">
        <v>3512</v>
      </c>
      <c r="J2465" s="4" t="s">
        <v>3512</v>
      </c>
      <c r="K2465" s="24">
        <v>1589.1158411700003</v>
      </c>
      <c r="L2465" s="24">
        <v>1589.1158411700003</v>
      </c>
      <c r="M2465" s="29">
        <v>0</v>
      </c>
      <c r="N2465" s="29">
        <v>0</v>
      </c>
      <c r="O2465" s="29">
        <v>3</v>
      </c>
      <c r="P2465" s="29">
        <v>0</v>
      </c>
      <c r="Q2465" s="29">
        <v>5261.4</v>
      </c>
      <c r="R2465" s="28">
        <v>0</v>
      </c>
      <c r="S2465" s="28">
        <v>402376.44999999995</v>
      </c>
      <c r="T2465" s="28">
        <v>0</v>
      </c>
      <c r="U2465" s="28">
        <v>415000</v>
      </c>
      <c r="V2465" s="29">
        <v>0</v>
      </c>
      <c r="W2465" s="29">
        <v>3</v>
      </c>
      <c r="X2465" s="32">
        <f t="shared" si="570"/>
        <v>3</v>
      </c>
      <c r="Y2465" s="33">
        <f t="shared" si="571"/>
        <v>5261.4</v>
      </c>
      <c r="Z2465" s="33">
        <f t="shared" si="572"/>
        <v>402376.44999999995</v>
      </c>
      <c r="AA2465" s="33">
        <f t="shared" si="573"/>
        <v>415000</v>
      </c>
      <c r="AB2465" s="5">
        <v>3</v>
      </c>
      <c r="AC2465" s="6">
        <v>0</v>
      </c>
      <c r="AD2465" s="32">
        <v>0</v>
      </c>
      <c r="AE2465" s="67">
        <f t="shared" si="574"/>
        <v>1</v>
      </c>
      <c r="AF2465" s="70">
        <f>IF(C2465=Sheet6!$E$3,Sheet6!$E$4,IF('January 2023'!C2465=Sheet6!$F$3,Sheet6!$F$4,IF('January 2023'!C2465=Sheet6!$G$3,Sheet6!$G$4,IF('January 2023'!C2465=Sheet6!$H$3,Sheet6!$H$4,IF('January 2023'!C2465=Sheet6!$I$3,Sheet6!$I$4,IF('January 2023'!C2465=Sheet6!$J$3,Sheet6!$J$4,IF('January 2023'!C2465=Sheet6!$K$3,Sheet6!$K$4,IF('January 2023'!C2465=Sheet6!$L$3,Sheet6!$L$4))))))))</f>
        <v>0.14925084221825036</v>
      </c>
      <c r="AG2465" s="74">
        <f t="shared" si="575"/>
        <v>3.3108977103432866</v>
      </c>
      <c r="AH2465" s="71">
        <v>0.8286</v>
      </c>
      <c r="AI2465" s="72">
        <f t="shared" si="576"/>
        <v>1</v>
      </c>
      <c r="AJ2465" s="73">
        <f t="shared" si="577"/>
        <v>1</v>
      </c>
      <c r="AK2465" s="73">
        <v>0.59410548800096008</v>
      </c>
      <c r="AL2465" s="95">
        <f t="shared" si="578"/>
        <v>1</v>
      </c>
      <c r="AM2465" s="107">
        <v>0</v>
      </c>
      <c r="AN2465" s="98">
        <f t="shared" si="579"/>
        <v>0</v>
      </c>
      <c r="AO2465" s="99" t="e">
        <f>SUMIF([1]Sheet1!$AB:$AB,E2465,[1]Sheet1!$AA:$AA)</f>
        <v>#VALUE!</v>
      </c>
      <c r="AP2465" s="100">
        <f t="shared" si="580"/>
        <v>1</v>
      </c>
      <c r="AQ2465" s="97">
        <f t="shared" si="581"/>
        <v>0</v>
      </c>
      <c r="AR2465" s="100">
        <f t="shared" si="582"/>
        <v>1.0313724871323857</v>
      </c>
      <c r="AS2465" s="101">
        <f t="shared" si="583"/>
        <v>-2.4147688061576766</v>
      </c>
      <c r="AT2465" s="100">
        <v>0.14925084221825036</v>
      </c>
      <c r="AU2465" s="108">
        <f t="shared" si="584"/>
        <v>1</v>
      </c>
    </row>
    <row r="2466" spans="1:47" hidden="1">
      <c r="A2466" s="21">
        <v>44927</v>
      </c>
      <c r="B2466" s="23" t="s">
        <v>13</v>
      </c>
      <c r="C2466" s="23" t="s">
        <v>2186</v>
      </c>
      <c r="D2466" s="23" t="s">
        <v>3457</v>
      </c>
      <c r="E2466" s="23">
        <v>1001698412</v>
      </c>
      <c r="F2466" s="23" t="s">
        <v>15</v>
      </c>
      <c r="G2466" s="22">
        <v>1079213</v>
      </c>
      <c r="H2466" s="36" t="s">
        <v>16</v>
      </c>
      <c r="I2466" s="4" t="s">
        <v>3512</v>
      </c>
      <c r="J2466" s="4" t="s">
        <v>3512</v>
      </c>
      <c r="K2466" s="24">
        <v>1459.8163039200001</v>
      </c>
      <c r="L2466" s="24">
        <v>1459.8163039200001</v>
      </c>
      <c r="M2466" s="29">
        <v>0</v>
      </c>
      <c r="N2466" s="29">
        <v>0</v>
      </c>
      <c r="O2466" s="29">
        <v>1</v>
      </c>
      <c r="P2466" s="29">
        <v>0</v>
      </c>
      <c r="Q2466" s="29">
        <v>0</v>
      </c>
      <c r="R2466" s="28">
        <v>0</v>
      </c>
      <c r="S2466" s="28">
        <v>0</v>
      </c>
      <c r="T2466" s="28">
        <v>0</v>
      </c>
      <c r="U2466" s="28">
        <v>0</v>
      </c>
      <c r="V2466" s="29">
        <v>0</v>
      </c>
      <c r="W2466" s="29">
        <v>0</v>
      </c>
      <c r="X2466" s="32">
        <f t="shared" si="570"/>
        <v>1</v>
      </c>
      <c r="Y2466" s="33">
        <f t="shared" si="571"/>
        <v>0</v>
      </c>
      <c r="Z2466" s="33">
        <f t="shared" si="572"/>
        <v>0</v>
      </c>
      <c r="AA2466" s="33">
        <f t="shared" si="573"/>
        <v>0</v>
      </c>
      <c r="AB2466" s="5">
        <v>0</v>
      </c>
      <c r="AC2466" s="6">
        <v>0</v>
      </c>
      <c r="AD2466" s="32">
        <v>0</v>
      </c>
      <c r="AE2466" s="67">
        <f t="shared" si="574"/>
        <v>0</v>
      </c>
      <c r="AF2466" s="70">
        <f>IF(C2466=Sheet6!$E$3,Sheet6!$E$4,IF('January 2023'!C2466=Sheet6!$F$3,Sheet6!$F$4,IF('January 2023'!C2466=Sheet6!$G$3,Sheet6!$G$4,IF('January 2023'!C2466=Sheet6!$H$3,Sheet6!$H$4,IF('January 2023'!C2466=Sheet6!$I$3,Sheet6!$I$4,IF('January 2023'!C2466=Sheet6!$J$3,Sheet6!$J$4,IF('January 2023'!C2466=Sheet6!$K$3,Sheet6!$K$4,IF('January 2023'!C2466=Sheet6!$L$3,Sheet6!$L$4))))))))</f>
        <v>0.14925084221825036</v>
      </c>
      <c r="AG2466" s="74">
        <f t="shared" si="575"/>
        <v>0</v>
      </c>
      <c r="AH2466" s="71">
        <v>0.8286</v>
      </c>
      <c r="AI2466" s="72">
        <f t="shared" si="576"/>
        <v>0</v>
      </c>
      <c r="AJ2466" s="73">
        <f t="shared" si="577"/>
        <v>0</v>
      </c>
      <c r="AK2466" s="73">
        <v>0.59410548800096008</v>
      </c>
      <c r="AL2466" s="95">
        <f t="shared" si="578"/>
        <v>0</v>
      </c>
      <c r="AM2466" s="107">
        <v>0</v>
      </c>
      <c r="AN2466" s="98">
        <f t="shared" si="579"/>
        <v>1209.6037894281121</v>
      </c>
      <c r="AO2466" s="99" t="e">
        <f>SUMIF([1]Sheet1!$AB:$AB,E2466,[1]Sheet1!$AA:$AA)</f>
        <v>#VALUE!</v>
      </c>
      <c r="AP2466" s="100" t="str">
        <f t="shared" si="580"/>
        <v/>
      </c>
      <c r="AQ2466" s="97">
        <f t="shared" si="581"/>
        <v>1</v>
      </c>
      <c r="AR2466" s="100">
        <f t="shared" si="582"/>
        <v>0</v>
      </c>
      <c r="AS2466" s="101">
        <f t="shared" si="583"/>
        <v>1</v>
      </c>
      <c r="AT2466" s="100">
        <v>0.14925084221825036</v>
      </c>
      <c r="AU2466" s="108">
        <f t="shared" si="584"/>
        <v>0</v>
      </c>
    </row>
    <row r="2467" spans="1:47" hidden="1">
      <c r="A2467" s="21">
        <v>44927</v>
      </c>
      <c r="B2467" s="22" t="s">
        <v>13</v>
      </c>
      <c r="C2467" s="22" t="s">
        <v>2186</v>
      </c>
      <c r="D2467" s="22" t="s">
        <v>2594</v>
      </c>
      <c r="E2467" s="22">
        <v>1002049541</v>
      </c>
      <c r="F2467" s="23" t="s">
        <v>15</v>
      </c>
      <c r="G2467" s="22">
        <v>1079580</v>
      </c>
      <c r="H2467" s="36" t="s">
        <v>784</v>
      </c>
      <c r="I2467" s="4" t="s">
        <v>3512</v>
      </c>
      <c r="J2467" s="4" t="s">
        <v>3512</v>
      </c>
      <c r="K2467" s="24" t="s">
        <v>18</v>
      </c>
      <c r="L2467" s="25">
        <v>0</v>
      </c>
      <c r="M2467" s="26">
        <v>0</v>
      </c>
      <c r="N2467" s="26">
        <v>1</v>
      </c>
      <c r="O2467" s="26">
        <v>0</v>
      </c>
      <c r="P2467" s="26">
        <v>0</v>
      </c>
      <c r="Q2467" s="26">
        <v>0</v>
      </c>
      <c r="R2467" s="27">
        <v>0</v>
      </c>
      <c r="S2467" s="27">
        <v>0</v>
      </c>
      <c r="T2467" s="28">
        <v>0</v>
      </c>
      <c r="U2467" s="27">
        <v>0</v>
      </c>
      <c r="V2467" s="29">
        <v>0</v>
      </c>
      <c r="W2467" s="26">
        <v>0</v>
      </c>
      <c r="X2467" s="30">
        <f t="shared" si="570"/>
        <v>0</v>
      </c>
      <c r="Y2467" s="31">
        <f t="shared" si="571"/>
        <v>0</v>
      </c>
      <c r="Z2467" s="31">
        <f t="shared" si="572"/>
        <v>0</v>
      </c>
      <c r="AA2467" s="31">
        <f t="shared" si="573"/>
        <v>0</v>
      </c>
      <c r="AB2467" s="5">
        <v>0</v>
      </c>
      <c r="AC2467" s="6">
        <v>0</v>
      </c>
      <c r="AD2467" s="30">
        <v>1</v>
      </c>
      <c r="AE2467" s="67" t="str">
        <f t="shared" si="574"/>
        <v/>
      </c>
      <c r="AF2467" s="70">
        <f>IF(C2467=Sheet6!$E$3,Sheet6!$E$4,IF('January 2023'!C2467=Sheet6!$F$3,Sheet6!$F$4,IF('January 2023'!C2467=Sheet6!$G$3,Sheet6!$G$4,IF('January 2023'!C2467=Sheet6!$H$3,Sheet6!$H$4,IF('January 2023'!C2467=Sheet6!$I$3,Sheet6!$I$4,IF('January 2023'!C2467=Sheet6!$J$3,Sheet6!$J$4,IF('January 2023'!C2467=Sheet6!$K$3,Sheet6!$K$4,IF('January 2023'!C2467=Sheet6!$L$3,Sheet6!$L$4))))))))</f>
        <v>0.14925084221825036</v>
      </c>
      <c r="AG2467" s="74">
        <f t="shared" si="575"/>
        <v>0</v>
      </c>
      <c r="AH2467" s="71">
        <v>0.8286</v>
      </c>
      <c r="AI2467" s="72">
        <f t="shared" si="576"/>
        <v>0</v>
      </c>
      <c r="AJ2467" s="73">
        <f t="shared" si="577"/>
        <v>0</v>
      </c>
      <c r="AK2467" s="73">
        <v>0.59410548800096008</v>
      </c>
      <c r="AL2467" s="95">
        <f t="shared" si="578"/>
        <v>0</v>
      </c>
      <c r="AM2467" s="107">
        <v>0</v>
      </c>
      <c r="AN2467" s="98">
        <f t="shared" si="579"/>
        <v>0</v>
      </c>
      <c r="AO2467" s="99" t="e">
        <f>SUMIF([1]Sheet1!$AB:$AB,E2467,[1]Sheet1!$AA:$AA)</f>
        <v>#VALUE!</v>
      </c>
      <c r="AP2467" s="100">
        <f t="shared" si="580"/>
        <v>1</v>
      </c>
      <c r="AQ2467" s="97">
        <f t="shared" si="581"/>
        <v>0</v>
      </c>
      <c r="AR2467" s="100">
        <f t="shared" si="582"/>
        <v>0</v>
      </c>
      <c r="AS2467" s="101">
        <f t="shared" si="583"/>
        <v>1</v>
      </c>
      <c r="AT2467" s="100">
        <v>0.14925084221825036</v>
      </c>
      <c r="AU2467" s="108">
        <f t="shared" si="584"/>
        <v>0</v>
      </c>
    </row>
    <row r="2468" spans="1:47" hidden="1">
      <c r="A2468" s="21">
        <v>44927</v>
      </c>
      <c r="B2468" s="23" t="s">
        <v>13</v>
      </c>
      <c r="C2468" s="23" t="s">
        <v>2186</v>
      </c>
      <c r="D2468" s="23" t="s">
        <v>2441</v>
      </c>
      <c r="E2468" s="23">
        <v>1002050595</v>
      </c>
      <c r="F2468" s="23" t="s">
        <v>15</v>
      </c>
      <c r="G2468" s="23">
        <v>1079209</v>
      </c>
      <c r="H2468" s="37" t="s">
        <v>20</v>
      </c>
      <c r="I2468" s="4" t="s">
        <v>3512</v>
      </c>
      <c r="J2468" s="4" t="s">
        <v>3512</v>
      </c>
      <c r="K2468" s="24" t="s">
        <v>18</v>
      </c>
      <c r="L2468" s="25">
        <v>0</v>
      </c>
      <c r="M2468" s="29">
        <v>0</v>
      </c>
      <c r="N2468" s="29">
        <v>0</v>
      </c>
      <c r="O2468" s="29">
        <v>0</v>
      </c>
      <c r="P2468" s="29">
        <v>0</v>
      </c>
      <c r="Q2468" s="29">
        <v>0</v>
      </c>
      <c r="R2468" s="28">
        <v>0</v>
      </c>
      <c r="S2468" s="28">
        <v>0</v>
      </c>
      <c r="T2468" s="28">
        <v>0</v>
      </c>
      <c r="U2468" s="28">
        <v>0</v>
      </c>
      <c r="V2468" s="29">
        <v>0</v>
      </c>
      <c r="W2468" s="29">
        <v>0</v>
      </c>
      <c r="X2468" s="32">
        <f t="shared" si="570"/>
        <v>0</v>
      </c>
      <c r="Y2468" s="33">
        <f t="shared" si="571"/>
        <v>0</v>
      </c>
      <c r="Z2468" s="33">
        <f t="shared" si="572"/>
        <v>0</v>
      </c>
      <c r="AA2468" s="33">
        <f t="shared" si="573"/>
        <v>0</v>
      </c>
      <c r="AB2468" s="5">
        <v>0</v>
      </c>
      <c r="AC2468" s="6">
        <v>1551793.34</v>
      </c>
      <c r="AD2468" s="32">
        <v>1</v>
      </c>
      <c r="AE2468" s="67" t="str">
        <f t="shared" si="574"/>
        <v/>
      </c>
      <c r="AF2468" s="70">
        <f>IF(C2468=Sheet6!$E$3,Sheet6!$E$4,IF('January 2023'!C2468=Sheet6!$F$3,Sheet6!$F$4,IF('January 2023'!C2468=Sheet6!$G$3,Sheet6!$G$4,IF('January 2023'!C2468=Sheet6!$H$3,Sheet6!$H$4,IF('January 2023'!C2468=Sheet6!$I$3,Sheet6!$I$4,IF('January 2023'!C2468=Sheet6!$J$3,Sheet6!$J$4,IF('January 2023'!C2468=Sheet6!$K$3,Sheet6!$K$4,IF('January 2023'!C2468=Sheet6!$L$3,Sheet6!$L$4))))))))</f>
        <v>0.14925084221825036</v>
      </c>
      <c r="AG2468" s="74">
        <f t="shared" si="575"/>
        <v>0</v>
      </c>
      <c r="AH2468" s="71">
        <v>0.8286</v>
      </c>
      <c r="AI2468" s="72">
        <f t="shared" si="576"/>
        <v>0</v>
      </c>
      <c r="AJ2468" s="73">
        <f t="shared" si="577"/>
        <v>0</v>
      </c>
      <c r="AK2468" s="73">
        <v>0.59410548800096008</v>
      </c>
      <c r="AL2468" s="95">
        <f t="shared" si="578"/>
        <v>0</v>
      </c>
      <c r="AM2468" s="107">
        <v>0</v>
      </c>
      <c r="AN2468" s="98">
        <f t="shared" si="579"/>
        <v>0</v>
      </c>
      <c r="AO2468" s="99" t="e">
        <f>SUMIF([1]Sheet1!$AB:$AB,E2468,[1]Sheet1!$AA:$AA)</f>
        <v>#VALUE!</v>
      </c>
      <c r="AP2468" s="100">
        <f t="shared" si="580"/>
        <v>1</v>
      </c>
      <c r="AQ2468" s="97">
        <f t="shared" si="581"/>
        <v>0</v>
      </c>
      <c r="AR2468" s="100">
        <f t="shared" si="582"/>
        <v>0</v>
      </c>
      <c r="AS2468" s="101">
        <f t="shared" si="583"/>
        <v>1</v>
      </c>
      <c r="AT2468" s="100">
        <v>0.14925084221825036</v>
      </c>
      <c r="AU2468" s="108">
        <f t="shared" si="584"/>
        <v>0</v>
      </c>
    </row>
    <row r="2469" spans="1:47" hidden="1">
      <c r="A2469" s="21">
        <v>44927</v>
      </c>
      <c r="B2469" s="23" t="s">
        <v>13</v>
      </c>
      <c r="C2469" s="23" t="s">
        <v>2186</v>
      </c>
      <c r="D2469" s="23" t="s">
        <v>2196</v>
      </c>
      <c r="E2469" s="23">
        <v>1002050776</v>
      </c>
      <c r="F2469" s="23" t="s">
        <v>15</v>
      </c>
      <c r="G2469" s="23">
        <v>1070924</v>
      </c>
      <c r="H2469" s="37" t="s">
        <v>20</v>
      </c>
      <c r="I2469" s="4" t="s">
        <v>3512</v>
      </c>
      <c r="J2469" s="4" t="s">
        <v>3512</v>
      </c>
      <c r="K2469" s="24" t="s">
        <v>18</v>
      </c>
      <c r="L2469" s="25">
        <v>0</v>
      </c>
      <c r="M2469" s="29">
        <v>0</v>
      </c>
      <c r="N2469" s="29">
        <v>0</v>
      </c>
      <c r="O2469" s="29">
        <v>0</v>
      </c>
      <c r="P2469" s="29">
        <v>0</v>
      </c>
      <c r="Q2469" s="29">
        <v>0</v>
      </c>
      <c r="R2469" s="28">
        <v>0</v>
      </c>
      <c r="S2469" s="28">
        <v>0</v>
      </c>
      <c r="T2469" s="28">
        <v>0</v>
      </c>
      <c r="U2469" s="28">
        <v>0</v>
      </c>
      <c r="V2469" s="29">
        <v>0</v>
      </c>
      <c r="W2469" s="29">
        <v>0</v>
      </c>
      <c r="X2469" s="32">
        <f t="shared" si="570"/>
        <v>0</v>
      </c>
      <c r="Y2469" s="33">
        <f t="shared" si="571"/>
        <v>0</v>
      </c>
      <c r="Z2469" s="33">
        <f t="shared" si="572"/>
        <v>0</v>
      </c>
      <c r="AA2469" s="33">
        <f t="shared" si="573"/>
        <v>0</v>
      </c>
      <c r="AB2469" s="5">
        <v>0</v>
      </c>
      <c r="AC2469" s="6">
        <v>501388.36</v>
      </c>
      <c r="AD2469" s="32">
        <v>1</v>
      </c>
      <c r="AE2469" s="67" t="str">
        <f t="shared" si="574"/>
        <v/>
      </c>
      <c r="AF2469" s="70">
        <f>IF(C2469=Sheet6!$E$3,Sheet6!$E$4,IF('January 2023'!C2469=Sheet6!$F$3,Sheet6!$F$4,IF('January 2023'!C2469=Sheet6!$G$3,Sheet6!$G$4,IF('January 2023'!C2469=Sheet6!$H$3,Sheet6!$H$4,IF('January 2023'!C2469=Sheet6!$I$3,Sheet6!$I$4,IF('January 2023'!C2469=Sheet6!$J$3,Sheet6!$J$4,IF('January 2023'!C2469=Sheet6!$K$3,Sheet6!$K$4,IF('January 2023'!C2469=Sheet6!$L$3,Sheet6!$L$4))))))))</f>
        <v>0.14925084221825036</v>
      </c>
      <c r="AG2469" s="74">
        <f t="shared" si="575"/>
        <v>0</v>
      </c>
      <c r="AH2469" s="71">
        <v>0.8286</v>
      </c>
      <c r="AI2469" s="72">
        <f t="shared" si="576"/>
        <v>0</v>
      </c>
      <c r="AJ2469" s="73">
        <f t="shared" si="577"/>
        <v>0</v>
      </c>
      <c r="AK2469" s="73">
        <v>0.59410548800096008</v>
      </c>
      <c r="AL2469" s="95">
        <f t="shared" si="578"/>
        <v>0</v>
      </c>
      <c r="AM2469" s="107">
        <v>0</v>
      </c>
      <c r="AN2469" s="98">
        <f t="shared" si="579"/>
        <v>0</v>
      </c>
      <c r="AO2469" s="99" t="e">
        <f>SUMIF([1]Sheet1!$AB:$AB,E2469,[1]Sheet1!$AA:$AA)</f>
        <v>#VALUE!</v>
      </c>
      <c r="AP2469" s="100">
        <f t="shared" si="580"/>
        <v>1</v>
      </c>
      <c r="AQ2469" s="97">
        <f t="shared" si="581"/>
        <v>0</v>
      </c>
      <c r="AR2469" s="100">
        <f t="shared" si="582"/>
        <v>0</v>
      </c>
      <c r="AS2469" s="101">
        <f t="shared" si="583"/>
        <v>1</v>
      </c>
      <c r="AT2469" s="100">
        <v>0.14925084221825036</v>
      </c>
      <c r="AU2469" s="108">
        <f t="shared" si="584"/>
        <v>0</v>
      </c>
    </row>
    <row r="2470" spans="1:47" hidden="1">
      <c r="A2470" s="21">
        <v>44927</v>
      </c>
      <c r="B2470" s="22" t="s">
        <v>13</v>
      </c>
      <c r="C2470" s="22" t="s">
        <v>2186</v>
      </c>
      <c r="D2470" s="22" t="s">
        <v>2197</v>
      </c>
      <c r="E2470" s="22">
        <v>1002050777</v>
      </c>
      <c r="F2470" s="23" t="s">
        <v>15</v>
      </c>
      <c r="G2470" s="22">
        <v>1070924</v>
      </c>
      <c r="H2470" s="36" t="s">
        <v>20</v>
      </c>
      <c r="I2470" s="4" t="s">
        <v>3512</v>
      </c>
      <c r="J2470" s="4" t="s">
        <v>3512</v>
      </c>
      <c r="K2470" s="24" t="s">
        <v>18</v>
      </c>
      <c r="L2470" s="25">
        <v>0</v>
      </c>
      <c r="M2470" s="26">
        <v>0</v>
      </c>
      <c r="N2470" s="26">
        <v>0</v>
      </c>
      <c r="O2470" s="26">
        <v>0</v>
      </c>
      <c r="P2470" s="26">
        <v>0</v>
      </c>
      <c r="Q2470" s="26">
        <v>0</v>
      </c>
      <c r="R2470" s="27">
        <v>0</v>
      </c>
      <c r="S2470" s="27">
        <v>0</v>
      </c>
      <c r="T2470" s="28">
        <v>0</v>
      </c>
      <c r="U2470" s="27">
        <v>0</v>
      </c>
      <c r="V2470" s="29">
        <v>0</v>
      </c>
      <c r="W2470" s="26">
        <v>0</v>
      </c>
      <c r="X2470" s="30">
        <f t="shared" si="570"/>
        <v>0</v>
      </c>
      <c r="Y2470" s="31">
        <f t="shared" si="571"/>
        <v>0</v>
      </c>
      <c r="Z2470" s="31">
        <f t="shared" si="572"/>
        <v>0</v>
      </c>
      <c r="AA2470" s="31">
        <f t="shared" si="573"/>
        <v>0</v>
      </c>
      <c r="AB2470" s="5">
        <v>0</v>
      </c>
      <c r="AC2470" s="6">
        <v>180447.59</v>
      </c>
      <c r="AD2470" s="30">
        <v>1</v>
      </c>
      <c r="AE2470" s="67" t="str">
        <f t="shared" si="574"/>
        <v/>
      </c>
      <c r="AF2470" s="70">
        <f>IF(C2470=Sheet6!$E$3,Sheet6!$E$4,IF('January 2023'!C2470=Sheet6!$F$3,Sheet6!$F$4,IF('January 2023'!C2470=Sheet6!$G$3,Sheet6!$G$4,IF('January 2023'!C2470=Sheet6!$H$3,Sheet6!$H$4,IF('January 2023'!C2470=Sheet6!$I$3,Sheet6!$I$4,IF('January 2023'!C2470=Sheet6!$J$3,Sheet6!$J$4,IF('January 2023'!C2470=Sheet6!$K$3,Sheet6!$K$4,IF('January 2023'!C2470=Sheet6!$L$3,Sheet6!$L$4))))))))</f>
        <v>0.14925084221825036</v>
      </c>
      <c r="AG2470" s="74">
        <f t="shared" si="575"/>
        <v>0</v>
      </c>
      <c r="AH2470" s="71">
        <v>0.8286</v>
      </c>
      <c r="AI2470" s="72">
        <f t="shared" si="576"/>
        <v>0</v>
      </c>
      <c r="AJ2470" s="73">
        <f t="shared" si="577"/>
        <v>0</v>
      </c>
      <c r="AK2470" s="73">
        <v>0.59410548800096008</v>
      </c>
      <c r="AL2470" s="95">
        <f t="shared" si="578"/>
        <v>0</v>
      </c>
      <c r="AM2470" s="107">
        <v>0</v>
      </c>
      <c r="AN2470" s="98">
        <f t="shared" si="579"/>
        <v>0</v>
      </c>
      <c r="AO2470" s="99" t="e">
        <f>SUMIF([1]Sheet1!$AB:$AB,E2470,[1]Sheet1!$AA:$AA)</f>
        <v>#VALUE!</v>
      </c>
      <c r="AP2470" s="100">
        <f t="shared" si="580"/>
        <v>1</v>
      </c>
      <c r="AQ2470" s="97">
        <f t="shared" si="581"/>
        <v>0</v>
      </c>
      <c r="AR2470" s="100">
        <f t="shared" si="582"/>
        <v>0</v>
      </c>
      <c r="AS2470" s="101">
        <f t="shared" si="583"/>
        <v>1</v>
      </c>
      <c r="AT2470" s="100">
        <v>0.14925084221825036</v>
      </c>
      <c r="AU2470" s="108">
        <f t="shared" si="584"/>
        <v>0</v>
      </c>
    </row>
    <row r="2471" spans="1:47" hidden="1">
      <c r="A2471" s="21">
        <v>44927</v>
      </c>
      <c r="B2471" s="23" t="s">
        <v>13</v>
      </c>
      <c r="C2471" s="23" t="s">
        <v>2186</v>
      </c>
      <c r="D2471" s="23" t="s">
        <v>2199</v>
      </c>
      <c r="E2471" s="23">
        <v>1002050845</v>
      </c>
      <c r="F2471" s="23" t="s">
        <v>15</v>
      </c>
      <c r="G2471" s="23">
        <v>1079209</v>
      </c>
      <c r="H2471" s="37" t="s">
        <v>20</v>
      </c>
      <c r="I2471" s="4" t="s">
        <v>3512</v>
      </c>
      <c r="J2471" s="4" t="s">
        <v>3512</v>
      </c>
      <c r="K2471" s="24" t="s">
        <v>18</v>
      </c>
      <c r="L2471" s="25">
        <v>0</v>
      </c>
      <c r="M2471" s="29">
        <v>0</v>
      </c>
      <c r="N2471" s="29">
        <v>1</v>
      </c>
      <c r="O2471" s="29">
        <v>0</v>
      </c>
      <c r="P2471" s="29">
        <v>0</v>
      </c>
      <c r="Q2471" s="29">
        <v>0</v>
      </c>
      <c r="R2471" s="28">
        <v>0</v>
      </c>
      <c r="S2471" s="28">
        <v>0</v>
      </c>
      <c r="T2471" s="28">
        <v>0</v>
      </c>
      <c r="U2471" s="28">
        <v>0</v>
      </c>
      <c r="V2471" s="29">
        <v>0</v>
      </c>
      <c r="W2471" s="29">
        <v>0</v>
      </c>
      <c r="X2471" s="32">
        <f t="shared" si="570"/>
        <v>0</v>
      </c>
      <c r="Y2471" s="33">
        <f t="shared" si="571"/>
        <v>0</v>
      </c>
      <c r="Z2471" s="33">
        <f t="shared" si="572"/>
        <v>0</v>
      </c>
      <c r="AA2471" s="33">
        <f t="shared" si="573"/>
        <v>0</v>
      </c>
      <c r="AB2471" s="5">
        <v>0</v>
      </c>
      <c r="AC2471" s="6">
        <v>0</v>
      </c>
      <c r="AD2471" s="32">
        <v>1</v>
      </c>
      <c r="AE2471" s="67" t="str">
        <f t="shared" si="574"/>
        <v/>
      </c>
      <c r="AF2471" s="70">
        <f>IF(C2471=Sheet6!$E$3,Sheet6!$E$4,IF('January 2023'!C2471=Sheet6!$F$3,Sheet6!$F$4,IF('January 2023'!C2471=Sheet6!$G$3,Sheet6!$G$4,IF('January 2023'!C2471=Sheet6!$H$3,Sheet6!$H$4,IF('January 2023'!C2471=Sheet6!$I$3,Sheet6!$I$4,IF('January 2023'!C2471=Sheet6!$J$3,Sheet6!$J$4,IF('January 2023'!C2471=Sheet6!$K$3,Sheet6!$K$4,IF('January 2023'!C2471=Sheet6!$L$3,Sheet6!$L$4))))))))</f>
        <v>0.14925084221825036</v>
      </c>
      <c r="AG2471" s="74">
        <f t="shared" si="575"/>
        <v>0</v>
      </c>
      <c r="AH2471" s="71">
        <v>0.8286</v>
      </c>
      <c r="AI2471" s="72">
        <f t="shared" si="576"/>
        <v>0</v>
      </c>
      <c r="AJ2471" s="73">
        <f t="shared" si="577"/>
        <v>0</v>
      </c>
      <c r="AK2471" s="73">
        <v>0.59410548800096008</v>
      </c>
      <c r="AL2471" s="95">
        <f t="shared" si="578"/>
        <v>0</v>
      </c>
      <c r="AM2471" s="107">
        <v>0</v>
      </c>
      <c r="AN2471" s="98">
        <f t="shared" si="579"/>
        <v>0</v>
      </c>
      <c r="AO2471" s="99" t="e">
        <f>SUMIF([1]Sheet1!$AB:$AB,E2471,[1]Sheet1!$AA:$AA)</f>
        <v>#VALUE!</v>
      </c>
      <c r="AP2471" s="100">
        <f t="shared" si="580"/>
        <v>1</v>
      </c>
      <c r="AQ2471" s="97">
        <f t="shared" si="581"/>
        <v>0</v>
      </c>
      <c r="AR2471" s="100">
        <f t="shared" si="582"/>
        <v>0</v>
      </c>
      <c r="AS2471" s="101">
        <f t="shared" si="583"/>
        <v>1</v>
      </c>
      <c r="AT2471" s="100">
        <v>0.14925084221825036</v>
      </c>
      <c r="AU2471" s="108">
        <f t="shared" si="584"/>
        <v>0</v>
      </c>
    </row>
    <row r="2472" spans="1:47" hidden="1">
      <c r="A2472" s="21">
        <v>44927</v>
      </c>
      <c r="B2472" s="22" t="s">
        <v>13</v>
      </c>
      <c r="C2472" s="22" t="s">
        <v>2186</v>
      </c>
      <c r="D2472" s="22" t="s">
        <v>2198</v>
      </c>
      <c r="E2472" s="22">
        <v>1002181402</v>
      </c>
      <c r="F2472" s="23" t="s">
        <v>15</v>
      </c>
      <c r="G2472" s="22">
        <v>1070924</v>
      </c>
      <c r="H2472" s="36" t="s">
        <v>20</v>
      </c>
      <c r="I2472" s="4" t="s">
        <v>3512</v>
      </c>
      <c r="J2472" s="4" t="s">
        <v>3512</v>
      </c>
      <c r="K2472" s="24" t="s">
        <v>18</v>
      </c>
      <c r="L2472" s="25">
        <v>0</v>
      </c>
      <c r="M2472" s="26">
        <v>0</v>
      </c>
      <c r="N2472" s="26">
        <v>0</v>
      </c>
      <c r="O2472" s="26">
        <v>0</v>
      </c>
      <c r="P2472" s="26">
        <v>0</v>
      </c>
      <c r="Q2472" s="26">
        <v>0</v>
      </c>
      <c r="R2472" s="27">
        <v>0</v>
      </c>
      <c r="S2472" s="27">
        <v>0</v>
      </c>
      <c r="T2472" s="28">
        <v>0</v>
      </c>
      <c r="U2472" s="27">
        <v>0</v>
      </c>
      <c r="V2472" s="29">
        <v>0</v>
      </c>
      <c r="W2472" s="26">
        <v>0</v>
      </c>
      <c r="X2472" s="30">
        <f t="shared" si="570"/>
        <v>0</v>
      </c>
      <c r="Y2472" s="31">
        <f t="shared" si="571"/>
        <v>0</v>
      </c>
      <c r="Z2472" s="31">
        <f t="shared" si="572"/>
        <v>0</v>
      </c>
      <c r="AA2472" s="31">
        <f t="shared" si="573"/>
        <v>0</v>
      </c>
      <c r="AB2472" s="5">
        <v>0</v>
      </c>
      <c r="AC2472" s="6">
        <v>256987.77</v>
      </c>
      <c r="AD2472" s="30">
        <v>1</v>
      </c>
      <c r="AE2472" s="67" t="str">
        <f t="shared" si="574"/>
        <v/>
      </c>
      <c r="AF2472" s="70">
        <f>IF(C2472=Sheet6!$E$3,Sheet6!$E$4,IF('January 2023'!C2472=Sheet6!$F$3,Sheet6!$F$4,IF('January 2023'!C2472=Sheet6!$G$3,Sheet6!$G$4,IF('January 2023'!C2472=Sheet6!$H$3,Sheet6!$H$4,IF('January 2023'!C2472=Sheet6!$I$3,Sheet6!$I$4,IF('January 2023'!C2472=Sheet6!$J$3,Sheet6!$J$4,IF('January 2023'!C2472=Sheet6!$K$3,Sheet6!$K$4,IF('January 2023'!C2472=Sheet6!$L$3,Sheet6!$L$4))))))))</f>
        <v>0.14925084221825036</v>
      </c>
      <c r="AG2472" s="74">
        <f t="shared" si="575"/>
        <v>0</v>
      </c>
      <c r="AH2472" s="71">
        <v>0.8286</v>
      </c>
      <c r="AI2472" s="72">
        <f t="shared" si="576"/>
        <v>0</v>
      </c>
      <c r="AJ2472" s="73">
        <f t="shared" si="577"/>
        <v>0</v>
      </c>
      <c r="AK2472" s="73">
        <v>0.59410548800096008</v>
      </c>
      <c r="AL2472" s="95">
        <f t="shared" si="578"/>
        <v>0</v>
      </c>
      <c r="AM2472" s="107">
        <v>0</v>
      </c>
      <c r="AN2472" s="98">
        <f t="shared" si="579"/>
        <v>0</v>
      </c>
      <c r="AO2472" s="99" t="e">
        <f>SUMIF([1]Sheet1!$AB:$AB,E2472,[1]Sheet1!$AA:$AA)</f>
        <v>#VALUE!</v>
      </c>
      <c r="AP2472" s="100">
        <f t="shared" si="580"/>
        <v>1</v>
      </c>
      <c r="AQ2472" s="97">
        <f t="shared" si="581"/>
        <v>0</v>
      </c>
      <c r="AR2472" s="100">
        <f t="shared" si="582"/>
        <v>0</v>
      </c>
      <c r="AS2472" s="101">
        <f t="shared" si="583"/>
        <v>1</v>
      </c>
      <c r="AT2472" s="100">
        <v>0.14925084221825036</v>
      </c>
      <c r="AU2472" s="108">
        <f t="shared" si="584"/>
        <v>0</v>
      </c>
    </row>
    <row r="2473" spans="1:47" hidden="1">
      <c r="A2473" s="21">
        <v>44927</v>
      </c>
      <c r="B2473" s="22" t="s">
        <v>13</v>
      </c>
      <c r="C2473" s="22" t="s">
        <v>2186</v>
      </c>
      <c r="D2473" s="22" t="s">
        <v>2218</v>
      </c>
      <c r="E2473" s="22">
        <v>1002049540</v>
      </c>
      <c r="F2473" s="23" t="s">
        <v>15</v>
      </c>
      <c r="G2473" s="22">
        <v>1070924</v>
      </c>
      <c r="H2473" s="36" t="s">
        <v>20</v>
      </c>
      <c r="I2473" s="4" t="s">
        <v>3512</v>
      </c>
      <c r="J2473" s="4" t="s">
        <v>3512</v>
      </c>
      <c r="K2473" s="24" t="s">
        <v>24</v>
      </c>
      <c r="L2473" s="25">
        <v>0</v>
      </c>
      <c r="M2473" s="26">
        <v>0</v>
      </c>
      <c r="N2473" s="26">
        <v>1</v>
      </c>
      <c r="O2473" s="26">
        <v>0</v>
      </c>
      <c r="P2473" s="26">
        <v>0</v>
      </c>
      <c r="Q2473" s="26">
        <v>0</v>
      </c>
      <c r="R2473" s="27">
        <v>0</v>
      </c>
      <c r="S2473" s="27">
        <v>0</v>
      </c>
      <c r="T2473" s="28">
        <v>0</v>
      </c>
      <c r="U2473" s="27">
        <v>0</v>
      </c>
      <c r="V2473" s="29">
        <v>0</v>
      </c>
      <c r="W2473" s="26">
        <v>0</v>
      </c>
      <c r="X2473" s="30">
        <f t="shared" si="570"/>
        <v>0</v>
      </c>
      <c r="Y2473" s="31">
        <f t="shared" si="571"/>
        <v>0</v>
      </c>
      <c r="Z2473" s="31">
        <f t="shared" si="572"/>
        <v>0</v>
      </c>
      <c r="AA2473" s="31">
        <f t="shared" si="573"/>
        <v>0</v>
      </c>
      <c r="AB2473" s="5">
        <v>0</v>
      </c>
      <c r="AC2473" s="6">
        <v>-15807014.449999999</v>
      </c>
      <c r="AD2473" s="30">
        <v>1</v>
      </c>
      <c r="AE2473" s="67" t="str">
        <f t="shared" si="574"/>
        <v/>
      </c>
      <c r="AF2473" s="70">
        <f>IF(C2473=Sheet6!$E$3,Sheet6!$E$4,IF('January 2023'!C2473=Sheet6!$F$3,Sheet6!$F$4,IF('January 2023'!C2473=Sheet6!$G$3,Sheet6!$G$4,IF('January 2023'!C2473=Sheet6!$H$3,Sheet6!$H$4,IF('January 2023'!C2473=Sheet6!$I$3,Sheet6!$I$4,IF('January 2023'!C2473=Sheet6!$J$3,Sheet6!$J$4,IF('January 2023'!C2473=Sheet6!$K$3,Sheet6!$K$4,IF('January 2023'!C2473=Sheet6!$L$3,Sheet6!$L$4))))))))</f>
        <v>0.14925084221825036</v>
      </c>
      <c r="AG2473" s="74">
        <f t="shared" si="575"/>
        <v>0</v>
      </c>
      <c r="AH2473" s="71">
        <v>0.8286</v>
      </c>
      <c r="AI2473" s="72">
        <f t="shared" si="576"/>
        <v>0</v>
      </c>
      <c r="AJ2473" s="73">
        <f t="shared" si="577"/>
        <v>0</v>
      </c>
      <c r="AK2473" s="73">
        <v>0.59410548800096008</v>
      </c>
      <c r="AL2473" s="95">
        <f t="shared" si="578"/>
        <v>0</v>
      </c>
      <c r="AM2473" s="107">
        <v>0</v>
      </c>
      <c r="AN2473" s="98">
        <f t="shared" si="579"/>
        <v>0</v>
      </c>
      <c r="AO2473" s="99" t="e">
        <f>SUMIF([1]Sheet1!$AB:$AB,E2473,[1]Sheet1!$AA:$AA)</f>
        <v>#VALUE!</v>
      </c>
      <c r="AP2473" s="100">
        <f t="shared" si="580"/>
        <v>1</v>
      </c>
      <c r="AQ2473" s="97">
        <f t="shared" si="581"/>
        <v>0</v>
      </c>
      <c r="AR2473" s="100">
        <f t="shared" si="582"/>
        <v>0</v>
      </c>
      <c r="AS2473" s="101">
        <f t="shared" si="583"/>
        <v>1</v>
      </c>
      <c r="AT2473" s="100">
        <v>0.14925084221825036</v>
      </c>
      <c r="AU2473" s="108">
        <f t="shared" si="584"/>
        <v>0</v>
      </c>
    </row>
    <row r="2474" spans="1:47" hidden="1">
      <c r="A2474" s="21">
        <v>44927</v>
      </c>
      <c r="B2474" s="22" t="s">
        <v>13</v>
      </c>
      <c r="C2474" s="22" t="s">
        <v>2186</v>
      </c>
      <c r="D2474" s="22" t="s">
        <v>2220</v>
      </c>
      <c r="E2474" s="22">
        <v>1002049575</v>
      </c>
      <c r="F2474" s="23" t="s">
        <v>15</v>
      </c>
      <c r="G2474" s="22">
        <v>1070924</v>
      </c>
      <c r="H2474" s="36" t="s">
        <v>20</v>
      </c>
      <c r="I2474" s="4" t="s">
        <v>3512</v>
      </c>
      <c r="J2474" s="4" t="s">
        <v>3512</v>
      </c>
      <c r="K2474" s="24" t="s">
        <v>24</v>
      </c>
      <c r="L2474" s="25">
        <v>0</v>
      </c>
      <c r="M2474" s="26">
        <v>0</v>
      </c>
      <c r="N2474" s="26">
        <v>1</v>
      </c>
      <c r="O2474" s="26">
        <v>0</v>
      </c>
      <c r="P2474" s="26">
        <v>0</v>
      </c>
      <c r="Q2474" s="26">
        <v>0</v>
      </c>
      <c r="R2474" s="27">
        <v>0</v>
      </c>
      <c r="S2474" s="27">
        <v>0</v>
      </c>
      <c r="T2474" s="28">
        <v>0</v>
      </c>
      <c r="U2474" s="27">
        <v>0</v>
      </c>
      <c r="V2474" s="29">
        <v>0</v>
      </c>
      <c r="W2474" s="26">
        <v>0</v>
      </c>
      <c r="X2474" s="30">
        <f t="shared" si="570"/>
        <v>0</v>
      </c>
      <c r="Y2474" s="31">
        <f t="shared" si="571"/>
        <v>0</v>
      </c>
      <c r="Z2474" s="31">
        <f t="shared" si="572"/>
        <v>0</v>
      </c>
      <c r="AA2474" s="31">
        <f t="shared" si="573"/>
        <v>0</v>
      </c>
      <c r="AB2474" s="5">
        <v>0</v>
      </c>
      <c r="AC2474" s="6">
        <v>622279.88</v>
      </c>
      <c r="AD2474" s="30">
        <v>1</v>
      </c>
      <c r="AE2474" s="67" t="str">
        <f t="shared" si="574"/>
        <v/>
      </c>
      <c r="AF2474" s="70">
        <f>IF(C2474=Sheet6!$E$3,Sheet6!$E$4,IF('January 2023'!C2474=Sheet6!$F$3,Sheet6!$F$4,IF('January 2023'!C2474=Sheet6!$G$3,Sheet6!$G$4,IF('January 2023'!C2474=Sheet6!$H$3,Sheet6!$H$4,IF('January 2023'!C2474=Sheet6!$I$3,Sheet6!$I$4,IF('January 2023'!C2474=Sheet6!$J$3,Sheet6!$J$4,IF('January 2023'!C2474=Sheet6!$K$3,Sheet6!$K$4,IF('January 2023'!C2474=Sheet6!$L$3,Sheet6!$L$4))))))))</f>
        <v>0.14925084221825036</v>
      </c>
      <c r="AG2474" s="74">
        <f t="shared" si="575"/>
        <v>0</v>
      </c>
      <c r="AH2474" s="71">
        <v>0.8286</v>
      </c>
      <c r="AI2474" s="72">
        <f t="shared" si="576"/>
        <v>0</v>
      </c>
      <c r="AJ2474" s="73">
        <f t="shared" si="577"/>
        <v>0</v>
      </c>
      <c r="AK2474" s="73">
        <v>0.59410548800096008</v>
      </c>
      <c r="AL2474" s="95">
        <f t="shared" si="578"/>
        <v>0</v>
      </c>
      <c r="AM2474" s="107">
        <v>0</v>
      </c>
      <c r="AN2474" s="98">
        <f t="shared" si="579"/>
        <v>0</v>
      </c>
      <c r="AO2474" s="99" t="e">
        <f>SUMIF([1]Sheet1!$AB:$AB,E2474,[1]Sheet1!$AA:$AA)</f>
        <v>#VALUE!</v>
      </c>
      <c r="AP2474" s="100">
        <f t="shared" si="580"/>
        <v>1</v>
      </c>
      <c r="AQ2474" s="97">
        <f t="shared" si="581"/>
        <v>0</v>
      </c>
      <c r="AR2474" s="100">
        <f t="shared" si="582"/>
        <v>0</v>
      </c>
      <c r="AS2474" s="101">
        <f t="shared" si="583"/>
        <v>1</v>
      </c>
      <c r="AT2474" s="100">
        <v>0.14925084221825036</v>
      </c>
      <c r="AU2474" s="108">
        <f t="shared" si="584"/>
        <v>0</v>
      </c>
    </row>
    <row r="2475" spans="1:47" hidden="1">
      <c r="A2475" s="21">
        <v>44927</v>
      </c>
      <c r="B2475" s="22" t="s">
        <v>13</v>
      </c>
      <c r="C2475" s="22" t="s">
        <v>2186</v>
      </c>
      <c r="D2475" s="22" t="s">
        <v>2587</v>
      </c>
      <c r="E2475" s="22">
        <v>1002049590</v>
      </c>
      <c r="F2475" s="23" t="s">
        <v>15</v>
      </c>
      <c r="G2475" s="22">
        <v>1070924</v>
      </c>
      <c r="H2475" s="36" t="s">
        <v>20</v>
      </c>
      <c r="I2475" s="4" t="s">
        <v>3512</v>
      </c>
      <c r="J2475" s="4" t="s">
        <v>3512</v>
      </c>
      <c r="K2475" s="24" t="s">
        <v>24</v>
      </c>
      <c r="L2475" s="25">
        <v>0</v>
      </c>
      <c r="M2475" s="26">
        <v>0</v>
      </c>
      <c r="N2475" s="26">
        <v>1</v>
      </c>
      <c r="O2475" s="26">
        <v>0</v>
      </c>
      <c r="P2475" s="26">
        <v>0</v>
      </c>
      <c r="Q2475" s="26">
        <v>0</v>
      </c>
      <c r="R2475" s="27">
        <v>0</v>
      </c>
      <c r="S2475" s="27">
        <v>0</v>
      </c>
      <c r="T2475" s="28">
        <v>0</v>
      </c>
      <c r="U2475" s="27">
        <v>0</v>
      </c>
      <c r="V2475" s="29">
        <v>0</v>
      </c>
      <c r="W2475" s="26">
        <v>0</v>
      </c>
      <c r="X2475" s="30">
        <f t="shared" si="570"/>
        <v>0</v>
      </c>
      <c r="Y2475" s="31">
        <f t="shared" si="571"/>
        <v>0</v>
      </c>
      <c r="Z2475" s="31">
        <f t="shared" si="572"/>
        <v>0</v>
      </c>
      <c r="AA2475" s="31">
        <f t="shared" si="573"/>
        <v>0</v>
      </c>
      <c r="AB2475" s="5">
        <v>0</v>
      </c>
      <c r="AC2475" s="6">
        <v>5.22</v>
      </c>
      <c r="AD2475" s="30">
        <v>1</v>
      </c>
      <c r="AE2475" s="67" t="str">
        <f t="shared" si="574"/>
        <v/>
      </c>
      <c r="AF2475" s="70">
        <f>IF(C2475=Sheet6!$E$3,Sheet6!$E$4,IF('January 2023'!C2475=Sheet6!$F$3,Sheet6!$F$4,IF('January 2023'!C2475=Sheet6!$G$3,Sheet6!$G$4,IF('January 2023'!C2475=Sheet6!$H$3,Sheet6!$H$4,IF('January 2023'!C2475=Sheet6!$I$3,Sheet6!$I$4,IF('January 2023'!C2475=Sheet6!$J$3,Sheet6!$J$4,IF('January 2023'!C2475=Sheet6!$K$3,Sheet6!$K$4,IF('January 2023'!C2475=Sheet6!$L$3,Sheet6!$L$4))))))))</f>
        <v>0.14925084221825036</v>
      </c>
      <c r="AG2475" s="74">
        <f t="shared" si="575"/>
        <v>0</v>
      </c>
      <c r="AH2475" s="71">
        <v>0.8286</v>
      </c>
      <c r="AI2475" s="72">
        <f t="shared" si="576"/>
        <v>0</v>
      </c>
      <c r="AJ2475" s="73">
        <f t="shared" si="577"/>
        <v>0</v>
      </c>
      <c r="AK2475" s="73">
        <v>0.59410548800096008</v>
      </c>
      <c r="AL2475" s="95">
        <f t="shared" si="578"/>
        <v>0</v>
      </c>
      <c r="AM2475" s="107">
        <v>0</v>
      </c>
      <c r="AN2475" s="98">
        <f t="shared" si="579"/>
        <v>0</v>
      </c>
      <c r="AO2475" s="99" t="e">
        <f>SUMIF([1]Sheet1!$AB:$AB,E2475,[1]Sheet1!$AA:$AA)</f>
        <v>#VALUE!</v>
      </c>
      <c r="AP2475" s="100">
        <f t="shared" si="580"/>
        <v>1</v>
      </c>
      <c r="AQ2475" s="97">
        <f t="shared" si="581"/>
        <v>0</v>
      </c>
      <c r="AR2475" s="100">
        <f t="shared" si="582"/>
        <v>0</v>
      </c>
      <c r="AS2475" s="101">
        <f t="shared" si="583"/>
        <v>1</v>
      </c>
      <c r="AT2475" s="100">
        <v>0.14925084221825036</v>
      </c>
      <c r="AU2475" s="108">
        <f t="shared" si="584"/>
        <v>0</v>
      </c>
    </row>
    <row r="2476" spans="1:47" hidden="1">
      <c r="A2476" s="21">
        <v>44927</v>
      </c>
      <c r="B2476" s="23" t="s">
        <v>13</v>
      </c>
      <c r="C2476" s="23" t="s">
        <v>2186</v>
      </c>
      <c r="D2476" s="23" t="s">
        <v>2213</v>
      </c>
      <c r="E2476" s="23">
        <v>1002049725</v>
      </c>
      <c r="F2476" s="23" t="s">
        <v>15</v>
      </c>
      <c r="G2476" s="23">
        <v>1070924</v>
      </c>
      <c r="H2476" s="37" t="s">
        <v>20</v>
      </c>
      <c r="I2476" s="4" t="s">
        <v>3512</v>
      </c>
      <c r="J2476" s="4" t="s">
        <v>3512</v>
      </c>
      <c r="K2476" s="24" t="s">
        <v>24</v>
      </c>
      <c r="L2476" s="25">
        <v>0</v>
      </c>
      <c r="M2476" s="29">
        <v>0</v>
      </c>
      <c r="N2476" s="29">
        <v>1</v>
      </c>
      <c r="O2476" s="29">
        <v>0</v>
      </c>
      <c r="P2476" s="29">
        <v>0</v>
      </c>
      <c r="Q2476" s="29">
        <v>0</v>
      </c>
      <c r="R2476" s="28">
        <v>0</v>
      </c>
      <c r="S2476" s="28">
        <v>0</v>
      </c>
      <c r="T2476" s="28">
        <v>0</v>
      </c>
      <c r="U2476" s="28">
        <v>0</v>
      </c>
      <c r="V2476" s="29">
        <v>0</v>
      </c>
      <c r="W2476" s="29">
        <v>0</v>
      </c>
      <c r="X2476" s="32">
        <f t="shared" si="570"/>
        <v>0</v>
      </c>
      <c r="Y2476" s="33">
        <f t="shared" si="571"/>
        <v>0</v>
      </c>
      <c r="Z2476" s="33">
        <f t="shared" si="572"/>
        <v>0</v>
      </c>
      <c r="AA2476" s="33">
        <f t="shared" si="573"/>
        <v>0</v>
      </c>
      <c r="AB2476" s="5">
        <v>0</v>
      </c>
      <c r="AC2476" s="6">
        <v>4687772.63</v>
      </c>
      <c r="AD2476" s="32">
        <v>1</v>
      </c>
      <c r="AE2476" s="67" t="str">
        <f t="shared" si="574"/>
        <v/>
      </c>
      <c r="AF2476" s="70">
        <f>IF(C2476=Sheet6!$E$3,Sheet6!$E$4,IF('January 2023'!C2476=Sheet6!$F$3,Sheet6!$F$4,IF('January 2023'!C2476=Sheet6!$G$3,Sheet6!$G$4,IF('January 2023'!C2476=Sheet6!$H$3,Sheet6!$H$4,IF('January 2023'!C2476=Sheet6!$I$3,Sheet6!$I$4,IF('January 2023'!C2476=Sheet6!$J$3,Sheet6!$J$4,IF('January 2023'!C2476=Sheet6!$K$3,Sheet6!$K$4,IF('January 2023'!C2476=Sheet6!$L$3,Sheet6!$L$4))))))))</f>
        <v>0.14925084221825036</v>
      </c>
      <c r="AG2476" s="74">
        <f t="shared" si="575"/>
        <v>0</v>
      </c>
      <c r="AH2476" s="71">
        <v>0.8286</v>
      </c>
      <c r="AI2476" s="72">
        <f t="shared" si="576"/>
        <v>0</v>
      </c>
      <c r="AJ2476" s="73">
        <f t="shared" si="577"/>
        <v>0</v>
      </c>
      <c r="AK2476" s="73">
        <v>0.59410548800096008</v>
      </c>
      <c r="AL2476" s="95">
        <f t="shared" si="578"/>
        <v>0</v>
      </c>
      <c r="AM2476" s="107">
        <v>0</v>
      </c>
      <c r="AN2476" s="98">
        <f t="shared" si="579"/>
        <v>0</v>
      </c>
      <c r="AO2476" s="99" t="e">
        <f>SUMIF([1]Sheet1!$AB:$AB,E2476,[1]Sheet1!$AA:$AA)</f>
        <v>#VALUE!</v>
      </c>
      <c r="AP2476" s="100">
        <f t="shared" si="580"/>
        <v>1</v>
      </c>
      <c r="AQ2476" s="97">
        <f t="shared" si="581"/>
        <v>0</v>
      </c>
      <c r="AR2476" s="100">
        <f t="shared" si="582"/>
        <v>0</v>
      </c>
      <c r="AS2476" s="101">
        <f t="shared" si="583"/>
        <v>1</v>
      </c>
      <c r="AT2476" s="100">
        <v>0.14925084221825036</v>
      </c>
      <c r="AU2476" s="108">
        <f t="shared" si="584"/>
        <v>0</v>
      </c>
    </row>
    <row r="2477" spans="1:47" hidden="1">
      <c r="A2477" s="21">
        <v>44927</v>
      </c>
      <c r="B2477" s="23" t="s">
        <v>13</v>
      </c>
      <c r="C2477" s="23" t="s">
        <v>2186</v>
      </c>
      <c r="D2477" s="23" t="s">
        <v>2219</v>
      </c>
      <c r="E2477" s="23">
        <v>1002049915</v>
      </c>
      <c r="F2477" s="23" t="s">
        <v>15</v>
      </c>
      <c r="G2477" s="23">
        <v>1070924</v>
      </c>
      <c r="H2477" s="37" t="s">
        <v>20</v>
      </c>
      <c r="I2477" s="4" t="s">
        <v>3512</v>
      </c>
      <c r="J2477" s="4" t="s">
        <v>3512</v>
      </c>
      <c r="K2477" s="24" t="s">
        <v>24</v>
      </c>
      <c r="L2477" s="25">
        <v>0</v>
      </c>
      <c r="M2477" s="29">
        <v>0</v>
      </c>
      <c r="N2477" s="29">
        <v>1</v>
      </c>
      <c r="O2477" s="29">
        <v>0</v>
      </c>
      <c r="P2477" s="29">
        <v>0</v>
      </c>
      <c r="Q2477" s="29">
        <v>0</v>
      </c>
      <c r="R2477" s="28">
        <v>0</v>
      </c>
      <c r="S2477" s="28">
        <v>0</v>
      </c>
      <c r="T2477" s="28">
        <v>0</v>
      </c>
      <c r="U2477" s="28">
        <v>0</v>
      </c>
      <c r="V2477" s="29">
        <v>0</v>
      </c>
      <c r="W2477" s="29">
        <v>0</v>
      </c>
      <c r="X2477" s="32">
        <f t="shared" si="570"/>
        <v>0</v>
      </c>
      <c r="Y2477" s="33">
        <f t="shared" si="571"/>
        <v>0</v>
      </c>
      <c r="Z2477" s="33">
        <f t="shared" si="572"/>
        <v>0</v>
      </c>
      <c r="AA2477" s="33">
        <f t="shared" si="573"/>
        <v>0</v>
      </c>
      <c r="AB2477" s="5">
        <v>0</v>
      </c>
      <c r="AC2477" s="6">
        <v>-38901.47</v>
      </c>
      <c r="AD2477" s="32">
        <v>1</v>
      </c>
      <c r="AE2477" s="67" t="str">
        <f t="shared" si="574"/>
        <v/>
      </c>
      <c r="AF2477" s="70">
        <f>IF(C2477=Sheet6!$E$3,Sheet6!$E$4,IF('January 2023'!C2477=Sheet6!$F$3,Sheet6!$F$4,IF('January 2023'!C2477=Sheet6!$G$3,Sheet6!$G$4,IF('January 2023'!C2477=Sheet6!$H$3,Sheet6!$H$4,IF('January 2023'!C2477=Sheet6!$I$3,Sheet6!$I$4,IF('January 2023'!C2477=Sheet6!$J$3,Sheet6!$J$4,IF('January 2023'!C2477=Sheet6!$K$3,Sheet6!$K$4,IF('January 2023'!C2477=Sheet6!$L$3,Sheet6!$L$4))))))))</f>
        <v>0.14925084221825036</v>
      </c>
      <c r="AG2477" s="74">
        <f t="shared" si="575"/>
        <v>0</v>
      </c>
      <c r="AH2477" s="71">
        <v>0.8286</v>
      </c>
      <c r="AI2477" s="72">
        <f t="shared" si="576"/>
        <v>0</v>
      </c>
      <c r="AJ2477" s="73">
        <f t="shared" si="577"/>
        <v>0</v>
      </c>
      <c r="AK2477" s="73">
        <v>0.59410548800096008</v>
      </c>
      <c r="AL2477" s="95">
        <f t="shared" si="578"/>
        <v>0</v>
      </c>
      <c r="AM2477" s="107">
        <v>0</v>
      </c>
      <c r="AN2477" s="98">
        <f t="shared" si="579"/>
        <v>0</v>
      </c>
      <c r="AO2477" s="99" t="e">
        <f>SUMIF([1]Sheet1!$AB:$AB,E2477,[1]Sheet1!$AA:$AA)</f>
        <v>#VALUE!</v>
      </c>
      <c r="AP2477" s="100">
        <f t="shared" si="580"/>
        <v>1</v>
      </c>
      <c r="AQ2477" s="97">
        <f t="shared" si="581"/>
        <v>0</v>
      </c>
      <c r="AR2477" s="100">
        <f t="shared" si="582"/>
        <v>0</v>
      </c>
      <c r="AS2477" s="101">
        <f t="shared" si="583"/>
        <v>1</v>
      </c>
      <c r="AT2477" s="100">
        <v>0.14925084221825036</v>
      </c>
      <c r="AU2477" s="108">
        <f t="shared" si="584"/>
        <v>0</v>
      </c>
    </row>
    <row r="2478" spans="1:47" hidden="1">
      <c r="A2478" s="21">
        <v>44927</v>
      </c>
      <c r="B2478" s="22" t="s">
        <v>13</v>
      </c>
      <c r="C2478" s="22" t="s">
        <v>2186</v>
      </c>
      <c r="D2478" s="22" t="s">
        <v>2221</v>
      </c>
      <c r="E2478" s="22">
        <v>1002050059</v>
      </c>
      <c r="F2478" s="23" t="s">
        <v>15</v>
      </c>
      <c r="G2478" s="22">
        <v>1070924</v>
      </c>
      <c r="H2478" s="36" t="s">
        <v>20</v>
      </c>
      <c r="I2478" s="4" t="s">
        <v>3512</v>
      </c>
      <c r="J2478" s="4" t="s">
        <v>3512</v>
      </c>
      <c r="K2478" s="24" t="s">
        <v>24</v>
      </c>
      <c r="L2478" s="25">
        <v>0</v>
      </c>
      <c r="M2478" s="26">
        <v>0</v>
      </c>
      <c r="N2478" s="26">
        <v>1</v>
      </c>
      <c r="O2478" s="26">
        <v>0</v>
      </c>
      <c r="P2478" s="26">
        <v>0</v>
      </c>
      <c r="Q2478" s="26">
        <v>0</v>
      </c>
      <c r="R2478" s="27">
        <v>0</v>
      </c>
      <c r="S2478" s="27">
        <v>0</v>
      </c>
      <c r="T2478" s="28">
        <v>0</v>
      </c>
      <c r="U2478" s="27">
        <v>0</v>
      </c>
      <c r="V2478" s="29">
        <v>0</v>
      </c>
      <c r="W2478" s="26">
        <v>0</v>
      </c>
      <c r="X2478" s="30">
        <f t="shared" si="570"/>
        <v>0</v>
      </c>
      <c r="Y2478" s="31">
        <f t="shared" si="571"/>
        <v>0</v>
      </c>
      <c r="Z2478" s="31">
        <f t="shared" si="572"/>
        <v>0</v>
      </c>
      <c r="AA2478" s="31">
        <f t="shared" si="573"/>
        <v>0</v>
      </c>
      <c r="AB2478" s="5">
        <v>0</v>
      </c>
      <c r="AC2478" s="6">
        <v>0</v>
      </c>
      <c r="AD2478" s="30">
        <v>1</v>
      </c>
      <c r="AE2478" s="67" t="str">
        <f t="shared" si="574"/>
        <v/>
      </c>
      <c r="AF2478" s="70">
        <f>IF(C2478=Sheet6!$E$3,Sheet6!$E$4,IF('January 2023'!C2478=Sheet6!$F$3,Sheet6!$F$4,IF('January 2023'!C2478=Sheet6!$G$3,Sheet6!$G$4,IF('January 2023'!C2478=Sheet6!$H$3,Sheet6!$H$4,IF('January 2023'!C2478=Sheet6!$I$3,Sheet6!$I$4,IF('January 2023'!C2478=Sheet6!$J$3,Sheet6!$J$4,IF('January 2023'!C2478=Sheet6!$K$3,Sheet6!$K$4,IF('January 2023'!C2478=Sheet6!$L$3,Sheet6!$L$4))))))))</f>
        <v>0.14925084221825036</v>
      </c>
      <c r="AG2478" s="74">
        <f t="shared" si="575"/>
        <v>0</v>
      </c>
      <c r="AH2478" s="71">
        <v>0.8286</v>
      </c>
      <c r="AI2478" s="72">
        <f t="shared" si="576"/>
        <v>0</v>
      </c>
      <c r="AJ2478" s="73">
        <f t="shared" si="577"/>
        <v>0</v>
      </c>
      <c r="AK2478" s="73">
        <v>0.59410548800096008</v>
      </c>
      <c r="AL2478" s="95">
        <f t="shared" si="578"/>
        <v>0</v>
      </c>
      <c r="AM2478" s="107">
        <v>0</v>
      </c>
      <c r="AN2478" s="98">
        <f t="shared" si="579"/>
        <v>0</v>
      </c>
      <c r="AO2478" s="99" t="e">
        <f>SUMIF([1]Sheet1!$AB:$AB,E2478,[1]Sheet1!$AA:$AA)</f>
        <v>#VALUE!</v>
      </c>
      <c r="AP2478" s="100">
        <f t="shared" si="580"/>
        <v>1</v>
      </c>
      <c r="AQ2478" s="97">
        <f t="shared" si="581"/>
        <v>0</v>
      </c>
      <c r="AR2478" s="100">
        <f t="shared" si="582"/>
        <v>0</v>
      </c>
      <c r="AS2478" s="101">
        <f t="shared" si="583"/>
        <v>1</v>
      </c>
      <c r="AT2478" s="100">
        <v>0.14925084221825036</v>
      </c>
      <c r="AU2478" s="108">
        <f t="shared" si="584"/>
        <v>0</v>
      </c>
    </row>
    <row r="2479" spans="1:47" hidden="1">
      <c r="A2479" s="21">
        <v>44927</v>
      </c>
      <c r="B2479" s="22" t="s">
        <v>13</v>
      </c>
      <c r="C2479" s="22" t="s">
        <v>2186</v>
      </c>
      <c r="D2479" s="22" t="s">
        <v>2211</v>
      </c>
      <c r="E2479" s="22">
        <v>1002050170</v>
      </c>
      <c r="F2479" s="23" t="s">
        <v>15</v>
      </c>
      <c r="G2479" s="22">
        <v>1070920</v>
      </c>
      <c r="H2479" s="36" t="s">
        <v>20</v>
      </c>
      <c r="I2479" s="4" t="s">
        <v>3512</v>
      </c>
      <c r="J2479" s="4" t="s">
        <v>3512</v>
      </c>
      <c r="K2479" s="24" t="s">
        <v>24</v>
      </c>
      <c r="L2479" s="25">
        <v>0</v>
      </c>
      <c r="M2479" s="26">
        <v>1</v>
      </c>
      <c r="N2479" s="26">
        <v>0</v>
      </c>
      <c r="O2479" s="26">
        <v>0</v>
      </c>
      <c r="P2479" s="26">
        <v>380</v>
      </c>
      <c r="Q2479" s="26">
        <v>0</v>
      </c>
      <c r="R2479" s="27">
        <v>24329.08</v>
      </c>
      <c r="S2479" s="27">
        <v>0</v>
      </c>
      <c r="T2479" s="28">
        <v>24350</v>
      </c>
      <c r="U2479" s="27">
        <v>0</v>
      </c>
      <c r="V2479" s="29">
        <v>1</v>
      </c>
      <c r="W2479" s="26">
        <v>0</v>
      </c>
      <c r="X2479" s="30">
        <f t="shared" si="570"/>
        <v>1</v>
      </c>
      <c r="Y2479" s="31">
        <f t="shared" si="571"/>
        <v>380</v>
      </c>
      <c r="Z2479" s="31">
        <f t="shared" si="572"/>
        <v>24329.08</v>
      </c>
      <c r="AA2479" s="31">
        <f t="shared" si="573"/>
        <v>24350</v>
      </c>
      <c r="AB2479" s="5">
        <v>1</v>
      </c>
      <c r="AC2479" s="6">
        <v>8241.1299999999992</v>
      </c>
      <c r="AD2479" s="30">
        <v>0</v>
      </c>
      <c r="AE2479" s="67">
        <f t="shared" si="574"/>
        <v>1</v>
      </c>
      <c r="AF2479" s="70">
        <f>IF(C2479=Sheet6!$E$3,Sheet6!$E$4,IF('January 2023'!C2479=Sheet6!$F$3,Sheet6!$F$4,IF('January 2023'!C2479=Sheet6!$G$3,Sheet6!$G$4,IF('January 2023'!C2479=Sheet6!$H$3,Sheet6!$H$4,IF('January 2023'!C2479=Sheet6!$I$3,Sheet6!$I$4,IF('January 2023'!C2479=Sheet6!$J$3,Sheet6!$J$4,IF('January 2023'!C2479=Sheet6!$K$3,Sheet6!$K$4,IF('January 2023'!C2479=Sheet6!$L$3,Sheet6!$L$4))))))))</f>
        <v>0.14925084221825036</v>
      </c>
      <c r="AG2479" s="74">
        <f t="shared" si="575"/>
        <v>0</v>
      </c>
      <c r="AH2479" s="71">
        <v>0.8286</v>
      </c>
      <c r="AI2479" s="72">
        <f t="shared" si="576"/>
        <v>0</v>
      </c>
      <c r="AJ2479" s="73">
        <f t="shared" si="577"/>
        <v>1</v>
      </c>
      <c r="AK2479" s="73">
        <v>0.59410548800096008</v>
      </c>
      <c r="AL2479" s="95">
        <f t="shared" si="578"/>
        <v>1</v>
      </c>
      <c r="AM2479" s="107">
        <v>0</v>
      </c>
      <c r="AN2479" s="98">
        <f t="shared" si="579"/>
        <v>0</v>
      </c>
      <c r="AO2479" s="99" t="e">
        <f>SUMIF([1]Sheet1!$AB:$AB,E2479,[1]Sheet1!$AA:$AA)</f>
        <v>#VALUE!</v>
      </c>
      <c r="AP2479" s="100">
        <f t="shared" si="580"/>
        <v>1</v>
      </c>
      <c r="AQ2479" s="97">
        <f t="shared" si="581"/>
        <v>0</v>
      </c>
      <c r="AR2479" s="100">
        <f t="shared" si="582"/>
        <v>1.0008598763290679</v>
      </c>
      <c r="AS2479" s="101">
        <f t="shared" si="583"/>
        <v>1</v>
      </c>
      <c r="AT2479" s="100">
        <v>0.14925084221825036</v>
      </c>
      <c r="AU2479" s="108">
        <f t="shared" si="584"/>
        <v>0</v>
      </c>
    </row>
    <row r="2480" spans="1:47" hidden="1">
      <c r="A2480" s="21">
        <v>44927</v>
      </c>
      <c r="B2480" s="23" t="s">
        <v>13</v>
      </c>
      <c r="C2480" s="23" t="s">
        <v>2186</v>
      </c>
      <c r="D2480" s="23" t="s">
        <v>2205</v>
      </c>
      <c r="E2480" s="23">
        <v>1002050474</v>
      </c>
      <c r="F2480" s="23" t="s">
        <v>15</v>
      </c>
      <c r="G2480" s="23">
        <v>1070916</v>
      </c>
      <c r="H2480" s="37" t="s">
        <v>20</v>
      </c>
      <c r="I2480" s="4" t="s">
        <v>3512</v>
      </c>
      <c r="J2480" s="4" t="s">
        <v>3512</v>
      </c>
      <c r="K2480" s="24" t="s">
        <v>24</v>
      </c>
      <c r="L2480" s="25">
        <v>0</v>
      </c>
      <c r="M2480" s="29">
        <v>0</v>
      </c>
      <c r="N2480" s="29">
        <v>1</v>
      </c>
      <c r="O2480" s="29">
        <v>0</v>
      </c>
      <c r="P2480" s="29">
        <v>0</v>
      </c>
      <c r="Q2480" s="29">
        <v>0</v>
      </c>
      <c r="R2480" s="28">
        <v>0</v>
      </c>
      <c r="S2480" s="28">
        <v>0</v>
      </c>
      <c r="T2480" s="28">
        <v>0</v>
      </c>
      <c r="U2480" s="28">
        <v>0</v>
      </c>
      <c r="V2480" s="29">
        <v>0</v>
      </c>
      <c r="W2480" s="29">
        <v>0</v>
      </c>
      <c r="X2480" s="32">
        <f t="shared" si="570"/>
        <v>0</v>
      </c>
      <c r="Y2480" s="33">
        <f t="shared" si="571"/>
        <v>0</v>
      </c>
      <c r="Z2480" s="33">
        <f t="shared" si="572"/>
        <v>0</v>
      </c>
      <c r="AA2480" s="33">
        <f t="shared" si="573"/>
        <v>0</v>
      </c>
      <c r="AB2480" s="5">
        <v>0</v>
      </c>
      <c r="AC2480" s="6">
        <v>169931.76</v>
      </c>
      <c r="AD2480" s="32">
        <v>1</v>
      </c>
      <c r="AE2480" s="67" t="str">
        <f t="shared" si="574"/>
        <v/>
      </c>
      <c r="AF2480" s="70">
        <f>IF(C2480=Sheet6!$E$3,Sheet6!$E$4,IF('January 2023'!C2480=Sheet6!$F$3,Sheet6!$F$4,IF('January 2023'!C2480=Sheet6!$G$3,Sheet6!$G$4,IF('January 2023'!C2480=Sheet6!$H$3,Sheet6!$H$4,IF('January 2023'!C2480=Sheet6!$I$3,Sheet6!$I$4,IF('January 2023'!C2480=Sheet6!$J$3,Sheet6!$J$4,IF('January 2023'!C2480=Sheet6!$K$3,Sheet6!$K$4,IF('January 2023'!C2480=Sheet6!$L$3,Sheet6!$L$4))))))))</f>
        <v>0.14925084221825036</v>
      </c>
      <c r="AG2480" s="74">
        <f t="shared" si="575"/>
        <v>0</v>
      </c>
      <c r="AH2480" s="71">
        <v>0.8286</v>
      </c>
      <c r="AI2480" s="72">
        <f t="shared" si="576"/>
        <v>0</v>
      </c>
      <c r="AJ2480" s="73">
        <f t="shared" si="577"/>
        <v>0</v>
      </c>
      <c r="AK2480" s="73">
        <v>0.59410548800096008</v>
      </c>
      <c r="AL2480" s="95">
        <f t="shared" si="578"/>
        <v>0</v>
      </c>
      <c r="AM2480" s="107">
        <v>0</v>
      </c>
      <c r="AN2480" s="98">
        <f t="shared" si="579"/>
        <v>0</v>
      </c>
      <c r="AO2480" s="99" t="e">
        <f>SUMIF([1]Sheet1!$AB:$AB,E2480,[1]Sheet1!$AA:$AA)</f>
        <v>#VALUE!</v>
      </c>
      <c r="AP2480" s="100">
        <f t="shared" si="580"/>
        <v>1</v>
      </c>
      <c r="AQ2480" s="97">
        <f t="shared" si="581"/>
        <v>0</v>
      </c>
      <c r="AR2480" s="100">
        <f t="shared" si="582"/>
        <v>0</v>
      </c>
      <c r="AS2480" s="101">
        <f t="shared" si="583"/>
        <v>1</v>
      </c>
      <c r="AT2480" s="100">
        <v>0.14925084221825036</v>
      </c>
      <c r="AU2480" s="108">
        <f t="shared" si="584"/>
        <v>0</v>
      </c>
    </row>
    <row r="2481" spans="1:47" hidden="1">
      <c r="A2481" s="21">
        <v>44927</v>
      </c>
      <c r="B2481" s="23" t="s">
        <v>13</v>
      </c>
      <c r="C2481" s="23" t="s">
        <v>2186</v>
      </c>
      <c r="D2481" s="23" t="s">
        <v>2223</v>
      </c>
      <c r="E2481" s="23">
        <v>1002050493</v>
      </c>
      <c r="F2481" s="23" t="s">
        <v>15</v>
      </c>
      <c r="G2481" s="23">
        <v>1079209</v>
      </c>
      <c r="H2481" s="37" t="s">
        <v>20</v>
      </c>
      <c r="I2481" s="4" t="s">
        <v>3512</v>
      </c>
      <c r="J2481" s="4" t="s">
        <v>3512</v>
      </c>
      <c r="K2481" s="24" t="s">
        <v>24</v>
      </c>
      <c r="L2481" s="25">
        <v>0</v>
      </c>
      <c r="M2481" s="29">
        <v>0</v>
      </c>
      <c r="N2481" s="29">
        <v>0</v>
      </c>
      <c r="O2481" s="29">
        <v>0</v>
      </c>
      <c r="P2481" s="29">
        <v>0</v>
      </c>
      <c r="Q2481" s="29">
        <v>0</v>
      </c>
      <c r="R2481" s="28">
        <v>0</v>
      </c>
      <c r="S2481" s="28">
        <v>0</v>
      </c>
      <c r="T2481" s="28">
        <v>0</v>
      </c>
      <c r="U2481" s="28">
        <v>0</v>
      </c>
      <c r="V2481" s="29">
        <v>0</v>
      </c>
      <c r="W2481" s="29">
        <v>0</v>
      </c>
      <c r="X2481" s="32">
        <f t="shared" si="570"/>
        <v>0</v>
      </c>
      <c r="Y2481" s="33">
        <f t="shared" si="571"/>
        <v>0</v>
      </c>
      <c r="Z2481" s="33">
        <f t="shared" si="572"/>
        <v>0</v>
      </c>
      <c r="AA2481" s="33">
        <f t="shared" si="573"/>
        <v>0</v>
      </c>
      <c r="AB2481" s="5">
        <v>0</v>
      </c>
      <c r="AC2481" s="6">
        <v>0</v>
      </c>
      <c r="AD2481" s="32">
        <v>1</v>
      </c>
      <c r="AE2481" s="67" t="str">
        <f t="shared" si="574"/>
        <v/>
      </c>
      <c r="AF2481" s="70">
        <f>IF(C2481=Sheet6!$E$3,Sheet6!$E$4,IF('January 2023'!C2481=Sheet6!$F$3,Sheet6!$F$4,IF('January 2023'!C2481=Sheet6!$G$3,Sheet6!$G$4,IF('January 2023'!C2481=Sheet6!$H$3,Sheet6!$H$4,IF('January 2023'!C2481=Sheet6!$I$3,Sheet6!$I$4,IF('January 2023'!C2481=Sheet6!$J$3,Sheet6!$J$4,IF('January 2023'!C2481=Sheet6!$K$3,Sheet6!$K$4,IF('January 2023'!C2481=Sheet6!$L$3,Sheet6!$L$4))))))))</f>
        <v>0.14925084221825036</v>
      </c>
      <c r="AG2481" s="74">
        <f t="shared" si="575"/>
        <v>0</v>
      </c>
      <c r="AH2481" s="71">
        <v>0.8286</v>
      </c>
      <c r="AI2481" s="72">
        <f t="shared" si="576"/>
        <v>0</v>
      </c>
      <c r="AJ2481" s="73">
        <f t="shared" si="577"/>
        <v>0</v>
      </c>
      <c r="AK2481" s="73">
        <v>0.59410548800096008</v>
      </c>
      <c r="AL2481" s="95">
        <f t="shared" si="578"/>
        <v>0</v>
      </c>
      <c r="AM2481" s="107">
        <v>0</v>
      </c>
      <c r="AN2481" s="98">
        <f t="shared" si="579"/>
        <v>0</v>
      </c>
      <c r="AO2481" s="99" t="e">
        <f>SUMIF([1]Sheet1!$AB:$AB,E2481,[1]Sheet1!$AA:$AA)</f>
        <v>#VALUE!</v>
      </c>
      <c r="AP2481" s="100">
        <f t="shared" si="580"/>
        <v>1</v>
      </c>
      <c r="AQ2481" s="97">
        <f t="shared" si="581"/>
        <v>0</v>
      </c>
      <c r="AR2481" s="100">
        <f t="shared" si="582"/>
        <v>0</v>
      </c>
      <c r="AS2481" s="101">
        <f t="shared" si="583"/>
        <v>1</v>
      </c>
      <c r="AT2481" s="100">
        <v>0.14925084221825036</v>
      </c>
      <c r="AU2481" s="108">
        <f t="shared" si="584"/>
        <v>0</v>
      </c>
    </row>
    <row r="2482" spans="1:47" hidden="1">
      <c r="A2482" s="21">
        <v>44927</v>
      </c>
      <c r="B2482" s="23" t="s">
        <v>13</v>
      </c>
      <c r="C2482" s="23" t="s">
        <v>2186</v>
      </c>
      <c r="D2482" s="23" t="s">
        <v>2210</v>
      </c>
      <c r="E2482" s="23">
        <v>1002050587</v>
      </c>
      <c r="F2482" s="23" t="s">
        <v>15</v>
      </c>
      <c r="G2482" s="23">
        <v>1070920</v>
      </c>
      <c r="H2482" s="37" t="s">
        <v>20</v>
      </c>
      <c r="I2482" s="4" t="s">
        <v>3512</v>
      </c>
      <c r="J2482" s="4" t="s">
        <v>3512</v>
      </c>
      <c r="K2482" s="24" t="s">
        <v>24</v>
      </c>
      <c r="L2482" s="25">
        <v>0</v>
      </c>
      <c r="M2482" s="29">
        <v>0</v>
      </c>
      <c r="N2482" s="29">
        <v>1</v>
      </c>
      <c r="O2482" s="29">
        <v>0</v>
      </c>
      <c r="P2482" s="29">
        <v>0</v>
      </c>
      <c r="Q2482" s="29">
        <v>0</v>
      </c>
      <c r="R2482" s="28">
        <v>0</v>
      </c>
      <c r="S2482" s="28">
        <v>0</v>
      </c>
      <c r="T2482" s="28">
        <v>0</v>
      </c>
      <c r="U2482" s="28">
        <v>0</v>
      </c>
      <c r="V2482" s="29">
        <v>0</v>
      </c>
      <c r="W2482" s="29">
        <v>0</v>
      </c>
      <c r="X2482" s="32">
        <f t="shared" si="570"/>
        <v>0</v>
      </c>
      <c r="Y2482" s="33">
        <f t="shared" si="571"/>
        <v>0</v>
      </c>
      <c r="Z2482" s="33">
        <f t="shared" si="572"/>
        <v>0</v>
      </c>
      <c r="AA2482" s="33">
        <f t="shared" si="573"/>
        <v>0</v>
      </c>
      <c r="AB2482" s="5">
        <v>0</v>
      </c>
      <c r="AC2482" s="6">
        <v>71640.02</v>
      </c>
      <c r="AD2482" s="32">
        <v>1</v>
      </c>
      <c r="AE2482" s="67" t="str">
        <f t="shared" si="574"/>
        <v/>
      </c>
      <c r="AF2482" s="70">
        <f>IF(C2482=Sheet6!$E$3,Sheet6!$E$4,IF('January 2023'!C2482=Sheet6!$F$3,Sheet6!$F$4,IF('January 2023'!C2482=Sheet6!$G$3,Sheet6!$G$4,IF('January 2023'!C2482=Sheet6!$H$3,Sheet6!$H$4,IF('January 2023'!C2482=Sheet6!$I$3,Sheet6!$I$4,IF('January 2023'!C2482=Sheet6!$J$3,Sheet6!$J$4,IF('January 2023'!C2482=Sheet6!$K$3,Sheet6!$K$4,IF('January 2023'!C2482=Sheet6!$L$3,Sheet6!$L$4))))))))</f>
        <v>0.14925084221825036</v>
      </c>
      <c r="AG2482" s="74">
        <f t="shared" si="575"/>
        <v>0</v>
      </c>
      <c r="AH2482" s="71">
        <v>0.8286</v>
      </c>
      <c r="AI2482" s="72">
        <f t="shared" si="576"/>
        <v>0</v>
      </c>
      <c r="AJ2482" s="73">
        <f t="shared" si="577"/>
        <v>0</v>
      </c>
      <c r="AK2482" s="73">
        <v>0.59410548800096008</v>
      </c>
      <c r="AL2482" s="95">
        <f t="shared" si="578"/>
        <v>0</v>
      </c>
      <c r="AM2482" s="107">
        <v>0</v>
      </c>
      <c r="AN2482" s="98">
        <f t="shared" si="579"/>
        <v>0</v>
      </c>
      <c r="AO2482" s="99" t="e">
        <f>SUMIF([1]Sheet1!$AB:$AB,E2482,[1]Sheet1!$AA:$AA)</f>
        <v>#VALUE!</v>
      </c>
      <c r="AP2482" s="100">
        <f t="shared" si="580"/>
        <v>1</v>
      </c>
      <c r="AQ2482" s="97">
        <f t="shared" si="581"/>
        <v>0</v>
      </c>
      <c r="AR2482" s="100">
        <f t="shared" si="582"/>
        <v>0</v>
      </c>
      <c r="AS2482" s="101">
        <f t="shared" si="583"/>
        <v>1</v>
      </c>
      <c r="AT2482" s="100">
        <v>0.14925084221825036</v>
      </c>
      <c r="AU2482" s="108">
        <f t="shared" si="584"/>
        <v>0</v>
      </c>
    </row>
    <row r="2483" spans="1:47" hidden="1">
      <c r="A2483" s="21">
        <v>44927</v>
      </c>
      <c r="B2483" s="23" t="s">
        <v>13</v>
      </c>
      <c r="C2483" s="23" t="s">
        <v>2186</v>
      </c>
      <c r="D2483" s="23" t="s">
        <v>2224</v>
      </c>
      <c r="E2483" s="23">
        <v>1002050636</v>
      </c>
      <c r="F2483" s="23" t="s">
        <v>15</v>
      </c>
      <c r="G2483" s="23">
        <v>1079209</v>
      </c>
      <c r="H2483" s="37" t="s">
        <v>20</v>
      </c>
      <c r="I2483" s="4" t="s">
        <v>3512</v>
      </c>
      <c r="J2483" s="4" t="s">
        <v>3512</v>
      </c>
      <c r="K2483" s="24" t="s">
        <v>24</v>
      </c>
      <c r="L2483" s="25">
        <v>0</v>
      </c>
      <c r="M2483" s="29">
        <v>0</v>
      </c>
      <c r="N2483" s="29">
        <v>0</v>
      </c>
      <c r="O2483" s="29">
        <v>0</v>
      </c>
      <c r="P2483" s="29">
        <v>0</v>
      </c>
      <c r="Q2483" s="29">
        <v>0</v>
      </c>
      <c r="R2483" s="28">
        <v>0</v>
      </c>
      <c r="S2483" s="28">
        <v>0</v>
      </c>
      <c r="T2483" s="28">
        <v>0</v>
      </c>
      <c r="U2483" s="28">
        <v>0</v>
      </c>
      <c r="V2483" s="29">
        <v>0</v>
      </c>
      <c r="W2483" s="29">
        <v>0</v>
      </c>
      <c r="X2483" s="32">
        <f t="shared" si="570"/>
        <v>0</v>
      </c>
      <c r="Y2483" s="33">
        <f t="shared" si="571"/>
        <v>0</v>
      </c>
      <c r="Z2483" s="33">
        <f t="shared" si="572"/>
        <v>0</v>
      </c>
      <c r="AA2483" s="33">
        <f t="shared" si="573"/>
        <v>0</v>
      </c>
      <c r="AB2483" s="5">
        <v>0</v>
      </c>
      <c r="AC2483" s="6">
        <v>0</v>
      </c>
      <c r="AD2483" s="32">
        <v>1</v>
      </c>
      <c r="AE2483" s="67" t="str">
        <f t="shared" si="574"/>
        <v/>
      </c>
      <c r="AF2483" s="70">
        <f>IF(C2483=Sheet6!$E$3,Sheet6!$E$4,IF('January 2023'!C2483=Sheet6!$F$3,Sheet6!$F$4,IF('January 2023'!C2483=Sheet6!$G$3,Sheet6!$G$4,IF('January 2023'!C2483=Sheet6!$H$3,Sheet6!$H$4,IF('January 2023'!C2483=Sheet6!$I$3,Sheet6!$I$4,IF('January 2023'!C2483=Sheet6!$J$3,Sheet6!$J$4,IF('January 2023'!C2483=Sheet6!$K$3,Sheet6!$K$4,IF('January 2023'!C2483=Sheet6!$L$3,Sheet6!$L$4))))))))</f>
        <v>0.14925084221825036</v>
      </c>
      <c r="AG2483" s="74">
        <f t="shared" si="575"/>
        <v>0</v>
      </c>
      <c r="AH2483" s="71">
        <v>0.8286</v>
      </c>
      <c r="AI2483" s="72">
        <f t="shared" si="576"/>
        <v>0</v>
      </c>
      <c r="AJ2483" s="73">
        <f t="shared" si="577"/>
        <v>0</v>
      </c>
      <c r="AK2483" s="73">
        <v>0.59410548800096008</v>
      </c>
      <c r="AL2483" s="95">
        <f t="shared" si="578"/>
        <v>0</v>
      </c>
      <c r="AM2483" s="107">
        <v>0</v>
      </c>
      <c r="AN2483" s="98">
        <f t="shared" si="579"/>
        <v>0</v>
      </c>
      <c r="AO2483" s="99" t="e">
        <f>SUMIF([1]Sheet1!$AB:$AB,E2483,[1]Sheet1!$AA:$AA)</f>
        <v>#VALUE!</v>
      </c>
      <c r="AP2483" s="100">
        <f t="shared" si="580"/>
        <v>1</v>
      </c>
      <c r="AQ2483" s="97">
        <f t="shared" si="581"/>
        <v>0</v>
      </c>
      <c r="AR2483" s="100">
        <f t="shared" si="582"/>
        <v>0</v>
      </c>
      <c r="AS2483" s="101">
        <f t="shared" si="583"/>
        <v>1</v>
      </c>
      <c r="AT2483" s="100">
        <v>0.14925084221825036</v>
      </c>
      <c r="AU2483" s="108">
        <f t="shared" si="584"/>
        <v>0</v>
      </c>
    </row>
    <row r="2484" spans="1:47" hidden="1">
      <c r="A2484" s="21">
        <v>44927</v>
      </c>
      <c r="B2484" s="23" t="s">
        <v>13</v>
      </c>
      <c r="C2484" s="23" t="s">
        <v>2186</v>
      </c>
      <c r="D2484" s="23" t="s">
        <v>2217</v>
      </c>
      <c r="E2484" s="23">
        <v>1002050652</v>
      </c>
      <c r="F2484" s="23" t="s">
        <v>15</v>
      </c>
      <c r="G2484" s="23">
        <v>1070924</v>
      </c>
      <c r="H2484" s="37" t="s">
        <v>20</v>
      </c>
      <c r="I2484" s="4" t="s">
        <v>3512</v>
      </c>
      <c r="J2484" s="4" t="s">
        <v>3512</v>
      </c>
      <c r="K2484" s="24" t="s">
        <v>24</v>
      </c>
      <c r="L2484" s="25">
        <v>0</v>
      </c>
      <c r="M2484" s="29">
        <v>0</v>
      </c>
      <c r="N2484" s="29">
        <v>1</v>
      </c>
      <c r="O2484" s="29">
        <v>0</v>
      </c>
      <c r="P2484" s="29">
        <v>0</v>
      </c>
      <c r="Q2484" s="29">
        <v>0</v>
      </c>
      <c r="R2484" s="28">
        <v>0</v>
      </c>
      <c r="S2484" s="28">
        <v>0</v>
      </c>
      <c r="T2484" s="28">
        <v>0</v>
      </c>
      <c r="U2484" s="28">
        <v>0</v>
      </c>
      <c r="V2484" s="29">
        <v>0</v>
      </c>
      <c r="W2484" s="29">
        <v>0</v>
      </c>
      <c r="X2484" s="32">
        <f t="shared" si="570"/>
        <v>0</v>
      </c>
      <c r="Y2484" s="33">
        <f t="shared" si="571"/>
        <v>0</v>
      </c>
      <c r="Z2484" s="33">
        <f t="shared" si="572"/>
        <v>0</v>
      </c>
      <c r="AA2484" s="33">
        <f t="shared" si="573"/>
        <v>0</v>
      </c>
      <c r="AB2484" s="5">
        <v>0</v>
      </c>
      <c r="AC2484" s="6">
        <v>-162.53</v>
      </c>
      <c r="AD2484" s="32">
        <v>1</v>
      </c>
      <c r="AE2484" s="67" t="str">
        <f t="shared" si="574"/>
        <v/>
      </c>
      <c r="AF2484" s="70">
        <f>IF(C2484=Sheet6!$E$3,Sheet6!$E$4,IF('January 2023'!C2484=Sheet6!$F$3,Sheet6!$F$4,IF('January 2023'!C2484=Sheet6!$G$3,Sheet6!$G$4,IF('January 2023'!C2484=Sheet6!$H$3,Sheet6!$H$4,IF('January 2023'!C2484=Sheet6!$I$3,Sheet6!$I$4,IF('January 2023'!C2484=Sheet6!$J$3,Sheet6!$J$4,IF('January 2023'!C2484=Sheet6!$K$3,Sheet6!$K$4,IF('January 2023'!C2484=Sheet6!$L$3,Sheet6!$L$4))))))))</f>
        <v>0.14925084221825036</v>
      </c>
      <c r="AG2484" s="74">
        <f t="shared" si="575"/>
        <v>0</v>
      </c>
      <c r="AH2484" s="71">
        <v>0.8286</v>
      </c>
      <c r="AI2484" s="72">
        <f t="shared" si="576"/>
        <v>0</v>
      </c>
      <c r="AJ2484" s="73">
        <f t="shared" si="577"/>
        <v>0</v>
      </c>
      <c r="AK2484" s="73">
        <v>0.59410548800096008</v>
      </c>
      <c r="AL2484" s="95">
        <f t="shared" si="578"/>
        <v>0</v>
      </c>
      <c r="AM2484" s="107">
        <v>0</v>
      </c>
      <c r="AN2484" s="98">
        <f t="shared" si="579"/>
        <v>0</v>
      </c>
      <c r="AO2484" s="99" t="e">
        <f>SUMIF([1]Sheet1!$AB:$AB,E2484,[1]Sheet1!$AA:$AA)</f>
        <v>#VALUE!</v>
      </c>
      <c r="AP2484" s="100">
        <f t="shared" si="580"/>
        <v>1</v>
      </c>
      <c r="AQ2484" s="97">
        <f t="shared" si="581"/>
        <v>0</v>
      </c>
      <c r="AR2484" s="100">
        <f t="shared" si="582"/>
        <v>0</v>
      </c>
      <c r="AS2484" s="101">
        <f t="shared" si="583"/>
        <v>1</v>
      </c>
      <c r="AT2484" s="100">
        <v>0.14925084221825036</v>
      </c>
      <c r="AU2484" s="108">
        <f t="shared" si="584"/>
        <v>0</v>
      </c>
    </row>
    <row r="2485" spans="1:47" hidden="1">
      <c r="A2485" s="21">
        <v>44927</v>
      </c>
      <c r="B2485" s="23" t="s">
        <v>13</v>
      </c>
      <c r="C2485" s="23" t="s">
        <v>2186</v>
      </c>
      <c r="D2485" s="23" t="s">
        <v>2222</v>
      </c>
      <c r="E2485" s="23">
        <v>1002050765</v>
      </c>
      <c r="F2485" s="23" t="s">
        <v>15</v>
      </c>
      <c r="G2485" s="23">
        <v>1079209</v>
      </c>
      <c r="H2485" s="37" t="s">
        <v>20</v>
      </c>
      <c r="I2485" s="4" t="s">
        <v>3512</v>
      </c>
      <c r="J2485" s="4" t="s">
        <v>3512</v>
      </c>
      <c r="K2485" s="24" t="s">
        <v>24</v>
      </c>
      <c r="L2485" s="25">
        <v>0</v>
      </c>
      <c r="M2485" s="29">
        <v>0</v>
      </c>
      <c r="N2485" s="29">
        <v>0</v>
      </c>
      <c r="O2485" s="29">
        <v>0</v>
      </c>
      <c r="P2485" s="29">
        <v>0</v>
      </c>
      <c r="Q2485" s="29">
        <v>0</v>
      </c>
      <c r="R2485" s="28">
        <v>0</v>
      </c>
      <c r="S2485" s="28">
        <v>0</v>
      </c>
      <c r="T2485" s="28">
        <v>0</v>
      </c>
      <c r="U2485" s="28">
        <v>0</v>
      </c>
      <c r="V2485" s="29">
        <v>0</v>
      </c>
      <c r="W2485" s="29">
        <v>0</v>
      </c>
      <c r="X2485" s="32">
        <f t="shared" si="570"/>
        <v>0</v>
      </c>
      <c r="Y2485" s="33">
        <f t="shared" si="571"/>
        <v>0</v>
      </c>
      <c r="Z2485" s="33">
        <f t="shared" si="572"/>
        <v>0</v>
      </c>
      <c r="AA2485" s="33">
        <f t="shared" si="573"/>
        <v>0</v>
      </c>
      <c r="AB2485" s="5">
        <v>0</v>
      </c>
      <c r="AC2485" s="6">
        <v>114233.9</v>
      </c>
      <c r="AD2485" s="32">
        <v>1</v>
      </c>
      <c r="AE2485" s="67" t="str">
        <f t="shared" si="574"/>
        <v/>
      </c>
      <c r="AF2485" s="70">
        <f>IF(C2485=Sheet6!$E$3,Sheet6!$E$4,IF('January 2023'!C2485=Sheet6!$F$3,Sheet6!$F$4,IF('January 2023'!C2485=Sheet6!$G$3,Sheet6!$G$4,IF('January 2023'!C2485=Sheet6!$H$3,Sheet6!$H$4,IF('January 2023'!C2485=Sheet6!$I$3,Sheet6!$I$4,IF('January 2023'!C2485=Sheet6!$J$3,Sheet6!$J$4,IF('January 2023'!C2485=Sheet6!$K$3,Sheet6!$K$4,IF('January 2023'!C2485=Sheet6!$L$3,Sheet6!$L$4))))))))</f>
        <v>0.14925084221825036</v>
      </c>
      <c r="AG2485" s="74">
        <f t="shared" si="575"/>
        <v>0</v>
      </c>
      <c r="AH2485" s="71">
        <v>0.8286</v>
      </c>
      <c r="AI2485" s="72">
        <f t="shared" si="576"/>
        <v>0</v>
      </c>
      <c r="AJ2485" s="73">
        <f t="shared" si="577"/>
        <v>0</v>
      </c>
      <c r="AK2485" s="73">
        <v>0.59410548800096008</v>
      </c>
      <c r="AL2485" s="95">
        <f t="shared" si="578"/>
        <v>0</v>
      </c>
      <c r="AM2485" s="107">
        <v>0</v>
      </c>
      <c r="AN2485" s="98">
        <f t="shared" si="579"/>
        <v>0</v>
      </c>
      <c r="AO2485" s="99" t="e">
        <f>SUMIF([1]Sheet1!$AB:$AB,E2485,[1]Sheet1!$AA:$AA)</f>
        <v>#VALUE!</v>
      </c>
      <c r="AP2485" s="100">
        <f t="shared" si="580"/>
        <v>1</v>
      </c>
      <c r="AQ2485" s="97">
        <f t="shared" si="581"/>
        <v>0</v>
      </c>
      <c r="AR2485" s="100">
        <f t="shared" si="582"/>
        <v>0</v>
      </c>
      <c r="AS2485" s="101">
        <f t="shared" si="583"/>
        <v>1</v>
      </c>
      <c r="AT2485" s="100">
        <v>0.14925084221825036</v>
      </c>
      <c r="AU2485" s="108">
        <f t="shared" si="584"/>
        <v>0</v>
      </c>
    </row>
    <row r="2486" spans="1:47" hidden="1">
      <c r="A2486" s="21">
        <v>44927</v>
      </c>
      <c r="B2486" s="23" t="s">
        <v>13</v>
      </c>
      <c r="C2486" s="23" t="s">
        <v>2186</v>
      </c>
      <c r="D2486" s="23" t="s">
        <v>2209</v>
      </c>
      <c r="E2486" s="23">
        <v>1002050781</v>
      </c>
      <c r="F2486" s="23" t="s">
        <v>15</v>
      </c>
      <c r="G2486" s="23">
        <v>1070920</v>
      </c>
      <c r="H2486" s="37" t="s">
        <v>20</v>
      </c>
      <c r="I2486" s="4" t="s">
        <v>3512</v>
      </c>
      <c r="J2486" s="4" t="s">
        <v>3512</v>
      </c>
      <c r="K2486" s="24" t="s">
        <v>24</v>
      </c>
      <c r="L2486" s="25">
        <v>0</v>
      </c>
      <c r="M2486" s="29">
        <v>0</v>
      </c>
      <c r="N2486" s="29">
        <v>1</v>
      </c>
      <c r="O2486" s="29">
        <v>0</v>
      </c>
      <c r="P2486" s="29">
        <v>0</v>
      </c>
      <c r="Q2486" s="29">
        <v>0</v>
      </c>
      <c r="R2486" s="28">
        <v>0</v>
      </c>
      <c r="S2486" s="28">
        <v>0</v>
      </c>
      <c r="T2486" s="28">
        <v>0</v>
      </c>
      <c r="U2486" s="28">
        <v>0</v>
      </c>
      <c r="V2486" s="29">
        <v>0</v>
      </c>
      <c r="W2486" s="29">
        <v>0</v>
      </c>
      <c r="X2486" s="32">
        <f t="shared" si="570"/>
        <v>0</v>
      </c>
      <c r="Y2486" s="33">
        <f t="shared" si="571"/>
        <v>0</v>
      </c>
      <c r="Z2486" s="33">
        <f t="shared" si="572"/>
        <v>0</v>
      </c>
      <c r="AA2486" s="33">
        <f t="shared" si="573"/>
        <v>0</v>
      </c>
      <c r="AB2486" s="5">
        <v>0</v>
      </c>
      <c r="AC2486" s="6">
        <v>56895.19</v>
      </c>
      <c r="AD2486" s="32">
        <v>1</v>
      </c>
      <c r="AE2486" s="67" t="str">
        <f t="shared" si="574"/>
        <v/>
      </c>
      <c r="AF2486" s="70">
        <f>IF(C2486=Sheet6!$E$3,Sheet6!$E$4,IF('January 2023'!C2486=Sheet6!$F$3,Sheet6!$F$4,IF('January 2023'!C2486=Sheet6!$G$3,Sheet6!$G$4,IF('January 2023'!C2486=Sheet6!$H$3,Sheet6!$H$4,IF('January 2023'!C2486=Sheet6!$I$3,Sheet6!$I$4,IF('January 2023'!C2486=Sheet6!$J$3,Sheet6!$J$4,IF('January 2023'!C2486=Sheet6!$K$3,Sheet6!$K$4,IF('January 2023'!C2486=Sheet6!$L$3,Sheet6!$L$4))))))))</f>
        <v>0.14925084221825036</v>
      </c>
      <c r="AG2486" s="74">
        <f t="shared" si="575"/>
        <v>0</v>
      </c>
      <c r="AH2486" s="71">
        <v>0.8286</v>
      </c>
      <c r="AI2486" s="72">
        <f t="shared" si="576"/>
        <v>0</v>
      </c>
      <c r="AJ2486" s="73">
        <f t="shared" si="577"/>
        <v>0</v>
      </c>
      <c r="AK2486" s="73">
        <v>0.59410548800096008</v>
      </c>
      <c r="AL2486" s="95">
        <f t="shared" si="578"/>
        <v>0</v>
      </c>
      <c r="AM2486" s="107">
        <v>0</v>
      </c>
      <c r="AN2486" s="98">
        <f t="shared" si="579"/>
        <v>0</v>
      </c>
      <c r="AO2486" s="99" t="e">
        <f>SUMIF([1]Sheet1!$AB:$AB,E2486,[1]Sheet1!$AA:$AA)</f>
        <v>#VALUE!</v>
      </c>
      <c r="AP2486" s="100">
        <f t="shared" si="580"/>
        <v>1</v>
      </c>
      <c r="AQ2486" s="97">
        <f t="shared" si="581"/>
        <v>0</v>
      </c>
      <c r="AR2486" s="100">
        <f t="shared" si="582"/>
        <v>0</v>
      </c>
      <c r="AS2486" s="101">
        <f t="shared" si="583"/>
        <v>1</v>
      </c>
      <c r="AT2486" s="100">
        <v>0.14925084221825036</v>
      </c>
      <c r="AU2486" s="108">
        <f t="shared" si="584"/>
        <v>0</v>
      </c>
    </row>
    <row r="2487" spans="1:47" hidden="1">
      <c r="A2487" s="21">
        <v>44927</v>
      </c>
      <c r="B2487" s="23" t="s">
        <v>13</v>
      </c>
      <c r="C2487" s="23" t="s">
        <v>2186</v>
      </c>
      <c r="D2487" s="23" t="s">
        <v>2208</v>
      </c>
      <c r="E2487" s="23">
        <v>1002050782</v>
      </c>
      <c r="F2487" s="23" t="s">
        <v>15</v>
      </c>
      <c r="G2487" s="23">
        <v>1070920</v>
      </c>
      <c r="H2487" s="37" t="s">
        <v>20</v>
      </c>
      <c r="I2487" s="4" t="s">
        <v>3512</v>
      </c>
      <c r="J2487" s="4" t="s">
        <v>3512</v>
      </c>
      <c r="K2487" s="24" t="s">
        <v>24</v>
      </c>
      <c r="L2487" s="25">
        <v>0</v>
      </c>
      <c r="M2487" s="29">
        <v>0</v>
      </c>
      <c r="N2487" s="29">
        <v>1</v>
      </c>
      <c r="O2487" s="29">
        <v>0</v>
      </c>
      <c r="P2487" s="29">
        <v>0</v>
      </c>
      <c r="Q2487" s="29">
        <v>0</v>
      </c>
      <c r="R2487" s="28">
        <v>0</v>
      </c>
      <c r="S2487" s="28">
        <v>0</v>
      </c>
      <c r="T2487" s="28">
        <v>0</v>
      </c>
      <c r="U2487" s="28">
        <v>0</v>
      </c>
      <c r="V2487" s="29">
        <v>0</v>
      </c>
      <c r="W2487" s="29">
        <v>0</v>
      </c>
      <c r="X2487" s="32">
        <f t="shared" si="570"/>
        <v>0</v>
      </c>
      <c r="Y2487" s="33">
        <f t="shared" si="571"/>
        <v>0</v>
      </c>
      <c r="Z2487" s="33">
        <f t="shared" si="572"/>
        <v>0</v>
      </c>
      <c r="AA2487" s="33">
        <f t="shared" si="573"/>
        <v>0</v>
      </c>
      <c r="AB2487" s="5">
        <v>0</v>
      </c>
      <c r="AC2487" s="6">
        <v>277602.52</v>
      </c>
      <c r="AD2487" s="32">
        <v>1</v>
      </c>
      <c r="AE2487" s="67" t="str">
        <f t="shared" si="574"/>
        <v/>
      </c>
      <c r="AF2487" s="70">
        <f>IF(C2487=Sheet6!$E$3,Sheet6!$E$4,IF('January 2023'!C2487=Sheet6!$F$3,Sheet6!$F$4,IF('January 2023'!C2487=Sheet6!$G$3,Sheet6!$G$4,IF('January 2023'!C2487=Sheet6!$H$3,Sheet6!$H$4,IF('January 2023'!C2487=Sheet6!$I$3,Sheet6!$I$4,IF('January 2023'!C2487=Sheet6!$J$3,Sheet6!$J$4,IF('January 2023'!C2487=Sheet6!$K$3,Sheet6!$K$4,IF('January 2023'!C2487=Sheet6!$L$3,Sheet6!$L$4))))))))</f>
        <v>0.14925084221825036</v>
      </c>
      <c r="AG2487" s="74">
        <f t="shared" si="575"/>
        <v>0</v>
      </c>
      <c r="AH2487" s="71">
        <v>0.8286</v>
      </c>
      <c r="AI2487" s="72">
        <f t="shared" si="576"/>
        <v>0</v>
      </c>
      <c r="AJ2487" s="73">
        <f t="shared" si="577"/>
        <v>0</v>
      </c>
      <c r="AK2487" s="73">
        <v>0.59410548800096008</v>
      </c>
      <c r="AL2487" s="95">
        <f t="shared" si="578"/>
        <v>0</v>
      </c>
      <c r="AM2487" s="107">
        <v>0</v>
      </c>
      <c r="AN2487" s="98">
        <f t="shared" si="579"/>
        <v>0</v>
      </c>
      <c r="AO2487" s="99" t="e">
        <f>SUMIF([1]Sheet1!$AB:$AB,E2487,[1]Sheet1!$AA:$AA)</f>
        <v>#VALUE!</v>
      </c>
      <c r="AP2487" s="100">
        <f t="shared" si="580"/>
        <v>1</v>
      </c>
      <c r="AQ2487" s="97">
        <f t="shared" si="581"/>
        <v>0</v>
      </c>
      <c r="AR2487" s="100">
        <f t="shared" si="582"/>
        <v>0</v>
      </c>
      <c r="AS2487" s="101">
        <f t="shared" si="583"/>
        <v>1</v>
      </c>
      <c r="AT2487" s="100">
        <v>0.14925084221825036</v>
      </c>
      <c r="AU2487" s="108">
        <f t="shared" si="584"/>
        <v>0</v>
      </c>
    </row>
    <row r="2488" spans="1:47" hidden="1">
      <c r="A2488" s="21">
        <v>44927</v>
      </c>
      <c r="B2488" s="23" t="s">
        <v>13</v>
      </c>
      <c r="C2488" s="23" t="s">
        <v>2186</v>
      </c>
      <c r="D2488" s="23" t="s">
        <v>2216</v>
      </c>
      <c r="E2488" s="23">
        <v>1002106413</v>
      </c>
      <c r="F2488" s="23" t="s">
        <v>15</v>
      </c>
      <c r="G2488" s="23">
        <v>1070924</v>
      </c>
      <c r="H2488" s="37" t="s">
        <v>20</v>
      </c>
      <c r="I2488" s="4" t="s">
        <v>3512</v>
      </c>
      <c r="J2488" s="4" t="s">
        <v>3512</v>
      </c>
      <c r="K2488" s="24" t="s">
        <v>24</v>
      </c>
      <c r="L2488" s="25">
        <v>0</v>
      </c>
      <c r="M2488" s="29">
        <v>0</v>
      </c>
      <c r="N2488" s="29">
        <v>0</v>
      </c>
      <c r="O2488" s="29">
        <v>0</v>
      </c>
      <c r="P2488" s="29">
        <v>0</v>
      </c>
      <c r="Q2488" s="29">
        <v>0</v>
      </c>
      <c r="R2488" s="28">
        <v>0</v>
      </c>
      <c r="S2488" s="28">
        <v>0</v>
      </c>
      <c r="T2488" s="28">
        <v>0</v>
      </c>
      <c r="U2488" s="28">
        <v>0</v>
      </c>
      <c r="V2488" s="29">
        <v>0</v>
      </c>
      <c r="W2488" s="29">
        <v>0</v>
      </c>
      <c r="X2488" s="32">
        <f t="shared" si="570"/>
        <v>0</v>
      </c>
      <c r="Y2488" s="33">
        <f t="shared" si="571"/>
        <v>0</v>
      </c>
      <c r="Z2488" s="33">
        <f t="shared" si="572"/>
        <v>0</v>
      </c>
      <c r="AA2488" s="33">
        <f t="shared" si="573"/>
        <v>0</v>
      </c>
      <c r="AB2488" s="5">
        <v>0</v>
      </c>
      <c r="AC2488" s="6">
        <v>522580.13</v>
      </c>
      <c r="AD2488" s="32">
        <v>1</v>
      </c>
      <c r="AE2488" s="67" t="str">
        <f t="shared" si="574"/>
        <v/>
      </c>
      <c r="AF2488" s="70">
        <f>IF(C2488=Sheet6!$E$3,Sheet6!$E$4,IF('January 2023'!C2488=Sheet6!$F$3,Sheet6!$F$4,IF('January 2023'!C2488=Sheet6!$G$3,Sheet6!$G$4,IF('January 2023'!C2488=Sheet6!$H$3,Sheet6!$H$4,IF('January 2023'!C2488=Sheet6!$I$3,Sheet6!$I$4,IF('January 2023'!C2488=Sheet6!$J$3,Sheet6!$J$4,IF('January 2023'!C2488=Sheet6!$K$3,Sheet6!$K$4,IF('January 2023'!C2488=Sheet6!$L$3,Sheet6!$L$4))))))))</f>
        <v>0.14925084221825036</v>
      </c>
      <c r="AG2488" s="74">
        <f t="shared" si="575"/>
        <v>0</v>
      </c>
      <c r="AH2488" s="71">
        <v>0.8286</v>
      </c>
      <c r="AI2488" s="72">
        <f t="shared" si="576"/>
        <v>0</v>
      </c>
      <c r="AJ2488" s="73">
        <f t="shared" si="577"/>
        <v>0</v>
      </c>
      <c r="AK2488" s="73">
        <v>0.59410548800096008</v>
      </c>
      <c r="AL2488" s="95">
        <f t="shared" si="578"/>
        <v>0</v>
      </c>
      <c r="AM2488" s="107">
        <v>0</v>
      </c>
      <c r="AN2488" s="98">
        <f t="shared" si="579"/>
        <v>0</v>
      </c>
      <c r="AO2488" s="99" t="e">
        <f>SUMIF([1]Sheet1!$AB:$AB,E2488,[1]Sheet1!$AA:$AA)</f>
        <v>#VALUE!</v>
      </c>
      <c r="AP2488" s="100">
        <f t="shared" si="580"/>
        <v>1</v>
      </c>
      <c r="AQ2488" s="97">
        <f t="shared" si="581"/>
        <v>0</v>
      </c>
      <c r="AR2488" s="100">
        <f t="shared" si="582"/>
        <v>0</v>
      </c>
      <c r="AS2488" s="101">
        <f t="shared" si="583"/>
        <v>1</v>
      </c>
      <c r="AT2488" s="100">
        <v>0.14925084221825036</v>
      </c>
      <c r="AU2488" s="108">
        <f t="shared" si="584"/>
        <v>0</v>
      </c>
    </row>
    <row r="2489" spans="1:47" hidden="1">
      <c r="A2489" s="21">
        <v>44927</v>
      </c>
      <c r="B2489" s="22" t="s">
        <v>13</v>
      </c>
      <c r="C2489" s="22" t="s">
        <v>2186</v>
      </c>
      <c r="D2489" s="22" t="s">
        <v>2206</v>
      </c>
      <c r="E2489" s="22">
        <v>1002907154</v>
      </c>
      <c r="F2489" s="23" t="s">
        <v>15</v>
      </c>
      <c r="G2489" s="22">
        <v>1070916</v>
      </c>
      <c r="H2489" s="36" t="s">
        <v>20</v>
      </c>
      <c r="I2489" s="4" t="s">
        <v>3512</v>
      </c>
      <c r="J2489" s="4" t="s">
        <v>3512</v>
      </c>
      <c r="K2489" s="24" t="s">
        <v>24</v>
      </c>
      <c r="L2489" s="25">
        <v>0</v>
      </c>
      <c r="M2489" s="26">
        <v>0</v>
      </c>
      <c r="N2489" s="26">
        <v>0</v>
      </c>
      <c r="O2489" s="26">
        <v>0</v>
      </c>
      <c r="P2489" s="26">
        <v>0</v>
      </c>
      <c r="Q2489" s="26">
        <v>0</v>
      </c>
      <c r="R2489" s="27">
        <v>0</v>
      </c>
      <c r="S2489" s="27">
        <v>0</v>
      </c>
      <c r="T2489" s="28">
        <v>0</v>
      </c>
      <c r="U2489" s="27">
        <v>0</v>
      </c>
      <c r="V2489" s="29">
        <v>0</v>
      </c>
      <c r="W2489" s="26">
        <v>0</v>
      </c>
      <c r="X2489" s="30">
        <f t="shared" si="570"/>
        <v>0</v>
      </c>
      <c r="Y2489" s="31">
        <f t="shared" si="571"/>
        <v>0</v>
      </c>
      <c r="Z2489" s="31">
        <f t="shared" si="572"/>
        <v>0</v>
      </c>
      <c r="AA2489" s="31">
        <f t="shared" si="573"/>
        <v>0</v>
      </c>
      <c r="AB2489" s="5">
        <v>0</v>
      </c>
      <c r="AC2489" s="6">
        <v>318732.59000000003</v>
      </c>
      <c r="AD2489" s="30">
        <v>1</v>
      </c>
      <c r="AE2489" s="67" t="str">
        <f t="shared" si="574"/>
        <v/>
      </c>
      <c r="AF2489" s="70">
        <f>IF(C2489=Sheet6!$E$3,Sheet6!$E$4,IF('January 2023'!C2489=Sheet6!$F$3,Sheet6!$F$4,IF('January 2023'!C2489=Sheet6!$G$3,Sheet6!$G$4,IF('January 2023'!C2489=Sheet6!$H$3,Sheet6!$H$4,IF('January 2023'!C2489=Sheet6!$I$3,Sheet6!$I$4,IF('January 2023'!C2489=Sheet6!$J$3,Sheet6!$J$4,IF('January 2023'!C2489=Sheet6!$K$3,Sheet6!$K$4,IF('January 2023'!C2489=Sheet6!$L$3,Sheet6!$L$4))))))))</f>
        <v>0.14925084221825036</v>
      </c>
      <c r="AG2489" s="74">
        <f t="shared" si="575"/>
        <v>0</v>
      </c>
      <c r="AH2489" s="71">
        <v>0.8286</v>
      </c>
      <c r="AI2489" s="72">
        <f t="shared" si="576"/>
        <v>0</v>
      </c>
      <c r="AJ2489" s="73">
        <f t="shared" si="577"/>
        <v>0</v>
      </c>
      <c r="AK2489" s="73">
        <v>0.59410548800096008</v>
      </c>
      <c r="AL2489" s="95">
        <f t="shared" si="578"/>
        <v>0</v>
      </c>
      <c r="AM2489" s="107">
        <v>0</v>
      </c>
      <c r="AN2489" s="98">
        <f t="shared" si="579"/>
        <v>0</v>
      </c>
      <c r="AO2489" s="99" t="e">
        <f>SUMIF([1]Sheet1!$AB:$AB,E2489,[1]Sheet1!$AA:$AA)</f>
        <v>#VALUE!</v>
      </c>
      <c r="AP2489" s="100">
        <f t="shared" si="580"/>
        <v>1</v>
      </c>
      <c r="AQ2489" s="97">
        <f t="shared" si="581"/>
        <v>0</v>
      </c>
      <c r="AR2489" s="100">
        <f t="shared" si="582"/>
        <v>0</v>
      </c>
      <c r="AS2489" s="101">
        <f t="shared" si="583"/>
        <v>1</v>
      </c>
      <c r="AT2489" s="100">
        <v>0.14925084221825036</v>
      </c>
      <c r="AU2489" s="108">
        <f t="shared" si="584"/>
        <v>0</v>
      </c>
    </row>
    <row r="2490" spans="1:47" hidden="1">
      <c r="A2490" s="21">
        <v>44927</v>
      </c>
      <c r="B2490" s="23" t="s">
        <v>13</v>
      </c>
      <c r="C2490" s="23" t="s">
        <v>2186</v>
      </c>
      <c r="D2490" s="23" t="s">
        <v>2215</v>
      </c>
      <c r="E2490" s="23">
        <v>1003201912</v>
      </c>
      <c r="F2490" s="23" t="s">
        <v>15</v>
      </c>
      <c r="G2490" s="23">
        <v>1070924</v>
      </c>
      <c r="H2490" s="37" t="s">
        <v>20</v>
      </c>
      <c r="I2490" s="4" t="s">
        <v>3512</v>
      </c>
      <c r="J2490" s="4" t="s">
        <v>3512</v>
      </c>
      <c r="K2490" s="24" t="s">
        <v>24</v>
      </c>
      <c r="L2490" s="25">
        <v>0</v>
      </c>
      <c r="M2490" s="29">
        <v>1</v>
      </c>
      <c r="N2490" s="29">
        <v>0</v>
      </c>
      <c r="O2490" s="29">
        <v>0</v>
      </c>
      <c r="P2490" s="29">
        <v>15146</v>
      </c>
      <c r="Q2490" s="29">
        <v>0</v>
      </c>
      <c r="R2490" s="28">
        <v>969705.67</v>
      </c>
      <c r="S2490" s="28">
        <v>0</v>
      </c>
      <c r="T2490" s="28">
        <v>0</v>
      </c>
      <c r="U2490" s="28">
        <v>0</v>
      </c>
      <c r="V2490" s="29">
        <v>0</v>
      </c>
      <c r="W2490" s="29">
        <v>0</v>
      </c>
      <c r="X2490" s="32">
        <f t="shared" si="570"/>
        <v>1</v>
      </c>
      <c r="Y2490" s="33">
        <f t="shared" si="571"/>
        <v>15146</v>
      </c>
      <c r="Z2490" s="33">
        <f t="shared" si="572"/>
        <v>969705.67</v>
      </c>
      <c r="AA2490" s="33">
        <f t="shared" si="573"/>
        <v>0</v>
      </c>
      <c r="AB2490" s="5">
        <v>0</v>
      </c>
      <c r="AC2490" s="6">
        <v>2061507.65</v>
      </c>
      <c r="AD2490" s="32">
        <v>0</v>
      </c>
      <c r="AE2490" s="67">
        <f t="shared" si="574"/>
        <v>0</v>
      </c>
      <c r="AF2490" s="70">
        <f>IF(C2490=Sheet6!$E$3,Sheet6!$E$4,IF('January 2023'!C2490=Sheet6!$F$3,Sheet6!$F$4,IF('January 2023'!C2490=Sheet6!$G$3,Sheet6!$G$4,IF('January 2023'!C2490=Sheet6!$H$3,Sheet6!$H$4,IF('January 2023'!C2490=Sheet6!$I$3,Sheet6!$I$4,IF('January 2023'!C2490=Sheet6!$J$3,Sheet6!$J$4,IF('January 2023'!C2490=Sheet6!$K$3,Sheet6!$K$4,IF('January 2023'!C2490=Sheet6!$L$3,Sheet6!$L$4))))))))</f>
        <v>0.14925084221825036</v>
      </c>
      <c r="AG2490" s="74">
        <f t="shared" si="575"/>
        <v>0</v>
      </c>
      <c r="AH2490" s="71">
        <v>0.8286</v>
      </c>
      <c r="AI2490" s="72">
        <f t="shared" si="576"/>
        <v>0</v>
      </c>
      <c r="AJ2490" s="73">
        <f t="shared" si="577"/>
        <v>0</v>
      </c>
      <c r="AK2490" s="73">
        <v>0.59410548800096008</v>
      </c>
      <c r="AL2490" s="95">
        <f t="shared" si="578"/>
        <v>0</v>
      </c>
      <c r="AM2490" s="107">
        <v>0</v>
      </c>
      <c r="AN2490" s="98">
        <f t="shared" si="579"/>
        <v>0</v>
      </c>
      <c r="AO2490" s="99" t="e">
        <f>SUMIF([1]Sheet1!$AB:$AB,E2490,[1]Sheet1!$AA:$AA)</f>
        <v>#VALUE!</v>
      </c>
      <c r="AP2490" s="100">
        <f t="shared" si="580"/>
        <v>1</v>
      </c>
      <c r="AQ2490" s="97">
        <f t="shared" si="581"/>
        <v>0</v>
      </c>
      <c r="AR2490" s="100">
        <f t="shared" si="582"/>
        <v>0</v>
      </c>
      <c r="AS2490" s="101">
        <f t="shared" si="583"/>
        <v>1</v>
      </c>
      <c r="AT2490" s="100">
        <v>0.14925084221825036</v>
      </c>
      <c r="AU2490" s="108">
        <f t="shared" si="584"/>
        <v>0</v>
      </c>
    </row>
    <row r="2491" spans="1:47" hidden="1">
      <c r="A2491" s="21">
        <v>44927</v>
      </c>
      <c r="B2491" s="23" t="s">
        <v>13</v>
      </c>
      <c r="C2491" s="23" t="s">
        <v>2186</v>
      </c>
      <c r="D2491" s="23" t="s">
        <v>2214</v>
      </c>
      <c r="E2491" s="23">
        <v>1003738044</v>
      </c>
      <c r="F2491" s="23" t="s">
        <v>15</v>
      </c>
      <c r="G2491" s="23">
        <v>1070924</v>
      </c>
      <c r="H2491" s="37" t="s">
        <v>20</v>
      </c>
      <c r="I2491" s="4" t="s">
        <v>3512</v>
      </c>
      <c r="J2491" s="4" t="s">
        <v>3512</v>
      </c>
      <c r="K2491" s="24" t="s">
        <v>24</v>
      </c>
      <c r="L2491" s="25">
        <v>0</v>
      </c>
      <c r="M2491" s="29">
        <v>0</v>
      </c>
      <c r="N2491" s="29">
        <v>1</v>
      </c>
      <c r="O2491" s="29">
        <v>0</v>
      </c>
      <c r="P2491" s="29">
        <v>0</v>
      </c>
      <c r="Q2491" s="29">
        <v>0</v>
      </c>
      <c r="R2491" s="28">
        <v>0</v>
      </c>
      <c r="S2491" s="28">
        <v>0</v>
      </c>
      <c r="T2491" s="28">
        <v>0</v>
      </c>
      <c r="U2491" s="28">
        <v>0</v>
      </c>
      <c r="V2491" s="29">
        <v>0</v>
      </c>
      <c r="W2491" s="29">
        <v>0</v>
      </c>
      <c r="X2491" s="32">
        <f t="shared" si="570"/>
        <v>0</v>
      </c>
      <c r="Y2491" s="33">
        <f t="shared" si="571"/>
        <v>0</v>
      </c>
      <c r="Z2491" s="33">
        <f t="shared" si="572"/>
        <v>0</v>
      </c>
      <c r="AA2491" s="33">
        <f t="shared" si="573"/>
        <v>0</v>
      </c>
      <c r="AB2491" s="5">
        <v>0</v>
      </c>
      <c r="AC2491" s="6">
        <v>1290588.23</v>
      </c>
      <c r="AD2491" s="32">
        <v>1</v>
      </c>
      <c r="AE2491" s="67" t="str">
        <f t="shared" si="574"/>
        <v/>
      </c>
      <c r="AF2491" s="70">
        <f>IF(C2491=Sheet6!$E$3,Sheet6!$E$4,IF('January 2023'!C2491=Sheet6!$F$3,Sheet6!$F$4,IF('January 2023'!C2491=Sheet6!$G$3,Sheet6!$G$4,IF('January 2023'!C2491=Sheet6!$H$3,Sheet6!$H$4,IF('January 2023'!C2491=Sheet6!$I$3,Sheet6!$I$4,IF('January 2023'!C2491=Sheet6!$J$3,Sheet6!$J$4,IF('January 2023'!C2491=Sheet6!$K$3,Sheet6!$K$4,IF('January 2023'!C2491=Sheet6!$L$3,Sheet6!$L$4))))))))</f>
        <v>0.14925084221825036</v>
      </c>
      <c r="AG2491" s="74">
        <f t="shared" si="575"/>
        <v>0</v>
      </c>
      <c r="AH2491" s="71">
        <v>0.8286</v>
      </c>
      <c r="AI2491" s="72">
        <f t="shared" si="576"/>
        <v>0</v>
      </c>
      <c r="AJ2491" s="73">
        <f t="shared" si="577"/>
        <v>0</v>
      </c>
      <c r="AK2491" s="73">
        <v>0.59410548800096008</v>
      </c>
      <c r="AL2491" s="95">
        <f t="shared" si="578"/>
        <v>0</v>
      </c>
      <c r="AM2491" s="107">
        <v>0</v>
      </c>
      <c r="AN2491" s="98">
        <f t="shared" si="579"/>
        <v>0</v>
      </c>
      <c r="AO2491" s="99" t="e">
        <f>SUMIF([1]Sheet1!$AB:$AB,E2491,[1]Sheet1!$AA:$AA)</f>
        <v>#VALUE!</v>
      </c>
      <c r="AP2491" s="100">
        <f t="shared" si="580"/>
        <v>1</v>
      </c>
      <c r="AQ2491" s="97">
        <f t="shared" si="581"/>
        <v>0</v>
      </c>
      <c r="AR2491" s="100">
        <f t="shared" si="582"/>
        <v>0</v>
      </c>
      <c r="AS2491" s="101">
        <f t="shared" si="583"/>
        <v>1</v>
      </c>
      <c r="AT2491" s="100">
        <v>0.14925084221825036</v>
      </c>
      <c r="AU2491" s="108">
        <f t="shared" si="584"/>
        <v>0</v>
      </c>
    </row>
    <row r="2492" spans="1:47" hidden="1">
      <c r="A2492" s="21">
        <v>44927</v>
      </c>
      <c r="B2492" s="23" t="s">
        <v>13</v>
      </c>
      <c r="C2492" s="23" t="s">
        <v>2186</v>
      </c>
      <c r="D2492" s="23" t="s">
        <v>2212</v>
      </c>
      <c r="E2492" s="23">
        <v>1004670544</v>
      </c>
      <c r="F2492" s="23" t="s">
        <v>15</v>
      </c>
      <c r="G2492" s="23">
        <v>1070924</v>
      </c>
      <c r="H2492" s="37" t="s">
        <v>20</v>
      </c>
      <c r="I2492" s="4" t="s">
        <v>3512</v>
      </c>
      <c r="J2492" s="4" t="s">
        <v>3512</v>
      </c>
      <c r="K2492" s="24" t="s">
        <v>24</v>
      </c>
      <c r="L2492" s="25">
        <v>0</v>
      </c>
      <c r="M2492" s="29">
        <v>0</v>
      </c>
      <c r="N2492" s="29">
        <v>1</v>
      </c>
      <c r="O2492" s="29">
        <v>0</v>
      </c>
      <c r="P2492" s="29">
        <v>0</v>
      </c>
      <c r="Q2492" s="29">
        <v>0</v>
      </c>
      <c r="R2492" s="28">
        <v>0</v>
      </c>
      <c r="S2492" s="28">
        <v>0</v>
      </c>
      <c r="T2492" s="28">
        <v>0</v>
      </c>
      <c r="U2492" s="28">
        <v>0</v>
      </c>
      <c r="V2492" s="29">
        <v>0</v>
      </c>
      <c r="W2492" s="29">
        <v>0</v>
      </c>
      <c r="X2492" s="32">
        <f t="shared" si="570"/>
        <v>0</v>
      </c>
      <c r="Y2492" s="33">
        <f t="shared" si="571"/>
        <v>0</v>
      </c>
      <c r="Z2492" s="33">
        <f t="shared" si="572"/>
        <v>0</v>
      </c>
      <c r="AA2492" s="33">
        <f t="shared" si="573"/>
        <v>0</v>
      </c>
      <c r="AB2492" s="5">
        <v>0</v>
      </c>
      <c r="AC2492" s="6">
        <v>1931188.91</v>
      </c>
      <c r="AD2492" s="32">
        <v>1</v>
      </c>
      <c r="AE2492" s="67" t="str">
        <f t="shared" si="574"/>
        <v/>
      </c>
      <c r="AF2492" s="70">
        <f>IF(C2492=Sheet6!$E$3,Sheet6!$E$4,IF('January 2023'!C2492=Sheet6!$F$3,Sheet6!$F$4,IF('January 2023'!C2492=Sheet6!$G$3,Sheet6!$G$4,IF('January 2023'!C2492=Sheet6!$H$3,Sheet6!$H$4,IF('January 2023'!C2492=Sheet6!$I$3,Sheet6!$I$4,IF('January 2023'!C2492=Sheet6!$J$3,Sheet6!$J$4,IF('January 2023'!C2492=Sheet6!$K$3,Sheet6!$K$4,IF('January 2023'!C2492=Sheet6!$L$3,Sheet6!$L$4))))))))</f>
        <v>0.14925084221825036</v>
      </c>
      <c r="AG2492" s="74">
        <f t="shared" si="575"/>
        <v>0</v>
      </c>
      <c r="AH2492" s="71">
        <v>0.8286</v>
      </c>
      <c r="AI2492" s="72">
        <f t="shared" si="576"/>
        <v>0</v>
      </c>
      <c r="AJ2492" s="73">
        <f t="shared" si="577"/>
        <v>0</v>
      </c>
      <c r="AK2492" s="73">
        <v>0.59410548800096008</v>
      </c>
      <c r="AL2492" s="95">
        <f t="shared" si="578"/>
        <v>0</v>
      </c>
      <c r="AM2492" s="107">
        <v>0</v>
      </c>
      <c r="AN2492" s="98">
        <f t="shared" si="579"/>
        <v>0</v>
      </c>
      <c r="AO2492" s="99" t="e">
        <f>SUMIF([1]Sheet1!$AB:$AB,E2492,[1]Sheet1!$AA:$AA)</f>
        <v>#VALUE!</v>
      </c>
      <c r="AP2492" s="100">
        <f t="shared" si="580"/>
        <v>1</v>
      </c>
      <c r="AQ2492" s="97">
        <f t="shared" si="581"/>
        <v>0</v>
      </c>
      <c r="AR2492" s="100">
        <f t="shared" si="582"/>
        <v>0</v>
      </c>
      <c r="AS2492" s="101">
        <f t="shared" si="583"/>
        <v>1</v>
      </c>
      <c r="AT2492" s="100">
        <v>0.14925084221825036</v>
      </c>
      <c r="AU2492" s="108">
        <f t="shared" si="584"/>
        <v>0</v>
      </c>
    </row>
    <row r="2493" spans="1:47" hidden="1">
      <c r="A2493" s="21">
        <v>44927</v>
      </c>
      <c r="B2493" s="23" t="s">
        <v>13</v>
      </c>
      <c r="C2493" s="23" t="s">
        <v>2186</v>
      </c>
      <c r="D2493" s="23" t="s">
        <v>2231</v>
      </c>
      <c r="E2493" s="23">
        <v>1002049572</v>
      </c>
      <c r="F2493" s="23" t="s">
        <v>15</v>
      </c>
      <c r="G2493" s="23">
        <v>1079209</v>
      </c>
      <c r="H2493" s="37" t="s">
        <v>20</v>
      </c>
      <c r="I2493" s="4" t="s">
        <v>3512</v>
      </c>
      <c r="J2493" s="4" t="s">
        <v>3512</v>
      </c>
      <c r="K2493" s="24">
        <v>310240</v>
      </c>
      <c r="L2493" s="24">
        <v>310240</v>
      </c>
      <c r="M2493" s="29">
        <v>1</v>
      </c>
      <c r="N2493" s="29">
        <v>1</v>
      </c>
      <c r="O2493" s="29">
        <v>0</v>
      </c>
      <c r="P2493" s="29">
        <v>310240</v>
      </c>
      <c r="Q2493" s="29">
        <v>0</v>
      </c>
      <c r="R2493" s="28">
        <v>22057250.870000001</v>
      </c>
      <c r="S2493" s="28">
        <v>0</v>
      </c>
      <c r="T2493" s="28">
        <v>22057250.870000001</v>
      </c>
      <c r="U2493" s="28">
        <v>0</v>
      </c>
      <c r="V2493" s="29">
        <v>1</v>
      </c>
      <c r="W2493" s="29">
        <v>0</v>
      </c>
      <c r="X2493" s="32">
        <f t="shared" si="570"/>
        <v>1</v>
      </c>
      <c r="Y2493" s="33">
        <f t="shared" si="571"/>
        <v>310240</v>
      </c>
      <c r="Z2493" s="33">
        <f t="shared" si="572"/>
        <v>22057250.870000001</v>
      </c>
      <c r="AA2493" s="33">
        <f t="shared" si="573"/>
        <v>22057250.870000001</v>
      </c>
      <c r="AB2493" s="5">
        <v>1</v>
      </c>
      <c r="AC2493" s="6">
        <v>20247936.75</v>
      </c>
      <c r="AD2493" s="32">
        <v>0</v>
      </c>
      <c r="AE2493" s="67">
        <f t="shared" si="574"/>
        <v>1</v>
      </c>
      <c r="AF2493" s="70">
        <f>IF(C2493=Sheet6!$E$3,Sheet6!$E$4,IF('January 2023'!C2493=Sheet6!$F$3,Sheet6!$F$4,IF('January 2023'!C2493=Sheet6!$G$3,Sheet6!$G$4,IF('January 2023'!C2493=Sheet6!$H$3,Sheet6!$H$4,IF('January 2023'!C2493=Sheet6!$I$3,Sheet6!$I$4,IF('January 2023'!C2493=Sheet6!$J$3,Sheet6!$J$4,IF('January 2023'!C2493=Sheet6!$K$3,Sheet6!$K$4,IF('January 2023'!C2493=Sheet6!$L$3,Sheet6!$L$4))))))))</f>
        <v>0.14925084221825036</v>
      </c>
      <c r="AG2493" s="74">
        <f t="shared" si="575"/>
        <v>1</v>
      </c>
      <c r="AH2493" s="71">
        <v>0.8286</v>
      </c>
      <c r="AI2493" s="72">
        <f t="shared" si="576"/>
        <v>1</v>
      </c>
      <c r="AJ2493" s="73">
        <f t="shared" si="577"/>
        <v>1</v>
      </c>
      <c r="AK2493" s="73">
        <v>0.59410548800096008</v>
      </c>
      <c r="AL2493" s="95">
        <f t="shared" si="578"/>
        <v>1</v>
      </c>
      <c r="AM2493" s="107">
        <v>0</v>
      </c>
      <c r="AN2493" s="98">
        <f t="shared" si="579"/>
        <v>0</v>
      </c>
      <c r="AO2493" s="99" t="e">
        <f>SUMIF([1]Sheet1!$AB:$AB,E2493,[1]Sheet1!$AA:$AA)</f>
        <v>#VALUE!</v>
      </c>
      <c r="AP2493" s="100">
        <f t="shared" si="580"/>
        <v>1</v>
      </c>
      <c r="AQ2493" s="97">
        <f t="shared" si="581"/>
        <v>0</v>
      </c>
      <c r="AR2493" s="100">
        <f t="shared" si="582"/>
        <v>1</v>
      </c>
      <c r="AS2493" s="101">
        <f t="shared" si="583"/>
        <v>0</v>
      </c>
      <c r="AT2493" s="100">
        <v>0.14925084221825036</v>
      </c>
      <c r="AU2493" s="108">
        <f t="shared" si="584"/>
        <v>1</v>
      </c>
    </row>
    <row r="2494" spans="1:47" hidden="1">
      <c r="A2494" s="21">
        <v>44927</v>
      </c>
      <c r="B2494" s="23" t="s">
        <v>13</v>
      </c>
      <c r="C2494" s="23" t="s">
        <v>2186</v>
      </c>
      <c r="D2494" s="23" t="s">
        <v>2523</v>
      </c>
      <c r="E2494" s="23">
        <v>1002049718</v>
      </c>
      <c r="F2494" s="23" t="s">
        <v>15</v>
      </c>
      <c r="G2494" s="23">
        <v>1070924</v>
      </c>
      <c r="H2494" s="37" t="s">
        <v>20</v>
      </c>
      <c r="I2494" s="4" t="s">
        <v>3512</v>
      </c>
      <c r="J2494" s="4" t="s">
        <v>3512</v>
      </c>
      <c r="K2494" s="24">
        <v>115360</v>
      </c>
      <c r="L2494" s="24">
        <v>115360</v>
      </c>
      <c r="M2494" s="29">
        <v>1</v>
      </c>
      <c r="N2494" s="29">
        <v>1</v>
      </c>
      <c r="O2494" s="29">
        <v>0</v>
      </c>
      <c r="P2494" s="29">
        <v>115360</v>
      </c>
      <c r="Q2494" s="29">
        <v>0</v>
      </c>
      <c r="R2494" s="28">
        <v>8201793.6500000004</v>
      </c>
      <c r="S2494" s="28">
        <v>0</v>
      </c>
      <c r="T2494" s="28">
        <v>0</v>
      </c>
      <c r="U2494" s="28">
        <v>0</v>
      </c>
      <c r="V2494" s="29">
        <v>0</v>
      </c>
      <c r="W2494" s="29">
        <v>0</v>
      </c>
      <c r="X2494" s="32">
        <f t="shared" si="570"/>
        <v>1</v>
      </c>
      <c r="Y2494" s="33">
        <f t="shared" si="571"/>
        <v>115360</v>
      </c>
      <c r="Z2494" s="33">
        <f t="shared" si="572"/>
        <v>8201793.6500000004</v>
      </c>
      <c r="AA2494" s="33">
        <f t="shared" si="573"/>
        <v>0</v>
      </c>
      <c r="AB2494" s="5">
        <v>0</v>
      </c>
      <c r="AC2494" s="6">
        <v>16161972.02</v>
      </c>
      <c r="AD2494" s="32">
        <v>0</v>
      </c>
      <c r="AE2494" s="67">
        <f t="shared" si="574"/>
        <v>0</v>
      </c>
      <c r="AF2494" s="70">
        <f>IF(C2494=Sheet6!$E$3,Sheet6!$E$4,IF('January 2023'!C2494=Sheet6!$F$3,Sheet6!$F$4,IF('January 2023'!C2494=Sheet6!$G$3,Sheet6!$G$4,IF('January 2023'!C2494=Sheet6!$H$3,Sheet6!$H$4,IF('January 2023'!C2494=Sheet6!$I$3,Sheet6!$I$4,IF('January 2023'!C2494=Sheet6!$J$3,Sheet6!$J$4,IF('January 2023'!C2494=Sheet6!$K$3,Sheet6!$K$4,IF('January 2023'!C2494=Sheet6!$L$3,Sheet6!$L$4))))))))</f>
        <v>0.14925084221825036</v>
      </c>
      <c r="AG2494" s="74">
        <f t="shared" si="575"/>
        <v>1</v>
      </c>
      <c r="AH2494" s="71">
        <v>0.8286</v>
      </c>
      <c r="AI2494" s="72">
        <f t="shared" si="576"/>
        <v>1</v>
      </c>
      <c r="AJ2494" s="73">
        <f t="shared" si="577"/>
        <v>0</v>
      </c>
      <c r="AK2494" s="73">
        <v>0.59410548800096008</v>
      </c>
      <c r="AL2494" s="95">
        <f t="shared" si="578"/>
        <v>0</v>
      </c>
      <c r="AM2494" s="107">
        <v>0</v>
      </c>
      <c r="AN2494" s="98">
        <f t="shared" si="579"/>
        <v>0</v>
      </c>
      <c r="AO2494" s="99" t="e">
        <f>SUMIF([1]Sheet1!$AB:$AB,E2494,[1]Sheet1!$AA:$AA)</f>
        <v>#VALUE!</v>
      </c>
      <c r="AP2494" s="100">
        <f t="shared" si="580"/>
        <v>1</v>
      </c>
      <c r="AQ2494" s="97">
        <f t="shared" si="581"/>
        <v>0</v>
      </c>
      <c r="AR2494" s="100">
        <f t="shared" si="582"/>
        <v>0</v>
      </c>
      <c r="AS2494" s="101">
        <f t="shared" si="583"/>
        <v>1</v>
      </c>
      <c r="AT2494" s="100">
        <v>0.14925084221825036</v>
      </c>
      <c r="AU2494" s="108">
        <f t="shared" si="584"/>
        <v>0</v>
      </c>
    </row>
    <row r="2495" spans="1:47" hidden="1">
      <c r="A2495" s="21">
        <v>44927</v>
      </c>
      <c r="B2495" s="23" t="s">
        <v>13</v>
      </c>
      <c r="C2495" s="23" t="s">
        <v>2186</v>
      </c>
      <c r="D2495" s="23" t="s">
        <v>2246</v>
      </c>
      <c r="E2495" s="23">
        <v>1002049554</v>
      </c>
      <c r="F2495" s="23" t="s">
        <v>15</v>
      </c>
      <c r="G2495" s="23">
        <v>1070924</v>
      </c>
      <c r="H2495" s="37" t="s">
        <v>20</v>
      </c>
      <c r="I2495" s="4" t="s">
        <v>3512</v>
      </c>
      <c r="J2495" s="4" t="s">
        <v>3512</v>
      </c>
      <c r="K2495" s="24">
        <v>114807</v>
      </c>
      <c r="L2495" s="24">
        <v>114807</v>
      </c>
      <c r="M2495" s="29">
        <v>1</v>
      </c>
      <c r="N2495" s="29">
        <v>1</v>
      </c>
      <c r="O2495" s="29">
        <v>0</v>
      </c>
      <c r="P2495" s="29">
        <v>114807</v>
      </c>
      <c r="Q2495" s="29">
        <v>0</v>
      </c>
      <c r="R2495" s="28">
        <v>8162476.7999999989</v>
      </c>
      <c r="S2495" s="28">
        <v>0</v>
      </c>
      <c r="T2495" s="28">
        <v>8162476.7999999998</v>
      </c>
      <c r="U2495" s="28">
        <v>0</v>
      </c>
      <c r="V2495" s="29">
        <v>1</v>
      </c>
      <c r="W2495" s="29">
        <v>0</v>
      </c>
      <c r="X2495" s="32">
        <f t="shared" si="570"/>
        <v>1</v>
      </c>
      <c r="Y2495" s="33">
        <f t="shared" si="571"/>
        <v>114807</v>
      </c>
      <c r="Z2495" s="33">
        <f t="shared" si="572"/>
        <v>8162476.7999999989</v>
      </c>
      <c r="AA2495" s="33">
        <f t="shared" si="573"/>
        <v>8162476.7999999998</v>
      </c>
      <c r="AB2495" s="5">
        <v>1</v>
      </c>
      <c r="AC2495" s="6">
        <v>7193851.0899999999</v>
      </c>
      <c r="AD2495" s="32">
        <v>0</v>
      </c>
      <c r="AE2495" s="67">
        <f t="shared" si="574"/>
        <v>1</v>
      </c>
      <c r="AF2495" s="70">
        <f>IF(C2495=Sheet6!$E$3,Sheet6!$E$4,IF('January 2023'!C2495=Sheet6!$F$3,Sheet6!$F$4,IF('January 2023'!C2495=Sheet6!$G$3,Sheet6!$G$4,IF('January 2023'!C2495=Sheet6!$H$3,Sheet6!$H$4,IF('January 2023'!C2495=Sheet6!$I$3,Sheet6!$I$4,IF('January 2023'!C2495=Sheet6!$J$3,Sheet6!$J$4,IF('January 2023'!C2495=Sheet6!$K$3,Sheet6!$K$4,IF('January 2023'!C2495=Sheet6!$L$3,Sheet6!$L$4))))))))</f>
        <v>0.14925084221825036</v>
      </c>
      <c r="AG2495" s="74">
        <f t="shared" si="575"/>
        <v>1</v>
      </c>
      <c r="AH2495" s="71">
        <v>0.8286</v>
      </c>
      <c r="AI2495" s="72">
        <f t="shared" si="576"/>
        <v>1</v>
      </c>
      <c r="AJ2495" s="73">
        <f t="shared" si="577"/>
        <v>1</v>
      </c>
      <c r="AK2495" s="73">
        <v>0.59410548800096008</v>
      </c>
      <c r="AL2495" s="95">
        <f t="shared" si="578"/>
        <v>1</v>
      </c>
      <c r="AM2495" s="107">
        <v>0</v>
      </c>
      <c r="AN2495" s="98">
        <f t="shared" si="579"/>
        <v>0</v>
      </c>
      <c r="AO2495" s="99" t="e">
        <f>SUMIF([1]Sheet1!$AB:$AB,E2495,[1]Sheet1!$AA:$AA)</f>
        <v>#VALUE!</v>
      </c>
      <c r="AP2495" s="100">
        <f t="shared" si="580"/>
        <v>1</v>
      </c>
      <c r="AQ2495" s="97">
        <f t="shared" si="581"/>
        <v>0</v>
      </c>
      <c r="AR2495" s="100">
        <f t="shared" si="582"/>
        <v>1.0000000000000002</v>
      </c>
      <c r="AS2495" s="101">
        <f t="shared" si="583"/>
        <v>0</v>
      </c>
      <c r="AT2495" s="100">
        <v>0.14925084221825036</v>
      </c>
      <c r="AU2495" s="108">
        <f t="shared" si="584"/>
        <v>1</v>
      </c>
    </row>
    <row r="2496" spans="1:47" hidden="1">
      <c r="A2496" s="21">
        <v>44927</v>
      </c>
      <c r="B2496" s="22" t="s">
        <v>13</v>
      </c>
      <c r="C2496" s="22" t="s">
        <v>2186</v>
      </c>
      <c r="D2496" s="22" t="s">
        <v>2238</v>
      </c>
      <c r="E2496" s="22">
        <v>1002049591</v>
      </c>
      <c r="F2496" s="23" t="s">
        <v>15</v>
      </c>
      <c r="G2496" s="22">
        <v>1070924</v>
      </c>
      <c r="H2496" s="36" t="s">
        <v>20</v>
      </c>
      <c r="I2496" s="4" t="s">
        <v>3512</v>
      </c>
      <c r="J2496" s="4" t="s">
        <v>3512</v>
      </c>
      <c r="K2496" s="24">
        <v>107212</v>
      </c>
      <c r="L2496" s="25">
        <v>107212</v>
      </c>
      <c r="M2496" s="26">
        <v>1</v>
      </c>
      <c r="N2496" s="26">
        <v>1</v>
      </c>
      <c r="O2496" s="26">
        <v>0</v>
      </c>
      <c r="P2496" s="26">
        <v>107212</v>
      </c>
      <c r="Q2496" s="26">
        <v>0</v>
      </c>
      <c r="R2496" s="27">
        <v>7622492.21</v>
      </c>
      <c r="S2496" s="27">
        <v>0</v>
      </c>
      <c r="T2496" s="28">
        <v>7622492.21</v>
      </c>
      <c r="U2496" s="27">
        <v>0</v>
      </c>
      <c r="V2496" s="29">
        <v>1</v>
      </c>
      <c r="W2496" s="26">
        <v>0</v>
      </c>
      <c r="X2496" s="30">
        <f t="shared" si="570"/>
        <v>1</v>
      </c>
      <c r="Y2496" s="31">
        <f t="shared" si="571"/>
        <v>107212</v>
      </c>
      <c r="Z2496" s="31">
        <f t="shared" si="572"/>
        <v>7622492.21</v>
      </c>
      <c r="AA2496" s="31">
        <f t="shared" si="573"/>
        <v>7622492.21</v>
      </c>
      <c r="AB2496" s="5">
        <v>1</v>
      </c>
      <c r="AC2496" s="6">
        <v>7943438.6399999997</v>
      </c>
      <c r="AD2496" s="30">
        <v>0</v>
      </c>
      <c r="AE2496" s="67">
        <f t="shared" si="574"/>
        <v>1</v>
      </c>
      <c r="AF2496" s="70">
        <f>IF(C2496=Sheet6!$E$3,Sheet6!$E$4,IF('January 2023'!C2496=Sheet6!$F$3,Sheet6!$F$4,IF('January 2023'!C2496=Sheet6!$G$3,Sheet6!$G$4,IF('January 2023'!C2496=Sheet6!$H$3,Sheet6!$H$4,IF('January 2023'!C2496=Sheet6!$I$3,Sheet6!$I$4,IF('January 2023'!C2496=Sheet6!$J$3,Sheet6!$J$4,IF('January 2023'!C2496=Sheet6!$K$3,Sheet6!$K$4,IF('January 2023'!C2496=Sheet6!$L$3,Sheet6!$L$4))))))))</f>
        <v>0.14925084221825036</v>
      </c>
      <c r="AG2496" s="74">
        <f t="shared" si="575"/>
        <v>1</v>
      </c>
      <c r="AH2496" s="71">
        <v>0.8286</v>
      </c>
      <c r="AI2496" s="72">
        <f t="shared" si="576"/>
        <v>1</v>
      </c>
      <c r="AJ2496" s="73">
        <f t="shared" si="577"/>
        <v>1</v>
      </c>
      <c r="AK2496" s="73">
        <v>0.59410548800096008</v>
      </c>
      <c r="AL2496" s="95">
        <f t="shared" si="578"/>
        <v>1</v>
      </c>
      <c r="AM2496" s="107">
        <v>0</v>
      </c>
      <c r="AN2496" s="98">
        <f t="shared" si="579"/>
        <v>0</v>
      </c>
      <c r="AO2496" s="99" t="e">
        <f>SUMIF([1]Sheet1!$AB:$AB,E2496,[1]Sheet1!$AA:$AA)</f>
        <v>#VALUE!</v>
      </c>
      <c r="AP2496" s="100">
        <f t="shared" si="580"/>
        <v>1</v>
      </c>
      <c r="AQ2496" s="97">
        <f t="shared" si="581"/>
        <v>0</v>
      </c>
      <c r="AR2496" s="100">
        <f t="shared" si="582"/>
        <v>1</v>
      </c>
      <c r="AS2496" s="101">
        <f t="shared" si="583"/>
        <v>0</v>
      </c>
      <c r="AT2496" s="100">
        <v>0.14925084221825036</v>
      </c>
      <c r="AU2496" s="108">
        <f t="shared" si="584"/>
        <v>1</v>
      </c>
    </row>
    <row r="2497" spans="1:47" hidden="1">
      <c r="A2497" s="21">
        <v>44927</v>
      </c>
      <c r="B2497" s="22" t="s">
        <v>13</v>
      </c>
      <c r="C2497" s="22" t="s">
        <v>2186</v>
      </c>
      <c r="D2497" s="22" t="s">
        <v>2244</v>
      </c>
      <c r="E2497" s="22">
        <v>1002049593</v>
      </c>
      <c r="F2497" s="23" t="s">
        <v>15</v>
      </c>
      <c r="G2497" s="22">
        <v>1079209</v>
      </c>
      <c r="H2497" s="36" t="s">
        <v>20</v>
      </c>
      <c r="I2497" s="4" t="s">
        <v>3512</v>
      </c>
      <c r="J2497" s="4" t="s">
        <v>3512</v>
      </c>
      <c r="K2497" s="24">
        <v>85220</v>
      </c>
      <c r="L2497" s="25">
        <v>85220</v>
      </c>
      <c r="M2497" s="26">
        <v>1</v>
      </c>
      <c r="N2497" s="26">
        <v>1</v>
      </c>
      <c r="O2497" s="26">
        <v>0</v>
      </c>
      <c r="P2497" s="26">
        <v>85220</v>
      </c>
      <c r="Q2497" s="26">
        <v>0</v>
      </c>
      <c r="R2497" s="27">
        <v>6058918.6500000004</v>
      </c>
      <c r="S2497" s="27">
        <v>0</v>
      </c>
      <c r="T2497" s="28">
        <v>5991209.7699999996</v>
      </c>
      <c r="U2497" s="27">
        <v>0</v>
      </c>
      <c r="V2497" s="29">
        <v>1</v>
      </c>
      <c r="W2497" s="26">
        <v>0</v>
      </c>
      <c r="X2497" s="30">
        <f t="shared" si="570"/>
        <v>1</v>
      </c>
      <c r="Y2497" s="31">
        <f t="shared" si="571"/>
        <v>85220</v>
      </c>
      <c r="Z2497" s="31">
        <f t="shared" si="572"/>
        <v>6058918.6500000004</v>
      </c>
      <c r="AA2497" s="31">
        <f t="shared" si="573"/>
        <v>5991209.7699999996</v>
      </c>
      <c r="AB2497" s="5">
        <v>1</v>
      </c>
      <c r="AC2497" s="6">
        <v>9604468.25</v>
      </c>
      <c r="AD2497" s="30">
        <v>0</v>
      </c>
      <c r="AE2497" s="67">
        <f t="shared" si="574"/>
        <v>1</v>
      </c>
      <c r="AF2497" s="70">
        <f>IF(C2497=Sheet6!$E$3,Sheet6!$E$4,IF('January 2023'!C2497=Sheet6!$F$3,Sheet6!$F$4,IF('January 2023'!C2497=Sheet6!$G$3,Sheet6!$G$4,IF('January 2023'!C2497=Sheet6!$H$3,Sheet6!$H$4,IF('January 2023'!C2497=Sheet6!$I$3,Sheet6!$I$4,IF('January 2023'!C2497=Sheet6!$J$3,Sheet6!$J$4,IF('January 2023'!C2497=Sheet6!$K$3,Sheet6!$K$4,IF('January 2023'!C2497=Sheet6!$L$3,Sheet6!$L$4))))))))</f>
        <v>0.14925084221825036</v>
      </c>
      <c r="AG2497" s="74">
        <f t="shared" si="575"/>
        <v>1</v>
      </c>
      <c r="AH2497" s="71">
        <v>0.8286</v>
      </c>
      <c r="AI2497" s="72">
        <f t="shared" si="576"/>
        <v>1</v>
      </c>
      <c r="AJ2497" s="73">
        <f t="shared" si="577"/>
        <v>1</v>
      </c>
      <c r="AK2497" s="73">
        <v>0.59410548800096008</v>
      </c>
      <c r="AL2497" s="95">
        <f t="shared" si="578"/>
        <v>1</v>
      </c>
      <c r="AM2497" s="107">
        <v>0</v>
      </c>
      <c r="AN2497" s="98">
        <f t="shared" si="579"/>
        <v>0</v>
      </c>
      <c r="AO2497" s="99" t="e">
        <f>SUMIF([1]Sheet1!$AB:$AB,E2497,[1]Sheet1!$AA:$AA)</f>
        <v>#VALUE!</v>
      </c>
      <c r="AP2497" s="100">
        <f t="shared" si="580"/>
        <v>1</v>
      </c>
      <c r="AQ2497" s="97">
        <f t="shared" si="581"/>
        <v>0</v>
      </c>
      <c r="AR2497" s="100">
        <f t="shared" si="582"/>
        <v>0.98882492340444272</v>
      </c>
      <c r="AS2497" s="101">
        <f t="shared" si="583"/>
        <v>1.1175076595557276E-2</v>
      </c>
      <c r="AT2497" s="100">
        <v>0.14925084221825036</v>
      </c>
      <c r="AU2497" s="108">
        <f t="shared" si="584"/>
        <v>1</v>
      </c>
    </row>
    <row r="2498" spans="1:47" hidden="1">
      <c r="A2498" s="21">
        <v>44927</v>
      </c>
      <c r="B2498" s="23" t="s">
        <v>13</v>
      </c>
      <c r="C2498" s="23" t="s">
        <v>2186</v>
      </c>
      <c r="D2498" s="23" t="s">
        <v>2264</v>
      </c>
      <c r="E2498" s="23">
        <v>1003065992</v>
      </c>
      <c r="F2498" s="23" t="s">
        <v>15</v>
      </c>
      <c r="G2498" s="23">
        <v>1079209</v>
      </c>
      <c r="H2498" s="37" t="s">
        <v>20</v>
      </c>
      <c r="I2498" s="4" t="s">
        <v>3512</v>
      </c>
      <c r="J2498" s="4" t="s">
        <v>3512</v>
      </c>
      <c r="K2498" s="24">
        <v>52661</v>
      </c>
      <c r="L2498" s="24">
        <v>52661</v>
      </c>
      <c r="M2498" s="29">
        <v>1</v>
      </c>
      <c r="N2498" s="29">
        <v>1</v>
      </c>
      <c r="O2498" s="29">
        <v>0</v>
      </c>
      <c r="P2498" s="29">
        <v>52661</v>
      </c>
      <c r="Q2498" s="29">
        <v>0</v>
      </c>
      <c r="R2498" s="28">
        <v>3744059.08</v>
      </c>
      <c r="S2498" s="28">
        <v>0</v>
      </c>
      <c r="T2498" s="28">
        <v>3744059.08</v>
      </c>
      <c r="U2498" s="28">
        <v>0</v>
      </c>
      <c r="V2498" s="29">
        <v>1</v>
      </c>
      <c r="W2498" s="29">
        <v>0</v>
      </c>
      <c r="X2498" s="32">
        <f t="shared" si="570"/>
        <v>1</v>
      </c>
      <c r="Y2498" s="33">
        <f t="shared" si="571"/>
        <v>52661</v>
      </c>
      <c r="Z2498" s="33">
        <f t="shared" si="572"/>
        <v>3744059.08</v>
      </c>
      <c r="AA2498" s="33">
        <f t="shared" si="573"/>
        <v>3744059.08</v>
      </c>
      <c r="AB2498" s="5">
        <v>1</v>
      </c>
      <c r="AC2498" s="6">
        <v>3967107.98</v>
      </c>
      <c r="AD2498" s="32">
        <v>0</v>
      </c>
      <c r="AE2498" s="67">
        <f t="shared" si="574"/>
        <v>1</v>
      </c>
      <c r="AF2498" s="70">
        <f>IF(C2498=Sheet6!$E$3,Sheet6!$E$4,IF('January 2023'!C2498=Sheet6!$F$3,Sheet6!$F$4,IF('January 2023'!C2498=Sheet6!$G$3,Sheet6!$G$4,IF('January 2023'!C2498=Sheet6!$H$3,Sheet6!$H$4,IF('January 2023'!C2498=Sheet6!$I$3,Sheet6!$I$4,IF('January 2023'!C2498=Sheet6!$J$3,Sheet6!$J$4,IF('January 2023'!C2498=Sheet6!$K$3,Sheet6!$K$4,IF('January 2023'!C2498=Sheet6!$L$3,Sheet6!$L$4))))))))</f>
        <v>0.14925084221825036</v>
      </c>
      <c r="AG2498" s="74">
        <f t="shared" si="575"/>
        <v>1</v>
      </c>
      <c r="AH2498" s="71">
        <v>0.8286</v>
      </c>
      <c r="AI2498" s="72">
        <f t="shared" si="576"/>
        <v>1</v>
      </c>
      <c r="AJ2498" s="73">
        <f t="shared" si="577"/>
        <v>1</v>
      </c>
      <c r="AK2498" s="73">
        <v>0.59410548800096008</v>
      </c>
      <c r="AL2498" s="95">
        <f t="shared" si="578"/>
        <v>1</v>
      </c>
      <c r="AM2498" s="107">
        <v>0</v>
      </c>
      <c r="AN2498" s="98">
        <f t="shared" si="579"/>
        <v>0</v>
      </c>
      <c r="AO2498" s="99" t="e">
        <f>SUMIF([1]Sheet1!$AB:$AB,E2498,[1]Sheet1!$AA:$AA)</f>
        <v>#VALUE!</v>
      </c>
      <c r="AP2498" s="100">
        <f t="shared" si="580"/>
        <v>1</v>
      </c>
      <c r="AQ2498" s="97">
        <f t="shared" si="581"/>
        <v>0</v>
      </c>
      <c r="AR2498" s="100">
        <f t="shared" si="582"/>
        <v>1</v>
      </c>
      <c r="AS2498" s="101">
        <f t="shared" si="583"/>
        <v>0</v>
      </c>
      <c r="AT2498" s="100">
        <v>0.14925084221825036</v>
      </c>
      <c r="AU2498" s="108">
        <f t="shared" si="584"/>
        <v>1</v>
      </c>
    </row>
    <row r="2499" spans="1:47" hidden="1">
      <c r="A2499" s="21">
        <v>44927</v>
      </c>
      <c r="B2499" s="23" t="s">
        <v>13</v>
      </c>
      <c r="C2499" s="23" t="s">
        <v>2186</v>
      </c>
      <c r="D2499" s="23" t="s">
        <v>2288</v>
      </c>
      <c r="E2499" s="23">
        <v>1002049629</v>
      </c>
      <c r="F2499" s="23" t="s">
        <v>15</v>
      </c>
      <c r="G2499" s="23">
        <v>1070924</v>
      </c>
      <c r="H2499" s="37" t="s">
        <v>20</v>
      </c>
      <c r="I2499" s="4" t="s">
        <v>3512</v>
      </c>
      <c r="J2499" s="4" t="s">
        <v>3512</v>
      </c>
      <c r="K2499" s="24">
        <v>43300</v>
      </c>
      <c r="L2499" s="24">
        <v>43300</v>
      </c>
      <c r="M2499" s="29">
        <v>1</v>
      </c>
      <c r="N2499" s="29">
        <v>1</v>
      </c>
      <c r="O2499" s="29">
        <v>0</v>
      </c>
      <c r="P2499" s="29">
        <v>43300</v>
      </c>
      <c r="Q2499" s="29">
        <v>0</v>
      </c>
      <c r="R2499" s="28">
        <v>3078516.52</v>
      </c>
      <c r="S2499" s="28">
        <v>0</v>
      </c>
      <c r="T2499" s="28">
        <v>3078516.52</v>
      </c>
      <c r="U2499" s="28">
        <v>0</v>
      </c>
      <c r="V2499" s="29">
        <v>1</v>
      </c>
      <c r="W2499" s="29">
        <v>0</v>
      </c>
      <c r="X2499" s="32">
        <f t="shared" si="570"/>
        <v>1</v>
      </c>
      <c r="Y2499" s="33">
        <f t="shared" si="571"/>
        <v>43300</v>
      </c>
      <c r="Z2499" s="33">
        <f t="shared" si="572"/>
        <v>3078516.52</v>
      </c>
      <c r="AA2499" s="33">
        <f t="shared" si="573"/>
        <v>3078516.52</v>
      </c>
      <c r="AB2499" s="5">
        <v>1</v>
      </c>
      <c r="AC2499" s="6">
        <v>3581854.31</v>
      </c>
      <c r="AD2499" s="32">
        <v>0</v>
      </c>
      <c r="AE2499" s="67">
        <f t="shared" si="574"/>
        <v>1</v>
      </c>
      <c r="AF2499" s="70">
        <f>IF(C2499=Sheet6!$E$3,Sheet6!$E$4,IF('January 2023'!C2499=Sheet6!$F$3,Sheet6!$F$4,IF('January 2023'!C2499=Sheet6!$G$3,Sheet6!$G$4,IF('January 2023'!C2499=Sheet6!$H$3,Sheet6!$H$4,IF('January 2023'!C2499=Sheet6!$I$3,Sheet6!$I$4,IF('January 2023'!C2499=Sheet6!$J$3,Sheet6!$J$4,IF('January 2023'!C2499=Sheet6!$K$3,Sheet6!$K$4,IF('January 2023'!C2499=Sheet6!$L$3,Sheet6!$L$4))))))))</f>
        <v>0.14925084221825036</v>
      </c>
      <c r="AG2499" s="74">
        <f t="shared" si="575"/>
        <v>1</v>
      </c>
      <c r="AH2499" s="71">
        <v>0.8286</v>
      </c>
      <c r="AI2499" s="72">
        <f t="shared" si="576"/>
        <v>1</v>
      </c>
      <c r="AJ2499" s="73">
        <f t="shared" si="577"/>
        <v>1</v>
      </c>
      <c r="AK2499" s="73">
        <v>0.59410548800096008</v>
      </c>
      <c r="AL2499" s="95">
        <f t="shared" si="578"/>
        <v>1</v>
      </c>
      <c r="AM2499" s="107">
        <v>0</v>
      </c>
      <c r="AN2499" s="98">
        <f t="shared" si="579"/>
        <v>0</v>
      </c>
      <c r="AO2499" s="99" t="e">
        <f>SUMIF([1]Sheet1!$AB:$AB,E2499,[1]Sheet1!$AA:$AA)</f>
        <v>#VALUE!</v>
      </c>
      <c r="AP2499" s="100">
        <f t="shared" si="580"/>
        <v>1</v>
      </c>
      <c r="AQ2499" s="97">
        <f t="shared" si="581"/>
        <v>0</v>
      </c>
      <c r="AR2499" s="100">
        <f t="shared" si="582"/>
        <v>1</v>
      </c>
      <c r="AS2499" s="101">
        <f t="shared" si="583"/>
        <v>0</v>
      </c>
      <c r="AT2499" s="100">
        <v>0.14925084221825036</v>
      </c>
      <c r="AU2499" s="108">
        <f t="shared" si="584"/>
        <v>1</v>
      </c>
    </row>
    <row r="2500" spans="1:47" hidden="1">
      <c r="A2500" s="21">
        <v>44927</v>
      </c>
      <c r="B2500" s="22" t="s">
        <v>13</v>
      </c>
      <c r="C2500" s="22" t="s">
        <v>2186</v>
      </c>
      <c r="D2500" s="22" t="s">
        <v>2312</v>
      </c>
      <c r="E2500" s="22">
        <v>1002049599</v>
      </c>
      <c r="F2500" s="23" t="s">
        <v>15</v>
      </c>
      <c r="G2500" s="22">
        <v>1079209</v>
      </c>
      <c r="H2500" s="36" t="s">
        <v>20</v>
      </c>
      <c r="I2500" s="4" t="s">
        <v>3512</v>
      </c>
      <c r="J2500" s="4" t="s">
        <v>3512</v>
      </c>
      <c r="K2500" s="24">
        <v>39312</v>
      </c>
      <c r="L2500" s="25">
        <v>39312</v>
      </c>
      <c r="M2500" s="26">
        <v>1</v>
      </c>
      <c r="N2500" s="26">
        <v>1</v>
      </c>
      <c r="O2500" s="26">
        <v>0</v>
      </c>
      <c r="P2500" s="26">
        <v>39312</v>
      </c>
      <c r="Q2500" s="26">
        <v>0</v>
      </c>
      <c r="R2500" s="27">
        <v>2794980.16</v>
      </c>
      <c r="S2500" s="27">
        <v>0</v>
      </c>
      <c r="T2500" s="28">
        <v>2794980.16</v>
      </c>
      <c r="U2500" s="27">
        <v>0</v>
      </c>
      <c r="V2500" s="29">
        <v>1</v>
      </c>
      <c r="W2500" s="26">
        <v>0</v>
      </c>
      <c r="X2500" s="30">
        <f t="shared" ref="X2500:X2563" si="585">IFERROR(SUM(M2500,O2500),"")</f>
        <v>1</v>
      </c>
      <c r="Y2500" s="31">
        <f t="shared" ref="Y2500:Y2563" si="586">IFERROR(SUM(P2500:Q2500),"")</f>
        <v>39312</v>
      </c>
      <c r="Z2500" s="31">
        <f t="shared" ref="Z2500:Z2563" si="587">IFERROR(SUM(R2500:S2500),"")</f>
        <v>2794980.16</v>
      </c>
      <c r="AA2500" s="31">
        <f t="shared" ref="AA2500:AA2563" si="588">IFERROR(SUM(T2500:U2500),"")</f>
        <v>2794980.16</v>
      </c>
      <c r="AB2500" s="5">
        <v>1</v>
      </c>
      <c r="AC2500" s="6">
        <v>2498675.1800000002</v>
      </c>
      <c r="AD2500" s="30">
        <v>0</v>
      </c>
      <c r="AE2500" s="67">
        <f t="shared" si="574"/>
        <v>1</v>
      </c>
      <c r="AF2500" s="70">
        <f>IF(C2500=Sheet6!$E$3,Sheet6!$E$4,IF('January 2023'!C2500=Sheet6!$F$3,Sheet6!$F$4,IF('January 2023'!C2500=Sheet6!$G$3,Sheet6!$G$4,IF('January 2023'!C2500=Sheet6!$H$3,Sheet6!$H$4,IF('January 2023'!C2500=Sheet6!$I$3,Sheet6!$I$4,IF('January 2023'!C2500=Sheet6!$J$3,Sheet6!$J$4,IF('January 2023'!C2500=Sheet6!$K$3,Sheet6!$K$4,IF('January 2023'!C2500=Sheet6!$L$3,Sheet6!$L$4))))))))</f>
        <v>0.14925084221825036</v>
      </c>
      <c r="AG2500" s="74">
        <f t="shared" si="575"/>
        <v>1</v>
      </c>
      <c r="AH2500" s="71">
        <v>0.8286</v>
      </c>
      <c r="AI2500" s="72">
        <f t="shared" si="576"/>
        <v>1</v>
      </c>
      <c r="AJ2500" s="73">
        <f t="shared" si="577"/>
        <v>1</v>
      </c>
      <c r="AK2500" s="73">
        <v>0.59410548800096008</v>
      </c>
      <c r="AL2500" s="95">
        <f t="shared" si="578"/>
        <v>1</v>
      </c>
      <c r="AM2500" s="107">
        <v>0</v>
      </c>
      <c r="AN2500" s="98">
        <f t="shared" si="579"/>
        <v>0</v>
      </c>
      <c r="AO2500" s="99" t="e">
        <f>SUMIF([1]Sheet1!$AB:$AB,E2500,[1]Sheet1!$AA:$AA)</f>
        <v>#VALUE!</v>
      </c>
      <c r="AP2500" s="100">
        <f t="shared" si="580"/>
        <v>1</v>
      </c>
      <c r="AQ2500" s="97">
        <f t="shared" si="581"/>
        <v>0</v>
      </c>
      <c r="AR2500" s="100">
        <f t="shared" si="582"/>
        <v>1</v>
      </c>
      <c r="AS2500" s="101">
        <f t="shared" si="583"/>
        <v>0</v>
      </c>
      <c r="AT2500" s="100">
        <v>0.14925084221825036</v>
      </c>
      <c r="AU2500" s="108">
        <f t="shared" si="584"/>
        <v>1</v>
      </c>
    </row>
    <row r="2501" spans="1:47" hidden="1">
      <c r="A2501" s="21">
        <v>44927</v>
      </c>
      <c r="B2501" s="23" t="s">
        <v>13</v>
      </c>
      <c r="C2501" s="23" t="s">
        <v>2186</v>
      </c>
      <c r="D2501" s="23" t="s">
        <v>2313</v>
      </c>
      <c r="E2501" s="23">
        <v>1002050218</v>
      </c>
      <c r="F2501" s="23" t="s">
        <v>15</v>
      </c>
      <c r="G2501" s="23">
        <v>1070924</v>
      </c>
      <c r="H2501" s="37" t="s">
        <v>20</v>
      </c>
      <c r="I2501" s="4" t="s">
        <v>3512</v>
      </c>
      <c r="J2501" s="4" t="s">
        <v>3512</v>
      </c>
      <c r="K2501" s="24">
        <v>39134</v>
      </c>
      <c r="L2501" s="24">
        <v>39134</v>
      </c>
      <c r="M2501" s="29">
        <v>1</v>
      </c>
      <c r="N2501" s="29">
        <v>1</v>
      </c>
      <c r="O2501" s="29">
        <v>0</v>
      </c>
      <c r="P2501" s="29">
        <v>39134</v>
      </c>
      <c r="Q2501" s="29">
        <v>0</v>
      </c>
      <c r="R2501" s="28">
        <v>2782324.83</v>
      </c>
      <c r="S2501" s="28">
        <v>0</v>
      </c>
      <c r="T2501" s="28">
        <v>2782324.83</v>
      </c>
      <c r="U2501" s="28">
        <v>0</v>
      </c>
      <c r="V2501" s="29">
        <v>1</v>
      </c>
      <c r="W2501" s="29">
        <v>0</v>
      </c>
      <c r="X2501" s="32">
        <f t="shared" si="585"/>
        <v>1</v>
      </c>
      <c r="Y2501" s="33">
        <f t="shared" si="586"/>
        <v>39134</v>
      </c>
      <c r="Z2501" s="33">
        <f t="shared" si="587"/>
        <v>2782324.83</v>
      </c>
      <c r="AA2501" s="33">
        <f t="shared" si="588"/>
        <v>2782324.83</v>
      </c>
      <c r="AB2501" s="5">
        <v>1</v>
      </c>
      <c r="AC2501" s="6">
        <v>2216370.77</v>
      </c>
      <c r="AD2501" s="32">
        <v>0</v>
      </c>
      <c r="AE2501" s="67">
        <f t="shared" ref="AE2501:AE2564" si="589">IFERROR((AB2501/X2501),"")</f>
        <v>1</v>
      </c>
      <c r="AF2501" s="70">
        <f>IF(C2501=Sheet6!$E$3,Sheet6!$E$4,IF('January 2023'!C2501=Sheet6!$F$3,Sheet6!$F$4,IF('January 2023'!C2501=Sheet6!$G$3,Sheet6!$G$4,IF('January 2023'!C2501=Sheet6!$H$3,Sheet6!$H$4,IF('January 2023'!C2501=Sheet6!$I$3,Sheet6!$I$4,IF('January 2023'!C2501=Sheet6!$J$3,Sheet6!$J$4,IF('January 2023'!C2501=Sheet6!$K$3,Sheet6!$K$4,IF('January 2023'!C2501=Sheet6!$L$3,Sheet6!$L$4))))))))</f>
        <v>0.14925084221825036</v>
      </c>
      <c r="AG2501" s="74">
        <f t="shared" ref="AG2501:AG2564" si="590">IFERROR(Y2501/L2501,0)</f>
        <v>1</v>
      </c>
      <c r="AH2501" s="71">
        <v>0.8286</v>
      </c>
      <c r="AI2501" s="72">
        <f t="shared" ref="AI2501:AI2564" si="591">IF(AG2501&gt;AH2501,1,0)</f>
        <v>1</v>
      </c>
      <c r="AJ2501" s="73">
        <f t="shared" ref="AJ2501:AJ2564" si="592">IFERROR(AB2501/X2501,0)</f>
        <v>1</v>
      </c>
      <c r="AK2501" s="73">
        <v>0.59410548800096008</v>
      </c>
      <c r="AL2501" s="95">
        <f t="shared" ref="AL2501:AL2564" si="593">IF(AJ2501&gt;=AK2501,1,0)</f>
        <v>1</v>
      </c>
      <c r="AM2501" s="107">
        <v>0</v>
      </c>
      <c r="AN2501" s="98">
        <f t="shared" ref="AN2501:AN2564" si="594">IF(((AH2501*L2501)-(AG2501*L2501))&lt;0,0,((AH2501*L2501)-(AG2501*L2501)))</f>
        <v>0</v>
      </c>
      <c r="AO2501" s="99" t="e">
        <f>SUMIF([1]Sheet1!$AB:$AB,E2501,[1]Sheet1!$AA:$AA)</f>
        <v>#VALUE!</v>
      </c>
      <c r="AP2501" s="100">
        <f t="shared" ref="AP2501:AP2564" si="595">IF(AN2501=0,100%,IFERROR((AO2501/AN2501),""))</f>
        <v>1</v>
      </c>
      <c r="AQ2501" s="97">
        <f t="shared" ref="AQ2501:AQ2564" si="596">IF(AND(AN2501&gt;0,AP2501&gt;=100%),1,0)</f>
        <v>0</v>
      </c>
      <c r="AR2501" s="100">
        <f t="shared" ref="AR2501:AR2564" si="597">IFERROR(AA2501/Z2501,0)</f>
        <v>1</v>
      </c>
      <c r="AS2501" s="101">
        <f t="shared" ref="AS2501:AS2564" si="598">1-(AR2501*AG2501)</f>
        <v>0</v>
      </c>
      <c r="AT2501" s="100">
        <v>0.14925084221825036</v>
      </c>
      <c r="AU2501" s="108">
        <f t="shared" ref="AU2501:AU2564" si="599">IF(AS2501&lt;=AT2501,1,0)</f>
        <v>1</v>
      </c>
    </row>
    <row r="2502" spans="1:47" hidden="1">
      <c r="A2502" s="21">
        <v>44927</v>
      </c>
      <c r="B2502" s="22" t="s">
        <v>13</v>
      </c>
      <c r="C2502" s="22" t="s">
        <v>2186</v>
      </c>
      <c r="D2502" s="22" t="s">
        <v>2309</v>
      </c>
      <c r="E2502" s="22">
        <v>1002049634</v>
      </c>
      <c r="F2502" s="23" t="s">
        <v>15</v>
      </c>
      <c r="G2502" s="22">
        <v>1070924</v>
      </c>
      <c r="H2502" s="36" t="s">
        <v>20</v>
      </c>
      <c r="I2502" s="4" t="s">
        <v>3512</v>
      </c>
      <c r="J2502" s="4" t="s">
        <v>3512</v>
      </c>
      <c r="K2502" s="24">
        <v>35811</v>
      </c>
      <c r="L2502" s="25">
        <v>35811</v>
      </c>
      <c r="M2502" s="26">
        <v>1</v>
      </c>
      <c r="N2502" s="26">
        <v>1</v>
      </c>
      <c r="O2502" s="26">
        <v>0</v>
      </c>
      <c r="P2502" s="26">
        <v>35811</v>
      </c>
      <c r="Q2502" s="26">
        <v>0</v>
      </c>
      <c r="R2502" s="27">
        <v>2292759.14</v>
      </c>
      <c r="S2502" s="27">
        <v>0</v>
      </c>
      <c r="T2502" s="28">
        <v>2292759.14</v>
      </c>
      <c r="U2502" s="27">
        <v>0</v>
      </c>
      <c r="V2502" s="29">
        <v>1</v>
      </c>
      <c r="W2502" s="26">
        <v>0</v>
      </c>
      <c r="X2502" s="30">
        <f t="shared" si="585"/>
        <v>1</v>
      </c>
      <c r="Y2502" s="31">
        <f t="shared" si="586"/>
        <v>35811</v>
      </c>
      <c r="Z2502" s="31">
        <f t="shared" si="587"/>
        <v>2292759.14</v>
      </c>
      <c r="AA2502" s="31">
        <f t="shared" si="588"/>
        <v>2292759.14</v>
      </c>
      <c r="AB2502" s="5">
        <v>1</v>
      </c>
      <c r="AC2502" s="6">
        <v>2929817.36</v>
      </c>
      <c r="AD2502" s="30">
        <v>0</v>
      </c>
      <c r="AE2502" s="67">
        <f t="shared" si="589"/>
        <v>1</v>
      </c>
      <c r="AF2502" s="70">
        <f>IF(C2502=Sheet6!$E$3,Sheet6!$E$4,IF('January 2023'!C2502=Sheet6!$F$3,Sheet6!$F$4,IF('January 2023'!C2502=Sheet6!$G$3,Sheet6!$G$4,IF('January 2023'!C2502=Sheet6!$H$3,Sheet6!$H$4,IF('January 2023'!C2502=Sheet6!$I$3,Sheet6!$I$4,IF('January 2023'!C2502=Sheet6!$J$3,Sheet6!$J$4,IF('January 2023'!C2502=Sheet6!$K$3,Sheet6!$K$4,IF('January 2023'!C2502=Sheet6!$L$3,Sheet6!$L$4))))))))</f>
        <v>0.14925084221825036</v>
      </c>
      <c r="AG2502" s="74">
        <f t="shared" si="590"/>
        <v>1</v>
      </c>
      <c r="AH2502" s="71">
        <v>0.8286</v>
      </c>
      <c r="AI2502" s="72">
        <f t="shared" si="591"/>
        <v>1</v>
      </c>
      <c r="AJ2502" s="73">
        <f t="shared" si="592"/>
        <v>1</v>
      </c>
      <c r="AK2502" s="73">
        <v>0.59410548800096008</v>
      </c>
      <c r="AL2502" s="95">
        <f t="shared" si="593"/>
        <v>1</v>
      </c>
      <c r="AM2502" s="107">
        <v>0</v>
      </c>
      <c r="AN2502" s="98">
        <f t="shared" si="594"/>
        <v>0</v>
      </c>
      <c r="AO2502" s="99" t="e">
        <f>SUMIF([1]Sheet1!$AB:$AB,E2502,[1]Sheet1!$AA:$AA)</f>
        <v>#VALUE!</v>
      </c>
      <c r="AP2502" s="100">
        <f t="shared" si="595"/>
        <v>1</v>
      </c>
      <c r="AQ2502" s="97">
        <f t="shared" si="596"/>
        <v>0</v>
      </c>
      <c r="AR2502" s="100">
        <f t="shared" si="597"/>
        <v>1</v>
      </c>
      <c r="AS2502" s="101">
        <f t="shared" si="598"/>
        <v>0</v>
      </c>
      <c r="AT2502" s="100">
        <v>0.14925084221825036</v>
      </c>
      <c r="AU2502" s="108">
        <f t="shared" si="599"/>
        <v>1</v>
      </c>
    </row>
    <row r="2503" spans="1:47" hidden="1">
      <c r="A2503" s="21">
        <v>44927</v>
      </c>
      <c r="B2503" s="23" t="s">
        <v>13</v>
      </c>
      <c r="C2503" s="23" t="s">
        <v>2186</v>
      </c>
      <c r="D2503" s="23" t="s">
        <v>2324</v>
      </c>
      <c r="E2503" s="23">
        <v>1002049683</v>
      </c>
      <c r="F2503" s="23" t="s">
        <v>15</v>
      </c>
      <c r="G2503" s="23">
        <v>1070920</v>
      </c>
      <c r="H2503" s="37" t="s">
        <v>20</v>
      </c>
      <c r="I2503" s="4" t="s">
        <v>3512</v>
      </c>
      <c r="J2503" s="4" t="s">
        <v>3512</v>
      </c>
      <c r="K2503" s="24">
        <v>30688</v>
      </c>
      <c r="L2503" s="24">
        <v>30688</v>
      </c>
      <c r="M2503" s="29">
        <v>1</v>
      </c>
      <c r="N2503" s="29">
        <v>1</v>
      </c>
      <c r="O2503" s="29">
        <v>0</v>
      </c>
      <c r="P2503" s="29">
        <v>30688</v>
      </c>
      <c r="Q2503" s="29">
        <v>0</v>
      </c>
      <c r="R2503" s="28">
        <v>1964764.8</v>
      </c>
      <c r="S2503" s="28">
        <v>0</v>
      </c>
      <c r="T2503" s="28">
        <v>1964765</v>
      </c>
      <c r="U2503" s="28">
        <v>0</v>
      </c>
      <c r="V2503" s="29">
        <v>1</v>
      </c>
      <c r="W2503" s="29">
        <v>0</v>
      </c>
      <c r="X2503" s="32">
        <f t="shared" si="585"/>
        <v>1</v>
      </c>
      <c r="Y2503" s="33">
        <f t="shared" si="586"/>
        <v>30688</v>
      </c>
      <c r="Z2503" s="33">
        <f t="shared" si="587"/>
        <v>1964764.8</v>
      </c>
      <c r="AA2503" s="33">
        <f t="shared" si="588"/>
        <v>1964765</v>
      </c>
      <c r="AB2503" s="5">
        <v>1</v>
      </c>
      <c r="AC2503" s="6">
        <v>2472806.21</v>
      </c>
      <c r="AD2503" s="32">
        <v>0</v>
      </c>
      <c r="AE2503" s="67">
        <f t="shared" si="589"/>
        <v>1</v>
      </c>
      <c r="AF2503" s="70">
        <f>IF(C2503=Sheet6!$E$3,Sheet6!$E$4,IF('January 2023'!C2503=Sheet6!$F$3,Sheet6!$F$4,IF('January 2023'!C2503=Sheet6!$G$3,Sheet6!$G$4,IF('January 2023'!C2503=Sheet6!$H$3,Sheet6!$H$4,IF('January 2023'!C2503=Sheet6!$I$3,Sheet6!$I$4,IF('January 2023'!C2503=Sheet6!$J$3,Sheet6!$J$4,IF('January 2023'!C2503=Sheet6!$K$3,Sheet6!$K$4,IF('January 2023'!C2503=Sheet6!$L$3,Sheet6!$L$4))))))))</f>
        <v>0.14925084221825036</v>
      </c>
      <c r="AG2503" s="74">
        <f t="shared" si="590"/>
        <v>1</v>
      </c>
      <c r="AH2503" s="71">
        <v>0.8286</v>
      </c>
      <c r="AI2503" s="72">
        <f t="shared" si="591"/>
        <v>1</v>
      </c>
      <c r="AJ2503" s="73">
        <f t="shared" si="592"/>
        <v>1</v>
      </c>
      <c r="AK2503" s="73">
        <v>0.59410548800096008</v>
      </c>
      <c r="AL2503" s="95">
        <f t="shared" si="593"/>
        <v>1</v>
      </c>
      <c r="AM2503" s="107">
        <v>0</v>
      </c>
      <c r="AN2503" s="98">
        <f t="shared" si="594"/>
        <v>0</v>
      </c>
      <c r="AO2503" s="99" t="e">
        <f>SUMIF([1]Sheet1!$AB:$AB,E2503,[1]Sheet1!$AA:$AA)</f>
        <v>#VALUE!</v>
      </c>
      <c r="AP2503" s="100">
        <f t="shared" si="595"/>
        <v>1</v>
      </c>
      <c r="AQ2503" s="97">
        <f t="shared" si="596"/>
        <v>0</v>
      </c>
      <c r="AR2503" s="100">
        <f t="shared" si="597"/>
        <v>1.0000001017933546</v>
      </c>
      <c r="AS2503" s="101">
        <f t="shared" si="598"/>
        <v>-1.0179335463433858E-7</v>
      </c>
      <c r="AT2503" s="100">
        <v>0.14925084221825036</v>
      </c>
      <c r="AU2503" s="108">
        <f t="shared" si="599"/>
        <v>1</v>
      </c>
    </row>
    <row r="2504" spans="1:47" hidden="1">
      <c r="A2504" s="21">
        <v>44927</v>
      </c>
      <c r="B2504" s="23" t="s">
        <v>13</v>
      </c>
      <c r="C2504" s="23" t="s">
        <v>2186</v>
      </c>
      <c r="D2504" s="23" t="s">
        <v>2332</v>
      </c>
      <c r="E2504" s="23">
        <v>1002049623</v>
      </c>
      <c r="F2504" s="23" t="s">
        <v>15</v>
      </c>
      <c r="G2504" s="23">
        <v>1070924</v>
      </c>
      <c r="H2504" s="37" t="s">
        <v>20</v>
      </c>
      <c r="I2504" s="4" t="s">
        <v>3512</v>
      </c>
      <c r="J2504" s="4" t="s">
        <v>3512</v>
      </c>
      <c r="K2504" s="24">
        <v>30006</v>
      </c>
      <c r="L2504" s="24">
        <v>30006</v>
      </c>
      <c r="M2504" s="29">
        <v>1</v>
      </c>
      <c r="N2504" s="29">
        <v>1</v>
      </c>
      <c r="O2504" s="29">
        <v>0</v>
      </c>
      <c r="P2504" s="29">
        <v>30006</v>
      </c>
      <c r="Q2504" s="29">
        <v>0</v>
      </c>
      <c r="R2504" s="28">
        <v>2133347.96</v>
      </c>
      <c r="S2504" s="28">
        <v>0</v>
      </c>
      <c r="T2504" s="28">
        <v>2133347.96</v>
      </c>
      <c r="U2504" s="28">
        <v>0</v>
      </c>
      <c r="V2504" s="29">
        <v>1</v>
      </c>
      <c r="W2504" s="29">
        <v>0</v>
      </c>
      <c r="X2504" s="32">
        <f t="shared" si="585"/>
        <v>1</v>
      </c>
      <c r="Y2504" s="33">
        <f t="shared" si="586"/>
        <v>30006</v>
      </c>
      <c r="Z2504" s="33">
        <f t="shared" si="587"/>
        <v>2133347.96</v>
      </c>
      <c r="AA2504" s="33">
        <f t="shared" si="588"/>
        <v>2133347.96</v>
      </c>
      <c r="AB2504" s="5">
        <v>1</v>
      </c>
      <c r="AC2504" s="6">
        <v>2512621.69</v>
      </c>
      <c r="AD2504" s="32">
        <v>0</v>
      </c>
      <c r="AE2504" s="67">
        <f t="shared" si="589"/>
        <v>1</v>
      </c>
      <c r="AF2504" s="70">
        <f>IF(C2504=Sheet6!$E$3,Sheet6!$E$4,IF('January 2023'!C2504=Sheet6!$F$3,Sheet6!$F$4,IF('January 2023'!C2504=Sheet6!$G$3,Sheet6!$G$4,IF('January 2023'!C2504=Sheet6!$H$3,Sheet6!$H$4,IF('January 2023'!C2504=Sheet6!$I$3,Sheet6!$I$4,IF('January 2023'!C2504=Sheet6!$J$3,Sheet6!$J$4,IF('January 2023'!C2504=Sheet6!$K$3,Sheet6!$K$4,IF('January 2023'!C2504=Sheet6!$L$3,Sheet6!$L$4))))))))</f>
        <v>0.14925084221825036</v>
      </c>
      <c r="AG2504" s="74">
        <f t="shared" si="590"/>
        <v>1</v>
      </c>
      <c r="AH2504" s="71">
        <v>0.8286</v>
      </c>
      <c r="AI2504" s="72">
        <f t="shared" si="591"/>
        <v>1</v>
      </c>
      <c r="AJ2504" s="73">
        <f t="shared" si="592"/>
        <v>1</v>
      </c>
      <c r="AK2504" s="73">
        <v>0.59410548800096008</v>
      </c>
      <c r="AL2504" s="95">
        <f t="shared" si="593"/>
        <v>1</v>
      </c>
      <c r="AM2504" s="107">
        <v>0</v>
      </c>
      <c r="AN2504" s="98">
        <f t="shared" si="594"/>
        <v>0</v>
      </c>
      <c r="AO2504" s="99" t="e">
        <f>SUMIF([1]Sheet1!$AB:$AB,E2504,[1]Sheet1!$AA:$AA)</f>
        <v>#VALUE!</v>
      </c>
      <c r="AP2504" s="100">
        <f t="shared" si="595"/>
        <v>1</v>
      </c>
      <c r="AQ2504" s="97">
        <f t="shared" si="596"/>
        <v>0</v>
      </c>
      <c r="AR2504" s="100">
        <f t="shared" si="597"/>
        <v>1</v>
      </c>
      <c r="AS2504" s="101">
        <f t="shared" si="598"/>
        <v>0</v>
      </c>
      <c r="AT2504" s="100">
        <v>0.14925084221825036</v>
      </c>
      <c r="AU2504" s="108">
        <f t="shared" si="599"/>
        <v>1</v>
      </c>
    </row>
    <row r="2505" spans="1:47" hidden="1">
      <c r="A2505" s="21">
        <v>44927</v>
      </c>
      <c r="B2505" s="22" t="s">
        <v>13</v>
      </c>
      <c r="C2505" s="22" t="s">
        <v>2186</v>
      </c>
      <c r="D2505" s="22" t="s">
        <v>2328</v>
      </c>
      <c r="E2505" s="22">
        <v>1002049814</v>
      </c>
      <c r="F2505" s="23" t="s">
        <v>15</v>
      </c>
      <c r="G2505" s="22">
        <v>1070916</v>
      </c>
      <c r="H2505" s="36" t="s">
        <v>20</v>
      </c>
      <c r="I2505" s="4" t="s">
        <v>3512</v>
      </c>
      <c r="J2505" s="4" t="s">
        <v>3512</v>
      </c>
      <c r="K2505" s="24">
        <v>28962.849645240618</v>
      </c>
      <c r="L2505" s="25">
        <v>28962.849645240618</v>
      </c>
      <c r="M2505" s="26">
        <v>1</v>
      </c>
      <c r="N2505" s="26">
        <v>0</v>
      </c>
      <c r="O2505" s="26">
        <v>0</v>
      </c>
      <c r="P2505" s="26">
        <v>28962</v>
      </c>
      <c r="Q2505" s="26">
        <v>0</v>
      </c>
      <c r="R2505" s="27">
        <v>1854259.59</v>
      </c>
      <c r="S2505" s="27">
        <v>0</v>
      </c>
      <c r="T2505" s="28">
        <v>1854259.59</v>
      </c>
      <c r="U2505" s="27">
        <v>0</v>
      </c>
      <c r="V2505" s="29">
        <v>1</v>
      </c>
      <c r="W2505" s="26">
        <v>0</v>
      </c>
      <c r="X2505" s="30">
        <f t="shared" si="585"/>
        <v>1</v>
      </c>
      <c r="Y2505" s="31">
        <f t="shared" si="586"/>
        <v>28962</v>
      </c>
      <c r="Z2505" s="31">
        <f t="shared" si="587"/>
        <v>1854259.59</v>
      </c>
      <c r="AA2505" s="31">
        <f t="shared" si="588"/>
        <v>1854259.59</v>
      </c>
      <c r="AB2505" s="5">
        <v>1</v>
      </c>
      <c r="AC2505" s="6">
        <v>1563359.06</v>
      </c>
      <c r="AD2505" s="30">
        <v>0</v>
      </c>
      <c r="AE2505" s="67">
        <f t="shared" si="589"/>
        <v>1</v>
      </c>
      <c r="AF2505" s="70">
        <f>IF(C2505=Sheet6!$E$3,Sheet6!$E$4,IF('January 2023'!C2505=Sheet6!$F$3,Sheet6!$F$4,IF('January 2023'!C2505=Sheet6!$G$3,Sheet6!$G$4,IF('January 2023'!C2505=Sheet6!$H$3,Sheet6!$H$4,IF('January 2023'!C2505=Sheet6!$I$3,Sheet6!$I$4,IF('January 2023'!C2505=Sheet6!$J$3,Sheet6!$J$4,IF('January 2023'!C2505=Sheet6!$K$3,Sheet6!$K$4,IF('January 2023'!C2505=Sheet6!$L$3,Sheet6!$L$4))))))))</f>
        <v>0.14925084221825036</v>
      </c>
      <c r="AG2505" s="74">
        <f t="shared" si="590"/>
        <v>0.99997066430786252</v>
      </c>
      <c r="AH2505" s="71">
        <v>0.8286</v>
      </c>
      <c r="AI2505" s="72">
        <f t="shared" si="591"/>
        <v>1</v>
      </c>
      <c r="AJ2505" s="73">
        <f t="shared" si="592"/>
        <v>1</v>
      </c>
      <c r="AK2505" s="73">
        <v>0.59410548800096008</v>
      </c>
      <c r="AL2505" s="95">
        <f t="shared" si="593"/>
        <v>1</v>
      </c>
      <c r="AM2505" s="107">
        <v>0</v>
      </c>
      <c r="AN2505" s="98">
        <f t="shared" si="594"/>
        <v>0</v>
      </c>
      <c r="AO2505" s="99" t="e">
        <f>SUMIF([1]Sheet1!$AB:$AB,E2505,[1]Sheet1!$AA:$AA)</f>
        <v>#VALUE!</v>
      </c>
      <c r="AP2505" s="100">
        <f t="shared" si="595"/>
        <v>1</v>
      </c>
      <c r="AQ2505" s="97">
        <f t="shared" si="596"/>
        <v>0</v>
      </c>
      <c r="AR2505" s="100">
        <f t="shared" si="597"/>
        <v>1</v>
      </c>
      <c r="AS2505" s="101">
        <f t="shared" si="598"/>
        <v>2.9335692137477665E-5</v>
      </c>
      <c r="AT2505" s="100">
        <v>0.14925084221825036</v>
      </c>
      <c r="AU2505" s="108">
        <f t="shared" si="599"/>
        <v>1</v>
      </c>
    </row>
    <row r="2506" spans="1:47" hidden="1">
      <c r="A2506" s="21">
        <v>44927</v>
      </c>
      <c r="B2506" s="22" t="s">
        <v>13</v>
      </c>
      <c r="C2506" s="22" t="s">
        <v>2186</v>
      </c>
      <c r="D2506" s="22" t="s">
        <v>2306</v>
      </c>
      <c r="E2506" s="22">
        <v>1002049635</v>
      </c>
      <c r="F2506" s="23" t="s">
        <v>15</v>
      </c>
      <c r="G2506" s="22">
        <v>1079209</v>
      </c>
      <c r="H2506" s="36" t="s">
        <v>20</v>
      </c>
      <c r="I2506" s="4" t="s">
        <v>3512</v>
      </c>
      <c r="J2506" s="4" t="s">
        <v>3512</v>
      </c>
      <c r="K2506" s="24">
        <v>27021</v>
      </c>
      <c r="L2506" s="25">
        <v>27021</v>
      </c>
      <c r="M2506" s="26">
        <v>1</v>
      </c>
      <c r="N2506" s="26">
        <v>1</v>
      </c>
      <c r="O2506" s="26">
        <v>0</v>
      </c>
      <c r="P2506" s="26">
        <v>27021</v>
      </c>
      <c r="Q2506" s="26">
        <v>0</v>
      </c>
      <c r="R2506" s="27">
        <v>1729989.23</v>
      </c>
      <c r="S2506" s="27">
        <v>0</v>
      </c>
      <c r="T2506" s="28">
        <v>1729989.23</v>
      </c>
      <c r="U2506" s="27">
        <v>0</v>
      </c>
      <c r="V2506" s="29">
        <v>1</v>
      </c>
      <c r="W2506" s="26">
        <v>0</v>
      </c>
      <c r="X2506" s="30">
        <f t="shared" si="585"/>
        <v>1</v>
      </c>
      <c r="Y2506" s="31">
        <f t="shared" si="586"/>
        <v>27021</v>
      </c>
      <c r="Z2506" s="31">
        <f t="shared" si="587"/>
        <v>1729989.23</v>
      </c>
      <c r="AA2506" s="31">
        <f t="shared" si="588"/>
        <v>1729989.23</v>
      </c>
      <c r="AB2506" s="5">
        <v>1</v>
      </c>
      <c r="AC2506" s="6">
        <v>2008897.65</v>
      </c>
      <c r="AD2506" s="30">
        <v>0</v>
      </c>
      <c r="AE2506" s="67">
        <f t="shared" si="589"/>
        <v>1</v>
      </c>
      <c r="AF2506" s="70">
        <f>IF(C2506=Sheet6!$E$3,Sheet6!$E$4,IF('January 2023'!C2506=Sheet6!$F$3,Sheet6!$F$4,IF('January 2023'!C2506=Sheet6!$G$3,Sheet6!$G$4,IF('January 2023'!C2506=Sheet6!$H$3,Sheet6!$H$4,IF('January 2023'!C2506=Sheet6!$I$3,Sheet6!$I$4,IF('January 2023'!C2506=Sheet6!$J$3,Sheet6!$J$4,IF('January 2023'!C2506=Sheet6!$K$3,Sheet6!$K$4,IF('January 2023'!C2506=Sheet6!$L$3,Sheet6!$L$4))))))))</f>
        <v>0.14925084221825036</v>
      </c>
      <c r="AG2506" s="74">
        <f t="shared" si="590"/>
        <v>1</v>
      </c>
      <c r="AH2506" s="71">
        <v>0.8286</v>
      </c>
      <c r="AI2506" s="72">
        <f t="shared" si="591"/>
        <v>1</v>
      </c>
      <c r="AJ2506" s="73">
        <f t="shared" si="592"/>
        <v>1</v>
      </c>
      <c r="AK2506" s="73">
        <v>0.59410548800096008</v>
      </c>
      <c r="AL2506" s="95">
        <f t="shared" si="593"/>
        <v>1</v>
      </c>
      <c r="AM2506" s="107">
        <v>0</v>
      </c>
      <c r="AN2506" s="98">
        <f t="shared" si="594"/>
        <v>0</v>
      </c>
      <c r="AO2506" s="99" t="e">
        <f>SUMIF([1]Sheet1!$AB:$AB,E2506,[1]Sheet1!$AA:$AA)</f>
        <v>#VALUE!</v>
      </c>
      <c r="AP2506" s="100">
        <f t="shared" si="595"/>
        <v>1</v>
      </c>
      <c r="AQ2506" s="97">
        <f t="shared" si="596"/>
        <v>0</v>
      </c>
      <c r="AR2506" s="100">
        <f t="shared" si="597"/>
        <v>1</v>
      </c>
      <c r="AS2506" s="101">
        <f t="shared" si="598"/>
        <v>0</v>
      </c>
      <c r="AT2506" s="100">
        <v>0.14925084221825036</v>
      </c>
      <c r="AU2506" s="108">
        <f t="shared" si="599"/>
        <v>1</v>
      </c>
    </row>
    <row r="2507" spans="1:47" hidden="1">
      <c r="A2507" s="21">
        <v>44927</v>
      </c>
      <c r="B2507" s="22" t="s">
        <v>13</v>
      </c>
      <c r="C2507" s="22" t="s">
        <v>2186</v>
      </c>
      <c r="D2507" s="22" t="s">
        <v>2338</v>
      </c>
      <c r="E2507" s="22">
        <v>1002049679</v>
      </c>
      <c r="F2507" s="23" t="s">
        <v>15</v>
      </c>
      <c r="G2507" s="22">
        <v>1079209</v>
      </c>
      <c r="H2507" s="36" t="s">
        <v>20</v>
      </c>
      <c r="I2507" s="4" t="s">
        <v>3512</v>
      </c>
      <c r="J2507" s="4" t="s">
        <v>3512</v>
      </c>
      <c r="K2507" s="24">
        <v>24820</v>
      </c>
      <c r="L2507" s="25">
        <v>24820</v>
      </c>
      <c r="M2507" s="26">
        <v>1</v>
      </c>
      <c r="N2507" s="26">
        <v>1</v>
      </c>
      <c r="O2507" s="26">
        <v>0</v>
      </c>
      <c r="P2507" s="26">
        <v>24820</v>
      </c>
      <c r="Q2507" s="26">
        <v>0</v>
      </c>
      <c r="R2507" s="27">
        <v>1764636.95</v>
      </c>
      <c r="S2507" s="27">
        <v>0</v>
      </c>
      <c r="T2507" s="28">
        <v>3047267.57</v>
      </c>
      <c r="U2507" s="27">
        <v>0</v>
      </c>
      <c r="V2507" s="29">
        <v>1</v>
      </c>
      <c r="W2507" s="26">
        <v>0</v>
      </c>
      <c r="X2507" s="30">
        <f t="shared" si="585"/>
        <v>1</v>
      </c>
      <c r="Y2507" s="31">
        <f t="shared" si="586"/>
        <v>24820</v>
      </c>
      <c r="Z2507" s="31">
        <f t="shared" si="587"/>
        <v>1764636.95</v>
      </c>
      <c r="AA2507" s="31">
        <f t="shared" si="588"/>
        <v>3047267.57</v>
      </c>
      <c r="AB2507" s="5">
        <v>1</v>
      </c>
      <c r="AC2507" s="6">
        <v>1016324.07</v>
      </c>
      <c r="AD2507" s="30">
        <v>0</v>
      </c>
      <c r="AE2507" s="67">
        <f t="shared" si="589"/>
        <v>1</v>
      </c>
      <c r="AF2507" s="70">
        <f>IF(C2507=Sheet6!$E$3,Sheet6!$E$4,IF('January 2023'!C2507=Sheet6!$F$3,Sheet6!$F$4,IF('January 2023'!C2507=Sheet6!$G$3,Sheet6!$G$4,IF('January 2023'!C2507=Sheet6!$H$3,Sheet6!$H$4,IF('January 2023'!C2507=Sheet6!$I$3,Sheet6!$I$4,IF('January 2023'!C2507=Sheet6!$J$3,Sheet6!$J$4,IF('January 2023'!C2507=Sheet6!$K$3,Sheet6!$K$4,IF('January 2023'!C2507=Sheet6!$L$3,Sheet6!$L$4))))))))</f>
        <v>0.14925084221825036</v>
      </c>
      <c r="AG2507" s="74">
        <f t="shared" si="590"/>
        <v>1</v>
      </c>
      <c r="AH2507" s="71">
        <v>0.8286</v>
      </c>
      <c r="AI2507" s="72">
        <f t="shared" si="591"/>
        <v>1</v>
      </c>
      <c r="AJ2507" s="73">
        <f t="shared" si="592"/>
        <v>1</v>
      </c>
      <c r="AK2507" s="73">
        <v>0.59410548800096008</v>
      </c>
      <c r="AL2507" s="95">
        <f t="shared" si="593"/>
        <v>1</v>
      </c>
      <c r="AM2507" s="107">
        <v>0</v>
      </c>
      <c r="AN2507" s="98">
        <f t="shared" si="594"/>
        <v>0</v>
      </c>
      <c r="AO2507" s="99" t="e">
        <f>SUMIF([1]Sheet1!$AB:$AB,E2507,[1]Sheet1!$AA:$AA)</f>
        <v>#VALUE!</v>
      </c>
      <c r="AP2507" s="100">
        <f t="shared" si="595"/>
        <v>1</v>
      </c>
      <c r="AQ2507" s="97">
        <f t="shared" si="596"/>
        <v>0</v>
      </c>
      <c r="AR2507" s="100">
        <f t="shared" si="597"/>
        <v>1.7268524100665579</v>
      </c>
      <c r="AS2507" s="101">
        <f t="shared" si="598"/>
        <v>-0.72685241006655787</v>
      </c>
      <c r="AT2507" s="100">
        <v>0.14925084221825036</v>
      </c>
      <c r="AU2507" s="108">
        <f t="shared" si="599"/>
        <v>1</v>
      </c>
    </row>
    <row r="2508" spans="1:47" hidden="1">
      <c r="A2508" s="21">
        <v>44927</v>
      </c>
      <c r="B2508" s="23" t="s">
        <v>13</v>
      </c>
      <c r="C2508" s="23" t="s">
        <v>2186</v>
      </c>
      <c r="D2508" s="23" t="s">
        <v>2334</v>
      </c>
      <c r="E2508" s="23">
        <v>1002049661</v>
      </c>
      <c r="F2508" s="23" t="s">
        <v>15</v>
      </c>
      <c r="G2508" s="23">
        <v>1070920</v>
      </c>
      <c r="H2508" s="37" t="s">
        <v>20</v>
      </c>
      <c r="I2508" s="4" t="s">
        <v>3512</v>
      </c>
      <c r="J2508" s="4" t="s">
        <v>3512</v>
      </c>
      <c r="K2508" s="24">
        <v>21480</v>
      </c>
      <c r="L2508" s="24">
        <v>21480</v>
      </c>
      <c r="M2508" s="29">
        <v>1</v>
      </c>
      <c r="N2508" s="29">
        <v>1</v>
      </c>
      <c r="O2508" s="29">
        <v>0</v>
      </c>
      <c r="P2508" s="29">
        <v>21480</v>
      </c>
      <c r="Q2508" s="29">
        <v>0</v>
      </c>
      <c r="R2508" s="28">
        <v>1375232.92</v>
      </c>
      <c r="S2508" s="28">
        <v>0</v>
      </c>
      <c r="T2508" s="28">
        <v>1375232.92</v>
      </c>
      <c r="U2508" s="28">
        <v>0</v>
      </c>
      <c r="V2508" s="29">
        <v>1</v>
      </c>
      <c r="W2508" s="29">
        <v>0</v>
      </c>
      <c r="X2508" s="32">
        <f t="shared" si="585"/>
        <v>1</v>
      </c>
      <c r="Y2508" s="33">
        <f t="shared" si="586"/>
        <v>21480</v>
      </c>
      <c r="Z2508" s="33">
        <f t="shared" si="587"/>
        <v>1375232.92</v>
      </c>
      <c r="AA2508" s="33">
        <f t="shared" si="588"/>
        <v>1375232.92</v>
      </c>
      <c r="AB2508" s="5">
        <v>1</v>
      </c>
      <c r="AC2508" s="6">
        <v>1741514.51</v>
      </c>
      <c r="AD2508" s="32">
        <v>0</v>
      </c>
      <c r="AE2508" s="67">
        <f t="shared" si="589"/>
        <v>1</v>
      </c>
      <c r="AF2508" s="70">
        <f>IF(C2508=Sheet6!$E$3,Sheet6!$E$4,IF('January 2023'!C2508=Sheet6!$F$3,Sheet6!$F$4,IF('January 2023'!C2508=Sheet6!$G$3,Sheet6!$G$4,IF('January 2023'!C2508=Sheet6!$H$3,Sheet6!$H$4,IF('January 2023'!C2508=Sheet6!$I$3,Sheet6!$I$4,IF('January 2023'!C2508=Sheet6!$J$3,Sheet6!$J$4,IF('January 2023'!C2508=Sheet6!$K$3,Sheet6!$K$4,IF('January 2023'!C2508=Sheet6!$L$3,Sheet6!$L$4))))))))</f>
        <v>0.14925084221825036</v>
      </c>
      <c r="AG2508" s="74">
        <f t="shared" si="590"/>
        <v>1</v>
      </c>
      <c r="AH2508" s="71">
        <v>0.8286</v>
      </c>
      <c r="AI2508" s="72">
        <f t="shared" si="591"/>
        <v>1</v>
      </c>
      <c r="AJ2508" s="73">
        <f t="shared" si="592"/>
        <v>1</v>
      </c>
      <c r="AK2508" s="73">
        <v>0.59410548800096008</v>
      </c>
      <c r="AL2508" s="95">
        <f t="shared" si="593"/>
        <v>1</v>
      </c>
      <c r="AM2508" s="107">
        <v>0</v>
      </c>
      <c r="AN2508" s="98">
        <f t="shared" si="594"/>
        <v>0</v>
      </c>
      <c r="AO2508" s="99" t="e">
        <f>SUMIF([1]Sheet1!$AB:$AB,E2508,[1]Sheet1!$AA:$AA)</f>
        <v>#VALUE!</v>
      </c>
      <c r="AP2508" s="100">
        <f t="shared" si="595"/>
        <v>1</v>
      </c>
      <c r="AQ2508" s="97">
        <f t="shared" si="596"/>
        <v>0</v>
      </c>
      <c r="AR2508" s="100">
        <f t="shared" si="597"/>
        <v>1</v>
      </c>
      <c r="AS2508" s="101">
        <f t="shared" si="598"/>
        <v>0</v>
      </c>
      <c r="AT2508" s="100">
        <v>0.14925084221825036</v>
      </c>
      <c r="AU2508" s="108">
        <f t="shared" si="599"/>
        <v>1</v>
      </c>
    </row>
    <row r="2509" spans="1:47" hidden="1">
      <c r="A2509" s="21">
        <v>44927</v>
      </c>
      <c r="B2509" s="23" t="s">
        <v>13</v>
      </c>
      <c r="C2509" s="23" t="s">
        <v>2186</v>
      </c>
      <c r="D2509" s="23" t="s">
        <v>2339</v>
      </c>
      <c r="E2509" s="23">
        <v>1002049637</v>
      </c>
      <c r="F2509" s="23" t="s">
        <v>15</v>
      </c>
      <c r="G2509" s="23">
        <v>1079209</v>
      </c>
      <c r="H2509" s="37" t="s">
        <v>20</v>
      </c>
      <c r="I2509" s="4" t="s">
        <v>3512</v>
      </c>
      <c r="J2509" s="4" t="s">
        <v>3512</v>
      </c>
      <c r="K2509" s="24">
        <v>18876</v>
      </c>
      <c r="L2509" s="24">
        <v>18876</v>
      </c>
      <c r="M2509" s="29">
        <v>1</v>
      </c>
      <c r="N2509" s="29">
        <v>1</v>
      </c>
      <c r="O2509" s="29">
        <v>0</v>
      </c>
      <c r="P2509" s="29">
        <v>18876</v>
      </c>
      <c r="Q2509" s="29">
        <v>0</v>
      </c>
      <c r="R2509" s="28">
        <v>1342034.1300000001</v>
      </c>
      <c r="S2509" s="28">
        <v>0</v>
      </c>
      <c r="T2509" s="28">
        <v>1342034.1299999999</v>
      </c>
      <c r="U2509" s="28">
        <v>0</v>
      </c>
      <c r="V2509" s="29">
        <v>1</v>
      </c>
      <c r="W2509" s="29">
        <v>0</v>
      </c>
      <c r="X2509" s="32">
        <f t="shared" si="585"/>
        <v>1</v>
      </c>
      <c r="Y2509" s="33">
        <f t="shared" si="586"/>
        <v>18876</v>
      </c>
      <c r="Z2509" s="33">
        <f t="shared" si="587"/>
        <v>1342034.1300000001</v>
      </c>
      <c r="AA2509" s="33">
        <f t="shared" si="588"/>
        <v>1342034.1299999999</v>
      </c>
      <c r="AB2509" s="5">
        <v>1</v>
      </c>
      <c r="AC2509" s="6">
        <v>1365408.56</v>
      </c>
      <c r="AD2509" s="32">
        <v>0</v>
      </c>
      <c r="AE2509" s="67">
        <f t="shared" si="589"/>
        <v>1</v>
      </c>
      <c r="AF2509" s="70">
        <f>IF(C2509=Sheet6!$E$3,Sheet6!$E$4,IF('January 2023'!C2509=Sheet6!$F$3,Sheet6!$F$4,IF('January 2023'!C2509=Sheet6!$G$3,Sheet6!$G$4,IF('January 2023'!C2509=Sheet6!$H$3,Sheet6!$H$4,IF('January 2023'!C2509=Sheet6!$I$3,Sheet6!$I$4,IF('January 2023'!C2509=Sheet6!$J$3,Sheet6!$J$4,IF('January 2023'!C2509=Sheet6!$K$3,Sheet6!$K$4,IF('January 2023'!C2509=Sheet6!$L$3,Sheet6!$L$4))))))))</f>
        <v>0.14925084221825036</v>
      </c>
      <c r="AG2509" s="74">
        <f t="shared" si="590"/>
        <v>1</v>
      </c>
      <c r="AH2509" s="71">
        <v>0.8286</v>
      </c>
      <c r="AI2509" s="72">
        <f t="shared" si="591"/>
        <v>1</v>
      </c>
      <c r="AJ2509" s="73">
        <f t="shared" si="592"/>
        <v>1</v>
      </c>
      <c r="AK2509" s="73">
        <v>0.59410548800096008</v>
      </c>
      <c r="AL2509" s="95">
        <f t="shared" si="593"/>
        <v>1</v>
      </c>
      <c r="AM2509" s="107">
        <v>0</v>
      </c>
      <c r="AN2509" s="98">
        <f t="shared" si="594"/>
        <v>0</v>
      </c>
      <c r="AO2509" s="99" t="e">
        <f>SUMIF([1]Sheet1!$AB:$AB,E2509,[1]Sheet1!$AA:$AA)</f>
        <v>#VALUE!</v>
      </c>
      <c r="AP2509" s="100">
        <f t="shared" si="595"/>
        <v>1</v>
      </c>
      <c r="AQ2509" s="97">
        <f t="shared" si="596"/>
        <v>0</v>
      </c>
      <c r="AR2509" s="100">
        <f t="shared" si="597"/>
        <v>0.99999999999999978</v>
      </c>
      <c r="AS2509" s="101">
        <f t="shared" si="598"/>
        <v>0</v>
      </c>
      <c r="AT2509" s="100">
        <v>0.14925084221825036</v>
      </c>
      <c r="AU2509" s="108">
        <f t="shared" si="599"/>
        <v>1</v>
      </c>
    </row>
    <row r="2510" spans="1:47" hidden="1">
      <c r="A2510" s="21">
        <v>44927</v>
      </c>
      <c r="B2510" s="23" t="s">
        <v>13</v>
      </c>
      <c r="C2510" s="23" t="s">
        <v>2186</v>
      </c>
      <c r="D2510" s="23" t="s">
        <v>2402</v>
      </c>
      <c r="E2510" s="23">
        <v>1002050107</v>
      </c>
      <c r="F2510" s="23" t="s">
        <v>15</v>
      </c>
      <c r="G2510" s="23">
        <v>1070924</v>
      </c>
      <c r="H2510" s="37" t="s">
        <v>20</v>
      </c>
      <c r="I2510" s="4" t="s">
        <v>3512</v>
      </c>
      <c r="J2510" s="4" t="s">
        <v>3512</v>
      </c>
      <c r="K2510" s="24">
        <v>17784</v>
      </c>
      <c r="L2510" s="24">
        <v>17784</v>
      </c>
      <c r="M2510" s="29">
        <v>1</v>
      </c>
      <c r="N2510" s="29">
        <v>1</v>
      </c>
      <c r="O2510" s="29">
        <v>0</v>
      </c>
      <c r="P2510" s="29">
        <v>17784</v>
      </c>
      <c r="Q2510" s="29">
        <v>0</v>
      </c>
      <c r="R2510" s="28">
        <v>1138600.67</v>
      </c>
      <c r="S2510" s="28">
        <v>0</v>
      </c>
      <c r="T2510" s="28">
        <v>1138600.67</v>
      </c>
      <c r="U2510" s="28">
        <v>0</v>
      </c>
      <c r="V2510" s="29">
        <v>1</v>
      </c>
      <c r="W2510" s="29">
        <v>0</v>
      </c>
      <c r="X2510" s="32">
        <f t="shared" si="585"/>
        <v>1</v>
      </c>
      <c r="Y2510" s="33">
        <f t="shared" si="586"/>
        <v>17784</v>
      </c>
      <c r="Z2510" s="33">
        <f t="shared" si="587"/>
        <v>1138600.67</v>
      </c>
      <c r="AA2510" s="33">
        <f t="shared" si="588"/>
        <v>1138600.67</v>
      </c>
      <c r="AB2510" s="5">
        <v>1</v>
      </c>
      <c r="AC2510" s="6">
        <v>1005498.56</v>
      </c>
      <c r="AD2510" s="32">
        <v>0</v>
      </c>
      <c r="AE2510" s="67">
        <f t="shared" si="589"/>
        <v>1</v>
      </c>
      <c r="AF2510" s="70">
        <f>IF(C2510=Sheet6!$E$3,Sheet6!$E$4,IF('January 2023'!C2510=Sheet6!$F$3,Sheet6!$F$4,IF('January 2023'!C2510=Sheet6!$G$3,Sheet6!$G$4,IF('January 2023'!C2510=Sheet6!$H$3,Sheet6!$H$4,IF('January 2023'!C2510=Sheet6!$I$3,Sheet6!$I$4,IF('January 2023'!C2510=Sheet6!$J$3,Sheet6!$J$4,IF('January 2023'!C2510=Sheet6!$K$3,Sheet6!$K$4,IF('January 2023'!C2510=Sheet6!$L$3,Sheet6!$L$4))))))))</f>
        <v>0.14925084221825036</v>
      </c>
      <c r="AG2510" s="74">
        <f t="shared" si="590"/>
        <v>1</v>
      </c>
      <c r="AH2510" s="71">
        <v>0.8286</v>
      </c>
      <c r="AI2510" s="72">
        <f t="shared" si="591"/>
        <v>1</v>
      </c>
      <c r="AJ2510" s="73">
        <f t="shared" si="592"/>
        <v>1</v>
      </c>
      <c r="AK2510" s="73">
        <v>0.59410548800096008</v>
      </c>
      <c r="AL2510" s="95">
        <f t="shared" si="593"/>
        <v>1</v>
      </c>
      <c r="AM2510" s="107">
        <v>0</v>
      </c>
      <c r="AN2510" s="98">
        <f t="shared" si="594"/>
        <v>0</v>
      </c>
      <c r="AO2510" s="99" t="e">
        <f>SUMIF([1]Sheet1!$AB:$AB,E2510,[1]Sheet1!$AA:$AA)</f>
        <v>#VALUE!</v>
      </c>
      <c r="AP2510" s="100">
        <f t="shared" si="595"/>
        <v>1</v>
      </c>
      <c r="AQ2510" s="97">
        <f t="shared" si="596"/>
        <v>0</v>
      </c>
      <c r="AR2510" s="100">
        <f t="shared" si="597"/>
        <v>1</v>
      </c>
      <c r="AS2510" s="101">
        <f t="shared" si="598"/>
        <v>0</v>
      </c>
      <c r="AT2510" s="100">
        <v>0.14925084221825036</v>
      </c>
      <c r="AU2510" s="108">
        <f t="shared" si="599"/>
        <v>1</v>
      </c>
    </row>
    <row r="2511" spans="1:47" hidden="1">
      <c r="A2511" s="21">
        <v>44927</v>
      </c>
      <c r="B2511" s="23" t="s">
        <v>13</v>
      </c>
      <c r="C2511" s="23" t="s">
        <v>2186</v>
      </c>
      <c r="D2511" s="23" t="s">
        <v>2329</v>
      </c>
      <c r="E2511" s="23">
        <v>1002049773</v>
      </c>
      <c r="F2511" s="23" t="s">
        <v>15</v>
      </c>
      <c r="G2511" s="23">
        <v>1079209</v>
      </c>
      <c r="H2511" s="37" t="s">
        <v>20</v>
      </c>
      <c r="I2511" s="4" t="s">
        <v>3512</v>
      </c>
      <c r="J2511" s="4" t="s">
        <v>3512</v>
      </c>
      <c r="K2511" s="24">
        <v>17183</v>
      </c>
      <c r="L2511" s="24">
        <v>17183</v>
      </c>
      <c r="M2511" s="29">
        <v>1</v>
      </c>
      <c r="N2511" s="29">
        <v>1</v>
      </c>
      <c r="O2511" s="29">
        <v>0</v>
      </c>
      <c r="P2511" s="29">
        <v>17183</v>
      </c>
      <c r="Q2511" s="29">
        <v>0</v>
      </c>
      <c r="R2511" s="28">
        <v>1100122.32</v>
      </c>
      <c r="S2511" s="28">
        <v>0</v>
      </c>
      <c r="T2511" s="28">
        <v>1100122.32</v>
      </c>
      <c r="U2511" s="28">
        <v>0</v>
      </c>
      <c r="V2511" s="29">
        <v>1</v>
      </c>
      <c r="W2511" s="29">
        <v>0</v>
      </c>
      <c r="X2511" s="32">
        <f t="shared" si="585"/>
        <v>1</v>
      </c>
      <c r="Y2511" s="33">
        <f t="shared" si="586"/>
        <v>17183</v>
      </c>
      <c r="Z2511" s="33">
        <f t="shared" si="587"/>
        <v>1100122.32</v>
      </c>
      <c r="AA2511" s="33">
        <f t="shared" si="588"/>
        <v>1100122.32</v>
      </c>
      <c r="AB2511" s="5">
        <v>1</v>
      </c>
      <c r="AC2511" s="6">
        <v>1227218.1200000001</v>
      </c>
      <c r="AD2511" s="32">
        <v>0</v>
      </c>
      <c r="AE2511" s="67">
        <f t="shared" si="589"/>
        <v>1</v>
      </c>
      <c r="AF2511" s="70">
        <f>IF(C2511=Sheet6!$E$3,Sheet6!$E$4,IF('January 2023'!C2511=Sheet6!$F$3,Sheet6!$F$4,IF('January 2023'!C2511=Sheet6!$G$3,Sheet6!$G$4,IF('January 2023'!C2511=Sheet6!$H$3,Sheet6!$H$4,IF('January 2023'!C2511=Sheet6!$I$3,Sheet6!$I$4,IF('January 2023'!C2511=Sheet6!$J$3,Sheet6!$J$4,IF('January 2023'!C2511=Sheet6!$K$3,Sheet6!$K$4,IF('January 2023'!C2511=Sheet6!$L$3,Sheet6!$L$4))))))))</f>
        <v>0.14925084221825036</v>
      </c>
      <c r="AG2511" s="74">
        <f t="shared" si="590"/>
        <v>1</v>
      </c>
      <c r="AH2511" s="71">
        <v>0.8286</v>
      </c>
      <c r="AI2511" s="72">
        <f t="shared" si="591"/>
        <v>1</v>
      </c>
      <c r="AJ2511" s="73">
        <f t="shared" si="592"/>
        <v>1</v>
      </c>
      <c r="AK2511" s="73">
        <v>0.59410548800096008</v>
      </c>
      <c r="AL2511" s="95">
        <f t="shared" si="593"/>
        <v>1</v>
      </c>
      <c r="AM2511" s="107">
        <v>0</v>
      </c>
      <c r="AN2511" s="98">
        <f t="shared" si="594"/>
        <v>0</v>
      </c>
      <c r="AO2511" s="99" t="e">
        <f>SUMIF([1]Sheet1!$AB:$AB,E2511,[1]Sheet1!$AA:$AA)</f>
        <v>#VALUE!</v>
      </c>
      <c r="AP2511" s="100">
        <f t="shared" si="595"/>
        <v>1</v>
      </c>
      <c r="AQ2511" s="97">
        <f t="shared" si="596"/>
        <v>0</v>
      </c>
      <c r="AR2511" s="100">
        <f t="shared" si="597"/>
        <v>1</v>
      </c>
      <c r="AS2511" s="101">
        <f t="shared" si="598"/>
        <v>0</v>
      </c>
      <c r="AT2511" s="100">
        <v>0.14925084221825036</v>
      </c>
      <c r="AU2511" s="108">
        <f t="shared" si="599"/>
        <v>1</v>
      </c>
    </row>
    <row r="2512" spans="1:47" hidden="1">
      <c r="A2512" s="21">
        <v>44927</v>
      </c>
      <c r="B2512" s="23" t="s">
        <v>13</v>
      </c>
      <c r="C2512" s="23" t="s">
        <v>2186</v>
      </c>
      <c r="D2512" s="23" t="s">
        <v>2336</v>
      </c>
      <c r="E2512" s="23">
        <v>1002049719</v>
      </c>
      <c r="F2512" s="23" t="s">
        <v>15</v>
      </c>
      <c r="G2512" s="23">
        <v>1079209</v>
      </c>
      <c r="H2512" s="37" t="s">
        <v>20</v>
      </c>
      <c r="I2512" s="4" t="s">
        <v>3512</v>
      </c>
      <c r="J2512" s="4" t="s">
        <v>3512</v>
      </c>
      <c r="K2512" s="24">
        <v>16834</v>
      </c>
      <c r="L2512" s="24">
        <v>16834</v>
      </c>
      <c r="M2512" s="29">
        <v>1</v>
      </c>
      <c r="N2512" s="29">
        <v>1</v>
      </c>
      <c r="O2512" s="29">
        <v>0</v>
      </c>
      <c r="P2512" s="29">
        <v>16834</v>
      </c>
      <c r="Q2512" s="29">
        <v>0</v>
      </c>
      <c r="R2512" s="28">
        <v>1077777.98</v>
      </c>
      <c r="S2512" s="28">
        <v>0</v>
      </c>
      <c r="T2512" s="28">
        <v>1077777.98</v>
      </c>
      <c r="U2512" s="28">
        <v>0</v>
      </c>
      <c r="V2512" s="29">
        <v>1</v>
      </c>
      <c r="W2512" s="29">
        <v>0</v>
      </c>
      <c r="X2512" s="32">
        <f t="shared" si="585"/>
        <v>1</v>
      </c>
      <c r="Y2512" s="33">
        <f t="shared" si="586"/>
        <v>16834</v>
      </c>
      <c r="Z2512" s="33">
        <f t="shared" si="587"/>
        <v>1077777.98</v>
      </c>
      <c r="AA2512" s="33">
        <f t="shared" si="588"/>
        <v>1077777.98</v>
      </c>
      <c r="AB2512" s="5">
        <v>1</v>
      </c>
      <c r="AC2512" s="6">
        <v>1419245.1</v>
      </c>
      <c r="AD2512" s="32">
        <v>0</v>
      </c>
      <c r="AE2512" s="67">
        <f t="shared" si="589"/>
        <v>1</v>
      </c>
      <c r="AF2512" s="70">
        <f>IF(C2512=Sheet6!$E$3,Sheet6!$E$4,IF('January 2023'!C2512=Sheet6!$F$3,Sheet6!$F$4,IF('January 2023'!C2512=Sheet6!$G$3,Sheet6!$G$4,IF('January 2023'!C2512=Sheet6!$H$3,Sheet6!$H$4,IF('January 2023'!C2512=Sheet6!$I$3,Sheet6!$I$4,IF('January 2023'!C2512=Sheet6!$J$3,Sheet6!$J$4,IF('January 2023'!C2512=Sheet6!$K$3,Sheet6!$K$4,IF('January 2023'!C2512=Sheet6!$L$3,Sheet6!$L$4))))))))</f>
        <v>0.14925084221825036</v>
      </c>
      <c r="AG2512" s="74">
        <f t="shared" si="590"/>
        <v>1</v>
      </c>
      <c r="AH2512" s="71">
        <v>0.8286</v>
      </c>
      <c r="AI2512" s="72">
        <f t="shared" si="591"/>
        <v>1</v>
      </c>
      <c r="AJ2512" s="73">
        <f t="shared" si="592"/>
        <v>1</v>
      </c>
      <c r="AK2512" s="73">
        <v>0.59410548800096008</v>
      </c>
      <c r="AL2512" s="95">
        <f t="shared" si="593"/>
        <v>1</v>
      </c>
      <c r="AM2512" s="107">
        <v>0</v>
      </c>
      <c r="AN2512" s="98">
        <f t="shared" si="594"/>
        <v>0</v>
      </c>
      <c r="AO2512" s="99" t="e">
        <f>SUMIF([1]Sheet1!$AB:$AB,E2512,[1]Sheet1!$AA:$AA)</f>
        <v>#VALUE!</v>
      </c>
      <c r="AP2512" s="100">
        <f t="shared" si="595"/>
        <v>1</v>
      </c>
      <c r="AQ2512" s="97">
        <f t="shared" si="596"/>
        <v>0</v>
      </c>
      <c r="AR2512" s="100">
        <f t="shared" si="597"/>
        <v>1</v>
      </c>
      <c r="AS2512" s="101">
        <f t="shared" si="598"/>
        <v>0</v>
      </c>
      <c r="AT2512" s="100">
        <v>0.14925084221825036</v>
      </c>
      <c r="AU2512" s="108">
        <f t="shared" si="599"/>
        <v>1</v>
      </c>
    </row>
    <row r="2513" spans="1:47" hidden="1">
      <c r="A2513" s="21">
        <v>44927</v>
      </c>
      <c r="B2513" s="22" t="s">
        <v>13</v>
      </c>
      <c r="C2513" s="22" t="s">
        <v>2186</v>
      </c>
      <c r="D2513" s="22" t="s">
        <v>2355</v>
      </c>
      <c r="E2513" s="22">
        <v>1002049881</v>
      </c>
      <c r="F2513" s="23" t="s">
        <v>15</v>
      </c>
      <c r="G2513" s="22">
        <v>1070916</v>
      </c>
      <c r="H2513" s="36" t="s">
        <v>20</v>
      </c>
      <c r="I2513" s="4" t="s">
        <v>3512</v>
      </c>
      <c r="J2513" s="4" t="s">
        <v>3512</v>
      </c>
      <c r="K2513" s="24">
        <v>15911.76</v>
      </c>
      <c r="L2513" s="25">
        <v>15911.76</v>
      </c>
      <c r="M2513" s="26">
        <v>1</v>
      </c>
      <c r="N2513" s="26">
        <v>1</v>
      </c>
      <c r="O2513" s="26">
        <v>0</v>
      </c>
      <c r="P2513" s="26">
        <v>15912</v>
      </c>
      <c r="Q2513" s="26">
        <v>0</v>
      </c>
      <c r="R2513" s="27">
        <v>1018747.9700000001</v>
      </c>
      <c r="S2513" s="27">
        <v>0</v>
      </c>
      <c r="T2513" s="28">
        <v>1018747.97</v>
      </c>
      <c r="U2513" s="27">
        <v>0</v>
      </c>
      <c r="V2513" s="29">
        <v>1</v>
      </c>
      <c r="W2513" s="26">
        <v>0</v>
      </c>
      <c r="X2513" s="30">
        <f t="shared" si="585"/>
        <v>1</v>
      </c>
      <c r="Y2513" s="31">
        <f t="shared" si="586"/>
        <v>15912</v>
      </c>
      <c r="Z2513" s="31">
        <f t="shared" si="587"/>
        <v>1018747.9700000001</v>
      </c>
      <c r="AA2513" s="31">
        <f t="shared" si="588"/>
        <v>1018747.97</v>
      </c>
      <c r="AB2513" s="5">
        <v>1</v>
      </c>
      <c r="AC2513" s="6">
        <v>1445638.5</v>
      </c>
      <c r="AD2513" s="30">
        <v>0</v>
      </c>
      <c r="AE2513" s="67">
        <f t="shared" si="589"/>
        <v>1</v>
      </c>
      <c r="AF2513" s="70">
        <f>IF(C2513=Sheet6!$E$3,Sheet6!$E$4,IF('January 2023'!C2513=Sheet6!$F$3,Sheet6!$F$4,IF('January 2023'!C2513=Sheet6!$G$3,Sheet6!$G$4,IF('January 2023'!C2513=Sheet6!$H$3,Sheet6!$H$4,IF('January 2023'!C2513=Sheet6!$I$3,Sheet6!$I$4,IF('January 2023'!C2513=Sheet6!$J$3,Sheet6!$J$4,IF('January 2023'!C2513=Sheet6!$K$3,Sheet6!$K$4,IF('January 2023'!C2513=Sheet6!$L$3,Sheet6!$L$4))))))))</f>
        <v>0.14925084221825036</v>
      </c>
      <c r="AG2513" s="74">
        <f t="shared" si="590"/>
        <v>1.0000150831837584</v>
      </c>
      <c r="AH2513" s="71">
        <v>0.8286</v>
      </c>
      <c r="AI2513" s="72">
        <f t="shared" si="591"/>
        <v>1</v>
      </c>
      <c r="AJ2513" s="73">
        <f t="shared" si="592"/>
        <v>1</v>
      </c>
      <c r="AK2513" s="73">
        <v>0.59410548800096008</v>
      </c>
      <c r="AL2513" s="95">
        <f t="shared" si="593"/>
        <v>1</v>
      </c>
      <c r="AM2513" s="107">
        <v>0</v>
      </c>
      <c r="AN2513" s="98">
        <f t="shared" si="594"/>
        <v>0</v>
      </c>
      <c r="AO2513" s="99" t="e">
        <f>SUMIF([1]Sheet1!$AB:$AB,E2513,[1]Sheet1!$AA:$AA)</f>
        <v>#VALUE!</v>
      </c>
      <c r="AP2513" s="100">
        <f t="shared" si="595"/>
        <v>1</v>
      </c>
      <c r="AQ2513" s="97">
        <f t="shared" si="596"/>
        <v>0</v>
      </c>
      <c r="AR2513" s="100">
        <f t="shared" si="597"/>
        <v>0.99999999999999989</v>
      </c>
      <c r="AS2513" s="101">
        <f t="shared" si="598"/>
        <v>-1.5083183758424212E-5</v>
      </c>
      <c r="AT2513" s="100">
        <v>0.14925084221825036</v>
      </c>
      <c r="AU2513" s="108">
        <f t="shared" si="599"/>
        <v>1</v>
      </c>
    </row>
    <row r="2514" spans="1:47" hidden="1">
      <c r="A2514" s="21">
        <v>44927</v>
      </c>
      <c r="B2514" s="23" t="s">
        <v>13</v>
      </c>
      <c r="C2514" s="23" t="s">
        <v>2186</v>
      </c>
      <c r="D2514" s="23" t="s">
        <v>2353</v>
      </c>
      <c r="E2514" s="23">
        <v>1002049781</v>
      </c>
      <c r="F2514" s="23" t="s">
        <v>15</v>
      </c>
      <c r="G2514" s="23">
        <v>1070920</v>
      </c>
      <c r="H2514" s="37" t="s">
        <v>20</v>
      </c>
      <c r="I2514" s="4" t="s">
        <v>3512</v>
      </c>
      <c r="J2514" s="4" t="s">
        <v>3512</v>
      </c>
      <c r="K2514" s="24">
        <v>15787</v>
      </c>
      <c r="L2514" s="24">
        <v>15787</v>
      </c>
      <c r="M2514" s="29">
        <v>1</v>
      </c>
      <c r="N2514" s="29">
        <v>1</v>
      </c>
      <c r="O2514" s="29">
        <v>0</v>
      </c>
      <c r="P2514" s="29">
        <v>15787</v>
      </c>
      <c r="Q2514" s="29">
        <v>0</v>
      </c>
      <c r="R2514" s="28">
        <v>1010744.9799999999</v>
      </c>
      <c r="S2514" s="28">
        <v>0</v>
      </c>
      <c r="T2514" s="28">
        <v>1010744.98</v>
      </c>
      <c r="U2514" s="28">
        <v>0</v>
      </c>
      <c r="V2514" s="29">
        <v>1</v>
      </c>
      <c r="W2514" s="29">
        <v>0</v>
      </c>
      <c r="X2514" s="32">
        <f t="shared" si="585"/>
        <v>1</v>
      </c>
      <c r="Y2514" s="33">
        <f t="shared" si="586"/>
        <v>15787</v>
      </c>
      <c r="Z2514" s="33">
        <f t="shared" si="587"/>
        <v>1010744.9799999999</v>
      </c>
      <c r="AA2514" s="33">
        <f t="shared" si="588"/>
        <v>1010744.98</v>
      </c>
      <c r="AB2514" s="5">
        <v>1</v>
      </c>
      <c r="AC2514" s="6">
        <v>1440314.83</v>
      </c>
      <c r="AD2514" s="32">
        <v>0</v>
      </c>
      <c r="AE2514" s="67">
        <f t="shared" si="589"/>
        <v>1</v>
      </c>
      <c r="AF2514" s="70">
        <f>IF(C2514=Sheet6!$E$3,Sheet6!$E$4,IF('January 2023'!C2514=Sheet6!$F$3,Sheet6!$F$4,IF('January 2023'!C2514=Sheet6!$G$3,Sheet6!$G$4,IF('January 2023'!C2514=Sheet6!$H$3,Sheet6!$H$4,IF('January 2023'!C2514=Sheet6!$I$3,Sheet6!$I$4,IF('January 2023'!C2514=Sheet6!$J$3,Sheet6!$J$4,IF('January 2023'!C2514=Sheet6!$K$3,Sheet6!$K$4,IF('January 2023'!C2514=Sheet6!$L$3,Sheet6!$L$4))))))))</f>
        <v>0.14925084221825036</v>
      </c>
      <c r="AG2514" s="74">
        <f t="shared" si="590"/>
        <v>1</v>
      </c>
      <c r="AH2514" s="71">
        <v>0.8286</v>
      </c>
      <c r="AI2514" s="72">
        <f t="shared" si="591"/>
        <v>1</v>
      </c>
      <c r="AJ2514" s="73">
        <f t="shared" si="592"/>
        <v>1</v>
      </c>
      <c r="AK2514" s="73">
        <v>0.59410548800096008</v>
      </c>
      <c r="AL2514" s="95">
        <f t="shared" si="593"/>
        <v>1</v>
      </c>
      <c r="AM2514" s="107">
        <v>0</v>
      </c>
      <c r="AN2514" s="98">
        <f t="shared" si="594"/>
        <v>0</v>
      </c>
      <c r="AO2514" s="99" t="e">
        <f>SUMIF([1]Sheet1!$AB:$AB,E2514,[1]Sheet1!$AA:$AA)</f>
        <v>#VALUE!</v>
      </c>
      <c r="AP2514" s="100">
        <f t="shared" si="595"/>
        <v>1</v>
      </c>
      <c r="AQ2514" s="97">
        <f t="shared" si="596"/>
        <v>0</v>
      </c>
      <c r="AR2514" s="100">
        <f t="shared" si="597"/>
        <v>1.0000000000000002</v>
      </c>
      <c r="AS2514" s="101">
        <f t="shared" si="598"/>
        <v>0</v>
      </c>
      <c r="AT2514" s="100">
        <v>0.14925084221825036</v>
      </c>
      <c r="AU2514" s="108">
        <f t="shared" si="599"/>
        <v>1</v>
      </c>
    </row>
    <row r="2515" spans="1:47" hidden="1">
      <c r="A2515" s="21">
        <v>44927</v>
      </c>
      <c r="B2515" s="23" t="s">
        <v>13</v>
      </c>
      <c r="C2515" s="23" t="s">
        <v>2186</v>
      </c>
      <c r="D2515" s="23" t="s">
        <v>2420</v>
      </c>
      <c r="E2515" s="23">
        <v>1002050002</v>
      </c>
      <c r="F2515" s="23" t="s">
        <v>15</v>
      </c>
      <c r="G2515" s="23">
        <v>1070916</v>
      </c>
      <c r="H2515" s="37" t="s">
        <v>20</v>
      </c>
      <c r="I2515" s="4" t="s">
        <v>3512</v>
      </c>
      <c r="J2515" s="4" t="s">
        <v>3512</v>
      </c>
      <c r="K2515" s="24">
        <v>15693</v>
      </c>
      <c r="L2515" s="24">
        <v>15693</v>
      </c>
      <c r="M2515" s="29">
        <v>1</v>
      </c>
      <c r="N2515" s="29">
        <v>1</v>
      </c>
      <c r="O2515" s="29">
        <v>0</v>
      </c>
      <c r="P2515" s="29">
        <v>15693</v>
      </c>
      <c r="Q2515" s="29">
        <v>0</v>
      </c>
      <c r="R2515" s="28">
        <v>1004726.7300000001</v>
      </c>
      <c r="S2515" s="28">
        <v>0</v>
      </c>
      <c r="T2515" s="28">
        <v>1004726.71</v>
      </c>
      <c r="U2515" s="28">
        <v>0</v>
      </c>
      <c r="V2515" s="29">
        <v>1</v>
      </c>
      <c r="W2515" s="29">
        <v>0</v>
      </c>
      <c r="X2515" s="32">
        <f t="shared" si="585"/>
        <v>1</v>
      </c>
      <c r="Y2515" s="33">
        <f t="shared" si="586"/>
        <v>15693</v>
      </c>
      <c r="Z2515" s="33">
        <f t="shared" si="587"/>
        <v>1004726.7300000001</v>
      </c>
      <c r="AA2515" s="33">
        <f t="shared" si="588"/>
        <v>1004726.71</v>
      </c>
      <c r="AB2515" s="5">
        <v>1</v>
      </c>
      <c r="AC2515" s="6">
        <v>1334590.3</v>
      </c>
      <c r="AD2515" s="32">
        <v>0</v>
      </c>
      <c r="AE2515" s="67">
        <f t="shared" si="589"/>
        <v>1</v>
      </c>
      <c r="AF2515" s="70">
        <f>IF(C2515=Sheet6!$E$3,Sheet6!$E$4,IF('January 2023'!C2515=Sheet6!$F$3,Sheet6!$F$4,IF('January 2023'!C2515=Sheet6!$G$3,Sheet6!$G$4,IF('January 2023'!C2515=Sheet6!$H$3,Sheet6!$H$4,IF('January 2023'!C2515=Sheet6!$I$3,Sheet6!$I$4,IF('January 2023'!C2515=Sheet6!$J$3,Sheet6!$J$4,IF('January 2023'!C2515=Sheet6!$K$3,Sheet6!$K$4,IF('January 2023'!C2515=Sheet6!$L$3,Sheet6!$L$4))))))))</f>
        <v>0.14925084221825036</v>
      </c>
      <c r="AG2515" s="74">
        <f t="shared" si="590"/>
        <v>1</v>
      </c>
      <c r="AH2515" s="71">
        <v>0.8286</v>
      </c>
      <c r="AI2515" s="72">
        <f t="shared" si="591"/>
        <v>1</v>
      </c>
      <c r="AJ2515" s="73">
        <f t="shared" si="592"/>
        <v>1</v>
      </c>
      <c r="AK2515" s="73">
        <v>0.59410548800096008</v>
      </c>
      <c r="AL2515" s="95">
        <f t="shared" si="593"/>
        <v>1</v>
      </c>
      <c r="AM2515" s="107">
        <v>0</v>
      </c>
      <c r="AN2515" s="98">
        <f t="shared" si="594"/>
        <v>0</v>
      </c>
      <c r="AO2515" s="99" t="e">
        <f>SUMIF([1]Sheet1!$AB:$AB,E2515,[1]Sheet1!$AA:$AA)</f>
        <v>#VALUE!</v>
      </c>
      <c r="AP2515" s="100">
        <f t="shared" si="595"/>
        <v>1</v>
      </c>
      <c r="AQ2515" s="97">
        <f t="shared" si="596"/>
        <v>0</v>
      </c>
      <c r="AR2515" s="100">
        <f t="shared" si="597"/>
        <v>0.99999998009408975</v>
      </c>
      <c r="AS2515" s="101">
        <f t="shared" si="598"/>
        <v>1.9905910253470438E-8</v>
      </c>
      <c r="AT2515" s="100">
        <v>0.14925084221825036</v>
      </c>
      <c r="AU2515" s="108">
        <f t="shared" si="599"/>
        <v>1</v>
      </c>
    </row>
    <row r="2516" spans="1:47" hidden="1">
      <c r="A2516" s="21">
        <v>44927</v>
      </c>
      <c r="B2516" s="22" t="s">
        <v>13</v>
      </c>
      <c r="C2516" s="22" t="s">
        <v>2186</v>
      </c>
      <c r="D2516" s="22" t="s">
        <v>2396</v>
      </c>
      <c r="E2516" s="22">
        <v>1003441690</v>
      </c>
      <c r="F2516" s="23" t="s">
        <v>15</v>
      </c>
      <c r="G2516" s="22">
        <v>1070916</v>
      </c>
      <c r="H2516" s="36" t="s">
        <v>20</v>
      </c>
      <c r="I2516" s="4" t="s">
        <v>3512</v>
      </c>
      <c r="J2516" s="4" t="s">
        <v>3512</v>
      </c>
      <c r="K2516" s="24">
        <v>14677</v>
      </c>
      <c r="L2516" s="25">
        <v>14677</v>
      </c>
      <c r="M2516" s="26">
        <v>1</v>
      </c>
      <c r="N2516" s="26">
        <v>1</v>
      </c>
      <c r="O2516" s="26">
        <v>0</v>
      </c>
      <c r="P2516" s="26">
        <v>14677</v>
      </c>
      <c r="Q2516" s="26">
        <v>0</v>
      </c>
      <c r="R2516" s="27">
        <v>939678.4800000001</v>
      </c>
      <c r="S2516" s="27">
        <v>0</v>
      </c>
      <c r="T2516" s="28">
        <v>939678.47</v>
      </c>
      <c r="U2516" s="27">
        <v>0</v>
      </c>
      <c r="V2516" s="29">
        <v>1</v>
      </c>
      <c r="W2516" s="26">
        <v>0</v>
      </c>
      <c r="X2516" s="30">
        <f t="shared" si="585"/>
        <v>1</v>
      </c>
      <c r="Y2516" s="31">
        <f t="shared" si="586"/>
        <v>14677</v>
      </c>
      <c r="Z2516" s="31">
        <f t="shared" si="587"/>
        <v>939678.4800000001</v>
      </c>
      <c r="AA2516" s="31">
        <f t="shared" si="588"/>
        <v>939678.47</v>
      </c>
      <c r="AB2516" s="5">
        <v>1</v>
      </c>
      <c r="AC2516" s="6">
        <v>1081604.53</v>
      </c>
      <c r="AD2516" s="30">
        <v>0</v>
      </c>
      <c r="AE2516" s="67">
        <f t="shared" si="589"/>
        <v>1</v>
      </c>
      <c r="AF2516" s="70">
        <f>IF(C2516=Sheet6!$E$3,Sheet6!$E$4,IF('January 2023'!C2516=Sheet6!$F$3,Sheet6!$F$4,IF('January 2023'!C2516=Sheet6!$G$3,Sheet6!$G$4,IF('January 2023'!C2516=Sheet6!$H$3,Sheet6!$H$4,IF('January 2023'!C2516=Sheet6!$I$3,Sheet6!$I$4,IF('January 2023'!C2516=Sheet6!$J$3,Sheet6!$J$4,IF('January 2023'!C2516=Sheet6!$K$3,Sheet6!$K$4,IF('January 2023'!C2516=Sheet6!$L$3,Sheet6!$L$4))))))))</f>
        <v>0.14925084221825036</v>
      </c>
      <c r="AG2516" s="74">
        <f t="shared" si="590"/>
        <v>1</v>
      </c>
      <c r="AH2516" s="71">
        <v>0.8286</v>
      </c>
      <c r="AI2516" s="72">
        <f t="shared" si="591"/>
        <v>1</v>
      </c>
      <c r="AJ2516" s="73">
        <f t="shared" si="592"/>
        <v>1</v>
      </c>
      <c r="AK2516" s="73">
        <v>0.59410548800096008</v>
      </c>
      <c r="AL2516" s="95">
        <f t="shared" si="593"/>
        <v>1</v>
      </c>
      <c r="AM2516" s="107">
        <v>0</v>
      </c>
      <c r="AN2516" s="98">
        <f t="shared" si="594"/>
        <v>0</v>
      </c>
      <c r="AO2516" s="99" t="e">
        <f>SUMIF([1]Sheet1!$AB:$AB,E2516,[1]Sheet1!$AA:$AA)</f>
        <v>#VALUE!</v>
      </c>
      <c r="AP2516" s="100">
        <f t="shared" si="595"/>
        <v>1</v>
      </c>
      <c r="AQ2516" s="97">
        <f t="shared" si="596"/>
        <v>0</v>
      </c>
      <c r="AR2516" s="100">
        <f t="shared" si="597"/>
        <v>0.999999989358062</v>
      </c>
      <c r="AS2516" s="101">
        <f t="shared" si="598"/>
        <v>1.0641937997490913E-8</v>
      </c>
      <c r="AT2516" s="100">
        <v>0.14925084221825036</v>
      </c>
      <c r="AU2516" s="108">
        <f t="shared" si="599"/>
        <v>1</v>
      </c>
    </row>
    <row r="2517" spans="1:47" hidden="1">
      <c r="A2517" s="21">
        <v>44927</v>
      </c>
      <c r="B2517" s="23" t="s">
        <v>13</v>
      </c>
      <c r="C2517" s="23" t="s">
        <v>2186</v>
      </c>
      <c r="D2517" s="23" t="s">
        <v>2400</v>
      </c>
      <c r="E2517" s="23">
        <v>1002049850</v>
      </c>
      <c r="F2517" s="23" t="s">
        <v>15</v>
      </c>
      <c r="G2517" s="23">
        <v>1070916</v>
      </c>
      <c r="H2517" s="37" t="s">
        <v>20</v>
      </c>
      <c r="I2517" s="4" t="s">
        <v>3512</v>
      </c>
      <c r="J2517" s="4" t="s">
        <v>3512</v>
      </c>
      <c r="K2517" s="24">
        <v>13841</v>
      </c>
      <c r="L2517" s="24">
        <v>13841</v>
      </c>
      <c r="M2517" s="29">
        <v>1</v>
      </c>
      <c r="N2517" s="29">
        <v>1</v>
      </c>
      <c r="O2517" s="29">
        <v>0</v>
      </c>
      <c r="P2517" s="29">
        <v>13841</v>
      </c>
      <c r="Q2517" s="29">
        <v>0</v>
      </c>
      <c r="R2517" s="28">
        <v>886154.51</v>
      </c>
      <c r="S2517" s="28">
        <v>0</v>
      </c>
      <c r="T2517" s="28">
        <v>940000</v>
      </c>
      <c r="U2517" s="28">
        <v>0</v>
      </c>
      <c r="V2517" s="29">
        <v>1</v>
      </c>
      <c r="W2517" s="29">
        <v>0</v>
      </c>
      <c r="X2517" s="32">
        <f t="shared" si="585"/>
        <v>1</v>
      </c>
      <c r="Y2517" s="33">
        <f t="shared" si="586"/>
        <v>13841</v>
      </c>
      <c r="Z2517" s="33">
        <f t="shared" si="587"/>
        <v>886154.51</v>
      </c>
      <c r="AA2517" s="33">
        <f t="shared" si="588"/>
        <v>940000</v>
      </c>
      <c r="AB2517" s="5">
        <v>1</v>
      </c>
      <c r="AC2517" s="6">
        <v>992692.5</v>
      </c>
      <c r="AD2517" s="32">
        <v>0</v>
      </c>
      <c r="AE2517" s="67">
        <f t="shared" si="589"/>
        <v>1</v>
      </c>
      <c r="AF2517" s="70">
        <f>IF(C2517=Sheet6!$E$3,Sheet6!$E$4,IF('January 2023'!C2517=Sheet6!$F$3,Sheet6!$F$4,IF('January 2023'!C2517=Sheet6!$G$3,Sheet6!$G$4,IF('January 2023'!C2517=Sheet6!$H$3,Sheet6!$H$4,IF('January 2023'!C2517=Sheet6!$I$3,Sheet6!$I$4,IF('January 2023'!C2517=Sheet6!$J$3,Sheet6!$J$4,IF('January 2023'!C2517=Sheet6!$K$3,Sheet6!$K$4,IF('January 2023'!C2517=Sheet6!$L$3,Sheet6!$L$4))))))))</f>
        <v>0.14925084221825036</v>
      </c>
      <c r="AG2517" s="74">
        <f t="shared" si="590"/>
        <v>1</v>
      </c>
      <c r="AH2517" s="71">
        <v>0.8286</v>
      </c>
      <c r="AI2517" s="72">
        <f t="shared" si="591"/>
        <v>1</v>
      </c>
      <c r="AJ2517" s="73">
        <f t="shared" si="592"/>
        <v>1</v>
      </c>
      <c r="AK2517" s="73">
        <v>0.59410548800096008</v>
      </c>
      <c r="AL2517" s="95">
        <f t="shared" si="593"/>
        <v>1</v>
      </c>
      <c r="AM2517" s="107">
        <v>0</v>
      </c>
      <c r="AN2517" s="98">
        <f t="shared" si="594"/>
        <v>0</v>
      </c>
      <c r="AO2517" s="99" t="e">
        <f>SUMIF([1]Sheet1!$AB:$AB,E2517,[1]Sheet1!$AA:$AA)</f>
        <v>#VALUE!</v>
      </c>
      <c r="AP2517" s="100">
        <f t="shared" si="595"/>
        <v>1</v>
      </c>
      <c r="AQ2517" s="97">
        <f t="shared" si="596"/>
        <v>0</v>
      </c>
      <c r="AR2517" s="100">
        <f t="shared" si="597"/>
        <v>1.0607630942373696</v>
      </c>
      <c r="AS2517" s="101">
        <f t="shared" si="598"/>
        <v>-6.0763094237369586E-2</v>
      </c>
      <c r="AT2517" s="100">
        <v>0.14925084221825036</v>
      </c>
      <c r="AU2517" s="108">
        <f t="shared" si="599"/>
        <v>1</v>
      </c>
    </row>
    <row r="2518" spans="1:47" hidden="1">
      <c r="A2518" s="21">
        <v>44927</v>
      </c>
      <c r="B2518" s="23" t="s">
        <v>13</v>
      </c>
      <c r="C2518" s="23" t="s">
        <v>2186</v>
      </c>
      <c r="D2518" s="23" t="s">
        <v>2350</v>
      </c>
      <c r="E2518" s="23">
        <v>1002050883</v>
      </c>
      <c r="F2518" s="23" t="s">
        <v>15</v>
      </c>
      <c r="G2518" s="23">
        <v>1070920</v>
      </c>
      <c r="H2518" s="37" t="s">
        <v>20</v>
      </c>
      <c r="I2518" s="4" t="s">
        <v>3512</v>
      </c>
      <c r="J2518" s="4" t="s">
        <v>3512</v>
      </c>
      <c r="K2518" s="24">
        <v>13349</v>
      </c>
      <c r="L2518" s="24">
        <v>13349</v>
      </c>
      <c r="M2518" s="29">
        <v>1</v>
      </c>
      <c r="N2518" s="29">
        <v>1</v>
      </c>
      <c r="O2518" s="29">
        <v>0</v>
      </c>
      <c r="P2518" s="29">
        <v>13349</v>
      </c>
      <c r="Q2518" s="29">
        <v>0</v>
      </c>
      <c r="R2518" s="28">
        <v>854654.76</v>
      </c>
      <c r="S2518" s="28">
        <v>0</v>
      </c>
      <c r="T2518" s="28">
        <v>854600</v>
      </c>
      <c r="U2518" s="28">
        <v>0</v>
      </c>
      <c r="V2518" s="29">
        <v>1</v>
      </c>
      <c r="W2518" s="29">
        <v>0</v>
      </c>
      <c r="X2518" s="32">
        <f t="shared" si="585"/>
        <v>1</v>
      </c>
      <c r="Y2518" s="33">
        <f t="shared" si="586"/>
        <v>13349</v>
      </c>
      <c r="Z2518" s="33">
        <f t="shared" si="587"/>
        <v>854654.76</v>
      </c>
      <c r="AA2518" s="33">
        <f t="shared" si="588"/>
        <v>854600</v>
      </c>
      <c r="AB2518" s="5">
        <v>1</v>
      </c>
      <c r="AC2518" s="6">
        <v>1124621.54</v>
      </c>
      <c r="AD2518" s="32">
        <v>0</v>
      </c>
      <c r="AE2518" s="67">
        <f t="shared" si="589"/>
        <v>1</v>
      </c>
      <c r="AF2518" s="70">
        <f>IF(C2518=Sheet6!$E$3,Sheet6!$E$4,IF('January 2023'!C2518=Sheet6!$F$3,Sheet6!$F$4,IF('January 2023'!C2518=Sheet6!$G$3,Sheet6!$G$4,IF('January 2023'!C2518=Sheet6!$H$3,Sheet6!$H$4,IF('January 2023'!C2518=Sheet6!$I$3,Sheet6!$I$4,IF('January 2023'!C2518=Sheet6!$J$3,Sheet6!$J$4,IF('January 2023'!C2518=Sheet6!$K$3,Sheet6!$K$4,IF('January 2023'!C2518=Sheet6!$L$3,Sheet6!$L$4))))))))</f>
        <v>0.14925084221825036</v>
      </c>
      <c r="AG2518" s="74">
        <f t="shared" si="590"/>
        <v>1</v>
      </c>
      <c r="AH2518" s="71">
        <v>0.8286</v>
      </c>
      <c r="AI2518" s="72">
        <f t="shared" si="591"/>
        <v>1</v>
      </c>
      <c r="AJ2518" s="73">
        <f t="shared" si="592"/>
        <v>1</v>
      </c>
      <c r="AK2518" s="73">
        <v>0.59410548800096008</v>
      </c>
      <c r="AL2518" s="95">
        <f t="shared" si="593"/>
        <v>1</v>
      </c>
      <c r="AM2518" s="107">
        <v>0</v>
      </c>
      <c r="AN2518" s="98">
        <f t="shared" si="594"/>
        <v>0</v>
      </c>
      <c r="AO2518" s="99" t="e">
        <f>SUMIF([1]Sheet1!$AB:$AB,E2518,[1]Sheet1!$AA:$AA)</f>
        <v>#VALUE!</v>
      </c>
      <c r="AP2518" s="100">
        <f t="shared" si="595"/>
        <v>1</v>
      </c>
      <c r="AQ2518" s="97">
        <f t="shared" si="596"/>
        <v>0</v>
      </c>
      <c r="AR2518" s="100">
        <f t="shared" si="597"/>
        <v>0.99993592734451042</v>
      </c>
      <c r="AS2518" s="101">
        <f t="shared" si="598"/>
        <v>6.4072655489577635E-5</v>
      </c>
      <c r="AT2518" s="100">
        <v>0.14925084221825036</v>
      </c>
      <c r="AU2518" s="108">
        <f t="shared" si="599"/>
        <v>1</v>
      </c>
    </row>
    <row r="2519" spans="1:47" hidden="1">
      <c r="A2519" s="21">
        <v>44927</v>
      </c>
      <c r="B2519" s="22" t="s">
        <v>13</v>
      </c>
      <c r="C2519" s="22" t="s">
        <v>2186</v>
      </c>
      <c r="D2519" s="22" t="s">
        <v>2438</v>
      </c>
      <c r="E2519" s="22">
        <v>1002954402</v>
      </c>
      <c r="F2519" s="23" t="s">
        <v>15</v>
      </c>
      <c r="G2519" s="22">
        <v>1070920</v>
      </c>
      <c r="H2519" s="36" t="s">
        <v>20</v>
      </c>
      <c r="I2519" s="4" t="s">
        <v>3512</v>
      </c>
      <c r="J2519" s="4" t="s">
        <v>3512</v>
      </c>
      <c r="K2519" s="24">
        <v>13009</v>
      </c>
      <c r="L2519" s="25">
        <v>13009</v>
      </c>
      <c r="M2519" s="26">
        <v>1</v>
      </c>
      <c r="N2519" s="26">
        <v>1</v>
      </c>
      <c r="O2519" s="26">
        <v>0</v>
      </c>
      <c r="P2519" s="26">
        <v>13009</v>
      </c>
      <c r="Q2519" s="26">
        <v>0</v>
      </c>
      <c r="R2519" s="27">
        <v>832886.64</v>
      </c>
      <c r="S2519" s="27">
        <v>0</v>
      </c>
      <c r="T2519" s="28">
        <v>883411.92</v>
      </c>
      <c r="U2519" s="27">
        <v>0</v>
      </c>
      <c r="V2519" s="29">
        <v>1</v>
      </c>
      <c r="W2519" s="26">
        <v>0</v>
      </c>
      <c r="X2519" s="30">
        <f t="shared" si="585"/>
        <v>1</v>
      </c>
      <c r="Y2519" s="31">
        <f t="shared" si="586"/>
        <v>13009</v>
      </c>
      <c r="Z2519" s="31">
        <f t="shared" si="587"/>
        <v>832886.64</v>
      </c>
      <c r="AA2519" s="31">
        <f t="shared" si="588"/>
        <v>883411.92</v>
      </c>
      <c r="AB2519" s="5">
        <v>1</v>
      </c>
      <c r="AC2519" s="6">
        <v>1396023.98</v>
      </c>
      <c r="AD2519" s="30">
        <v>0</v>
      </c>
      <c r="AE2519" s="67">
        <f t="shared" si="589"/>
        <v>1</v>
      </c>
      <c r="AF2519" s="70">
        <f>IF(C2519=Sheet6!$E$3,Sheet6!$E$4,IF('January 2023'!C2519=Sheet6!$F$3,Sheet6!$F$4,IF('January 2023'!C2519=Sheet6!$G$3,Sheet6!$G$4,IF('January 2023'!C2519=Sheet6!$H$3,Sheet6!$H$4,IF('January 2023'!C2519=Sheet6!$I$3,Sheet6!$I$4,IF('January 2023'!C2519=Sheet6!$J$3,Sheet6!$J$4,IF('January 2023'!C2519=Sheet6!$K$3,Sheet6!$K$4,IF('January 2023'!C2519=Sheet6!$L$3,Sheet6!$L$4))))))))</f>
        <v>0.14925084221825036</v>
      </c>
      <c r="AG2519" s="74">
        <f t="shared" si="590"/>
        <v>1</v>
      </c>
      <c r="AH2519" s="71">
        <v>0.8286</v>
      </c>
      <c r="AI2519" s="72">
        <f t="shared" si="591"/>
        <v>1</v>
      </c>
      <c r="AJ2519" s="73">
        <f t="shared" si="592"/>
        <v>1</v>
      </c>
      <c r="AK2519" s="73">
        <v>0.59410548800096008</v>
      </c>
      <c r="AL2519" s="95">
        <f t="shared" si="593"/>
        <v>1</v>
      </c>
      <c r="AM2519" s="107">
        <v>0</v>
      </c>
      <c r="AN2519" s="98">
        <f t="shared" si="594"/>
        <v>0</v>
      </c>
      <c r="AO2519" s="99" t="e">
        <f>SUMIF([1]Sheet1!$AB:$AB,E2519,[1]Sheet1!$AA:$AA)</f>
        <v>#VALUE!</v>
      </c>
      <c r="AP2519" s="100">
        <f t="shared" si="595"/>
        <v>1</v>
      </c>
      <c r="AQ2519" s="97">
        <f t="shared" si="596"/>
        <v>0</v>
      </c>
      <c r="AR2519" s="100">
        <f t="shared" si="597"/>
        <v>1.0606628532305429</v>
      </c>
      <c r="AS2519" s="101">
        <f t="shared" si="598"/>
        <v>-6.0662853230542879E-2</v>
      </c>
      <c r="AT2519" s="100">
        <v>0.14925084221825036</v>
      </c>
      <c r="AU2519" s="108">
        <f t="shared" si="599"/>
        <v>1</v>
      </c>
    </row>
    <row r="2520" spans="1:47" hidden="1">
      <c r="A2520" s="21">
        <v>44927</v>
      </c>
      <c r="B2520" s="22" t="s">
        <v>13</v>
      </c>
      <c r="C2520" s="22" t="s">
        <v>2186</v>
      </c>
      <c r="D2520" s="22" t="s">
        <v>2354</v>
      </c>
      <c r="E2520" s="22">
        <v>1002050240</v>
      </c>
      <c r="F2520" s="23" t="s">
        <v>15</v>
      </c>
      <c r="G2520" s="22">
        <v>1079209</v>
      </c>
      <c r="H2520" s="36" t="s">
        <v>20</v>
      </c>
      <c r="I2520" s="4" t="s">
        <v>3512</v>
      </c>
      <c r="J2520" s="4" t="s">
        <v>3512</v>
      </c>
      <c r="K2520" s="24">
        <v>12004</v>
      </c>
      <c r="L2520" s="25">
        <v>12004</v>
      </c>
      <c r="M2520" s="26">
        <v>1</v>
      </c>
      <c r="N2520" s="26">
        <v>1</v>
      </c>
      <c r="O2520" s="26">
        <v>0</v>
      </c>
      <c r="P2520" s="26">
        <v>12004</v>
      </c>
      <c r="Q2520" s="26">
        <v>0</v>
      </c>
      <c r="R2520" s="27">
        <v>768542.64</v>
      </c>
      <c r="S2520" s="27">
        <v>0</v>
      </c>
      <c r="T2520" s="28">
        <v>768542.64</v>
      </c>
      <c r="U2520" s="27">
        <v>0</v>
      </c>
      <c r="V2520" s="29">
        <v>1</v>
      </c>
      <c r="W2520" s="26">
        <v>0</v>
      </c>
      <c r="X2520" s="30">
        <f t="shared" si="585"/>
        <v>1</v>
      </c>
      <c r="Y2520" s="31">
        <f t="shared" si="586"/>
        <v>12004</v>
      </c>
      <c r="Z2520" s="31">
        <f t="shared" si="587"/>
        <v>768542.64</v>
      </c>
      <c r="AA2520" s="31">
        <f t="shared" si="588"/>
        <v>768542.64</v>
      </c>
      <c r="AB2520" s="5">
        <v>1</v>
      </c>
      <c r="AC2520" s="6">
        <v>938690.27</v>
      </c>
      <c r="AD2520" s="30">
        <v>0</v>
      </c>
      <c r="AE2520" s="67">
        <f t="shared" si="589"/>
        <v>1</v>
      </c>
      <c r="AF2520" s="70">
        <f>IF(C2520=Sheet6!$E$3,Sheet6!$E$4,IF('January 2023'!C2520=Sheet6!$F$3,Sheet6!$F$4,IF('January 2023'!C2520=Sheet6!$G$3,Sheet6!$G$4,IF('January 2023'!C2520=Sheet6!$H$3,Sheet6!$H$4,IF('January 2023'!C2520=Sheet6!$I$3,Sheet6!$I$4,IF('January 2023'!C2520=Sheet6!$J$3,Sheet6!$J$4,IF('January 2023'!C2520=Sheet6!$K$3,Sheet6!$K$4,IF('January 2023'!C2520=Sheet6!$L$3,Sheet6!$L$4))))))))</f>
        <v>0.14925084221825036</v>
      </c>
      <c r="AG2520" s="74">
        <f t="shared" si="590"/>
        <v>1</v>
      </c>
      <c r="AH2520" s="71">
        <v>0.8286</v>
      </c>
      <c r="AI2520" s="72">
        <f t="shared" si="591"/>
        <v>1</v>
      </c>
      <c r="AJ2520" s="73">
        <f t="shared" si="592"/>
        <v>1</v>
      </c>
      <c r="AK2520" s="73">
        <v>0.59410548800096008</v>
      </c>
      <c r="AL2520" s="95">
        <f t="shared" si="593"/>
        <v>1</v>
      </c>
      <c r="AM2520" s="107">
        <v>0</v>
      </c>
      <c r="AN2520" s="98">
        <f t="shared" si="594"/>
        <v>0</v>
      </c>
      <c r="AO2520" s="99" t="e">
        <f>SUMIF([1]Sheet1!$AB:$AB,E2520,[1]Sheet1!$AA:$AA)</f>
        <v>#VALUE!</v>
      </c>
      <c r="AP2520" s="100">
        <f t="shared" si="595"/>
        <v>1</v>
      </c>
      <c r="AQ2520" s="97">
        <f t="shared" si="596"/>
        <v>0</v>
      </c>
      <c r="AR2520" s="100">
        <f t="shared" si="597"/>
        <v>1</v>
      </c>
      <c r="AS2520" s="101">
        <f t="shared" si="598"/>
        <v>0</v>
      </c>
      <c r="AT2520" s="100">
        <v>0.14925084221825036</v>
      </c>
      <c r="AU2520" s="108">
        <f t="shared" si="599"/>
        <v>1</v>
      </c>
    </row>
    <row r="2521" spans="1:47" hidden="1">
      <c r="A2521" s="21">
        <v>44927</v>
      </c>
      <c r="B2521" s="22" t="s">
        <v>13</v>
      </c>
      <c r="C2521" s="22" t="s">
        <v>2186</v>
      </c>
      <c r="D2521" s="22" t="s">
        <v>2437</v>
      </c>
      <c r="E2521" s="22">
        <v>1002049954</v>
      </c>
      <c r="F2521" s="23" t="s">
        <v>15</v>
      </c>
      <c r="G2521" s="22">
        <v>1070920</v>
      </c>
      <c r="H2521" s="36" t="s">
        <v>20</v>
      </c>
      <c r="I2521" s="4" t="s">
        <v>3512</v>
      </c>
      <c r="J2521" s="4" t="s">
        <v>3512</v>
      </c>
      <c r="K2521" s="24">
        <v>10720.450597119776</v>
      </c>
      <c r="L2521" s="25">
        <v>10720.450597119776</v>
      </c>
      <c r="M2521" s="26">
        <v>1</v>
      </c>
      <c r="N2521" s="26">
        <v>0</v>
      </c>
      <c r="O2521" s="26">
        <v>0</v>
      </c>
      <c r="P2521" s="26">
        <v>10720</v>
      </c>
      <c r="Q2521" s="26">
        <v>0</v>
      </c>
      <c r="R2521" s="27">
        <v>686335.98</v>
      </c>
      <c r="S2521" s="27">
        <v>0</v>
      </c>
      <c r="T2521" s="28">
        <v>686335.98</v>
      </c>
      <c r="U2521" s="27">
        <v>0</v>
      </c>
      <c r="V2521" s="29">
        <v>1</v>
      </c>
      <c r="W2521" s="26">
        <v>0</v>
      </c>
      <c r="X2521" s="30">
        <f t="shared" si="585"/>
        <v>1</v>
      </c>
      <c r="Y2521" s="31">
        <f t="shared" si="586"/>
        <v>10720</v>
      </c>
      <c r="Z2521" s="31">
        <f t="shared" si="587"/>
        <v>686335.98</v>
      </c>
      <c r="AA2521" s="31">
        <f t="shared" si="588"/>
        <v>686335.98</v>
      </c>
      <c r="AB2521" s="5">
        <v>1</v>
      </c>
      <c r="AC2521" s="6">
        <v>734816.25</v>
      </c>
      <c r="AD2521" s="30">
        <v>0</v>
      </c>
      <c r="AE2521" s="67">
        <f t="shared" si="589"/>
        <v>1</v>
      </c>
      <c r="AF2521" s="70">
        <f>IF(C2521=Sheet6!$E$3,Sheet6!$E$4,IF('January 2023'!C2521=Sheet6!$F$3,Sheet6!$F$4,IF('January 2023'!C2521=Sheet6!$G$3,Sheet6!$G$4,IF('January 2023'!C2521=Sheet6!$H$3,Sheet6!$H$4,IF('January 2023'!C2521=Sheet6!$I$3,Sheet6!$I$4,IF('January 2023'!C2521=Sheet6!$J$3,Sheet6!$J$4,IF('January 2023'!C2521=Sheet6!$K$3,Sheet6!$K$4,IF('January 2023'!C2521=Sheet6!$L$3,Sheet6!$L$4))))))))</f>
        <v>0.14925084221825036</v>
      </c>
      <c r="AG2521" s="74">
        <f t="shared" si="590"/>
        <v>0.9999579684533132</v>
      </c>
      <c r="AH2521" s="71">
        <v>0.8286</v>
      </c>
      <c r="AI2521" s="72">
        <f t="shared" si="591"/>
        <v>1</v>
      </c>
      <c r="AJ2521" s="73">
        <f t="shared" si="592"/>
        <v>1</v>
      </c>
      <c r="AK2521" s="73">
        <v>0.59410548800096008</v>
      </c>
      <c r="AL2521" s="95">
        <f t="shared" si="593"/>
        <v>1</v>
      </c>
      <c r="AM2521" s="107">
        <v>0</v>
      </c>
      <c r="AN2521" s="98">
        <f t="shared" si="594"/>
        <v>0</v>
      </c>
      <c r="AO2521" s="99" t="e">
        <f>SUMIF([1]Sheet1!$AB:$AB,E2521,[1]Sheet1!$AA:$AA)</f>
        <v>#VALUE!</v>
      </c>
      <c r="AP2521" s="100">
        <f t="shared" si="595"/>
        <v>1</v>
      </c>
      <c r="AQ2521" s="97">
        <f t="shared" si="596"/>
        <v>0</v>
      </c>
      <c r="AR2521" s="100">
        <f t="shared" si="597"/>
        <v>1</v>
      </c>
      <c r="AS2521" s="101">
        <f t="shared" si="598"/>
        <v>4.2031546686804866E-5</v>
      </c>
      <c r="AT2521" s="100">
        <v>0.14925084221825036</v>
      </c>
      <c r="AU2521" s="108">
        <f t="shared" si="599"/>
        <v>1</v>
      </c>
    </row>
    <row r="2522" spans="1:47" hidden="1">
      <c r="A2522" s="21">
        <v>44927</v>
      </c>
      <c r="B2522" s="23" t="s">
        <v>13</v>
      </c>
      <c r="C2522" s="23" t="s">
        <v>2186</v>
      </c>
      <c r="D2522" s="23" t="s">
        <v>2375</v>
      </c>
      <c r="E2522" s="23">
        <v>1002049739</v>
      </c>
      <c r="F2522" s="23" t="s">
        <v>15</v>
      </c>
      <c r="G2522" s="23">
        <v>1079209</v>
      </c>
      <c r="H2522" s="37" t="s">
        <v>20</v>
      </c>
      <c r="I2522" s="4" t="s">
        <v>3512</v>
      </c>
      <c r="J2522" s="4" t="s">
        <v>3512</v>
      </c>
      <c r="K2522" s="24">
        <v>10553</v>
      </c>
      <c r="L2522" s="24">
        <v>10553</v>
      </c>
      <c r="M2522" s="29">
        <v>1</v>
      </c>
      <c r="N2522" s="29">
        <v>1</v>
      </c>
      <c r="O2522" s="29">
        <v>0</v>
      </c>
      <c r="P2522" s="29">
        <v>10553</v>
      </c>
      <c r="Q2522" s="29">
        <v>0</v>
      </c>
      <c r="R2522" s="28">
        <v>675644</v>
      </c>
      <c r="S2522" s="28">
        <v>0</v>
      </c>
      <c r="T2522" s="28">
        <v>675232.74</v>
      </c>
      <c r="U2522" s="28">
        <v>0</v>
      </c>
      <c r="V2522" s="29">
        <v>1</v>
      </c>
      <c r="W2522" s="29">
        <v>0</v>
      </c>
      <c r="X2522" s="32">
        <f t="shared" si="585"/>
        <v>1</v>
      </c>
      <c r="Y2522" s="33">
        <f t="shared" si="586"/>
        <v>10553</v>
      </c>
      <c r="Z2522" s="33">
        <f t="shared" si="587"/>
        <v>675644</v>
      </c>
      <c r="AA2522" s="33">
        <f t="shared" si="588"/>
        <v>675232.74</v>
      </c>
      <c r="AB2522" s="5">
        <v>1</v>
      </c>
      <c r="AC2522" s="6">
        <v>1008497.81</v>
      </c>
      <c r="AD2522" s="32">
        <v>0</v>
      </c>
      <c r="AE2522" s="67">
        <f t="shared" si="589"/>
        <v>1</v>
      </c>
      <c r="AF2522" s="70">
        <f>IF(C2522=Sheet6!$E$3,Sheet6!$E$4,IF('January 2023'!C2522=Sheet6!$F$3,Sheet6!$F$4,IF('January 2023'!C2522=Sheet6!$G$3,Sheet6!$G$4,IF('January 2023'!C2522=Sheet6!$H$3,Sheet6!$H$4,IF('January 2023'!C2522=Sheet6!$I$3,Sheet6!$I$4,IF('January 2023'!C2522=Sheet6!$J$3,Sheet6!$J$4,IF('January 2023'!C2522=Sheet6!$K$3,Sheet6!$K$4,IF('January 2023'!C2522=Sheet6!$L$3,Sheet6!$L$4))))))))</f>
        <v>0.14925084221825036</v>
      </c>
      <c r="AG2522" s="74">
        <f t="shared" si="590"/>
        <v>1</v>
      </c>
      <c r="AH2522" s="71">
        <v>0.8286</v>
      </c>
      <c r="AI2522" s="72">
        <f t="shared" si="591"/>
        <v>1</v>
      </c>
      <c r="AJ2522" s="73">
        <f t="shared" si="592"/>
        <v>1</v>
      </c>
      <c r="AK2522" s="73">
        <v>0.59410548800096008</v>
      </c>
      <c r="AL2522" s="95">
        <f t="shared" si="593"/>
        <v>1</v>
      </c>
      <c r="AM2522" s="107">
        <v>0</v>
      </c>
      <c r="AN2522" s="98">
        <f t="shared" si="594"/>
        <v>0</v>
      </c>
      <c r="AO2522" s="99" t="e">
        <f>SUMIF([1]Sheet1!$AB:$AB,E2522,[1]Sheet1!$AA:$AA)</f>
        <v>#VALUE!</v>
      </c>
      <c r="AP2522" s="100">
        <f t="shared" si="595"/>
        <v>1</v>
      </c>
      <c r="AQ2522" s="97">
        <f t="shared" si="596"/>
        <v>0</v>
      </c>
      <c r="AR2522" s="100">
        <f t="shared" si="597"/>
        <v>0.99939130666445641</v>
      </c>
      <c r="AS2522" s="101">
        <f t="shared" si="598"/>
        <v>6.086933355435864E-4</v>
      </c>
      <c r="AT2522" s="100">
        <v>0.14925084221825036</v>
      </c>
      <c r="AU2522" s="108">
        <f t="shared" si="599"/>
        <v>1</v>
      </c>
    </row>
    <row r="2523" spans="1:47" hidden="1">
      <c r="A2523" s="21">
        <v>44927</v>
      </c>
      <c r="B2523" s="22" t="s">
        <v>13</v>
      </c>
      <c r="C2523" s="22" t="s">
        <v>2186</v>
      </c>
      <c r="D2523" s="22" t="s">
        <v>2388</v>
      </c>
      <c r="E2523" s="22">
        <v>1002050193</v>
      </c>
      <c r="F2523" s="23" t="s">
        <v>15</v>
      </c>
      <c r="G2523" s="22">
        <v>1070920</v>
      </c>
      <c r="H2523" s="36" t="s">
        <v>20</v>
      </c>
      <c r="I2523" s="4" t="s">
        <v>3512</v>
      </c>
      <c r="J2523" s="4" t="s">
        <v>3512</v>
      </c>
      <c r="K2523" s="24">
        <v>10314</v>
      </c>
      <c r="L2523" s="25">
        <v>10314</v>
      </c>
      <c r="M2523" s="26">
        <v>1</v>
      </c>
      <c r="N2523" s="26">
        <v>1</v>
      </c>
      <c r="O2523" s="26">
        <v>0</v>
      </c>
      <c r="P2523" s="26">
        <v>10314</v>
      </c>
      <c r="Q2523" s="26">
        <v>0</v>
      </c>
      <c r="R2523" s="27">
        <v>660342.28</v>
      </c>
      <c r="S2523" s="27">
        <v>0</v>
      </c>
      <c r="T2523" s="28">
        <v>658200</v>
      </c>
      <c r="U2523" s="27">
        <v>0</v>
      </c>
      <c r="V2523" s="29">
        <v>1</v>
      </c>
      <c r="W2523" s="26">
        <v>0</v>
      </c>
      <c r="X2523" s="30">
        <f t="shared" si="585"/>
        <v>1</v>
      </c>
      <c r="Y2523" s="31">
        <f t="shared" si="586"/>
        <v>10314</v>
      </c>
      <c r="Z2523" s="31">
        <f t="shared" si="587"/>
        <v>660342.28</v>
      </c>
      <c r="AA2523" s="31">
        <f t="shared" si="588"/>
        <v>658200</v>
      </c>
      <c r="AB2523" s="5">
        <v>1</v>
      </c>
      <c r="AC2523" s="6">
        <v>963563.53</v>
      </c>
      <c r="AD2523" s="30">
        <v>0</v>
      </c>
      <c r="AE2523" s="67">
        <f t="shared" si="589"/>
        <v>1</v>
      </c>
      <c r="AF2523" s="70">
        <f>IF(C2523=Sheet6!$E$3,Sheet6!$E$4,IF('January 2023'!C2523=Sheet6!$F$3,Sheet6!$F$4,IF('January 2023'!C2523=Sheet6!$G$3,Sheet6!$G$4,IF('January 2023'!C2523=Sheet6!$H$3,Sheet6!$H$4,IF('January 2023'!C2523=Sheet6!$I$3,Sheet6!$I$4,IF('January 2023'!C2523=Sheet6!$J$3,Sheet6!$J$4,IF('January 2023'!C2523=Sheet6!$K$3,Sheet6!$K$4,IF('January 2023'!C2523=Sheet6!$L$3,Sheet6!$L$4))))))))</f>
        <v>0.14925084221825036</v>
      </c>
      <c r="AG2523" s="74">
        <f t="shared" si="590"/>
        <v>1</v>
      </c>
      <c r="AH2523" s="71">
        <v>0.8286</v>
      </c>
      <c r="AI2523" s="72">
        <f t="shared" si="591"/>
        <v>1</v>
      </c>
      <c r="AJ2523" s="73">
        <f t="shared" si="592"/>
        <v>1</v>
      </c>
      <c r="AK2523" s="73">
        <v>0.59410548800096008</v>
      </c>
      <c r="AL2523" s="95">
        <f t="shared" si="593"/>
        <v>1</v>
      </c>
      <c r="AM2523" s="107">
        <v>0</v>
      </c>
      <c r="AN2523" s="98">
        <f t="shared" si="594"/>
        <v>0</v>
      </c>
      <c r="AO2523" s="99" t="e">
        <f>SUMIF([1]Sheet1!$AB:$AB,E2523,[1]Sheet1!$AA:$AA)</f>
        <v>#VALUE!</v>
      </c>
      <c r="AP2523" s="100">
        <f t="shared" si="595"/>
        <v>1</v>
      </c>
      <c r="AQ2523" s="97">
        <f t="shared" si="596"/>
        <v>0</v>
      </c>
      <c r="AR2523" s="100">
        <f t="shared" si="597"/>
        <v>0.99675580367199867</v>
      </c>
      <c r="AS2523" s="101">
        <f t="shared" si="598"/>
        <v>3.2441963280013253E-3</v>
      </c>
      <c r="AT2523" s="100">
        <v>0.14925084221825036</v>
      </c>
      <c r="AU2523" s="108">
        <f t="shared" si="599"/>
        <v>1</v>
      </c>
    </row>
    <row r="2524" spans="1:47" hidden="1">
      <c r="A2524" s="21">
        <v>44927</v>
      </c>
      <c r="B2524" s="23" t="s">
        <v>13</v>
      </c>
      <c r="C2524" s="23" t="s">
        <v>2186</v>
      </c>
      <c r="D2524" s="23" t="s">
        <v>2405</v>
      </c>
      <c r="E2524" s="23">
        <v>1002049794</v>
      </c>
      <c r="F2524" s="23" t="s">
        <v>15</v>
      </c>
      <c r="G2524" s="23">
        <v>1070924</v>
      </c>
      <c r="H2524" s="37" t="s">
        <v>20</v>
      </c>
      <c r="I2524" s="4" t="s">
        <v>3512</v>
      </c>
      <c r="J2524" s="4" t="s">
        <v>3512</v>
      </c>
      <c r="K2524" s="24">
        <v>9901.8200000000652</v>
      </c>
      <c r="L2524" s="24">
        <v>9901.8200000000652</v>
      </c>
      <c r="M2524" s="29">
        <v>1</v>
      </c>
      <c r="N2524" s="29">
        <v>1</v>
      </c>
      <c r="O2524" s="29">
        <v>0</v>
      </c>
      <c r="P2524" s="29">
        <v>9902</v>
      </c>
      <c r="Q2524" s="29">
        <v>0</v>
      </c>
      <c r="R2524" s="28">
        <v>633964.45000000007</v>
      </c>
      <c r="S2524" s="28">
        <v>0</v>
      </c>
      <c r="T2524" s="28">
        <v>633964.44999999995</v>
      </c>
      <c r="U2524" s="28">
        <v>0</v>
      </c>
      <c r="V2524" s="29">
        <v>1</v>
      </c>
      <c r="W2524" s="29">
        <v>0</v>
      </c>
      <c r="X2524" s="32">
        <f t="shared" si="585"/>
        <v>1</v>
      </c>
      <c r="Y2524" s="33">
        <f t="shared" si="586"/>
        <v>9902</v>
      </c>
      <c r="Z2524" s="33">
        <f t="shared" si="587"/>
        <v>633964.45000000007</v>
      </c>
      <c r="AA2524" s="33">
        <f t="shared" si="588"/>
        <v>633964.44999999995</v>
      </c>
      <c r="AB2524" s="5">
        <v>1</v>
      </c>
      <c r="AC2524" s="6">
        <v>747338.12</v>
      </c>
      <c r="AD2524" s="32">
        <v>0</v>
      </c>
      <c r="AE2524" s="67">
        <f t="shared" si="589"/>
        <v>1</v>
      </c>
      <c r="AF2524" s="70">
        <f>IF(C2524=Sheet6!$E$3,Sheet6!$E$4,IF('January 2023'!C2524=Sheet6!$F$3,Sheet6!$F$4,IF('January 2023'!C2524=Sheet6!$G$3,Sheet6!$G$4,IF('January 2023'!C2524=Sheet6!$H$3,Sheet6!$H$4,IF('January 2023'!C2524=Sheet6!$I$3,Sheet6!$I$4,IF('January 2023'!C2524=Sheet6!$J$3,Sheet6!$J$4,IF('January 2023'!C2524=Sheet6!$K$3,Sheet6!$K$4,IF('January 2023'!C2524=Sheet6!$L$3,Sheet6!$L$4))))))))</f>
        <v>0.14925084221825036</v>
      </c>
      <c r="AG2524" s="74">
        <f t="shared" si="590"/>
        <v>1.0000181784762736</v>
      </c>
      <c r="AH2524" s="71">
        <v>0.8286</v>
      </c>
      <c r="AI2524" s="72">
        <f t="shared" si="591"/>
        <v>1</v>
      </c>
      <c r="AJ2524" s="73">
        <f t="shared" si="592"/>
        <v>1</v>
      </c>
      <c r="AK2524" s="73">
        <v>0.59410548800096008</v>
      </c>
      <c r="AL2524" s="95">
        <f t="shared" si="593"/>
        <v>1</v>
      </c>
      <c r="AM2524" s="107">
        <v>0</v>
      </c>
      <c r="AN2524" s="98">
        <f t="shared" si="594"/>
        <v>0</v>
      </c>
      <c r="AO2524" s="99" t="e">
        <f>SUMIF([1]Sheet1!$AB:$AB,E2524,[1]Sheet1!$AA:$AA)</f>
        <v>#VALUE!</v>
      </c>
      <c r="AP2524" s="100">
        <f t="shared" si="595"/>
        <v>1</v>
      </c>
      <c r="AQ2524" s="97">
        <f t="shared" si="596"/>
        <v>0</v>
      </c>
      <c r="AR2524" s="100">
        <f t="shared" si="597"/>
        <v>0.99999999999999978</v>
      </c>
      <c r="AS2524" s="101">
        <f t="shared" si="598"/>
        <v>-1.8178476273389421E-5</v>
      </c>
      <c r="AT2524" s="100">
        <v>0.14925084221825036</v>
      </c>
      <c r="AU2524" s="108">
        <f t="shared" si="599"/>
        <v>1</v>
      </c>
    </row>
    <row r="2525" spans="1:47" hidden="1">
      <c r="A2525" s="21">
        <v>44927</v>
      </c>
      <c r="B2525" s="23" t="s">
        <v>13</v>
      </c>
      <c r="C2525" s="23" t="s">
        <v>2186</v>
      </c>
      <c r="D2525" s="23" t="s">
        <v>2513</v>
      </c>
      <c r="E2525" s="23">
        <v>1002050172</v>
      </c>
      <c r="F2525" s="23" t="s">
        <v>15</v>
      </c>
      <c r="G2525" s="23">
        <v>1070920</v>
      </c>
      <c r="H2525" s="37" t="s">
        <v>20</v>
      </c>
      <c r="I2525" s="4" t="s">
        <v>3512</v>
      </c>
      <c r="J2525" s="4" t="s">
        <v>3512</v>
      </c>
      <c r="K2525" s="24">
        <v>9701</v>
      </c>
      <c r="L2525" s="24">
        <v>9701</v>
      </c>
      <c r="M2525" s="29">
        <v>1</v>
      </c>
      <c r="N2525" s="29">
        <v>1</v>
      </c>
      <c r="O2525" s="29">
        <v>0</v>
      </c>
      <c r="P2525" s="29">
        <v>9701</v>
      </c>
      <c r="Q2525" s="29">
        <v>0</v>
      </c>
      <c r="R2525" s="28">
        <v>621095.64999999991</v>
      </c>
      <c r="S2525" s="28">
        <v>0</v>
      </c>
      <c r="T2525" s="28">
        <v>621095.65</v>
      </c>
      <c r="U2525" s="28">
        <v>0</v>
      </c>
      <c r="V2525" s="29">
        <v>1</v>
      </c>
      <c r="W2525" s="29">
        <v>0</v>
      </c>
      <c r="X2525" s="32">
        <f t="shared" si="585"/>
        <v>1</v>
      </c>
      <c r="Y2525" s="33">
        <f t="shared" si="586"/>
        <v>9701</v>
      </c>
      <c r="Z2525" s="33">
        <f t="shared" si="587"/>
        <v>621095.64999999991</v>
      </c>
      <c r="AA2525" s="33">
        <f t="shared" si="588"/>
        <v>621095.65</v>
      </c>
      <c r="AB2525" s="5">
        <v>1</v>
      </c>
      <c r="AC2525" s="6">
        <v>410147.44</v>
      </c>
      <c r="AD2525" s="32">
        <v>0</v>
      </c>
      <c r="AE2525" s="67">
        <f t="shared" si="589"/>
        <v>1</v>
      </c>
      <c r="AF2525" s="70">
        <f>IF(C2525=Sheet6!$E$3,Sheet6!$E$4,IF('January 2023'!C2525=Sheet6!$F$3,Sheet6!$F$4,IF('January 2023'!C2525=Sheet6!$G$3,Sheet6!$G$4,IF('January 2023'!C2525=Sheet6!$H$3,Sheet6!$H$4,IF('January 2023'!C2525=Sheet6!$I$3,Sheet6!$I$4,IF('January 2023'!C2525=Sheet6!$J$3,Sheet6!$J$4,IF('January 2023'!C2525=Sheet6!$K$3,Sheet6!$K$4,IF('January 2023'!C2525=Sheet6!$L$3,Sheet6!$L$4))))))))</f>
        <v>0.14925084221825036</v>
      </c>
      <c r="AG2525" s="74">
        <f t="shared" si="590"/>
        <v>1</v>
      </c>
      <c r="AH2525" s="71">
        <v>0.8286</v>
      </c>
      <c r="AI2525" s="72">
        <f t="shared" si="591"/>
        <v>1</v>
      </c>
      <c r="AJ2525" s="73">
        <f t="shared" si="592"/>
        <v>1</v>
      </c>
      <c r="AK2525" s="73">
        <v>0.59410548800096008</v>
      </c>
      <c r="AL2525" s="95">
        <f t="shared" si="593"/>
        <v>1</v>
      </c>
      <c r="AM2525" s="107">
        <v>0</v>
      </c>
      <c r="AN2525" s="98">
        <f t="shared" si="594"/>
        <v>0</v>
      </c>
      <c r="AO2525" s="99" t="e">
        <f>SUMIF([1]Sheet1!$AB:$AB,E2525,[1]Sheet1!$AA:$AA)</f>
        <v>#VALUE!</v>
      </c>
      <c r="AP2525" s="100">
        <f t="shared" si="595"/>
        <v>1</v>
      </c>
      <c r="AQ2525" s="97">
        <f t="shared" si="596"/>
        <v>0</v>
      </c>
      <c r="AR2525" s="100">
        <f t="shared" si="597"/>
        <v>1.0000000000000002</v>
      </c>
      <c r="AS2525" s="101">
        <f t="shared" si="598"/>
        <v>0</v>
      </c>
      <c r="AT2525" s="100">
        <v>0.14925084221825036</v>
      </c>
      <c r="AU2525" s="108">
        <f t="shared" si="599"/>
        <v>1</v>
      </c>
    </row>
    <row r="2526" spans="1:47" hidden="1">
      <c r="A2526" s="21">
        <v>44927</v>
      </c>
      <c r="B2526" s="23" t="s">
        <v>13</v>
      </c>
      <c r="C2526" s="23" t="s">
        <v>2186</v>
      </c>
      <c r="D2526" s="23" t="s">
        <v>2428</v>
      </c>
      <c r="E2526" s="23">
        <v>1002049792</v>
      </c>
      <c r="F2526" s="23" t="s">
        <v>15</v>
      </c>
      <c r="G2526" s="23">
        <v>1070916</v>
      </c>
      <c r="H2526" s="37" t="s">
        <v>20</v>
      </c>
      <c r="I2526" s="4" t="s">
        <v>3512</v>
      </c>
      <c r="J2526" s="4" t="s">
        <v>3512</v>
      </c>
      <c r="K2526" s="24">
        <v>9584</v>
      </c>
      <c r="L2526" s="24">
        <v>9584</v>
      </c>
      <c r="M2526" s="29">
        <v>1</v>
      </c>
      <c r="N2526" s="29">
        <v>1</v>
      </c>
      <c r="O2526" s="29">
        <v>0</v>
      </c>
      <c r="P2526" s="29">
        <v>9584</v>
      </c>
      <c r="Q2526" s="29">
        <v>0</v>
      </c>
      <c r="R2526" s="28">
        <v>613604.86</v>
      </c>
      <c r="S2526" s="28">
        <v>0</v>
      </c>
      <c r="T2526" s="28">
        <v>650827.88</v>
      </c>
      <c r="U2526" s="28">
        <v>0</v>
      </c>
      <c r="V2526" s="29">
        <v>1</v>
      </c>
      <c r="W2526" s="29">
        <v>0</v>
      </c>
      <c r="X2526" s="32">
        <f t="shared" si="585"/>
        <v>1</v>
      </c>
      <c r="Y2526" s="33">
        <f t="shared" si="586"/>
        <v>9584</v>
      </c>
      <c r="Z2526" s="33">
        <f t="shared" si="587"/>
        <v>613604.86</v>
      </c>
      <c r="AA2526" s="33">
        <f t="shared" si="588"/>
        <v>650827.88</v>
      </c>
      <c r="AB2526" s="5">
        <v>1</v>
      </c>
      <c r="AC2526" s="6">
        <v>2525886.31</v>
      </c>
      <c r="AD2526" s="32">
        <v>0</v>
      </c>
      <c r="AE2526" s="67">
        <f t="shared" si="589"/>
        <v>1</v>
      </c>
      <c r="AF2526" s="70">
        <f>IF(C2526=Sheet6!$E$3,Sheet6!$E$4,IF('January 2023'!C2526=Sheet6!$F$3,Sheet6!$F$4,IF('January 2023'!C2526=Sheet6!$G$3,Sheet6!$G$4,IF('January 2023'!C2526=Sheet6!$H$3,Sheet6!$H$4,IF('January 2023'!C2526=Sheet6!$I$3,Sheet6!$I$4,IF('January 2023'!C2526=Sheet6!$J$3,Sheet6!$J$4,IF('January 2023'!C2526=Sheet6!$K$3,Sheet6!$K$4,IF('January 2023'!C2526=Sheet6!$L$3,Sheet6!$L$4))))))))</f>
        <v>0.14925084221825036</v>
      </c>
      <c r="AG2526" s="74">
        <f t="shared" si="590"/>
        <v>1</v>
      </c>
      <c r="AH2526" s="71">
        <v>0.8286</v>
      </c>
      <c r="AI2526" s="72">
        <f t="shared" si="591"/>
        <v>1</v>
      </c>
      <c r="AJ2526" s="73">
        <f t="shared" si="592"/>
        <v>1</v>
      </c>
      <c r="AK2526" s="73">
        <v>0.59410548800096008</v>
      </c>
      <c r="AL2526" s="95">
        <f t="shared" si="593"/>
        <v>1</v>
      </c>
      <c r="AM2526" s="107">
        <v>0</v>
      </c>
      <c r="AN2526" s="98">
        <f t="shared" si="594"/>
        <v>0</v>
      </c>
      <c r="AO2526" s="99" t="e">
        <f>SUMIF([1]Sheet1!$AB:$AB,E2526,[1]Sheet1!$AA:$AA)</f>
        <v>#VALUE!</v>
      </c>
      <c r="AP2526" s="100">
        <f t="shared" si="595"/>
        <v>1</v>
      </c>
      <c r="AQ2526" s="97">
        <f t="shared" si="596"/>
        <v>0</v>
      </c>
      <c r="AR2526" s="100">
        <f t="shared" si="597"/>
        <v>1.060662850682115</v>
      </c>
      <c r="AS2526" s="101">
        <f t="shared" si="598"/>
        <v>-6.0662850682114966E-2</v>
      </c>
      <c r="AT2526" s="100">
        <v>0.14925084221825036</v>
      </c>
      <c r="AU2526" s="108">
        <f t="shared" si="599"/>
        <v>1</v>
      </c>
    </row>
    <row r="2527" spans="1:47" hidden="1">
      <c r="A2527" s="21">
        <v>44927</v>
      </c>
      <c r="B2527" s="23" t="s">
        <v>13</v>
      </c>
      <c r="C2527" s="23" t="s">
        <v>2186</v>
      </c>
      <c r="D2527" s="23" t="s">
        <v>2433</v>
      </c>
      <c r="E2527" s="23">
        <v>1002049796</v>
      </c>
      <c r="F2527" s="23" t="s">
        <v>15</v>
      </c>
      <c r="G2527" s="23">
        <v>1070920</v>
      </c>
      <c r="H2527" s="37" t="s">
        <v>20</v>
      </c>
      <c r="I2527" s="4" t="s">
        <v>3512</v>
      </c>
      <c r="J2527" s="4" t="s">
        <v>3512</v>
      </c>
      <c r="K2527" s="24">
        <v>9462</v>
      </c>
      <c r="L2527" s="24">
        <v>9462</v>
      </c>
      <c r="M2527" s="29">
        <v>1</v>
      </c>
      <c r="N2527" s="29">
        <v>1</v>
      </c>
      <c r="O2527" s="29">
        <v>0</v>
      </c>
      <c r="P2527" s="29">
        <v>9462</v>
      </c>
      <c r="Q2527" s="29">
        <v>0</v>
      </c>
      <c r="R2527" s="28">
        <v>605793.93999999994</v>
      </c>
      <c r="S2527" s="28">
        <v>0</v>
      </c>
      <c r="T2527" s="28">
        <v>599000</v>
      </c>
      <c r="U2527" s="28">
        <v>0</v>
      </c>
      <c r="V2527" s="29">
        <v>1</v>
      </c>
      <c r="W2527" s="29">
        <v>0</v>
      </c>
      <c r="X2527" s="32">
        <f t="shared" si="585"/>
        <v>1</v>
      </c>
      <c r="Y2527" s="33">
        <f t="shared" si="586"/>
        <v>9462</v>
      </c>
      <c r="Z2527" s="33">
        <f t="shared" si="587"/>
        <v>605793.93999999994</v>
      </c>
      <c r="AA2527" s="33">
        <f t="shared" si="588"/>
        <v>599000</v>
      </c>
      <c r="AB2527" s="5">
        <v>1</v>
      </c>
      <c r="AC2527" s="6">
        <v>691211.11</v>
      </c>
      <c r="AD2527" s="32">
        <v>0</v>
      </c>
      <c r="AE2527" s="67">
        <f t="shared" si="589"/>
        <v>1</v>
      </c>
      <c r="AF2527" s="70">
        <f>IF(C2527=Sheet6!$E$3,Sheet6!$E$4,IF('January 2023'!C2527=Sheet6!$F$3,Sheet6!$F$4,IF('January 2023'!C2527=Sheet6!$G$3,Sheet6!$G$4,IF('January 2023'!C2527=Sheet6!$H$3,Sheet6!$H$4,IF('January 2023'!C2527=Sheet6!$I$3,Sheet6!$I$4,IF('January 2023'!C2527=Sheet6!$J$3,Sheet6!$J$4,IF('January 2023'!C2527=Sheet6!$K$3,Sheet6!$K$4,IF('January 2023'!C2527=Sheet6!$L$3,Sheet6!$L$4))))))))</f>
        <v>0.14925084221825036</v>
      </c>
      <c r="AG2527" s="74">
        <f t="shared" si="590"/>
        <v>1</v>
      </c>
      <c r="AH2527" s="71">
        <v>0.8286</v>
      </c>
      <c r="AI2527" s="72">
        <f t="shared" si="591"/>
        <v>1</v>
      </c>
      <c r="AJ2527" s="73">
        <f t="shared" si="592"/>
        <v>1</v>
      </c>
      <c r="AK2527" s="73">
        <v>0.59410548800096008</v>
      </c>
      <c r="AL2527" s="95">
        <f t="shared" si="593"/>
        <v>1</v>
      </c>
      <c r="AM2527" s="107">
        <v>0</v>
      </c>
      <c r="AN2527" s="98">
        <f t="shared" si="594"/>
        <v>0</v>
      </c>
      <c r="AO2527" s="99" t="e">
        <f>SUMIF([1]Sheet1!$AB:$AB,E2527,[1]Sheet1!$AA:$AA)</f>
        <v>#VALUE!</v>
      </c>
      <c r="AP2527" s="100">
        <f t="shared" si="595"/>
        <v>1</v>
      </c>
      <c r="AQ2527" s="97">
        <f t="shared" si="596"/>
        <v>0</v>
      </c>
      <c r="AR2527" s="100">
        <f t="shared" si="597"/>
        <v>0.98878506443956848</v>
      </c>
      <c r="AS2527" s="101">
        <f t="shared" si="598"/>
        <v>1.1214935560431516E-2</v>
      </c>
      <c r="AT2527" s="100">
        <v>0.14925084221825036</v>
      </c>
      <c r="AU2527" s="108">
        <f t="shared" si="599"/>
        <v>1</v>
      </c>
    </row>
    <row r="2528" spans="1:47" hidden="1">
      <c r="A2528" s="21">
        <v>44927</v>
      </c>
      <c r="B2528" s="23" t="s">
        <v>13</v>
      </c>
      <c r="C2528" s="23" t="s">
        <v>2186</v>
      </c>
      <c r="D2528" s="23" t="s">
        <v>2457</v>
      </c>
      <c r="E2528" s="23">
        <v>1002049836</v>
      </c>
      <c r="F2528" s="23" t="s">
        <v>15</v>
      </c>
      <c r="G2528" s="23">
        <v>1070924</v>
      </c>
      <c r="H2528" s="37" t="s">
        <v>20</v>
      </c>
      <c r="I2528" s="4" t="s">
        <v>3512</v>
      </c>
      <c r="J2528" s="4" t="s">
        <v>3512</v>
      </c>
      <c r="K2528" s="24">
        <v>9447</v>
      </c>
      <c r="L2528" s="24">
        <v>9447</v>
      </c>
      <c r="M2528" s="29">
        <v>1</v>
      </c>
      <c r="N2528" s="29">
        <v>1</v>
      </c>
      <c r="O2528" s="29">
        <v>0</v>
      </c>
      <c r="P2528" s="29">
        <v>9447</v>
      </c>
      <c r="Q2528" s="29">
        <v>0</v>
      </c>
      <c r="R2528" s="28">
        <v>671656.94</v>
      </c>
      <c r="S2528" s="28">
        <v>0</v>
      </c>
      <c r="T2528" s="28">
        <v>671656.94</v>
      </c>
      <c r="U2528" s="28">
        <v>0</v>
      </c>
      <c r="V2528" s="29">
        <v>1</v>
      </c>
      <c r="W2528" s="29">
        <v>0</v>
      </c>
      <c r="X2528" s="32">
        <f t="shared" si="585"/>
        <v>1</v>
      </c>
      <c r="Y2528" s="33">
        <f t="shared" si="586"/>
        <v>9447</v>
      </c>
      <c r="Z2528" s="33">
        <f t="shared" si="587"/>
        <v>671656.94</v>
      </c>
      <c r="AA2528" s="33">
        <f t="shared" si="588"/>
        <v>671656.94</v>
      </c>
      <c r="AB2528" s="5">
        <v>1</v>
      </c>
      <c r="AC2528" s="6">
        <v>758435.34</v>
      </c>
      <c r="AD2528" s="32">
        <v>0</v>
      </c>
      <c r="AE2528" s="67">
        <f t="shared" si="589"/>
        <v>1</v>
      </c>
      <c r="AF2528" s="70">
        <f>IF(C2528=Sheet6!$E$3,Sheet6!$E$4,IF('January 2023'!C2528=Sheet6!$F$3,Sheet6!$F$4,IF('January 2023'!C2528=Sheet6!$G$3,Sheet6!$G$4,IF('January 2023'!C2528=Sheet6!$H$3,Sheet6!$H$4,IF('January 2023'!C2528=Sheet6!$I$3,Sheet6!$I$4,IF('January 2023'!C2528=Sheet6!$J$3,Sheet6!$J$4,IF('January 2023'!C2528=Sheet6!$K$3,Sheet6!$K$4,IF('January 2023'!C2528=Sheet6!$L$3,Sheet6!$L$4))))))))</f>
        <v>0.14925084221825036</v>
      </c>
      <c r="AG2528" s="74">
        <f t="shared" si="590"/>
        <v>1</v>
      </c>
      <c r="AH2528" s="71">
        <v>0.8286</v>
      </c>
      <c r="AI2528" s="72">
        <f t="shared" si="591"/>
        <v>1</v>
      </c>
      <c r="AJ2528" s="73">
        <f t="shared" si="592"/>
        <v>1</v>
      </c>
      <c r="AK2528" s="73">
        <v>0.59410548800096008</v>
      </c>
      <c r="AL2528" s="95">
        <f t="shared" si="593"/>
        <v>1</v>
      </c>
      <c r="AM2528" s="107">
        <v>0</v>
      </c>
      <c r="AN2528" s="98">
        <f t="shared" si="594"/>
        <v>0</v>
      </c>
      <c r="AO2528" s="99" t="e">
        <f>SUMIF([1]Sheet1!$AB:$AB,E2528,[1]Sheet1!$AA:$AA)</f>
        <v>#VALUE!</v>
      </c>
      <c r="AP2528" s="100">
        <f t="shared" si="595"/>
        <v>1</v>
      </c>
      <c r="AQ2528" s="97">
        <f t="shared" si="596"/>
        <v>0</v>
      </c>
      <c r="AR2528" s="100">
        <f t="shared" si="597"/>
        <v>1</v>
      </c>
      <c r="AS2528" s="101">
        <f t="shared" si="598"/>
        <v>0</v>
      </c>
      <c r="AT2528" s="100">
        <v>0.14925084221825036</v>
      </c>
      <c r="AU2528" s="108">
        <f t="shared" si="599"/>
        <v>1</v>
      </c>
    </row>
    <row r="2529" spans="1:47" hidden="1">
      <c r="A2529" s="21">
        <v>44927</v>
      </c>
      <c r="B2529" s="23" t="s">
        <v>13</v>
      </c>
      <c r="C2529" s="23" t="s">
        <v>2186</v>
      </c>
      <c r="D2529" s="23" t="s">
        <v>2503</v>
      </c>
      <c r="E2529" s="23">
        <v>1002049946</v>
      </c>
      <c r="F2529" s="23" t="s">
        <v>15</v>
      </c>
      <c r="G2529" s="23">
        <v>1070920</v>
      </c>
      <c r="H2529" s="37" t="s">
        <v>20</v>
      </c>
      <c r="I2529" s="4" t="s">
        <v>3512</v>
      </c>
      <c r="J2529" s="4" t="s">
        <v>3512</v>
      </c>
      <c r="K2529" s="24">
        <v>9246</v>
      </c>
      <c r="L2529" s="24">
        <v>9246</v>
      </c>
      <c r="M2529" s="29">
        <v>1</v>
      </c>
      <c r="N2529" s="29">
        <v>1</v>
      </c>
      <c r="O2529" s="29">
        <v>0</v>
      </c>
      <c r="P2529" s="29">
        <v>9246</v>
      </c>
      <c r="Q2529" s="29">
        <v>0</v>
      </c>
      <c r="R2529" s="28">
        <v>591964.79</v>
      </c>
      <c r="S2529" s="28">
        <v>0</v>
      </c>
      <c r="T2529" s="28">
        <v>591964.79</v>
      </c>
      <c r="U2529" s="28">
        <v>0</v>
      </c>
      <c r="V2529" s="29">
        <v>1</v>
      </c>
      <c r="W2529" s="29">
        <v>0</v>
      </c>
      <c r="X2529" s="32">
        <f t="shared" si="585"/>
        <v>1</v>
      </c>
      <c r="Y2529" s="33">
        <f t="shared" si="586"/>
        <v>9246</v>
      </c>
      <c r="Z2529" s="33">
        <f t="shared" si="587"/>
        <v>591964.79</v>
      </c>
      <c r="AA2529" s="33">
        <f t="shared" si="588"/>
        <v>591964.79</v>
      </c>
      <c r="AB2529" s="5">
        <v>1</v>
      </c>
      <c r="AC2529" s="6">
        <v>801099.68</v>
      </c>
      <c r="AD2529" s="32">
        <v>0</v>
      </c>
      <c r="AE2529" s="67">
        <f t="shared" si="589"/>
        <v>1</v>
      </c>
      <c r="AF2529" s="70">
        <f>IF(C2529=Sheet6!$E$3,Sheet6!$E$4,IF('January 2023'!C2529=Sheet6!$F$3,Sheet6!$F$4,IF('January 2023'!C2529=Sheet6!$G$3,Sheet6!$G$4,IF('January 2023'!C2529=Sheet6!$H$3,Sheet6!$H$4,IF('January 2023'!C2529=Sheet6!$I$3,Sheet6!$I$4,IF('January 2023'!C2529=Sheet6!$J$3,Sheet6!$J$4,IF('January 2023'!C2529=Sheet6!$K$3,Sheet6!$K$4,IF('January 2023'!C2529=Sheet6!$L$3,Sheet6!$L$4))))))))</f>
        <v>0.14925084221825036</v>
      </c>
      <c r="AG2529" s="74">
        <f t="shared" si="590"/>
        <v>1</v>
      </c>
      <c r="AH2529" s="71">
        <v>0.8286</v>
      </c>
      <c r="AI2529" s="72">
        <f t="shared" si="591"/>
        <v>1</v>
      </c>
      <c r="AJ2529" s="73">
        <f t="shared" si="592"/>
        <v>1</v>
      </c>
      <c r="AK2529" s="73">
        <v>0.59410548800096008</v>
      </c>
      <c r="AL2529" s="95">
        <f t="shared" si="593"/>
        <v>1</v>
      </c>
      <c r="AM2529" s="107">
        <v>0</v>
      </c>
      <c r="AN2529" s="98">
        <f t="shared" si="594"/>
        <v>0</v>
      </c>
      <c r="AO2529" s="99" t="e">
        <f>SUMIF([1]Sheet1!$AB:$AB,E2529,[1]Sheet1!$AA:$AA)</f>
        <v>#VALUE!</v>
      </c>
      <c r="AP2529" s="100">
        <f t="shared" si="595"/>
        <v>1</v>
      </c>
      <c r="AQ2529" s="97">
        <f t="shared" si="596"/>
        <v>0</v>
      </c>
      <c r="AR2529" s="100">
        <f t="shared" si="597"/>
        <v>1</v>
      </c>
      <c r="AS2529" s="101">
        <f t="shared" si="598"/>
        <v>0</v>
      </c>
      <c r="AT2529" s="100">
        <v>0.14925084221825036</v>
      </c>
      <c r="AU2529" s="108">
        <f t="shared" si="599"/>
        <v>1</v>
      </c>
    </row>
    <row r="2530" spans="1:47" hidden="1">
      <c r="A2530" s="21">
        <v>44927</v>
      </c>
      <c r="B2530" s="22" t="s">
        <v>13</v>
      </c>
      <c r="C2530" s="22" t="s">
        <v>2186</v>
      </c>
      <c r="D2530" s="22" t="s">
        <v>2450</v>
      </c>
      <c r="E2530" s="22">
        <v>1002050343</v>
      </c>
      <c r="F2530" s="23" t="s">
        <v>15</v>
      </c>
      <c r="G2530" s="22">
        <v>1070924</v>
      </c>
      <c r="H2530" s="36" t="s">
        <v>20</v>
      </c>
      <c r="I2530" s="4" t="s">
        <v>3512</v>
      </c>
      <c r="J2530" s="4" t="s">
        <v>3512</v>
      </c>
      <c r="K2530" s="24">
        <v>9200</v>
      </c>
      <c r="L2530" s="25">
        <v>9200</v>
      </c>
      <c r="M2530" s="26">
        <v>1</v>
      </c>
      <c r="N2530" s="26">
        <v>0</v>
      </c>
      <c r="O2530" s="26">
        <v>0</v>
      </c>
      <c r="P2530" s="26">
        <v>9200</v>
      </c>
      <c r="Q2530" s="26">
        <v>0</v>
      </c>
      <c r="R2530" s="27">
        <v>589019.69000000006</v>
      </c>
      <c r="S2530" s="27">
        <v>0</v>
      </c>
      <c r="T2530" s="28">
        <v>589020</v>
      </c>
      <c r="U2530" s="27">
        <v>0</v>
      </c>
      <c r="V2530" s="29">
        <v>1</v>
      </c>
      <c r="W2530" s="26">
        <v>0</v>
      </c>
      <c r="X2530" s="30">
        <f t="shared" si="585"/>
        <v>1</v>
      </c>
      <c r="Y2530" s="31">
        <f t="shared" si="586"/>
        <v>9200</v>
      </c>
      <c r="Z2530" s="31">
        <f t="shared" si="587"/>
        <v>589019.69000000006</v>
      </c>
      <c r="AA2530" s="31">
        <f t="shared" si="588"/>
        <v>589020</v>
      </c>
      <c r="AB2530" s="5">
        <v>1</v>
      </c>
      <c r="AC2530" s="6">
        <v>693574.03</v>
      </c>
      <c r="AD2530" s="30">
        <v>0</v>
      </c>
      <c r="AE2530" s="67">
        <f t="shared" si="589"/>
        <v>1</v>
      </c>
      <c r="AF2530" s="70">
        <f>IF(C2530=Sheet6!$E$3,Sheet6!$E$4,IF('January 2023'!C2530=Sheet6!$F$3,Sheet6!$F$4,IF('January 2023'!C2530=Sheet6!$G$3,Sheet6!$G$4,IF('January 2023'!C2530=Sheet6!$H$3,Sheet6!$H$4,IF('January 2023'!C2530=Sheet6!$I$3,Sheet6!$I$4,IF('January 2023'!C2530=Sheet6!$J$3,Sheet6!$J$4,IF('January 2023'!C2530=Sheet6!$K$3,Sheet6!$K$4,IF('January 2023'!C2530=Sheet6!$L$3,Sheet6!$L$4))))))))</f>
        <v>0.14925084221825036</v>
      </c>
      <c r="AG2530" s="74">
        <f t="shared" si="590"/>
        <v>1</v>
      </c>
      <c r="AH2530" s="71">
        <v>0.8286</v>
      </c>
      <c r="AI2530" s="72">
        <f t="shared" si="591"/>
        <v>1</v>
      </c>
      <c r="AJ2530" s="73">
        <f t="shared" si="592"/>
        <v>1</v>
      </c>
      <c r="AK2530" s="73">
        <v>0.59410548800096008</v>
      </c>
      <c r="AL2530" s="95">
        <f t="shared" si="593"/>
        <v>1</v>
      </c>
      <c r="AM2530" s="107">
        <v>0</v>
      </c>
      <c r="AN2530" s="98">
        <f t="shared" si="594"/>
        <v>0</v>
      </c>
      <c r="AO2530" s="99" t="e">
        <f>SUMIF([1]Sheet1!$AB:$AB,E2530,[1]Sheet1!$AA:$AA)</f>
        <v>#VALUE!</v>
      </c>
      <c r="AP2530" s="100">
        <f t="shared" si="595"/>
        <v>1</v>
      </c>
      <c r="AQ2530" s="97">
        <f t="shared" si="596"/>
        <v>0</v>
      </c>
      <c r="AR2530" s="100">
        <f t="shared" si="597"/>
        <v>1.0000005262981955</v>
      </c>
      <c r="AS2530" s="101">
        <f t="shared" si="598"/>
        <v>-5.2629819546901047E-7</v>
      </c>
      <c r="AT2530" s="100">
        <v>0.14925084221825036</v>
      </c>
      <c r="AU2530" s="108">
        <f t="shared" si="599"/>
        <v>1</v>
      </c>
    </row>
    <row r="2531" spans="1:47" hidden="1">
      <c r="A2531" s="21">
        <v>44927</v>
      </c>
      <c r="B2531" s="23" t="s">
        <v>13</v>
      </c>
      <c r="C2531" s="23" t="s">
        <v>2186</v>
      </c>
      <c r="D2531" s="23" t="s">
        <v>2418</v>
      </c>
      <c r="E2531" s="23">
        <v>1002350416</v>
      </c>
      <c r="F2531" s="23" t="s">
        <v>15</v>
      </c>
      <c r="G2531" s="23">
        <v>1070920</v>
      </c>
      <c r="H2531" s="37" t="s">
        <v>20</v>
      </c>
      <c r="I2531" s="4" t="s">
        <v>3512</v>
      </c>
      <c r="J2531" s="4" t="s">
        <v>3512</v>
      </c>
      <c r="K2531" s="24">
        <v>9016</v>
      </c>
      <c r="L2531" s="24">
        <v>9016</v>
      </c>
      <c r="M2531" s="29">
        <v>1</v>
      </c>
      <c r="N2531" s="29">
        <v>1</v>
      </c>
      <c r="O2531" s="29">
        <v>0</v>
      </c>
      <c r="P2531" s="29">
        <v>9016</v>
      </c>
      <c r="Q2531" s="29">
        <v>0</v>
      </c>
      <c r="R2531" s="28">
        <v>577239.29</v>
      </c>
      <c r="S2531" s="28">
        <v>0</v>
      </c>
      <c r="T2531" s="28">
        <v>575000</v>
      </c>
      <c r="U2531" s="28">
        <v>0</v>
      </c>
      <c r="V2531" s="29">
        <v>1</v>
      </c>
      <c r="W2531" s="29">
        <v>0</v>
      </c>
      <c r="X2531" s="32">
        <f t="shared" si="585"/>
        <v>1</v>
      </c>
      <c r="Y2531" s="33">
        <f t="shared" si="586"/>
        <v>9016</v>
      </c>
      <c r="Z2531" s="33">
        <f t="shared" si="587"/>
        <v>577239.29</v>
      </c>
      <c r="AA2531" s="33">
        <f t="shared" si="588"/>
        <v>575000</v>
      </c>
      <c r="AB2531" s="5">
        <v>1</v>
      </c>
      <c r="AC2531" s="6">
        <v>674050.2</v>
      </c>
      <c r="AD2531" s="32">
        <v>0</v>
      </c>
      <c r="AE2531" s="67">
        <f t="shared" si="589"/>
        <v>1</v>
      </c>
      <c r="AF2531" s="70">
        <f>IF(C2531=Sheet6!$E$3,Sheet6!$E$4,IF('January 2023'!C2531=Sheet6!$F$3,Sheet6!$F$4,IF('January 2023'!C2531=Sheet6!$G$3,Sheet6!$G$4,IF('January 2023'!C2531=Sheet6!$H$3,Sheet6!$H$4,IF('January 2023'!C2531=Sheet6!$I$3,Sheet6!$I$4,IF('January 2023'!C2531=Sheet6!$J$3,Sheet6!$J$4,IF('January 2023'!C2531=Sheet6!$K$3,Sheet6!$K$4,IF('January 2023'!C2531=Sheet6!$L$3,Sheet6!$L$4))))))))</f>
        <v>0.14925084221825036</v>
      </c>
      <c r="AG2531" s="74">
        <f t="shared" si="590"/>
        <v>1</v>
      </c>
      <c r="AH2531" s="71">
        <v>0.8286</v>
      </c>
      <c r="AI2531" s="72">
        <f t="shared" si="591"/>
        <v>1</v>
      </c>
      <c r="AJ2531" s="73">
        <f t="shared" si="592"/>
        <v>1</v>
      </c>
      <c r="AK2531" s="73">
        <v>0.59410548800096008</v>
      </c>
      <c r="AL2531" s="95">
        <f t="shared" si="593"/>
        <v>1</v>
      </c>
      <c r="AM2531" s="107">
        <v>0</v>
      </c>
      <c r="AN2531" s="98">
        <f t="shared" si="594"/>
        <v>0</v>
      </c>
      <c r="AO2531" s="99" t="e">
        <f>SUMIF([1]Sheet1!$AB:$AB,E2531,[1]Sheet1!$AA:$AA)</f>
        <v>#VALUE!</v>
      </c>
      <c r="AP2531" s="100">
        <f t="shared" si="595"/>
        <v>1</v>
      </c>
      <c r="AQ2531" s="97">
        <f t="shared" si="596"/>
        <v>0</v>
      </c>
      <c r="AR2531" s="100">
        <f t="shared" si="597"/>
        <v>0.99612069026001326</v>
      </c>
      <c r="AS2531" s="101">
        <f t="shared" si="598"/>
        <v>3.879309739986736E-3</v>
      </c>
      <c r="AT2531" s="100">
        <v>0.14925084221825036</v>
      </c>
      <c r="AU2531" s="108">
        <f t="shared" si="599"/>
        <v>1</v>
      </c>
    </row>
    <row r="2532" spans="1:47" hidden="1">
      <c r="A2532" s="21">
        <v>44927</v>
      </c>
      <c r="B2532" s="23" t="s">
        <v>13</v>
      </c>
      <c r="C2532" s="23" t="s">
        <v>2186</v>
      </c>
      <c r="D2532" s="23" t="s">
        <v>2429</v>
      </c>
      <c r="E2532" s="23">
        <v>1002049742</v>
      </c>
      <c r="F2532" s="23" t="s">
        <v>15</v>
      </c>
      <c r="G2532" s="23">
        <v>1070920</v>
      </c>
      <c r="H2532" s="37" t="s">
        <v>20</v>
      </c>
      <c r="I2532" s="4" t="s">
        <v>3512</v>
      </c>
      <c r="J2532" s="4" t="s">
        <v>3512</v>
      </c>
      <c r="K2532" s="24">
        <v>8927</v>
      </c>
      <c r="L2532" s="24">
        <v>8927</v>
      </c>
      <c r="M2532" s="29">
        <v>1</v>
      </c>
      <c r="N2532" s="29">
        <v>1</v>
      </c>
      <c r="O2532" s="29">
        <v>0</v>
      </c>
      <c r="P2532" s="29">
        <v>8927</v>
      </c>
      <c r="Q2532" s="29">
        <v>0</v>
      </c>
      <c r="R2532" s="28">
        <v>571541.16</v>
      </c>
      <c r="S2532" s="28">
        <v>0</v>
      </c>
      <c r="T2532" s="28">
        <v>571500</v>
      </c>
      <c r="U2532" s="28">
        <v>0</v>
      </c>
      <c r="V2532" s="29">
        <v>1</v>
      </c>
      <c r="W2532" s="29">
        <v>0</v>
      </c>
      <c r="X2532" s="32">
        <f t="shared" si="585"/>
        <v>1</v>
      </c>
      <c r="Y2532" s="33">
        <f t="shared" si="586"/>
        <v>8927</v>
      </c>
      <c r="Z2532" s="33">
        <f t="shared" si="587"/>
        <v>571541.16</v>
      </c>
      <c r="AA2532" s="33">
        <f t="shared" si="588"/>
        <v>571500</v>
      </c>
      <c r="AB2532" s="5">
        <v>1</v>
      </c>
      <c r="AC2532" s="6">
        <v>607822.67000000004</v>
      </c>
      <c r="AD2532" s="32">
        <v>0</v>
      </c>
      <c r="AE2532" s="67">
        <f t="shared" si="589"/>
        <v>1</v>
      </c>
      <c r="AF2532" s="70">
        <f>IF(C2532=Sheet6!$E$3,Sheet6!$E$4,IF('January 2023'!C2532=Sheet6!$F$3,Sheet6!$F$4,IF('January 2023'!C2532=Sheet6!$G$3,Sheet6!$G$4,IF('January 2023'!C2532=Sheet6!$H$3,Sheet6!$H$4,IF('January 2023'!C2532=Sheet6!$I$3,Sheet6!$I$4,IF('January 2023'!C2532=Sheet6!$J$3,Sheet6!$J$4,IF('January 2023'!C2532=Sheet6!$K$3,Sheet6!$K$4,IF('January 2023'!C2532=Sheet6!$L$3,Sheet6!$L$4))))))))</f>
        <v>0.14925084221825036</v>
      </c>
      <c r="AG2532" s="74">
        <f t="shared" si="590"/>
        <v>1</v>
      </c>
      <c r="AH2532" s="71">
        <v>0.8286</v>
      </c>
      <c r="AI2532" s="72">
        <f t="shared" si="591"/>
        <v>1</v>
      </c>
      <c r="AJ2532" s="73">
        <f t="shared" si="592"/>
        <v>1</v>
      </c>
      <c r="AK2532" s="73">
        <v>0.59410548800096008</v>
      </c>
      <c r="AL2532" s="95">
        <f t="shared" si="593"/>
        <v>1</v>
      </c>
      <c r="AM2532" s="107">
        <v>0</v>
      </c>
      <c r="AN2532" s="98">
        <f t="shared" si="594"/>
        <v>0</v>
      </c>
      <c r="AO2532" s="99" t="e">
        <f>SUMIF([1]Sheet1!$AB:$AB,E2532,[1]Sheet1!$AA:$AA)</f>
        <v>#VALUE!</v>
      </c>
      <c r="AP2532" s="100">
        <f t="shared" si="595"/>
        <v>1</v>
      </c>
      <c r="AQ2532" s="97">
        <f t="shared" si="596"/>
        <v>0</v>
      </c>
      <c r="AR2532" s="100">
        <f t="shared" si="597"/>
        <v>0.99992798418927509</v>
      </c>
      <c r="AS2532" s="101">
        <f t="shared" si="598"/>
        <v>7.2015810724912477E-5</v>
      </c>
      <c r="AT2532" s="100">
        <v>0.14925084221825036</v>
      </c>
      <c r="AU2532" s="108">
        <f t="shared" si="599"/>
        <v>1</v>
      </c>
    </row>
    <row r="2533" spans="1:47" hidden="1">
      <c r="A2533" s="21">
        <v>44927</v>
      </c>
      <c r="B2533" s="22" t="s">
        <v>13</v>
      </c>
      <c r="C2533" s="22" t="s">
        <v>2186</v>
      </c>
      <c r="D2533" s="22" t="s">
        <v>2411</v>
      </c>
      <c r="E2533" s="22">
        <v>1002050882</v>
      </c>
      <c r="F2533" s="23" t="s">
        <v>15</v>
      </c>
      <c r="G2533" s="22">
        <v>1070916</v>
      </c>
      <c r="H2533" s="36" t="s">
        <v>20</v>
      </c>
      <c r="I2533" s="4" t="s">
        <v>3512</v>
      </c>
      <c r="J2533" s="4" t="s">
        <v>3512</v>
      </c>
      <c r="K2533" s="24">
        <v>8797</v>
      </c>
      <c r="L2533" s="25">
        <v>8797</v>
      </c>
      <c r="M2533" s="26">
        <v>1</v>
      </c>
      <c r="N2533" s="26">
        <v>1</v>
      </c>
      <c r="O2533" s="26">
        <v>0</v>
      </c>
      <c r="P2533" s="26">
        <v>8797</v>
      </c>
      <c r="Q2533" s="26">
        <v>0</v>
      </c>
      <c r="R2533" s="27">
        <v>563218.06999999995</v>
      </c>
      <c r="S2533" s="27">
        <v>0</v>
      </c>
      <c r="T2533" s="28">
        <v>563218.06999999995</v>
      </c>
      <c r="U2533" s="27">
        <v>0</v>
      </c>
      <c r="V2533" s="29">
        <v>1</v>
      </c>
      <c r="W2533" s="26">
        <v>0</v>
      </c>
      <c r="X2533" s="30">
        <f t="shared" si="585"/>
        <v>1</v>
      </c>
      <c r="Y2533" s="31">
        <f t="shared" si="586"/>
        <v>8797</v>
      </c>
      <c r="Z2533" s="31">
        <f t="shared" si="587"/>
        <v>563218.06999999995</v>
      </c>
      <c r="AA2533" s="31">
        <f t="shared" si="588"/>
        <v>563218.06999999995</v>
      </c>
      <c r="AB2533" s="5">
        <v>1</v>
      </c>
      <c r="AC2533" s="6">
        <v>844288.88</v>
      </c>
      <c r="AD2533" s="30">
        <v>0</v>
      </c>
      <c r="AE2533" s="67">
        <f t="shared" si="589"/>
        <v>1</v>
      </c>
      <c r="AF2533" s="70">
        <f>IF(C2533=Sheet6!$E$3,Sheet6!$E$4,IF('January 2023'!C2533=Sheet6!$F$3,Sheet6!$F$4,IF('January 2023'!C2533=Sheet6!$G$3,Sheet6!$G$4,IF('January 2023'!C2533=Sheet6!$H$3,Sheet6!$H$4,IF('January 2023'!C2533=Sheet6!$I$3,Sheet6!$I$4,IF('January 2023'!C2533=Sheet6!$J$3,Sheet6!$J$4,IF('January 2023'!C2533=Sheet6!$K$3,Sheet6!$K$4,IF('January 2023'!C2533=Sheet6!$L$3,Sheet6!$L$4))))))))</f>
        <v>0.14925084221825036</v>
      </c>
      <c r="AG2533" s="74">
        <f t="shared" si="590"/>
        <v>1</v>
      </c>
      <c r="AH2533" s="71">
        <v>0.8286</v>
      </c>
      <c r="AI2533" s="72">
        <f t="shared" si="591"/>
        <v>1</v>
      </c>
      <c r="AJ2533" s="73">
        <f t="shared" si="592"/>
        <v>1</v>
      </c>
      <c r="AK2533" s="73">
        <v>0.59410548800096008</v>
      </c>
      <c r="AL2533" s="95">
        <f t="shared" si="593"/>
        <v>1</v>
      </c>
      <c r="AM2533" s="107">
        <v>0</v>
      </c>
      <c r="AN2533" s="98">
        <f t="shared" si="594"/>
        <v>0</v>
      </c>
      <c r="AO2533" s="99" t="e">
        <f>SUMIF([1]Sheet1!$AB:$AB,E2533,[1]Sheet1!$AA:$AA)</f>
        <v>#VALUE!</v>
      </c>
      <c r="AP2533" s="100">
        <f t="shared" si="595"/>
        <v>1</v>
      </c>
      <c r="AQ2533" s="97">
        <f t="shared" si="596"/>
        <v>0</v>
      </c>
      <c r="AR2533" s="100">
        <f t="shared" si="597"/>
        <v>1</v>
      </c>
      <c r="AS2533" s="101">
        <f t="shared" si="598"/>
        <v>0</v>
      </c>
      <c r="AT2533" s="100">
        <v>0.14925084221825036</v>
      </c>
      <c r="AU2533" s="108">
        <f t="shared" si="599"/>
        <v>1</v>
      </c>
    </row>
    <row r="2534" spans="1:47" hidden="1">
      <c r="A2534" s="21">
        <v>44927</v>
      </c>
      <c r="B2534" s="23" t="s">
        <v>13</v>
      </c>
      <c r="C2534" s="23" t="s">
        <v>2186</v>
      </c>
      <c r="D2534" s="23" t="s">
        <v>2449</v>
      </c>
      <c r="E2534" s="23">
        <v>1002050056</v>
      </c>
      <c r="F2534" s="23" t="s">
        <v>15</v>
      </c>
      <c r="G2534" s="23">
        <v>1070916</v>
      </c>
      <c r="H2534" s="37" t="s">
        <v>20</v>
      </c>
      <c r="I2534" s="4" t="s">
        <v>3512</v>
      </c>
      <c r="J2534" s="4" t="s">
        <v>3512</v>
      </c>
      <c r="K2534" s="24">
        <v>8223</v>
      </c>
      <c r="L2534" s="24">
        <v>8223</v>
      </c>
      <c r="M2534" s="29">
        <v>1</v>
      </c>
      <c r="N2534" s="29">
        <v>1</v>
      </c>
      <c r="O2534" s="29">
        <v>0</v>
      </c>
      <c r="P2534" s="29">
        <v>8223</v>
      </c>
      <c r="Q2534" s="29">
        <v>0</v>
      </c>
      <c r="R2534" s="28">
        <v>526468.3600000001</v>
      </c>
      <c r="S2534" s="28">
        <v>0</v>
      </c>
      <c r="T2534" s="28">
        <v>526000</v>
      </c>
      <c r="U2534" s="28">
        <v>0</v>
      </c>
      <c r="V2534" s="29">
        <v>1</v>
      </c>
      <c r="W2534" s="29">
        <v>0</v>
      </c>
      <c r="X2534" s="32">
        <f t="shared" si="585"/>
        <v>1</v>
      </c>
      <c r="Y2534" s="33">
        <f t="shared" si="586"/>
        <v>8223</v>
      </c>
      <c r="Z2534" s="33">
        <f t="shared" si="587"/>
        <v>526468.3600000001</v>
      </c>
      <c r="AA2534" s="33">
        <f t="shared" si="588"/>
        <v>526000</v>
      </c>
      <c r="AB2534" s="5">
        <v>1</v>
      </c>
      <c r="AC2534" s="6">
        <v>664190.43999999994</v>
      </c>
      <c r="AD2534" s="32">
        <v>0</v>
      </c>
      <c r="AE2534" s="67">
        <f t="shared" si="589"/>
        <v>1</v>
      </c>
      <c r="AF2534" s="70">
        <f>IF(C2534=Sheet6!$E$3,Sheet6!$E$4,IF('January 2023'!C2534=Sheet6!$F$3,Sheet6!$F$4,IF('January 2023'!C2534=Sheet6!$G$3,Sheet6!$G$4,IF('January 2023'!C2534=Sheet6!$H$3,Sheet6!$H$4,IF('January 2023'!C2534=Sheet6!$I$3,Sheet6!$I$4,IF('January 2023'!C2534=Sheet6!$J$3,Sheet6!$J$4,IF('January 2023'!C2534=Sheet6!$K$3,Sheet6!$K$4,IF('January 2023'!C2534=Sheet6!$L$3,Sheet6!$L$4))))))))</f>
        <v>0.14925084221825036</v>
      </c>
      <c r="AG2534" s="74">
        <f t="shared" si="590"/>
        <v>1</v>
      </c>
      <c r="AH2534" s="71">
        <v>0.8286</v>
      </c>
      <c r="AI2534" s="72">
        <f t="shared" si="591"/>
        <v>1</v>
      </c>
      <c r="AJ2534" s="73">
        <f t="shared" si="592"/>
        <v>1</v>
      </c>
      <c r="AK2534" s="73">
        <v>0.59410548800096008</v>
      </c>
      <c r="AL2534" s="95">
        <f t="shared" si="593"/>
        <v>1</v>
      </c>
      <c r="AM2534" s="107">
        <v>0</v>
      </c>
      <c r="AN2534" s="98">
        <f t="shared" si="594"/>
        <v>0</v>
      </c>
      <c r="AO2534" s="99" t="e">
        <f>SUMIF([1]Sheet1!$AB:$AB,E2534,[1]Sheet1!$AA:$AA)</f>
        <v>#VALUE!</v>
      </c>
      <c r="AP2534" s="100">
        <f t="shared" si="595"/>
        <v>1</v>
      </c>
      <c r="AQ2534" s="97">
        <f t="shared" si="596"/>
        <v>0</v>
      </c>
      <c r="AR2534" s="100">
        <f t="shared" si="597"/>
        <v>0.99911037388837554</v>
      </c>
      <c r="AS2534" s="101">
        <f t="shared" si="598"/>
        <v>8.8962611162446414E-4</v>
      </c>
      <c r="AT2534" s="100">
        <v>0.14925084221825036</v>
      </c>
      <c r="AU2534" s="108">
        <f t="shared" si="599"/>
        <v>1</v>
      </c>
    </row>
    <row r="2535" spans="1:47" hidden="1">
      <c r="A2535" s="21">
        <v>44927</v>
      </c>
      <c r="B2535" s="22" t="s">
        <v>13</v>
      </c>
      <c r="C2535" s="22" t="s">
        <v>2186</v>
      </c>
      <c r="D2535" s="22" t="s">
        <v>2582</v>
      </c>
      <c r="E2535" s="22">
        <v>1002050603</v>
      </c>
      <c r="F2535" s="23" t="s">
        <v>15</v>
      </c>
      <c r="G2535" s="22">
        <v>1070920</v>
      </c>
      <c r="H2535" s="36" t="s">
        <v>20</v>
      </c>
      <c r="I2535" s="4" t="s">
        <v>3512</v>
      </c>
      <c r="J2535" s="4" t="s">
        <v>3512</v>
      </c>
      <c r="K2535" s="24">
        <v>8117.7098700386368</v>
      </c>
      <c r="L2535" s="25">
        <v>8117.7098700386368</v>
      </c>
      <c r="M2535" s="26">
        <v>1</v>
      </c>
      <c r="N2535" s="26">
        <v>0</v>
      </c>
      <c r="O2535" s="26">
        <v>0</v>
      </c>
      <c r="P2535" s="26">
        <v>8118</v>
      </c>
      <c r="Q2535" s="26">
        <v>0</v>
      </c>
      <c r="R2535" s="27">
        <v>519745.85</v>
      </c>
      <c r="S2535" s="27">
        <v>0</v>
      </c>
      <c r="T2535" s="28">
        <v>520000</v>
      </c>
      <c r="U2535" s="27">
        <v>0</v>
      </c>
      <c r="V2535" s="29">
        <v>1</v>
      </c>
      <c r="W2535" s="26">
        <v>0</v>
      </c>
      <c r="X2535" s="30">
        <f t="shared" si="585"/>
        <v>1</v>
      </c>
      <c r="Y2535" s="31">
        <f t="shared" si="586"/>
        <v>8118</v>
      </c>
      <c r="Z2535" s="31">
        <f t="shared" si="587"/>
        <v>519745.85</v>
      </c>
      <c r="AA2535" s="31">
        <f t="shared" si="588"/>
        <v>520000</v>
      </c>
      <c r="AB2535" s="5">
        <v>1</v>
      </c>
      <c r="AC2535" s="6">
        <v>419571.85</v>
      </c>
      <c r="AD2535" s="30">
        <v>0</v>
      </c>
      <c r="AE2535" s="67">
        <f t="shared" si="589"/>
        <v>1</v>
      </c>
      <c r="AF2535" s="70">
        <f>IF(C2535=Sheet6!$E$3,Sheet6!$E$4,IF('January 2023'!C2535=Sheet6!$F$3,Sheet6!$F$4,IF('January 2023'!C2535=Sheet6!$G$3,Sheet6!$G$4,IF('January 2023'!C2535=Sheet6!$H$3,Sheet6!$H$4,IF('January 2023'!C2535=Sheet6!$I$3,Sheet6!$I$4,IF('January 2023'!C2535=Sheet6!$J$3,Sheet6!$J$4,IF('January 2023'!C2535=Sheet6!$K$3,Sheet6!$K$4,IF('January 2023'!C2535=Sheet6!$L$3,Sheet6!$L$4))))))))</f>
        <v>0.14925084221825036</v>
      </c>
      <c r="AG2535" s="74">
        <f t="shared" si="590"/>
        <v>1.0000357403708691</v>
      </c>
      <c r="AH2535" s="71">
        <v>0.8286</v>
      </c>
      <c r="AI2535" s="72">
        <f t="shared" si="591"/>
        <v>1</v>
      </c>
      <c r="AJ2535" s="73">
        <f t="shared" si="592"/>
        <v>1</v>
      </c>
      <c r="AK2535" s="73">
        <v>0.59410548800096008</v>
      </c>
      <c r="AL2535" s="95">
        <f t="shared" si="593"/>
        <v>1</v>
      </c>
      <c r="AM2535" s="107">
        <v>0</v>
      </c>
      <c r="AN2535" s="98">
        <f t="shared" si="594"/>
        <v>0</v>
      </c>
      <c r="AO2535" s="99" t="e">
        <f>SUMIF([1]Sheet1!$AB:$AB,E2535,[1]Sheet1!$AA:$AA)</f>
        <v>#VALUE!</v>
      </c>
      <c r="AP2535" s="100">
        <f t="shared" si="595"/>
        <v>1</v>
      </c>
      <c r="AQ2535" s="97">
        <f t="shared" si="596"/>
        <v>0</v>
      </c>
      <c r="AR2535" s="100">
        <f t="shared" si="597"/>
        <v>1.0004889889933706</v>
      </c>
      <c r="AS2535" s="101">
        <f t="shared" si="598"/>
        <v>-5.2474684088754664E-4</v>
      </c>
      <c r="AT2535" s="100">
        <v>0.14925084221825036</v>
      </c>
      <c r="AU2535" s="108">
        <f t="shared" si="599"/>
        <v>1</v>
      </c>
    </row>
    <row r="2536" spans="1:47" hidden="1">
      <c r="A2536" s="21">
        <v>44927</v>
      </c>
      <c r="B2536" s="22" t="s">
        <v>13</v>
      </c>
      <c r="C2536" s="22" t="s">
        <v>2186</v>
      </c>
      <c r="D2536" s="22" t="s">
        <v>2426</v>
      </c>
      <c r="E2536" s="22">
        <v>1004938516</v>
      </c>
      <c r="F2536" s="23" t="s">
        <v>15</v>
      </c>
      <c r="G2536" s="22">
        <v>1070924</v>
      </c>
      <c r="H2536" s="36" t="s">
        <v>20</v>
      </c>
      <c r="I2536" s="4" t="s">
        <v>3512</v>
      </c>
      <c r="J2536" s="4" t="s">
        <v>3512</v>
      </c>
      <c r="K2536" s="24">
        <v>7928</v>
      </c>
      <c r="L2536" s="25">
        <v>7928</v>
      </c>
      <c r="M2536" s="26">
        <v>1</v>
      </c>
      <c r="N2536" s="26">
        <v>1</v>
      </c>
      <c r="O2536" s="26">
        <v>0</v>
      </c>
      <c r="P2536" s="26">
        <v>7928</v>
      </c>
      <c r="Q2536" s="26">
        <v>0</v>
      </c>
      <c r="R2536" s="27">
        <v>507581.31</v>
      </c>
      <c r="S2536" s="27">
        <v>0</v>
      </c>
      <c r="T2536" s="28">
        <v>507410.37</v>
      </c>
      <c r="U2536" s="27">
        <v>0</v>
      </c>
      <c r="V2536" s="29">
        <v>1</v>
      </c>
      <c r="W2536" s="26">
        <v>0</v>
      </c>
      <c r="X2536" s="30">
        <f t="shared" si="585"/>
        <v>1</v>
      </c>
      <c r="Y2536" s="31">
        <f t="shared" si="586"/>
        <v>7928</v>
      </c>
      <c r="Z2536" s="31">
        <f t="shared" si="587"/>
        <v>507581.31</v>
      </c>
      <c r="AA2536" s="31">
        <f t="shared" si="588"/>
        <v>507410.37</v>
      </c>
      <c r="AB2536" s="5">
        <v>1</v>
      </c>
      <c r="AC2536" s="6">
        <v>560109.93999999994</v>
      </c>
      <c r="AD2536" s="30">
        <v>0</v>
      </c>
      <c r="AE2536" s="67">
        <f t="shared" si="589"/>
        <v>1</v>
      </c>
      <c r="AF2536" s="70">
        <f>IF(C2536=Sheet6!$E$3,Sheet6!$E$4,IF('January 2023'!C2536=Sheet6!$F$3,Sheet6!$F$4,IF('January 2023'!C2536=Sheet6!$G$3,Sheet6!$G$4,IF('January 2023'!C2536=Sheet6!$H$3,Sheet6!$H$4,IF('January 2023'!C2536=Sheet6!$I$3,Sheet6!$I$4,IF('January 2023'!C2536=Sheet6!$J$3,Sheet6!$J$4,IF('January 2023'!C2536=Sheet6!$K$3,Sheet6!$K$4,IF('January 2023'!C2536=Sheet6!$L$3,Sheet6!$L$4))))))))</f>
        <v>0.14925084221825036</v>
      </c>
      <c r="AG2536" s="74">
        <f t="shared" si="590"/>
        <v>1</v>
      </c>
      <c r="AH2536" s="71">
        <v>0.8286</v>
      </c>
      <c r="AI2536" s="72">
        <f t="shared" si="591"/>
        <v>1</v>
      </c>
      <c r="AJ2536" s="73">
        <f t="shared" si="592"/>
        <v>1</v>
      </c>
      <c r="AK2536" s="73">
        <v>0.59410548800096008</v>
      </c>
      <c r="AL2536" s="95">
        <f t="shared" si="593"/>
        <v>1</v>
      </c>
      <c r="AM2536" s="107">
        <v>0</v>
      </c>
      <c r="AN2536" s="98">
        <f t="shared" si="594"/>
        <v>0</v>
      </c>
      <c r="AO2536" s="99" t="e">
        <f>SUMIF([1]Sheet1!$AB:$AB,E2536,[1]Sheet1!$AA:$AA)</f>
        <v>#VALUE!</v>
      </c>
      <c r="AP2536" s="100">
        <f t="shared" si="595"/>
        <v>1</v>
      </c>
      <c r="AQ2536" s="97">
        <f t="shared" si="596"/>
        <v>0</v>
      </c>
      <c r="AR2536" s="100">
        <f t="shared" si="597"/>
        <v>0.99966322637056904</v>
      </c>
      <c r="AS2536" s="101">
        <f t="shared" si="598"/>
        <v>3.3677362943096423E-4</v>
      </c>
      <c r="AT2536" s="100">
        <v>0.14925084221825036</v>
      </c>
      <c r="AU2536" s="108">
        <f t="shared" si="599"/>
        <v>1</v>
      </c>
    </row>
    <row r="2537" spans="1:47" hidden="1">
      <c r="A2537" s="21">
        <v>44927</v>
      </c>
      <c r="B2537" s="23" t="s">
        <v>13</v>
      </c>
      <c r="C2537" s="23" t="s">
        <v>2186</v>
      </c>
      <c r="D2537" s="23" t="s">
        <v>2421</v>
      </c>
      <c r="E2537" s="23">
        <v>1002049965</v>
      </c>
      <c r="F2537" s="23" t="s">
        <v>15</v>
      </c>
      <c r="G2537" s="23">
        <v>1070924</v>
      </c>
      <c r="H2537" s="37" t="s">
        <v>20</v>
      </c>
      <c r="I2537" s="4" t="s">
        <v>3512</v>
      </c>
      <c r="J2537" s="4" t="s">
        <v>3512</v>
      </c>
      <c r="K2537" s="24">
        <v>7806</v>
      </c>
      <c r="L2537" s="24">
        <v>7806</v>
      </c>
      <c r="M2537" s="29">
        <v>1</v>
      </c>
      <c r="N2537" s="29">
        <v>1</v>
      </c>
      <c r="O2537" s="29">
        <v>0</v>
      </c>
      <c r="P2537" s="29">
        <v>7806</v>
      </c>
      <c r="Q2537" s="29">
        <v>0</v>
      </c>
      <c r="R2537" s="28">
        <v>554986.14</v>
      </c>
      <c r="S2537" s="28">
        <v>0</v>
      </c>
      <c r="T2537" s="28">
        <v>585303.63</v>
      </c>
      <c r="U2537" s="28">
        <v>0</v>
      </c>
      <c r="V2537" s="29">
        <v>1</v>
      </c>
      <c r="W2537" s="29">
        <v>0</v>
      </c>
      <c r="X2537" s="32">
        <f t="shared" si="585"/>
        <v>1</v>
      </c>
      <c r="Y2537" s="33">
        <f t="shared" si="586"/>
        <v>7806</v>
      </c>
      <c r="Z2537" s="33">
        <f t="shared" si="587"/>
        <v>554986.14</v>
      </c>
      <c r="AA2537" s="33">
        <f t="shared" si="588"/>
        <v>585303.63</v>
      </c>
      <c r="AB2537" s="5">
        <v>1</v>
      </c>
      <c r="AC2537" s="6">
        <v>600809.61</v>
      </c>
      <c r="AD2537" s="32">
        <v>0</v>
      </c>
      <c r="AE2537" s="67">
        <f t="shared" si="589"/>
        <v>1</v>
      </c>
      <c r="AF2537" s="70">
        <f>IF(C2537=Sheet6!$E$3,Sheet6!$E$4,IF('January 2023'!C2537=Sheet6!$F$3,Sheet6!$F$4,IF('January 2023'!C2537=Sheet6!$G$3,Sheet6!$G$4,IF('January 2023'!C2537=Sheet6!$H$3,Sheet6!$H$4,IF('January 2023'!C2537=Sheet6!$I$3,Sheet6!$I$4,IF('January 2023'!C2537=Sheet6!$J$3,Sheet6!$J$4,IF('January 2023'!C2537=Sheet6!$K$3,Sheet6!$K$4,IF('January 2023'!C2537=Sheet6!$L$3,Sheet6!$L$4))))))))</f>
        <v>0.14925084221825036</v>
      </c>
      <c r="AG2537" s="74">
        <f t="shared" si="590"/>
        <v>1</v>
      </c>
      <c r="AH2537" s="71">
        <v>0.8286</v>
      </c>
      <c r="AI2537" s="72">
        <f t="shared" si="591"/>
        <v>1</v>
      </c>
      <c r="AJ2537" s="73">
        <f t="shared" si="592"/>
        <v>1</v>
      </c>
      <c r="AK2537" s="73">
        <v>0.59410548800096008</v>
      </c>
      <c r="AL2537" s="95">
        <f t="shared" si="593"/>
        <v>1</v>
      </c>
      <c r="AM2537" s="107">
        <v>0</v>
      </c>
      <c r="AN2537" s="98">
        <f t="shared" si="594"/>
        <v>0</v>
      </c>
      <c r="AO2537" s="99" t="e">
        <f>SUMIF([1]Sheet1!$AB:$AB,E2537,[1]Sheet1!$AA:$AA)</f>
        <v>#VALUE!</v>
      </c>
      <c r="AP2537" s="100">
        <f t="shared" si="595"/>
        <v>1</v>
      </c>
      <c r="AQ2537" s="97">
        <f t="shared" si="596"/>
        <v>0</v>
      </c>
      <c r="AR2537" s="100">
        <f t="shared" si="597"/>
        <v>1.0546274723184978</v>
      </c>
      <c r="AS2537" s="101">
        <f t="shared" si="598"/>
        <v>-5.4627472318497849E-2</v>
      </c>
      <c r="AT2537" s="100">
        <v>0.14925084221825036</v>
      </c>
      <c r="AU2537" s="108">
        <f t="shared" si="599"/>
        <v>1</v>
      </c>
    </row>
    <row r="2538" spans="1:47" hidden="1">
      <c r="A2538" s="21">
        <v>44927</v>
      </c>
      <c r="B2538" s="22" t="s">
        <v>13</v>
      </c>
      <c r="C2538" s="22" t="s">
        <v>2186</v>
      </c>
      <c r="D2538" s="22" t="s">
        <v>2447</v>
      </c>
      <c r="E2538" s="22">
        <v>1002049926</v>
      </c>
      <c r="F2538" s="23" t="s">
        <v>15</v>
      </c>
      <c r="G2538" s="22">
        <v>1070920</v>
      </c>
      <c r="H2538" s="36" t="s">
        <v>20</v>
      </c>
      <c r="I2538" s="4" t="s">
        <v>3512</v>
      </c>
      <c r="J2538" s="4" t="s">
        <v>3512</v>
      </c>
      <c r="K2538" s="24">
        <v>7656.76</v>
      </c>
      <c r="L2538" s="25">
        <v>7656.76</v>
      </c>
      <c r="M2538" s="26">
        <v>1</v>
      </c>
      <c r="N2538" s="26">
        <v>1</v>
      </c>
      <c r="O2538" s="26">
        <v>0</v>
      </c>
      <c r="P2538" s="26">
        <v>7657</v>
      </c>
      <c r="Q2538" s="26">
        <v>0</v>
      </c>
      <c r="R2538" s="27">
        <v>490230.84</v>
      </c>
      <c r="S2538" s="27">
        <v>0</v>
      </c>
      <c r="T2538" s="28">
        <v>490230.84</v>
      </c>
      <c r="U2538" s="27">
        <v>0</v>
      </c>
      <c r="V2538" s="29">
        <v>1</v>
      </c>
      <c r="W2538" s="26">
        <v>0</v>
      </c>
      <c r="X2538" s="30">
        <f t="shared" si="585"/>
        <v>1</v>
      </c>
      <c r="Y2538" s="31">
        <f t="shared" si="586"/>
        <v>7657</v>
      </c>
      <c r="Z2538" s="31">
        <f t="shared" si="587"/>
        <v>490230.84</v>
      </c>
      <c r="AA2538" s="31">
        <f t="shared" si="588"/>
        <v>490230.84</v>
      </c>
      <c r="AB2538" s="5">
        <v>1</v>
      </c>
      <c r="AC2538" s="6">
        <v>762934.22</v>
      </c>
      <c r="AD2538" s="30">
        <v>0</v>
      </c>
      <c r="AE2538" s="67">
        <f t="shared" si="589"/>
        <v>1</v>
      </c>
      <c r="AF2538" s="70">
        <f>IF(C2538=Sheet6!$E$3,Sheet6!$E$4,IF('January 2023'!C2538=Sheet6!$F$3,Sheet6!$F$4,IF('January 2023'!C2538=Sheet6!$G$3,Sheet6!$G$4,IF('January 2023'!C2538=Sheet6!$H$3,Sheet6!$H$4,IF('January 2023'!C2538=Sheet6!$I$3,Sheet6!$I$4,IF('January 2023'!C2538=Sheet6!$J$3,Sheet6!$J$4,IF('January 2023'!C2538=Sheet6!$K$3,Sheet6!$K$4,IF('January 2023'!C2538=Sheet6!$L$3,Sheet6!$L$4))))))))</f>
        <v>0.14925084221825036</v>
      </c>
      <c r="AG2538" s="74">
        <f t="shared" si="590"/>
        <v>1.0000313448508247</v>
      </c>
      <c r="AH2538" s="71">
        <v>0.8286</v>
      </c>
      <c r="AI2538" s="72">
        <f t="shared" si="591"/>
        <v>1</v>
      </c>
      <c r="AJ2538" s="73">
        <f t="shared" si="592"/>
        <v>1</v>
      </c>
      <c r="AK2538" s="73">
        <v>0.59410548800096008</v>
      </c>
      <c r="AL2538" s="95">
        <f t="shared" si="593"/>
        <v>1</v>
      </c>
      <c r="AM2538" s="107">
        <v>0</v>
      </c>
      <c r="AN2538" s="98">
        <f t="shared" si="594"/>
        <v>0</v>
      </c>
      <c r="AO2538" s="99" t="e">
        <f>SUMIF([1]Sheet1!$AB:$AB,E2538,[1]Sheet1!$AA:$AA)</f>
        <v>#VALUE!</v>
      </c>
      <c r="AP2538" s="100">
        <f t="shared" si="595"/>
        <v>1</v>
      </c>
      <c r="AQ2538" s="97">
        <f t="shared" si="596"/>
        <v>0</v>
      </c>
      <c r="AR2538" s="100">
        <f t="shared" si="597"/>
        <v>1</v>
      </c>
      <c r="AS2538" s="101">
        <f t="shared" si="598"/>
        <v>-3.1344850824677195E-5</v>
      </c>
      <c r="AT2538" s="100">
        <v>0.14925084221825036</v>
      </c>
      <c r="AU2538" s="108">
        <f t="shared" si="599"/>
        <v>1</v>
      </c>
    </row>
    <row r="2539" spans="1:47" hidden="1">
      <c r="A2539" s="21">
        <v>44927</v>
      </c>
      <c r="B2539" s="22" t="s">
        <v>13</v>
      </c>
      <c r="C2539" s="22" t="s">
        <v>2186</v>
      </c>
      <c r="D2539" s="22" t="s">
        <v>2474</v>
      </c>
      <c r="E2539" s="22">
        <v>1002050766</v>
      </c>
      <c r="F2539" s="23" t="s">
        <v>15</v>
      </c>
      <c r="G2539" s="22">
        <v>1079209</v>
      </c>
      <c r="H2539" s="36" t="s">
        <v>20</v>
      </c>
      <c r="I2539" s="4" t="s">
        <v>3512</v>
      </c>
      <c r="J2539" s="4" t="s">
        <v>3512</v>
      </c>
      <c r="K2539" s="24">
        <v>7587</v>
      </c>
      <c r="L2539" s="25">
        <v>7587</v>
      </c>
      <c r="M2539" s="26">
        <v>1</v>
      </c>
      <c r="N2539" s="26">
        <v>1</v>
      </c>
      <c r="O2539" s="26">
        <v>0</v>
      </c>
      <c r="P2539" s="26">
        <v>7587</v>
      </c>
      <c r="Q2539" s="26">
        <v>0</v>
      </c>
      <c r="R2539" s="27">
        <v>485749.17</v>
      </c>
      <c r="S2539" s="27">
        <v>0</v>
      </c>
      <c r="T2539" s="28">
        <v>485749.17</v>
      </c>
      <c r="U2539" s="27">
        <v>0</v>
      </c>
      <c r="V2539" s="29">
        <v>1</v>
      </c>
      <c r="W2539" s="26">
        <v>0</v>
      </c>
      <c r="X2539" s="30">
        <f t="shared" si="585"/>
        <v>1</v>
      </c>
      <c r="Y2539" s="31">
        <f t="shared" si="586"/>
        <v>7587</v>
      </c>
      <c r="Z2539" s="31">
        <f t="shared" si="587"/>
        <v>485749.17</v>
      </c>
      <c r="AA2539" s="31">
        <f t="shared" si="588"/>
        <v>485749.17</v>
      </c>
      <c r="AB2539" s="5">
        <v>1</v>
      </c>
      <c r="AC2539" s="6">
        <v>558760.28</v>
      </c>
      <c r="AD2539" s="30">
        <v>0</v>
      </c>
      <c r="AE2539" s="67">
        <f t="shared" si="589"/>
        <v>1</v>
      </c>
      <c r="AF2539" s="70">
        <f>IF(C2539=Sheet6!$E$3,Sheet6!$E$4,IF('January 2023'!C2539=Sheet6!$F$3,Sheet6!$F$4,IF('January 2023'!C2539=Sheet6!$G$3,Sheet6!$G$4,IF('January 2023'!C2539=Sheet6!$H$3,Sheet6!$H$4,IF('January 2023'!C2539=Sheet6!$I$3,Sheet6!$I$4,IF('January 2023'!C2539=Sheet6!$J$3,Sheet6!$J$4,IF('January 2023'!C2539=Sheet6!$K$3,Sheet6!$K$4,IF('January 2023'!C2539=Sheet6!$L$3,Sheet6!$L$4))))))))</f>
        <v>0.14925084221825036</v>
      </c>
      <c r="AG2539" s="74">
        <f t="shared" si="590"/>
        <v>1</v>
      </c>
      <c r="AH2539" s="71">
        <v>0.8286</v>
      </c>
      <c r="AI2539" s="72">
        <f t="shared" si="591"/>
        <v>1</v>
      </c>
      <c r="AJ2539" s="73">
        <f t="shared" si="592"/>
        <v>1</v>
      </c>
      <c r="AK2539" s="73">
        <v>0.59410548800096008</v>
      </c>
      <c r="AL2539" s="95">
        <f t="shared" si="593"/>
        <v>1</v>
      </c>
      <c r="AM2539" s="107">
        <v>0</v>
      </c>
      <c r="AN2539" s="98">
        <f t="shared" si="594"/>
        <v>0</v>
      </c>
      <c r="AO2539" s="99" t="e">
        <f>SUMIF([1]Sheet1!$AB:$AB,E2539,[1]Sheet1!$AA:$AA)</f>
        <v>#VALUE!</v>
      </c>
      <c r="AP2539" s="100">
        <f t="shared" si="595"/>
        <v>1</v>
      </c>
      <c r="AQ2539" s="97">
        <f t="shared" si="596"/>
        <v>0</v>
      </c>
      <c r="AR2539" s="100">
        <f t="shared" si="597"/>
        <v>1</v>
      </c>
      <c r="AS2539" s="101">
        <f t="shared" si="598"/>
        <v>0</v>
      </c>
      <c r="AT2539" s="100">
        <v>0.14925084221825036</v>
      </c>
      <c r="AU2539" s="108">
        <f t="shared" si="599"/>
        <v>1</v>
      </c>
    </row>
    <row r="2540" spans="1:47" hidden="1">
      <c r="A2540" s="21">
        <v>44927</v>
      </c>
      <c r="B2540" s="22" t="s">
        <v>13</v>
      </c>
      <c r="C2540" s="22" t="s">
        <v>2186</v>
      </c>
      <c r="D2540" s="22" t="s">
        <v>2403</v>
      </c>
      <c r="E2540" s="22">
        <v>1002050115</v>
      </c>
      <c r="F2540" s="23" t="s">
        <v>15</v>
      </c>
      <c r="G2540" s="22">
        <v>1079209</v>
      </c>
      <c r="H2540" s="36" t="s">
        <v>20</v>
      </c>
      <c r="I2540" s="4" t="s">
        <v>3512</v>
      </c>
      <c r="J2540" s="4" t="s">
        <v>3512</v>
      </c>
      <c r="K2540" s="24">
        <v>7570</v>
      </c>
      <c r="L2540" s="25">
        <v>7570</v>
      </c>
      <c r="M2540" s="26">
        <v>1</v>
      </c>
      <c r="N2540" s="26">
        <v>1</v>
      </c>
      <c r="O2540" s="26">
        <v>0</v>
      </c>
      <c r="P2540" s="26">
        <v>7570</v>
      </c>
      <c r="Q2540" s="26">
        <v>0</v>
      </c>
      <c r="R2540" s="27">
        <v>484660.76999999996</v>
      </c>
      <c r="S2540" s="27">
        <v>0</v>
      </c>
      <c r="T2540" s="28">
        <v>484660.77</v>
      </c>
      <c r="U2540" s="27">
        <v>0</v>
      </c>
      <c r="V2540" s="29">
        <v>1</v>
      </c>
      <c r="W2540" s="26">
        <v>0</v>
      </c>
      <c r="X2540" s="30">
        <f t="shared" si="585"/>
        <v>1</v>
      </c>
      <c r="Y2540" s="31">
        <f t="shared" si="586"/>
        <v>7570</v>
      </c>
      <c r="Z2540" s="31">
        <f t="shared" si="587"/>
        <v>484660.76999999996</v>
      </c>
      <c r="AA2540" s="31">
        <f t="shared" si="588"/>
        <v>484660.77</v>
      </c>
      <c r="AB2540" s="5">
        <v>1</v>
      </c>
      <c r="AC2540" s="6">
        <v>571207.16</v>
      </c>
      <c r="AD2540" s="30">
        <v>0</v>
      </c>
      <c r="AE2540" s="67">
        <f t="shared" si="589"/>
        <v>1</v>
      </c>
      <c r="AF2540" s="70">
        <f>IF(C2540=Sheet6!$E$3,Sheet6!$E$4,IF('January 2023'!C2540=Sheet6!$F$3,Sheet6!$F$4,IF('January 2023'!C2540=Sheet6!$G$3,Sheet6!$G$4,IF('January 2023'!C2540=Sheet6!$H$3,Sheet6!$H$4,IF('January 2023'!C2540=Sheet6!$I$3,Sheet6!$I$4,IF('January 2023'!C2540=Sheet6!$J$3,Sheet6!$J$4,IF('January 2023'!C2540=Sheet6!$K$3,Sheet6!$K$4,IF('January 2023'!C2540=Sheet6!$L$3,Sheet6!$L$4))))))))</f>
        <v>0.14925084221825036</v>
      </c>
      <c r="AG2540" s="74">
        <f t="shared" si="590"/>
        <v>1</v>
      </c>
      <c r="AH2540" s="71">
        <v>0.8286</v>
      </c>
      <c r="AI2540" s="72">
        <f t="shared" si="591"/>
        <v>1</v>
      </c>
      <c r="AJ2540" s="73">
        <f t="shared" si="592"/>
        <v>1</v>
      </c>
      <c r="AK2540" s="73">
        <v>0.59410548800096008</v>
      </c>
      <c r="AL2540" s="95">
        <f t="shared" si="593"/>
        <v>1</v>
      </c>
      <c r="AM2540" s="107">
        <v>0</v>
      </c>
      <c r="AN2540" s="98">
        <f t="shared" si="594"/>
        <v>0</v>
      </c>
      <c r="AO2540" s="99" t="e">
        <f>SUMIF([1]Sheet1!$AB:$AB,E2540,[1]Sheet1!$AA:$AA)</f>
        <v>#VALUE!</v>
      </c>
      <c r="AP2540" s="100">
        <f t="shared" si="595"/>
        <v>1</v>
      </c>
      <c r="AQ2540" s="97">
        <f t="shared" si="596"/>
        <v>0</v>
      </c>
      <c r="AR2540" s="100">
        <f t="shared" si="597"/>
        <v>1.0000000000000002</v>
      </c>
      <c r="AS2540" s="101">
        <f t="shared" si="598"/>
        <v>0</v>
      </c>
      <c r="AT2540" s="100">
        <v>0.14925084221825036</v>
      </c>
      <c r="AU2540" s="108">
        <f t="shared" si="599"/>
        <v>1</v>
      </c>
    </row>
    <row r="2541" spans="1:47" hidden="1">
      <c r="A2541" s="21">
        <v>44927</v>
      </c>
      <c r="B2541" s="23" t="s">
        <v>13</v>
      </c>
      <c r="C2541" s="23" t="s">
        <v>2186</v>
      </c>
      <c r="D2541" s="23" t="s">
        <v>2389</v>
      </c>
      <c r="E2541" s="23">
        <v>1002049772</v>
      </c>
      <c r="F2541" s="23" t="s">
        <v>15</v>
      </c>
      <c r="G2541" s="23">
        <v>1079209</v>
      </c>
      <c r="H2541" s="37" t="s">
        <v>20</v>
      </c>
      <c r="I2541" s="4" t="s">
        <v>3512</v>
      </c>
      <c r="J2541" s="4" t="s">
        <v>3512</v>
      </c>
      <c r="K2541" s="24">
        <v>7468</v>
      </c>
      <c r="L2541" s="24">
        <v>7468</v>
      </c>
      <c r="M2541" s="29">
        <v>1</v>
      </c>
      <c r="N2541" s="29">
        <v>1</v>
      </c>
      <c r="O2541" s="29">
        <v>0</v>
      </c>
      <c r="P2541" s="29">
        <v>7468</v>
      </c>
      <c r="Q2541" s="29">
        <v>0</v>
      </c>
      <c r="R2541" s="28">
        <v>478130.33</v>
      </c>
      <c r="S2541" s="28">
        <v>0</v>
      </c>
      <c r="T2541" s="28">
        <v>478130.33</v>
      </c>
      <c r="U2541" s="28">
        <v>0</v>
      </c>
      <c r="V2541" s="29">
        <v>1</v>
      </c>
      <c r="W2541" s="29">
        <v>0</v>
      </c>
      <c r="X2541" s="32">
        <f t="shared" si="585"/>
        <v>1</v>
      </c>
      <c r="Y2541" s="33">
        <f t="shared" si="586"/>
        <v>7468</v>
      </c>
      <c r="Z2541" s="33">
        <f t="shared" si="587"/>
        <v>478130.33</v>
      </c>
      <c r="AA2541" s="33">
        <f t="shared" si="588"/>
        <v>478130.33</v>
      </c>
      <c r="AB2541" s="5">
        <v>1</v>
      </c>
      <c r="AC2541" s="6">
        <v>662609.31000000006</v>
      </c>
      <c r="AD2541" s="32">
        <v>0</v>
      </c>
      <c r="AE2541" s="67">
        <f t="shared" si="589"/>
        <v>1</v>
      </c>
      <c r="AF2541" s="70">
        <f>IF(C2541=Sheet6!$E$3,Sheet6!$E$4,IF('January 2023'!C2541=Sheet6!$F$3,Sheet6!$F$4,IF('January 2023'!C2541=Sheet6!$G$3,Sheet6!$G$4,IF('January 2023'!C2541=Sheet6!$H$3,Sheet6!$H$4,IF('January 2023'!C2541=Sheet6!$I$3,Sheet6!$I$4,IF('January 2023'!C2541=Sheet6!$J$3,Sheet6!$J$4,IF('January 2023'!C2541=Sheet6!$K$3,Sheet6!$K$4,IF('January 2023'!C2541=Sheet6!$L$3,Sheet6!$L$4))))))))</f>
        <v>0.14925084221825036</v>
      </c>
      <c r="AG2541" s="74">
        <f t="shared" si="590"/>
        <v>1</v>
      </c>
      <c r="AH2541" s="71">
        <v>0.8286</v>
      </c>
      <c r="AI2541" s="72">
        <f t="shared" si="591"/>
        <v>1</v>
      </c>
      <c r="AJ2541" s="73">
        <f t="shared" si="592"/>
        <v>1</v>
      </c>
      <c r="AK2541" s="73">
        <v>0.59410548800096008</v>
      </c>
      <c r="AL2541" s="95">
        <f t="shared" si="593"/>
        <v>1</v>
      </c>
      <c r="AM2541" s="107">
        <v>0</v>
      </c>
      <c r="AN2541" s="98">
        <f t="shared" si="594"/>
        <v>0</v>
      </c>
      <c r="AO2541" s="99" t="e">
        <f>SUMIF([1]Sheet1!$AB:$AB,E2541,[1]Sheet1!$AA:$AA)</f>
        <v>#VALUE!</v>
      </c>
      <c r="AP2541" s="100">
        <f t="shared" si="595"/>
        <v>1</v>
      </c>
      <c r="AQ2541" s="97">
        <f t="shared" si="596"/>
        <v>0</v>
      </c>
      <c r="AR2541" s="100">
        <f t="shared" si="597"/>
        <v>1</v>
      </c>
      <c r="AS2541" s="101">
        <f t="shared" si="598"/>
        <v>0</v>
      </c>
      <c r="AT2541" s="100">
        <v>0.14925084221825036</v>
      </c>
      <c r="AU2541" s="108">
        <f t="shared" si="599"/>
        <v>1</v>
      </c>
    </row>
    <row r="2542" spans="1:47" hidden="1">
      <c r="A2542" s="21">
        <v>44927</v>
      </c>
      <c r="B2542" s="22" t="s">
        <v>13</v>
      </c>
      <c r="C2542" s="22" t="s">
        <v>2186</v>
      </c>
      <c r="D2542" s="22" t="s">
        <v>2471</v>
      </c>
      <c r="E2542" s="22">
        <v>1002049691</v>
      </c>
      <c r="F2542" s="23" t="s">
        <v>15</v>
      </c>
      <c r="G2542" s="22">
        <v>1070924</v>
      </c>
      <c r="H2542" s="36" t="s">
        <v>20</v>
      </c>
      <c r="I2542" s="4" t="s">
        <v>3512</v>
      </c>
      <c r="J2542" s="4" t="s">
        <v>3512</v>
      </c>
      <c r="K2542" s="24">
        <v>6870</v>
      </c>
      <c r="L2542" s="25">
        <v>6870</v>
      </c>
      <c r="M2542" s="26">
        <v>1</v>
      </c>
      <c r="N2542" s="26">
        <v>1</v>
      </c>
      <c r="O2542" s="26">
        <v>0</v>
      </c>
      <c r="P2542" s="26">
        <v>6870</v>
      </c>
      <c r="Q2542" s="26">
        <v>0</v>
      </c>
      <c r="R2542" s="27">
        <v>488439</v>
      </c>
      <c r="S2542" s="27">
        <v>0</v>
      </c>
      <c r="T2542" s="28">
        <v>728000</v>
      </c>
      <c r="U2542" s="27">
        <v>0</v>
      </c>
      <c r="V2542" s="29">
        <v>1</v>
      </c>
      <c r="W2542" s="26">
        <v>0</v>
      </c>
      <c r="X2542" s="30">
        <f t="shared" si="585"/>
        <v>1</v>
      </c>
      <c r="Y2542" s="31">
        <f t="shared" si="586"/>
        <v>6870</v>
      </c>
      <c r="Z2542" s="31">
        <f t="shared" si="587"/>
        <v>488439</v>
      </c>
      <c r="AA2542" s="31">
        <f t="shared" si="588"/>
        <v>728000</v>
      </c>
      <c r="AB2542" s="5">
        <v>1</v>
      </c>
      <c r="AC2542" s="6">
        <v>645725.18999999994</v>
      </c>
      <c r="AD2542" s="30">
        <v>0</v>
      </c>
      <c r="AE2542" s="67">
        <f t="shared" si="589"/>
        <v>1</v>
      </c>
      <c r="AF2542" s="70">
        <f>IF(C2542=Sheet6!$E$3,Sheet6!$E$4,IF('January 2023'!C2542=Sheet6!$F$3,Sheet6!$F$4,IF('January 2023'!C2542=Sheet6!$G$3,Sheet6!$G$4,IF('January 2023'!C2542=Sheet6!$H$3,Sheet6!$H$4,IF('January 2023'!C2542=Sheet6!$I$3,Sheet6!$I$4,IF('January 2023'!C2542=Sheet6!$J$3,Sheet6!$J$4,IF('January 2023'!C2542=Sheet6!$K$3,Sheet6!$K$4,IF('January 2023'!C2542=Sheet6!$L$3,Sheet6!$L$4))))))))</f>
        <v>0.14925084221825036</v>
      </c>
      <c r="AG2542" s="74">
        <f t="shared" si="590"/>
        <v>1</v>
      </c>
      <c r="AH2542" s="71">
        <v>0.8286</v>
      </c>
      <c r="AI2542" s="72">
        <f t="shared" si="591"/>
        <v>1</v>
      </c>
      <c r="AJ2542" s="73">
        <f t="shared" si="592"/>
        <v>1</v>
      </c>
      <c r="AK2542" s="73">
        <v>0.59410548800096008</v>
      </c>
      <c r="AL2542" s="95">
        <f t="shared" si="593"/>
        <v>1</v>
      </c>
      <c r="AM2542" s="107">
        <v>0</v>
      </c>
      <c r="AN2542" s="98">
        <f t="shared" si="594"/>
        <v>0</v>
      </c>
      <c r="AO2542" s="99" t="e">
        <f>SUMIF([1]Sheet1!$AB:$AB,E2542,[1]Sheet1!$AA:$AA)</f>
        <v>#VALUE!</v>
      </c>
      <c r="AP2542" s="100">
        <f t="shared" si="595"/>
        <v>1</v>
      </c>
      <c r="AQ2542" s="97">
        <f t="shared" si="596"/>
        <v>0</v>
      </c>
      <c r="AR2542" s="100">
        <f t="shared" si="597"/>
        <v>1.4904624733078236</v>
      </c>
      <c r="AS2542" s="101">
        <f t="shared" si="598"/>
        <v>-0.49046247330782355</v>
      </c>
      <c r="AT2542" s="100">
        <v>0.14925084221825036</v>
      </c>
      <c r="AU2542" s="108">
        <f t="shared" si="599"/>
        <v>1</v>
      </c>
    </row>
    <row r="2543" spans="1:47" hidden="1">
      <c r="A2543" s="21">
        <v>44927</v>
      </c>
      <c r="B2543" s="22" t="s">
        <v>13</v>
      </c>
      <c r="C2543" s="22" t="s">
        <v>2186</v>
      </c>
      <c r="D2543" s="22" t="s">
        <v>2446</v>
      </c>
      <c r="E2543" s="22">
        <v>1002049955</v>
      </c>
      <c r="F2543" s="23" t="s">
        <v>15</v>
      </c>
      <c r="G2543" s="22">
        <v>1070920</v>
      </c>
      <c r="H2543" s="36" t="s">
        <v>20</v>
      </c>
      <c r="I2543" s="4" t="s">
        <v>3512</v>
      </c>
      <c r="J2543" s="4" t="s">
        <v>3512</v>
      </c>
      <c r="K2543" s="24">
        <v>6721</v>
      </c>
      <c r="L2543" s="25">
        <v>6721</v>
      </c>
      <c r="M2543" s="26">
        <v>1</v>
      </c>
      <c r="N2543" s="26">
        <v>1</v>
      </c>
      <c r="O2543" s="26">
        <v>0</v>
      </c>
      <c r="P2543" s="26">
        <v>6721</v>
      </c>
      <c r="Q2543" s="26">
        <v>0</v>
      </c>
      <c r="R2543" s="27">
        <v>430304.49</v>
      </c>
      <c r="S2543" s="27">
        <v>0</v>
      </c>
      <c r="T2543" s="28">
        <v>430500</v>
      </c>
      <c r="U2543" s="27">
        <v>0</v>
      </c>
      <c r="V2543" s="29">
        <v>1</v>
      </c>
      <c r="W2543" s="26">
        <v>0</v>
      </c>
      <c r="X2543" s="30">
        <f t="shared" si="585"/>
        <v>1</v>
      </c>
      <c r="Y2543" s="31">
        <f t="shared" si="586"/>
        <v>6721</v>
      </c>
      <c r="Z2543" s="31">
        <f t="shared" si="587"/>
        <v>430304.49</v>
      </c>
      <c r="AA2543" s="31">
        <f t="shared" si="588"/>
        <v>430500</v>
      </c>
      <c r="AB2543" s="5">
        <v>1</v>
      </c>
      <c r="AC2543" s="6">
        <v>561497.52</v>
      </c>
      <c r="AD2543" s="30">
        <v>0</v>
      </c>
      <c r="AE2543" s="67">
        <f t="shared" si="589"/>
        <v>1</v>
      </c>
      <c r="AF2543" s="70">
        <f>IF(C2543=Sheet6!$E$3,Sheet6!$E$4,IF('January 2023'!C2543=Sheet6!$F$3,Sheet6!$F$4,IF('January 2023'!C2543=Sheet6!$G$3,Sheet6!$G$4,IF('January 2023'!C2543=Sheet6!$H$3,Sheet6!$H$4,IF('January 2023'!C2543=Sheet6!$I$3,Sheet6!$I$4,IF('January 2023'!C2543=Sheet6!$J$3,Sheet6!$J$4,IF('January 2023'!C2543=Sheet6!$K$3,Sheet6!$K$4,IF('January 2023'!C2543=Sheet6!$L$3,Sheet6!$L$4))))))))</f>
        <v>0.14925084221825036</v>
      </c>
      <c r="AG2543" s="74">
        <f t="shared" si="590"/>
        <v>1</v>
      </c>
      <c r="AH2543" s="71">
        <v>0.8286</v>
      </c>
      <c r="AI2543" s="72">
        <f t="shared" si="591"/>
        <v>1</v>
      </c>
      <c r="AJ2543" s="73">
        <f t="shared" si="592"/>
        <v>1</v>
      </c>
      <c r="AK2543" s="73">
        <v>0.59410548800096008</v>
      </c>
      <c r="AL2543" s="95">
        <f t="shared" si="593"/>
        <v>1</v>
      </c>
      <c r="AM2543" s="107">
        <v>0</v>
      </c>
      <c r="AN2543" s="98">
        <f t="shared" si="594"/>
        <v>0</v>
      </c>
      <c r="AO2543" s="99" t="e">
        <f>SUMIF([1]Sheet1!$AB:$AB,E2543,[1]Sheet1!$AA:$AA)</f>
        <v>#VALUE!</v>
      </c>
      <c r="AP2543" s="100">
        <f t="shared" si="595"/>
        <v>1</v>
      </c>
      <c r="AQ2543" s="97">
        <f t="shared" si="596"/>
        <v>0</v>
      </c>
      <c r="AR2543" s="100">
        <f t="shared" si="597"/>
        <v>1.0004543526840726</v>
      </c>
      <c r="AS2543" s="101">
        <f t="shared" si="598"/>
        <v>-4.5435268407256757E-4</v>
      </c>
      <c r="AT2543" s="100">
        <v>0.14925084221825036</v>
      </c>
      <c r="AU2543" s="108">
        <f t="shared" si="599"/>
        <v>1</v>
      </c>
    </row>
    <row r="2544" spans="1:47" hidden="1">
      <c r="A2544" s="21">
        <v>44927</v>
      </c>
      <c r="B2544" s="23" t="s">
        <v>13</v>
      </c>
      <c r="C2544" s="23" t="s">
        <v>2186</v>
      </c>
      <c r="D2544" s="23" t="s">
        <v>2443</v>
      </c>
      <c r="E2544" s="23">
        <v>1002049933</v>
      </c>
      <c r="F2544" s="23" t="s">
        <v>15</v>
      </c>
      <c r="G2544" s="23">
        <v>1079209</v>
      </c>
      <c r="H2544" s="37" t="s">
        <v>20</v>
      </c>
      <c r="I2544" s="4" t="s">
        <v>3512</v>
      </c>
      <c r="J2544" s="4" t="s">
        <v>3512</v>
      </c>
      <c r="K2544" s="24">
        <v>6456</v>
      </c>
      <c r="L2544" s="24">
        <v>6456</v>
      </c>
      <c r="M2544" s="29">
        <v>1</v>
      </c>
      <c r="N2544" s="29">
        <v>1</v>
      </c>
      <c r="O2544" s="29">
        <v>0</v>
      </c>
      <c r="P2544" s="29">
        <v>6456</v>
      </c>
      <c r="Q2544" s="29">
        <v>0</v>
      </c>
      <c r="R2544" s="28">
        <v>413338.16</v>
      </c>
      <c r="S2544" s="28">
        <v>0</v>
      </c>
      <c r="T2544" s="28">
        <v>438412.43</v>
      </c>
      <c r="U2544" s="28">
        <v>0</v>
      </c>
      <c r="V2544" s="29">
        <v>1</v>
      </c>
      <c r="W2544" s="29">
        <v>0</v>
      </c>
      <c r="X2544" s="32">
        <f t="shared" si="585"/>
        <v>1</v>
      </c>
      <c r="Y2544" s="33">
        <f t="shared" si="586"/>
        <v>6456</v>
      </c>
      <c r="Z2544" s="33">
        <f t="shared" si="587"/>
        <v>413338.16</v>
      </c>
      <c r="AA2544" s="33">
        <f t="shared" si="588"/>
        <v>438412.43</v>
      </c>
      <c r="AB2544" s="5">
        <v>1</v>
      </c>
      <c r="AC2544" s="6">
        <v>603515.31999999995</v>
      </c>
      <c r="AD2544" s="32">
        <v>0</v>
      </c>
      <c r="AE2544" s="67">
        <f t="shared" si="589"/>
        <v>1</v>
      </c>
      <c r="AF2544" s="70">
        <f>IF(C2544=Sheet6!$E$3,Sheet6!$E$4,IF('January 2023'!C2544=Sheet6!$F$3,Sheet6!$F$4,IF('January 2023'!C2544=Sheet6!$G$3,Sheet6!$G$4,IF('January 2023'!C2544=Sheet6!$H$3,Sheet6!$H$4,IF('January 2023'!C2544=Sheet6!$I$3,Sheet6!$I$4,IF('January 2023'!C2544=Sheet6!$J$3,Sheet6!$J$4,IF('January 2023'!C2544=Sheet6!$K$3,Sheet6!$K$4,IF('January 2023'!C2544=Sheet6!$L$3,Sheet6!$L$4))))))))</f>
        <v>0.14925084221825036</v>
      </c>
      <c r="AG2544" s="74">
        <f t="shared" si="590"/>
        <v>1</v>
      </c>
      <c r="AH2544" s="71">
        <v>0.8286</v>
      </c>
      <c r="AI2544" s="72">
        <f t="shared" si="591"/>
        <v>1</v>
      </c>
      <c r="AJ2544" s="73">
        <f t="shared" si="592"/>
        <v>1</v>
      </c>
      <c r="AK2544" s="73">
        <v>0.59410548800096008</v>
      </c>
      <c r="AL2544" s="95">
        <f t="shared" si="593"/>
        <v>1</v>
      </c>
      <c r="AM2544" s="107">
        <v>0</v>
      </c>
      <c r="AN2544" s="98">
        <f t="shared" si="594"/>
        <v>0</v>
      </c>
      <c r="AO2544" s="99" t="e">
        <f>SUMIF([1]Sheet1!$AB:$AB,E2544,[1]Sheet1!$AA:$AA)</f>
        <v>#VALUE!</v>
      </c>
      <c r="AP2544" s="100">
        <f t="shared" si="595"/>
        <v>1</v>
      </c>
      <c r="AQ2544" s="97">
        <f t="shared" si="596"/>
        <v>0</v>
      </c>
      <c r="AR2544" s="100">
        <f t="shared" si="597"/>
        <v>1.0606628480660969</v>
      </c>
      <c r="AS2544" s="101">
        <f t="shared" si="598"/>
        <v>-6.0662848066096897E-2</v>
      </c>
      <c r="AT2544" s="100">
        <v>0.14925084221825036</v>
      </c>
      <c r="AU2544" s="108">
        <f t="shared" si="599"/>
        <v>1</v>
      </c>
    </row>
    <row r="2545" spans="1:47" hidden="1">
      <c r="A2545" s="21">
        <v>44927</v>
      </c>
      <c r="B2545" s="22" t="s">
        <v>13</v>
      </c>
      <c r="C2545" s="22" t="s">
        <v>2186</v>
      </c>
      <c r="D2545" s="22" t="s">
        <v>2467</v>
      </c>
      <c r="E2545" s="22">
        <v>1002050111</v>
      </c>
      <c r="F2545" s="23" t="s">
        <v>15</v>
      </c>
      <c r="G2545" s="22">
        <v>1070924</v>
      </c>
      <c r="H2545" s="36" t="s">
        <v>20</v>
      </c>
      <c r="I2545" s="4" t="s">
        <v>3512</v>
      </c>
      <c r="J2545" s="4" t="s">
        <v>3512</v>
      </c>
      <c r="K2545" s="24">
        <v>6416</v>
      </c>
      <c r="L2545" s="25">
        <v>6416</v>
      </c>
      <c r="M2545" s="26">
        <v>1</v>
      </c>
      <c r="N2545" s="26">
        <v>1</v>
      </c>
      <c r="O2545" s="26">
        <v>0</v>
      </c>
      <c r="P2545" s="26">
        <v>6416</v>
      </c>
      <c r="Q2545" s="26">
        <v>0</v>
      </c>
      <c r="R2545" s="27">
        <v>410777.2</v>
      </c>
      <c r="S2545" s="27">
        <v>0</v>
      </c>
      <c r="T2545" s="28">
        <v>410777.2</v>
      </c>
      <c r="U2545" s="27">
        <v>0</v>
      </c>
      <c r="V2545" s="29">
        <v>1</v>
      </c>
      <c r="W2545" s="26">
        <v>0</v>
      </c>
      <c r="X2545" s="30">
        <f t="shared" si="585"/>
        <v>1</v>
      </c>
      <c r="Y2545" s="31">
        <f t="shared" si="586"/>
        <v>6416</v>
      </c>
      <c r="Z2545" s="31">
        <f t="shared" si="587"/>
        <v>410777.2</v>
      </c>
      <c r="AA2545" s="31">
        <f t="shared" si="588"/>
        <v>410777.2</v>
      </c>
      <c r="AB2545" s="5">
        <v>1</v>
      </c>
      <c r="AC2545" s="6">
        <v>440889.75</v>
      </c>
      <c r="AD2545" s="30">
        <v>0</v>
      </c>
      <c r="AE2545" s="67">
        <f t="shared" si="589"/>
        <v>1</v>
      </c>
      <c r="AF2545" s="70">
        <f>IF(C2545=Sheet6!$E$3,Sheet6!$E$4,IF('January 2023'!C2545=Sheet6!$F$3,Sheet6!$F$4,IF('January 2023'!C2545=Sheet6!$G$3,Sheet6!$G$4,IF('January 2023'!C2545=Sheet6!$H$3,Sheet6!$H$4,IF('January 2023'!C2545=Sheet6!$I$3,Sheet6!$I$4,IF('January 2023'!C2545=Sheet6!$J$3,Sheet6!$J$4,IF('January 2023'!C2545=Sheet6!$K$3,Sheet6!$K$4,IF('January 2023'!C2545=Sheet6!$L$3,Sheet6!$L$4))))))))</f>
        <v>0.14925084221825036</v>
      </c>
      <c r="AG2545" s="74">
        <f t="shared" si="590"/>
        <v>1</v>
      </c>
      <c r="AH2545" s="71">
        <v>0.8286</v>
      </c>
      <c r="AI2545" s="72">
        <f t="shared" si="591"/>
        <v>1</v>
      </c>
      <c r="AJ2545" s="73">
        <f t="shared" si="592"/>
        <v>1</v>
      </c>
      <c r="AK2545" s="73">
        <v>0.59410548800096008</v>
      </c>
      <c r="AL2545" s="95">
        <f t="shared" si="593"/>
        <v>1</v>
      </c>
      <c r="AM2545" s="107">
        <v>0</v>
      </c>
      <c r="AN2545" s="98">
        <f t="shared" si="594"/>
        <v>0</v>
      </c>
      <c r="AO2545" s="99" t="e">
        <f>SUMIF([1]Sheet1!$AB:$AB,E2545,[1]Sheet1!$AA:$AA)</f>
        <v>#VALUE!</v>
      </c>
      <c r="AP2545" s="100">
        <f t="shared" si="595"/>
        <v>1</v>
      </c>
      <c r="AQ2545" s="97">
        <f t="shared" si="596"/>
        <v>0</v>
      </c>
      <c r="AR2545" s="100">
        <f t="shared" si="597"/>
        <v>1</v>
      </c>
      <c r="AS2545" s="101">
        <f t="shared" si="598"/>
        <v>0</v>
      </c>
      <c r="AT2545" s="100">
        <v>0.14925084221825036</v>
      </c>
      <c r="AU2545" s="108">
        <f t="shared" si="599"/>
        <v>1</v>
      </c>
    </row>
    <row r="2546" spans="1:47" hidden="1">
      <c r="A2546" s="21">
        <v>44927</v>
      </c>
      <c r="B2546" s="22" t="s">
        <v>13</v>
      </c>
      <c r="C2546" s="22" t="s">
        <v>2186</v>
      </c>
      <c r="D2546" s="22" t="s">
        <v>2498</v>
      </c>
      <c r="E2546" s="22">
        <v>1002050167</v>
      </c>
      <c r="F2546" s="23" t="s">
        <v>15</v>
      </c>
      <c r="G2546" s="22">
        <v>1070920</v>
      </c>
      <c r="H2546" s="36" t="s">
        <v>20</v>
      </c>
      <c r="I2546" s="4" t="s">
        <v>3512</v>
      </c>
      <c r="J2546" s="4" t="s">
        <v>3512</v>
      </c>
      <c r="K2546" s="24">
        <v>6385</v>
      </c>
      <c r="L2546" s="25">
        <v>6385</v>
      </c>
      <c r="M2546" s="26">
        <v>1</v>
      </c>
      <c r="N2546" s="26">
        <v>1</v>
      </c>
      <c r="O2546" s="26">
        <v>0</v>
      </c>
      <c r="P2546" s="26">
        <v>6385</v>
      </c>
      <c r="Q2546" s="26">
        <v>0</v>
      </c>
      <c r="R2546" s="27">
        <v>408792.45999999996</v>
      </c>
      <c r="S2546" s="27">
        <v>0</v>
      </c>
      <c r="T2546" s="28">
        <v>408792.46</v>
      </c>
      <c r="U2546" s="27">
        <v>0</v>
      </c>
      <c r="V2546" s="29">
        <v>1</v>
      </c>
      <c r="W2546" s="26">
        <v>0</v>
      </c>
      <c r="X2546" s="30">
        <f t="shared" si="585"/>
        <v>1</v>
      </c>
      <c r="Y2546" s="31">
        <f t="shared" si="586"/>
        <v>6385</v>
      </c>
      <c r="Z2546" s="31">
        <f t="shared" si="587"/>
        <v>408792.45999999996</v>
      </c>
      <c r="AA2546" s="31">
        <f t="shared" si="588"/>
        <v>408792.46</v>
      </c>
      <c r="AB2546" s="5">
        <v>1</v>
      </c>
      <c r="AC2546" s="6">
        <v>537615.56000000006</v>
      </c>
      <c r="AD2546" s="30">
        <v>0</v>
      </c>
      <c r="AE2546" s="67">
        <f t="shared" si="589"/>
        <v>1</v>
      </c>
      <c r="AF2546" s="70">
        <f>IF(C2546=Sheet6!$E$3,Sheet6!$E$4,IF('January 2023'!C2546=Sheet6!$F$3,Sheet6!$F$4,IF('January 2023'!C2546=Sheet6!$G$3,Sheet6!$G$4,IF('January 2023'!C2546=Sheet6!$H$3,Sheet6!$H$4,IF('January 2023'!C2546=Sheet6!$I$3,Sheet6!$I$4,IF('January 2023'!C2546=Sheet6!$J$3,Sheet6!$J$4,IF('January 2023'!C2546=Sheet6!$K$3,Sheet6!$K$4,IF('January 2023'!C2546=Sheet6!$L$3,Sheet6!$L$4))))))))</f>
        <v>0.14925084221825036</v>
      </c>
      <c r="AG2546" s="74">
        <f t="shared" si="590"/>
        <v>1</v>
      </c>
      <c r="AH2546" s="71">
        <v>0.8286</v>
      </c>
      <c r="AI2546" s="72">
        <f t="shared" si="591"/>
        <v>1</v>
      </c>
      <c r="AJ2546" s="73">
        <f t="shared" si="592"/>
        <v>1</v>
      </c>
      <c r="AK2546" s="73">
        <v>0.59410548800096008</v>
      </c>
      <c r="AL2546" s="95">
        <f t="shared" si="593"/>
        <v>1</v>
      </c>
      <c r="AM2546" s="107">
        <v>0</v>
      </c>
      <c r="AN2546" s="98">
        <f t="shared" si="594"/>
        <v>0</v>
      </c>
      <c r="AO2546" s="99" t="e">
        <f>SUMIF([1]Sheet1!$AB:$AB,E2546,[1]Sheet1!$AA:$AA)</f>
        <v>#VALUE!</v>
      </c>
      <c r="AP2546" s="100">
        <f t="shared" si="595"/>
        <v>1</v>
      </c>
      <c r="AQ2546" s="97">
        <f t="shared" si="596"/>
        <v>0</v>
      </c>
      <c r="AR2546" s="100">
        <f t="shared" si="597"/>
        <v>1.0000000000000002</v>
      </c>
      <c r="AS2546" s="101">
        <f t="shared" si="598"/>
        <v>0</v>
      </c>
      <c r="AT2546" s="100">
        <v>0.14925084221825036</v>
      </c>
      <c r="AU2546" s="108">
        <f t="shared" si="599"/>
        <v>1</v>
      </c>
    </row>
    <row r="2547" spans="1:47" hidden="1">
      <c r="A2547" s="21">
        <v>44927</v>
      </c>
      <c r="B2547" s="23" t="s">
        <v>13</v>
      </c>
      <c r="C2547" s="23" t="s">
        <v>2186</v>
      </c>
      <c r="D2547" s="23" t="s">
        <v>2423</v>
      </c>
      <c r="E2547" s="23">
        <v>1002050001</v>
      </c>
      <c r="F2547" s="23" t="s">
        <v>15</v>
      </c>
      <c r="G2547" s="23">
        <v>1079209</v>
      </c>
      <c r="H2547" s="37" t="s">
        <v>20</v>
      </c>
      <c r="I2547" s="4" t="s">
        <v>3512</v>
      </c>
      <c r="J2547" s="4" t="s">
        <v>3512</v>
      </c>
      <c r="K2547" s="24">
        <v>6264</v>
      </c>
      <c r="L2547" s="24">
        <v>6264</v>
      </c>
      <c r="M2547" s="29">
        <v>1</v>
      </c>
      <c r="N2547" s="29">
        <v>1</v>
      </c>
      <c r="O2547" s="29">
        <v>0</v>
      </c>
      <c r="P2547" s="29">
        <v>6264</v>
      </c>
      <c r="Q2547" s="29">
        <v>0</v>
      </c>
      <c r="R2547" s="28">
        <v>445353.98</v>
      </c>
      <c r="S2547" s="28">
        <v>0</v>
      </c>
      <c r="T2547" s="28">
        <v>445500</v>
      </c>
      <c r="U2547" s="28">
        <v>0</v>
      </c>
      <c r="V2547" s="29">
        <v>1</v>
      </c>
      <c r="W2547" s="29">
        <v>0</v>
      </c>
      <c r="X2547" s="32">
        <f t="shared" si="585"/>
        <v>1</v>
      </c>
      <c r="Y2547" s="33">
        <f t="shared" si="586"/>
        <v>6264</v>
      </c>
      <c r="Z2547" s="33">
        <f t="shared" si="587"/>
        <v>445353.98</v>
      </c>
      <c r="AA2547" s="33">
        <f t="shared" si="588"/>
        <v>445500</v>
      </c>
      <c r="AB2547" s="5">
        <v>1</v>
      </c>
      <c r="AC2547" s="6">
        <v>462254.5</v>
      </c>
      <c r="AD2547" s="32">
        <v>0</v>
      </c>
      <c r="AE2547" s="67">
        <f t="shared" si="589"/>
        <v>1</v>
      </c>
      <c r="AF2547" s="70">
        <f>IF(C2547=Sheet6!$E$3,Sheet6!$E$4,IF('January 2023'!C2547=Sheet6!$F$3,Sheet6!$F$4,IF('January 2023'!C2547=Sheet6!$G$3,Sheet6!$G$4,IF('January 2023'!C2547=Sheet6!$H$3,Sheet6!$H$4,IF('January 2023'!C2547=Sheet6!$I$3,Sheet6!$I$4,IF('January 2023'!C2547=Sheet6!$J$3,Sheet6!$J$4,IF('January 2023'!C2547=Sheet6!$K$3,Sheet6!$K$4,IF('January 2023'!C2547=Sheet6!$L$3,Sheet6!$L$4))))))))</f>
        <v>0.14925084221825036</v>
      </c>
      <c r="AG2547" s="74">
        <f t="shared" si="590"/>
        <v>1</v>
      </c>
      <c r="AH2547" s="71">
        <v>0.8286</v>
      </c>
      <c r="AI2547" s="72">
        <f t="shared" si="591"/>
        <v>1</v>
      </c>
      <c r="AJ2547" s="73">
        <f t="shared" si="592"/>
        <v>1</v>
      </c>
      <c r="AK2547" s="73">
        <v>0.59410548800096008</v>
      </c>
      <c r="AL2547" s="95">
        <f t="shared" si="593"/>
        <v>1</v>
      </c>
      <c r="AM2547" s="107">
        <v>0</v>
      </c>
      <c r="AN2547" s="98">
        <f t="shared" si="594"/>
        <v>0</v>
      </c>
      <c r="AO2547" s="99" t="e">
        <f>SUMIF([1]Sheet1!$AB:$AB,E2547,[1]Sheet1!$AA:$AA)</f>
        <v>#VALUE!</v>
      </c>
      <c r="AP2547" s="100">
        <f t="shared" si="595"/>
        <v>1</v>
      </c>
      <c r="AQ2547" s="97">
        <f t="shared" si="596"/>
        <v>0</v>
      </c>
      <c r="AR2547" s="100">
        <f t="shared" si="597"/>
        <v>1.0003278740205712</v>
      </c>
      <c r="AS2547" s="101">
        <f t="shared" si="598"/>
        <v>-3.2787402057121717E-4</v>
      </c>
      <c r="AT2547" s="100">
        <v>0.14925084221825036</v>
      </c>
      <c r="AU2547" s="108">
        <f t="shared" si="599"/>
        <v>1</v>
      </c>
    </row>
    <row r="2548" spans="1:47" hidden="1">
      <c r="A2548" s="21">
        <v>44927</v>
      </c>
      <c r="B2548" s="23" t="s">
        <v>13</v>
      </c>
      <c r="C2548" s="23" t="s">
        <v>2186</v>
      </c>
      <c r="D2548" s="23" t="s">
        <v>2489</v>
      </c>
      <c r="E2548" s="23">
        <v>1002106409</v>
      </c>
      <c r="F2548" s="23" t="s">
        <v>15</v>
      </c>
      <c r="G2548" s="23">
        <v>1070924</v>
      </c>
      <c r="H2548" s="37" t="s">
        <v>20</v>
      </c>
      <c r="I2548" s="4" t="s">
        <v>3512</v>
      </c>
      <c r="J2548" s="4" t="s">
        <v>3512</v>
      </c>
      <c r="K2548" s="24">
        <v>6034</v>
      </c>
      <c r="L2548" s="24">
        <v>6034</v>
      </c>
      <c r="M2548" s="29">
        <v>1</v>
      </c>
      <c r="N2548" s="29">
        <v>1</v>
      </c>
      <c r="O2548" s="29">
        <v>0</v>
      </c>
      <c r="P2548" s="29">
        <v>6034</v>
      </c>
      <c r="Q2548" s="29">
        <v>0</v>
      </c>
      <c r="R2548" s="28">
        <v>386320.07999999996</v>
      </c>
      <c r="S2548" s="28">
        <v>0</v>
      </c>
      <c r="T2548" s="28">
        <v>418405</v>
      </c>
      <c r="U2548" s="28">
        <v>0</v>
      </c>
      <c r="V2548" s="29">
        <v>1</v>
      </c>
      <c r="W2548" s="29">
        <v>0</v>
      </c>
      <c r="X2548" s="32">
        <f t="shared" si="585"/>
        <v>1</v>
      </c>
      <c r="Y2548" s="33">
        <f t="shared" si="586"/>
        <v>6034</v>
      </c>
      <c r="Z2548" s="33">
        <f t="shared" si="587"/>
        <v>386320.07999999996</v>
      </c>
      <c r="AA2548" s="33">
        <f t="shared" si="588"/>
        <v>418405</v>
      </c>
      <c r="AB2548" s="5">
        <v>1</v>
      </c>
      <c r="AC2548" s="6">
        <v>540445.82999999996</v>
      </c>
      <c r="AD2548" s="32">
        <v>0</v>
      </c>
      <c r="AE2548" s="67">
        <f t="shared" si="589"/>
        <v>1</v>
      </c>
      <c r="AF2548" s="70">
        <f>IF(C2548=Sheet6!$E$3,Sheet6!$E$4,IF('January 2023'!C2548=Sheet6!$F$3,Sheet6!$F$4,IF('January 2023'!C2548=Sheet6!$G$3,Sheet6!$G$4,IF('January 2023'!C2548=Sheet6!$H$3,Sheet6!$H$4,IF('January 2023'!C2548=Sheet6!$I$3,Sheet6!$I$4,IF('January 2023'!C2548=Sheet6!$J$3,Sheet6!$J$4,IF('January 2023'!C2548=Sheet6!$K$3,Sheet6!$K$4,IF('January 2023'!C2548=Sheet6!$L$3,Sheet6!$L$4))))))))</f>
        <v>0.14925084221825036</v>
      </c>
      <c r="AG2548" s="74">
        <f t="shared" si="590"/>
        <v>1</v>
      </c>
      <c r="AH2548" s="71">
        <v>0.8286</v>
      </c>
      <c r="AI2548" s="72">
        <f t="shared" si="591"/>
        <v>1</v>
      </c>
      <c r="AJ2548" s="73">
        <f t="shared" si="592"/>
        <v>1</v>
      </c>
      <c r="AK2548" s="73">
        <v>0.59410548800096008</v>
      </c>
      <c r="AL2548" s="95">
        <f t="shared" si="593"/>
        <v>1</v>
      </c>
      <c r="AM2548" s="107">
        <v>0</v>
      </c>
      <c r="AN2548" s="98">
        <f t="shared" si="594"/>
        <v>0</v>
      </c>
      <c r="AO2548" s="99" t="e">
        <f>SUMIF([1]Sheet1!$AB:$AB,E2548,[1]Sheet1!$AA:$AA)</f>
        <v>#VALUE!</v>
      </c>
      <c r="AP2548" s="100">
        <f t="shared" si="595"/>
        <v>1</v>
      </c>
      <c r="AQ2548" s="97">
        <f t="shared" si="596"/>
        <v>0</v>
      </c>
      <c r="AR2548" s="100">
        <f t="shared" si="597"/>
        <v>1.0830526852241282</v>
      </c>
      <c r="AS2548" s="101">
        <f t="shared" si="598"/>
        <v>-8.3052685224128231E-2</v>
      </c>
      <c r="AT2548" s="100">
        <v>0.14925084221825036</v>
      </c>
      <c r="AU2548" s="108">
        <f t="shared" si="599"/>
        <v>1</v>
      </c>
    </row>
    <row r="2549" spans="1:47" hidden="1">
      <c r="A2549" s="21">
        <v>44927</v>
      </c>
      <c r="B2549" s="23" t="s">
        <v>13</v>
      </c>
      <c r="C2549" s="23" t="s">
        <v>2186</v>
      </c>
      <c r="D2549" s="23" t="s">
        <v>2484</v>
      </c>
      <c r="E2549" s="23">
        <v>1002050321</v>
      </c>
      <c r="F2549" s="23" t="s">
        <v>15</v>
      </c>
      <c r="G2549" s="23">
        <v>1070916</v>
      </c>
      <c r="H2549" s="37" t="s">
        <v>20</v>
      </c>
      <c r="I2549" s="4" t="s">
        <v>3512</v>
      </c>
      <c r="J2549" s="4" t="s">
        <v>3512</v>
      </c>
      <c r="K2549" s="24">
        <v>5981</v>
      </c>
      <c r="L2549" s="24">
        <v>5981</v>
      </c>
      <c r="M2549" s="29">
        <v>1</v>
      </c>
      <c r="N2549" s="29">
        <v>1</v>
      </c>
      <c r="O2549" s="29">
        <v>0</v>
      </c>
      <c r="P2549" s="29">
        <v>5981</v>
      </c>
      <c r="Q2549" s="29">
        <v>0</v>
      </c>
      <c r="R2549" s="28">
        <v>382926.82</v>
      </c>
      <c r="S2549" s="28">
        <v>0</v>
      </c>
      <c r="T2549" s="28">
        <v>383010</v>
      </c>
      <c r="U2549" s="28">
        <v>0</v>
      </c>
      <c r="V2549" s="29">
        <v>1</v>
      </c>
      <c r="W2549" s="29">
        <v>0</v>
      </c>
      <c r="X2549" s="32">
        <f t="shared" si="585"/>
        <v>1</v>
      </c>
      <c r="Y2549" s="33">
        <f t="shared" si="586"/>
        <v>5981</v>
      </c>
      <c r="Z2549" s="33">
        <f t="shared" si="587"/>
        <v>382926.82</v>
      </c>
      <c r="AA2549" s="33">
        <f t="shared" si="588"/>
        <v>383010</v>
      </c>
      <c r="AB2549" s="5">
        <v>1</v>
      </c>
      <c r="AC2549" s="6">
        <v>533198.93000000005</v>
      </c>
      <c r="AD2549" s="32">
        <v>0</v>
      </c>
      <c r="AE2549" s="67">
        <f t="shared" si="589"/>
        <v>1</v>
      </c>
      <c r="AF2549" s="70">
        <f>IF(C2549=Sheet6!$E$3,Sheet6!$E$4,IF('January 2023'!C2549=Sheet6!$F$3,Sheet6!$F$4,IF('January 2023'!C2549=Sheet6!$G$3,Sheet6!$G$4,IF('January 2023'!C2549=Sheet6!$H$3,Sheet6!$H$4,IF('January 2023'!C2549=Sheet6!$I$3,Sheet6!$I$4,IF('January 2023'!C2549=Sheet6!$J$3,Sheet6!$J$4,IF('January 2023'!C2549=Sheet6!$K$3,Sheet6!$K$4,IF('January 2023'!C2549=Sheet6!$L$3,Sheet6!$L$4))))))))</f>
        <v>0.14925084221825036</v>
      </c>
      <c r="AG2549" s="74">
        <f t="shared" si="590"/>
        <v>1</v>
      </c>
      <c r="AH2549" s="71">
        <v>0.8286</v>
      </c>
      <c r="AI2549" s="72">
        <f t="shared" si="591"/>
        <v>1</v>
      </c>
      <c r="AJ2549" s="73">
        <f t="shared" si="592"/>
        <v>1</v>
      </c>
      <c r="AK2549" s="73">
        <v>0.59410548800096008</v>
      </c>
      <c r="AL2549" s="95">
        <f t="shared" si="593"/>
        <v>1</v>
      </c>
      <c r="AM2549" s="107">
        <v>0</v>
      </c>
      <c r="AN2549" s="98">
        <f t="shared" si="594"/>
        <v>0</v>
      </c>
      <c r="AO2549" s="99" t="e">
        <f>SUMIF([1]Sheet1!$AB:$AB,E2549,[1]Sheet1!$AA:$AA)</f>
        <v>#VALUE!</v>
      </c>
      <c r="AP2549" s="100">
        <f t="shared" si="595"/>
        <v>1</v>
      </c>
      <c r="AQ2549" s="97">
        <f t="shared" si="596"/>
        <v>0</v>
      </c>
      <c r="AR2549" s="100">
        <f t="shared" si="597"/>
        <v>1.0002172216613086</v>
      </c>
      <c r="AS2549" s="101">
        <f t="shared" si="598"/>
        <v>-2.1722166130855314E-4</v>
      </c>
      <c r="AT2549" s="100">
        <v>0.14925084221825036</v>
      </c>
      <c r="AU2549" s="108">
        <f t="shared" si="599"/>
        <v>1</v>
      </c>
    </row>
    <row r="2550" spans="1:47" hidden="1">
      <c r="A2550" s="21">
        <v>44927</v>
      </c>
      <c r="B2550" s="23" t="s">
        <v>13</v>
      </c>
      <c r="C2550" s="23" t="s">
        <v>2186</v>
      </c>
      <c r="D2550" s="23" t="s">
        <v>2391</v>
      </c>
      <c r="E2550" s="23">
        <v>1003632908</v>
      </c>
      <c r="F2550" s="23" t="s">
        <v>15</v>
      </c>
      <c r="G2550" s="23">
        <v>1070920</v>
      </c>
      <c r="H2550" s="37" t="s">
        <v>20</v>
      </c>
      <c r="I2550" s="4" t="s">
        <v>3512</v>
      </c>
      <c r="J2550" s="4" t="s">
        <v>3512</v>
      </c>
      <c r="K2550" s="24">
        <v>5883</v>
      </c>
      <c r="L2550" s="24">
        <v>5883</v>
      </c>
      <c r="M2550" s="29">
        <v>1</v>
      </c>
      <c r="N2550" s="29">
        <v>1</v>
      </c>
      <c r="O2550" s="29">
        <v>0</v>
      </c>
      <c r="P2550" s="29">
        <v>5883</v>
      </c>
      <c r="Q2550" s="29">
        <v>0</v>
      </c>
      <c r="R2550" s="28">
        <v>376652.48</v>
      </c>
      <c r="S2550" s="28">
        <v>0</v>
      </c>
      <c r="T2550" s="28">
        <v>376652.48</v>
      </c>
      <c r="U2550" s="28">
        <v>0</v>
      </c>
      <c r="V2550" s="29">
        <v>1</v>
      </c>
      <c r="W2550" s="29">
        <v>0</v>
      </c>
      <c r="X2550" s="32">
        <f t="shared" si="585"/>
        <v>1</v>
      </c>
      <c r="Y2550" s="33">
        <f t="shared" si="586"/>
        <v>5883</v>
      </c>
      <c r="Z2550" s="33">
        <f t="shared" si="587"/>
        <v>376652.48</v>
      </c>
      <c r="AA2550" s="33">
        <f t="shared" si="588"/>
        <v>376652.48</v>
      </c>
      <c r="AB2550" s="5">
        <v>1</v>
      </c>
      <c r="AC2550" s="6">
        <v>605173.67000000004</v>
      </c>
      <c r="AD2550" s="32">
        <v>0</v>
      </c>
      <c r="AE2550" s="67">
        <f t="shared" si="589"/>
        <v>1</v>
      </c>
      <c r="AF2550" s="70">
        <f>IF(C2550=Sheet6!$E$3,Sheet6!$E$4,IF('January 2023'!C2550=Sheet6!$F$3,Sheet6!$F$4,IF('January 2023'!C2550=Sheet6!$G$3,Sheet6!$G$4,IF('January 2023'!C2550=Sheet6!$H$3,Sheet6!$H$4,IF('January 2023'!C2550=Sheet6!$I$3,Sheet6!$I$4,IF('January 2023'!C2550=Sheet6!$J$3,Sheet6!$J$4,IF('January 2023'!C2550=Sheet6!$K$3,Sheet6!$K$4,IF('January 2023'!C2550=Sheet6!$L$3,Sheet6!$L$4))))))))</f>
        <v>0.14925084221825036</v>
      </c>
      <c r="AG2550" s="74">
        <f t="shared" si="590"/>
        <v>1</v>
      </c>
      <c r="AH2550" s="71">
        <v>0.8286</v>
      </c>
      <c r="AI2550" s="72">
        <f t="shared" si="591"/>
        <v>1</v>
      </c>
      <c r="AJ2550" s="73">
        <f t="shared" si="592"/>
        <v>1</v>
      </c>
      <c r="AK2550" s="73">
        <v>0.59410548800096008</v>
      </c>
      <c r="AL2550" s="95">
        <f t="shared" si="593"/>
        <v>1</v>
      </c>
      <c r="AM2550" s="107">
        <v>0</v>
      </c>
      <c r="AN2550" s="98">
        <f t="shared" si="594"/>
        <v>0</v>
      </c>
      <c r="AO2550" s="99" t="e">
        <f>SUMIF([1]Sheet1!$AB:$AB,E2550,[1]Sheet1!$AA:$AA)</f>
        <v>#VALUE!</v>
      </c>
      <c r="AP2550" s="100">
        <f t="shared" si="595"/>
        <v>1</v>
      </c>
      <c r="AQ2550" s="97">
        <f t="shared" si="596"/>
        <v>0</v>
      </c>
      <c r="AR2550" s="100">
        <f t="shared" si="597"/>
        <v>1</v>
      </c>
      <c r="AS2550" s="101">
        <f t="shared" si="598"/>
        <v>0</v>
      </c>
      <c r="AT2550" s="100">
        <v>0.14925084221825036</v>
      </c>
      <c r="AU2550" s="108">
        <f t="shared" si="599"/>
        <v>1</v>
      </c>
    </row>
    <row r="2551" spans="1:47" hidden="1">
      <c r="A2551" s="21">
        <v>44927</v>
      </c>
      <c r="B2551" s="22" t="s">
        <v>13</v>
      </c>
      <c r="C2551" s="22" t="s">
        <v>2186</v>
      </c>
      <c r="D2551" s="22" t="s">
        <v>2478</v>
      </c>
      <c r="E2551" s="22">
        <v>1002049938</v>
      </c>
      <c r="F2551" s="23" t="s">
        <v>15</v>
      </c>
      <c r="G2551" s="22">
        <v>1070920</v>
      </c>
      <c r="H2551" s="36" t="s">
        <v>20</v>
      </c>
      <c r="I2551" s="4" t="s">
        <v>3512</v>
      </c>
      <c r="J2551" s="4" t="s">
        <v>3512</v>
      </c>
      <c r="K2551" s="24">
        <v>5550</v>
      </c>
      <c r="L2551" s="25">
        <v>5550</v>
      </c>
      <c r="M2551" s="26">
        <v>1</v>
      </c>
      <c r="N2551" s="26">
        <v>1</v>
      </c>
      <c r="O2551" s="26">
        <v>0</v>
      </c>
      <c r="P2551" s="26">
        <v>5550</v>
      </c>
      <c r="Q2551" s="26">
        <v>0</v>
      </c>
      <c r="R2551" s="27">
        <v>355332.53</v>
      </c>
      <c r="S2551" s="27">
        <v>0</v>
      </c>
      <c r="T2551" s="28">
        <v>377000</v>
      </c>
      <c r="U2551" s="27">
        <v>0</v>
      </c>
      <c r="V2551" s="29">
        <v>1</v>
      </c>
      <c r="W2551" s="26">
        <v>0</v>
      </c>
      <c r="X2551" s="30">
        <f t="shared" si="585"/>
        <v>1</v>
      </c>
      <c r="Y2551" s="31">
        <f t="shared" si="586"/>
        <v>5550</v>
      </c>
      <c r="Z2551" s="31">
        <f t="shared" si="587"/>
        <v>355332.53</v>
      </c>
      <c r="AA2551" s="31">
        <f t="shared" si="588"/>
        <v>377000</v>
      </c>
      <c r="AB2551" s="5">
        <v>1</v>
      </c>
      <c r="AC2551" s="6">
        <v>4895141.45</v>
      </c>
      <c r="AD2551" s="30">
        <v>0</v>
      </c>
      <c r="AE2551" s="67">
        <f t="shared" si="589"/>
        <v>1</v>
      </c>
      <c r="AF2551" s="70">
        <f>IF(C2551=Sheet6!$E$3,Sheet6!$E$4,IF('January 2023'!C2551=Sheet6!$F$3,Sheet6!$F$4,IF('January 2023'!C2551=Sheet6!$G$3,Sheet6!$G$4,IF('January 2023'!C2551=Sheet6!$H$3,Sheet6!$H$4,IF('January 2023'!C2551=Sheet6!$I$3,Sheet6!$I$4,IF('January 2023'!C2551=Sheet6!$J$3,Sheet6!$J$4,IF('January 2023'!C2551=Sheet6!$K$3,Sheet6!$K$4,IF('January 2023'!C2551=Sheet6!$L$3,Sheet6!$L$4))))))))</f>
        <v>0.14925084221825036</v>
      </c>
      <c r="AG2551" s="74">
        <f t="shared" si="590"/>
        <v>1</v>
      </c>
      <c r="AH2551" s="71">
        <v>0.8286</v>
      </c>
      <c r="AI2551" s="72">
        <f t="shared" si="591"/>
        <v>1</v>
      </c>
      <c r="AJ2551" s="73">
        <f t="shared" si="592"/>
        <v>1</v>
      </c>
      <c r="AK2551" s="73">
        <v>0.59410548800096008</v>
      </c>
      <c r="AL2551" s="95">
        <f t="shared" si="593"/>
        <v>1</v>
      </c>
      <c r="AM2551" s="107">
        <v>0</v>
      </c>
      <c r="AN2551" s="98">
        <f t="shared" si="594"/>
        <v>0</v>
      </c>
      <c r="AO2551" s="99" t="e">
        <f>SUMIF([1]Sheet1!$AB:$AB,E2551,[1]Sheet1!$AA:$AA)</f>
        <v>#VALUE!</v>
      </c>
      <c r="AP2551" s="100">
        <f t="shared" si="595"/>
        <v>1</v>
      </c>
      <c r="AQ2551" s="97">
        <f t="shared" si="596"/>
        <v>0</v>
      </c>
      <c r="AR2551" s="100">
        <f t="shared" si="597"/>
        <v>1.0609780084024392</v>
      </c>
      <c r="AS2551" s="101">
        <f t="shared" si="598"/>
        <v>-6.0978008402439166E-2</v>
      </c>
      <c r="AT2551" s="100">
        <v>0.14925084221825036</v>
      </c>
      <c r="AU2551" s="108">
        <f t="shared" si="599"/>
        <v>1</v>
      </c>
    </row>
    <row r="2552" spans="1:47" hidden="1">
      <c r="A2552" s="21">
        <v>44927</v>
      </c>
      <c r="B2552" s="22" t="s">
        <v>13</v>
      </c>
      <c r="C2552" s="22" t="s">
        <v>2186</v>
      </c>
      <c r="D2552" s="22" t="s">
        <v>2501</v>
      </c>
      <c r="E2552" s="22">
        <v>1002050300</v>
      </c>
      <c r="F2552" s="23" t="s">
        <v>15</v>
      </c>
      <c r="G2552" s="22">
        <v>1070920</v>
      </c>
      <c r="H2552" s="36" t="s">
        <v>20</v>
      </c>
      <c r="I2552" s="4" t="s">
        <v>3512</v>
      </c>
      <c r="J2552" s="4" t="s">
        <v>3512</v>
      </c>
      <c r="K2552" s="24">
        <v>5332</v>
      </c>
      <c r="L2552" s="25">
        <v>5332</v>
      </c>
      <c r="M2552" s="26">
        <v>1</v>
      </c>
      <c r="N2552" s="26">
        <v>1</v>
      </c>
      <c r="O2552" s="26">
        <v>0</v>
      </c>
      <c r="P2552" s="26">
        <v>5332</v>
      </c>
      <c r="Q2552" s="26">
        <v>0</v>
      </c>
      <c r="R2552" s="27">
        <v>341375.32</v>
      </c>
      <c r="S2552" s="27">
        <v>0</v>
      </c>
      <c r="T2552" s="28">
        <v>340920</v>
      </c>
      <c r="U2552" s="27">
        <v>0</v>
      </c>
      <c r="V2552" s="29">
        <v>1</v>
      </c>
      <c r="W2552" s="26">
        <v>0</v>
      </c>
      <c r="X2552" s="30">
        <f t="shared" si="585"/>
        <v>1</v>
      </c>
      <c r="Y2552" s="31">
        <f t="shared" si="586"/>
        <v>5332</v>
      </c>
      <c r="Z2552" s="31">
        <f t="shared" si="587"/>
        <v>341375.32</v>
      </c>
      <c r="AA2552" s="31">
        <f t="shared" si="588"/>
        <v>340920</v>
      </c>
      <c r="AB2552" s="5">
        <v>1</v>
      </c>
      <c r="AC2552" s="6">
        <v>460068.96</v>
      </c>
      <c r="AD2552" s="30">
        <v>0</v>
      </c>
      <c r="AE2552" s="67">
        <f t="shared" si="589"/>
        <v>1</v>
      </c>
      <c r="AF2552" s="70">
        <f>IF(C2552=Sheet6!$E$3,Sheet6!$E$4,IF('January 2023'!C2552=Sheet6!$F$3,Sheet6!$F$4,IF('January 2023'!C2552=Sheet6!$G$3,Sheet6!$G$4,IF('January 2023'!C2552=Sheet6!$H$3,Sheet6!$H$4,IF('January 2023'!C2552=Sheet6!$I$3,Sheet6!$I$4,IF('January 2023'!C2552=Sheet6!$J$3,Sheet6!$J$4,IF('January 2023'!C2552=Sheet6!$K$3,Sheet6!$K$4,IF('January 2023'!C2552=Sheet6!$L$3,Sheet6!$L$4))))))))</f>
        <v>0.14925084221825036</v>
      </c>
      <c r="AG2552" s="74">
        <f t="shared" si="590"/>
        <v>1</v>
      </c>
      <c r="AH2552" s="71">
        <v>0.8286</v>
      </c>
      <c r="AI2552" s="72">
        <f t="shared" si="591"/>
        <v>1</v>
      </c>
      <c r="AJ2552" s="73">
        <f t="shared" si="592"/>
        <v>1</v>
      </c>
      <c r="AK2552" s="73">
        <v>0.59410548800096008</v>
      </c>
      <c r="AL2552" s="95">
        <f t="shared" si="593"/>
        <v>1</v>
      </c>
      <c r="AM2552" s="107">
        <v>0</v>
      </c>
      <c r="AN2552" s="98">
        <f t="shared" si="594"/>
        <v>0</v>
      </c>
      <c r="AO2552" s="99" t="e">
        <f>SUMIF([1]Sheet1!$AB:$AB,E2552,[1]Sheet1!$AA:$AA)</f>
        <v>#VALUE!</v>
      </c>
      <c r="AP2552" s="100">
        <f t="shared" si="595"/>
        <v>1</v>
      </c>
      <c r="AQ2552" s="97">
        <f t="shared" si="596"/>
        <v>0</v>
      </c>
      <c r="AR2552" s="100">
        <f t="shared" si="597"/>
        <v>0.99866621875301353</v>
      </c>
      <c r="AS2552" s="101">
        <f t="shared" si="598"/>
        <v>1.3337812469864652E-3</v>
      </c>
      <c r="AT2552" s="100">
        <v>0.14925084221825036</v>
      </c>
      <c r="AU2552" s="108">
        <f t="shared" si="599"/>
        <v>1</v>
      </c>
    </row>
    <row r="2553" spans="1:47" hidden="1">
      <c r="A2553" s="21">
        <v>44927</v>
      </c>
      <c r="B2553" s="22" t="s">
        <v>13</v>
      </c>
      <c r="C2553" s="22" t="s">
        <v>2186</v>
      </c>
      <c r="D2553" s="22" t="s">
        <v>2535</v>
      </c>
      <c r="E2553" s="22">
        <v>1002050090</v>
      </c>
      <c r="F2553" s="23" t="s">
        <v>15</v>
      </c>
      <c r="G2553" s="22">
        <v>1070924</v>
      </c>
      <c r="H2553" s="36" t="s">
        <v>20</v>
      </c>
      <c r="I2553" s="4" t="s">
        <v>3512</v>
      </c>
      <c r="J2553" s="4" t="s">
        <v>3512</v>
      </c>
      <c r="K2553" s="24">
        <v>5331</v>
      </c>
      <c r="L2553" s="25">
        <v>5331</v>
      </c>
      <c r="M2553" s="26">
        <v>1</v>
      </c>
      <c r="N2553" s="26">
        <v>1</v>
      </c>
      <c r="O2553" s="26">
        <v>0</v>
      </c>
      <c r="P2553" s="26">
        <v>5331</v>
      </c>
      <c r="Q2553" s="26">
        <v>0</v>
      </c>
      <c r="R2553" s="27">
        <v>341311.3</v>
      </c>
      <c r="S2553" s="27">
        <v>0</v>
      </c>
      <c r="T2553" s="28">
        <v>362016.22</v>
      </c>
      <c r="U2553" s="27">
        <v>0</v>
      </c>
      <c r="V2553" s="29">
        <v>1</v>
      </c>
      <c r="W2553" s="26">
        <v>0</v>
      </c>
      <c r="X2553" s="30">
        <f t="shared" si="585"/>
        <v>1</v>
      </c>
      <c r="Y2553" s="31">
        <f t="shared" si="586"/>
        <v>5331</v>
      </c>
      <c r="Z2553" s="31">
        <f t="shared" si="587"/>
        <v>341311.3</v>
      </c>
      <c r="AA2553" s="31">
        <f t="shared" si="588"/>
        <v>362016.22</v>
      </c>
      <c r="AB2553" s="5">
        <v>1</v>
      </c>
      <c r="AC2553" s="6">
        <v>306430.36</v>
      </c>
      <c r="AD2553" s="30">
        <v>0</v>
      </c>
      <c r="AE2553" s="67">
        <f t="shared" si="589"/>
        <v>1</v>
      </c>
      <c r="AF2553" s="70">
        <f>IF(C2553=Sheet6!$E$3,Sheet6!$E$4,IF('January 2023'!C2553=Sheet6!$F$3,Sheet6!$F$4,IF('January 2023'!C2553=Sheet6!$G$3,Sheet6!$G$4,IF('January 2023'!C2553=Sheet6!$H$3,Sheet6!$H$4,IF('January 2023'!C2553=Sheet6!$I$3,Sheet6!$I$4,IF('January 2023'!C2553=Sheet6!$J$3,Sheet6!$J$4,IF('January 2023'!C2553=Sheet6!$K$3,Sheet6!$K$4,IF('January 2023'!C2553=Sheet6!$L$3,Sheet6!$L$4))))))))</f>
        <v>0.14925084221825036</v>
      </c>
      <c r="AG2553" s="74">
        <f t="shared" si="590"/>
        <v>1</v>
      </c>
      <c r="AH2553" s="71">
        <v>0.8286</v>
      </c>
      <c r="AI2553" s="72">
        <f t="shared" si="591"/>
        <v>1</v>
      </c>
      <c r="AJ2553" s="73">
        <f t="shared" si="592"/>
        <v>1</v>
      </c>
      <c r="AK2553" s="73">
        <v>0.59410548800096008</v>
      </c>
      <c r="AL2553" s="95">
        <f t="shared" si="593"/>
        <v>1</v>
      </c>
      <c r="AM2553" s="107">
        <v>0</v>
      </c>
      <c r="AN2553" s="98">
        <f t="shared" si="594"/>
        <v>0</v>
      </c>
      <c r="AO2553" s="99" t="e">
        <f>SUMIF([1]Sheet1!$AB:$AB,E2553,[1]Sheet1!$AA:$AA)</f>
        <v>#VALUE!</v>
      </c>
      <c r="AP2553" s="100">
        <f t="shared" si="595"/>
        <v>1</v>
      </c>
      <c r="AQ2553" s="97">
        <f t="shared" si="596"/>
        <v>0</v>
      </c>
      <c r="AR2553" s="100">
        <f t="shared" si="597"/>
        <v>1.0606628611475799</v>
      </c>
      <c r="AS2553" s="101">
        <f t="shared" si="598"/>
        <v>-6.0662861147579905E-2</v>
      </c>
      <c r="AT2553" s="100">
        <v>0.14925084221825036</v>
      </c>
      <c r="AU2553" s="108">
        <f t="shared" si="599"/>
        <v>1</v>
      </c>
    </row>
    <row r="2554" spans="1:47" hidden="1">
      <c r="A2554" s="21">
        <v>44927</v>
      </c>
      <c r="B2554" s="22" t="s">
        <v>13</v>
      </c>
      <c r="C2554" s="22" t="s">
        <v>2186</v>
      </c>
      <c r="D2554" s="22" t="s">
        <v>2483</v>
      </c>
      <c r="E2554" s="22">
        <v>1002050152</v>
      </c>
      <c r="F2554" s="23" t="s">
        <v>15</v>
      </c>
      <c r="G2554" s="22">
        <v>1079209</v>
      </c>
      <c r="H2554" s="36" t="s">
        <v>20</v>
      </c>
      <c r="I2554" s="4" t="s">
        <v>3512</v>
      </c>
      <c r="J2554" s="4" t="s">
        <v>3512</v>
      </c>
      <c r="K2554" s="24">
        <v>5260</v>
      </c>
      <c r="L2554" s="25">
        <v>5260</v>
      </c>
      <c r="M2554" s="26">
        <v>1</v>
      </c>
      <c r="N2554" s="26">
        <v>1</v>
      </c>
      <c r="O2554" s="26">
        <v>0</v>
      </c>
      <c r="P2554" s="26">
        <v>5260</v>
      </c>
      <c r="Q2554" s="26">
        <v>0</v>
      </c>
      <c r="R2554" s="27">
        <v>336765.61000000004</v>
      </c>
      <c r="S2554" s="27">
        <v>0</v>
      </c>
      <c r="T2554" s="28">
        <v>357194.77</v>
      </c>
      <c r="U2554" s="27">
        <v>0</v>
      </c>
      <c r="V2554" s="29">
        <v>1</v>
      </c>
      <c r="W2554" s="26">
        <v>0</v>
      </c>
      <c r="X2554" s="30">
        <f t="shared" si="585"/>
        <v>1</v>
      </c>
      <c r="Y2554" s="31">
        <f t="shared" si="586"/>
        <v>5260</v>
      </c>
      <c r="Z2554" s="31">
        <f t="shared" si="587"/>
        <v>336765.61000000004</v>
      </c>
      <c r="AA2554" s="31">
        <f t="shared" si="588"/>
        <v>357194.77</v>
      </c>
      <c r="AB2554" s="5">
        <v>1</v>
      </c>
      <c r="AC2554" s="6">
        <v>1410682.33</v>
      </c>
      <c r="AD2554" s="30">
        <v>0</v>
      </c>
      <c r="AE2554" s="67">
        <f t="shared" si="589"/>
        <v>1</v>
      </c>
      <c r="AF2554" s="70">
        <f>IF(C2554=Sheet6!$E$3,Sheet6!$E$4,IF('January 2023'!C2554=Sheet6!$F$3,Sheet6!$F$4,IF('January 2023'!C2554=Sheet6!$G$3,Sheet6!$G$4,IF('January 2023'!C2554=Sheet6!$H$3,Sheet6!$H$4,IF('January 2023'!C2554=Sheet6!$I$3,Sheet6!$I$4,IF('January 2023'!C2554=Sheet6!$J$3,Sheet6!$J$4,IF('January 2023'!C2554=Sheet6!$K$3,Sheet6!$K$4,IF('January 2023'!C2554=Sheet6!$L$3,Sheet6!$L$4))))))))</f>
        <v>0.14925084221825036</v>
      </c>
      <c r="AG2554" s="74">
        <f t="shared" si="590"/>
        <v>1</v>
      </c>
      <c r="AH2554" s="71">
        <v>0.8286</v>
      </c>
      <c r="AI2554" s="72">
        <f t="shared" si="591"/>
        <v>1</v>
      </c>
      <c r="AJ2554" s="73">
        <f t="shared" si="592"/>
        <v>1</v>
      </c>
      <c r="AK2554" s="73">
        <v>0.59410548800096008</v>
      </c>
      <c r="AL2554" s="95">
        <f t="shared" si="593"/>
        <v>1</v>
      </c>
      <c r="AM2554" s="107">
        <v>0</v>
      </c>
      <c r="AN2554" s="98">
        <f t="shared" si="594"/>
        <v>0</v>
      </c>
      <c r="AO2554" s="99" t="e">
        <f>SUMIF([1]Sheet1!$AB:$AB,E2554,[1]Sheet1!$AA:$AA)</f>
        <v>#VALUE!</v>
      </c>
      <c r="AP2554" s="100">
        <f t="shared" si="595"/>
        <v>1</v>
      </c>
      <c r="AQ2554" s="97">
        <f t="shared" si="596"/>
        <v>0</v>
      </c>
      <c r="AR2554" s="100">
        <f t="shared" si="597"/>
        <v>1.0606628449977418</v>
      </c>
      <c r="AS2554" s="101">
        <f t="shared" si="598"/>
        <v>-6.0662844997741772E-2</v>
      </c>
      <c r="AT2554" s="100">
        <v>0.14925084221825036</v>
      </c>
      <c r="AU2554" s="108">
        <f t="shared" si="599"/>
        <v>1</v>
      </c>
    </row>
    <row r="2555" spans="1:47" hidden="1">
      <c r="A2555" s="21">
        <v>44927</v>
      </c>
      <c r="B2555" s="22" t="s">
        <v>13</v>
      </c>
      <c r="C2555" s="22" t="s">
        <v>2186</v>
      </c>
      <c r="D2555" s="22" t="s">
        <v>2475</v>
      </c>
      <c r="E2555" s="22">
        <v>1002050230</v>
      </c>
      <c r="F2555" s="23" t="s">
        <v>15</v>
      </c>
      <c r="G2555" s="22">
        <v>1070916</v>
      </c>
      <c r="H2555" s="36" t="s">
        <v>20</v>
      </c>
      <c r="I2555" s="4" t="s">
        <v>3512</v>
      </c>
      <c r="J2555" s="4" t="s">
        <v>3512</v>
      </c>
      <c r="K2555" s="24">
        <v>5232</v>
      </c>
      <c r="L2555" s="25">
        <v>5232</v>
      </c>
      <c r="M2555" s="26">
        <v>1</v>
      </c>
      <c r="N2555" s="26">
        <v>1</v>
      </c>
      <c r="O2555" s="26">
        <v>0</v>
      </c>
      <c r="P2555" s="26">
        <v>5232</v>
      </c>
      <c r="Q2555" s="26">
        <v>0</v>
      </c>
      <c r="R2555" s="27">
        <v>334972.94</v>
      </c>
      <c r="S2555" s="27">
        <v>0</v>
      </c>
      <c r="T2555" s="28">
        <v>334972.94</v>
      </c>
      <c r="U2555" s="27">
        <v>0</v>
      </c>
      <c r="V2555" s="29">
        <v>1</v>
      </c>
      <c r="W2555" s="26">
        <v>0</v>
      </c>
      <c r="X2555" s="30">
        <f t="shared" si="585"/>
        <v>1</v>
      </c>
      <c r="Y2555" s="31">
        <f t="shared" si="586"/>
        <v>5232</v>
      </c>
      <c r="Z2555" s="31">
        <f t="shared" si="587"/>
        <v>334972.94</v>
      </c>
      <c r="AA2555" s="31">
        <f t="shared" si="588"/>
        <v>334972.94</v>
      </c>
      <c r="AB2555" s="5">
        <v>1</v>
      </c>
      <c r="AC2555" s="6">
        <v>539790.02</v>
      </c>
      <c r="AD2555" s="30">
        <v>0</v>
      </c>
      <c r="AE2555" s="67">
        <f t="shared" si="589"/>
        <v>1</v>
      </c>
      <c r="AF2555" s="70">
        <f>IF(C2555=Sheet6!$E$3,Sheet6!$E$4,IF('January 2023'!C2555=Sheet6!$F$3,Sheet6!$F$4,IF('January 2023'!C2555=Sheet6!$G$3,Sheet6!$G$4,IF('January 2023'!C2555=Sheet6!$H$3,Sheet6!$H$4,IF('January 2023'!C2555=Sheet6!$I$3,Sheet6!$I$4,IF('January 2023'!C2555=Sheet6!$J$3,Sheet6!$J$4,IF('January 2023'!C2555=Sheet6!$K$3,Sheet6!$K$4,IF('January 2023'!C2555=Sheet6!$L$3,Sheet6!$L$4))))))))</f>
        <v>0.14925084221825036</v>
      </c>
      <c r="AG2555" s="74">
        <f t="shared" si="590"/>
        <v>1</v>
      </c>
      <c r="AH2555" s="71">
        <v>0.8286</v>
      </c>
      <c r="AI2555" s="72">
        <f t="shared" si="591"/>
        <v>1</v>
      </c>
      <c r="AJ2555" s="73">
        <f t="shared" si="592"/>
        <v>1</v>
      </c>
      <c r="AK2555" s="73">
        <v>0.59410548800096008</v>
      </c>
      <c r="AL2555" s="95">
        <f t="shared" si="593"/>
        <v>1</v>
      </c>
      <c r="AM2555" s="107">
        <v>0</v>
      </c>
      <c r="AN2555" s="98">
        <f t="shared" si="594"/>
        <v>0</v>
      </c>
      <c r="AO2555" s="99" t="e">
        <f>SUMIF([1]Sheet1!$AB:$AB,E2555,[1]Sheet1!$AA:$AA)</f>
        <v>#VALUE!</v>
      </c>
      <c r="AP2555" s="100">
        <f t="shared" si="595"/>
        <v>1</v>
      </c>
      <c r="AQ2555" s="97">
        <f t="shared" si="596"/>
        <v>0</v>
      </c>
      <c r="AR2555" s="100">
        <f t="shared" si="597"/>
        <v>1</v>
      </c>
      <c r="AS2555" s="101">
        <f t="shared" si="598"/>
        <v>0</v>
      </c>
      <c r="AT2555" s="100">
        <v>0.14925084221825036</v>
      </c>
      <c r="AU2555" s="108">
        <f t="shared" si="599"/>
        <v>1</v>
      </c>
    </row>
    <row r="2556" spans="1:47" hidden="1">
      <c r="A2556" s="21">
        <v>44927</v>
      </c>
      <c r="B2556" s="22" t="s">
        <v>13</v>
      </c>
      <c r="C2556" s="22" t="s">
        <v>2186</v>
      </c>
      <c r="D2556" s="22" t="s">
        <v>2427</v>
      </c>
      <c r="E2556" s="22">
        <v>1002049924</v>
      </c>
      <c r="F2556" s="23" t="s">
        <v>15</v>
      </c>
      <c r="G2556" s="22">
        <v>1070916</v>
      </c>
      <c r="H2556" s="36" t="s">
        <v>20</v>
      </c>
      <c r="I2556" s="4" t="s">
        <v>3512</v>
      </c>
      <c r="J2556" s="4" t="s">
        <v>3512</v>
      </c>
      <c r="K2556" s="24">
        <v>5154</v>
      </c>
      <c r="L2556" s="25">
        <v>5154</v>
      </c>
      <c r="M2556" s="26">
        <v>1</v>
      </c>
      <c r="N2556" s="26">
        <v>1</v>
      </c>
      <c r="O2556" s="26">
        <v>0</v>
      </c>
      <c r="P2556" s="26">
        <v>5154</v>
      </c>
      <c r="Q2556" s="26">
        <v>0</v>
      </c>
      <c r="R2556" s="27">
        <v>329979.06999999995</v>
      </c>
      <c r="S2556" s="27">
        <v>0</v>
      </c>
      <c r="T2556" s="28">
        <v>329979.07</v>
      </c>
      <c r="U2556" s="27">
        <v>0</v>
      </c>
      <c r="V2556" s="29">
        <v>1</v>
      </c>
      <c r="W2556" s="26">
        <v>0</v>
      </c>
      <c r="X2556" s="30">
        <f t="shared" si="585"/>
        <v>1</v>
      </c>
      <c r="Y2556" s="31">
        <f t="shared" si="586"/>
        <v>5154</v>
      </c>
      <c r="Z2556" s="31">
        <f t="shared" si="587"/>
        <v>329979.06999999995</v>
      </c>
      <c r="AA2556" s="31">
        <f t="shared" si="588"/>
        <v>329979.07</v>
      </c>
      <c r="AB2556" s="5">
        <v>1</v>
      </c>
      <c r="AC2556" s="6">
        <v>579230.16</v>
      </c>
      <c r="AD2556" s="30">
        <v>0</v>
      </c>
      <c r="AE2556" s="67">
        <f t="shared" si="589"/>
        <v>1</v>
      </c>
      <c r="AF2556" s="70">
        <f>IF(C2556=Sheet6!$E$3,Sheet6!$E$4,IF('January 2023'!C2556=Sheet6!$F$3,Sheet6!$F$4,IF('January 2023'!C2556=Sheet6!$G$3,Sheet6!$G$4,IF('January 2023'!C2556=Sheet6!$H$3,Sheet6!$H$4,IF('January 2023'!C2556=Sheet6!$I$3,Sheet6!$I$4,IF('January 2023'!C2556=Sheet6!$J$3,Sheet6!$J$4,IF('January 2023'!C2556=Sheet6!$K$3,Sheet6!$K$4,IF('January 2023'!C2556=Sheet6!$L$3,Sheet6!$L$4))))))))</f>
        <v>0.14925084221825036</v>
      </c>
      <c r="AG2556" s="74">
        <f t="shared" si="590"/>
        <v>1</v>
      </c>
      <c r="AH2556" s="71">
        <v>0.8286</v>
      </c>
      <c r="AI2556" s="72">
        <f t="shared" si="591"/>
        <v>1</v>
      </c>
      <c r="AJ2556" s="73">
        <f t="shared" si="592"/>
        <v>1</v>
      </c>
      <c r="AK2556" s="73">
        <v>0.59410548800096008</v>
      </c>
      <c r="AL2556" s="95">
        <f t="shared" si="593"/>
        <v>1</v>
      </c>
      <c r="AM2556" s="107">
        <v>0</v>
      </c>
      <c r="AN2556" s="98">
        <f t="shared" si="594"/>
        <v>0</v>
      </c>
      <c r="AO2556" s="99" t="e">
        <f>SUMIF([1]Sheet1!$AB:$AB,E2556,[1]Sheet1!$AA:$AA)</f>
        <v>#VALUE!</v>
      </c>
      <c r="AP2556" s="100">
        <f t="shared" si="595"/>
        <v>1</v>
      </c>
      <c r="AQ2556" s="97">
        <f t="shared" si="596"/>
        <v>0</v>
      </c>
      <c r="AR2556" s="100">
        <f t="shared" si="597"/>
        <v>1.0000000000000002</v>
      </c>
      <c r="AS2556" s="101">
        <f t="shared" si="598"/>
        <v>0</v>
      </c>
      <c r="AT2556" s="100">
        <v>0.14925084221825036</v>
      </c>
      <c r="AU2556" s="108">
        <f t="shared" si="599"/>
        <v>1</v>
      </c>
    </row>
    <row r="2557" spans="1:47" hidden="1">
      <c r="A2557" s="21">
        <v>44927</v>
      </c>
      <c r="B2557" s="23" t="s">
        <v>13</v>
      </c>
      <c r="C2557" s="23" t="s">
        <v>2186</v>
      </c>
      <c r="D2557" s="23" t="s">
        <v>2496</v>
      </c>
      <c r="E2557" s="23">
        <v>1002050605</v>
      </c>
      <c r="F2557" s="23" t="s">
        <v>15</v>
      </c>
      <c r="G2557" s="23">
        <v>1070916</v>
      </c>
      <c r="H2557" s="37" t="s">
        <v>20</v>
      </c>
      <c r="I2557" s="4" t="s">
        <v>3512</v>
      </c>
      <c r="J2557" s="4" t="s">
        <v>3512</v>
      </c>
      <c r="K2557" s="24">
        <v>5090</v>
      </c>
      <c r="L2557" s="24">
        <v>5090</v>
      </c>
      <c r="M2557" s="29">
        <v>1</v>
      </c>
      <c r="N2557" s="29">
        <v>1</v>
      </c>
      <c r="O2557" s="29">
        <v>0</v>
      </c>
      <c r="P2557" s="29">
        <v>5090</v>
      </c>
      <c r="Q2557" s="29">
        <v>0</v>
      </c>
      <c r="R2557" s="28">
        <v>325881.55</v>
      </c>
      <c r="S2557" s="28">
        <v>0</v>
      </c>
      <c r="T2557" s="28">
        <v>325881.55</v>
      </c>
      <c r="U2557" s="28">
        <v>0</v>
      </c>
      <c r="V2557" s="29">
        <v>1</v>
      </c>
      <c r="W2557" s="29">
        <v>0</v>
      </c>
      <c r="X2557" s="32">
        <f t="shared" si="585"/>
        <v>1</v>
      </c>
      <c r="Y2557" s="33">
        <f t="shared" si="586"/>
        <v>5090</v>
      </c>
      <c r="Z2557" s="33">
        <f t="shared" si="587"/>
        <v>325881.55</v>
      </c>
      <c r="AA2557" s="33">
        <f t="shared" si="588"/>
        <v>325881.55</v>
      </c>
      <c r="AB2557" s="5">
        <v>1</v>
      </c>
      <c r="AC2557" s="6">
        <v>443214.17</v>
      </c>
      <c r="AD2557" s="32">
        <v>0</v>
      </c>
      <c r="AE2557" s="67">
        <f t="shared" si="589"/>
        <v>1</v>
      </c>
      <c r="AF2557" s="70">
        <f>IF(C2557=Sheet6!$E$3,Sheet6!$E$4,IF('January 2023'!C2557=Sheet6!$F$3,Sheet6!$F$4,IF('January 2023'!C2557=Sheet6!$G$3,Sheet6!$G$4,IF('January 2023'!C2557=Sheet6!$H$3,Sheet6!$H$4,IF('January 2023'!C2557=Sheet6!$I$3,Sheet6!$I$4,IF('January 2023'!C2557=Sheet6!$J$3,Sheet6!$J$4,IF('January 2023'!C2557=Sheet6!$K$3,Sheet6!$K$4,IF('January 2023'!C2557=Sheet6!$L$3,Sheet6!$L$4))))))))</f>
        <v>0.14925084221825036</v>
      </c>
      <c r="AG2557" s="74">
        <f t="shared" si="590"/>
        <v>1</v>
      </c>
      <c r="AH2557" s="71">
        <v>0.8286</v>
      </c>
      <c r="AI2557" s="72">
        <f t="shared" si="591"/>
        <v>1</v>
      </c>
      <c r="AJ2557" s="73">
        <f t="shared" si="592"/>
        <v>1</v>
      </c>
      <c r="AK2557" s="73">
        <v>0.59410548800096008</v>
      </c>
      <c r="AL2557" s="95">
        <f t="shared" si="593"/>
        <v>1</v>
      </c>
      <c r="AM2557" s="107">
        <v>0</v>
      </c>
      <c r="AN2557" s="98">
        <f t="shared" si="594"/>
        <v>0</v>
      </c>
      <c r="AO2557" s="99" t="e">
        <f>SUMIF([1]Sheet1!$AB:$AB,E2557,[1]Sheet1!$AA:$AA)</f>
        <v>#VALUE!</v>
      </c>
      <c r="AP2557" s="100">
        <f t="shared" si="595"/>
        <v>1</v>
      </c>
      <c r="AQ2557" s="97">
        <f t="shared" si="596"/>
        <v>0</v>
      </c>
      <c r="AR2557" s="100">
        <f t="shared" si="597"/>
        <v>1</v>
      </c>
      <c r="AS2557" s="101">
        <f t="shared" si="598"/>
        <v>0</v>
      </c>
      <c r="AT2557" s="100">
        <v>0.14925084221825036</v>
      </c>
      <c r="AU2557" s="108">
        <f t="shared" si="599"/>
        <v>1</v>
      </c>
    </row>
    <row r="2558" spans="1:47" hidden="1">
      <c r="A2558" s="21">
        <v>44927</v>
      </c>
      <c r="B2558" s="22" t="s">
        <v>13</v>
      </c>
      <c r="C2558" s="22" t="s">
        <v>2186</v>
      </c>
      <c r="D2558" s="22" t="s">
        <v>2508</v>
      </c>
      <c r="E2558" s="22">
        <v>1002050189</v>
      </c>
      <c r="F2558" s="23" t="s">
        <v>15</v>
      </c>
      <c r="G2558" s="22">
        <v>1070916</v>
      </c>
      <c r="H2558" s="36" t="s">
        <v>20</v>
      </c>
      <c r="I2558" s="4" t="s">
        <v>3512</v>
      </c>
      <c r="J2558" s="4" t="s">
        <v>3512</v>
      </c>
      <c r="K2558" s="24">
        <v>4980</v>
      </c>
      <c r="L2558" s="25">
        <v>4980</v>
      </c>
      <c r="M2558" s="26">
        <v>1</v>
      </c>
      <c r="N2558" s="26">
        <v>1</v>
      </c>
      <c r="O2558" s="26">
        <v>0</v>
      </c>
      <c r="P2558" s="26">
        <v>4980</v>
      </c>
      <c r="Q2558" s="26">
        <v>0</v>
      </c>
      <c r="R2558" s="27">
        <v>318838.92</v>
      </c>
      <c r="S2558" s="27">
        <v>0</v>
      </c>
      <c r="T2558" s="28">
        <v>318838.92</v>
      </c>
      <c r="U2558" s="27">
        <v>0</v>
      </c>
      <c r="V2558" s="29">
        <v>1</v>
      </c>
      <c r="W2558" s="26">
        <v>0</v>
      </c>
      <c r="X2558" s="30">
        <f t="shared" si="585"/>
        <v>1</v>
      </c>
      <c r="Y2558" s="31">
        <f t="shared" si="586"/>
        <v>4980</v>
      </c>
      <c r="Z2558" s="31">
        <f t="shared" si="587"/>
        <v>318838.92</v>
      </c>
      <c r="AA2558" s="31">
        <f t="shared" si="588"/>
        <v>318838.92</v>
      </c>
      <c r="AB2558" s="5">
        <v>1</v>
      </c>
      <c r="AC2558" s="6">
        <v>409097.7</v>
      </c>
      <c r="AD2558" s="30">
        <v>0</v>
      </c>
      <c r="AE2558" s="67">
        <f t="shared" si="589"/>
        <v>1</v>
      </c>
      <c r="AF2558" s="70">
        <f>IF(C2558=Sheet6!$E$3,Sheet6!$E$4,IF('January 2023'!C2558=Sheet6!$F$3,Sheet6!$F$4,IF('January 2023'!C2558=Sheet6!$G$3,Sheet6!$G$4,IF('January 2023'!C2558=Sheet6!$H$3,Sheet6!$H$4,IF('January 2023'!C2558=Sheet6!$I$3,Sheet6!$I$4,IF('January 2023'!C2558=Sheet6!$J$3,Sheet6!$J$4,IF('January 2023'!C2558=Sheet6!$K$3,Sheet6!$K$4,IF('January 2023'!C2558=Sheet6!$L$3,Sheet6!$L$4))))))))</f>
        <v>0.14925084221825036</v>
      </c>
      <c r="AG2558" s="74">
        <f t="shared" si="590"/>
        <v>1</v>
      </c>
      <c r="AH2558" s="71">
        <v>0.8286</v>
      </c>
      <c r="AI2558" s="72">
        <f t="shared" si="591"/>
        <v>1</v>
      </c>
      <c r="AJ2558" s="73">
        <f t="shared" si="592"/>
        <v>1</v>
      </c>
      <c r="AK2558" s="73">
        <v>0.59410548800096008</v>
      </c>
      <c r="AL2558" s="95">
        <f t="shared" si="593"/>
        <v>1</v>
      </c>
      <c r="AM2558" s="107">
        <v>0</v>
      </c>
      <c r="AN2558" s="98">
        <f t="shared" si="594"/>
        <v>0</v>
      </c>
      <c r="AO2558" s="99" t="e">
        <f>SUMIF([1]Sheet1!$AB:$AB,E2558,[1]Sheet1!$AA:$AA)</f>
        <v>#VALUE!</v>
      </c>
      <c r="AP2558" s="100">
        <f t="shared" si="595"/>
        <v>1</v>
      </c>
      <c r="AQ2558" s="97">
        <f t="shared" si="596"/>
        <v>0</v>
      </c>
      <c r="AR2558" s="100">
        <f t="shared" si="597"/>
        <v>1</v>
      </c>
      <c r="AS2558" s="101">
        <f t="shared" si="598"/>
        <v>0</v>
      </c>
      <c r="AT2558" s="100">
        <v>0.14925084221825036</v>
      </c>
      <c r="AU2558" s="108">
        <f t="shared" si="599"/>
        <v>1</v>
      </c>
    </row>
    <row r="2559" spans="1:47" hidden="1">
      <c r="A2559" s="21">
        <v>44927</v>
      </c>
      <c r="B2559" s="22" t="s">
        <v>13</v>
      </c>
      <c r="C2559" s="22" t="s">
        <v>2186</v>
      </c>
      <c r="D2559" s="22" t="s">
        <v>2440</v>
      </c>
      <c r="E2559" s="22">
        <v>1002049901</v>
      </c>
      <c r="F2559" s="23" t="s">
        <v>15</v>
      </c>
      <c r="G2559" s="22">
        <v>1070924</v>
      </c>
      <c r="H2559" s="36" t="s">
        <v>20</v>
      </c>
      <c r="I2559" s="4" t="s">
        <v>3512</v>
      </c>
      <c r="J2559" s="4" t="s">
        <v>3512</v>
      </c>
      <c r="K2559" s="24">
        <v>4734</v>
      </c>
      <c r="L2559" s="25">
        <v>4734</v>
      </c>
      <c r="M2559" s="26">
        <v>1</v>
      </c>
      <c r="N2559" s="26">
        <v>1</v>
      </c>
      <c r="O2559" s="26">
        <v>0</v>
      </c>
      <c r="P2559" s="26">
        <v>4734</v>
      </c>
      <c r="Q2559" s="26">
        <v>0</v>
      </c>
      <c r="R2559" s="27">
        <v>303089.03999999998</v>
      </c>
      <c r="S2559" s="27">
        <v>0</v>
      </c>
      <c r="T2559" s="28">
        <v>569330.84</v>
      </c>
      <c r="U2559" s="27">
        <v>0</v>
      </c>
      <c r="V2559" s="29">
        <v>1</v>
      </c>
      <c r="W2559" s="26">
        <v>0</v>
      </c>
      <c r="X2559" s="30">
        <f t="shared" si="585"/>
        <v>1</v>
      </c>
      <c r="Y2559" s="31">
        <f t="shared" si="586"/>
        <v>4734</v>
      </c>
      <c r="Z2559" s="31">
        <f t="shared" si="587"/>
        <v>303089.03999999998</v>
      </c>
      <c r="AA2559" s="31">
        <f t="shared" si="588"/>
        <v>569330.84</v>
      </c>
      <c r="AB2559" s="5">
        <v>1</v>
      </c>
      <c r="AC2559" s="6">
        <v>290627.33</v>
      </c>
      <c r="AD2559" s="30">
        <v>0</v>
      </c>
      <c r="AE2559" s="67">
        <f t="shared" si="589"/>
        <v>1</v>
      </c>
      <c r="AF2559" s="70">
        <f>IF(C2559=Sheet6!$E$3,Sheet6!$E$4,IF('January 2023'!C2559=Sheet6!$F$3,Sheet6!$F$4,IF('January 2023'!C2559=Sheet6!$G$3,Sheet6!$G$4,IF('January 2023'!C2559=Sheet6!$H$3,Sheet6!$H$4,IF('January 2023'!C2559=Sheet6!$I$3,Sheet6!$I$4,IF('January 2023'!C2559=Sheet6!$J$3,Sheet6!$J$4,IF('January 2023'!C2559=Sheet6!$K$3,Sheet6!$K$4,IF('January 2023'!C2559=Sheet6!$L$3,Sheet6!$L$4))))))))</f>
        <v>0.14925084221825036</v>
      </c>
      <c r="AG2559" s="74">
        <f t="shared" si="590"/>
        <v>1</v>
      </c>
      <c r="AH2559" s="71">
        <v>0.8286</v>
      </c>
      <c r="AI2559" s="72">
        <f t="shared" si="591"/>
        <v>1</v>
      </c>
      <c r="AJ2559" s="73">
        <f t="shared" si="592"/>
        <v>1</v>
      </c>
      <c r="AK2559" s="73">
        <v>0.59410548800096008</v>
      </c>
      <c r="AL2559" s="95">
        <f t="shared" si="593"/>
        <v>1</v>
      </c>
      <c r="AM2559" s="107">
        <v>0</v>
      </c>
      <c r="AN2559" s="98">
        <f t="shared" si="594"/>
        <v>0</v>
      </c>
      <c r="AO2559" s="99" t="e">
        <f>SUMIF([1]Sheet1!$AB:$AB,E2559,[1]Sheet1!$AA:$AA)</f>
        <v>#VALUE!</v>
      </c>
      <c r="AP2559" s="100">
        <f t="shared" si="595"/>
        <v>1</v>
      </c>
      <c r="AQ2559" s="97">
        <f t="shared" si="596"/>
        <v>0</v>
      </c>
      <c r="AR2559" s="100">
        <f t="shared" si="597"/>
        <v>1.8784276726073632</v>
      </c>
      <c r="AS2559" s="101">
        <f t="shared" si="598"/>
        <v>-0.87842767260736321</v>
      </c>
      <c r="AT2559" s="100">
        <v>0.14925084221825036</v>
      </c>
      <c r="AU2559" s="108">
        <f t="shared" si="599"/>
        <v>1</v>
      </c>
    </row>
    <row r="2560" spans="1:47" hidden="1">
      <c r="A2560" s="21">
        <v>44927</v>
      </c>
      <c r="B2560" s="22" t="s">
        <v>13</v>
      </c>
      <c r="C2560" s="22" t="s">
        <v>2186</v>
      </c>
      <c r="D2560" s="22" t="s">
        <v>2526</v>
      </c>
      <c r="E2560" s="22">
        <v>1002050057</v>
      </c>
      <c r="F2560" s="23" t="s">
        <v>15</v>
      </c>
      <c r="G2560" s="22">
        <v>1070924</v>
      </c>
      <c r="H2560" s="36" t="s">
        <v>20</v>
      </c>
      <c r="I2560" s="4" t="s">
        <v>3512</v>
      </c>
      <c r="J2560" s="4" t="s">
        <v>3512</v>
      </c>
      <c r="K2560" s="24">
        <v>4638</v>
      </c>
      <c r="L2560" s="25">
        <v>4638</v>
      </c>
      <c r="M2560" s="26">
        <v>1</v>
      </c>
      <c r="N2560" s="26">
        <v>1</v>
      </c>
      <c r="O2560" s="26">
        <v>0</v>
      </c>
      <c r="P2560" s="26">
        <v>4638</v>
      </c>
      <c r="Q2560" s="26">
        <v>0</v>
      </c>
      <c r="R2560" s="27">
        <v>296942.75</v>
      </c>
      <c r="S2560" s="27">
        <v>0</v>
      </c>
      <c r="T2560" s="28">
        <v>296942.75</v>
      </c>
      <c r="U2560" s="27">
        <v>0</v>
      </c>
      <c r="V2560" s="29">
        <v>1</v>
      </c>
      <c r="W2560" s="26">
        <v>0</v>
      </c>
      <c r="X2560" s="30">
        <f t="shared" si="585"/>
        <v>1</v>
      </c>
      <c r="Y2560" s="31">
        <f t="shared" si="586"/>
        <v>4638</v>
      </c>
      <c r="Z2560" s="31">
        <f t="shared" si="587"/>
        <v>296942.75</v>
      </c>
      <c r="AA2560" s="31">
        <f t="shared" si="588"/>
        <v>296942.75</v>
      </c>
      <c r="AB2560" s="5">
        <v>1</v>
      </c>
      <c r="AC2560" s="6">
        <v>382104.45</v>
      </c>
      <c r="AD2560" s="30">
        <v>0</v>
      </c>
      <c r="AE2560" s="67">
        <f t="shared" si="589"/>
        <v>1</v>
      </c>
      <c r="AF2560" s="70">
        <f>IF(C2560=Sheet6!$E$3,Sheet6!$E$4,IF('January 2023'!C2560=Sheet6!$F$3,Sheet6!$F$4,IF('January 2023'!C2560=Sheet6!$G$3,Sheet6!$G$4,IF('January 2023'!C2560=Sheet6!$H$3,Sheet6!$H$4,IF('January 2023'!C2560=Sheet6!$I$3,Sheet6!$I$4,IF('January 2023'!C2560=Sheet6!$J$3,Sheet6!$J$4,IF('January 2023'!C2560=Sheet6!$K$3,Sheet6!$K$4,IF('January 2023'!C2560=Sheet6!$L$3,Sheet6!$L$4))))))))</f>
        <v>0.14925084221825036</v>
      </c>
      <c r="AG2560" s="74">
        <f t="shared" si="590"/>
        <v>1</v>
      </c>
      <c r="AH2560" s="71">
        <v>0.8286</v>
      </c>
      <c r="AI2560" s="72">
        <f t="shared" si="591"/>
        <v>1</v>
      </c>
      <c r="AJ2560" s="73">
        <f t="shared" si="592"/>
        <v>1</v>
      </c>
      <c r="AK2560" s="73">
        <v>0.59410548800096008</v>
      </c>
      <c r="AL2560" s="95">
        <f t="shared" si="593"/>
        <v>1</v>
      </c>
      <c r="AM2560" s="107">
        <v>0</v>
      </c>
      <c r="AN2560" s="98">
        <f t="shared" si="594"/>
        <v>0</v>
      </c>
      <c r="AO2560" s="99" t="e">
        <f>SUMIF([1]Sheet1!$AB:$AB,E2560,[1]Sheet1!$AA:$AA)</f>
        <v>#VALUE!</v>
      </c>
      <c r="AP2560" s="100">
        <f t="shared" si="595"/>
        <v>1</v>
      </c>
      <c r="AQ2560" s="97">
        <f t="shared" si="596"/>
        <v>0</v>
      </c>
      <c r="AR2560" s="100">
        <f t="shared" si="597"/>
        <v>1</v>
      </c>
      <c r="AS2560" s="101">
        <f t="shared" si="598"/>
        <v>0</v>
      </c>
      <c r="AT2560" s="100">
        <v>0.14925084221825036</v>
      </c>
      <c r="AU2560" s="108">
        <f t="shared" si="599"/>
        <v>1</v>
      </c>
    </row>
    <row r="2561" spans="1:47" hidden="1">
      <c r="A2561" s="21">
        <v>44927</v>
      </c>
      <c r="B2561" s="22" t="s">
        <v>13</v>
      </c>
      <c r="C2561" s="22" t="s">
        <v>2186</v>
      </c>
      <c r="D2561" s="22" t="s">
        <v>2487</v>
      </c>
      <c r="E2561" s="22">
        <v>1002050081</v>
      </c>
      <c r="F2561" s="23" t="s">
        <v>15</v>
      </c>
      <c r="G2561" s="22">
        <v>1070920</v>
      </c>
      <c r="H2561" s="36" t="s">
        <v>20</v>
      </c>
      <c r="I2561" s="4" t="s">
        <v>3512</v>
      </c>
      <c r="J2561" s="4" t="s">
        <v>3512</v>
      </c>
      <c r="K2561" s="24">
        <v>4591</v>
      </c>
      <c r="L2561" s="25">
        <v>4591</v>
      </c>
      <c r="M2561" s="26">
        <v>1</v>
      </c>
      <c r="N2561" s="26">
        <v>1</v>
      </c>
      <c r="O2561" s="26">
        <v>0</v>
      </c>
      <c r="P2561" s="26">
        <v>4591</v>
      </c>
      <c r="Q2561" s="26">
        <v>0</v>
      </c>
      <c r="R2561" s="27">
        <v>293933.63</v>
      </c>
      <c r="S2561" s="27">
        <v>0</v>
      </c>
      <c r="T2561" s="28">
        <v>295000</v>
      </c>
      <c r="U2561" s="27">
        <v>0</v>
      </c>
      <c r="V2561" s="29">
        <v>1</v>
      </c>
      <c r="W2561" s="26">
        <v>0</v>
      </c>
      <c r="X2561" s="30">
        <f t="shared" si="585"/>
        <v>1</v>
      </c>
      <c r="Y2561" s="31">
        <f t="shared" si="586"/>
        <v>4591</v>
      </c>
      <c r="Z2561" s="31">
        <f t="shared" si="587"/>
        <v>293933.63</v>
      </c>
      <c r="AA2561" s="31">
        <f t="shared" si="588"/>
        <v>295000</v>
      </c>
      <c r="AB2561" s="5">
        <v>1</v>
      </c>
      <c r="AC2561" s="6">
        <v>484136.87</v>
      </c>
      <c r="AD2561" s="30">
        <v>0</v>
      </c>
      <c r="AE2561" s="67">
        <f t="shared" si="589"/>
        <v>1</v>
      </c>
      <c r="AF2561" s="70">
        <f>IF(C2561=Sheet6!$E$3,Sheet6!$E$4,IF('January 2023'!C2561=Sheet6!$F$3,Sheet6!$F$4,IF('January 2023'!C2561=Sheet6!$G$3,Sheet6!$G$4,IF('January 2023'!C2561=Sheet6!$H$3,Sheet6!$H$4,IF('January 2023'!C2561=Sheet6!$I$3,Sheet6!$I$4,IF('January 2023'!C2561=Sheet6!$J$3,Sheet6!$J$4,IF('January 2023'!C2561=Sheet6!$K$3,Sheet6!$K$4,IF('January 2023'!C2561=Sheet6!$L$3,Sheet6!$L$4))))))))</f>
        <v>0.14925084221825036</v>
      </c>
      <c r="AG2561" s="74">
        <f t="shared" si="590"/>
        <v>1</v>
      </c>
      <c r="AH2561" s="71">
        <v>0.8286</v>
      </c>
      <c r="AI2561" s="72">
        <f t="shared" si="591"/>
        <v>1</v>
      </c>
      <c r="AJ2561" s="73">
        <f t="shared" si="592"/>
        <v>1</v>
      </c>
      <c r="AK2561" s="73">
        <v>0.59410548800096008</v>
      </c>
      <c r="AL2561" s="95">
        <f t="shared" si="593"/>
        <v>1</v>
      </c>
      <c r="AM2561" s="107">
        <v>0</v>
      </c>
      <c r="AN2561" s="98">
        <f t="shared" si="594"/>
        <v>0</v>
      </c>
      <c r="AO2561" s="99" t="e">
        <f>SUMIF([1]Sheet1!$AB:$AB,E2561,[1]Sheet1!$AA:$AA)</f>
        <v>#VALUE!</v>
      </c>
      <c r="AP2561" s="100">
        <f t="shared" si="595"/>
        <v>1</v>
      </c>
      <c r="AQ2561" s="97">
        <f t="shared" si="596"/>
        <v>0</v>
      </c>
      <c r="AR2561" s="100">
        <f t="shared" si="597"/>
        <v>1.0036279278420779</v>
      </c>
      <c r="AS2561" s="101">
        <f t="shared" si="598"/>
        <v>-3.6279278420778827E-3</v>
      </c>
      <c r="AT2561" s="100">
        <v>0.14925084221825036</v>
      </c>
      <c r="AU2561" s="108">
        <f t="shared" si="599"/>
        <v>1</v>
      </c>
    </row>
    <row r="2562" spans="1:47" hidden="1">
      <c r="A2562" s="21">
        <v>44927</v>
      </c>
      <c r="B2562" s="23" t="s">
        <v>13</v>
      </c>
      <c r="C2562" s="23" t="s">
        <v>2186</v>
      </c>
      <c r="D2562" s="23" t="s">
        <v>2536</v>
      </c>
      <c r="E2562" s="23">
        <v>1002050200</v>
      </c>
      <c r="F2562" s="23" t="s">
        <v>15</v>
      </c>
      <c r="G2562" s="23">
        <v>1070924</v>
      </c>
      <c r="H2562" s="37" t="s">
        <v>20</v>
      </c>
      <c r="I2562" s="4" t="s">
        <v>3512</v>
      </c>
      <c r="J2562" s="4" t="s">
        <v>3512</v>
      </c>
      <c r="K2562" s="24">
        <v>4420</v>
      </c>
      <c r="L2562" s="24">
        <v>4420</v>
      </c>
      <c r="M2562" s="29">
        <v>1</v>
      </c>
      <c r="N2562" s="29">
        <v>1</v>
      </c>
      <c r="O2562" s="29">
        <v>0</v>
      </c>
      <c r="P2562" s="29">
        <v>4420</v>
      </c>
      <c r="Q2562" s="29">
        <v>0</v>
      </c>
      <c r="R2562" s="28">
        <v>282985.55</v>
      </c>
      <c r="S2562" s="28">
        <v>0</v>
      </c>
      <c r="T2562" s="28">
        <v>282985.55</v>
      </c>
      <c r="U2562" s="28">
        <v>0</v>
      </c>
      <c r="V2562" s="29">
        <v>1</v>
      </c>
      <c r="W2562" s="29">
        <v>0</v>
      </c>
      <c r="X2562" s="32">
        <f t="shared" si="585"/>
        <v>1</v>
      </c>
      <c r="Y2562" s="33">
        <f t="shared" si="586"/>
        <v>4420</v>
      </c>
      <c r="Z2562" s="33">
        <f t="shared" si="587"/>
        <v>282985.55</v>
      </c>
      <c r="AA2562" s="33">
        <f t="shared" si="588"/>
        <v>282985.55</v>
      </c>
      <c r="AB2562" s="5">
        <v>1</v>
      </c>
      <c r="AC2562" s="6">
        <v>307873.01</v>
      </c>
      <c r="AD2562" s="32">
        <v>0</v>
      </c>
      <c r="AE2562" s="67">
        <f t="shared" si="589"/>
        <v>1</v>
      </c>
      <c r="AF2562" s="70">
        <f>IF(C2562=Sheet6!$E$3,Sheet6!$E$4,IF('January 2023'!C2562=Sheet6!$F$3,Sheet6!$F$4,IF('January 2023'!C2562=Sheet6!$G$3,Sheet6!$G$4,IF('January 2023'!C2562=Sheet6!$H$3,Sheet6!$H$4,IF('January 2023'!C2562=Sheet6!$I$3,Sheet6!$I$4,IF('January 2023'!C2562=Sheet6!$J$3,Sheet6!$J$4,IF('January 2023'!C2562=Sheet6!$K$3,Sheet6!$K$4,IF('January 2023'!C2562=Sheet6!$L$3,Sheet6!$L$4))))))))</f>
        <v>0.14925084221825036</v>
      </c>
      <c r="AG2562" s="74">
        <f t="shared" si="590"/>
        <v>1</v>
      </c>
      <c r="AH2562" s="71">
        <v>0.8286</v>
      </c>
      <c r="AI2562" s="72">
        <f t="shared" si="591"/>
        <v>1</v>
      </c>
      <c r="AJ2562" s="73">
        <f t="shared" si="592"/>
        <v>1</v>
      </c>
      <c r="AK2562" s="73">
        <v>0.59410548800096008</v>
      </c>
      <c r="AL2562" s="95">
        <f t="shared" si="593"/>
        <v>1</v>
      </c>
      <c r="AM2562" s="107">
        <v>0</v>
      </c>
      <c r="AN2562" s="98">
        <f t="shared" si="594"/>
        <v>0</v>
      </c>
      <c r="AO2562" s="99" t="e">
        <f>SUMIF([1]Sheet1!$AB:$AB,E2562,[1]Sheet1!$AA:$AA)</f>
        <v>#VALUE!</v>
      </c>
      <c r="AP2562" s="100">
        <f t="shared" si="595"/>
        <v>1</v>
      </c>
      <c r="AQ2562" s="97">
        <f t="shared" si="596"/>
        <v>0</v>
      </c>
      <c r="AR2562" s="100">
        <f t="shared" si="597"/>
        <v>1</v>
      </c>
      <c r="AS2562" s="101">
        <f t="shared" si="598"/>
        <v>0</v>
      </c>
      <c r="AT2562" s="100">
        <v>0.14925084221825036</v>
      </c>
      <c r="AU2562" s="108">
        <f t="shared" si="599"/>
        <v>1</v>
      </c>
    </row>
    <row r="2563" spans="1:47" hidden="1">
      <c r="A2563" s="21">
        <v>44927</v>
      </c>
      <c r="B2563" s="23" t="s">
        <v>13</v>
      </c>
      <c r="C2563" s="23" t="s">
        <v>2186</v>
      </c>
      <c r="D2563" s="23" t="s">
        <v>2504</v>
      </c>
      <c r="E2563" s="23">
        <v>1002050070</v>
      </c>
      <c r="F2563" s="23" t="s">
        <v>15</v>
      </c>
      <c r="G2563" s="23">
        <v>1070920</v>
      </c>
      <c r="H2563" s="37" t="s">
        <v>20</v>
      </c>
      <c r="I2563" s="4" t="s">
        <v>3512</v>
      </c>
      <c r="J2563" s="4" t="s">
        <v>3512</v>
      </c>
      <c r="K2563" s="24">
        <v>4279</v>
      </c>
      <c r="L2563" s="24">
        <v>4279</v>
      </c>
      <c r="M2563" s="29">
        <v>1</v>
      </c>
      <c r="N2563" s="29">
        <v>1</v>
      </c>
      <c r="O2563" s="29">
        <v>0</v>
      </c>
      <c r="P2563" s="29">
        <v>4279</v>
      </c>
      <c r="Q2563" s="29">
        <v>0</v>
      </c>
      <c r="R2563" s="28">
        <v>273958.18</v>
      </c>
      <c r="S2563" s="28">
        <v>0</v>
      </c>
      <c r="T2563" s="28">
        <v>273958.18</v>
      </c>
      <c r="U2563" s="28">
        <v>0</v>
      </c>
      <c r="V2563" s="29">
        <v>1</v>
      </c>
      <c r="W2563" s="29">
        <v>0</v>
      </c>
      <c r="X2563" s="32">
        <f t="shared" si="585"/>
        <v>1</v>
      </c>
      <c r="Y2563" s="33">
        <f t="shared" si="586"/>
        <v>4279</v>
      </c>
      <c r="Z2563" s="33">
        <f t="shared" si="587"/>
        <v>273958.18</v>
      </c>
      <c r="AA2563" s="33">
        <f t="shared" si="588"/>
        <v>273958.18</v>
      </c>
      <c r="AB2563" s="5">
        <v>1</v>
      </c>
      <c r="AC2563" s="6">
        <v>383304.15</v>
      </c>
      <c r="AD2563" s="32">
        <v>0</v>
      </c>
      <c r="AE2563" s="67">
        <f t="shared" si="589"/>
        <v>1</v>
      </c>
      <c r="AF2563" s="70">
        <f>IF(C2563=Sheet6!$E$3,Sheet6!$E$4,IF('January 2023'!C2563=Sheet6!$F$3,Sheet6!$F$4,IF('January 2023'!C2563=Sheet6!$G$3,Sheet6!$G$4,IF('January 2023'!C2563=Sheet6!$H$3,Sheet6!$H$4,IF('January 2023'!C2563=Sheet6!$I$3,Sheet6!$I$4,IF('January 2023'!C2563=Sheet6!$J$3,Sheet6!$J$4,IF('January 2023'!C2563=Sheet6!$K$3,Sheet6!$K$4,IF('January 2023'!C2563=Sheet6!$L$3,Sheet6!$L$4))))))))</f>
        <v>0.14925084221825036</v>
      </c>
      <c r="AG2563" s="74">
        <f t="shared" si="590"/>
        <v>1</v>
      </c>
      <c r="AH2563" s="71">
        <v>0.8286</v>
      </c>
      <c r="AI2563" s="72">
        <f t="shared" si="591"/>
        <v>1</v>
      </c>
      <c r="AJ2563" s="73">
        <f t="shared" si="592"/>
        <v>1</v>
      </c>
      <c r="AK2563" s="73">
        <v>0.59410548800096008</v>
      </c>
      <c r="AL2563" s="95">
        <f t="shared" si="593"/>
        <v>1</v>
      </c>
      <c r="AM2563" s="107">
        <v>0</v>
      </c>
      <c r="AN2563" s="98">
        <f t="shared" si="594"/>
        <v>0</v>
      </c>
      <c r="AO2563" s="99" t="e">
        <f>SUMIF([1]Sheet1!$AB:$AB,E2563,[1]Sheet1!$AA:$AA)</f>
        <v>#VALUE!</v>
      </c>
      <c r="AP2563" s="100">
        <f t="shared" si="595"/>
        <v>1</v>
      </c>
      <c r="AQ2563" s="97">
        <f t="shared" si="596"/>
        <v>0</v>
      </c>
      <c r="AR2563" s="100">
        <f t="shared" si="597"/>
        <v>1</v>
      </c>
      <c r="AS2563" s="101">
        <f t="shared" si="598"/>
        <v>0</v>
      </c>
      <c r="AT2563" s="100">
        <v>0.14925084221825036</v>
      </c>
      <c r="AU2563" s="108">
        <f t="shared" si="599"/>
        <v>1</v>
      </c>
    </row>
    <row r="2564" spans="1:47" hidden="1">
      <c r="A2564" s="21">
        <v>44927</v>
      </c>
      <c r="B2564" s="23" t="s">
        <v>13</v>
      </c>
      <c r="C2564" s="23" t="s">
        <v>2186</v>
      </c>
      <c r="D2564" s="23" t="s">
        <v>2499</v>
      </c>
      <c r="E2564" s="23">
        <v>1002050117</v>
      </c>
      <c r="F2564" s="23" t="s">
        <v>15</v>
      </c>
      <c r="G2564" s="23">
        <v>1070920</v>
      </c>
      <c r="H2564" s="37" t="s">
        <v>20</v>
      </c>
      <c r="I2564" s="4" t="s">
        <v>3512</v>
      </c>
      <c r="J2564" s="4" t="s">
        <v>3512</v>
      </c>
      <c r="K2564" s="24">
        <v>4143</v>
      </c>
      <c r="L2564" s="24">
        <v>4143</v>
      </c>
      <c r="M2564" s="29">
        <v>1</v>
      </c>
      <c r="N2564" s="29">
        <v>1</v>
      </c>
      <c r="O2564" s="29">
        <v>0</v>
      </c>
      <c r="P2564" s="29">
        <v>4143</v>
      </c>
      <c r="Q2564" s="29">
        <v>0</v>
      </c>
      <c r="R2564" s="28">
        <v>265250.93</v>
      </c>
      <c r="S2564" s="28">
        <v>0</v>
      </c>
      <c r="T2564" s="28">
        <v>632148.07999999996</v>
      </c>
      <c r="U2564" s="28">
        <v>0</v>
      </c>
      <c r="V2564" s="29">
        <v>1</v>
      </c>
      <c r="W2564" s="29">
        <v>0</v>
      </c>
      <c r="X2564" s="32">
        <f t="shared" ref="X2564:X2627" si="600">IFERROR(SUM(M2564,O2564),"")</f>
        <v>1</v>
      </c>
      <c r="Y2564" s="33">
        <f t="shared" ref="Y2564:Y2627" si="601">IFERROR(SUM(P2564:Q2564),"")</f>
        <v>4143</v>
      </c>
      <c r="Z2564" s="33">
        <f t="shared" ref="Z2564:Z2627" si="602">IFERROR(SUM(R2564:S2564),"")</f>
        <v>265250.93</v>
      </c>
      <c r="AA2564" s="33">
        <f t="shared" ref="AA2564:AA2627" si="603">IFERROR(SUM(T2564:U2564),"")</f>
        <v>632148.07999999996</v>
      </c>
      <c r="AB2564" s="5">
        <v>1</v>
      </c>
      <c r="AC2564" s="6">
        <v>569123.43000000005</v>
      </c>
      <c r="AD2564" s="32">
        <v>0</v>
      </c>
      <c r="AE2564" s="67">
        <f t="shared" si="589"/>
        <v>1</v>
      </c>
      <c r="AF2564" s="70">
        <f>IF(C2564=Sheet6!$E$3,Sheet6!$E$4,IF('January 2023'!C2564=Sheet6!$F$3,Sheet6!$F$4,IF('January 2023'!C2564=Sheet6!$G$3,Sheet6!$G$4,IF('January 2023'!C2564=Sheet6!$H$3,Sheet6!$H$4,IF('January 2023'!C2564=Sheet6!$I$3,Sheet6!$I$4,IF('January 2023'!C2564=Sheet6!$J$3,Sheet6!$J$4,IF('January 2023'!C2564=Sheet6!$K$3,Sheet6!$K$4,IF('January 2023'!C2564=Sheet6!$L$3,Sheet6!$L$4))))))))</f>
        <v>0.14925084221825036</v>
      </c>
      <c r="AG2564" s="74">
        <f t="shared" si="590"/>
        <v>1</v>
      </c>
      <c r="AH2564" s="71">
        <v>0.8286</v>
      </c>
      <c r="AI2564" s="72">
        <f t="shared" si="591"/>
        <v>1</v>
      </c>
      <c r="AJ2564" s="73">
        <f t="shared" si="592"/>
        <v>1</v>
      </c>
      <c r="AK2564" s="73">
        <v>0.59410548800096008</v>
      </c>
      <c r="AL2564" s="95">
        <f t="shared" si="593"/>
        <v>1</v>
      </c>
      <c r="AM2564" s="107">
        <v>0</v>
      </c>
      <c r="AN2564" s="98">
        <f t="shared" si="594"/>
        <v>0</v>
      </c>
      <c r="AO2564" s="99" t="e">
        <f>SUMIF([1]Sheet1!$AB:$AB,E2564,[1]Sheet1!$AA:$AA)</f>
        <v>#VALUE!</v>
      </c>
      <c r="AP2564" s="100">
        <f t="shared" si="595"/>
        <v>1</v>
      </c>
      <c r="AQ2564" s="97">
        <f t="shared" si="596"/>
        <v>0</v>
      </c>
      <c r="AR2564" s="100">
        <f t="shared" si="597"/>
        <v>2.383207779893552</v>
      </c>
      <c r="AS2564" s="101">
        <f t="shared" si="598"/>
        <v>-1.383207779893552</v>
      </c>
      <c r="AT2564" s="100">
        <v>0.14925084221825036</v>
      </c>
      <c r="AU2564" s="108">
        <f t="shared" si="599"/>
        <v>1</v>
      </c>
    </row>
    <row r="2565" spans="1:47" hidden="1">
      <c r="A2565" s="21">
        <v>44927</v>
      </c>
      <c r="B2565" s="22" t="s">
        <v>13</v>
      </c>
      <c r="C2565" s="22" t="s">
        <v>2186</v>
      </c>
      <c r="D2565" s="22" t="s">
        <v>2507</v>
      </c>
      <c r="E2565" s="22">
        <v>1002050543</v>
      </c>
      <c r="F2565" s="23" t="s">
        <v>15</v>
      </c>
      <c r="G2565" s="22">
        <v>1070920</v>
      </c>
      <c r="H2565" s="36" t="s">
        <v>20</v>
      </c>
      <c r="I2565" s="4" t="s">
        <v>3512</v>
      </c>
      <c r="J2565" s="4" t="s">
        <v>3512</v>
      </c>
      <c r="K2565" s="24">
        <v>4126</v>
      </c>
      <c r="L2565" s="25">
        <v>4126</v>
      </c>
      <c r="M2565" s="26">
        <v>1</v>
      </c>
      <c r="N2565" s="26">
        <v>1</v>
      </c>
      <c r="O2565" s="26">
        <v>0</v>
      </c>
      <c r="P2565" s="26">
        <v>4126</v>
      </c>
      <c r="Q2565" s="26">
        <v>0</v>
      </c>
      <c r="R2565" s="27">
        <v>264162.53000000003</v>
      </c>
      <c r="S2565" s="27">
        <v>0</v>
      </c>
      <c r="T2565" s="28">
        <v>280188</v>
      </c>
      <c r="U2565" s="27">
        <v>0</v>
      </c>
      <c r="V2565" s="29">
        <v>1</v>
      </c>
      <c r="W2565" s="26">
        <v>0</v>
      </c>
      <c r="X2565" s="30">
        <f t="shared" si="600"/>
        <v>1</v>
      </c>
      <c r="Y2565" s="31">
        <f t="shared" si="601"/>
        <v>4126</v>
      </c>
      <c r="Z2565" s="31">
        <f t="shared" si="602"/>
        <v>264162.53000000003</v>
      </c>
      <c r="AA2565" s="31">
        <f t="shared" si="603"/>
        <v>280188</v>
      </c>
      <c r="AB2565" s="5">
        <v>1</v>
      </c>
      <c r="AC2565" s="6">
        <v>526214.05000000005</v>
      </c>
      <c r="AD2565" s="30">
        <v>0</v>
      </c>
      <c r="AE2565" s="67">
        <f t="shared" ref="AE2565:AE2628" si="604">IFERROR((AB2565/X2565),"")</f>
        <v>1</v>
      </c>
      <c r="AF2565" s="70">
        <f>IF(C2565=Sheet6!$E$3,Sheet6!$E$4,IF('January 2023'!C2565=Sheet6!$F$3,Sheet6!$F$4,IF('January 2023'!C2565=Sheet6!$G$3,Sheet6!$G$4,IF('January 2023'!C2565=Sheet6!$H$3,Sheet6!$H$4,IF('January 2023'!C2565=Sheet6!$I$3,Sheet6!$I$4,IF('January 2023'!C2565=Sheet6!$J$3,Sheet6!$J$4,IF('January 2023'!C2565=Sheet6!$K$3,Sheet6!$K$4,IF('January 2023'!C2565=Sheet6!$L$3,Sheet6!$L$4))))))))</f>
        <v>0.14925084221825036</v>
      </c>
      <c r="AG2565" s="74">
        <f t="shared" ref="AG2565:AG2628" si="605">IFERROR(Y2565/L2565,0)</f>
        <v>1</v>
      </c>
      <c r="AH2565" s="71">
        <v>0.8286</v>
      </c>
      <c r="AI2565" s="72">
        <f t="shared" ref="AI2565:AI2628" si="606">IF(AG2565&gt;AH2565,1,0)</f>
        <v>1</v>
      </c>
      <c r="AJ2565" s="73">
        <f t="shared" ref="AJ2565:AJ2628" si="607">IFERROR(AB2565/X2565,0)</f>
        <v>1</v>
      </c>
      <c r="AK2565" s="73">
        <v>0.59410548800096008</v>
      </c>
      <c r="AL2565" s="95">
        <f t="shared" ref="AL2565:AL2628" si="608">IF(AJ2565&gt;=AK2565,1,0)</f>
        <v>1</v>
      </c>
      <c r="AM2565" s="107">
        <v>0</v>
      </c>
      <c r="AN2565" s="98">
        <f t="shared" ref="AN2565:AN2628" si="609">IF(((AH2565*L2565)-(AG2565*L2565))&lt;0,0,((AH2565*L2565)-(AG2565*L2565)))</f>
        <v>0</v>
      </c>
      <c r="AO2565" s="99" t="e">
        <f>SUMIF([1]Sheet1!$AB:$AB,E2565,[1]Sheet1!$AA:$AA)</f>
        <v>#VALUE!</v>
      </c>
      <c r="AP2565" s="100">
        <f t="shared" ref="AP2565:AP2628" si="610">IF(AN2565=0,100%,IFERROR((AO2565/AN2565),""))</f>
        <v>1</v>
      </c>
      <c r="AQ2565" s="97">
        <f t="shared" ref="AQ2565:AQ2628" si="611">IF(AND(AN2565&gt;0,AP2565&gt;=100%),1,0)</f>
        <v>0</v>
      </c>
      <c r="AR2565" s="100">
        <f t="shared" ref="AR2565:AR2628" si="612">IFERROR(AA2565/Z2565,0)</f>
        <v>1.0606651897224031</v>
      </c>
      <c r="AS2565" s="101">
        <f t="shared" ref="AS2565:AS2628" si="613">1-(AR2565*AG2565)</f>
        <v>-6.066518972240309E-2</v>
      </c>
      <c r="AT2565" s="100">
        <v>0.14925084221825036</v>
      </c>
      <c r="AU2565" s="108">
        <f t="shared" ref="AU2565:AU2628" si="614">IF(AS2565&lt;=AT2565,1,0)</f>
        <v>1</v>
      </c>
    </row>
    <row r="2566" spans="1:47" hidden="1">
      <c r="A2566" s="21">
        <v>44927</v>
      </c>
      <c r="B2566" s="23" t="s">
        <v>13</v>
      </c>
      <c r="C2566" s="23" t="s">
        <v>2186</v>
      </c>
      <c r="D2566" s="23" t="s">
        <v>2509</v>
      </c>
      <c r="E2566" s="23">
        <v>1002050251</v>
      </c>
      <c r="F2566" s="23" t="s">
        <v>15</v>
      </c>
      <c r="G2566" s="23">
        <v>1070920</v>
      </c>
      <c r="H2566" s="37" t="s">
        <v>20</v>
      </c>
      <c r="I2566" s="4" t="s">
        <v>3512</v>
      </c>
      <c r="J2566" s="4" t="s">
        <v>3512</v>
      </c>
      <c r="K2566" s="24">
        <v>4124</v>
      </c>
      <c r="L2566" s="24">
        <v>4124</v>
      </c>
      <c r="M2566" s="29">
        <v>1</v>
      </c>
      <c r="N2566" s="29">
        <v>1</v>
      </c>
      <c r="O2566" s="29">
        <v>0</v>
      </c>
      <c r="P2566" s="29">
        <v>4124</v>
      </c>
      <c r="Q2566" s="29">
        <v>0</v>
      </c>
      <c r="R2566" s="28">
        <v>264034.48</v>
      </c>
      <c r="S2566" s="28">
        <v>0</v>
      </c>
      <c r="T2566" s="28">
        <v>264034.48</v>
      </c>
      <c r="U2566" s="28">
        <v>0</v>
      </c>
      <c r="V2566" s="29">
        <v>1</v>
      </c>
      <c r="W2566" s="29">
        <v>0</v>
      </c>
      <c r="X2566" s="32">
        <f t="shared" si="600"/>
        <v>1</v>
      </c>
      <c r="Y2566" s="33">
        <f t="shared" si="601"/>
        <v>4124</v>
      </c>
      <c r="Z2566" s="33">
        <f t="shared" si="602"/>
        <v>264034.48</v>
      </c>
      <c r="AA2566" s="33">
        <f t="shared" si="603"/>
        <v>264034.48</v>
      </c>
      <c r="AB2566" s="5">
        <v>1</v>
      </c>
      <c r="AC2566" s="6">
        <v>369282.66</v>
      </c>
      <c r="AD2566" s="32">
        <v>0</v>
      </c>
      <c r="AE2566" s="67">
        <f t="shared" si="604"/>
        <v>1</v>
      </c>
      <c r="AF2566" s="70">
        <f>IF(C2566=Sheet6!$E$3,Sheet6!$E$4,IF('January 2023'!C2566=Sheet6!$F$3,Sheet6!$F$4,IF('January 2023'!C2566=Sheet6!$G$3,Sheet6!$G$4,IF('January 2023'!C2566=Sheet6!$H$3,Sheet6!$H$4,IF('January 2023'!C2566=Sheet6!$I$3,Sheet6!$I$4,IF('January 2023'!C2566=Sheet6!$J$3,Sheet6!$J$4,IF('January 2023'!C2566=Sheet6!$K$3,Sheet6!$K$4,IF('January 2023'!C2566=Sheet6!$L$3,Sheet6!$L$4))))))))</f>
        <v>0.14925084221825036</v>
      </c>
      <c r="AG2566" s="74">
        <f t="shared" si="605"/>
        <v>1</v>
      </c>
      <c r="AH2566" s="71">
        <v>0.8286</v>
      </c>
      <c r="AI2566" s="72">
        <f t="shared" si="606"/>
        <v>1</v>
      </c>
      <c r="AJ2566" s="73">
        <f t="shared" si="607"/>
        <v>1</v>
      </c>
      <c r="AK2566" s="73">
        <v>0.59410548800096008</v>
      </c>
      <c r="AL2566" s="95">
        <f t="shared" si="608"/>
        <v>1</v>
      </c>
      <c r="AM2566" s="107">
        <v>0</v>
      </c>
      <c r="AN2566" s="98">
        <f t="shared" si="609"/>
        <v>0</v>
      </c>
      <c r="AO2566" s="99" t="e">
        <f>SUMIF([1]Sheet1!$AB:$AB,E2566,[1]Sheet1!$AA:$AA)</f>
        <v>#VALUE!</v>
      </c>
      <c r="AP2566" s="100">
        <f t="shared" si="610"/>
        <v>1</v>
      </c>
      <c r="AQ2566" s="97">
        <f t="shared" si="611"/>
        <v>0</v>
      </c>
      <c r="AR2566" s="100">
        <f t="shared" si="612"/>
        <v>1</v>
      </c>
      <c r="AS2566" s="101">
        <f t="shared" si="613"/>
        <v>0</v>
      </c>
      <c r="AT2566" s="100">
        <v>0.14925084221825036</v>
      </c>
      <c r="AU2566" s="108">
        <f t="shared" si="614"/>
        <v>1</v>
      </c>
    </row>
    <row r="2567" spans="1:47" hidden="1">
      <c r="A2567" s="21">
        <v>44927</v>
      </c>
      <c r="B2567" s="23" t="s">
        <v>13</v>
      </c>
      <c r="C2567" s="23" t="s">
        <v>2186</v>
      </c>
      <c r="D2567" s="23" t="s">
        <v>2500</v>
      </c>
      <c r="E2567" s="23">
        <v>1002050681</v>
      </c>
      <c r="F2567" s="23" t="s">
        <v>15</v>
      </c>
      <c r="G2567" s="23">
        <v>1079209</v>
      </c>
      <c r="H2567" s="37" t="s">
        <v>20</v>
      </c>
      <c r="I2567" s="4" t="s">
        <v>3512</v>
      </c>
      <c r="J2567" s="4" t="s">
        <v>3512</v>
      </c>
      <c r="K2567" s="24">
        <v>4120</v>
      </c>
      <c r="L2567" s="24">
        <v>4120</v>
      </c>
      <c r="M2567" s="29">
        <v>1</v>
      </c>
      <c r="N2567" s="29">
        <v>0</v>
      </c>
      <c r="O2567" s="29">
        <v>0</v>
      </c>
      <c r="P2567" s="29">
        <v>4120</v>
      </c>
      <c r="Q2567" s="29">
        <v>0</v>
      </c>
      <c r="R2567" s="28">
        <v>263778.38</v>
      </c>
      <c r="S2567" s="28">
        <v>0</v>
      </c>
      <c r="T2567" s="28">
        <v>381093.97</v>
      </c>
      <c r="U2567" s="28">
        <v>0</v>
      </c>
      <c r="V2567" s="29">
        <v>1</v>
      </c>
      <c r="W2567" s="29">
        <v>0</v>
      </c>
      <c r="X2567" s="32">
        <f t="shared" si="600"/>
        <v>1</v>
      </c>
      <c r="Y2567" s="33">
        <f t="shared" si="601"/>
        <v>4120</v>
      </c>
      <c r="Z2567" s="33">
        <f t="shared" si="602"/>
        <v>263778.38</v>
      </c>
      <c r="AA2567" s="33">
        <f t="shared" si="603"/>
        <v>381093.97</v>
      </c>
      <c r="AB2567" s="5">
        <v>1</v>
      </c>
      <c r="AC2567" s="6">
        <v>322419.38</v>
      </c>
      <c r="AD2567" s="32">
        <v>0</v>
      </c>
      <c r="AE2567" s="67">
        <f t="shared" si="604"/>
        <v>1</v>
      </c>
      <c r="AF2567" s="70">
        <f>IF(C2567=Sheet6!$E$3,Sheet6!$E$4,IF('January 2023'!C2567=Sheet6!$F$3,Sheet6!$F$4,IF('January 2023'!C2567=Sheet6!$G$3,Sheet6!$G$4,IF('January 2023'!C2567=Sheet6!$H$3,Sheet6!$H$4,IF('January 2023'!C2567=Sheet6!$I$3,Sheet6!$I$4,IF('January 2023'!C2567=Sheet6!$J$3,Sheet6!$J$4,IF('January 2023'!C2567=Sheet6!$K$3,Sheet6!$K$4,IF('January 2023'!C2567=Sheet6!$L$3,Sheet6!$L$4))))))))</f>
        <v>0.14925084221825036</v>
      </c>
      <c r="AG2567" s="74">
        <f t="shared" si="605"/>
        <v>1</v>
      </c>
      <c r="AH2567" s="71">
        <v>0.8286</v>
      </c>
      <c r="AI2567" s="72">
        <f t="shared" si="606"/>
        <v>1</v>
      </c>
      <c r="AJ2567" s="73">
        <f t="shared" si="607"/>
        <v>1</v>
      </c>
      <c r="AK2567" s="73">
        <v>0.59410548800096008</v>
      </c>
      <c r="AL2567" s="95">
        <f t="shared" si="608"/>
        <v>1</v>
      </c>
      <c r="AM2567" s="107">
        <v>0</v>
      </c>
      <c r="AN2567" s="98">
        <f t="shared" si="609"/>
        <v>0</v>
      </c>
      <c r="AO2567" s="99" t="e">
        <f>SUMIF([1]Sheet1!$AB:$AB,E2567,[1]Sheet1!$AA:$AA)</f>
        <v>#VALUE!</v>
      </c>
      <c r="AP2567" s="100">
        <f t="shared" si="610"/>
        <v>1</v>
      </c>
      <c r="AQ2567" s="97">
        <f t="shared" si="611"/>
        <v>0</v>
      </c>
      <c r="AR2567" s="100">
        <f t="shared" si="612"/>
        <v>1.4447505894910719</v>
      </c>
      <c r="AS2567" s="101">
        <f t="shared" si="613"/>
        <v>-0.44475058949107193</v>
      </c>
      <c r="AT2567" s="100">
        <v>0.14925084221825036</v>
      </c>
      <c r="AU2567" s="108">
        <f t="shared" si="614"/>
        <v>1</v>
      </c>
    </row>
    <row r="2568" spans="1:47" hidden="1">
      <c r="A2568" s="21">
        <v>44927</v>
      </c>
      <c r="B2568" s="23" t="s">
        <v>13</v>
      </c>
      <c r="C2568" s="23" t="s">
        <v>2186</v>
      </c>
      <c r="D2568" s="23" t="s">
        <v>2516</v>
      </c>
      <c r="E2568" s="23">
        <v>1002050086</v>
      </c>
      <c r="F2568" s="23" t="s">
        <v>15</v>
      </c>
      <c r="G2568" s="23">
        <v>1070920</v>
      </c>
      <c r="H2568" s="37" t="s">
        <v>20</v>
      </c>
      <c r="I2568" s="4" t="s">
        <v>3512</v>
      </c>
      <c r="J2568" s="4" t="s">
        <v>3512</v>
      </c>
      <c r="K2568" s="24">
        <v>4091</v>
      </c>
      <c r="L2568" s="24">
        <v>4091</v>
      </c>
      <c r="M2568" s="29">
        <v>1</v>
      </c>
      <c r="N2568" s="29">
        <v>1</v>
      </c>
      <c r="O2568" s="29">
        <v>0</v>
      </c>
      <c r="P2568" s="29">
        <v>4091</v>
      </c>
      <c r="Q2568" s="29">
        <v>0</v>
      </c>
      <c r="R2568" s="28">
        <v>261921.68999999997</v>
      </c>
      <c r="S2568" s="28">
        <v>0</v>
      </c>
      <c r="T2568" s="28">
        <v>261921.69</v>
      </c>
      <c r="U2568" s="28">
        <v>0</v>
      </c>
      <c r="V2568" s="29">
        <v>1</v>
      </c>
      <c r="W2568" s="29">
        <v>0</v>
      </c>
      <c r="X2568" s="32">
        <f t="shared" si="600"/>
        <v>1</v>
      </c>
      <c r="Y2568" s="33">
        <f t="shared" si="601"/>
        <v>4091</v>
      </c>
      <c r="Z2568" s="33">
        <f t="shared" si="602"/>
        <v>261921.68999999997</v>
      </c>
      <c r="AA2568" s="33">
        <f t="shared" si="603"/>
        <v>261921.69</v>
      </c>
      <c r="AB2568" s="5">
        <v>1</v>
      </c>
      <c r="AC2568" s="6">
        <v>419070.21</v>
      </c>
      <c r="AD2568" s="32">
        <v>0</v>
      </c>
      <c r="AE2568" s="67">
        <f t="shared" si="604"/>
        <v>1</v>
      </c>
      <c r="AF2568" s="70">
        <f>IF(C2568=Sheet6!$E$3,Sheet6!$E$4,IF('January 2023'!C2568=Sheet6!$F$3,Sheet6!$F$4,IF('January 2023'!C2568=Sheet6!$G$3,Sheet6!$G$4,IF('January 2023'!C2568=Sheet6!$H$3,Sheet6!$H$4,IF('January 2023'!C2568=Sheet6!$I$3,Sheet6!$I$4,IF('January 2023'!C2568=Sheet6!$J$3,Sheet6!$J$4,IF('January 2023'!C2568=Sheet6!$K$3,Sheet6!$K$4,IF('January 2023'!C2568=Sheet6!$L$3,Sheet6!$L$4))))))))</f>
        <v>0.14925084221825036</v>
      </c>
      <c r="AG2568" s="74">
        <f t="shared" si="605"/>
        <v>1</v>
      </c>
      <c r="AH2568" s="71">
        <v>0.8286</v>
      </c>
      <c r="AI2568" s="72">
        <f t="shared" si="606"/>
        <v>1</v>
      </c>
      <c r="AJ2568" s="73">
        <f t="shared" si="607"/>
        <v>1</v>
      </c>
      <c r="AK2568" s="73">
        <v>0.59410548800096008</v>
      </c>
      <c r="AL2568" s="95">
        <f t="shared" si="608"/>
        <v>1</v>
      </c>
      <c r="AM2568" s="107">
        <v>0</v>
      </c>
      <c r="AN2568" s="98">
        <f t="shared" si="609"/>
        <v>0</v>
      </c>
      <c r="AO2568" s="99" t="e">
        <f>SUMIF([1]Sheet1!$AB:$AB,E2568,[1]Sheet1!$AA:$AA)</f>
        <v>#VALUE!</v>
      </c>
      <c r="AP2568" s="100">
        <f t="shared" si="610"/>
        <v>1</v>
      </c>
      <c r="AQ2568" s="97">
        <f t="shared" si="611"/>
        <v>0</v>
      </c>
      <c r="AR2568" s="100">
        <f t="shared" si="612"/>
        <v>1.0000000000000002</v>
      </c>
      <c r="AS2568" s="101">
        <f t="shared" si="613"/>
        <v>0</v>
      </c>
      <c r="AT2568" s="100">
        <v>0.14925084221825036</v>
      </c>
      <c r="AU2568" s="108">
        <f t="shared" si="614"/>
        <v>1</v>
      </c>
    </row>
    <row r="2569" spans="1:47" hidden="1">
      <c r="A2569" s="21">
        <v>44927</v>
      </c>
      <c r="B2569" s="22" t="s">
        <v>13</v>
      </c>
      <c r="C2569" s="22" t="s">
        <v>2186</v>
      </c>
      <c r="D2569" s="22" t="s">
        <v>2555</v>
      </c>
      <c r="E2569" s="22">
        <v>1004670542</v>
      </c>
      <c r="F2569" s="23" t="s">
        <v>15</v>
      </c>
      <c r="G2569" s="22">
        <v>1070924</v>
      </c>
      <c r="H2569" s="36" t="s">
        <v>20</v>
      </c>
      <c r="I2569" s="4" t="s">
        <v>3512</v>
      </c>
      <c r="J2569" s="4" t="s">
        <v>3512</v>
      </c>
      <c r="K2569" s="24">
        <v>4017</v>
      </c>
      <c r="L2569" s="25">
        <v>4017</v>
      </c>
      <c r="M2569" s="26">
        <v>1</v>
      </c>
      <c r="N2569" s="26">
        <v>1</v>
      </c>
      <c r="O2569" s="26">
        <v>0</v>
      </c>
      <c r="P2569" s="26">
        <v>4017</v>
      </c>
      <c r="Q2569" s="26">
        <v>0</v>
      </c>
      <c r="R2569" s="27">
        <v>257183.91999999998</v>
      </c>
      <c r="S2569" s="27">
        <v>0</v>
      </c>
      <c r="T2569" s="28">
        <v>257400</v>
      </c>
      <c r="U2569" s="27">
        <v>0</v>
      </c>
      <c r="V2569" s="29">
        <v>1</v>
      </c>
      <c r="W2569" s="26">
        <v>0</v>
      </c>
      <c r="X2569" s="30">
        <f t="shared" si="600"/>
        <v>1</v>
      </c>
      <c r="Y2569" s="31">
        <f t="shared" si="601"/>
        <v>4017</v>
      </c>
      <c r="Z2569" s="31">
        <f t="shared" si="602"/>
        <v>257183.91999999998</v>
      </c>
      <c r="AA2569" s="31">
        <f t="shared" si="603"/>
        <v>257400</v>
      </c>
      <c r="AB2569" s="5">
        <v>1</v>
      </c>
      <c r="AC2569" s="6">
        <v>259267.32</v>
      </c>
      <c r="AD2569" s="30">
        <v>0</v>
      </c>
      <c r="AE2569" s="67">
        <f t="shared" si="604"/>
        <v>1</v>
      </c>
      <c r="AF2569" s="70">
        <f>IF(C2569=Sheet6!$E$3,Sheet6!$E$4,IF('January 2023'!C2569=Sheet6!$F$3,Sheet6!$F$4,IF('January 2023'!C2569=Sheet6!$G$3,Sheet6!$G$4,IF('January 2023'!C2569=Sheet6!$H$3,Sheet6!$H$4,IF('January 2023'!C2569=Sheet6!$I$3,Sheet6!$I$4,IF('January 2023'!C2569=Sheet6!$J$3,Sheet6!$J$4,IF('January 2023'!C2569=Sheet6!$K$3,Sheet6!$K$4,IF('January 2023'!C2569=Sheet6!$L$3,Sheet6!$L$4))))))))</f>
        <v>0.14925084221825036</v>
      </c>
      <c r="AG2569" s="74">
        <f t="shared" si="605"/>
        <v>1</v>
      </c>
      <c r="AH2569" s="71">
        <v>0.8286</v>
      </c>
      <c r="AI2569" s="72">
        <f t="shared" si="606"/>
        <v>1</v>
      </c>
      <c r="AJ2569" s="73">
        <f t="shared" si="607"/>
        <v>1</v>
      </c>
      <c r="AK2569" s="73">
        <v>0.59410548800096008</v>
      </c>
      <c r="AL2569" s="95">
        <f t="shared" si="608"/>
        <v>1</v>
      </c>
      <c r="AM2569" s="107">
        <v>0</v>
      </c>
      <c r="AN2569" s="98">
        <f t="shared" si="609"/>
        <v>0</v>
      </c>
      <c r="AO2569" s="99" t="e">
        <f>SUMIF([1]Sheet1!$AB:$AB,E2569,[1]Sheet1!$AA:$AA)</f>
        <v>#VALUE!</v>
      </c>
      <c r="AP2569" s="100">
        <f t="shared" si="610"/>
        <v>1</v>
      </c>
      <c r="AQ2569" s="97">
        <f t="shared" si="611"/>
        <v>0</v>
      </c>
      <c r="AR2569" s="100">
        <f t="shared" si="612"/>
        <v>1.0008401769441886</v>
      </c>
      <c r="AS2569" s="101">
        <f t="shared" si="613"/>
        <v>-8.4017694418858646E-4</v>
      </c>
      <c r="AT2569" s="100">
        <v>0.14925084221825036</v>
      </c>
      <c r="AU2569" s="108">
        <f t="shared" si="614"/>
        <v>1</v>
      </c>
    </row>
    <row r="2570" spans="1:47" hidden="1">
      <c r="A2570" s="21">
        <v>44927</v>
      </c>
      <c r="B2570" s="23" t="s">
        <v>13</v>
      </c>
      <c r="C2570" s="23" t="s">
        <v>2186</v>
      </c>
      <c r="D2570" s="23" t="s">
        <v>2452</v>
      </c>
      <c r="E2570" s="23">
        <v>1002050055</v>
      </c>
      <c r="F2570" s="23" t="s">
        <v>15</v>
      </c>
      <c r="G2570" s="23">
        <v>1079209</v>
      </c>
      <c r="H2570" s="37" t="s">
        <v>20</v>
      </c>
      <c r="I2570" s="4" t="s">
        <v>3512</v>
      </c>
      <c r="J2570" s="4" t="s">
        <v>3512</v>
      </c>
      <c r="K2570" s="24">
        <v>3704</v>
      </c>
      <c r="L2570" s="24">
        <v>3704</v>
      </c>
      <c r="M2570" s="29">
        <v>1</v>
      </c>
      <c r="N2570" s="29">
        <v>1</v>
      </c>
      <c r="O2570" s="29">
        <v>0</v>
      </c>
      <c r="P2570" s="29">
        <v>3704</v>
      </c>
      <c r="Q2570" s="29">
        <v>0</v>
      </c>
      <c r="R2570" s="28">
        <v>237144.45</v>
      </c>
      <c r="S2570" s="28">
        <v>0</v>
      </c>
      <c r="T2570" s="28">
        <v>255000</v>
      </c>
      <c r="U2570" s="28">
        <v>0</v>
      </c>
      <c r="V2570" s="29">
        <v>1</v>
      </c>
      <c r="W2570" s="29">
        <v>0</v>
      </c>
      <c r="X2570" s="32">
        <f t="shared" si="600"/>
        <v>1</v>
      </c>
      <c r="Y2570" s="33">
        <f t="shared" si="601"/>
        <v>3704</v>
      </c>
      <c r="Z2570" s="33">
        <f t="shared" si="602"/>
        <v>237144.45</v>
      </c>
      <c r="AA2570" s="33">
        <f t="shared" si="603"/>
        <v>255000</v>
      </c>
      <c r="AB2570" s="5">
        <v>1</v>
      </c>
      <c r="AC2570" s="6">
        <v>197029.51</v>
      </c>
      <c r="AD2570" s="32">
        <v>0</v>
      </c>
      <c r="AE2570" s="67">
        <f t="shared" si="604"/>
        <v>1</v>
      </c>
      <c r="AF2570" s="70">
        <f>IF(C2570=Sheet6!$E$3,Sheet6!$E$4,IF('January 2023'!C2570=Sheet6!$F$3,Sheet6!$F$4,IF('January 2023'!C2570=Sheet6!$G$3,Sheet6!$G$4,IF('January 2023'!C2570=Sheet6!$H$3,Sheet6!$H$4,IF('January 2023'!C2570=Sheet6!$I$3,Sheet6!$I$4,IF('January 2023'!C2570=Sheet6!$J$3,Sheet6!$J$4,IF('January 2023'!C2570=Sheet6!$K$3,Sheet6!$K$4,IF('January 2023'!C2570=Sheet6!$L$3,Sheet6!$L$4))))))))</f>
        <v>0.14925084221825036</v>
      </c>
      <c r="AG2570" s="74">
        <f t="shared" si="605"/>
        <v>1</v>
      </c>
      <c r="AH2570" s="71">
        <v>0.8286</v>
      </c>
      <c r="AI2570" s="72">
        <f t="shared" si="606"/>
        <v>1</v>
      </c>
      <c r="AJ2570" s="73">
        <f t="shared" si="607"/>
        <v>1</v>
      </c>
      <c r="AK2570" s="73">
        <v>0.59410548800096008</v>
      </c>
      <c r="AL2570" s="95">
        <f t="shared" si="608"/>
        <v>1</v>
      </c>
      <c r="AM2570" s="107">
        <v>0</v>
      </c>
      <c r="AN2570" s="98">
        <f t="shared" si="609"/>
        <v>0</v>
      </c>
      <c r="AO2570" s="99" t="e">
        <f>SUMIF([1]Sheet1!$AB:$AB,E2570,[1]Sheet1!$AA:$AA)</f>
        <v>#VALUE!</v>
      </c>
      <c r="AP2570" s="100">
        <f t="shared" si="610"/>
        <v>1</v>
      </c>
      <c r="AQ2570" s="97">
        <f t="shared" si="611"/>
        <v>0</v>
      </c>
      <c r="AR2570" s="100">
        <f t="shared" si="612"/>
        <v>1.0752939822121075</v>
      </c>
      <c r="AS2570" s="101">
        <f t="shared" si="613"/>
        <v>-7.529398221210748E-2</v>
      </c>
      <c r="AT2570" s="100">
        <v>0.14925084221825036</v>
      </c>
      <c r="AU2570" s="108">
        <f t="shared" si="614"/>
        <v>1</v>
      </c>
    </row>
    <row r="2571" spans="1:47" hidden="1">
      <c r="A2571" s="21">
        <v>44927</v>
      </c>
      <c r="B2571" s="22" t="s">
        <v>13</v>
      </c>
      <c r="C2571" s="22" t="s">
        <v>2186</v>
      </c>
      <c r="D2571" s="22" t="s">
        <v>2493</v>
      </c>
      <c r="E2571" s="22">
        <v>1002050084</v>
      </c>
      <c r="F2571" s="23" t="s">
        <v>15</v>
      </c>
      <c r="G2571" s="22">
        <v>1070924</v>
      </c>
      <c r="H2571" s="36" t="s">
        <v>20</v>
      </c>
      <c r="I2571" s="4" t="s">
        <v>3512</v>
      </c>
      <c r="J2571" s="4" t="s">
        <v>3512</v>
      </c>
      <c r="K2571" s="24">
        <v>3603</v>
      </c>
      <c r="L2571" s="25">
        <v>3603</v>
      </c>
      <c r="M2571" s="26">
        <v>1</v>
      </c>
      <c r="N2571" s="26">
        <v>1</v>
      </c>
      <c r="O2571" s="26">
        <v>0</v>
      </c>
      <c r="P2571" s="26">
        <v>3603</v>
      </c>
      <c r="Q2571" s="26">
        <v>0</v>
      </c>
      <c r="R2571" s="27">
        <v>230678.03</v>
      </c>
      <c r="S2571" s="27">
        <v>0</v>
      </c>
      <c r="T2571" s="28">
        <v>230678.03</v>
      </c>
      <c r="U2571" s="27">
        <v>0</v>
      </c>
      <c r="V2571" s="29">
        <v>1</v>
      </c>
      <c r="W2571" s="26">
        <v>0</v>
      </c>
      <c r="X2571" s="30">
        <f t="shared" si="600"/>
        <v>1</v>
      </c>
      <c r="Y2571" s="31">
        <f t="shared" si="601"/>
        <v>3603</v>
      </c>
      <c r="Z2571" s="31">
        <f t="shared" si="602"/>
        <v>230678.03</v>
      </c>
      <c r="AA2571" s="31">
        <f t="shared" si="603"/>
        <v>230678.03</v>
      </c>
      <c r="AB2571" s="5">
        <v>1</v>
      </c>
      <c r="AC2571" s="6">
        <v>323769.03999999998</v>
      </c>
      <c r="AD2571" s="30">
        <v>0</v>
      </c>
      <c r="AE2571" s="67">
        <f t="shared" si="604"/>
        <v>1</v>
      </c>
      <c r="AF2571" s="70">
        <f>IF(C2571=Sheet6!$E$3,Sheet6!$E$4,IF('January 2023'!C2571=Sheet6!$F$3,Sheet6!$F$4,IF('January 2023'!C2571=Sheet6!$G$3,Sheet6!$G$4,IF('January 2023'!C2571=Sheet6!$H$3,Sheet6!$H$4,IF('January 2023'!C2571=Sheet6!$I$3,Sheet6!$I$4,IF('January 2023'!C2571=Sheet6!$J$3,Sheet6!$J$4,IF('January 2023'!C2571=Sheet6!$K$3,Sheet6!$K$4,IF('January 2023'!C2571=Sheet6!$L$3,Sheet6!$L$4))))))))</f>
        <v>0.14925084221825036</v>
      </c>
      <c r="AG2571" s="74">
        <f t="shared" si="605"/>
        <v>1</v>
      </c>
      <c r="AH2571" s="71">
        <v>0.8286</v>
      </c>
      <c r="AI2571" s="72">
        <f t="shared" si="606"/>
        <v>1</v>
      </c>
      <c r="AJ2571" s="73">
        <f t="shared" si="607"/>
        <v>1</v>
      </c>
      <c r="AK2571" s="73">
        <v>0.59410548800096008</v>
      </c>
      <c r="AL2571" s="95">
        <f t="shared" si="608"/>
        <v>1</v>
      </c>
      <c r="AM2571" s="107">
        <v>0</v>
      </c>
      <c r="AN2571" s="98">
        <f t="shared" si="609"/>
        <v>0</v>
      </c>
      <c r="AO2571" s="99" t="e">
        <f>SUMIF([1]Sheet1!$AB:$AB,E2571,[1]Sheet1!$AA:$AA)</f>
        <v>#VALUE!</v>
      </c>
      <c r="AP2571" s="100">
        <f t="shared" si="610"/>
        <v>1</v>
      </c>
      <c r="AQ2571" s="97">
        <f t="shared" si="611"/>
        <v>0</v>
      </c>
      <c r="AR2571" s="100">
        <f t="shared" si="612"/>
        <v>1</v>
      </c>
      <c r="AS2571" s="101">
        <f t="shared" si="613"/>
        <v>0</v>
      </c>
      <c r="AT2571" s="100">
        <v>0.14925084221825036</v>
      </c>
      <c r="AU2571" s="108">
        <f t="shared" si="614"/>
        <v>1</v>
      </c>
    </row>
    <row r="2572" spans="1:47" hidden="1">
      <c r="A2572" s="21">
        <v>44927</v>
      </c>
      <c r="B2572" s="22" t="s">
        <v>13</v>
      </c>
      <c r="C2572" s="22" t="s">
        <v>2186</v>
      </c>
      <c r="D2572" s="22" t="s">
        <v>2565</v>
      </c>
      <c r="E2572" s="22">
        <v>1004615966</v>
      </c>
      <c r="F2572" s="23" t="s">
        <v>15</v>
      </c>
      <c r="G2572" s="22">
        <v>1070920</v>
      </c>
      <c r="H2572" s="36" t="s">
        <v>20</v>
      </c>
      <c r="I2572" s="4" t="s">
        <v>3512</v>
      </c>
      <c r="J2572" s="4" t="s">
        <v>3512</v>
      </c>
      <c r="K2572" s="24">
        <v>3459</v>
      </c>
      <c r="L2572" s="25">
        <v>3459</v>
      </c>
      <c r="M2572" s="26">
        <v>1</v>
      </c>
      <c r="N2572" s="26">
        <v>1</v>
      </c>
      <c r="O2572" s="26">
        <v>0</v>
      </c>
      <c r="P2572" s="26">
        <v>3459</v>
      </c>
      <c r="Q2572" s="26">
        <v>0</v>
      </c>
      <c r="R2572" s="27">
        <v>245925.83000000002</v>
      </c>
      <c r="S2572" s="27">
        <v>0</v>
      </c>
      <c r="T2572" s="28">
        <v>245925.83</v>
      </c>
      <c r="U2572" s="27">
        <v>0</v>
      </c>
      <c r="V2572" s="29">
        <v>1</v>
      </c>
      <c r="W2572" s="26">
        <v>0</v>
      </c>
      <c r="X2572" s="30">
        <f t="shared" si="600"/>
        <v>1</v>
      </c>
      <c r="Y2572" s="31">
        <f t="shared" si="601"/>
        <v>3459</v>
      </c>
      <c r="Z2572" s="31">
        <f t="shared" si="602"/>
        <v>245925.83000000002</v>
      </c>
      <c r="AA2572" s="31">
        <f t="shared" si="603"/>
        <v>245925.83</v>
      </c>
      <c r="AB2572" s="5">
        <v>1</v>
      </c>
      <c r="AC2572" s="6">
        <v>258610.33</v>
      </c>
      <c r="AD2572" s="30">
        <v>0</v>
      </c>
      <c r="AE2572" s="67">
        <f t="shared" si="604"/>
        <v>1</v>
      </c>
      <c r="AF2572" s="70">
        <f>IF(C2572=Sheet6!$E$3,Sheet6!$E$4,IF('January 2023'!C2572=Sheet6!$F$3,Sheet6!$F$4,IF('January 2023'!C2572=Sheet6!$G$3,Sheet6!$G$4,IF('January 2023'!C2572=Sheet6!$H$3,Sheet6!$H$4,IF('January 2023'!C2572=Sheet6!$I$3,Sheet6!$I$4,IF('January 2023'!C2572=Sheet6!$J$3,Sheet6!$J$4,IF('January 2023'!C2572=Sheet6!$K$3,Sheet6!$K$4,IF('January 2023'!C2572=Sheet6!$L$3,Sheet6!$L$4))))))))</f>
        <v>0.14925084221825036</v>
      </c>
      <c r="AG2572" s="74">
        <f t="shared" si="605"/>
        <v>1</v>
      </c>
      <c r="AH2572" s="71">
        <v>0.8286</v>
      </c>
      <c r="AI2572" s="72">
        <f t="shared" si="606"/>
        <v>1</v>
      </c>
      <c r="AJ2572" s="73">
        <f t="shared" si="607"/>
        <v>1</v>
      </c>
      <c r="AK2572" s="73">
        <v>0.59410548800096008</v>
      </c>
      <c r="AL2572" s="95">
        <f t="shared" si="608"/>
        <v>1</v>
      </c>
      <c r="AM2572" s="107">
        <v>0</v>
      </c>
      <c r="AN2572" s="98">
        <f t="shared" si="609"/>
        <v>0</v>
      </c>
      <c r="AO2572" s="99" t="e">
        <f>SUMIF([1]Sheet1!$AB:$AB,E2572,[1]Sheet1!$AA:$AA)</f>
        <v>#VALUE!</v>
      </c>
      <c r="AP2572" s="100">
        <f t="shared" si="610"/>
        <v>1</v>
      </c>
      <c r="AQ2572" s="97">
        <f t="shared" si="611"/>
        <v>0</v>
      </c>
      <c r="AR2572" s="100">
        <f t="shared" si="612"/>
        <v>0.99999999999999989</v>
      </c>
      <c r="AS2572" s="101">
        <f t="shared" si="613"/>
        <v>0</v>
      </c>
      <c r="AT2572" s="100">
        <v>0.14925084221825036</v>
      </c>
      <c r="AU2572" s="108">
        <f t="shared" si="614"/>
        <v>1</v>
      </c>
    </row>
    <row r="2573" spans="1:47" hidden="1">
      <c r="A2573" s="21">
        <v>44927</v>
      </c>
      <c r="B2573" s="23" t="s">
        <v>13</v>
      </c>
      <c r="C2573" s="23" t="s">
        <v>2186</v>
      </c>
      <c r="D2573" s="23" t="s">
        <v>2514</v>
      </c>
      <c r="E2573" s="23">
        <v>1003258406</v>
      </c>
      <c r="F2573" s="23" t="s">
        <v>15</v>
      </c>
      <c r="G2573" s="23">
        <v>1070920</v>
      </c>
      <c r="H2573" s="37" t="s">
        <v>20</v>
      </c>
      <c r="I2573" s="4" t="s">
        <v>3512</v>
      </c>
      <c r="J2573" s="4" t="s">
        <v>3512</v>
      </c>
      <c r="K2573" s="24">
        <v>3333</v>
      </c>
      <c r="L2573" s="24">
        <v>3333</v>
      </c>
      <c r="M2573" s="29">
        <v>1</v>
      </c>
      <c r="N2573" s="29">
        <v>1</v>
      </c>
      <c r="O2573" s="29">
        <v>0</v>
      </c>
      <c r="P2573" s="29">
        <v>3333</v>
      </c>
      <c r="Q2573" s="29">
        <v>0</v>
      </c>
      <c r="R2573" s="28">
        <v>213391.59</v>
      </c>
      <c r="S2573" s="28">
        <v>0</v>
      </c>
      <c r="T2573" s="28">
        <v>213301.82</v>
      </c>
      <c r="U2573" s="28">
        <v>0</v>
      </c>
      <c r="V2573" s="29">
        <v>1</v>
      </c>
      <c r="W2573" s="29">
        <v>0</v>
      </c>
      <c r="X2573" s="32">
        <f t="shared" si="600"/>
        <v>1</v>
      </c>
      <c r="Y2573" s="33">
        <f t="shared" si="601"/>
        <v>3333</v>
      </c>
      <c r="Z2573" s="33">
        <f t="shared" si="602"/>
        <v>213391.59</v>
      </c>
      <c r="AA2573" s="33">
        <f t="shared" si="603"/>
        <v>213301.82</v>
      </c>
      <c r="AB2573" s="5">
        <v>1</v>
      </c>
      <c r="AC2573" s="6">
        <v>311397.13</v>
      </c>
      <c r="AD2573" s="32">
        <v>0</v>
      </c>
      <c r="AE2573" s="67">
        <f t="shared" si="604"/>
        <v>1</v>
      </c>
      <c r="AF2573" s="70">
        <f>IF(C2573=Sheet6!$E$3,Sheet6!$E$4,IF('January 2023'!C2573=Sheet6!$F$3,Sheet6!$F$4,IF('January 2023'!C2573=Sheet6!$G$3,Sheet6!$G$4,IF('January 2023'!C2573=Sheet6!$H$3,Sheet6!$H$4,IF('January 2023'!C2573=Sheet6!$I$3,Sheet6!$I$4,IF('January 2023'!C2573=Sheet6!$J$3,Sheet6!$J$4,IF('January 2023'!C2573=Sheet6!$K$3,Sheet6!$K$4,IF('January 2023'!C2573=Sheet6!$L$3,Sheet6!$L$4))))))))</f>
        <v>0.14925084221825036</v>
      </c>
      <c r="AG2573" s="74">
        <f t="shared" si="605"/>
        <v>1</v>
      </c>
      <c r="AH2573" s="71">
        <v>0.8286</v>
      </c>
      <c r="AI2573" s="72">
        <f t="shared" si="606"/>
        <v>1</v>
      </c>
      <c r="AJ2573" s="73">
        <f t="shared" si="607"/>
        <v>1</v>
      </c>
      <c r="AK2573" s="73">
        <v>0.59410548800096008</v>
      </c>
      <c r="AL2573" s="95">
        <f t="shared" si="608"/>
        <v>1</v>
      </c>
      <c r="AM2573" s="107">
        <v>0</v>
      </c>
      <c r="AN2573" s="98">
        <f t="shared" si="609"/>
        <v>0</v>
      </c>
      <c r="AO2573" s="99" t="e">
        <f>SUMIF([1]Sheet1!$AB:$AB,E2573,[1]Sheet1!$AA:$AA)</f>
        <v>#VALUE!</v>
      </c>
      <c r="AP2573" s="100">
        <f t="shared" si="610"/>
        <v>1</v>
      </c>
      <c r="AQ2573" s="97">
        <f t="shared" si="611"/>
        <v>0</v>
      </c>
      <c r="AR2573" s="100">
        <f t="shared" si="612"/>
        <v>0.99957931800405075</v>
      </c>
      <c r="AS2573" s="101">
        <f t="shared" si="613"/>
        <v>4.2068199594924582E-4</v>
      </c>
      <c r="AT2573" s="100">
        <v>0.14925084221825036</v>
      </c>
      <c r="AU2573" s="108">
        <f t="shared" si="614"/>
        <v>1</v>
      </c>
    </row>
    <row r="2574" spans="1:47" hidden="1">
      <c r="A2574" s="21">
        <v>44927</v>
      </c>
      <c r="B2574" s="23" t="s">
        <v>13</v>
      </c>
      <c r="C2574" s="23" t="s">
        <v>2186</v>
      </c>
      <c r="D2574" s="23" t="s">
        <v>2511</v>
      </c>
      <c r="E2574" s="23">
        <v>1002050104</v>
      </c>
      <c r="F2574" s="23" t="s">
        <v>15</v>
      </c>
      <c r="G2574" s="23">
        <v>1079209</v>
      </c>
      <c r="H2574" s="37" t="s">
        <v>20</v>
      </c>
      <c r="I2574" s="4" t="s">
        <v>3512</v>
      </c>
      <c r="J2574" s="4" t="s">
        <v>3512</v>
      </c>
      <c r="K2574" s="24">
        <v>3320</v>
      </c>
      <c r="L2574" s="24">
        <v>3320</v>
      </c>
      <c r="M2574" s="29">
        <v>1</v>
      </c>
      <c r="N2574" s="29">
        <v>1</v>
      </c>
      <c r="O2574" s="29">
        <v>0</v>
      </c>
      <c r="P2574" s="29">
        <v>3320</v>
      </c>
      <c r="Q2574" s="29">
        <v>0</v>
      </c>
      <c r="R2574" s="28">
        <v>212559.28</v>
      </c>
      <c r="S2574" s="28">
        <v>0</v>
      </c>
      <c r="T2574" s="28">
        <v>212559.28</v>
      </c>
      <c r="U2574" s="28">
        <v>0</v>
      </c>
      <c r="V2574" s="29">
        <v>1</v>
      </c>
      <c r="W2574" s="29">
        <v>0</v>
      </c>
      <c r="X2574" s="32">
        <f t="shared" si="600"/>
        <v>1</v>
      </c>
      <c r="Y2574" s="33">
        <f t="shared" si="601"/>
        <v>3320</v>
      </c>
      <c r="Z2574" s="33">
        <f t="shared" si="602"/>
        <v>212559.28</v>
      </c>
      <c r="AA2574" s="33">
        <f t="shared" si="603"/>
        <v>212559.28</v>
      </c>
      <c r="AB2574" s="5">
        <v>1</v>
      </c>
      <c r="AC2574" s="6">
        <v>261684.56</v>
      </c>
      <c r="AD2574" s="32">
        <v>0</v>
      </c>
      <c r="AE2574" s="67">
        <f t="shared" si="604"/>
        <v>1</v>
      </c>
      <c r="AF2574" s="70">
        <f>IF(C2574=Sheet6!$E$3,Sheet6!$E$4,IF('January 2023'!C2574=Sheet6!$F$3,Sheet6!$F$4,IF('January 2023'!C2574=Sheet6!$G$3,Sheet6!$G$4,IF('January 2023'!C2574=Sheet6!$H$3,Sheet6!$H$4,IF('January 2023'!C2574=Sheet6!$I$3,Sheet6!$I$4,IF('January 2023'!C2574=Sheet6!$J$3,Sheet6!$J$4,IF('January 2023'!C2574=Sheet6!$K$3,Sheet6!$K$4,IF('January 2023'!C2574=Sheet6!$L$3,Sheet6!$L$4))))))))</f>
        <v>0.14925084221825036</v>
      </c>
      <c r="AG2574" s="74">
        <f t="shared" si="605"/>
        <v>1</v>
      </c>
      <c r="AH2574" s="71">
        <v>0.8286</v>
      </c>
      <c r="AI2574" s="72">
        <f t="shared" si="606"/>
        <v>1</v>
      </c>
      <c r="AJ2574" s="73">
        <f t="shared" si="607"/>
        <v>1</v>
      </c>
      <c r="AK2574" s="73">
        <v>0.59410548800096008</v>
      </c>
      <c r="AL2574" s="95">
        <f t="shared" si="608"/>
        <v>1</v>
      </c>
      <c r="AM2574" s="107">
        <v>0</v>
      </c>
      <c r="AN2574" s="98">
        <f t="shared" si="609"/>
        <v>0</v>
      </c>
      <c r="AO2574" s="99" t="e">
        <f>SUMIF([1]Sheet1!$AB:$AB,E2574,[1]Sheet1!$AA:$AA)</f>
        <v>#VALUE!</v>
      </c>
      <c r="AP2574" s="100">
        <f t="shared" si="610"/>
        <v>1</v>
      </c>
      <c r="AQ2574" s="97">
        <f t="shared" si="611"/>
        <v>0</v>
      </c>
      <c r="AR2574" s="100">
        <f t="shared" si="612"/>
        <v>1</v>
      </c>
      <c r="AS2574" s="101">
        <f t="shared" si="613"/>
        <v>0</v>
      </c>
      <c r="AT2574" s="100">
        <v>0.14925084221825036</v>
      </c>
      <c r="AU2574" s="108">
        <f t="shared" si="614"/>
        <v>1</v>
      </c>
    </row>
    <row r="2575" spans="1:47" hidden="1">
      <c r="A2575" s="21">
        <v>44927</v>
      </c>
      <c r="B2575" s="23" t="s">
        <v>13</v>
      </c>
      <c r="C2575" s="23" t="s">
        <v>2186</v>
      </c>
      <c r="D2575" s="23" t="s">
        <v>2595</v>
      </c>
      <c r="E2575" s="23">
        <v>1002050289</v>
      </c>
      <c r="F2575" s="23" t="s">
        <v>15</v>
      </c>
      <c r="G2575" s="23">
        <v>1070924</v>
      </c>
      <c r="H2575" s="37" t="s">
        <v>20</v>
      </c>
      <c r="I2575" s="4" t="s">
        <v>3512</v>
      </c>
      <c r="J2575" s="4" t="s">
        <v>3512</v>
      </c>
      <c r="K2575" s="24">
        <v>3310</v>
      </c>
      <c r="L2575" s="24">
        <v>3310</v>
      </c>
      <c r="M2575" s="29">
        <v>1</v>
      </c>
      <c r="N2575" s="29">
        <v>1</v>
      </c>
      <c r="O2575" s="29">
        <v>0</v>
      </c>
      <c r="P2575" s="29">
        <v>3310</v>
      </c>
      <c r="Q2575" s="29">
        <v>0</v>
      </c>
      <c r="R2575" s="28">
        <v>235332.33000000002</v>
      </c>
      <c r="S2575" s="28">
        <v>0</v>
      </c>
      <c r="T2575" s="28">
        <v>235332.33</v>
      </c>
      <c r="U2575" s="28">
        <v>0</v>
      </c>
      <c r="V2575" s="29">
        <v>1</v>
      </c>
      <c r="W2575" s="29">
        <v>0</v>
      </c>
      <c r="X2575" s="32">
        <f t="shared" si="600"/>
        <v>1</v>
      </c>
      <c r="Y2575" s="33">
        <f t="shared" si="601"/>
        <v>3310</v>
      </c>
      <c r="Z2575" s="33">
        <f t="shared" si="602"/>
        <v>235332.33000000002</v>
      </c>
      <c r="AA2575" s="33">
        <f t="shared" si="603"/>
        <v>235332.33</v>
      </c>
      <c r="AB2575" s="5">
        <v>1</v>
      </c>
      <c r="AC2575" s="6">
        <v>247438.13</v>
      </c>
      <c r="AD2575" s="32">
        <v>0</v>
      </c>
      <c r="AE2575" s="67">
        <f t="shared" si="604"/>
        <v>1</v>
      </c>
      <c r="AF2575" s="70">
        <f>IF(C2575=Sheet6!$E$3,Sheet6!$E$4,IF('January 2023'!C2575=Sheet6!$F$3,Sheet6!$F$4,IF('January 2023'!C2575=Sheet6!$G$3,Sheet6!$G$4,IF('January 2023'!C2575=Sheet6!$H$3,Sheet6!$H$4,IF('January 2023'!C2575=Sheet6!$I$3,Sheet6!$I$4,IF('January 2023'!C2575=Sheet6!$J$3,Sheet6!$J$4,IF('January 2023'!C2575=Sheet6!$K$3,Sheet6!$K$4,IF('January 2023'!C2575=Sheet6!$L$3,Sheet6!$L$4))))))))</f>
        <v>0.14925084221825036</v>
      </c>
      <c r="AG2575" s="74">
        <f t="shared" si="605"/>
        <v>1</v>
      </c>
      <c r="AH2575" s="71">
        <v>0.8286</v>
      </c>
      <c r="AI2575" s="72">
        <f t="shared" si="606"/>
        <v>1</v>
      </c>
      <c r="AJ2575" s="73">
        <f t="shared" si="607"/>
        <v>1</v>
      </c>
      <c r="AK2575" s="73">
        <v>0.59410548800096008</v>
      </c>
      <c r="AL2575" s="95">
        <f t="shared" si="608"/>
        <v>1</v>
      </c>
      <c r="AM2575" s="107">
        <v>0</v>
      </c>
      <c r="AN2575" s="98">
        <f t="shared" si="609"/>
        <v>0</v>
      </c>
      <c r="AO2575" s="99" t="e">
        <f>SUMIF([1]Sheet1!$AB:$AB,E2575,[1]Sheet1!$AA:$AA)</f>
        <v>#VALUE!</v>
      </c>
      <c r="AP2575" s="100">
        <f t="shared" si="610"/>
        <v>1</v>
      </c>
      <c r="AQ2575" s="97">
        <f t="shared" si="611"/>
        <v>0</v>
      </c>
      <c r="AR2575" s="100">
        <f t="shared" si="612"/>
        <v>0.99999999999999989</v>
      </c>
      <c r="AS2575" s="101">
        <f t="shared" si="613"/>
        <v>0</v>
      </c>
      <c r="AT2575" s="100">
        <v>0.14925084221825036</v>
      </c>
      <c r="AU2575" s="108">
        <f t="shared" si="614"/>
        <v>1</v>
      </c>
    </row>
    <row r="2576" spans="1:47" hidden="1">
      <c r="A2576" s="21">
        <v>44927</v>
      </c>
      <c r="B2576" s="23" t="s">
        <v>13</v>
      </c>
      <c r="C2576" s="23" t="s">
        <v>2186</v>
      </c>
      <c r="D2576" s="23" t="s">
        <v>2528</v>
      </c>
      <c r="E2576" s="23">
        <v>1003065994</v>
      </c>
      <c r="F2576" s="23" t="s">
        <v>15</v>
      </c>
      <c r="G2576" s="23">
        <v>1070916</v>
      </c>
      <c r="H2576" s="37" t="s">
        <v>20</v>
      </c>
      <c r="I2576" s="4" t="s">
        <v>3512</v>
      </c>
      <c r="J2576" s="4" t="s">
        <v>3512</v>
      </c>
      <c r="K2576" s="24">
        <v>3198</v>
      </c>
      <c r="L2576" s="24">
        <v>3198</v>
      </c>
      <c r="M2576" s="29">
        <v>1</v>
      </c>
      <c r="N2576" s="29">
        <v>1</v>
      </c>
      <c r="O2576" s="29">
        <v>0</v>
      </c>
      <c r="P2576" s="29">
        <v>3198</v>
      </c>
      <c r="Q2576" s="29">
        <v>0</v>
      </c>
      <c r="R2576" s="28">
        <v>204748.36000000002</v>
      </c>
      <c r="S2576" s="28">
        <v>0</v>
      </c>
      <c r="T2576" s="28">
        <v>218000</v>
      </c>
      <c r="U2576" s="28">
        <v>0</v>
      </c>
      <c r="V2576" s="29">
        <v>1</v>
      </c>
      <c r="W2576" s="29">
        <v>0</v>
      </c>
      <c r="X2576" s="32">
        <f t="shared" si="600"/>
        <v>1</v>
      </c>
      <c r="Y2576" s="33">
        <f t="shared" si="601"/>
        <v>3198</v>
      </c>
      <c r="Z2576" s="33">
        <f t="shared" si="602"/>
        <v>204748.36000000002</v>
      </c>
      <c r="AA2576" s="33">
        <f t="shared" si="603"/>
        <v>218000</v>
      </c>
      <c r="AB2576" s="5">
        <v>1</v>
      </c>
      <c r="AC2576" s="6">
        <v>538582.55000000005</v>
      </c>
      <c r="AD2576" s="32">
        <v>0</v>
      </c>
      <c r="AE2576" s="67">
        <f t="shared" si="604"/>
        <v>1</v>
      </c>
      <c r="AF2576" s="70">
        <f>IF(C2576=Sheet6!$E$3,Sheet6!$E$4,IF('January 2023'!C2576=Sheet6!$F$3,Sheet6!$F$4,IF('January 2023'!C2576=Sheet6!$G$3,Sheet6!$G$4,IF('January 2023'!C2576=Sheet6!$H$3,Sheet6!$H$4,IF('January 2023'!C2576=Sheet6!$I$3,Sheet6!$I$4,IF('January 2023'!C2576=Sheet6!$J$3,Sheet6!$J$4,IF('January 2023'!C2576=Sheet6!$K$3,Sheet6!$K$4,IF('January 2023'!C2576=Sheet6!$L$3,Sheet6!$L$4))))))))</f>
        <v>0.14925084221825036</v>
      </c>
      <c r="AG2576" s="74">
        <f t="shared" si="605"/>
        <v>1</v>
      </c>
      <c r="AH2576" s="71">
        <v>0.8286</v>
      </c>
      <c r="AI2576" s="72">
        <f t="shared" si="606"/>
        <v>1</v>
      </c>
      <c r="AJ2576" s="73">
        <f t="shared" si="607"/>
        <v>1</v>
      </c>
      <c r="AK2576" s="73">
        <v>0.59410548800096008</v>
      </c>
      <c r="AL2576" s="95">
        <f t="shared" si="608"/>
        <v>1</v>
      </c>
      <c r="AM2576" s="107">
        <v>0</v>
      </c>
      <c r="AN2576" s="98">
        <f t="shared" si="609"/>
        <v>0</v>
      </c>
      <c r="AO2576" s="99" t="e">
        <f>SUMIF([1]Sheet1!$AB:$AB,E2576,[1]Sheet1!$AA:$AA)</f>
        <v>#VALUE!</v>
      </c>
      <c r="AP2576" s="100">
        <f t="shared" si="610"/>
        <v>1</v>
      </c>
      <c r="AQ2576" s="97">
        <f t="shared" si="611"/>
        <v>0</v>
      </c>
      <c r="AR2576" s="100">
        <f t="shared" si="612"/>
        <v>1.0647215928860188</v>
      </c>
      <c r="AS2576" s="101">
        <f t="shared" si="613"/>
        <v>-6.4721592886018753E-2</v>
      </c>
      <c r="AT2576" s="100">
        <v>0.14925084221825036</v>
      </c>
      <c r="AU2576" s="108">
        <f t="shared" si="614"/>
        <v>1</v>
      </c>
    </row>
    <row r="2577" spans="1:47" hidden="1">
      <c r="A2577" s="21">
        <v>44927</v>
      </c>
      <c r="B2577" s="22" t="s">
        <v>13</v>
      </c>
      <c r="C2577" s="22" t="s">
        <v>2186</v>
      </c>
      <c r="D2577" s="22" t="s">
        <v>2541</v>
      </c>
      <c r="E2577" s="22">
        <v>1002050428</v>
      </c>
      <c r="F2577" s="23" t="s">
        <v>15</v>
      </c>
      <c r="G2577" s="22">
        <v>1070924</v>
      </c>
      <c r="H2577" s="36" t="s">
        <v>20</v>
      </c>
      <c r="I2577" s="4" t="s">
        <v>3512</v>
      </c>
      <c r="J2577" s="4" t="s">
        <v>3512</v>
      </c>
      <c r="K2577" s="24">
        <v>3042</v>
      </c>
      <c r="L2577" s="25">
        <v>3042</v>
      </c>
      <c r="M2577" s="26">
        <v>1</v>
      </c>
      <c r="N2577" s="26">
        <v>1</v>
      </c>
      <c r="O2577" s="26">
        <v>0</v>
      </c>
      <c r="P2577" s="26">
        <v>3042</v>
      </c>
      <c r="Q2577" s="26">
        <v>0</v>
      </c>
      <c r="R2577" s="27">
        <v>194760.64</v>
      </c>
      <c r="S2577" s="27">
        <v>0</v>
      </c>
      <c r="T2577" s="28">
        <v>194720</v>
      </c>
      <c r="U2577" s="27">
        <v>0</v>
      </c>
      <c r="V2577" s="29">
        <v>1</v>
      </c>
      <c r="W2577" s="26">
        <v>0</v>
      </c>
      <c r="X2577" s="30">
        <f t="shared" si="600"/>
        <v>1</v>
      </c>
      <c r="Y2577" s="31">
        <f t="shared" si="601"/>
        <v>3042</v>
      </c>
      <c r="Z2577" s="31">
        <f t="shared" si="602"/>
        <v>194760.64</v>
      </c>
      <c r="AA2577" s="31">
        <f t="shared" si="603"/>
        <v>194720</v>
      </c>
      <c r="AB2577" s="5">
        <v>1</v>
      </c>
      <c r="AC2577" s="6">
        <v>227867.2</v>
      </c>
      <c r="AD2577" s="30">
        <v>0</v>
      </c>
      <c r="AE2577" s="67">
        <f t="shared" si="604"/>
        <v>1</v>
      </c>
      <c r="AF2577" s="70">
        <f>IF(C2577=Sheet6!$E$3,Sheet6!$E$4,IF('January 2023'!C2577=Sheet6!$F$3,Sheet6!$F$4,IF('January 2023'!C2577=Sheet6!$G$3,Sheet6!$G$4,IF('January 2023'!C2577=Sheet6!$H$3,Sheet6!$H$4,IF('January 2023'!C2577=Sheet6!$I$3,Sheet6!$I$4,IF('January 2023'!C2577=Sheet6!$J$3,Sheet6!$J$4,IF('January 2023'!C2577=Sheet6!$K$3,Sheet6!$K$4,IF('January 2023'!C2577=Sheet6!$L$3,Sheet6!$L$4))))))))</f>
        <v>0.14925084221825036</v>
      </c>
      <c r="AG2577" s="74">
        <f t="shared" si="605"/>
        <v>1</v>
      </c>
      <c r="AH2577" s="71">
        <v>0.8286</v>
      </c>
      <c r="AI2577" s="72">
        <f t="shared" si="606"/>
        <v>1</v>
      </c>
      <c r="AJ2577" s="73">
        <f t="shared" si="607"/>
        <v>1</v>
      </c>
      <c r="AK2577" s="73">
        <v>0.59410548800096008</v>
      </c>
      <c r="AL2577" s="95">
        <f t="shared" si="608"/>
        <v>1</v>
      </c>
      <c r="AM2577" s="107">
        <v>0</v>
      </c>
      <c r="AN2577" s="98">
        <f t="shared" si="609"/>
        <v>0</v>
      </c>
      <c r="AO2577" s="99" t="e">
        <f>SUMIF([1]Sheet1!$AB:$AB,E2577,[1]Sheet1!$AA:$AA)</f>
        <v>#VALUE!</v>
      </c>
      <c r="AP2577" s="100">
        <f t="shared" si="610"/>
        <v>1</v>
      </c>
      <c r="AQ2577" s="97">
        <f t="shared" si="611"/>
        <v>0</v>
      </c>
      <c r="AR2577" s="100">
        <f t="shared" si="612"/>
        <v>0.999791333608269</v>
      </c>
      <c r="AS2577" s="101">
        <f t="shared" si="613"/>
        <v>2.0866639173100499E-4</v>
      </c>
      <c r="AT2577" s="100">
        <v>0.14925084221825036</v>
      </c>
      <c r="AU2577" s="108">
        <f t="shared" si="614"/>
        <v>1</v>
      </c>
    </row>
    <row r="2578" spans="1:47" hidden="1">
      <c r="A2578" s="21">
        <v>44927</v>
      </c>
      <c r="B2578" s="23" t="s">
        <v>13</v>
      </c>
      <c r="C2578" s="23" t="s">
        <v>2186</v>
      </c>
      <c r="D2578" s="23" t="s">
        <v>2543</v>
      </c>
      <c r="E2578" s="23">
        <v>1002050863</v>
      </c>
      <c r="F2578" s="23" t="s">
        <v>15</v>
      </c>
      <c r="G2578" s="23">
        <v>1070916</v>
      </c>
      <c r="H2578" s="37" t="s">
        <v>20</v>
      </c>
      <c r="I2578" s="4" t="s">
        <v>3512</v>
      </c>
      <c r="J2578" s="4" t="s">
        <v>3512</v>
      </c>
      <c r="K2578" s="24">
        <v>2981</v>
      </c>
      <c r="L2578" s="24">
        <v>2981</v>
      </c>
      <c r="M2578" s="29">
        <v>1</v>
      </c>
      <c r="N2578" s="29">
        <v>1</v>
      </c>
      <c r="O2578" s="29">
        <v>0</v>
      </c>
      <c r="P2578" s="29">
        <v>2981</v>
      </c>
      <c r="Q2578" s="29">
        <v>0</v>
      </c>
      <c r="R2578" s="28">
        <v>190855.18</v>
      </c>
      <c r="S2578" s="28">
        <v>0</v>
      </c>
      <c r="T2578" s="28">
        <v>191000</v>
      </c>
      <c r="U2578" s="28">
        <v>0</v>
      </c>
      <c r="V2578" s="29">
        <v>1</v>
      </c>
      <c r="W2578" s="29">
        <v>0</v>
      </c>
      <c r="X2578" s="32">
        <f t="shared" si="600"/>
        <v>1</v>
      </c>
      <c r="Y2578" s="33">
        <f t="shared" si="601"/>
        <v>2981</v>
      </c>
      <c r="Z2578" s="33">
        <f t="shared" si="602"/>
        <v>190855.18</v>
      </c>
      <c r="AA2578" s="33">
        <f t="shared" si="603"/>
        <v>191000</v>
      </c>
      <c r="AB2578" s="5">
        <v>1</v>
      </c>
      <c r="AC2578" s="6">
        <v>170940.08</v>
      </c>
      <c r="AD2578" s="32">
        <v>0</v>
      </c>
      <c r="AE2578" s="67">
        <f t="shared" si="604"/>
        <v>1</v>
      </c>
      <c r="AF2578" s="70">
        <f>IF(C2578=Sheet6!$E$3,Sheet6!$E$4,IF('January 2023'!C2578=Sheet6!$F$3,Sheet6!$F$4,IF('January 2023'!C2578=Sheet6!$G$3,Sheet6!$G$4,IF('January 2023'!C2578=Sheet6!$H$3,Sheet6!$H$4,IF('January 2023'!C2578=Sheet6!$I$3,Sheet6!$I$4,IF('January 2023'!C2578=Sheet6!$J$3,Sheet6!$J$4,IF('January 2023'!C2578=Sheet6!$K$3,Sheet6!$K$4,IF('January 2023'!C2578=Sheet6!$L$3,Sheet6!$L$4))))))))</f>
        <v>0.14925084221825036</v>
      </c>
      <c r="AG2578" s="74">
        <f t="shared" si="605"/>
        <v>1</v>
      </c>
      <c r="AH2578" s="71">
        <v>0.8286</v>
      </c>
      <c r="AI2578" s="72">
        <f t="shared" si="606"/>
        <v>1</v>
      </c>
      <c r="AJ2578" s="73">
        <f t="shared" si="607"/>
        <v>1</v>
      </c>
      <c r="AK2578" s="73">
        <v>0.59410548800096008</v>
      </c>
      <c r="AL2578" s="95">
        <f t="shared" si="608"/>
        <v>1</v>
      </c>
      <c r="AM2578" s="107">
        <v>0</v>
      </c>
      <c r="AN2578" s="98">
        <f t="shared" si="609"/>
        <v>0</v>
      </c>
      <c r="AO2578" s="99" t="e">
        <f>SUMIF([1]Sheet1!$AB:$AB,E2578,[1]Sheet1!$AA:$AA)</f>
        <v>#VALUE!</v>
      </c>
      <c r="AP2578" s="100">
        <f t="shared" si="610"/>
        <v>1</v>
      </c>
      <c r="AQ2578" s="97">
        <f t="shared" si="611"/>
        <v>0</v>
      </c>
      <c r="AR2578" s="100">
        <f t="shared" si="612"/>
        <v>1.000758795228927</v>
      </c>
      <c r="AS2578" s="101">
        <f t="shared" si="613"/>
        <v>-7.5879522892696727E-4</v>
      </c>
      <c r="AT2578" s="100">
        <v>0.14925084221825036</v>
      </c>
      <c r="AU2578" s="108">
        <f t="shared" si="614"/>
        <v>1</v>
      </c>
    </row>
    <row r="2579" spans="1:47" hidden="1">
      <c r="A2579" s="21">
        <v>44927</v>
      </c>
      <c r="B2579" s="22" t="s">
        <v>13</v>
      </c>
      <c r="C2579" s="22" t="s">
        <v>2186</v>
      </c>
      <c r="D2579" s="22" t="s">
        <v>2586</v>
      </c>
      <c r="E2579" s="22">
        <v>1002050284</v>
      </c>
      <c r="F2579" s="23" t="s">
        <v>15</v>
      </c>
      <c r="G2579" s="22">
        <v>1070916</v>
      </c>
      <c r="H2579" s="36" t="s">
        <v>20</v>
      </c>
      <c r="I2579" s="4" t="s">
        <v>3512</v>
      </c>
      <c r="J2579" s="4" t="s">
        <v>3512</v>
      </c>
      <c r="K2579" s="24">
        <v>2959</v>
      </c>
      <c r="L2579" s="25">
        <v>2959</v>
      </c>
      <c r="M2579" s="26">
        <v>1</v>
      </c>
      <c r="N2579" s="26">
        <v>1</v>
      </c>
      <c r="O2579" s="26">
        <v>0</v>
      </c>
      <c r="P2579" s="26">
        <v>2959</v>
      </c>
      <c r="Q2579" s="26">
        <v>0</v>
      </c>
      <c r="R2579" s="27">
        <v>189446.66</v>
      </c>
      <c r="S2579" s="27">
        <v>0</v>
      </c>
      <c r="T2579" s="28">
        <v>188600</v>
      </c>
      <c r="U2579" s="27">
        <v>0</v>
      </c>
      <c r="V2579" s="29">
        <v>1</v>
      </c>
      <c r="W2579" s="26">
        <v>0</v>
      </c>
      <c r="X2579" s="30">
        <f t="shared" si="600"/>
        <v>1</v>
      </c>
      <c r="Y2579" s="31">
        <f t="shared" si="601"/>
        <v>2959</v>
      </c>
      <c r="Z2579" s="31">
        <f t="shared" si="602"/>
        <v>189446.66</v>
      </c>
      <c r="AA2579" s="31">
        <f t="shared" si="603"/>
        <v>188600</v>
      </c>
      <c r="AB2579" s="5">
        <v>1</v>
      </c>
      <c r="AC2579" s="6">
        <v>191038.7</v>
      </c>
      <c r="AD2579" s="30">
        <v>0</v>
      </c>
      <c r="AE2579" s="67">
        <f t="shared" si="604"/>
        <v>1</v>
      </c>
      <c r="AF2579" s="70">
        <f>IF(C2579=Sheet6!$E$3,Sheet6!$E$4,IF('January 2023'!C2579=Sheet6!$F$3,Sheet6!$F$4,IF('January 2023'!C2579=Sheet6!$G$3,Sheet6!$G$4,IF('January 2023'!C2579=Sheet6!$H$3,Sheet6!$H$4,IF('January 2023'!C2579=Sheet6!$I$3,Sheet6!$I$4,IF('January 2023'!C2579=Sheet6!$J$3,Sheet6!$J$4,IF('January 2023'!C2579=Sheet6!$K$3,Sheet6!$K$4,IF('January 2023'!C2579=Sheet6!$L$3,Sheet6!$L$4))))))))</f>
        <v>0.14925084221825036</v>
      </c>
      <c r="AG2579" s="74">
        <f t="shared" si="605"/>
        <v>1</v>
      </c>
      <c r="AH2579" s="71">
        <v>0.8286</v>
      </c>
      <c r="AI2579" s="72">
        <f t="shared" si="606"/>
        <v>1</v>
      </c>
      <c r="AJ2579" s="73">
        <f t="shared" si="607"/>
        <v>1</v>
      </c>
      <c r="AK2579" s="73">
        <v>0.59410548800096008</v>
      </c>
      <c r="AL2579" s="95">
        <f t="shared" si="608"/>
        <v>1</v>
      </c>
      <c r="AM2579" s="107">
        <v>0</v>
      </c>
      <c r="AN2579" s="98">
        <f t="shared" si="609"/>
        <v>0</v>
      </c>
      <c r="AO2579" s="99" t="e">
        <f>SUMIF([1]Sheet1!$AB:$AB,E2579,[1]Sheet1!$AA:$AA)</f>
        <v>#VALUE!</v>
      </c>
      <c r="AP2579" s="100">
        <f t="shared" si="610"/>
        <v>1</v>
      </c>
      <c r="AQ2579" s="97">
        <f t="shared" si="611"/>
        <v>0</v>
      </c>
      <c r="AR2579" s="100">
        <f t="shared" si="612"/>
        <v>0.99553087924590489</v>
      </c>
      <c r="AS2579" s="101">
        <f t="shared" si="613"/>
        <v>4.4691207540951128E-3</v>
      </c>
      <c r="AT2579" s="100">
        <v>0.14925084221825036</v>
      </c>
      <c r="AU2579" s="108">
        <f t="shared" si="614"/>
        <v>1</v>
      </c>
    </row>
    <row r="2580" spans="1:47" hidden="1">
      <c r="A2580" s="21">
        <v>44927</v>
      </c>
      <c r="B2580" s="23" t="s">
        <v>13</v>
      </c>
      <c r="C2580" s="23" t="s">
        <v>2186</v>
      </c>
      <c r="D2580" s="23" t="s">
        <v>2558</v>
      </c>
      <c r="E2580" s="23">
        <v>1002050332</v>
      </c>
      <c r="F2580" s="23" t="s">
        <v>15</v>
      </c>
      <c r="G2580" s="23">
        <v>1070920</v>
      </c>
      <c r="H2580" s="37" t="s">
        <v>20</v>
      </c>
      <c r="I2580" s="4" t="s">
        <v>3512</v>
      </c>
      <c r="J2580" s="4" t="s">
        <v>3512</v>
      </c>
      <c r="K2580" s="24">
        <v>2661</v>
      </c>
      <c r="L2580" s="24">
        <v>2661</v>
      </c>
      <c r="M2580" s="29">
        <v>1</v>
      </c>
      <c r="N2580" s="29">
        <v>1</v>
      </c>
      <c r="O2580" s="29">
        <v>0</v>
      </c>
      <c r="P2580" s="29">
        <v>2661</v>
      </c>
      <c r="Q2580" s="29">
        <v>0</v>
      </c>
      <c r="R2580" s="28">
        <v>170367.53999999998</v>
      </c>
      <c r="S2580" s="28">
        <v>0</v>
      </c>
      <c r="T2580" s="28">
        <v>170319.11</v>
      </c>
      <c r="U2580" s="28">
        <v>0</v>
      </c>
      <c r="V2580" s="29">
        <v>1</v>
      </c>
      <c r="W2580" s="29">
        <v>0</v>
      </c>
      <c r="X2580" s="32">
        <f t="shared" si="600"/>
        <v>1</v>
      </c>
      <c r="Y2580" s="33">
        <f t="shared" si="601"/>
        <v>2661</v>
      </c>
      <c r="Z2580" s="33">
        <f t="shared" si="602"/>
        <v>170367.53999999998</v>
      </c>
      <c r="AA2580" s="33">
        <f t="shared" si="603"/>
        <v>170319.11</v>
      </c>
      <c r="AB2580" s="5">
        <v>1</v>
      </c>
      <c r="AC2580" s="6">
        <v>234091.46</v>
      </c>
      <c r="AD2580" s="32">
        <v>0</v>
      </c>
      <c r="AE2580" s="67">
        <f t="shared" si="604"/>
        <v>1</v>
      </c>
      <c r="AF2580" s="70">
        <f>IF(C2580=Sheet6!$E$3,Sheet6!$E$4,IF('January 2023'!C2580=Sheet6!$F$3,Sheet6!$F$4,IF('January 2023'!C2580=Sheet6!$G$3,Sheet6!$G$4,IF('January 2023'!C2580=Sheet6!$H$3,Sheet6!$H$4,IF('January 2023'!C2580=Sheet6!$I$3,Sheet6!$I$4,IF('January 2023'!C2580=Sheet6!$J$3,Sheet6!$J$4,IF('January 2023'!C2580=Sheet6!$K$3,Sheet6!$K$4,IF('January 2023'!C2580=Sheet6!$L$3,Sheet6!$L$4))))))))</f>
        <v>0.14925084221825036</v>
      </c>
      <c r="AG2580" s="74">
        <f t="shared" si="605"/>
        <v>1</v>
      </c>
      <c r="AH2580" s="71">
        <v>0.8286</v>
      </c>
      <c r="AI2580" s="72">
        <f t="shared" si="606"/>
        <v>1</v>
      </c>
      <c r="AJ2580" s="73">
        <f t="shared" si="607"/>
        <v>1</v>
      </c>
      <c r="AK2580" s="73">
        <v>0.59410548800096008</v>
      </c>
      <c r="AL2580" s="95">
        <f t="shared" si="608"/>
        <v>1</v>
      </c>
      <c r="AM2580" s="107">
        <v>0</v>
      </c>
      <c r="AN2580" s="98">
        <f t="shared" si="609"/>
        <v>0</v>
      </c>
      <c r="AO2580" s="99" t="e">
        <f>SUMIF([1]Sheet1!$AB:$AB,E2580,[1]Sheet1!$AA:$AA)</f>
        <v>#VALUE!</v>
      </c>
      <c r="AP2580" s="100">
        <f t="shared" si="610"/>
        <v>1</v>
      </c>
      <c r="AQ2580" s="97">
        <f t="shared" si="611"/>
        <v>0</v>
      </c>
      <c r="AR2580" s="100">
        <f t="shared" si="612"/>
        <v>0.99971573223396903</v>
      </c>
      <c r="AS2580" s="101">
        <f t="shared" si="613"/>
        <v>2.842677660309656E-4</v>
      </c>
      <c r="AT2580" s="100">
        <v>0.14925084221825036</v>
      </c>
      <c r="AU2580" s="108">
        <f t="shared" si="614"/>
        <v>1</v>
      </c>
    </row>
    <row r="2581" spans="1:47" hidden="1">
      <c r="A2581" s="21">
        <v>44927</v>
      </c>
      <c r="B2581" s="23" t="s">
        <v>13</v>
      </c>
      <c r="C2581" s="23" t="s">
        <v>2186</v>
      </c>
      <c r="D2581" s="23" t="s">
        <v>2574</v>
      </c>
      <c r="E2581" s="23">
        <v>1002050371</v>
      </c>
      <c r="F2581" s="23" t="s">
        <v>15</v>
      </c>
      <c r="G2581" s="23">
        <v>1070924</v>
      </c>
      <c r="H2581" s="37" t="s">
        <v>20</v>
      </c>
      <c r="I2581" s="4" t="s">
        <v>3512</v>
      </c>
      <c r="J2581" s="4" t="s">
        <v>3512</v>
      </c>
      <c r="K2581" s="24">
        <v>2625</v>
      </c>
      <c r="L2581" s="24">
        <v>2625</v>
      </c>
      <c r="M2581" s="29">
        <v>1</v>
      </c>
      <c r="N2581" s="29">
        <v>1</v>
      </c>
      <c r="O2581" s="29">
        <v>0</v>
      </c>
      <c r="P2581" s="29">
        <v>2625</v>
      </c>
      <c r="Q2581" s="29">
        <v>0</v>
      </c>
      <c r="R2581" s="28">
        <v>168062.68</v>
      </c>
      <c r="S2581" s="28">
        <v>0</v>
      </c>
      <c r="T2581" s="28">
        <v>168000</v>
      </c>
      <c r="U2581" s="28">
        <v>0</v>
      </c>
      <c r="V2581" s="29">
        <v>1</v>
      </c>
      <c r="W2581" s="29">
        <v>0</v>
      </c>
      <c r="X2581" s="32">
        <f t="shared" si="600"/>
        <v>1</v>
      </c>
      <c r="Y2581" s="33">
        <f t="shared" si="601"/>
        <v>2625</v>
      </c>
      <c r="Z2581" s="33">
        <f t="shared" si="602"/>
        <v>168062.68</v>
      </c>
      <c r="AA2581" s="33">
        <f t="shared" si="603"/>
        <v>168000</v>
      </c>
      <c r="AB2581" s="5">
        <v>1</v>
      </c>
      <c r="AC2581" s="6">
        <v>201071.74</v>
      </c>
      <c r="AD2581" s="32">
        <v>0</v>
      </c>
      <c r="AE2581" s="67">
        <f t="shared" si="604"/>
        <v>1</v>
      </c>
      <c r="AF2581" s="70">
        <f>IF(C2581=Sheet6!$E$3,Sheet6!$E$4,IF('January 2023'!C2581=Sheet6!$F$3,Sheet6!$F$4,IF('January 2023'!C2581=Sheet6!$G$3,Sheet6!$G$4,IF('January 2023'!C2581=Sheet6!$H$3,Sheet6!$H$4,IF('January 2023'!C2581=Sheet6!$I$3,Sheet6!$I$4,IF('January 2023'!C2581=Sheet6!$J$3,Sheet6!$J$4,IF('January 2023'!C2581=Sheet6!$K$3,Sheet6!$K$4,IF('January 2023'!C2581=Sheet6!$L$3,Sheet6!$L$4))))))))</f>
        <v>0.14925084221825036</v>
      </c>
      <c r="AG2581" s="74">
        <f t="shared" si="605"/>
        <v>1</v>
      </c>
      <c r="AH2581" s="71">
        <v>0.8286</v>
      </c>
      <c r="AI2581" s="72">
        <f t="shared" si="606"/>
        <v>1</v>
      </c>
      <c r="AJ2581" s="73">
        <f t="shared" si="607"/>
        <v>1</v>
      </c>
      <c r="AK2581" s="73">
        <v>0.59410548800096008</v>
      </c>
      <c r="AL2581" s="95">
        <f t="shared" si="608"/>
        <v>1</v>
      </c>
      <c r="AM2581" s="107">
        <v>0</v>
      </c>
      <c r="AN2581" s="98">
        <f t="shared" si="609"/>
        <v>0</v>
      </c>
      <c r="AO2581" s="99" t="e">
        <f>SUMIF([1]Sheet1!$AB:$AB,E2581,[1]Sheet1!$AA:$AA)</f>
        <v>#VALUE!</v>
      </c>
      <c r="AP2581" s="100">
        <f t="shared" si="610"/>
        <v>1</v>
      </c>
      <c r="AQ2581" s="97">
        <f t="shared" si="611"/>
        <v>0</v>
      </c>
      <c r="AR2581" s="100">
        <f t="shared" si="612"/>
        <v>0.99962704391004598</v>
      </c>
      <c r="AS2581" s="101">
        <f t="shared" si="613"/>
        <v>3.7295608995402407E-4</v>
      </c>
      <c r="AT2581" s="100">
        <v>0.14925084221825036</v>
      </c>
      <c r="AU2581" s="108">
        <f t="shared" si="614"/>
        <v>1</v>
      </c>
    </row>
    <row r="2582" spans="1:47" hidden="1">
      <c r="A2582" s="21">
        <v>44927</v>
      </c>
      <c r="B2582" s="23" t="s">
        <v>13</v>
      </c>
      <c r="C2582" s="23" t="s">
        <v>2186</v>
      </c>
      <c r="D2582" s="23" t="s">
        <v>2466</v>
      </c>
      <c r="E2582" s="23">
        <v>1002050023</v>
      </c>
      <c r="F2582" s="23" t="s">
        <v>15</v>
      </c>
      <c r="G2582" s="23">
        <v>1079209</v>
      </c>
      <c r="H2582" s="37" t="s">
        <v>20</v>
      </c>
      <c r="I2582" s="4" t="s">
        <v>3512</v>
      </c>
      <c r="J2582" s="4" t="s">
        <v>3512</v>
      </c>
      <c r="K2582" s="24">
        <v>2604</v>
      </c>
      <c r="L2582" s="24">
        <v>2604</v>
      </c>
      <c r="M2582" s="29">
        <v>1</v>
      </c>
      <c r="N2582" s="29">
        <v>1</v>
      </c>
      <c r="O2582" s="29">
        <v>0</v>
      </c>
      <c r="P2582" s="29">
        <v>2604</v>
      </c>
      <c r="Q2582" s="29">
        <v>0</v>
      </c>
      <c r="R2582" s="28">
        <v>166718.18</v>
      </c>
      <c r="S2582" s="28">
        <v>0</v>
      </c>
      <c r="T2582" s="28">
        <v>166718.18</v>
      </c>
      <c r="U2582" s="28">
        <v>0</v>
      </c>
      <c r="V2582" s="29">
        <v>1</v>
      </c>
      <c r="W2582" s="29">
        <v>0</v>
      </c>
      <c r="X2582" s="32">
        <f t="shared" si="600"/>
        <v>1</v>
      </c>
      <c r="Y2582" s="33">
        <f t="shared" si="601"/>
        <v>2604</v>
      </c>
      <c r="Z2582" s="33">
        <f t="shared" si="602"/>
        <v>166718.18</v>
      </c>
      <c r="AA2582" s="33">
        <f t="shared" si="603"/>
        <v>166718.18</v>
      </c>
      <c r="AB2582" s="5">
        <v>1</v>
      </c>
      <c r="AC2582" s="6">
        <v>175531.11</v>
      </c>
      <c r="AD2582" s="32">
        <v>0</v>
      </c>
      <c r="AE2582" s="67">
        <f t="shared" si="604"/>
        <v>1</v>
      </c>
      <c r="AF2582" s="70">
        <f>IF(C2582=Sheet6!$E$3,Sheet6!$E$4,IF('January 2023'!C2582=Sheet6!$F$3,Sheet6!$F$4,IF('January 2023'!C2582=Sheet6!$G$3,Sheet6!$G$4,IF('January 2023'!C2582=Sheet6!$H$3,Sheet6!$H$4,IF('January 2023'!C2582=Sheet6!$I$3,Sheet6!$I$4,IF('January 2023'!C2582=Sheet6!$J$3,Sheet6!$J$4,IF('January 2023'!C2582=Sheet6!$K$3,Sheet6!$K$4,IF('January 2023'!C2582=Sheet6!$L$3,Sheet6!$L$4))))))))</f>
        <v>0.14925084221825036</v>
      </c>
      <c r="AG2582" s="74">
        <f t="shared" si="605"/>
        <v>1</v>
      </c>
      <c r="AH2582" s="71">
        <v>0.8286</v>
      </c>
      <c r="AI2582" s="72">
        <f t="shared" si="606"/>
        <v>1</v>
      </c>
      <c r="AJ2582" s="73">
        <f t="shared" si="607"/>
        <v>1</v>
      </c>
      <c r="AK2582" s="73">
        <v>0.59410548800096008</v>
      </c>
      <c r="AL2582" s="95">
        <f t="shared" si="608"/>
        <v>1</v>
      </c>
      <c r="AM2582" s="107">
        <v>0</v>
      </c>
      <c r="AN2582" s="98">
        <f t="shared" si="609"/>
        <v>0</v>
      </c>
      <c r="AO2582" s="99" t="e">
        <f>SUMIF([1]Sheet1!$AB:$AB,E2582,[1]Sheet1!$AA:$AA)</f>
        <v>#VALUE!</v>
      </c>
      <c r="AP2582" s="100">
        <f t="shared" si="610"/>
        <v>1</v>
      </c>
      <c r="AQ2582" s="97">
        <f t="shared" si="611"/>
        <v>0</v>
      </c>
      <c r="AR2582" s="100">
        <f t="shared" si="612"/>
        <v>1</v>
      </c>
      <c r="AS2582" s="101">
        <f t="shared" si="613"/>
        <v>0</v>
      </c>
      <c r="AT2582" s="100">
        <v>0.14925084221825036</v>
      </c>
      <c r="AU2582" s="108">
        <f t="shared" si="614"/>
        <v>1</v>
      </c>
    </row>
    <row r="2583" spans="1:47" hidden="1">
      <c r="A2583" s="21">
        <v>44927</v>
      </c>
      <c r="B2583" s="22" t="s">
        <v>13</v>
      </c>
      <c r="C2583" s="22" t="s">
        <v>2186</v>
      </c>
      <c r="D2583" s="22" t="s">
        <v>2527</v>
      </c>
      <c r="E2583" s="22">
        <v>1002050355</v>
      </c>
      <c r="F2583" s="23" t="s">
        <v>15</v>
      </c>
      <c r="G2583" s="22">
        <v>1079209</v>
      </c>
      <c r="H2583" s="36" t="s">
        <v>20</v>
      </c>
      <c r="I2583" s="4" t="s">
        <v>3512</v>
      </c>
      <c r="J2583" s="4" t="s">
        <v>3512</v>
      </c>
      <c r="K2583" s="24">
        <v>2538</v>
      </c>
      <c r="L2583" s="25">
        <v>2538</v>
      </c>
      <c r="M2583" s="26">
        <v>1</v>
      </c>
      <c r="N2583" s="26">
        <v>1</v>
      </c>
      <c r="O2583" s="26">
        <v>0</v>
      </c>
      <c r="P2583" s="26">
        <v>2538</v>
      </c>
      <c r="Q2583" s="26">
        <v>0</v>
      </c>
      <c r="R2583" s="27">
        <v>162492.60999999999</v>
      </c>
      <c r="S2583" s="27">
        <v>0</v>
      </c>
      <c r="T2583" s="28">
        <v>162600</v>
      </c>
      <c r="U2583" s="27">
        <v>0</v>
      </c>
      <c r="V2583" s="29">
        <v>1</v>
      </c>
      <c r="W2583" s="26">
        <v>0</v>
      </c>
      <c r="X2583" s="30">
        <f t="shared" si="600"/>
        <v>1</v>
      </c>
      <c r="Y2583" s="31">
        <f t="shared" si="601"/>
        <v>2538</v>
      </c>
      <c r="Z2583" s="31">
        <f t="shared" si="602"/>
        <v>162492.60999999999</v>
      </c>
      <c r="AA2583" s="31">
        <f t="shared" si="603"/>
        <v>162600</v>
      </c>
      <c r="AB2583" s="5">
        <v>1</v>
      </c>
      <c r="AC2583" s="6">
        <v>230222.01</v>
      </c>
      <c r="AD2583" s="30">
        <v>0</v>
      </c>
      <c r="AE2583" s="67">
        <f t="shared" si="604"/>
        <v>1</v>
      </c>
      <c r="AF2583" s="70">
        <f>IF(C2583=Sheet6!$E$3,Sheet6!$E$4,IF('January 2023'!C2583=Sheet6!$F$3,Sheet6!$F$4,IF('January 2023'!C2583=Sheet6!$G$3,Sheet6!$G$4,IF('January 2023'!C2583=Sheet6!$H$3,Sheet6!$H$4,IF('January 2023'!C2583=Sheet6!$I$3,Sheet6!$I$4,IF('January 2023'!C2583=Sheet6!$J$3,Sheet6!$J$4,IF('January 2023'!C2583=Sheet6!$K$3,Sheet6!$K$4,IF('January 2023'!C2583=Sheet6!$L$3,Sheet6!$L$4))))))))</f>
        <v>0.14925084221825036</v>
      </c>
      <c r="AG2583" s="74">
        <f t="shared" si="605"/>
        <v>1</v>
      </c>
      <c r="AH2583" s="71">
        <v>0.8286</v>
      </c>
      <c r="AI2583" s="72">
        <f t="shared" si="606"/>
        <v>1</v>
      </c>
      <c r="AJ2583" s="73">
        <f t="shared" si="607"/>
        <v>1</v>
      </c>
      <c r="AK2583" s="73">
        <v>0.59410548800096008</v>
      </c>
      <c r="AL2583" s="95">
        <f t="shared" si="608"/>
        <v>1</v>
      </c>
      <c r="AM2583" s="107">
        <v>0</v>
      </c>
      <c r="AN2583" s="98">
        <f t="shared" si="609"/>
        <v>0</v>
      </c>
      <c r="AO2583" s="99" t="e">
        <f>SUMIF([1]Sheet1!$AB:$AB,E2583,[1]Sheet1!$AA:$AA)</f>
        <v>#VALUE!</v>
      </c>
      <c r="AP2583" s="100">
        <f t="shared" si="610"/>
        <v>1</v>
      </c>
      <c r="AQ2583" s="97">
        <f t="shared" si="611"/>
        <v>0</v>
      </c>
      <c r="AR2583" s="100">
        <f t="shared" si="612"/>
        <v>1.0006608915937778</v>
      </c>
      <c r="AS2583" s="101">
        <f t="shared" si="613"/>
        <v>-6.6089159377780149E-4</v>
      </c>
      <c r="AT2583" s="100">
        <v>0.14925084221825036</v>
      </c>
      <c r="AU2583" s="108">
        <f t="shared" si="614"/>
        <v>1</v>
      </c>
    </row>
    <row r="2584" spans="1:47" hidden="1">
      <c r="A2584" s="21">
        <v>44927</v>
      </c>
      <c r="B2584" s="22" t="s">
        <v>13</v>
      </c>
      <c r="C2584" s="22" t="s">
        <v>2186</v>
      </c>
      <c r="D2584" s="22" t="s">
        <v>2549</v>
      </c>
      <c r="E2584" s="22">
        <v>1006002016</v>
      </c>
      <c r="F2584" s="23" t="s">
        <v>15</v>
      </c>
      <c r="G2584" s="22">
        <v>1070920</v>
      </c>
      <c r="H2584" s="36" t="s">
        <v>20</v>
      </c>
      <c r="I2584" s="4" t="s">
        <v>3512</v>
      </c>
      <c r="J2584" s="4" t="s">
        <v>3512</v>
      </c>
      <c r="K2584" s="24">
        <v>2434</v>
      </c>
      <c r="L2584" s="25">
        <v>2434</v>
      </c>
      <c r="M2584" s="26">
        <v>1</v>
      </c>
      <c r="N2584" s="26">
        <v>1</v>
      </c>
      <c r="O2584" s="26">
        <v>0</v>
      </c>
      <c r="P2584" s="26">
        <v>2434</v>
      </c>
      <c r="Q2584" s="26">
        <v>0</v>
      </c>
      <c r="R2584" s="27">
        <v>155834.12</v>
      </c>
      <c r="S2584" s="27">
        <v>0</v>
      </c>
      <c r="T2584" s="28">
        <v>155908</v>
      </c>
      <c r="U2584" s="27">
        <v>0</v>
      </c>
      <c r="V2584" s="29">
        <v>1</v>
      </c>
      <c r="W2584" s="26">
        <v>0</v>
      </c>
      <c r="X2584" s="30">
        <f t="shared" si="600"/>
        <v>1</v>
      </c>
      <c r="Y2584" s="31">
        <f t="shared" si="601"/>
        <v>2434</v>
      </c>
      <c r="Z2584" s="31">
        <f t="shared" si="602"/>
        <v>155834.12</v>
      </c>
      <c r="AA2584" s="31">
        <f t="shared" si="603"/>
        <v>155908</v>
      </c>
      <c r="AB2584" s="5">
        <v>1</v>
      </c>
      <c r="AC2584" s="6">
        <v>191974.32</v>
      </c>
      <c r="AD2584" s="30">
        <v>0</v>
      </c>
      <c r="AE2584" s="67">
        <f t="shared" si="604"/>
        <v>1</v>
      </c>
      <c r="AF2584" s="70">
        <f>IF(C2584=Sheet6!$E$3,Sheet6!$E$4,IF('January 2023'!C2584=Sheet6!$F$3,Sheet6!$F$4,IF('January 2023'!C2584=Sheet6!$G$3,Sheet6!$G$4,IF('January 2023'!C2584=Sheet6!$H$3,Sheet6!$H$4,IF('January 2023'!C2584=Sheet6!$I$3,Sheet6!$I$4,IF('January 2023'!C2584=Sheet6!$J$3,Sheet6!$J$4,IF('January 2023'!C2584=Sheet6!$K$3,Sheet6!$K$4,IF('January 2023'!C2584=Sheet6!$L$3,Sheet6!$L$4))))))))</f>
        <v>0.14925084221825036</v>
      </c>
      <c r="AG2584" s="74">
        <f t="shared" si="605"/>
        <v>1</v>
      </c>
      <c r="AH2584" s="71">
        <v>0.8286</v>
      </c>
      <c r="AI2584" s="72">
        <f t="shared" si="606"/>
        <v>1</v>
      </c>
      <c r="AJ2584" s="73">
        <f t="shared" si="607"/>
        <v>1</v>
      </c>
      <c r="AK2584" s="73">
        <v>0.59410548800096008</v>
      </c>
      <c r="AL2584" s="95">
        <f t="shared" si="608"/>
        <v>1</v>
      </c>
      <c r="AM2584" s="107">
        <v>0</v>
      </c>
      <c r="AN2584" s="98">
        <f t="shared" si="609"/>
        <v>0</v>
      </c>
      <c r="AO2584" s="99" t="e">
        <f>SUMIF([1]Sheet1!$AB:$AB,E2584,[1]Sheet1!$AA:$AA)</f>
        <v>#VALUE!</v>
      </c>
      <c r="AP2584" s="100">
        <f t="shared" si="610"/>
        <v>1</v>
      </c>
      <c r="AQ2584" s="97">
        <f t="shared" si="611"/>
        <v>0</v>
      </c>
      <c r="AR2584" s="100">
        <f t="shared" si="612"/>
        <v>1.0004740938633978</v>
      </c>
      <c r="AS2584" s="101">
        <f t="shared" si="613"/>
        <v>-4.7409386339780646E-4</v>
      </c>
      <c r="AT2584" s="100">
        <v>0.14925084221825036</v>
      </c>
      <c r="AU2584" s="108">
        <f t="shared" si="614"/>
        <v>1</v>
      </c>
    </row>
    <row r="2585" spans="1:47" hidden="1">
      <c r="A2585" s="21">
        <v>44927</v>
      </c>
      <c r="B2585" s="23" t="s">
        <v>13</v>
      </c>
      <c r="C2585" s="23" t="s">
        <v>2186</v>
      </c>
      <c r="D2585" s="23" t="s">
        <v>2207</v>
      </c>
      <c r="E2585" s="23">
        <v>1002050410</v>
      </c>
      <c r="F2585" s="23" t="s">
        <v>15</v>
      </c>
      <c r="G2585" s="23">
        <v>1070920</v>
      </c>
      <c r="H2585" s="37" t="s">
        <v>20</v>
      </c>
      <c r="I2585" s="4" t="s">
        <v>3512</v>
      </c>
      <c r="J2585" s="4" t="s">
        <v>3512</v>
      </c>
      <c r="K2585" s="24">
        <v>2297</v>
      </c>
      <c r="L2585" s="24">
        <v>2297</v>
      </c>
      <c r="M2585" s="29">
        <v>1</v>
      </c>
      <c r="N2585" s="29">
        <v>1</v>
      </c>
      <c r="O2585" s="29">
        <v>0</v>
      </c>
      <c r="P2585" s="29">
        <v>2297</v>
      </c>
      <c r="Q2585" s="29">
        <v>0</v>
      </c>
      <c r="R2585" s="28">
        <v>147062.85</v>
      </c>
      <c r="S2585" s="28">
        <v>0</v>
      </c>
      <c r="T2585" s="28">
        <v>147000</v>
      </c>
      <c r="U2585" s="28">
        <v>0</v>
      </c>
      <c r="V2585" s="29">
        <v>1</v>
      </c>
      <c r="W2585" s="29">
        <v>0</v>
      </c>
      <c r="X2585" s="32">
        <f t="shared" si="600"/>
        <v>1</v>
      </c>
      <c r="Y2585" s="33">
        <f t="shared" si="601"/>
        <v>2297</v>
      </c>
      <c r="Z2585" s="33">
        <f t="shared" si="602"/>
        <v>147062.85</v>
      </c>
      <c r="AA2585" s="33">
        <f t="shared" si="603"/>
        <v>147000</v>
      </c>
      <c r="AB2585" s="5">
        <v>1</v>
      </c>
      <c r="AC2585" s="6">
        <v>206700.48</v>
      </c>
      <c r="AD2585" s="32">
        <v>0</v>
      </c>
      <c r="AE2585" s="67">
        <f t="shared" si="604"/>
        <v>1</v>
      </c>
      <c r="AF2585" s="70">
        <f>IF(C2585=Sheet6!$E$3,Sheet6!$E$4,IF('January 2023'!C2585=Sheet6!$F$3,Sheet6!$F$4,IF('January 2023'!C2585=Sheet6!$G$3,Sheet6!$G$4,IF('January 2023'!C2585=Sheet6!$H$3,Sheet6!$H$4,IF('January 2023'!C2585=Sheet6!$I$3,Sheet6!$I$4,IF('January 2023'!C2585=Sheet6!$J$3,Sheet6!$J$4,IF('January 2023'!C2585=Sheet6!$K$3,Sheet6!$K$4,IF('January 2023'!C2585=Sheet6!$L$3,Sheet6!$L$4))))))))</f>
        <v>0.14925084221825036</v>
      </c>
      <c r="AG2585" s="74">
        <f t="shared" si="605"/>
        <v>1</v>
      </c>
      <c r="AH2585" s="71">
        <v>0.8286</v>
      </c>
      <c r="AI2585" s="72">
        <f t="shared" si="606"/>
        <v>1</v>
      </c>
      <c r="AJ2585" s="73">
        <f t="shared" si="607"/>
        <v>1</v>
      </c>
      <c r="AK2585" s="73">
        <v>0.59410548800096008</v>
      </c>
      <c r="AL2585" s="95">
        <f t="shared" si="608"/>
        <v>1</v>
      </c>
      <c r="AM2585" s="107">
        <v>0</v>
      </c>
      <c r="AN2585" s="98">
        <f t="shared" si="609"/>
        <v>0</v>
      </c>
      <c r="AO2585" s="99" t="e">
        <f>SUMIF([1]Sheet1!$AB:$AB,E2585,[1]Sheet1!$AA:$AA)</f>
        <v>#VALUE!</v>
      </c>
      <c r="AP2585" s="100">
        <f t="shared" si="610"/>
        <v>1</v>
      </c>
      <c r="AQ2585" s="97">
        <f t="shared" si="611"/>
        <v>0</v>
      </c>
      <c r="AR2585" s="100">
        <f t="shared" si="612"/>
        <v>0.99957263170134403</v>
      </c>
      <c r="AS2585" s="101">
        <f t="shared" si="613"/>
        <v>4.2736829865597237E-4</v>
      </c>
      <c r="AT2585" s="100">
        <v>0.14925084221825036</v>
      </c>
      <c r="AU2585" s="108">
        <f t="shared" si="614"/>
        <v>1</v>
      </c>
    </row>
    <row r="2586" spans="1:47" hidden="1">
      <c r="A2586" s="21">
        <v>44927</v>
      </c>
      <c r="B2586" s="23" t="s">
        <v>13</v>
      </c>
      <c r="C2586" s="23" t="s">
        <v>2186</v>
      </c>
      <c r="D2586" s="23" t="s">
        <v>2596</v>
      </c>
      <c r="E2586" s="23">
        <v>1002050445</v>
      </c>
      <c r="F2586" s="23" t="s">
        <v>15</v>
      </c>
      <c r="G2586" s="23">
        <v>1070920</v>
      </c>
      <c r="H2586" s="37" t="s">
        <v>20</v>
      </c>
      <c r="I2586" s="4" t="s">
        <v>3512</v>
      </c>
      <c r="J2586" s="4" t="s">
        <v>3512</v>
      </c>
      <c r="K2586" s="24">
        <v>2215</v>
      </c>
      <c r="L2586" s="24">
        <v>2215</v>
      </c>
      <c r="M2586" s="29">
        <v>1</v>
      </c>
      <c r="N2586" s="29">
        <v>1</v>
      </c>
      <c r="O2586" s="29">
        <v>0</v>
      </c>
      <c r="P2586" s="29">
        <v>2215</v>
      </c>
      <c r="Q2586" s="29">
        <v>0</v>
      </c>
      <c r="R2586" s="28">
        <v>141812.90000000002</v>
      </c>
      <c r="S2586" s="28">
        <v>0</v>
      </c>
      <c r="T2586" s="28">
        <v>266896.09000000003</v>
      </c>
      <c r="U2586" s="28">
        <v>0</v>
      </c>
      <c r="V2586" s="29">
        <v>1</v>
      </c>
      <c r="W2586" s="29">
        <v>0</v>
      </c>
      <c r="X2586" s="32">
        <f t="shared" si="600"/>
        <v>1</v>
      </c>
      <c r="Y2586" s="33">
        <f t="shared" si="601"/>
        <v>2215</v>
      </c>
      <c r="Z2586" s="33">
        <f t="shared" si="602"/>
        <v>141812.90000000002</v>
      </c>
      <c r="AA2586" s="33">
        <f t="shared" si="603"/>
        <v>266896.09000000003</v>
      </c>
      <c r="AB2586" s="5">
        <v>1</v>
      </c>
      <c r="AC2586" s="6">
        <v>179525.19</v>
      </c>
      <c r="AD2586" s="32">
        <v>0</v>
      </c>
      <c r="AE2586" s="67">
        <f t="shared" si="604"/>
        <v>1</v>
      </c>
      <c r="AF2586" s="70">
        <f>IF(C2586=Sheet6!$E$3,Sheet6!$E$4,IF('January 2023'!C2586=Sheet6!$F$3,Sheet6!$F$4,IF('January 2023'!C2586=Sheet6!$G$3,Sheet6!$G$4,IF('January 2023'!C2586=Sheet6!$H$3,Sheet6!$H$4,IF('January 2023'!C2586=Sheet6!$I$3,Sheet6!$I$4,IF('January 2023'!C2586=Sheet6!$J$3,Sheet6!$J$4,IF('January 2023'!C2586=Sheet6!$K$3,Sheet6!$K$4,IF('January 2023'!C2586=Sheet6!$L$3,Sheet6!$L$4))))))))</f>
        <v>0.14925084221825036</v>
      </c>
      <c r="AG2586" s="74">
        <f t="shared" si="605"/>
        <v>1</v>
      </c>
      <c r="AH2586" s="71">
        <v>0.8286</v>
      </c>
      <c r="AI2586" s="72">
        <f t="shared" si="606"/>
        <v>1</v>
      </c>
      <c r="AJ2586" s="73">
        <f t="shared" si="607"/>
        <v>1</v>
      </c>
      <c r="AK2586" s="73">
        <v>0.59410548800096008</v>
      </c>
      <c r="AL2586" s="95">
        <f t="shared" si="608"/>
        <v>1</v>
      </c>
      <c r="AM2586" s="107">
        <v>0</v>
      </c>
      <c r="AN2586" s="98">
        <f t="shared" si="609"/>
        <v>0</v>
      </c>
      <c r="AO2586" s="99" t="e">
        <f>SUMIF([1]Sheet1!$AB:$AB,E2586,[1]Sheet1!$AA:$AA)</f>
        <v>#VALUE!</v>
      </c>
      <c r="AP2586" s="100">
        <f t="shared" si="610"/>
        <v>1</v>
      </c>
      <c r="AQ2586" s="97">
        <f t="shared" si="611"/>
        <v>0</v>
      </c>
      <c r="AR2586" s="100">
        <f t="shared" si="612"/>
        <v>1.8820297025164847</v>
      </c>
      <c r="AS2586" s="101">
        <f t="shared" si="613"/>
        <v>-0.88202970251648471</v>
      </c>
      <c r="AT2586" s="100">
        <v>0.14925084221825036</v>
      </c>
      <c r="AU2586" s="108">
        <f t="shared" si="614"/>
        <v>1</v>
      </c>
    </row>
    <row r="2587" spans="1:47" hidden="1">
      <c r="A2587" s="21">
        <v>44927</v>
      </c>
      <c r="B2587" s="22" t="s">
        <v>13</v>
      </c>
      <c r="C2587" s="22" t="s">
        <v>2186</v>
      </c>
      <c r="D2587" s="22" t="s">
        <v>2534</v>
      </c>
      <c r="E2587" s="22">
        <v>1002050315</v>
      </c>
      <c r="F2587" s="23" t="s">
        <v>15</v>
      </c>
      <c r="G2587" s="22">
        <v>1079209</v>
      </c>
      <c r="H2587" s="36" t="s">
        <v>20</v>
      </c>
      <c r="I2587" s="4" t="s">
        <v>3512</v>
      </c>
      <c r="J2587" s="4" t="s">
        <v>3512</v>
      </c>
      <c r="K2587" s="24">
        <v>2171</v>
      </c>
      <c r="L2587" s="25">
        <v>2171</v>
      </c>
      <c r="M2587" s="26">
        <v>1</v>
      </c>
      <c r="N2587" s="26">
        <v>1</v>
      </c>
      <c r="O2587" s="26">
        <v>0</v>
      </c>
      <c r="P2587" s="26">
        <v>2171</v>
      </c>
      <c r="Q2587" s="26">
        <v>0</v>
      </c>
      <c r="R2587" s="27">
        <v>138995.85</v>
      </c>
      <c r="S2587" s="27">
        <v>0</v>
      </c>
      <c r="T2587" s="28">
        <v>139000</v>
      </c>
      <c r="U2587" s="27">
        <v>0</v>
      </c>
      <c r="V2587" s="29">
        <v>1</v>
      </c>
      <c r="W2587" s="26">
        <v>0</v>
      </c>
      <c r="X2587" s="30">
        <f t="shared" si="600"/>
        <v>1</v>
      </c>
      <c r="Y2587" s="31">
        <f t="shared" si="601"/>
        <v>2171</v>
      </c>
      <c r="Z2587" s="31">
        <f t="shared" si="602"/>
        <v>138995.85</v>
      </c>
      <c r="AA2587" s="31">
        <f t="shared" si="603"/>
        <v>139000</v>
      </c>
      <c r="AB2587" s="5">
        <v>1</v>
      </c>
      <c r="AC2587" s="6">
        <v>212636.76</v>
      </c>
      <c r="AD2587" s="30">
        <v>0</v>
      </c>
      <c r="AE2587" s="67">
        <f t="shared" si="604"/>
        <v>1</v>
      </c>
      <c r="AF2587" s="70">
        <f>IF(C2587=Sheet6!$E$3,Sheet6!$E$4,IF('January 2023'!C2587=Sheet6!$F$3,Sheet6!$F$4,IF('January 2023'!C2587=Sheet6!$G$3,Sheet6!$G$4,IF('January 2023'!C2587=Sheet6!$H$3,Sheet6!$H$4,IF('January 2023'!C2587=Sheet6!$I$3,Sheet6!$I$4,IF('January 2023'!C2587=Sheet6!$J$3,Sheet6!$J$4,IF('January 2023'!C2587=Sheet6!$K$3,Sheet6!$K$4,IF('January 2023'!C2587=Sheet6!$L$3,Sheet6!$L$4))))))))</f>
        <v>0.14925084221825036</v>
      </c>
      <c r="AG2587" s="74">
        <f t="shared" si="605"/>
        <v>1</v>
      </c>
      <c r="AH2587" s="71">
        <v>0.8286</v>
      </c>
      <c r="AI2587" s="72">
        <f t="shared" si="606"/>
        <v>1</v>
      </c>
      <c r="AJ2587" s="73">
        <f t="shared" si="607"/>
        <v>1</v>
      </c>
      <c r="AK2587" s="73">
        <v>0.59410548800096008</v>
      </c>
      <c r="AL2587" s="95">
        <f t="shared" si="608"/>
        <v>1</v>
      </c>
      <c r="AM2587" s="107">
        <v>0</v>
      </c>
      <c r="AN2587" s="98">
        <f t="shared" si="609"/>
        <v>0</v>
      </c>
      <c r="AO2587" s="99" t="e">
        <f>SUMIF([1]Sheet1!$AB:$AB,E2587,[1]Sheet1!$AA:$AA)</f>
        <v>#VALUE!</v>
      </c>
      <c r="AP2587" s="100">
        <f t="shared" si="610"/>
        <v>1</v>
      </c>
      <c r="AQ2587" s="97">
        <f t="shared" si="611"/>
        <v>0</v>
      </c>
      <c r="AR2587" s="100">
        <f t="shared" si="612"/>
        <v>1.000029857006522</v>
      </c>
      <c r="AS2587" s="101">
        <f t="shared" si="613"/>
        <v>-2.9857006522027163E-5</v>
      </c>
      <c r="AT2587" s="100">
        <v>0.14925084221825036</v>
      </c>
      <c r="AU2587" s="108">
        <f t="shared" si="614"/>
        <v>1</v>
      </c>
    </row>
    <row r="2588" spans="1:47" hidden="1">
      <c r="A2588" s="21">
        <v>44927</v>
      </c>
      <c r="B2588" s="23" t="s">
        <v>13</v>
      </c>
      <c r="C2588" s="23" t="s">
        <v>2186</v>
      </c>
      <c r="D2588" s="23" t="s">
        <v>2490</v>
      </c>
      <c r="E2588" s="23">
        <v>1002050521</v>
      </c>
      <c r="F2588" s="23" t="s">
        <v>15</v>
      </c>
      <c r="G2588" s="23">
        <v>1070920</v>
      </c>
      <c r="H2588" s="37" t="s">
        <v>20</v>
      </c>
      <c r="I2588" s="4" t="s">
        <v>3512</v>
      </c>
      <c r="J2588" s="4" t="s">
        <v>3512</v>
      </c>
      <c r="K2588" s="24">
        <v>2092</v>
      </c>
      <c r="L2588" s="24">
        <v>2092</v>
      </c>
      <c r="M2588" s="29">
        <v>1</v>
      </c>
      <c r="N2588" s="29">
        <v>1</v>
      </c>
      <c r="O2588" s="29">
        <v>0</v>
      </c>
      <c r="P2588" s="29">
        <v>2092</v>
      </c>
      <c r="Q2588" s="29">
        <v>0</v>
      </c>
      <c r="R2588" s="28">
        <v>133937.95000000001</v>
      </c>
      <c r="S2588" s="28">
        <v>0</v>
      </c>
      <c r="T2588" s="28">
        <v>133950</v>
      </c>
      <c r="U2588" s="28">
        <v>0</v>
      </c>
      <c r="V2588" s="29">
        <v>1</v>
      </c>
      <c r="W2588" s="29">
        <v>0</v>
      </c>
      <c r="X2588" s="32">
        <f t="shared" si="600"/>
        <v>1</v>
      </c>
      <c r="Y2588" s="33">
        <f t="shared" si="601"/>
        <v>2092</v>
      </c>
      <c r="Z2588" s="33">
        <f t="shared" si="602"/>
        <v>133937.95000000001</v>
      </c>
      <c r="AA2588" s="33">
        <f t="shared" si="603"/>
        <v>133950</v>
      </c>
      <c r="AB2588" s="5">
        <v>1</v>
      </c>
      <c r="AC2588" s="6">
        <v>75644.899999999994</v>
      </c>
      <c r="AD2588" s="32">
        <v>0</v>
      </c>
      <c r="AE2588" s="67">
        <f t="shared" si="604"/>
        <v>1</v>
      </c>
      <c r="AF2588" s="70">
        <f>IF(C2588=Sheet6!$E$3,Sheet6!$E$4,IF('January 2023'!C2588=Sheet6!$F$3,Sheet6!$F$4,IF('January 2023'!C2588=Sheet6!$G$3,Sheet6!$G$4,IF('January 2023'!C2588=Sheet6!$H$3,Sheet6!$H$4,IF('January 2023'!C2588=Sheet6!$I$3,Sheet6!$I$4,IF('January 2023'!C2588=Sheet6!$J$3,Sheet6!$J$4,IF('January 2023'!C2588=Sheet6!$K$3,Sheet6!$K$4,IF('January 2023'!C2588=Sheet6!$L$3,Sheet6!$L$4))))))))</f>
        <v>0.14925084221825036</v>
      </c>
      <c r="AG2588" s="74">
        <f t="shared" si="605"/>
        <v>1</v>
      </c>
      <c r="AH2588" s="71">
        <v>0.8286</v>
      </c>
      <c r="AI2588" s="72">
        <f t="shared" si="606"/>
        <v>1</v>
      </c>
      <c r="AJ2588" s="73">
        <f t="shared" si="607"/>
        <v>1</v>
      </c>
      <c r="AK2588" s="73">
        <v>0.59410548800096008</v>
      </c>
      <c r="AL2588" s="95">
        <f t="shared" si="608"/>
        <v>1</v>
      </c>
      <c r="AM2588" s="107">
        <v>0</v>
      </c>
      <c r="AN2588" s="98">
        <f t="shared" si="609"/>
        <v>0</v>
      </c>
      <c r="AO2588" s="99" t="e">
        <f>SUMIF([1]Sheet1!$AB:$AB,E2588,[1]Sheet1!$AA:$AA)</f>
        <v>#VALUE!</v>
      </c>
      <c r="AP2588" s="100">
        <f t="shared" si="610"/>
        <v>1</v>
      </c>
      <c r="AQ2588" s="97">
        <f t="shared" si="611"/>
        <v>0</v>
      </c>
      <c r="AR2588" s="100">
        <f t="shared" si="612"/>
        <v>1.0000899670332417</v>
      </c>
      <c r="AS2588" s="101">
        <f t="shared" si="613"/>
        <v>-8.9967033241711292E-5</v>
      </c>
      <c r="AT2588" s="100">
        <v>0.14925084221825036</v>
      </c>
      <c r="AU2588" s="108">
        <f t="shared" si="614"/>
        <v>1</v>
      </c>
    </row>
    <row r="2589" spans="1:47" hidden="1">
      <c r="A2589" s="21">
        <v>44927</v>
      </c>
      <c r="B2589" s="22" t="s">
        <v>13</v>
      </c>
      <c r="C2589" s="22" t="s">
        <v>2186</v>
      </c>
      <c r="D2589" s="22" t="s">
        <v>2573</v>
      </c>
      <c r="E2589" s="22">
        <v>1002050615</v>
      </c>
      <c r="F2589" s="23" t="s">
        <v>15</v>
      </c>
      <c r="G2589" s="22">
        <v>1070924</v>
      </c>
      <c r="H2589" s="36" t="s">
        <v>20</v>
      </c>
      <c r="I2589" s="4" t="s">
        <v>3512</v>
      </c>
      <c r="J2589" s="4" t="s">
        <v>3512</v>
      </c>
      <c r="K2589" s="24">
        <v>2061</v>
      </c>
      <c r="L2589" s="25">
        <v>2061</v>
      </c>
      <c r="M2589" s="26">
        <v>1</v>
      </c>
      <c r="N2589" s="26">
        <v>1</v>
      </c>
      <c r="O2589" s="26">
        <v>0</v>
      </c>
      <c r="P2589" s="26">
        <v>2061</v>
      </c>
      <c r="Q2589" s="26">
        <v>0</v>
      </c>
      <c r="R2589" s="27">
        <v>131953.21</v>
      </c>
      <c r="S2589" s="27">
        <v>0</v>
      </c>
      <c r="T2589" s="28">
        <v>131953.21</v>
      </c>
      <c r="U2589" s="27">
        <v>0</v>
      </c>
      <c r="V2589" s="29">
        <v>1</v>
      </c>
      <c r="W2589" s="26">
        <v>0</v>
      </c>
      <c r="X2589" s="30">
        <f t="shared" si="600"/>
        <v>1</v>
      </c>
      <c r="Y2589" s="31">
        <f t="shared" si="601"/>
        <v>2061</v>
      </c>
      <c r="Z2589" s="31">
        <f t="shared" si="602"/>
        <v>131953.21</v>
      </c>
      <c r="AA2589" s="31">
        <f t="shared" si="603"/>
        <v>131953.21</v>
      </c>
      <c r="AB2589" s="5">
        <v>1</v>
      </c>
      <c r="AC2589" s="6">
        <v>174256.43</v>
      </c>
      <c r="AD2589" s="30">
        <v>0</v>
      </c>
      <c r="AE2589" s="67">
        <f t="shared" si="604"/>
        <v>1</v>
      </c>
      <c r="AF2589" s="70">
        <f>IF(C2589=Sheet6!$E$3,Sheet6!$E$4,IF('January 2023'!C2589=Sheet6!$F$3,Sheet6!$F$4,IF('January 2023'!C2589=Sheet6!$G$3,Sheet6!$G$4,IF('January 2023'!C2589=Sheet6!$H$3,Sheet6!$H$4,IF('January 2023'!C2589=Sheet6!$I$3,Sheet6!$I$4,IF('January 2023'!C2589=Sheet6!$J$3,Sheet6!$J$4,IF('January 2023'!C2589=Sheet6!$K$3,Sheet6!$K$4,IF('January 2023'!C2589=Sheet6!$L$3,Sheet6!$L$4))))))))</f>
        <v>0.14925084221825036</v>
      </c>
      <c r="AG2589" s="74">
        <f t="shared" si="605"/>
        <v>1</v>
      </c>
      <c r="AH2589" s="71">
        <v>0.8286</v>
      </c>
      <c r="AI2589" s="72">
        <f t="shared" si="606"/>
        <v>1</v>
      </c>
      <c r="AJ2589" s="73">
        <f t="shared" si="607"/>
        <v>1</v>
      </c>
      <c r="AK2589" s="73">
        <v>0.59410548800096008</v>
      </c>
      <c r="AL2589" s="95">
        <f t="shared" si="608"/>
        <v>1</v>
      </c>
      <c r="AM2589" s="107">
        <v>0</v>
      </c>
      <c r="AN2589" s="98">
        <f t="shared" si="609"/>
        <v>0</v>
      </c>
      <c r="AO2589" s="99" t="e">
        <f>SUMIF([1]Sheet1!$AB:$AB,E2589,[1]Sheet1!$AA:$AA)</f>
        <v>#VALUE!</v>
      </c>
      <c r="AP2589" s="100">
        <f t="shared" si="610"/>
        <v>1</v>
      </c>
      <c r="AQ2589" s="97">
        <f t="shared" si="611"/>
        <v>0</v>
      </c>
      <c r="AR2589" s="100">
        <f t="shared" si="612"/>
        <v>1</v>
      </c>
      <c r="AS2589" s="101">
        <f t="shared" si="613"/>
        <v>0</v>
      </c>
      <c r="AT2589" s="100">
        <v>0.14925084221825036</v>
      </c>
      <c r="AU2589" s="108">
        <f t="shared" si="614"/>
        <v>1</v>
      </c>
    </row>
    <row r="2590" spans="1:47" hidden="1">
      <c r="A2590" s="21">
        <v>44927</v>
      </c>
      <c r="B2590" s="22" t="s">
        <v>13</v>
      </c>
      <c r="C2590" s="22" t="s">
        <v>2186</v>
      </c>
      <c r="D2590" s="22" t="s">
        <v>2603</v>
      </c>
      <c r="E2590" s="22">
        <v>1002050597</v>
      </c>
      <c r="F2590" s="23" t="s">
        <v>15</v>
      </c>
      <c r="G2590" s="22">
        <v>1070920</v>
      </c>
      <c r="H2590" s="36" t="s">
        <v>20</v>
      </c>
      <c r="I2590" s="4" t="s">
        <v>3512</v>
      </c>
      <c r="J2590" s="4" t="s">
        <v>3512</v>
      </c>
      <c r="K2590" s="24">
        <v>2013</v>
      </c>
      <c r="L2590" s="25">
        <v>2013</v>
      </c>
      <c r="M2590" s="26">
        <v>1</v>
      </c>
      <c r="N2590" s="26">
        <v>1</v>
      </c>
      <c r="O2590" s="26">
        <v>0</v>
      </c>
      <c r="P2590" s="26">
        <v>2013</v>
      </c>
      <c r="Q2590" s="26">
        <v>0</v>
      </c>
      <c r="R2590" s="27">
        <v>128880.06999999999</v>
      </c>
      <c r="S2590" s="27">
        <v>0</v>
      </c>
      <c r="T2590" s="28">
        <v>128879.42</v>
      </c>
      <c r="U2590" s="27">
        <v>0</v>
      </c>
      <c r="V2590" s="29">
        <v>1</v>
      </c>
      <c r="W2590" s="26">
        <v>0</v>
      </c>
      <c r="X2590" s="30">
        <f t="shared" si="600"/>
        <v>1</v>
      </c>
      <c r="Y2590" s="31">
        <f t="shared" si="601"/>
        <v>2013</v>
      </c>
      <c r="Z2590" s="31">
        <f t="shared" si="602"/>
        <v>128880.06999999999</v>
      </c>
      <c r="AA2590" s="31">
        <f t="shared" si="603"/>
        <v>128879.42</v>
      </c>
      <c r="AB2590" s="5">
        <v>1</v>
      </c>
      <c r="AC2590" s="6">
        <v>152361.9</v>
      </c>
      <c r="AD2590" s="30">
        <v>0</v>
      </c>
      <c r="AE2590" s="67">
        <f t="shared" si="604"/>
        <v>1</v>
      </c>
      <c r="AF2590" s="70">
        <f>IF(C2590=Sheet6!$E$3,Sheet6!$E$4,IF('January 2023'!C2590=Sheet6!$F$3,Sheet6!$F$4,IF('January 2023'!C2590=Sheet6!$G$3,Sheet6!$G$4,IF('January 2023'!C2590=Sheet6!$H$3,Sheet6!$H$4,IF('January 2023'!C2590=Sheet6!$I$3,Sheet6!$I$4,IF('January 2023'!C2590=Sheet6!$J$3,Sheet6!$J$4,IF('January 2023'!C2590=Sheet6!$K$3,Sheet6!$K$4,IF('January 2023'!C2590=Sheet6!$L$3,Sheet6!$L$4))))))))</f>
        <v>0.14925084221825036</v>
      </c>
      <c r="AG2590" s="74">
        <f t="shared" si="605"/>
        <v>1</v>
      </c>
      <c r="AH2590" s="71">
        <v>0.8286</v>
      </c>
      <c r="AI2590" s="72">
        <f t="shared" si="606"/>
        <v>1</v>
      </c>
      <c r="AJ2590" s="73">
        <f t="shared" si="607"/>
        <v>1</v>
      </c>
      <c r="AK2590" s="73">
        <v>0.59410548800096008</v>
      </c>
      <c r="AL2590" s="95">
        <f t="shared" si="608"/>
        <v>1</v>
      </c>
      <c r="AM2590" s="107">
        <v>0</v>
      </c>
      <c r="AN2590" s="98">
        <f t="shared" si="609"/>
        <v>0</v>
      </c>
      <c r="AO2590" s="99" t="e">
        <f>SUMIF([1]Sheet1!$AB:$AB,E2590,[1]Sheet1!$AA:$AA)</f>
        <v>#VALUE!</v>
      </c>
      <c r="AP2590" s="100">
        <f t="shared" si="610"/>
        <v>1</v>
      </c>
      <c r="AQ2590" s="97">
        <f t="shared" si="611"/>
        <v>0</v>
      </c>
      <c r="AR2590" s="100">
        <f t="shared" si="612"/>
        <v>0.99999495655146686</v>
      </c>
      <c r="AS2590" s="101">
        <f t="shared" si="613"/>
        <v>5.043448533137429E-6</v>
      </c>
      <c r="AT2590" s="100">
        <v>0.14925084221825036</v>
      </c>
      <c r="AU2590" s="108">
        <f t="shared" si="614"/>
        <v>1</v>
      </c>
    </row>
    <row r="2591" spans="1:47" hidden="1">
      <c r="A2591" s="21">
        <v>44927</v>
      </c>
      <c r="B2591" s="22" t="s">
        <v>13</v>
      </c>
      <c r="C2591" s="22" t="s">
        <v>2186</v>
      </c>
      <c r="D2591" s="22" t="s">
        <v>2577</v>
      </c>
      <c r="E2591" s="22">
        <v>1002050098</v>
      </c>
      <c r="F2591" s="23" t="s">
        <v>15</v>
      </c>
      <c r="G2591" s="22">
        <v>1070924</v>
      </c>
      <c r="H2591" s="36" t="s">
        <v>20</v>
      </c>
      <c r="I2591" s="4" t="s">
        <v>3512</v>
      </c>
      <c r="J2591" s="4" t="s">
        <v>3512</v>
      </c>
      <c r="K2591" s="24">
        <v>1984</v>
      </c>
      <c r="L2591" s="25">
        <v>1984</v>
      </c>
      <c r="M2591" s="26">
        <v>1</v>
      </c>
      <c r="N2591" s="26">
        <v>1</v>
      </c>
      <c r="O2591" s="26">
        <v>0</v>
      </c>
      <c r="P2591" s="26">
        <v>1984</v>
      </c>
      <c r="Q2591" s="26">
        <v>0</v>
      </c>
      <c r="R2591" s="27">
        <v>127023.38</v>
      </c>
      <c r="S2591" s="27">
        <v>0</v>
      </c>
      <c r="T2591" s="28">
        <v>127023.38</v>
      </c>
      <c r="U2591" s="27">
        <v>0</v>
      </c>
      <c r="V2591" s="29">
        <v>1</v>
      </c>
      <c r="W2591" s="26">
        <v>0</v>
      </c>
      <c r="X2591" s="30">
        <f t="shared" si="600"/>
        <v>1</v>
      </c>
      <c r="Y2591" s="31">
        <f t="shared" si="601"/>
        <v>1984</v>
      </c>
      <c r="Z2591" s="31">
        <f t="shared" si="602"/>
        <v>127023.38</v>
      </c>
      <c r="AA2591" s="31">
        <f t="shared" si="603"/>
        <v>127023.38</v>
      </c>
      <c r="AB2591" s="5">
        <v>1</v>
      </c>
      <c r="AC2591" s="6">
        <v>144563.85</v>
      </c>
      <c r="AD2591" s="30">
        <v>0</v>
      </c>
      <c r="AE2591" s="67">
        <f t="shared" si="604"/>
        <v>1</v>
      </c>
      <c r="AF2591" s="70">
        <f>IF(C2591=Sheet6!$E$3,Sheet6!$E$4,IF('January 2023'!C2591=Sheet6!$F$3,Sheet6!$F$4,IF('January 2023'!C2591=Sheet6!$G$3,Sheet6!$G$4,IF('January 2023'!C2591=Sheet6!$H$3,Sheet6!$H$4,IF('January 2023'!C2591=Sheet6!$I$3,Sheet6!$I$4,IF('January 2023'!C2591=Sheet6!$J$3,Sheet6!$J$4,IF('January 2023'!C2591=Sheet6!$K$3,Sheet6!$K$4,IF('January 2023'!C2591=Sheet6!$L$3,Sheet6!$L$4))))))))</f>
        <v>0.14925084221825036</v>
      </c>
      <c r="AG2591" s="74">
        <f t="shared" si="605"/>
        <v>1</v>
      </c>
      <c r="AH2591" s="71">
        <v>0.8286</v>
      </c>
      <c r="AI2591" s="72">
        <f t="shared" si="606"/>
        <v>1</v>
      </c>
      <c r="AJ2591" s="73">
        <f t="shared" si="607"/>
        <v>1</v>
      </c>
      <c r="AK2591" s="73">
        <v>0.59410548800096008</v>
      </c>
      <c r="AL2591" s="95">
        <f t="shared" si="608"/>
        <v>1</v>
      </c>
      <c r="AM2591" s="107">
        <v>0</v>
      </c>
      <c r="AN2591" s="98">
        <f t="shared" si="609"/>
        <v>0</v>
      </c>
      <c r="AO2591" s="99" t="e">
        <f>SUMIF([1]Sheet1!$AB:$AB,E2591,[1]Sheet1!$AA:$AA)</f>
        <v>#VALUE!</v>
      </c>
      <c r="AP2591" s="100">
        <f t="shared" si="610"/>
        <v>1</v>
      </c>
      <c r="AQ2591" s="97">
        <f t="shared" si="611"/>
        <v>0</v>
      </c>
      <c r="AR2591" s="100">
        <f t="shared" si="612"/>
        <v>1</v>
      </c>
      <c r="AS2591" s="101">
        <f t="shared" si="613"/>
        <v>0</v>
      </c>
      <c r="AT2591" s="100">
        <v>0.14925084221825036</v>
      </c>
      <c r="AU2591" s="108">
        <f t="shared" si="614"/>
        <v>1</v>
      </c>
    </row>
    <row r="2592" spans="1:47" hidden="1">
      <c r="A2592" s="21">
        <v>44927</v>
      </c>
      <c r="B2592" s="23" t="s">
        <v>13</v>
      </c>
      <c r="C2592" s="23" t="s">
        <v>2186</v>
      </c>
      <c r="D2592" s="23" t="s">
        <v>2570</v>
      </c>
      <c r="E2592" s="23">
        <v>1002050633</v>
      </c>
      <c r="F2592" s="23" t="s">
        <v>15</v>
      </c>
      <c r="G2592" s="23">
        <v>1070920</v>
      </c>
      <c r="H2592" s="37" t="s">
        <v>20</v>
      </c>
      <c r="I2592" s="4" t="s">
        <v>3512</v>
      </c>
      <c r="J2592" s="4" t="s">
        <v>3512</v>
      </c>
      <c r="K2592" s="24">
        <v>1980</v>
      </c>
      <c r="L2592" s="24">
        <v>1980</v>
      </c>
      <c r="M2592" s="29">
        <v>1</v>
      </c>
      <c r="N2592" s="29">
        <v>1</v>
      </c>
      <c r="O2592" s="29">
        <v>0</v>
      </c>
      <c r="P2592" s="29">
        <v>1980</v>
      </c>
      <c r="Q2592" s="29">
        <v>0</v>
      </c>
      <c r="R2592" s="28">
        <v>126767.29000000001</v>
      </c>
      <c r="S2592" s="28">
        <v>0</v>
      </c>
      <c r="T2592" s="28">
        <v>128580</v>
      </c>
      <c r="U2592" s="28">
        <v>0</v>
      </c>
      <c r="V2592" s="29">
        <v>1</v>
      </c>
      <c r="W2592" s="29">
        <v>0</v>
      </c>
      <c r="X2592" s="32">
        <f t="shared" si="600"/>
        <v>1</v>
      </c>
      <c r="Y2592" s="33">
        <f t="shared" si="601"/>
        <v>1980</v>
      </c>
      <c r="Z2592" s="33">
        <f t="shared" si="602"/>
        <v>126767.29000000001</v>
      </c>
      <c r="AA2592" s="33">
        <f t="shared" si="603"/>
        <v>128580</v>
      </c>
      <c r="AB2592" s="5">
        <v>1</v>
      </c>
      <c r="AC2592" s="6">
        <v>199301.75</v>
      </c>
      <c r="AD2592" s="32">
        <v>0</v>
      </c>
      <c r="AE2592" s="67">
        <f t="shared" si="604"/>
        <v>1</v>
      </c>
      <c r="AF2592" s="70">
        <f>IF(C2592=Sheet6!$E$3,Sheet6!$E$4,IF('January 2023'!C2592=Sheet6!$F$3,Sheet6!$F$4,IF('January 2023'!C2592=Sheet6!$G$3,Sheet6!$G$4,IF('January 2023'!C2592=Sheet6!$H$3,Sheet6!$H$4,IF('January 2023'!C2592=Sheet6!$I$3,Sheet6!$I$4,IF('January 2023'!C2592=Sheet6!$J$3,Sheet6!$J$4,IF('January 2023'!C2592=Sheet6!$K$3,Sheet6!$K$4,IF('January 2023'!C2592=Sheet6!$L$3,Sheet6!$L$4))))))))</f>
        <v>0.14925084221825036</v>
      </c>
      <c r="AG2592" s="74">
        <f t="shared" si="605"/>
        <v>1</v>
      </c>
      <c r="AH2592" s="71">
        <v>0.8286</v>
      </c>
      <c r="AI2592" s="72">
        <f t="shared" si="606"/>
        <v>1</v>
      </c>
      <c r="AJ2592" s="73">
        <f t="shared" si="607"/>
        <v>1</v>
      </c>
      <c r="AK2592" s="73">
        <v>0.59410548800096008</v>
      </c>
      <c r="AL2592" s="95">
        <f t="shared" si="608"/>
        <v>1</v>
      </c>
      <c r="AM2592" s="107">
        <v>0</v>
      </c>
      <c r="AN2592" s="98">
        <f t="shared" si="609"/>
        <v>0</v>
      </c>
      <c r="AO2592" s="99" t="e">
        <f>SUMIF([1]Sheet1!$AB:$AB,E2592,[1]Sheet1!$AA:$AA)</f>
        <v>#VALUE!</v>
      </c>
      <c r="AP2592" s="100">
        <f t="shared" si="610"/>
        <v>1</v>
      </c>
      <c r="AQ2592" s="97">
        <f t="shared" si="611"/>
        <v>0</v>
      </c>
      <c r="AR2592" s="100">
        <f t="shared" si="612"/>
        <v>1.0142995089663902</v>
      </c>
      <c r="AS2592" s="101">
        <f t="shared" si="613"/>
        <v>-1.4299508966390206E-2</v>
      </c>
      <c r="AT2592" s="100">
        <v>0.14925084221825036</v>
      </c>
      <c r="AU2592" s="108">
        <f t="shared" si="614"/>
        <v>1</v>
      </c>
    </row>
    <row r="2593" spans="1:47" hidden="1">
      <c r="A2593" s="21">
        <v>44927</v>
      </c>
      <c r="B2593" s="23" t="s">
        <v>13</v>
      </c>
      <c r="C2593" s="23" t="s">
        <v>2186</v>
      </c>
      <c r="D2593" s="23" t="s">
        <v>2575</v>
      </c>
      <c r="E2593" s="23">
        <v>1002050529</v>
      </c>
      <c r="F2593" s="23" t="s">
        <v>15</v>
      </c>
      <c r="G2593" s="23">
        <v>1070920</v>
      </c>
      <c r="H2593" s="37" t="s">
        <v>20</v>
      </c>
      <c r="I2593" s="4" t="s">
        <v>3512</v>
      </c>
      <c r="J2593" s="4" t="s">
        <v>3512</v>
      </c>
      <c r="K2593" s="24">
        <v>1921</v>
      </c>
      <c r="L2593" s="24">
        <v>1921</v>
      </c>
      <c r="M2593" s="29">
        <v>1</v>
      </c>
      <c r="N2593" s="29">
        <v>1</v>
      </c>
      <c r="O2593" s="29">
        <v>0</v>
      </c>
      <c r="P2593" s="29">
        <v>1921</v>
      </c>
      <c r="Q2593" s="29">
        <v>0</v>
      </c>
      <c r="R2593" s="28">
        <v>122989.87</v>
      </c>
      <c r="S2593" s="28">
        <v>0</v>
      </c>
      <c r="T2593" s="28">
        <v>123000</v>
      </c>
      <c r="U2593" s="28">
        <v>0</v>
      </c>
      <c r="V2593" s="29">
        <v>1</v>
      </c>
      <c r="W2593" s="29">
        <v>0</v>
      </c>
      <c r="X2593" s="32">
        <f t="shared" si="600"/>
        <v>1</v>
      </c>
      <c r="Y2593" s="33">
        <f t="shared" si="601"/>
        <v>1921</v>
      </c>
      <c r="Z2593" s="33">
        <f t="shared" si="602"/>
        <v>122989.87</v>
      </c>
      <c r="AA2593" s="33">
        <f t="shared" si="603"/>
        <v>123000</v>
      </c>
      <c r="AB2593" s="5">
        <v>1</v>
      </c>
      <c r="AC2593" s="6">
        <v>127374.78</v>
      </c>
      <c r="AD2593" s="32">
        <v>0</v>
      </c>
      <c r="AE2593" s="67">
        <f t="shared" si="604"/>
        <v>1</v>
      </c>
      <c r="AF2593" s="70">
        <f>IF(C2593=Sheet6!$E$3,Sheet6!$E$4,IF('January 2023'!C2593=Sheet6!$F$3,Sheet6!$F$4,IF('January 2023'!C2593=Sheet6!$G$3,Sheet6!$G$4,IF('January 2023'!C2593=Sheet6!$H$3,Sheet6!$H$4,IF('January 2023'!C2593=Sheet6!$I$3,Sheet6!$I$4,IF('January 2023'!C2593=Sheet6!$J$3,Sheet6!$J$4,IF('January 2023'!C2593=Sheet6!$K$3,Sheet6!$K$4,IF('January 2023'!C2593=Sheet6!$L$3,Sheet6!$L$4))))))))</f>
        <v>0.14925084221825036</v>
      </c>
      <c r="AG2593" s="74">
        <f t="shared" si="605"/>
        <v>1</v>
      </c>
      <c r="AH2593" s="71">
        <v>0.8286</v>
      </c>
      <c r="AI2593" s="72">
        <f t="shared" si="606"/>
        <v>1</v>
      </c>
      <c r="AJ2593" s="73">
        <f t="shared" si="607"/>
        <v>1</v>
      </c>
      <c r="AK2593" s="73">
        <v>0.59410548800096008</v>
      </c>
      <c r="AL2593" s="95">
        <f t="shared" si="608"/>
        <v>1</v>
      </c>
      <c r="AM2593" s="107">
        <v>0</v>
      </c>
      <c r="AN2593" s="98">
        <f t="shared" si="609"/>
        <v>0</v>
      </c>
      <c r="AO2593" s="99" t="e">
        <f>SUMIF([1]Sheet1!$AB:$AB,E2593,[1]Sheet1!$AA:$AA)</f>
        <v>#VALUE!</v>
      </c>
      <c r="AP2593" s="100">
        <f t="shared" si="610"/>
        <v>1</v>
      </c>
      <c r="AQ2593" s="97">
        <f t="shared" si="611"/>
        <v>0</v>
      </c>
      <c r="AR2593" s="100">
        <f t="shared" si="612"/>
        <v>1.0000823645069306</v>
      </c>
      <c r="AS2593" s="101">
        <f t="shared" si="613"/>
        <v>-8.2364506930554526E-5</v>
      </c>
      <c r="AT2593" s="100">
        <v>0.14925084221825036</v>
      </c>
      <c r="AU2593" s="108">
        <f t="shared" si="614"/>
        <v>1</v>
      </c>
    </row>
    <row r="2594" spans="1:47" hidden="1">
      <c r="A2594" s="21">
        <v>44927</v>
      </c>
      <c r="B2594" s="22" t="s">
        <v>13</v>
      </c>
      <c r="C2594" s="22" t="s">
        <v>2186</v>
      </c>
      <c r="D2594" s="22" t="s">
        <v>2550</v>
      </c>
      <c r="E2594" s="22">
        <v>1003809180</v>
      </c>
      <c r="F2594" s="23" t="s">
        <v>15</v>
      </c>
      <c r="G2594" s="22">
        <v>1070924</v>
      </c>
      <c r="H2594" s="36" t="s">
        <v>20</v>
      </c>
      <c r="I2594" s="4" t="s">
        <v>3512</v>
      </c>
      <c r="J2594" s="4" t="s">
        <v>3512</v>
      </c>
      <c r="K2594" s="24">
        <v>1920</v>
      </c>
      <c r="L2594" s="25">
        <v>1920</v>
      </c>
      <c r="M2594" s="26">
        <v>1</v>
      </c>
      <c r="N2594" s="26">
        <v>1</v>
      </c>
      <c r="O2594" s="26">
        <v>0</v>
      </c>
      <c r="P2594" s="26">
        <v>1920</v>
      </c>
      <c r="Q2594" s="26">
        <v>0</v>
      </c>
      <c r="R2594" s="27">
        <v>122925.85</v>
      </c>
      <c r="S2594" s="27">
        <v>0</v>
      </c>
      <c r="T2594" s="28">
        <v>122900</v>
      </c>
      <c r="U2594" s="27">
        <v>0</v>
      </c>
      <c r="V2594" s="29">
        <v>1</v>
      </c>
      <c r="W2594" s="26">
        <v>0</v>
      </c>
      <c r="X2594" s="30">
        <f t="shared" si="600"/>
        <v>1</v>
      </c>
      <c r="Y2594" s="31">
        <f t="shared" si="601"/>
        <v>1920</v>
      </c>
      <c r="Z2594" s="31">
        <f t="shared" si="602"/>
        <v>122925.85</v>
      </c>
      <c r="AA2594" s="31">
        <f t="shared" si="603"/>
        <v>122900</v>
      </c>
      <c r="AB2594" s="5">
        <v>1</v>
      </c>
      <c r="AC2594" s="6">
        <v>239543.65</v>
      </c>
      <c r="AD2594" s="30">
        <v>0</v>
      </c>
      <c r="AE2594" s="67">
        <f t="shared" si="604"/>
        <v>1</v>
      </c>
      <c r="AF2594" s="70">
        <f>IF(C2594=Sheet6!$E$3,Sheet6!$E$4,IF('January 2023'!C2594=Sheet6!$F$3,Sheet6!$F$4,IF('January 2023'!C2594=Sheet6!$G$3,Sheet6!$G$4,IF('January 2023'!C2594=Sheet6!$H$3,Sheet6!$H$4,IF('January 2023'!C2594=Sheet6!$I$3,Sheet6!$I$4,IF('January 2023'!C2594=Sheet6!$J$3,Sheet6!$J$4,IF('January 2023'!C2594=Sheet6!$K$3,Sheet6!$K$4,IF('January 2023'!C2594=Sheet6!$L$3,Sheet6!$L$4))))))))</f>
        <v>0.14925084221825036</v>
      </c>
      <c r="AG2594" s="74">
        <f t="shared" si="605"/>
        <v>1</v>
      </c>
      <c r="AH2594" s="71">
        <v>0.8286</v>
      </c>
      <c r="AI2594" s="72">
        <f t="shared" si="606"/>
        <v>1</v>
      </c>
      <c r="AJ2594" s="73">
        <f t="shared" si="607"/>
        <v>1</v>
      </c>
      <c r="AK2594" s="73">
        <v>0.59410548800096008</v>
      </c>
      <c r="AL2594" s="95">
        <f t="shared" si="608"/>
        <v>1</v>
      </c>
      <c r="AM2594" s="107">
        <v>0</v>
      </c>
      <c r="AN2594" s="98">
        <f t="shared" si="609"/>
        <v>0</v>
      </c>
      <c r="AO2594" s="99" t="e">
        <f>SUMIF([1]Sheet1!$AB:$AB,E2594,[1]Sheet1!$AA:$AA)</f>
        <v>#VALUE!</v>
      </c>
      <c r="AP2594" s="100">
        <f t="shared" si="610"/>
        <v>1</v>
      </c>
      <c r="AQ2594" s="97">
        <f t="shared" si="611"/>
        <v>0</v>
      </c>
      <c r="AR2594" s="100">
        <f t="shared" si="612"/>
        <v>0.99978971062636535</v>
      </c>
      <c r="AS2594" s="101">
        <f t="shared" si="613"/>
        <v>2.1028937363465339E-4</v>
      </c>
      <c r="AT2594" s="100">
        <v>0.14925084221825036</v>
      </c>
      <c r="AU2594" s="108">
        <f t="shared" si="614"/>
        <v>1</v>
      </c>
    </row>
    <row r="2595" spans="1:47" hidden="1">
      <c r="A2595" s="21">
        <v>44927</v>
      </c>
      <c r="B2595" s="22" t="s">
        <v>13</v>
      </c>
      <c r="C2595" s="22" t="s">
        <v>2186</v>
      </c>
      <c r="D2595" s="22" t="s">
        <v>2566</v>
      </c>
      <c r="E2595" s="22">
        <v>1002050606</v>
      </c>
      <c r="F2595" s="23" t="s">
        <v>15</v>
      </c>
      <c r="G2595" s="22">
        <v>1070920</v>
      </c>
      <c r="H2595" s="36" t="s">
        <v>20</v>
      </c>
      <c r="I2595" s="4" t="s">
        <v>3512</v>
      </c>
      <c r="J2595" s="4" t="s">
        <v>3512</v>
      </c>
      <c r="K2595" s="24">
        <v>1918</v>
      </c>
      <c r="L2595" s="25">
        <v>1918</v>
      </c>
      <c r="M2595" s="26">
        <v>1</v>
      </c>
      <c r="N2595" s="26">
        <v>1</v>
      </c>
      <c r="O2595" s="26">
        <v>0</v>
      </c>
      <c r="P2595" s="26">
        <v>1918</v>
      </c>
      <c r="Q2595" s="26">
        <v>0</v>
      </c>
      <c r="R2595" s="27">
        <v>122797.8</v>
      </c>
      <c r="S2595" s="27">
        <v>0</v>
      </c>
      <c r="T2595" s="28">
        <v>122797.8</v>
      </c>
      <c r="U2595" s="27">
        <v>0</v>
      </c>
      <c r="V2595" s="29">
        <v>1</v>
      </c>
      <c r="W2595" s="26">
        <v>0</v>
      </c>
      <c r="X2595" s="30">
        <f t="shared" si="600"/>
        <v>1</v>
      </c>
      <c r="Y2595" s="31">
        <f t="shared" si="601"/>
        <v>1918</v>
      </c>
      <c r="Z2595" s="31">
        <f t="shared" si="602"/>
        <v>122797.8</v>
      </c>
      <c r="AA2595" s="31">
        <f t="shared" si="603"/>
        <v>122797.8</v>
      </c>
      <c r="AB2595" s="5">
        <v>1</v>
      </c>
      <c r="AC2595" s="6">
        <v>89977.5</v>
      </c>
      <c r="AD2595" s="30">
        <v>0</v>
      </c>
      <c r="AE2595" s="67">
        <f t="shared" si="604"/>
        <v>1</v>
      </c>
      <c r="AF2595" s="70">
        <f>IF(C2595=Sheet6!$E$3,Sheet6!$E$4,IF('January 2023'!C2595=Sheet6!$F$3,Sheet6!$F$4,IF('January 2023'!C2595=Sheet6!$G$3,Sheet6!$G$4,IF('January 2023'!C2595=Sheet6!$H$3,Sheet6!$H$4,IF('January 2023'!C2595=Sheet6!$I$3,Sheet6!$I$4,IF('January 2023'!C2595=Sheet6!$J$3,Sheet6!$J$4,IF('January 2023'!C2595=Sheet6!$K$3,Sheet6!$K$4,IF('January 2023'!C2595=Sheet6!$L$3,Sheet6!$L$4))))))))</f>
        <v>0.14925084221825036</v>
      </c>
      <c r="AG2595" s="74">
        <f t="shared" si="605"/>
        <v>1</v>
      </c>
      <c r="AH2595" s="71">
        <v>0.8286</v>
      </c>
      <c r="AI2595" s="72">
        <f t="shared" si="606"/>
        <v>1</v>
      </c>
      <c r="AJ2595" s="73">
        <f t="shared" si="607"/>
        <v>1</v>
      </c>
      <c r="AK2595" s="73">
        <v>0.59410548800096008</v>
      </c>
      <c r="AL2595" s="95">
        <f t="shared" si="608"/>
        <v>1</v>
      </c>
      <c r="AM2595" s="107">
        <v>0</v>
      </c>
      <c r="AN2595" s="98">
        <f t="shared" si="609"/>
        <v>0</v>
      </c>
      <c r="AO2595" s="99" t="e">
        <f>SUMIF([1]Sheet1!$AB:$AB,E2595,[1]Sheet1!$AA:$AA)</f>
        <v>#VALUE!</v>
      </c>
      <c r="AP2595" s="100">
        <f t="shared" si="610"/>
        <v>1</v>
      </c>
      <c r="AQ2595" s="97">
        <f t="shared" si="611"/>
        <v>0</v>
      </c>
      <c r="AR2595" s="100">
        <f t="shared" si="612"/>
        <v>1</v>
      </c>
      <c r="AS2595" s="101">
        <f t="shared" si="613"/>
        <v>0</v>
      </c>
      <c r="AT2595" s="100">
        <v>0.14925084221825036</v>
      </c>
      <c r="AU2595" s="108">
        <f t="shared" si="614"/>
        <v>1</v>
      </c>
    </row>
    <row r="2596" spans="1:47" hidden="1">
      <c r="A2596" s="21">
        <v>44927</v>
      </c>
      <c r="B2596" s="23" t="s">
        <v>13</v>
      </c>
      <c r="C2596" s="23" t="s">
        <v>2186</v>
      </c>
      <c r="D2596" s="23" t="s">
        <v>2606</v>
      </c>
      <c r="E2596" s="23">
        <v>1002050836</v>
      </c>
      <c r="F2596" s="23" t="s">
        <v>15</v>
      </c>
      <c r="G2596" s="23">
        <v>1070924</v>
      </c>
      <c r="H2596" s="37" t="s">
        <v>20</v>
      </c>
      <c r="I2596" s="4" t="s">
        <v>3512</v>
      </c>
      <c r="J2596" s="4" t="s">
        <v>3512</v>
      </c>
      <c r="K2596" s="24">
        <v>1904</v>
      </c>
      <c r="L2596" s="24">
        <v>1904</v>
      </c>
      <c r="M2596" s="29">
        <v>1</v>
      </c>
      <c r="N2596" s="29">
        <v>1</v>
      </c>
      <c r="O2596" s="29">
        <v>0</v>
      </c>
      <c r="P2596" s="29">
        <v>1904</v>
      </c>
      <c r="Q2596" s="29">
        <v>0</v>
      </c>
      <c r="R2596" s="28">
        <v>121901.47</v>
      </c>
      <c r="S2596" s="28">
        <v>0</v>
      </c>
      <c r="T2596" s="28">
        <v>121901.47</v>
      </c>
      <c r="U2596" s="28">
        <v>0</v>
      </c>
      <c r="V2596" s="29">
        <v>1</v>
      </c>
      <c r="W2596" s="29">
        <v>0</v>
      </c>
      <c r="X2596" s="32">
        <f t="shared" si="600"/>
        <v>1</v>
      </c>
      <c r="Y2596" s="33">
        <f t="shared" si="601"/>
        <v>1904</v>
      </c>
      <c r="Z2596" s="33">
        <f t="shared" si="602"/>
        <v>121901.47</v>
      </c>
      <c r="AA2596" s="33">
        <f t="shared" si="603"/>
        <v>121901.47</v>
      </c>
      <c r="AB2596" s="5">
        <v>1</v>
      </c>
      <c r="AC2596" s="6">
        <v>82479.38</v>
      </c>
      <c r="AD2596" s="32">
        <v>0</v>
      </c>
      <c r="AE2596" s="67">
        <f t="shared" si="604"/>
        <v>1</v>
      </c>
      <c r="AF2596" s="70">
        <f>IF(C2596=Sheet6!$E$3,Sheet6!$E$4,IF('January 2023'!C2596=Sheet6!$F$3,Sheet6!$F$4,IF('January 2023'!C2596=Sheet6!$G$3,Sheet6!$G$4,IF('January 2023'!C2596=Sheet6!$H$3,Sheet6!$H$4,IF('January 2023'!C2596=Sheet6!$I$3,Sheet6!$I$4,IF('January 2023'!C2596=Sheet6!$J$3,Sheet6!$J$4,IF('January 2023'!C2596=Sheet6!$K$3,Sheet6!$K$4,IF('January 2023'!C2596=Sheet6!$L$3,Sheet6!$L$4))))))))</f>
        <v>0.14925084221825036</v>
      </c>
      <c r="AG2596" s="74">
        <f t="shared" si="605"/>
        <v>1</v>
      </c>
      <c r="AH2596" s="71">
        <v>0.8286</v>
      </c>
      <c r="AI2596" s="72">
        <f t="shared" si="606"/>
        <v>1</v>
      </c>
      <c r="AJ2596" s="73">
        <f t="shared" si="607"/>
        <v>1</v>
      </c>
      <c r="AK2596" s="73">
        <v>0.59410548800096008</v>
      </c>
      <c r="AL2596" s="95">
        <f t="shared" si="608"/>
        <v>1</v>
      </c>
      <c r="AM2596" s="107">
        <v>0</v>
      </c>
      <c r="AN2596" s="98">
        <f t="shared" si="609"/>
        <v>0</v>
      </c>
      <c r="AO2596" s="99" t="e">
        <f>SUMIF([1]Sheet1!$AB:$AB,E2596,[1]Sheet1!$AA:$AA)</f>
        <v>#VALUE!</v>
      </c>
      <c r="AP2596" s="100">
        <f t="shared" si="610"/>
        <v>1</v>
      </c>
      <c r="AQ2596" s="97">
        <f t="shared" si="611"/>
        <v>0</v>
      </c>
      <c r="AR2596" s="100">
        <f t="shared" si="612"/>
        <v>1</v>
      </c>
      <c r="AS2596" s="101">
        <f t="shared" si="613"/>
        <v>0</v>
      </c>
      <c r="AT2596" s="100">
        <v>0.14925084221825036</v>
      </c>
      <c r="AU2596" s="108">
        <f t="shared" si="614"/>
        <v>1</v>
      </c>
    </row>
    <row r="2597" spans="1:47" hidden="1">
      <c r="A2597" s="21">
        <v>44927</v>
      </c>
      <c r="B2597" s="22" t="s">
        <v>13</v>
      </c>
      <c r="C2597" s="22" t="s">
        <v>2186</v>
      </c>
      <c r="D2597" s="22" t="s">
        <v>2618</v>
      </c>
      <c r="E2597" s="22">
        <v>1002050203</v>
      </c>
      <c r="F2597" s="23" t="s">
        <v>15</v>
      </c>
      <c r="G2597" s="22">
        <v>1070924</v>
      </c>
      <c r="H2597" s="36" t="s">
        <v>20</v>
      </c>
      <c r="I2597" s="4" t="s">
        <v>3512</v>
      </c>
      <c r="J2597" s="4" t="s">
        <v>3512</v>
      </c>
      <c r="K2597" s="24">
        <v>1823</v>
      </c>
      <c r="L2597" s="25">
        <v>1823</v>
      </c>
      <c r="M2597" s="26">
        <v>1</v>
      </c>
      <c r="N2597" s="26">
        <v>1</v>
      </c>
      <c r="O2597" s="26">
        <v>0</v>
      </c>
      <c r="P2597" s="26">
        <v>1823</v>
      </c>
      <c r="Q2597" s="26">
        <v>0</v>
      </c>
      <c r="R2597" s="27">
        <v>116715.53</v>
      </c>
      <c r="S2597" s="27">
        <v>0</v>
      </c>
      <c r="T2597" s="28">
        <v>150000</v>
      </c>
      <c r="U2597" s="27">
        <v>0</v>
      </c>
      <c r="V2597" s="29">
        <v>1</v>
      </c>
      <c r="W2597" s="26">
        <v>0</v>
      </c>
      <c r="X2597" s="30">
        <f t="shared" si="600"/>
        <v>1</v>
      </c>
      <c r="Y2597" s="31">
        <f t="shared" si="601"/>
        <v>1823</v>
      </c>
      <c r="Z2597" s="31">
        <f t="shared" si="602"/>
        <v>116715.53</v>
      </c>
      <c r="AA2597" s="31">
        <f t="shared" si="603"/>
        <v>150000</v>
      </c>
      <c r="AB2597" s="5">
        <v>1</v>
      </c>
      <c r="AC2597" s="6">
        <v>55205.34</v>
      </c>
      <c r="AD2597" s="30">
        <v>0</v>
      </c>
      <c r="AE2597" s="67">
        <f t="shared" si="604"/>
        <v>1</v>
      </c>
      <c r="AF2597" s="70">
        <f>IF(C2597=Sheet6!$E$3,Sheet6!$E$4,IF('January 2023'!C2597=Sheet6!$F$3,Sheet6!$F$4,IF('January 2023'!C2597=Sheet6!$G$3,Sheet6!$G$4,IF('January 2023'!C2597=Sheet6!$H$3,Sheet6!$H$4,IF('January 2023'!C2597=Sheet6!$I$3,Sheet6!$I$4,IF('January 2023'!C2597=Sheet6!$J$3,Sheet6!$J$4,IF('January 2023'!C2597=Sheet6!$K$3,Sheet6!$K$4,IF('January 2023'!C2597=Sheet6!$L$3,Sheet6!$L$4))))))))</f>
        <v>0.14925084221825036</v>
      </c>
      <c r="AG2597" s="74">
        <f t="shared" si="605"/>
        <v>1</v>
      </c>
      <c r="AH2597" s="71">
        <v>0.8286</v>
      </c>
      <c r="AI2597" s="72">
        <f t="shared" si="606"/>
        <v>1</v>
      </c>
      <c r="AJ2597" s="73">
        <f t="shared" si="607"/>
        <v>1</v>
      </c>
      <c r="AK2597" s="73">
        <v>0.59410548800096008</v>
      </c>
      <c r="AL2597" s="95">
        <f t="shared" si="608"/>
        <v>1</v>
      </c>
      <c r="AM2597" s="107">
        <v>0</v>
      </c>
      <c r="AN2597" s="98">
        <f t="shared" si="609"/>
        <v>0</v>
      </c>
      <c r="AO2597" s="99" t="e">
        <f>SUMIF([1]Sheet1!$AB:$AB,E2597,[1]Sheet1!$AA:$AA)</f>
        <v>#VALUE!</v>
      </c>
      <c r="AP2597" s="100">
        <f t="shared" si="610"/>
        <v>1</v>
      </c>
      <c r="AQ2597" s="97">
        <f t="shared" si="611"/>
        <v>0</v>
      </c>
      <c r="AR2597" s="100">
        <f t="shared" si="612"/>
        <v>1.2851760172789346</v>
      </c>
      <c r="AS2597" s="101">
        <f t="shared" si="613"/>
        <v>-0.2851760172789346</v>
      </c>
      <c r="AT2597" s="100">
        <v>0.14925084221825036</v>
      </c>
      <c r="AU2597" s="108">
        <f t="shared" si="614"/>
        <v>1</v>
      </c>
    </row>
    <row r="2598" spans="1:47" hidden="1">
      <c r="A2598" s="21">
        <v>44927</v>
      </c>
      <c r="B2598" s="23" t="s">
        <v>13</v>
      </c>
      <c r="C2598" s="23" t="s">
        <v>2186</v>
      </c>
      <c r="D2598" s="23" t="s">
        <v>2579</v>
      </c>
      <c r="E2598" s="23">
        <v>1002050337</v>
      </c>
      <c r="F2598" s="23" t="s">
        <v>15</v>
      </c>
      <c r="G2598" s="23">
        <v>1070924</v>
      </c>
      <c r="H2598" s="37" t="s">
        <v>20</v>
      </c>
      <c r="I2598" s="4" t="s">
        <v>3512</v>
      </c>
      <c r="J2598" s="4" t="s">
        <v>3512</v>
      </c>
      <c r="K2598" s="24">
        <v>1712</v>
      </c>
      <c r="L2598" s="24">
        <v>1712</v>
      </c>
      <c r="M2598" s="29">
        <v>1</v>
      </c>
      <c r="N2598" s="29">
        <v>1</v>
      </c>
      <c r="O2598" s="29">
        <v>0</v>
      </c>
      <c r="P2598" s="29">
        <v>1712</v>
      </c>
      <c r="Q2598" s="29">
        <v>0</v>
      </c>
      <c r="R2598" s="28">
        <v>109608.88</v>
      </c>
      <c r="S2598" s="28">
        <v>0</v>
      </c>
      <c r="T2598" s="28">
        <v>109608.88</v>
      </c>
      <c r="U2598" s="28">
        <v>0</v>
      </c>
      <c r="V2598" s="29">
        <v>1</v>
      </c>
      <c r="W2598" s="29">
        <v>0</v>
      </c>
      <c r="X2598" s="32">
        <f t="shared" si="600"/>
        <v>1</v>
      </c>
      <c r="Y2598" s="33">
        <f t="shared" si="601"/>
        <v>1712</v>
      </c>
      <c r="Z2598" s="33">
        <f t="shared" si="602"/>
        <v>109608.88</v>
      </c>
      <c r="AA2598" s="33">
        <f t="shared" si="603"/>
        <v>109608.88</v>
      </c>
      <c r="AB2598" s="5">
        <v>1</v>
      </c>
      <c r="AC2598" s="6">
        <v>160159.95000000001</v>
      </c>
      <c r="AD2598" s="32">
        <v>0</v>
      </c>
      <c r="AE2598" s="67">
        <f t="shared" si="604"/>
        <v>1</v>
      </c>
      <c r="AF2598" s="70">
        <f>IF(C2598=Sheet6!$E$3,Sheet6!$E$4,IF('January 2023'!C2598=Sheet6!$F$3,Sheet6!$F$4,IF('January 2023'!C2598=Sheet6!$G$3,Sheet6!$G$4,IF('January 2023'!C2598=Sheet6!$H$3,Sheet6!$H$4,IF('January 2023'!C2598=Sheet6!$I$3,Sheet6!$I$4,IF('January 2023'!C2598=Sheet6!$J$3,Sheet6!$J$4,IF('January 2023'!C2598=Sheet6!$K$3,Sheet6!$K$4,IF('January 2023'!C2598=Sheet6!$L$3,Sheet6!$L$4))))))))</f>
        <v>0.14925084221825036</v>
      </c>
      <c r="AG2598" s="74">
        <f t="shared" si="605"/>
        <v>1</v>
      </c>
      <c r="AH2598" s="71">
        <v>0.8286</v>
      </c>
      <c r="AI2598" s="72">
        <f t="shared" si="606"/>
        <v>1</v>
      </c>
      <c r="AJ2598" s="73">
        <f t="shared" si="607"/>
        <v>1</v>
      </c>
      <c r="AK2598" s="73">
        <v>0.59410548800096008</v>
      </c>
      <c r="AL2598" s="95">
        <f t="shared" si="608"/>
        <v>1</v>
      </c>
      <c r="AM2598" s="107">
        <v>0</v>
      </c>
      <c r="AN2598" s="98">
        <f t="shared" si="609"/>
        <v>0</v>
      </c>
      <c r="AO2598" s="99" t="e">
        <f>SUMIF([1]Sheet1!$AB:$AB,E2598,[1]Sheet1!$AA:$AA)</f>
        <v>#VALUE!</v>
      </c>
      <c r="AP2598" s="100">
        <f t="shared" si="610"/>
        <v>1</v>
      </c>
      <c r="AQ2598" s="97">
        <f t="shared" si="611"/>
        <v>0</v>
      </c>
      <c r="AR2598" s="100">
        <f t="shared" si="612"/>
        <v>1</v>
      </c>
      <c r="AS2598" s="101">
        <f t="shared" si="613"/>
        <v>0</v>
      </c>
      <c r="AT2598" s="100">
        <v>0.14925084221825036</v>
      </c>
      <c r="AU2598" s="108">
        <f t="shared" si="614"/>
        <v>1</v>
      </c>
    </row>
    <row r="2599" spans="1:47" hidden="1">
      <c r="A2599" s="21">
        <v>44927</v>
      </c>
      <c r="B2599" s="23" t="s">
        <v>13</v>
      </c>
      <c r="C2599" s="23" t="s">
        <v>2186</v>
      </c>
      <c r="D2599" s="23" t="s">
        <v>2576</v>
      </c>
      <c r="E2599" s="23">
        <v>1002050515</v>
      </c>
      <c r="F2599" s="23" t="s">
        <v>15</v>
      </c>
      <c r="G2599" s="23">
        <v>1070916</v>
      </c>
      <c r="H2599" s="37" t="s">
        <v>20</v>
      </c>
      <c r="I2599" s="4" t="s">
        <v>3512</v>
      </c>
      <c r="J2599" s="4" t="s">
        <v>3512</v>
      </c>
      <c r="K2599" s="24">
        <v>1652.22</v>
      </c>
      <c r="L2599" s="24">
        <v>1652.22</v>
      </c>
      <c r="M2599" s="29">
        <v>1</v>
      </c>
      <c r="N2599" s="29">
        <v>1</v>
      </c>
      <c r="O2599" s="29">
        <v>0</v>
      </c>
      <c r="P2599" s="29">
        <v>1652</v>
      </c>
      <c r="Q2599" s="29">
        <v>0</v>
      </c>
      <c r="R2599" s="28">
        <v>105767.45000000001</v>
      </c>
      <c r="S2599" s="28">
        <v>0</v>
      </c>
      <c r="T2599" s="28">
        <v>105767.45</v>
      </c>
      <c r="U2599" s="28">
        <v>0</v>
      </c>
      <c r="V2599" s="29">
        <v>1</v>
      </c>
      <c r="W2599" s="29">
        <v>0</v>
      </c>
      <c r="X2599" s="32">
        <f t="shared" si="600"/>
        <v>1</v>
      </c>
      <c r="Y2599" s="33">
        <f t="shared" si="601"/>
        <v>1652</v>
      </c>
      <c r="Z2599" s="33">
        <f t="shared" si="602"/>
        <v>105767.45000000001</v>
      </c>
      <c r="AA2599" s="33">
        <f t="shared" si="603"/>
        <v>105767.45</v>
      </c>
      <c r="AB2599" s="5">
        <v>1</v>
      </c>
      <c r="AC2599" s="6">
        <v>174106.46</v>
      </c>
      <c r="AD2599" s="32">
        <v>0</v>
      </c>
      <c r="AE2599" s="67">
        <f t="shared" si="604"/>
        <v>1</v>
      </c>
      <c r="AF2599" s="70">
        <f>IF(C2599=Sheet6!$E$3,Sheet6!$E$4,IF('January 2023'!C2599=Sheet6!$F$3,Sheet6!$F$4,IF('January 2023'!C2599=Sheet6!$G$3,Sheet6!$G$4,IF('January 2023'!C2599=Sheet6!$H$3,Sheet6!$H$4,IF('January 2023'!C2599=Sheet6!$I$3,Sheet6!$I$4,IF('January 2023'!C2599=Sheet6!$J$3,Sheet6!$J$4,IF('January 2023'!C2599=Sheet6!$K$3,Sheet6!$K$4,IF('January 2023'!C2599=Sheet6!$L$3,Sheet6!$L$4))))))))</f>
        <v>0.14925084221825036</v>
      </c>
      <c r="AG2599" s="74">
        <f t="shared" si="605"/>
        <v>0.99986684581956398</v>
      </c>
      <c r="AH2599" s="71">
        <v>0.8286</v>
      </c>
      <c r="AI2599" s="72">
        <f t="shared" si="606"/>
        <v>1</v>
      </c>
      <c r="AJ2599" s="73">
        <f t="shared" si="607"/>
        <v>1</v>
      </c>
      <c r="AK2599" s="73">
        <v>0.59410548800096008</v>
      </c>
      <c r="AL2599" s="95">
        <f t="shared" si="608"/>
        <v>1</v>
      </c>
      <c r="AM2599" s="107">
        <v>0</v>
      </c>
      <c r="AN2599" s="98">
        <f t="shared" si="609"/>
        <v>0</v>
      </c>
      <c r="AO2599" s="99" t="e">
        <f>SUMIF([1]Sheet1!$AB:$AB,E2599,[1]Sheet1!$AA:$AA)</f>
        <v>#VALUE!</v>
      </c>
      <c r="AP2599" s="100">
        <f t="shared" si="610"/>
        <v>1</v>
      </c>
      <c r="AQ2599" s="97">
        <f t="shared" si="611"/>
        <v>0</v>
      </c>
      <c r="AR2599" s="100">
        <f t="shared" si="612"/>
        <v>0.99999999999999989</v>
      </c>
      <c r="AS2599" s="101">
        <f t="shared" si="613"/>
        <v>1.3315418043613469E-4</v>
      </c>
      <c r="AT2599" s="100">
        <v>0.14925084221825036</v>
      </c>
      <c r="AU2599" s="108">
        <f t="shared" si="614"/>
        <v>1</v>
      </c>
    </row>
    <row r="2600" spans="1:47" hidden="1">
      <c r="A2600" s="21">
        <v>44927</v>
      </c>
      <c r="B2600" s="23" t="s">
        <v>13</v>
      </c>
      <c r="C2600" s="23" t="s">
        <v>2186</v>
      </c>
      <c r="D2600" s="23" t="s">
        <v>2530</v>
      </c>
      <c r="E2600" s="23">
        <v>1002050186</v>
      </c>
      <c r="F2600" s="23" t="s">
        <v>15</v>
      </c>
      <c r="G2600" s="23">
        <v>1070920</v>
      </c>
      <c r="H2600" s="37" t="s">
        <v>20</v>
      </c>
      <c r="I2600" s="4" t="s">
        <v>3512</v>
      </c>
      <c r="J2600" s="4" t="s">
        <v>3512</v>
      </c>
      <c r="K2600" s="24">
        <v>1631</v>
      </c>
      <c r="L2600" s="24">
        <v>1631</v>
      </c>
      <c r="M2600" s="29">
        <v>1</v>
      </c>
      <c r="N2600" s="29">
        <v>1</v>
      </c>
      <c r="O2600" s="29">
        <v>0</v>
      </c>
      <c r="P2600" s="29">
        <v>1631</v>
      </c>
      <c r="Q2600" s="29">
        <v>0</v>
      </c>
      <c r="R2600" s="28">
        <v>104422.95</v>
      </c>
      <c r="S2600" s="28">
        <v>0</v>
      </c>
      <c r="T2600" s="28">
        <v>104447</v>
      </c>
      <c r="U2600" s="28">
        <v>0</v>
      </c>
      <c r="V2600" s="29">
        <v>1</v>
      </c>
      <c r="W2600" s="29">
        <v>0</v>
      </c>
      <c r="X2600" s="32">
        <f t="shared" si="600"/>
        <v>1</v>
      </c>
      <c r="Y2600" s="33">
        <f t="shared" si="601"/>
        <v>1631</v>
      </c>
      <c r="Z2600" s="33">
        <f t="shared" si="602"/>
        <v>104422.95</v>
      </c>
      <c r="AA2600" s="33">
        <f t="shared" si="603"/>
        <v>104447</v>
      </c>
      <c r="AB2600" s="5">
        <v>1</v>
      </c>
      <c r="AC2600" s="6">
        <v>201774.54</v>
      </c>
      <c r="AD2600" s="32">
        <v>0</v>
      </c>
      <c r="AE2600" s="67">
        <f t="shared" si="604"/>
        <v>1</v>
      </c>
      <c r="AF2600" s="70">
        <f>IF(C2600=Sheet6!$E$3,Sheet6!$E$4,IF('January 2023'!C2600=Sheet6!$F$3,Sheet6!$F$4,IF('January 2023'!C2600=Sheet6!$G$3,Sheet6!$G$4,IF('January 2023'!C2600=Sheet6!$H$3,Sheet6!$H$4,IF('January 2023'!C2600=Sheet6!$I$3,Sheet6!$I$4,IF('January 2023'!C2600=Sheet6!$J$3,Sheet6!$J$4,IF('January 2023'!C2600=Sheet6!$K$3,Sheet6!$K$4,IF('January 2023'!C2600=Sheet6!$L$3,Sheet6!$L$4))))))))</f>
        <v>0.14925084221825036</v>
      </c>
      <c r="AG2600" s="74">
        <f t="shared" si="605"/>
        <v>1</v>
      </c>
      <c r="AH2600" s="71">
        <v>0.8286</v>
      </c>
      <c r="AI2600" s="72">
        <f t="shared" si="606"/>
        <v>1</v>
      </c>
      <c r="AJ2600" s="73">
        <f t="shared" si="607"/>
        <v>1</v>
      </c>
      <c r="AK2600" s="73">
        <v>0.59410548800096008</v>
      </c>
      <c r="AL2600" s="95">
        <f t="shared" si="608"/>
        <v>1</v>
      </c>
      <c r="AM2600" s="107">
        <v>0</v>
      </c>
      <c r="AN2600" s="98">
        <f t="shared" si="609"/>
        <v>0</v>
      </c>
      <c r="AO2600" s="99" t="e">
        <f>SUMIF([1]Sheet1!$AB:$AB,E2600,[1]Sheet1!$AA:$AA)</f>
        <v>#VALUE!</v>
      </c>
      <c r="AP2600" s="100">
        <f t="shared" si="610"/>
        <v>1</v>
      </c>
      <c r="AQ2600" s="97">
        <f t="shared" si="611"/>
        <v>0</v>
      </c>
      <c r="AR2600" s="100">
        <f t="shared" si="612"/>
        <v>1.0002303133554453</v>
      </c>
      <c r="AS2600" s="101">
        <f t="shared" si="613"/>
        <v>-2.3031335544532183E-4</v>
      </c>
      <c r="AT2600" s="100">
        <v>0.14925084221825036</v>
      </c>
      <c r="AU2600" s="108">
        <f t="shared" si="614"/>
        <v>1</v>
      </c>
    </row>
    <row r="2601" spans="1:47" hidden="1">
      <c r="A2601" s="21">
        <v>44927</v>
      </c>
      <c r="B2601" s="23" t="s">
        <v>13</v>
      </c>
      <c r="C2601" s="23" t="s">
        <v>2186</v>
      </c>
      <c r="D2601" s="23" t="s">
        <v>2598</v>
      </c>
      <c r="E2601" s="23">
        <v>1002050469</v>
      </c>
      <c r="F2601" s="23" t="s">
        <v>15</v>
      </c>
      <c r="G2601" s="23">
        <v>1070924</v>
      </c>
      <c r="H2601" s="37" t="s">
        <v>20</v>
      </c>
      <c r="I2601" s="4" t="s">
        <v>3512</v>
      </c>
      <c r="J2601" s="4" t="s">
        <v>3512</v>
      </c>
      <c r="K2601" s="24">
        <v>1547</v>
      </c>
      <c r="L2601" s="24">
        <v>1547</v>
      </c>
      <c r="M2601" s="29">
        <v>1</v>
      </c>
      <c r="N2601" s="29">
        <v>1</v>
      </c>
      <c r="O2601" s="29">
        <v>0</v>
      </c>
      <c r="P2601" s="29">
        <v>1547</v>
      </c>
      <c r="Q2601" s="29">
        <v>0</v>
      </c>
      <c r="R2601" s="28">
        <v>99044.939999999988</v>
      </c>
      <c r="S2601" s="28">
        <v>0</v>
      </c>
      <c r="T2601" s="28">
        <v>99044.94</v>
      </c>
      <c r="U2601" s="28">
        <v>0</v>
      </c>
      <c r="V2601" s="29">
        <v>1</v>
      </c>
      <c r="W2601" s="29">
        <v>0</v>
      </c>
      <c r="X2601" s="32">
        <f t="shared" si="600"/>
        <v>1</v>
      </c>
      <c r="Y2601" s="33">
        <f t="shared" si="601"/>
        <v>1547</v>
      </c>
      <c r="Z2601" s="33">
        <f t="shared" si="602"/>
        <v>99044.939999999988</v>
      </c>
      <c r="AA2601" s="33">
        <f t="shared" si="603"/>
        <v>99044.94</v>
      </c>
      <c r="AB2601" s="5">
        <v>1</v>
      </c>
      <c r="AC2601" s="6">
        <v>129342.66</v>
      </c>
      <c r="AD2601" s="32">
        <v>0</v>
      </c>
      <c r="AE2601" s="67">
        <f t="shared" si="604"/>
        <v>1</v>
      </c>
      <c r="AF2601" s="70">
        <f>IF(C2601=Sheet6!$E$3,Sheet6!$E$4,IF('January 2023'!C2601=Sheet6!$F$3,Sheet6!$F$4,IF('January 2023'!C2601=Sheet6!$G$3,Sheet6!$G$4,IF('January 2023'!C2601=Sheet6!$H$3,Sheet6!$H$4,IF('January 2023'!C2601=Sheet6!$I$3,Sheet6!$I$4,IF('January 2023'!C2601=Sheet6!$J$3,Sheet6!$J$4,IF('January 2023'!C2601=Sheet6!$K$3,Sheet6!$K$4,IF('January 2023'!C2601=Sheet6!$L$3,Sheet6!$L$4))))))))</f>
        <v>0.14925084221825036</v>
      </c>
      <c r="AG2601" s="74">
        <f t="shared" si="605"/>
        <v>1</v>
      </c>
      <c r="AH2601" s="71">
        <v>0.8286</v>
      </c>
      <c r="AI2601" s="72">
        <f t="shared" si="606"/>
        <v>1</v>
      </c>
      <c r="AJ2601" s="73">
        <f t="shared" si="607"/>
        <v>1</v>
      </c>
      <c r="AK2601" s="73">
        <v>0.59410548800096008</v>
      </c>
      <c r="AL2601" s="95">
        <f t="shared" si="608"/>
        <v>1</v>
      </c>
      <c r="AM2601" s="107">
        <v>0</v>
      </c>
      <c r="AN2601" s="98">
        <f t="shared" si="609"/>
        <v>0</v>
      </c>
      <c r="AO2601" s="99" t="e">
        <f>SUMIF([1]Sheet1!$AB:$AB,E2601,[1]Sheet1!$AA:$AA)</f>
        <v>#VALUE!</v>
      </c>
      <c r="AP2601" s="100">
        <f t="shared" si="610"/>
        <v>1</v>
      </c>
      <c r="AQ2601" s="97">
        <f t="shared" si="611"/>
        <v>0</v>
      </c>
      <c r="AR2601" s="100">
        <f t="shared" si="612"/>
        <v>1.0000000000000002</v>
      </c>
      <c r="AS2601" s="101">
        <f t="shared" si="613"/>
        <v>0</v>
      </c>
      <c r="AT2601" s="100">
        <v>0.14925084221825036</v>
      </c>
      <c r="AU2601" s="108">
        <f t="shared" si="614"/>
        <v>1</v>
      </c>
    </row>
    <row r="2602" spans="1:47" hidden="1">
      <c r="A2602" s="21">
        <v>44927</v>
      </c>
      <c r="B2602" s="23" t="s">
        <v>13</v>
      </c>
      <c r="C2602" s="23" t="s">
        <v>2186</v>
      </c>
      <c r="D2602" s="23" t="s">
        <v>2588</v>
      </c>
      <c r="E2602" s="23">
        <v>1002050451</v>
      </c>
      <c r="F2602" s="23" t="s">
        <v>15</v>
      </c>
      <c r="G2602" s="23">
        <v>1079209</v>
      </c>
      <c r="H2602" s="37" t="s">
        <v>20</v>
      </c>
      <c r="I2602" s="4" t="s">
        <v>3512</v>
      </c>
      <c r="J2602" s="4" t="s">
        <v>3512</v>
      </c>
      <c r="K2602" s="24">
        <v>1471</v>
      </c>
      <c r="L2602" s="24">
        <v>1471</v>
      </c>
      <c r="M2602" s="29">
        <v>1</v>
      </c>
      <c r="N2602" s="29">
        <v>1</v>
      </c>
      <c r="O2602" s="29">
        <v>0</v>
      </c>
      <c r="P2602" s="29">
        <v>1471</v>
      </c>
      <c r="Q2602" s="29">
        <v>0</v>
      </c>
      <c r="R2602" s="28">
        <v>94179.13</v>
      </c>
      <c r="S2602" s="28">
        <v>0</v>
      </c>
      <c r="T2602" s="28">
        <v>99900</v>
      </c>
      <c r="U2602" s="28">
        <v>0</v>
      </c>
      <c r="V2602" s="29">
        <v>1</v>
      </c>
      <c r="W2602" s="29">
        <v>0</v>
      </c>
      <c r="X2602" s="32">
        <f t="shared" si="600"/>
        <v>1</v>
      </c>
      <c r="Y2602" s="33">
        <f t="shared" si="601"/>
        <v>1471</v>
      </c>
      <c r="Z2602" s="33">
        <f t="shared" si="602"/>
        <v>94179.13</v>
      </c>
      <c r="AA2602" s="33">
        <f t="shared" si="603"/>
        <v>99900</v>
      </c>
      <c r="AB2602" s="5">
        <v>1</v>
      </c>
      <c r="AC2602" s="6">
        <v>101857.27</v>
      </c>
      <c r="AD2602" s="32">
        <v>0</v>
      </c>
      <c r="AE2602" s="67">
        <f t="shared" si="604"/>
        <v>1</v>
      </c>
      <c r="AF2602" s="70">
        <f>IF(C2602=Sheet6!$E$3,Sheet6!$E$4,IF('January 2023'!C2602=Sheet6!$F$3,Sheet6!$F$4,IF('January 2023'!C2602=Sheet6!$G$3,Sheet6!$G$4,IF('January 2023'!C2602=Sheet6!$H$3,Sheet6!$H$4,IF('January 2023'!C2602=Sheet6!$I$3,Sheet6!$I$4,IF('January 2023'!C2602=Sheet6!$J$3,Sheet6!$J$4,IF('January 2023'!C2602=Sheet6!$K$3,Sheet6!$K$4,IF('January 2023'!C2602=Sheet6!$L$3,Sheet6!$L$4))))))))</f>
        <v>0.14925084221825036</v>
      </c>
      <c r="AG2602" s="74">
        <f t="shared" si="605"/>
        <v>1</v>
      </c>
      <c r="AH2602" s="71">
        <v>0.8286</v>
      </c>
      <c r="AI2602" s="72">
        <f t="shared" si="606"/>
        <v>1</v>
      </c>
      <c r="AJ2602" s="73">
        <f t="shared" si="607"/>
        <v>1</v>
      </c>
      <c r="AK2602" s="73">
        <v>0.59410548800096008</v>
      </c>
      <c r="AL2602" s="95">
        <f t="shared" si="608"/>
        <v>1</v>
      </c>
      <c r="AM2602" s="107">
        <v>0</v>
      </c>
      <c r="AN2602" s="98">
        <f t="shared" si="609"/>
        <v>0</v>
      </c>
      <c r="AO2602" s="99" t="e">
        <f>SUMIF([1]Sheet1!$AB:$AB,E2602,[1]Sheet1!$AA:$AA)</f>
        <v>#VALUE!</v>
      </c>
      <c r="AP2602" s="100">
        <f t="shared" si="610"/>
        <v>1</v>
      </c>
      <c r="AQ2602" s="97">
        <f t="shared" si="611"/>
        <v>0</v>
      </c>
      <c r="AR2602" s="100">
        <f t="shared" si="612"/>
        <v>1.0607445619852296</v>
      </c>
      <c r="AS2602" s="101">
        <f t="shared" si="613"/>
        <v>-6.0744561985229595E-2</v>
      </c>
      <c r="AT2602" s="100">
        <v>0.14925084221825036</v>
      </c>
      <c r="AU2602" s="108">
        <f t="shared" si="614"/>
        <v>1</v>
      </c>
    </row>
    <row r="2603" spans="1:47" hidden="1">
      <c r="A2603" s="21">
        <v>44927</v>
      </c>
      <c r="B2603" s="23" t="s">
        <v>13</v>
      </c>
      <c r="C2603" s="23" t="s">
        <v>2186</v>
      </c>
      <c r="D2603" s="23" t="s">
        <v>2604</v>
      </c>
      <c r="E2603" s="23">
        <v>1002050525</v>
      </c>
      <c r="F2603" s="23" t="s">
        <v>15</v>
      </c>
      <c r="G2603" s="23">
        <v>1070920</v>
      </c>
      <c r="H2603" s="37" t="s">
        <v>20</v>
      </c>
      <c r="I2603" s="4" t="s">
        <v>3512</v>
      </c>
      <c r="J2603" s="4" t="s">
        <v>3512</v>
      </c>
      <c r="K2603" s="24">
        <v>1456</v>
      </c>
      <c r="L2603" s="24">
        <v>1456</v>
      </c>
      <c r="M2603" s="29">
        <v>1</v>
      </c>
      <c r="N2603" s="29">
        <v>1</v>
      </c>
      <c r="O2603" s="29">
        <v>0</v>
      </c>
      <c r="P2603" s="29">
        <v>1456</v>
      </c>
      <c r="Q2603" s="29">
        <v>0</v>
      </c>
      <c r="R2603" s="28">
        <v>93218.76</v>
      </c>
      <c r="S2603" s="28">
        <v>0</v>
      </c>
      <c r="T2603" s="28">
        <v>93218.76</v>
      </c>
      <c r="U2603" s="28">
        <v>0</v>
      </c>
      <c r="V2603" s="29">
        <v>1</v>
      </c>
      <c r="W2603" s="29">
        <v>0</v>
      </c>
      <c r="X2603" s="32">
        <f t="shared" si="600"/>
        <v>1</v>
      </c>
      <c r="Y2603" s="33">
        <f t="shared" si="601"/>
        <v>1456</v>
      </c>
      <c r="Z2603" s="33">
        <f t="shared" si="602"/>
        <v>93218.76</v>
      </c>
      <c r="AA2603" s="33">
        <f t="shared" si="603"/>
        <v>93218.76</v>
      </c>
      <c r="AB2603" s="5">
        <v>1</v>
      </c>
      <c r="AC2603" s="6">
        <v>102874.28</v>
      </c>
      <c r="AD2603" s="32">
        <v>0</v>
      </c>
      <c r="AE2603" s="67">
        <f t="shared" si="604"/>
        <v>1</v>
      </c>
      <c r="AF2603" s="70">
        <f>IF(C2603=Sheet6!$E$3,Sheet6!$E$4,IF('January 2023'!C2603=Sheet6!$F$3,Sheet6!$F$4,IF('January 2023'!C2603=Sheet6!$G$3,Sheet6!$G$4,IF('January 2023'!C2603=Sheet6!$H$3,Sheet6!$H$4,IF('January 2023'!C2603=Sheet6!$I$3,Sheet6!$I$4,IF('January 2023'!C2603=Sheet6!$J$3,Sheet6!$J$4,IF('January 2023'!C2603=Sheet6!$K$3,Sheet6!$K$4,IF('January 2023'!C2603=Sheet6!$L$3,Sheet6!$L$4))))))))</f>
        <v>0.14925084221825036</v>
      </c>
      <c r="AG2603" s="74">
        <f t="shared" si="605"/>
        <v>1</v>
      </c>
      <c r="AH2603" s="71">
        <v>0.8286</v>
      </c>
      <c r="AI2603" s="72">
        <f t="shared" si="606"/>
        <v>1</v>
      </c>
      <c r="AJ2603" s="73">
        <f t="shared" si="607"/>
        <v>1</v>
      </c>
      <c r="AK2603" s="73">
        <v>0.59410548800096008</v>
      </c>
      <c r="AL2603" s="95">
        <f t="shared" si="608"/>
        <v>1</v>
      </c>
      <c r="AM2603" s="107">
        <v>0</v>
      </c>
      <c r="AN2603" s="98">
        <f t="shared" si="609"/>
        <v>0</v>
      </c>
      <c r="AO2603" s="99" t="e">
        <f>SUMIF([1]Sheet1!$AB:$AB,E2603,[1]Sheet1!$AA:$AA)</f>
        <v>#VALUE!</v>
      </c>
      <c r="AP2603" s="100">
        <f t="shared" si="610"/>
        <v>1</v>
      </c>
      <c r="AQ2603" s="97">
        <f t="shared" si="611"/>
        <v>0</v>
      </c>
      <c r="AR2603" s="100">
        <f t="shared" si="612"/>
        <v>1</v>
      </c>
      <c r="AS2603" s="101">
        <f t="shared" si="613"/>
        <v>0</v>
      </c>
      <c r="AT2603" s="100">
        <v>0.14925084221825036</v>
      </c>
      <c r="AU2603" s="108">
        <f t="shared" si="614"/>
        <v>1</v>
      </c>
    </row>
    <row r="2604" spans="1:47" hidden="1">
      <c r="A2604" s="21">
        <v>44927</v>
      </c>
      <c r="B2604" s="22" t="s">
        <v>13</v>
      </c>
      <c r="C2604" s="22" t="s">
        <v>2186</v>
      </c>
      <c r="D2604" s="22" t="s">
        <v>2590</v>
      </c>
      <c r="E2604" s="22">
        <v>1003676418</v>
      </c>
      <c r="F2604" s="23" t="s">
        <v>15</v>
      </c>
      <c r="G2604" s="22">
        <v>1070920</v>
      </c>
      <c r="H2604" s="36" t="s">
        <v>20</v>
      </c>
      <c r="I2604" s="4" t="s">
        <v>3512</v>
      </c>
      <c r="J2604" s="4" t="s">
        <v>3512</v>
      </c>
      <c r="K2604" s="24">
        <v>1270</v>
      </c>
      <c r="L2604" s="25">
        <v>1270</v>
      </c>
      <c r="M2604" s="26">
        <v>1</v>
      </c>
      <c r="N2604" s="26">
        <v>1</v>
      </c>
      <c r="O2604" s="26">
        <v>0</v>
      </c>
      <c r="P2604" s="26">
        <v>1270</v>
      </c>
      <c r="Q2604" s="26">
        <v>0</v>
      </c>
      <c r="R2604" s="27">
        <v>81310.319999999992</v>
      </c>
      <c r="S2604" s="27">
        <v>0</v>
      </c>
      <c r="T2604" s="28">
        <v>86000</v>
      </c>
      <c r="U2604" s="27">
        <v>0</v>
      </c>
      <c r="V2604" s="29">
        <v>1</v>
      </c>
      <c r="W2604" s="26">
        <v>0</v>
      </c>
      <c r="X2604" s="30">
        <f t="shared" si="600"/>
        <v>1</v>
      </c>
      <c r="Y2604" s="31">
        <f t="shared" si="601"/>
        <v>1270</v>
      </c>
      <c r="Z2604" s="31">
        <f t="shared" si="602"/>
        <v>81310.319999999992</v>
      </c>
      <c r="AA2604" s="31">
        <f t="shared" si="603"/>
        <v>86000</v>
      </c>
      <c r="AB2604" s="5">
        <v>1</v>
      </c>
      <c r="AC2604" s="6">
        <v>125474.67</v>
      </c>
      <c r="AD2604" s="30">
        <v>0</v>
      </c>
      <c r="AE2604" s="67">
        <f t="shared" si="604"/>
        <v>1</v>
      </c>
      <c r="AF2604" s="70">
        <f>IF(C2604=Sheet6!$E$3,Sheet6!$E$4,IF('January 2023'!C2604=Sheet6!$F$3,Sheet6!$F$4,IF('January 2023'!C2604=Sheet6!$G$3,Sheet6!$G$4,IF('January 2023'!C2604=Sheet6!$H$3,Sheet6!$H$4,IF('January 2023'!C2604=Sheet6!$I$3,Sheet6!$I$4,IF('January 2023'!C2604=Sheet6!$J$3,Sheet6!$J$4,IF('January 2023'!C2604=Sheet6!$K$3,Sheet6!$K$4,IF('January 2023'!C2604=Sheet6!$L$3,Sheet6!$L$4))))))))</f>
        <v>0.14925084221825036</v>
      </c>
      <c r="AG2604" s="74">
        <f t="shared" si="605"/>
        <v>1</v>
      </c>
      <c r="AH2604" s="71">
        <v>0.8286</v>
      </c>
      <c r="AI2604" s="72">
        <f t="shared" si="606"/>
        <v>1</v>
      </c>
      <c r="AJ2604" s="73">
        <f t="shared" si="607"/>
        <v>1</v>
      </c>
      <c r="AK2604" s="73">
        <v>0.59410548800096008</v>
      </c>
      <c r="AL2604" s="95">
        <f t="shared" si="608"/>
        <v>1</v>
      </c>
      <c r="AM2604" s="107">
        <v>0</v>
      </c>
      <c r="AN2604" s="98">
        <f t="shared" si="609"/>
        <v>0</v>
      </c>
      <c r="AO2604" s="99" t="e">
        <f>SUMIF([1]Sheet1!$AB:$AB,E2604,[1]Sheet1!$AA:$AA)</f>
        <v>#VALUE!</v>
      </c>
      <c r="AP2604" s="100">
        <f t="shared" si="610"/>
        <v>1</v>
      </c>
      <c r="AQ2604" s="97">
        <f t="shared" si="611"/>
        <v>0</v>
      </c>
      <c r="AR2604" s="100">
        <f t="shared" si="612"/>
        <v>1.0576763195618959</v>
      </c>
      <c r="AS2604" s="101">
        <f t="shared" si="613"/>
        <v>-5.7676319561895895E-2</v>
      </c>
      <c r="AT2604" s="100">
        <v>0.14925084221825036</v>
      </c>
      <c r="AU2604" s="108">
        <f t="shared" si="614"/>
        <v>1</v>
      </c>
    </row>
    <row r="2605" spans="1:47" hidden="1">
      <c r="A2605" s="21">
        <v>44927</v>
      </c>
      <c r="B2605" s="23" t="s">
        <v>13</v>
      </c>
      <c r="C2605" s="23" t="s">
        <v>2186</v>
      </c>
      <c r="D2605" s="23" t="s">
        <v>2600</v>
      </c>
      <c r="E2605" s="23">
        <v>1002050384</v>
      </c>
      <c r="F2605" s="23" t="s">
        <v>15</v>
      </c>
      <c r="G2605" s="23">
        <v>1070916</v>
      </c>
      <c r="H2605" s="37" t="s">
        <v>20</v>
      </c>
      <c r="I2605" s="4" t="s">
        <v>3512</v>
      </c>
      <c r="J2605" s="4" t="s">
        <v>3512</v>
      </c>
      <c r="K2605" s="24">
        <v>1269</v>
      </c>
      <c r="L2605" s="24">
        <v>1269</v>
      </c>
      <c r="M2605" s="29">
        <v>1</v>
      </c>
      <c r="N2605" s="29">
        <v>1</v>
      </c>
      <c r="O2605" s="29">
        <v>0</v>
      </c>
      <c r="P2605" s="29">
        <v>1269</v>
      </c>
      <c r="Q2605" s="29">
        <v>0</v>
      </c>
      <c r="R2605" s="28">
        <v>81246.299999999988</v>
      </c>
      <c r="S2605" s="28">
        <v>0</v>
      </c>
      <c r="T2605" s="28">
        <v>86174.93</v>
      </c>
      <c r="U2605" s="28">
        <v>0</v>
      </c>
      <c r="V2605" s="29">
        <v>1</v>
      </c>
      <c r="W2605" s="29">
        <v>0</v>
      </c>
      <c r="X2605" s="32">
        <f t="shared" si="600"/>
        <v>1</v>
      </c>
      <c r="Y2605" s="33">
        <f t="shared" si="601"/>
        <v>1269</v>
      </c>
      <c r="Z2605" s="33">
        <f t="shared" si="602"/>
        <v>81246.299999999988</v>
      </c>
      <c r="AA2605" s="33">
        <f t="shared" si="603"/>
        <v>86174.93</v>
      </c>
      <c r="AB2605" s="5">
        <v>1</v>
      </c>
      <c r="AC2605" s="6">
        <v>274519.65000000002</v>
      </c>
      <c r="AD2605" s="32">
        <v>0</v>
      </c>
      <c r="AE2605" s="67">
        <f t="shared" si="604"/>
        <v>1</v>
      </c>
      <c r="AF2605" s="70">
        <f>IF(C2605=Sheet6!$E$3,Sheet6!$E$4,IF('January 2023'!C2605=Sheet6!$F$3,Sheet6!$F$4,IF('January 2023'!C2605=Sheet6!$G$3,Sheet6!$G$4,IF('January 2023'!C2605=Sheet6!$H$3,Sheet6!$H$4,IF('January 2023'!C2605=Sheet6!$I$3,Sheet6!$I$4,IF('January 2023'!C2605=Sheet6!$J$3,Sheet6!$J$4,IF('January 2023'!C2605=Sheet6!$K$3,Sheet6!$K$4,IF('January 2023'!C2605=Sheet6!$L$3,Sheet6!$L$4))))))))</f>
        <v>0.14925084221825036</v>
      </c>
      <c r="AG2605" s="74">
        <f t="shared" si="605"/>
        <v>1</v>
      </c>
      <c r="AH2605" s="71">
        <v>0.8286</v>
      </c>
      <c r="AI2605" s="72">
        <f t="shared" si="606"/>
        <v>1</v>
      </c>
      <c r="AJ2605" s="73">
        <f t="shared" si="607"/>
        <v>1</v>
      </c>
      <c r="AK2605" s="73">
        <v>0.59410548800096008</v>
      </c>
      <c r="AL2605" s="95">
        <f t="shared" si="608"/>
        <v>1</v>
      </c>
      <c r="AM2605" s="107">
        <v>0</v>
      </c>
      <c r="AN2605" s="98">
        <f t="shared" si="609"/>
        <v>0</v>
      </c>
      <c r="AO2605" s="99" t="e">
        <f>SUMIF([1]Sheet1!$AB:$AB,E2605,[1]Sheet1!$AA:$AA)</f>
        <v>#VALUE!</v>
      </c>
      <c r="AP2605" s="100">
        <f t="shared" si="610"/>
        <v>1</v>
      </c>
      <c r="AQ2605" s="97">
        <f t="shared" si="611"/>
        <v>0</v>
      </c>
      <c r="AR2605" s="100">
        <f t="shared" si="612"/>
        <v>1.0606628240301406</v>
      </c>
      <c r="AS2605" s="101">
        <f t="shared" si="613"/>
        <v>-6.0662824030140561E-2</v>
      </c>
      <c r="AT2605" s="100">
        <v>0.14925084221825036</v>
      </c>
      <c r="AU2605" s="108">
        <f t="shared" si="614"/>
        <v>1</v>
      </c>
    </row>
    <row r="2606" spans="1:47" hidden="1">
      <c r="A2606" s="21">
        <v>44927</v>
      </c>
      <c r="B2606" s="22" t="s">
        <v>13</v>
      </c>
      <c r="C2606" s="22" t="s">
        <v>2186</v>
      </c>
      <c r="D2606" s="22" t="s">
        <v>2607</v>
      </c>
      <c r="E2606" s="22">
        <v>1002050620</v>
      </c>
      <c r="F2606" s="23" t="s">
        <v>15</v>
      </c>
      <c r="G2606" s="22">
        <v>1070916</v>
      </c>
      <c r="H2606" s="36" t="s">
        <v>20</v>
      </c>
      <c r="I2606" s="4" t="s">
        <v>3512</v>
      </c>
      <c r="J2606" s="4" t="s">
        <v>3512</v>
      </c>
      <c r="K2606" s="24">
        <v>1193</v>
      </c>
      <c r="L2606" s="25">
        <v>1193</v>
      </c>
      <c r="M2606" s="26">
        <v>1</v>
      </c>
      <c r="N2606" s="26">
        <v>1</v>
      </c>
      <c r="O2606" s="26">
        <v>1</v>
      </c>
      <c r="P2606" s="26">
        <v>1193</v>
      </c>
      <c r="Q2606" s="26">
        <v>0</v>
      </c>
      <c r="R2606" s="27">
        <v>76380.489999999991</v>
      </c>
      <c r="S2606" s="27">
        <v>0</v>
      </c>
      <c r="T2606" s="28">
        <v>76380</v>
      </c>
      <c r="U2606" s="27">
        <v>0</v>
      </c>
      <c r="V2606" s="29">
        <v>1</v>
      </c>
      <c r="W2606" s="26">
        <v>0</v>
      </c>
      <c r="X2606" s="30">
        <f t="shared" si="600"/>
        <v>2</v>
      </c>
      <c r="Y2606" s="31">
        <f t="shared" si="601"/>
        <v>1193</v>
      </c>
      <c r="Z2606" s="31">
        <f t="shared" si="602"/>
        <v>76380.489999999991</v>
      </c>
      <c r="AA2606" s="31">
        <f t="shared" si="603"/>
        <v>76380</v>
      </c>
      <c r="AB2606" s="5">
        <v>1</v>
      </c>
      <c r="AC2606" s="6">
        <v>113520.87</v>
      </c>
      <c r="AD2606" s="30">
        <v>0</v>
      </c>
      <c r="AE2606" s="67">
        <f t="shared" si="604"/>
        <v>0.5</v>
      </c>
      <c r="AF2606" s="70">
        <f>IF(C2606=Sheet6!$E$3,Sheet6!$E$4,IF('January 2023'!C2606=Sheet6!$F$3,Sheet6!$F$4,IF('January 2023'!C2606=Sheet6!$G$3,Sheet6!$G$4,IF('January 2023'!C2606=Sheet6!$H$3,Sheet6!$H$4,IF('January 2023'!C2606=Sheet6!$I$3,Sheet6!$I$4,IF('January 2023'!C2606=Sheet6!$J$3,Sheet6!$J$4,IF('January 2023'!C2606=Sheet6!$K$3,Sheet6!$K$4,IF('January 2023'!C2606=Sheet6!$L$3,Sheet6!$L$4))))))))</f>
        <v>0.14925084221825036</v>
      </c>
      <c r="AG2606" s="74">
        <f t="shared" si="605"/>
        <v>1</v>
      </c>
      <c r="AH2606" s="71">
        <v>0.8286</v>
      </c>
      <c r="AI2606" s="72">
        <f t="shared" si="606"/>
        <v>1</v>
      </c>
      <c r="AJ2606" s="73">
        <f t="shared" si="607"/>
        <v>0.5</v>
      </c>
      <c r="AK2606" s="73">
        <v>0.59410548800096008</v>
      </c>
      <c r="AL2606" s="95">
        <f t="shared" si="608"/>
        <v>0</v>
      </c>
      <c r="AM2606" s="107">
        <v>0</v>
      </c>
      <c r="AN2606" s="98">
        <f t="shared" si="609"/>
        <v>0</v>
      </c>
      <c r="AO2606" s="99" t="e">
        <f>SUMIF([1]Sheet1!$AB:$AB,E2606,[1]Sheet1!$AA:$AA)</f>
        <v>#VALUE!</v>
      </c>
      <c r="AP2606" s="100">
        <f t="shared" si="610"/>
        <v>1</v>
      </c>
      <c r="AQ2606" s="97">
        <f t="shared" si="611"/>
        <v>0</v>
      </c>
      <c r="AR2606" s="100">
        <f t="shared" si="612"/>
        <v>0.99999358474919453</v>
      </c>
      <c r="AS2606" s="101">
        <f t="shared" si="613"/>
        <v>6.4152508054693413E-6</v>
      </c>
      <c r="AT2606" s="100">
        <v>0.14925084221825036</v>
      </c>
      <c r="AU2606" s="108">
        <f t="shared" si="614"/>
        <v>1</v>
      </c>
    </row>
    <row r="2607" spans="1:47" hidden="1">
      <c r="A2607" s="21">
        <v>44927</v>
      </c>
      <c r="B2607" s="22" t="s">
        <v>13</v>
      </c>
      <c r="C2607" s="22" t="s">
        <v>2186</v>
      </c>
      <c r="D2607" s="22" t="s">
        <v>2580</v>
      </c>
      <c r="E2607" s="22">
        <v>1002050320</v>
      </c>
      <c r="F2607" s="23" t="s">
        <v>15</v>
      </c>
      <c r="G2607" s="22">
        <v>1079209</v>
      </c>
      <c r="H2607" s="36" t="s">
        <v>20</v>
      </c>
      <c r="I2607" s="4" t="s">
        <v>3512</v>
      </c>
      <c r="J2607" s="4" t="s">
        <v>3512</v>
      </c>
      <c r="K2607" s="24">
        <v>1086</v>
      </c>
      <c r="L2607" s="25">
        <v>1086</v>
      </c>
      <c r="M2607" s="26">
        <v>1</v>
      </c>
      <c r="N2607" s="26">
        <v>1</v>
      </c>
      <c r="O2607" s="26">
        <v>0</v>
      </c>
      <c r="P2607" s="26">
        <v>1086</v>
      </c>
      <c r="Q2607" s="26">
        <v>0</v>
      </c>
      <c r="R2607" s="27">
        <v>69529.94</v>
      </c>
      <c r="S2607" s="27">
        <v>0</v>
      </c>
      <c r="T2607" s="28">
        <v>70000</v>
      </c>
      <c r="U2607" s="27">
        <v>0</v>
      </c>
      <c r="V2607" s="29">
        <v>1</v>
      </c>
      <c r="W2607" s="26">
        <v>0</v>
      </c>
      <c r="X2607" s="30">
        <f t="shared" si="600"/>
        <v>1</v>
      </c>
      <c r="Y2607" s="31">
        <f t="shared" si="601"/>
        <v>1086</v>
      </c>
      <c r="Z2607" s="31">
        <f t="shared" si="602"/>
        <v>69529.94</v>
      </c>
      <c r="AA2607" s="31">
        <f t="shared" si="603"/>
        <v>70000</v>
      </c>
      <c r="AB2607" s="5">
        <v>1</v>
      </c>
      <c r="AC2607" s="6">
        <v>114976.86</v>
      </c>
      <c r="AD2607" s="30">
        <v>0</v>
      </c>
      <c r="AE2607" s="67">
        <f t="shared" si="604"/>
        <v>1</v>
      </c>
      <c r="AF2607" s="70">
        <f>IF(C2607=Sheet6!$E$3,Sheet6!$E$4,IF('January 2023'!C2607=Sheet6!$F$3,Sheet6!$F$4,IF('January 2023'!C2607=Sheet6!$G$3,Sheet6!$G$4,IF('January 2023'!C2607=Sheet6!$H$3,Sheet6!$H$4,IF('January 2023'!C2607=Sheet6!$I$3,Sheet6!$I$4,IF('January 2023'!C2607=Sheet6!$J$3,Sheet6!$J$4,IF('January 2023'!C2607=Sheet6!$K$3,Sheet6!$K$4,IF('January 2023'!C2607=Sheet6!$L$3,Sheet6!$L$4))))))))</f>
        <v>0.14925084221825036</v>
      </c>
      <c r="AG2607" s="74">
        <f t="shared" si="605"/>
        <v>1</v>
      </c>
      <c r="AH2607" s="71">
        <v>0.8286</v>
      </c>
      <c r="AI2607" s="72">
        <f t="shared" si="606"/>
        <v>1</v>
      </c>
      <c r="AJ2607" s="73">
        <f t="shared" si="607"/>
        <v>1</v>
      </c>
      <c r="AK2607" s="73">
        <v>0.59410548800096008</v>
      </c>
      <c r="AL2607" s="95">
        <f t="shared" si="608"/>
        <v>1</v>
      </c>
      <c r="AM2607" s="107">
        <v>0</v>
      </c>
      <c r="AN2607" s="98">
        <f t="shared" si="609"/>
        <v>0</v>
      </c>
      <c r="AO2607" s="99" t="e">
        <f>SUMIF([1]Sheet1!$AB:$AB,E2607,[1]Sheet1!$AA:$AA)</f>
        <v>#VALUE!</v>
      </c>
      <c r="AP2607" s="100">
        <f t="shared" si="610"/>
        <v>1</v>
      </c>
      <c r="AQ2607" s="97">
        <f t="shared" si="611"/>
        <v>0</v>
      </c>
      <c r="AR2607" s="100">
        <f t="shared" si="612"/>
        <v>1.0067605408547742</v>
      </c>
      <c r="AS2607" s="101">
        <f t="shared" si="613"/>
        <v>-6.7605408547741774E-3</v>
      </c>
      <c r="AT2607" s="100">
        <v>0.14925084221825036</v>
      </c>
      <c r="AU2607" s="108">
        <f t="shared" si="614"/>
        <v>1</v>
      </c>
    </row>
    <row r="2608" spans="1:47" hidden="1">
      <c r="A2608" s="21">
        <v>44927</v>
      </c>
      <c r="B2608" s="22" t="s">
        <v>13</v>
      </c>
      <c r="C2608" s="22" t="s">
        <v>2186</v>
      </c>
      <c r="D2608" s="22" t="s">
        <v>2610</v>
      </c>
      <c r="E2608" s="22">
        <v>1002050424</v>
      </c>
      <c r="F2608" s="23" t="s">
        <v>15</v>
      </c>
      <c r="G2608" s="22">
        <v>1070924</v>
      </c>
      <c r="H2608" s="36" t="s">
        <v>20</v>
      </c>
      <c r="I2608" s="4" t="s">
        <v>3512</v>
      </c>
      <c r="J2608" s="4" t="s">
        <v>3512</v>
      </c>
      <c r="K2608" s="24">
        <v>1060</v>
      </c>
      <c r="L2608" s="25">
        <v>1060</v>
      </c>
      <c r="M2608" s="26">
        <v>1</v>
      </c>
      <c r="N2608" s="26">
        <v>1</v>
      </c>
      <c r="O2608" s="26">
        <v>0</v>
      </c>
      <c r="P2608" s="26">
        <v>1060</v>
      </c>
      <c r="Q2608" s="26">
        <v>0</v>
      </c>
      <c r="R2608" s="27">
        <v>67865.320000000007</v>
      </c>
      <c r="S2608" s="27">
        <v>0</v>
      </c>
      <c r="T2608" s="28">
        <v>86886</v>
      </c>
      <c r="U2608" s="27">
        <v>0</v>
      </c>
      <c r="V2608" s="29">
        <v>1</v>
      </c>
      <c r="W2608" s="26">
        <v>0</v>
      </c>
      <c r="X2608" s="30">
        <f t="shared" si="600"/>
        <v>1</v>
      </c>
      <c r="Y2608" s="31">
        <f t="shared" si="601"/>
        <v>1060</v>
      </c>
      <c r="Z2608" s="31">
        <f t="shared" si="602"/>
        <v>67865.320000000007</v>
      </c>
      <c r="AA2608" s="31">
        <f t="shared" si="603"/>
        <v>86886</v>
      </c>
      <c r="AB2608" s="5">
        <v>1</v>
      </c>
      <c r="AC2608" s="6">
        <v>125226.07</v>
      </c>
      <c r="AD2608" s="30">
        <v>0</v>
      </c>
      <c r="AE2608" s="67">
        <f t="shared" si="604"/>
        <v>1</v>
      </c>
      <c r="AF2608" s="70">
        <f>IF(C2608=Sheet6!$E$3,Sheet6!$E$4,IF('January 2023'!C2608=Sheet6!$F$3,Sheet6!$F$4,IF('January 2023'!C2608=Sheet6!$G$3,Sheet6!$G$4,IF('January 2023'!C2608=Sheet6!$H$3,Sheet6!$H$4,IF('January 2023'!C2608=Sheet6!$I$3,Sheet6!$I$4,IF('January 2023'!C2608=Sheet6!$J$3,Sheet6!$J$4,IF('January 2023'!C2608=Sheet6!$K$3,Sheet6!$K$4,IF('January 2023'!C2608=Sheet6!$L$3,Sheet6!$L$4))))))))</f>
        <v>0.14925084221825036</v>
      </c>
      <c r="AG2608" s="74">
        <f t="shared" si="605"/>
        <v>1</v>
      </c>
      <c r="AH2608" s="71">
        <v>0.8286</v>
      </c>
      <c r="AI2608" s="72">
        <f t="shared" si="606"/>
        <v>1</v>
      </c>
      <c r="AJ2608" s="73">
        <f t="shared" si="607"/>
        <v>1</v>
      </c>
      <c r="AK2608" s="73">
        <v>0.59410548800096008</v>
      </c>
      <c r="AL2608" s="95">
        <f t="shared" si="608"/>
        <v>1</v>
      </c>
      <c r="AM2608" s="107">
        <v>0</v>
      </c>
      <c r="AN2608" s="98">
        <f t="shared" si="609"/>
        <v>0</v>
      </c>
      <c r="AO2608" s="99" t="e">
        <f>SUMIF([1]Sheet1!$AB:$AB,E2608,[1]Sheet1!$AA:$AA)</f>
        <v>#VALUE!</v>
      </c>
      <c r="AP2608" s="100">
        <f t="shared" si="610"/>
        <v>1</v>
      </c>
      <c r="AQ2608" s="97">
        <f t="shared" si="611"/>
        <v>0</v>
      </c>
      <c r="AR2608" s="100">
        <f t="shared" si="612"/>
        <v>1.2802709837660824</v>
      </c>
      <c r="AS2608" s="101">
        <f t="shared" si="613"/>
        <v>-0.28027098376608239</v>
      </c>
      <c r="AT2608" s="100">
        <v>0.14925084221825036</v>
      </c>
      <c r="AU2608" s="108">
        <f t="shared" si="614"/>
        <v>1</v>
      </c>
    </row>
    <row r="2609" spans="1:47" hidden="1">
      <c r="A2609" s="21">
        <v>44927</v>
      </c>
      <c r="B2609" s="22" t="s">
        <v>13</v>
      </c>
      <c r="C2609" s="22" t="s">
        <v>2186</v>
      </c>
      <c r="D2609" s="22" t="s">
        <v>2612</v>
      </c>
      <c r="E2609" s="22">
        <v>1004363410</v>
      </c>
      <c r="F2609" s="23" t="s">
        <v>15</v>
      </c>
      <c r="G2609" s="22">
        <v>1070916</v>
      </c>
      <c r="H2609" s="36" t="s">
        <v>20</v>
      </c>
      <c r="I2609" s="4" t="s">
        <v>3512</v>
      </c>
      <c r="J2609" s="4" t="s">
        <v>3512</v>
      </c>
      <c r="K2609" s="24">
        <v>1041</v>
      </c>
      <c r="L2609" s="25">
        <v>1041</v>
      </c>
      <c r="M2609" s="26">
        <v>1</v>
      </c>
      <c r="N2609" s="26">
        <v>1</v>
      </c>
      <c r="O2609" s="26">
        <v>0</v>
      </c>
      <c r="P2609" s="26">
        <v>1041</v>
      </c>
      <c r="Q2609" s="26">
        <v>0</v>
      </c>
      <c r="R2609" s="27">
        <v>66648.86</v>
      </c>
      <c r="S2609" s="27">
        <v>0</v>
      </c>
      <c r="T2609" s="28">
        <v>70961.97</v>
      </c>
      <c r="U2609" s="27">
        <v>0</v>
      </c>
      <c r="V2609" s="29">
        <v>1</v>
      </c>
      <c r="W2609" s="26">
        <v>0</v>
      </c>
      <c r="X2609" s="30">
        <f t="shared" si="600"/>
        <v>1</v>
      </c>
      <c r="Y2609" s="31">
        <f t="shared" si="601"/>
        <v>1041</v>
      </c>
      <c r="Z2609" s="31">
        <f t="shared" si="602"/>
        <v>66648.86</v>
      </c>
      <c r="AA2609" s="31">
        <f t="shared" si="603"/>
        <v>70961.97</v>
      </c>
      <c r="AB2609" s="5">
        <v>1</v>
      </c>
      <c r="AC2609" s="6">
        <v>96763.19</v>
      </c>
      <c r="AD2609" s="30">
        <v>0</v>
      </c>
      <c r="AE2609" s="67">
        <f t="shared" si="604"/>
        <v>1</v>
      </c>
      <c r="AF2609" s="70">
        <f>IF(C2609=Sheet6!$E$3,Sheet6!$E$4,IF('January 2023'!C2609=Sheet6!$F$3,Sheet6!$F$4,IF('January 2023'!C2609=Sheet6!$G$3,Sheet6!$G$4,IF('January 2023'!C2609=Sheet6!$H$3,Sheet6!$H$4,IF('January 2023'!C2609=Sheet6!$I$3,Sheet6!$I$4,IF('January 2023'!C2609=Sheet6!$J$3,Sheet6!$J$4,IF('January 2023'!C2609=Sheet6!$K$3,Sheet6!$K$4,IF('January 2023'!C2609=Sheet6!$L$3,Sheet6!$L$4))))))))</f>
        <v>0.14925084221825036</v>
      </c>
      <c r="AG2609" s="74">
        <f t="shared" si="605"/>
        <v>1</v>
      </c>
      <c r="AH2609" s="71">
        <v>0.8286</v>
      </c>
      <c r="AI2609" s="72">
        <f t="shared" si="606"/>
        <v>1</v>
      </c>
      <c r="AJ2609" s="73">
        <f t="shared" si="607"/>
        <v>1</v>
      </c>
      <c r="AK2609" s="73">
        <v>0.59410548800096008</v>
      </c>
      <c r="AL2609" s="95">
        <f t="shared" si="608"/>
        <v>1</v>
      </c>
      <c r="AM2609" s="107">
        <v>0</v>
      </c>
      <c r="AN2609" s="98">
        <f t="shared" si="609"/>
        <v>0</v>
      </c>
      <c r="AO2609" s="99" t="e">
        <f>SUMIF([1]Sheet1!$AB:$AB,E2609,[1]Sheet1!$AA:$AA)</f>
        <v>#VALUE!</v>
      </c>
      <c r="AP2609" s="100">
        <f t="shared" si="610"/>
        <v>1</v>
      </c>
      <c r="AQ2609" s="97">
        <f t="shared" si="611"/>
        <v>0</v>
      </c>
      <c r="AR2609" s="100">
        <f t="shared" si="612"/>
        <v>1.0647139350920631</v>
      </c>
      <c r="AS2609" s="101">
        <f t="shared" si="613"/>
        <v>-6.4713935092063135E-2</v>
      </c>
      <c r="AT2609" s="100">
        <v>0.14925084221825036</v>
      </c>
      <c r="AU2609" s="108">
        <f t="shared" si="614"/>
        <v>1</v>
      </c>
    </row>
    <row r="2610" spans="1:47" hidden="1">
      <c r="A2610" s="21">
        <v>44927</v>
      </c>
      <c r="B2610" s="23" t="s">
        <v>13</v>
      </c>
      <c r="C2610" s="23" t="s">
        <v>2186</v>
      </c>
      <c r="D2610" s="23" t="s">
        <v>2454</v>
      </c>
      <c r="E2610" s="23">
        <v>1002049846</v>
      </c>
      <c r="F2610" s="23" t="s">
        <v>15</v>
      </c>
      <c r="G2610" s="23">
        <v>1070924</v>
      </c>
      <c r="H2610" s="37" t="s">
        <v>20</v>
      </c>
      <c r="I2610" s="4" t="s">
        <v>3512</v>
      </c>
      <c r="J2610" s="4" t="s">
        <v>3512</v>
      </c>
      <c r="K2610" s="24">
        <v>1010</v>
      </c>
      <c r="L2610" s="24">
        <v>1010</v>
      </c>
      <c r="M2610" s="29">
        <v>1</v>
      </c>
      <c r="N2610" s="29">
        <v>1</v>
      </c>
      <c r="O2610" s="29">
        <v>0</v>
      </c>
      <c r="P2610" s="29">
        <v>1008</v>
      </c>
      <c r="Q2610" s="29">
        <v>0</v>
      </c>
      <c r="R2610" s="28">
        <v>71666.16</v>
      </c>
      <c r="S2610" s="28">
        <v>0</v>
      </c>
      <c r="T2610" s="28">
        <v>75581.100000000006</v>
      </c>
      <c r="U2610" s="28">
        <v>0</v>
      </c>
      <c r="V2610" s="29">
        <v>1</v>
      </c>
      <c r="W2610" s="29">
        <v>0</v>
      </c>
      <c r="X2610" s="32">
        <f t="shared" si="600"/>
        <v>1</v>
      </c>
      <c r="Y2610" s="33">
        <f t="shared" si="601"/>
        <v>1008</v>
      </c>
      <c r="Z2610" s="33">
        <f t="shared" si="602"/>
        <v>71666.16</v>
      </c>
      <c r="AA2610" s="33">
        <f t="shared" si="603"/>
        <v>75581.100000000006</v>
      </c>
      <c r="AB2610" s="5">
        <v>1</v>
      </c>
      <c r="AC2610" s="6">
        <v>78414.47</v>
      </c>
      <c r="AD2610" s="32">
        <v>0</v>
      </c>
      <c r="AE2610" s="67">
        <f t="shared" si="604"/>
        <v>1</v>
      </c>
      <c r="AF2610" s="70">
        <f>IF(C2610=Sheet6!$E$3,Sheet6!$E$4,IF('January 2023'!C2610=Sheet6!$F$3,Sheet6!$F$4,IF('January 2023'!C2610=Sheet6!$G$3,Sheet6!$G$4,IF('January 2023'!C2610=Sheet6!$H$3,Sheet6!$H$4,IF('January 2023'!C2610=Sheet6!$I$3,Sheet6!$I$4,IF('January 2023'!C2610=Sheet6!$J$3,Sheet6!$J$4,IF('January 2023'!C2610=Sheet6!$K$3,Sheet6!$K$4,IF('January 2023'!C2610=Sheet6!$L$3,Sheet6!$L$4))))))))</f>
        <v>0.14925084221825036</v>
      </c>
      <c r="AG2610" s="74">
        <f t="shared" si="605"/>
        <v>0.99801980198019802</v>
      </c>
      <c r="AH2610" s="71">
        <v>0.8286</v>
      </c>
      <c r="AI2610" s="72">
        <f t="shared" si="606"/>
        <v>1</v>
      </c>
      <c r="AJ2610" s="73">
        <f t="shared" si="607"/>
        <v>1</v>
      </c>
      <c r="AK2610" s="73">
        <v>0.59410548800096008</v>
      </c>
      <c r="AL2610" s="95">
        <f t="shared" si="608"/>
        <v>1</v>
      </c>
      <c r="AM2610" s="107">
        <v>0</v>
      </c>
      <c r="AN2610" s="98">
        <f t="shared" si="609"/>
        <v>0</v>
      </c>
      <c r="AO2610" s="99" t="e">
        <f>SUMIF([1]Sheet1!$AB:$AB,E2610,[1]Sheet1!$AA:$AA)</f>
        <v>#VALUE!</v>
      </c>
      <c r="AP2610" s="100">
        <f t="shared" si="610"/>
        <v>1</v>
      </c>
      <c r="AQ2610" s="97">
        <f t="shared" si="611"/>
        <v>0</v>
      </c>
      <c r="AR2610" s="100">
        <f t="shared" si="612"/>
        <v>1.0546274559708515</v>
      </c>
      <c r="AS2610" s="101">
        <f t="shared" si="613"/>
        <v>-5.2539084770909295E-2</v>
      </c>
      <c r="AT2610" s="100">
        <v>0.14925084221825036</v>
      </c>
      <c r="AU2610" s="108">
        <f t="shared" si="614"/>
        <v>1</v>
      </c>
    </row>
    <row r="2611" spans="1:47" hidden="1">
      <c r="A2611" s="21">
        <v>44927</v>
      </c>
      <c r="B2611" s="22" t="s">
        <v>13</v>
      </c>
      <c r="C2611" s="22" t="s">
        <v>2186</v>
      </c>
      <c r="D2611" s="22" t="s">
        <v>2591</v>
      </c>
      <c r="E2611" s="22">
        <v>1004670540</v>
      </c>
      <c r="F2611" s="23" t="s">
        <v>15</v>
      </c>
      <c r="G2611" s="22">
        <v>1070920</v>
      </c>
      <c r="H2611" s="36" t="s">
        <v>20</v>
      </c>
      <c r="I2611" s="4" t="s">
        <v>3512</v>
      </c>
      <c r="J2611" s="4" t="s">
        <v>3512</v>
      </c>
      <c r="K2611" s="24">
        <v>1002</v>
      </c>
      <c r="L2611" s="25">
        <v>1002</v>
      </c>
      <c r="M2611" s="26">
        <v>1</v>
      </c>
      <c r="N2611" s="26">
        <v>1</v>
      </c>
      <c r="O2611" s="26">
        <v>0</v>
      </c>
      <c r="P2611" s="26">
        <v>1002</v>
      </c>
      <c r="Q2611" s="26">
        <v>0</v>
      </c>
      <c r="R2611" s="27">
        <v>64151.930000000008</v>
      </c>
      <c r="S2611" s="27">
        <v>0</v>
      </c>
      <c r="T2611" s="28">
        <v>64000</v>
      </c>
      <c r="U2611" s="27">
        <v>0</v>
      </c>
      <c r="V2611" s="29">
        <v>1</v>
      </c>
      <c r="W2611" s="26">
        <v>0</v>
      </c>
      <c r="X2611" s="30">
        <f t="shared" si="600"/>
        <v>1</v>
      </c>
      <c r="Y2611" s="31">
        <f t="shared" si="601"/>
        <v>1002</v>
      </c>
      <c r="Z2611" s="31">
        <f t="shared" si="602"/>
        <v>64151.930000000008</v>
      </c>
      <c r="AA2611" s="31">
        <f t="shared" si="603"/>
        <v>64000</v>
      </c>
      <c r="AB2611" s="5">
        <v>1</v>
      </c>
      <c r="AC2611" s="6">
        <v>59049.05</v>
      </c>
      <c r="AD2611" s="30">
        <v>0</v>
      </c>
      <c r="AE2611" s="67">
        <f t="shared" si="604"/>
        <v>1</v>
      </c>
      <c r="AF2611" s="70">
        <f>IF(C2611=Sheet6!$E$3,Sheet6!$E$4,IF('January 2023'!C2611=Sheet6!$F$3,Sheet6!$F$4,IF('January 2023'!C2611=Sheet6!$G$3,Sheet6!$G$4,IF('January 2023'!C2611=Sheet6!$H$3,Sheet6!$H$4,IF('January 2023'!C2611=Sheet6!$I$3,Sheet6!$I$4,IF('January 2023'!C2611=Sheet6!$J$3,Sheet6!$J$4,IF('January 2023'!C2611=Sheet6!$K$3,Sheet6!$K$4,IF('January 2023'!C2611=Sheet6!$L$3,Sheet6!$L$4))))))))</f>
        <v>0.14925084221825036</v>
      </c>
      <c r="AG2611" s="74">
        <f t="shared" si="605"/>
        <v>1</v>
      </c>
      <c r="AH2611" s="71">
        <v>0.8286</v>
      </c>
      <c r="AI2611" s="72">
        <f t="shared" si="606"/>
        <v>1</v>
      </c>
      <c r="AJ2611" s="73">
        <f t="shared" si="607"/>
        <v>1</v>
      </c>
      <c r="AK2611" s="73">
        <v>0.59410548800096008</v>
      </c>
      <c r="AL2611" s="95">
        <f t="shared" si="608"/>
        <v>1</v>
      </c>
      <c r="AM2611" s="107">
        <v>0</v>
      </c>
      <c r="AN2611" s="98">
        <f t="shared" si="609"/>
        <v>0</v>
      </c>
      <c r="AO2611" s="99" t="e">
        <f>SUMIF([1]Sheet1!$AB:$AB,E2611,[1]Sheet1!$AA:$AA)</f>
        <v>#VALUE!</v>
      </c>
      <c r="AP2611" s="100">
        <f t="shared" si="610"/>
        <v>1</v>
      </c>
      <c r="AQ2611" s="97">
        <f t="shared" si="611"/>
        <v>0</v>
      </c>
      <c r="AR2611" s="100">
        <f t="shared" si="612"/>
        <v>0.99763171583458199</v>
      </c>
      <c r="AS2611" s="101">
        <f t="shared" si="613"/>
        <v>2.3682841654180109E-3</v>
      </c>
      <c r="AT2611" s="100">
        <v>0.14925084221825036</v>
      </c>
      <c r="AU2611" s="108">
        <f t="shared" si="614"/>
        <v>1</v>
      </c>
    </row>
    <row r="2612" spans="1:47" hidden="1">
      <c r="A2612" s="21">
        <v>44927</v>
      </c>
      <c r="B2612" s="22" t="s">
        <v>13</v>
      </c>
      <c r="C2612" s="22" t="s">
        <v>2186</v>
      </c>
      <c r="D2612" s="22" t="s">
        <v>2614</v>
      </c>
      <c r="E2612" s="22">
        <v>1002050592</v>
      </c>
      <c r="F2612" s="23" t="s">
        <v>15</v>
      </c>
      <c r="G2612" s="22">
        <v>1070916</v>
      </c>
      <c r="H2612" s="36" t="s">
        <v>20</v>
      </c>
      <c r="I2612" s="4" t="s">
        <v>3512</v>
      </c>
      <c r="J2612" s="4" t="s">
        <v>3512</v>
      </c>
      <c r="K2612" s="24">
        <v>972</v>
      </c>
      <c r="L2612" s="25">
        <v>972</v>
      </c>
      <c r="M2612" s="26">
        <v>1</v>
      </c>
      <c r="N2612" s="26">
        <v>1</v>
      </c>
      <c r="O2612" s="26">
        <v>0</v>
      </c>
      <c r="P2612" s="26">
        <v>972</v>
      </c>
      <c r="Q2612" s="26">
        <v>0</v>
      </c>
      <c r="R2612" s="27">
        <v>62231.21</v>
      </c>
      <c r="S2612" s="27">
        <v>0</v>
      </c>
      <c r="T2612" s="28">
        <v>63000</v>
      </c>
      <c r="U2612" s="27">
        <v>0</v>
      </c>
      <c r="V2612" s="29">
        <v>1</v>
      </c>
      <c r="W2612" s="26">
        <v>0</v>
      </c>
      <c r="X2612" s="30">
        <f t="shared" si="600"/>
        <v>1</v>
      </c>
      <c r="Y2612" s="31">
        <f t="shared" si="601"/>
        <v>972</v>
      </c>
      <c r="Z2612" s="31">
        <f t="shared" si="602"/>
        <v>62231.21</v>
      </c>
      <c r="AA2612" s="31">
        <f t="shared" si="603"/>
        <v>63000</v>
      </c>
      <c r="AB2612" s="5">
        <v>1</v>
      </c>
      <c r="AC2612" s="6">
        <v>76486.429999999993</v>
      </c>
      <c r="AD2612" s="30">
        <v>0</v>
      </c>
      <c r="AE2612" s="67">
        <f t="shared" si="604"/>
        <v>1</v>
      </c>
      <c r="AF2612" s="70">
        <f>IF(C2612=Sheet6!$E$3,Sheet6!$E$4,IF('January 2023'!C2612=Sheet6!$F$3,Sheet6!$F$4,IF('January 2023'!C2612=Sheet6!$G$3,Sheet6!$G$4,IF('January 2023'!C2612=Sheet6!$H$3,Sheet6!$H$4,IF('January 2023'!C2612=Sheet6!$I$3,Sheet6!$I$4,IF('January 2023'!C2612=Sheet6!$J$3,Sheet6!$J$4,IF('January 2023'!C2612=Sheet6!$K$3,Sheet6!$K$4,IF('January 2023'!C2612=Sheet6!$L$3,Sheet6!$L$4))))))))</f>
        <v>0.14925084221825036</v>
      </c>
      <c r="AG2612" s="74">
        <f t="shared" si="605"/>
        <v>1</v>
      </c>
      <c r="AH2612" s="71">
        <v>0.8286</v>
      </c>
      <c r="AI2612" s="72">
        <f t="shared" si="606"/>
        <v>1</v>
      </c>
      <c r="AJ2612" s="73">
        <f t="shared" si="607"/>
        <v>1</v>
      </c>
      <c r="AK2612" s="73">
        <v>0.59410548800096008</v>
      </c>
      <c r="AL2612" s="95">
        <f t="shared" si="608"/>
        <v>1</v>
      </c>
      <c r="AM2612" s="107">
        <v>0</v>
      </c>
      <c r="AN2612" s="98">
        <f t="shared" si="609"/>
        <v>0</v>
      </c>
      <c r="AO2612" s="99" t="e">
        <f>SUMIF([1]Sheet1!$AB:$AB,E2612,[1]Sheet1!$AA:$AA)</f>
        <v>#VALUE!</v>
      </c>
      <c r="AP2612" s="100">
        <f t="shared" si="610"/>
        <v>1</v>
      </c>
      <c r="AQ2612" s="97">
        <f t="shared" si="611"/>
        <v>0</v>
      </c>
      <c r="AR2612" s="100">
        <f t="shared" si="612"/>
        <v>1.0123537691136006</v>
      </c>
      <c r="AS2612" s="101">
        <f t="shared" si="613"/>
        <v>-1.2353769113600643E-2</v>
      </c>
      <c r="AT2612" s="100">
        <v>0.14925084221825036</v>
      </c>
      <c r="AU2612" s="108">
        <f t="shared" si="614"/>
        <v>1</v>
      </c>
    </row>
    <row r="2613" spans="1:47" hidden="1">
      <c r="A2613" s="21">
        <v>44927</v>
      </c>
      <c r="B2613" s="22" t="s">
        <v>13</v>
      </c>
      <c r="C2613" s="22" t="s">
        <v>2186</v>
      </c>
      <c r="D2613" s="22" t="s">
        <v>2602</v>
      </c>
      <c r="E2613" s="22">
        <v>1002050563</v>
      </c>
      <c r="F2613" s="23" t="s">
        <v>15</v>
      </c>
      <c r="G2613" s="22">
        <v>1070916</v>
      </c>
      <c r="H2613" s="36" t="s">
        <v>20</v>
      </c>
      <c r="I2613" s="4" t="s">
        <v>3512</v>
      </c>
      <c r="J2613" s="4" t="s">
        <v>3512</v>
      </c>
      <c r="K2613" s="24">
        <v>862</v>
      </c>
      <c r="L2613" s="25">
        <v>862</v>
      </c>
      <c r="M2613" s="26">
        <v>1</v>
      </c>
      <c r="N2613" s="26">
        <v>1</v>
      </c>
      <c r="O2613" s="26">
        <v>0</v>
      </c>
      <c r="P2613" s="26">
        <v>862</v>
      </c>
      <c r="Q2613" s="26">
        <v>0</v>
      </c>
      <c r="R2613" s="27">
        <v>55188.58</v>
      </c>
      <c r="S2613" s="27">
        <v>0</v>
      </c>
      <c r="T2613" s="28">
        <v>55188.58</v>
      </c>
      <c r="U2613" s="27">
        <v>0</v>
      </c>
      <c r="V2613" s="29">
        <v>1</v>
      </c>
      <c r="W2613" s="26">
        <v>0</v>
      </c>
      <c r="X2613" s="30">
        <f t="shared" si="600"/>
        <v>1</v>
      </c>
      <c r="Y2613" s="31">
        <f t="shared" si="601"/>
        <v>862</v>
      </c>
      <c r="Z2613" s="31">
        <f t="shared" si="602"/>
        <v>55188.58</v>
      </c>
      <c r="AA2613" s="31">
        <f t="shared" si="603"/>
        <v>55188.58</v>
      </c>
      <c r="AB2613" s="5">
        <v>1</v>
      </c>
      <c r="AC2613" s="6">
        <v>91777.05</v>
      </c>
      <c r="AD2613" s="30">
        <v>0</v>
      </c>
      <c r="AE2613" s="67">
        <f t="shared" si="604"/>
        <v>1</v>
      </c>
      <c r="AF2613" s="70">
        <f>IF(C2613=Sheet6!$E$3,Sheet6!$E$4,IF('January 2023'!C2613=Sheet6!$F$3,Sheet6!$F$4,IF('January 2023'!C2613=Sheet6!$G$3,Sheet6!$G$4,IF('January 2023'!C2613=Sheet6!$H$3,Sheet6!$H$4,IF('January 2023'!C2613=Sheet6!$I$3,Sheet6!$I$4,IF('January 2023'!C2613=Sheet6!$J$3,Sheet6!$J$4,IF('January 2023'!C2613=Sheet6!$K$3,Sheet6!$K$4,IF('January 2023'!C2613=Sheet6!$L$3,Sheet6!$L$4))))))))</f>
        <v>0.14925084221825036</v>
      </c>
      <c r="AG2613" s="74">
        <f t="shared" si="605"/>
        <v>1</v>
      </c>
      <c r="AH2613" s="71">
        <v>0.8286</v>
      </c>
      <c r="AI2613" s="72">
        <f t="shared" si="606"/>
        <v>1</v>
      </c>
      <c r="AJ2613" s="73">
        <f t="shared" si="607"/>
        <v>1</v>
      </c>
      <c r="AK2613" s="73">
        <v>0.59410548800096008</v>
      </c>
      <c r="AL2613" s="95">
        <f t="shared" si="608"/>
        <v>1</v>
      </c>
      <c r="AM2613" s="107">
        <v>0</v>
      </c>
      <c r="AN2613" s="98">
        <f t="shared" si="609"/>
        <v>0</v>
      </c>
      <c r="AO2613" s="99" t="e">
        <f>SUMIF([1]Sheet1!$AB:$AB,E2613,[1]Sheet1!$AA:$AA)</f>
        <v>#VALUE!</v>
      </c>
      <c r="AP2613" s="100">
        <f t="shared" si="610"/>
        <v>1</v>
      </c>
      <c r="AQ2613" s="97">
        <f t="shared" si="611"/>
        <v>0</v>
      </c>
      <c r="AR2613" s="100">
        <f t="shared" si="612"/>
        <v>1</v>
      </c>
      <c r="AS2613" s="101">
        <f t="shared" si="613"/>
        <v>0</v>
      </c>
      <c r="AT2613" s="100">
        <v>0.14925084221825036</v>
      </c>
      <c r="AU2613" s="108">
        <f t="shared" si="614"/>
        <v>1</v>
      </c>
    </row>
    <row r="2614" spans="1:47" hidden="1">
      <c r="A2614" s="21">
        <v>44927</v>
      </c>
      <c r="B2614" s="22" t="s">
        <v>13</v>
      </c>
      <c r="C2614" s="22" t="s">
        <v>2186</v>
      </c>
      <c r="D2614" s="22" t="s">
        <v>2617</v>
      </c>
      <c r="E2614" s="22">
        <v>1002050314</v>
      </c>
      <c r="F2614" s="23" t="s">
        <v>15</v>
      </c>
      <c r="G2614" s="22">
        <v>1070924</v>
      </c>
      <c r="H2614" s="36" t="s">
        <v>20</v>
      </c>
      <c r="I2614" s="4" t="s">
        <v>3512</v>
      </c>
      <c r="J2614" s="4" t="s">
        <v>3512</v>
      </c>
      <c r="K2614" s="24">
        <v>614</v>
      </c>
      <c r="L2614" s="25">
        <v>614</v>
      </c>
      <c r="M2614" s="26">
        <v>1</v>
      </c>
      <c r="N2614" s="26">
        <v>1</v>
      </c>
      <c r="O2614" s="26">
        <v>0</v>
      </c>
      <c r="P2614" s="26">
        <v>614</v>
      </c>
      <c r="Q2614" s="26">
        <v>0</v>
      </c>
      <c r="R2614" s="27">
        <v>39310.660000000003</v>
      </c>
      <c r="S2614" s="27">
        <v>0</v>
      </c>
      <c r="T2614" s="28">
        <v>41000</v>
      </c>
      <c r="U2614" s="27">
        <v>0</v>
      </c>
      <c r="V2614" s="29">
        <v>1</v>
      </c>
      <c r="W2614" s="26">
        <v>0</v>
      </c>
      <c r="X2614" s="30">
        <f t="shared" si="600"/>
        <v>1</v>
      </c>
      <c r="Y2614" s="31">
        <f t="shared" si="601"/>
        <v>614</v>
      </c>
      <c r="Z2614" s="31">
        <f t="shared" si="602"/>
        <v>39310.660000000003</v>
      </c>
      <c r="AA2614" s="31">
        <f t="shared" si="603"/>
        <v>41000</v>
      </c>
      <c r="AB2614" s="5">
        <v>1</v>
      </c>
      <c r="AC2614" s="6">
        <v>53271.92</v>
      </c>
      <c r="AD2614" s="30">
        <v>0</v>
      </c>
      <c r="AE2614" s="67">
        <f t="shared" si="604"/>
        <v>1</v>
      </c>
      <c r="AF2614" s="70">
        <f>IF(C2614=Sheet6!$E$3,Sheet6!$E$4,IF('January 2023'!C2614=Sheet6!$F$3,Sheet6!$F$4,IF('January 2023'!C2614=Sheet6!$G$3,Sheet6!$G$4,IF('January 2023'!C2614=Sheet6!$H$3,Sheet6!$H$4,IF('January 2023'!C2614=Sheet6!$I$3,Sheet6!$I$4,IF('January 2023'!C2614=Sheet6!$J$3,Sheet6!$J$4,IF('January 2023'!C2614=Sheet6!$K$3,Sheet6!$K$4,IF('January 2023'!C2614=Sheet6!$L$3,Sheet6!$L$4))))))))</f>
        <v>0.14925084221825036</v>
      </c>
      <c r="AG2614" s="74">
        <f t="shared" si="605"/>
        <v>1</v>
      </c>
      <c r="AH2614" s="71">
        <v>0.8286</v>
      </c>
      <c r="AI2614" s="72">
        <f t="shared" si="606"/>
        <v>1</v>
      </c>
      <c r="AJ2614" s="73">
        <f t="shared" si="607"/>
        <v>1</v>
      </c>
      <c r="AK2614" s="73">
        <v>0.59410548800096008</v>
      </c>
      <c r="AL2614" s="95">
        <f t="shared" si="608"/>
        <v>1</v>
      </c>
      <c r="AM2614" s="107">
        <v>0</v>
      </c>
      <c r="AN2614" s="98">
        <f t="shared" si="609"/>
        <v>0</v>
      </c>
      <c r="AO2614" s="99" t="e">
        <f>SUMIF([1]Sheet1!$AB:$AB,E2614,[1]Sheet1!$AA:$AA)</f>
        <v>#VALUE!</v>
      </c>
      <c r="AP2614" s="100">
        <f t="shared" si="610"/>
        <v>1</v>
      </c>
      <c r="AQ2614" s="97">
        <f t="shared" si="611"/>
        <v>0</v>
      </c>
      <c r="AR2614" s="100">
        <f t="shared" si="612"/>
        <v>1.0429740940498073</v>
      </c>
      <c r="AS2614" s="101">
        <f t="shared" si="613"/>
        <v>-4.2974094049807343E-2</v>
      </c>
      <c r="AT2614" s="100">
        <v>0.14925084221825036</v>
      </c>
      <c r="AU2614" s="108">
        <f t="shared" si="614"/>
        <v>1</v>
      </c>
    </row>
    <row r="2615" spans="1:47" hidden="1">
      <c r="A2615" s="21">
        <v>44927</v>
      </c>
      <c r="B2615" s="23" t="s">
        <v>13</v>
      </c>
      <c r="C2615" s="23" t="s">
        <v>2186</v>
      </c>
      <c r="D2615" s="23" t="s">
        <v>2630</v>
      </c>
      <c r="E2615" s="23">
        <v>1002050767</v>
      </c>
      <c r="F2615" s="23" t="s">
        <v>15</v>
      </c>
      <c r="G2615" s="23">
        <v>1070916</v>
      </c>
      <c r="H2615" s="37" t="s">
        <v>20</v>
      </c>
      <c r="I2615" s="4" t="s">
        <v>3512</v>
      </c>
      <c r="J2615" s="4" t="s">
        <v>3512</v>
      </c>
      <c r="K2615" s="24">
        <v>581</v>
      </c>
      <c r="L2615" s="24">
        <v>581</v>
      </c>
      <c r="M2615" s="29">
        <v>1</v>
      </c>
      <c r="N2615" s="29">
        <v>1</v>
      </c>
      <c r="O2615" s="29">
        <v>0</v>
      </c>
      <c r="P2615" s="29">
        <v>581</v>
      </c>
      <c r="Q2615" s="29">
        <v>0</v>
      </c>
      <c r="R2615" s="28">
        <v>37197.870000000003</v>
      </c>
      <c r="S2615" s="28">
        <v>0</v>
      </c>
      <c r="T2615" s="28">
        <v>40000</v>
      </c>
      <c r="U2615" s="28">
        <v>0</v>
      </c>
      <c r="V2615" s="29">
        <v>1</v>
      </c>
      <c r="W2615" s="29">
        <v>0</v>
      </c>
      <c r="X2615" s="32">
        <f t="shared" si="600"/>
        <v>1</v>
      </c>
      <c r="Y2615" s="33">
        <f t="shared" si="601"/>
        <v>581</v>
      </c>
      <c r="Z2615" s="33">
        <f t="shared" si="602"/>
        <v>37197.870000000003</v>
      </c>
      <c r="AA2615" s="33">
        <f t="shared" si="603"/>
        <v>40000</v>
      </c>
      <c r="AB2615" s="5">
        <v>1</v>
      </c>
      <c r="AC2615" s="6">
        <v>99581.75</v>
      </c>
      <c r="AD2615" s="32">
        <v>0</v>
      </c>
      <c r="AE2615" s="67">
        <f t="shared" si="604"/>
        <v>1</v>
      </c>
      <c r="AF2615" s="70">
        <f>IF(C2615=Sheet6!$E$3,Sheet6!$E$4,IF('January 2023'!C2615=Sheet6!$F$3,Sheet6!$F$4,IF('January 2023'!C2615=Sheet6!$G$3,Sheet6!$G$4,IF('January 2023'!C2615=Sheet6!$H$3,Sheet6!$H$4,IF('January 2023'!C2615=Sheet6!$I$3,Sheet6!$I$4,IF('January 2023'!C2615=Sheet6!$J$3,Sheet6!$J$4,IF('January 2023'!C2615=Sheet6!$K$3,Sheet6!$K$4,IF('January 2023'!C2615=Sheet6!$L$3,Sheet6!$L$4))))))))</f>
        <v>0.14925084221825036</v>
      </c>
      <c r="AG2615" s="74">
        <f t="shared" si="605"/>
        <v>1</v>
      </c>
      <c r="AH2615" s="71">
        <v>0.8286</v>
      </c>
      <c r="AI2615" s="72">
        <f t="shared" si="606"/>
        <v>1</v>
      </c>
      <c r="AJ2615" s="73">
        <f t="shared" si="607"/>
        <v>1</v>
      </c>
      <c r="AK2615" s="73">
        <v>0.59410548800096008</v>
      </c>
      <c r="AL2615" s="95">
        <f t="shared" si="608"/>
        <v>1</v>
      </c>
      <c r="AM2615" s="107">
        <v>0</v>
      </c>
      <c r="AN2615" s="98">
        <f t="shared" si="609"/>
        <v>0</v>
      </c>
      <c r="AO2615" s="99" t="e">
        <f>SUMIF([1]Sheet1!$AB:$AB,E2615,[1]Sheet1!$AA:$AA)</f>
        <v>#VALUE!</v>
      </c>
      <c r="AP2615" s="100">
        <f t="shared" si="610"/>
        <v>1</v>
      </c>
      <c r="AQ2615" s="97">
        <f t="shared" si="611"/>
        <v>0</v>
      </c>
      <c r="AR2615" s="100">
        <f t="shared" si="612"/>
        <v>1.0753303885410643</v>
      </c>
      <c r="AS2615" s="101">
        <f t="shared" si="613"/>
        <v>-7.533038854106433E-2</v>
      </c>
      <c r="AT2615" s="100">
        <v>0.14925084221825036</v>
      </c>
      <c r="AU2615" s="108">
        <f t="shared" si="614"/>
        <v>1</v>
      </c>
    </row>
    <row r="2616" spans="1:47" hidden="1">
      <c r="A2616" s="21">
        <v>44927</v>
      </c>
      <c r="B2616" s="22" t="s">
        <v>13</v>
      </c>
      <c r="C2616" s="22" t="s">
        <v>2186</v>
      </c>
      <c r="D2616" s="22" t="s">
        <v>2620</v>
      </c>
      <c r="E2616" s="22">
        <v>1002050568</v>
      </c>
      <c r="F2616" s="23" t="s">
        <v>15</v>
      </c>
      <c r="G2616" s="22">
        <v>1070920</v>
      </c>
      <c r="H2616" s="36" t="s">
        <v>20</v>
      </c>
      <c r="I2616" s="4" t="s">
        <v>3512</v>
      </c>
      <c r="J2616" s="4" t="s">
        <v>3512</v>
      </c>
      <c r="K2616" s="24">
        <v>364</v>
      </c>
      <c r="L2616" s="25">
        <v>364</v>
      </c>
      <c r="M2616" s="26">
        <v>1</v>
      </c>
      <c r="N2616" s="26">
        <v>1</v>
      </c>
      <c r="O2616" s="26">
        <v>0</v>
      </c>
      <c r="P2616" s="26">
        <v>364</v>
      </c>
      <c r="Q2616" s="26">
        <v>0</v>
      </c>
      <c r="R2616" s="27">
        <v>23304.69</v>
      </c>
      <c r="S2616" s="27">
        <v>0</v>
      </c>
      <c r="T2616" s="28">
        <v>23304.69</v>
      </c>
      <c r="U2616" s="27">
        <v>0</v>
      </c>
      <c r="V2616" s="29">
        <v>1</v>
      </c>
      <c r="W2616" s="26">
        <v>0</v>
      </c>
      <c r="X2616" s="30">
        <f t="shared" si="600"/>
        <v>1</v>
      </c>
      <c r="Y2616" s="31">
        <f t="shared" si="601"/>
        <v>364</v>
      </c>
      <c r="Z2616" s="31">
        <f t="shared" si="602"/>
        <v>23304.69</v>
      </c>
      <c r="AA2616" s="31">
        <f t="shared" si="603"/>
        <v>23304.69</v>
      </c>
      <c r="AB2616" s="5">
        <v>1</v>
      </c>
      <c r="AC2616" s="6">
        <v>50612.34</v>
      </c>
      <c r="AD2616" s="30">
        <v>0</v>
      </c>
      <c r="AE2616" s="67">
        <f t="shared" si="604"/>
        <v>1</v>
      </c>
      <c r="AF2616" s="70">
        <f>IF(C2616=Sheet6!$E$3,Sheet6!$E$4,IF('January 2023'!C2616=Sheet6!$F$3,Sheet6!$F$4,IF('January 2023'!C2616=Sheet6!$G$3,Sheet6!$G$4,IF('January 2023'!C2616=Sheet6!$H$3,Sheet6!$H$4,IF('January 2023'!C2616=Sheet6!$I$3,Sheet6!$I$4,IF('January 2023'!C2616=Sheet6!$J$3,Sheet6!$J$4,IF('January 2023'!C2616=Sheet6!$K$3,Sheet6!$K$4,IF('January 2023'!C2616=Sheet6!$L$3,Sheet6!$L$4))))))))</f>
        <v>0.14925084221825036</v>
      </c>
      <c r="AG2616" s="74">
        <f t="shared" si="605"/>
        <v>1</v>
      </c>
      <c r="AH2616" s="71">
        <v>0.8286</v>
      </c>
      <c r="AI2616" s="72">
        <f t="shared" si="606"/>
        <v>1</v>
      </c>
      <c r="AJ2616" s="73">
        <f t="shared" si="607"/>
        <v>1</v>
      </c>
      <c r="AK2616" s="73">
        <v>0.59410548800096008</v>
      </c>
      <c r="AL2616" s="95">
        <f t="shared" si="608"/>
        <v>1</v>
      </c>
      <c r="AM2616" s="107">
        <v>0</v>
      </c>
      <c r="AN2616" s="98">
        <f t="shared" si="609"/>
        <v>0</v>
      </c>
      <c r="AO2616" s="99" t="e">
        <f>SUMIF([1]Sheet1!$AB:$AB,E2616,[1]Sheet1!$AA:$AA)</f>
        <v>#VALUE!</v>
      </c>
      <c r="AP2616" s="100">
        <f t="shared" si="610"/>
        <v>1</v>
      </c>
      <c r="AQ2616" s="97">
        <f t="shared" si="611"/>
        <v>0</v>
      </c>
      <c r="AR2616" s="100">
        <f t="shared" si="612"/>
        <v>1</v>
      </c>
      <c r="AS2616" s="101">
        <f t="shared" si="613"/>
        <v>0</v>
      </c>
      <c r="AT2616" s="100">
        <v>0.14925084221825036</v>
      </c>
      <c r="AU2616" s="108">
        <f t="shared" si="614"/>
        <v>1</v>
      </c>
    </row>
    <row r="2617" spans="1:47" hidden="1">
      <c r="A2617" s="21">
        <v>44927</v>
      </c>
      <c r="B2617" s="22" t="s">
        <v>13</v>
      </c>
      <c r="C2617" s="22" t="s">
        <v>2186</v>
      </c>
      <c r="D2617" s="22" t="s">
        <v>2631</v>
      </c>
      <c r="E2617" s="22">
        <v>1003201914</v>
      </c>
      <c r="F2617" s="23" t="s">
        <v>15</v>
      </c>
      <c r="G2617" s="22">
        <v>1070924</v>
      </c>
      <c r="H2617" s="36" t="s">
        <v>20</v>
      </c>
      <c r="I2617" s="4" t="s">
        <v>3512</v>
      </c>
      <c r="J2617" s="4" t="s">
        <v>3512</v>
      </c>
      <c r="K2617" s="24">
        <v>320</v>
      </c>
      <c r="L2617" s="25">
        <v>320</v>
      </c>
      <c r="M2617" s="26">
        <v>1</v>
      </c>
      <c r="N2617" s="26">
        <v>1</v>
      </c>
      <c r="O2617" s="26">
        <v>0</v>
      </c>
      <c r="P2617" s="26">
        <v>320</v>
      </c>
      <c r="Q2617" s="26">
        <v>0</v>
      </c>
      <c r="R2617" s="27">
        <v>20487.64</v>
      </c>
      <c r="S2617" s="27">
        <v>0</v>
      </c>
      <c r="T2617" s="28">
        <v>21730.48</v>
      </c>
      <c r="U2617" s="27">
        <v>0</v>
      </c>
      <c r="V2617" s="29">
        <v>1</v>
      </c>
      <c r="W2617" s="26">
        <v>0</v>
      </c>
      <c r="X2617" s="30">
        <f t="shared" si="600"/>
        <v>1</v>
      </c>
      <c r="Y2617" s="31">
        <f t="shared" si="601"/>
        <v>320</v>
      </c>
      <c r="Z2617" s="31">
        <f t="shared" si="602"/>
        <v>20487.64</v>
      </c>
      <c r="AA2617" s="31">
        <f t="shared" si="603"/>
        <v>21730.48</v>
      </c>
      <c r="AB2617" s="5">
        <v>1</v>
      </c>
      <c r="AC2617" s="6">
        <v>-48284.38</v>
      </c>
      <c r="AD2617" s="30">
        <v>0</v>
      </c>
      <c r="AE2617" s="67">
        <f t="shared" si="604"/>
        <v>1</v>
      </c>
      <c r="AF2617" s="70">
        <f>IF(C2617=Sheet6!$E$3,Sheet6!$E$4,IF('January 2023'!C2617=Sheet6!$F$3,Sheet6!$F$4,IF('January 2023'!C2617=Sheet6!$G$3,Sheet6!$G$4,IF('January 2023'!C2617=Sheet6!$H$3,Sheet6!$H$4,IF('January 2023'!C2617=Sheet6!$I$3,Sheet6!$I$4,IF('January 2023'!C2617=Sheet6!$J$3,Sheet6!$J$4,IF('January 2023'!C2617=Sheet6!$K$3,Sheet6!$K$4,IF('January 2023'!C2617=Sheet6!$L$3,Sheet6!$L$4))))))))</f>
        <v>0.14925084221825036</v>
      </c>
      <c r="AG2617" s="74">
        <f t="shared" si="605"/>
        <v>1</v>
      </c>
      <c r="AH2617" s="71">
        <v>0.8286</v>
      </c>
      <c r="AI2617" s="72">
        <f t="shared" si="606"/>
        <v>1</v>
      </c>
      <c r="AJ2617" s="73">
        <f t="shared" si="607"/>
        <v>1</v>
      </c>
      <c r="AK2617" s="73">
        <v>0.59410548800096008</v>
      </c>
      <c r="AL2617" s="95">
        <f t="shared" si="608"/>
        <v>1</v>
      </c>
      <c r="AM2617" s="107">
        <v>0</v>
      </c>
      <c r="AN2617" s="98">
        <f t="shared" si="609"/>
        <v>0</v>
      </c>
      <c r="AO2617" s="99" t="e">
        <f>SUMIF([1]Sheet1!$AB:$AB,E2617,[1]Sheet1!$AA:$AA)</f>
        <v>#VALUE!</v>
      </c>
      <c r="AP2617" s="100">
        <f t="shared" si="610"/>
        <v>1</v>
      </c>
      <c r="AQ2617" s="97">
        <f t="shared" si="611"/>
        <v>0</v>
      </c>
      <c r="AR2617" s="100">
        <f t="shared" si="612"/>
        <v>1.0606629167634729</v>
      </c>
      <c r="AS2617" s="101">
        <f t="shared" si="613"/>
        <v>-6.0662916763472907E-2</v>
      </c>
      <c r="AT2617" s="100">
        <v>0.14925084221825036</v>
      </c>
      <c r="AU2617" s="108">
        <f t="shared" si="614"/>
        <v>1</v>
      </c>
    </row>
    <row r="2618" spans="1:47" hidden="1">
      <c r="A2618" s="21">
        <v>44927</v>
      </c>
      <c r="B2618" s="22" t="s">
        <v>13</v>
      </c>
      <c r="C2618" s="22" t="s">
        <v>2186</v>
      </c>
      <c r="D2618" s="22" t="s">
        <v>2494</v>
      </c>
      <c r="E2618" s="22">
        <v>1002860074</v>
      </c>
      <c r="F2618" s="23" t="s">
        <v>15</v>
      </c>
      <c r="G2618" s="22">
        <v>1079209</v>
      </c>
      <c r="H2618" s="36" t="s">
        <v>20</v>
      </c>
      <c r="I2618" s="4" t="s">
        <v>3512</v>
      </c>
      <c r="J2618" s="4" t="s">
        <v>3512</v>
      </c>
      <c r="K2618" s="24">
        <v>222</v>
      </c>
      <c r="L2618" s="25">
        <v>222</v>
      </c>
      <c r="M2618" s="26">
        <v>1</v>
      </c>
      <c r="N2618" s="26">
        <v>1</v>
      </c>
      <c r="O2618" s="26">
        <v>0</v>
      </c>
      <c r="P2618" s="26">
        <v>222</v>
      </c>
      <c r="Q2618" s="26">
        <v>0</v>
      </c>
      <c r="R2618" s="27">
        <v>14213.300000000001</v>
      </c>
      <c r="S2618" s="27">
        <v>0</v>
      </c>
      <c r="T2618" s="28">
        <v>20100</v>
      </c>
      <c r="U2618" s="27">
        <v>0</v>
      </c>
      <c r="V2618" s="29">
        <v>1</v>
      </c>
      <c r="W2618" s="26">
        <v>0</v>
      </c>
      <c r="X2618" s="30">
        <f t="shared" si="600"/>
        <v>1</v>
      </c>
      <c r="Y2618" s="31">
        <f t="shared" si="601"/>
        <v>222</v>
      </c>
      <c r="Z2618" s="31">
        <f t="shared" si="602"/>
        <v>14213.300000000001</v>
      </c>
      <c r="AA2618" s="31">
        <f t="shared" si="603"/>
        <v>20100</v>
      </c>
      <c r="AB2618" s="5">
        <v>1</v>
      </c>
      <c r="AC2618" s="6">
        <v>658498.34</v>
      </c>
      <c r="AD2618" s="30">
        <v>0</v>
      </c>
      <c r="AE2618" s="67">
        <f t="shared" si="604"/>
        <v>1</v>
      </c>
      <c r="AF2618" s="70">
        <f>IF(C2618=Sheet6!$E$3,Sheet6!$E$4,IF('January 2023'!C2618=Sheet6!$F$3,Sheet6!$F$4,IF('January 2023'!C2618=Sheet6!$G$3,Sheet6!$G$4,IF('January 2023'!C2618=Sheet6!$H$3,Sheet6!$H$4,IF('January 2023'!C2618=Sheet6!$I$3,Sheet6!$I$4,IF('January 2023'!C2618=Sheet6!$J$3,Sheet6!$J$4,IF('January 2023'!C2618=Sheet6!$K$3,Sheet6!$K$4,IF('January 2023'!C2618=Sheet6!$L$3,Sheet6!$L$4))))))))</f>
        <v>0.14925084221825036</v>
      </c>
      <c r="AG2618" s="74">
        <f t="shared" si="605"/>
        <v>1</v>
      </c>
      <c r="AH2618" s="71">
        <v>0.8286</v>
      </c>
      <c r="AI2618" s="72">
        <f t="shared" si="606"/>
        <v>1</v>
      </c>
      <c r="AJ2618" s="73">
        <f t="shared" si="607"/>
        <v>1</v>
      </c>
      <c r="AK2618" s="73">
        <v>0.59410548800096008</v>
      </c>
      <c r="AL2618" s="95">
        <f t="shared" si="608"/>
        <v>1</v>
      </c>
      <c r="AM2618" s="107">
        <v>0</v>
      </c>
      <c r="AN2618" s="98">
        <f t="shared" si="609"/>
        <v>0</v>
      </c>
      <c r="AO2618" s="99" t="e">
        <f>SUMIF([1]Sheet1!$AB:$AB,E2618,[1]Sheet1!$AA:$AA)</f>
        <v>#VALUE!</v>
      </c>
      <c r="AP2618" s="100">
        <f t="shared" si="610"/>
        <v>1</v>
      </c>
      <c r="AQ2618" s="97">
        <f t="shared" si="611"/>
        <v>0</v>
      </c>
      <c r="AR2618" s="100">
        <f t="shared" si="612"/>
        <v>1.4141684197195583</v>
      </c>
      <c r="AS2618" s="101">
        <f t="shared" si="613"/>
        <v>-0.41416841971955831</v>
      </c>
      <c r="AT2618" s="100">
        <v>0.14925084221825036</v>
      </c>
      <c r="AU2618" s="108">
        <f t="shared" si="614"/>
        <v>1</v>
      </c>
    </row>
    <row r="2619" spans="1:47" hidden="1">
      <c r="A2619" s="21">
        <v>44927</v>
      </c>
      <c r="B2619" s="22" t="s">
        <v>13</v>
      </c>
      <c r="C2619" s="22" t="s">
        <v>2186</v>
      </c>
      <c r="D2619" s="22" t="s">
        <v>2635</v>
      </c>
      <c r="E2619" s="22">
        <v>1002050512</v>
      </c>
      <c r="F2619" s="23" t="s">
        <v>15</v>
      </c>
      <c r="G2619" s="22">
        <v>1070920</v>
      </c>
      <c r="H2619" s="36" t="s">
        <v>20</v>
      </c>
      <c r="I2619" s="4" t="s">
        <v>3512</v>
      </c>
      <c r="J2619" s="4" t="s">
        <v>3512</v>
      </c>
      <c r="K2619" s="24">
        <v>49</v>
      </c>
      <c r="L2619" s="25">
        <v>49</v>
      </c>
      <c r="M2619" s="26">
        <v>1</v>
      </c>
      <c r="N2619" s="26">
        <v>1</v>
      </c>
      <c r="O2619" s="26">
        <v>0</v>
      </c>
      <c r="P2619" s="26">
        <v>49</v>
      </c>
      <c r="Q2619" s="26">
        <v>0</v>
      </c>
      <c r="R2619" s="27">
        <v>3137.17</v>
      </c>
      <c r="S2619" s="27">
        <v>0</v>
      </c>
      <c r="T2619" s="28">
        <v>0</v>
      </c>
      <c r="U2619" s="27">
        <v>0</v>
      </c>
      <c r="V2619" s="29">
        <v>0</v>
      </c>
      <c r="W2619" s="26">
        <v>0</v>
      </c>
      <c r="X2619" s="30">
        <f t="shared" si="600"/>
        <v>1</v>
      </c>
      <c r="Y2619" s="31">
        <f t="shared" si="601"/>
        <v>49</v>
      </c>
      <c r="Z2619" s="31">
        <f t="shared" si="602"/>
        <v>3137.17</v>
      </c>
      <c r="AA2619" s="31">
        <f t="shared" si="603"/>
        <v>0</v>
      </c>
      <c r="AB2619" s="5">
        <v>0</v>
      </c>
      <c r="AC2619" s="6">
        <v>1330.06</v>
      </c>
      <c r="AD2619" s="30">
        <v>0</v>
      </c>
      <c r="AE2619" s="67">
        <f t="shared" si="604"/>
        <v>0</v>
      </c>
      <c r="AF2619" s="70">
        <f>IF(C2619=Sheet6!$E$3,Sheet6!$E$4,IF('January 2023'!C2619=Sheet6!$F$3,Sheet6!$F$4,IF('January 2023'!C2619=Sheet6!$G$3,Sheet6!$G$4,IF('January 2023'!C2619=Sheet6!$H$3,Sheet6!$H$4,IF('January 2023'!C2619=Sheet6!$I$3,Sheet6!$I$4,IF('January 2023'!C2619=Sheet6!$J$3,Sheet6!$J$4,IF('January 2023'!C2619=Sheet6!$K$3,Sheet6!$K$4,IF('January 2023'!C2619=Sheet6!$L$3,Sheet6!$L$4))))))))</f>
        <v>0.14925084221825036</v>
      </c>
      <c r="AG2619" s="74">
        <f t="shared" si="605"/>
        <v>1</v>
      </c>
      <c r="AH2619" s="71">
        <v>0.8286</v>
      </c>
      <c r="AI2619" s="72">
        <f t="shared" si="606"/>
        <v>1</v>
      </c>
      <c r="AJ2619" s="73">
        <f t="shared" si="607"/>
        <v>0</v>
      </c>
      <c r="AK2619" s="73">
        <v>0.59410548800096008</v>
      </c>
      <c r="AL2619" s="95">
        <f t="shared" si="608"/>
        <v>0</v>
      </c>
      <c r="AM2619" s="107">
        <v>0</v>
      </c>
      <c r="AN2619" s="98">
        <f t="shared" si="609"/>
        <v>0</v>
      </c>
      <c r="AO2619" s="99" t="e">
        <f>SUMIF([1]Sheet1!$AB:$AB,E2619,[1]Sheet1!$AA:$AA)</f>
        <v>#VALUE!</v>
      </c>
      <c r="AP2619" s="100">
        <f t="shared" si="610"/>
        <v>1</v>
      </c>
      <c r="AQ2619" s="97">
        <f t="shared" si="611"/>
        <v>0</v>
      </c>
      <c r="AR2619" s="100">
        <f t="shared" si="612"/>
        <v>0</v>
      </c>
      <c r="AS2619" s="101">
        <f t="shared" si="613"/>
        <v>1</v>
      </c>
      <c r="AT2619" s="100">
        <v>0.14925084221825036</v>
      </c>
      <c r="AU2619" s="108">
        <f t="shared" si="614"/>
        <v>0</v>
      </c>
    </row>
    <row r="2620" spans="1:47" hidden="1">
      <c r="A2620" s="21">
        <v>44927</v>
      </c>
      <c r="B2620" s="22" t="s">
        <v>13</v>
      </c>
      <c r="C2620" s="22" t="s">
        <v>2186</v>
      </c>
      <c r="D2620" s="22" t="s">
        <v>2385</v>
      </c>
      <c r="E2620" s="22">
        <v>1002057135</v>
      </c>
      <c r="F2620" s="23" t="s">
        <v>15</v>
      </c>
      <c r="G2620" s="22">
        <v>1070924</v>
      </c>
      <c r="H2620" s="36" t="s">
        <v>20</v>
      </c>
      <c r="I2620" s="4" t="s">
        <v>3512</v>
      </c>
      <c r="J2620" s="4" t="s">
        <v>3512</v>
      </c>
      <c r="K2620" s="24">
        <v>3500</v>
      </c>
      <c r="L2620" s="25">
        <v>3500</v>
      </c>
      <c r="M2620" s="26">
        <v>0</v>
      </c>
      <c r="N2620" s="26">
        <v>0</v>
      </c>
      <c r="O2620" s="26">
        <v>1</v>
      </c>
      <c r="P2620" s="26">
        <v>0</v>
      </c>
      <c r="Q2620" s="26">
        <v>0</v>
      </c>
      <c r="R2620" s="27">
        <v>0</v>
      </c>
      <c r="S2620" s="27">
        <v>0</v>
      </c>
      <c r="T2620" s="28">
        <v>0</v>
      </c>
      <c r="U2620" s="27">
        <v>0</v>
      </c>
      <c r="V2620" s="29">
        <v>0</v>
      </c>
      <c r="W2620" s="26">
        <v>0</v>
      </c>
      <c r="X2620" s="30">
        <f t="shared" si="600"/>
        <v>1</v>
      </c>
      <c r="Y2620" s="31">
        <f t="shared" si="601"/>
        <v>0</v>
      </c>
      <c r="Z2620" s="31">
        <f t="shared" si="602"/>
        <v>0</v>
      </c>
      <c r="AA2620" s="31">
        <f t="shared" si="603"/>
        <v>0</v>
      </c>
      <c r="AB2620" s="5">
        <v>0</v>
      </c>
      <c r="AC2620" s="6">
        <v>0</v>
      </c>
      <c r="AD2620" s="30">
        <v>0</v>
      </c>
      <c r="AE2620" s="67">
        <f t="shared" si="604"/>
        <v>0</v>
      </c>
      <c r="AF2620" s="70">
        <f>IF(C2620=Sheet6!$E$3,Sheet6!$E$4,IF('January 2023'!C2620=Sheet6!$F$3,Sheet6!$F$4,IF('January 2023'!C2620=Sheet6!$G$3,Sheet6!$G$4,IF('January 2023'!C2620=Sheet6!$H$3,Sheet6!$H$4,IF('January 2023'!C2620=Sheet6!$I$3,Sheet6!$I$4,IF('January 2023'!C2620=Sheet6!$J$3,Sheet6!$J$4,IF('January 2023'!C2620=Sheet6!$K$3,Sheet6!$K$4,IF('January 2023'!C2620=Sheet6!$L$3,Sheet6!$L$4))))))))</f>
        <v>0.14925084221825036</v>
      </c>
      <c r="AG2620" s="74">
        <f t="shared" si="605"/>
        <v>0</v>
      </c>
      <c r="AH2620" s="71">
        <v>0.8286</v>
      </c>
      <c r="AI2620" s="72">
        <f t="shared" si="606"/>
        <v>0</v>
      </c>
      <c r="AJ2620" s="73">
        <f t="shared" si="607"/>
        <v>0</v>
      </c>
      <c r="AK2620" s="73">
        <v>0.59410548800096008</v>
      </c>
      <c r="AL2620" s="95">
        <f t="shared" si="608"/>
        <v>0</v>
      </c>
      <c r="AM2620" s="107">
        <v>0</v>
      </c>
      <c r="AN2620" s="98">
        <f t="shared" si="609"/>
        <v>2900.1</v>
      </c>
      <c r="AO2620" s="99" t="e">
        <f>SUMIF([1]Sheet1!$AB:$AB,E2620,[1]Sheet1!$AA:$AA)</f>
        <v>#VALUE!</v>
      </c>
      <c r="AP2620" s="100" t="str">
        <f t="shared" si="610"/>
        <v/>
      </c>
      <c r="AQ2620" s="97">
        <f t="shared" si="611"/>
        <v>1</v>
      </c>
      <c r="AR2620" s="100">
        <f t="shared" si="612"/>
        <v>0</v>
      </c>
      <c r="AS2620" s="101">
        <f t="shared" si="613"/>
        <v>1</v>
      </c>
      <c r="AT2620" s="100">
        <v>0.14925084221825036</v>
      </c>
      <c r="AU2620" s="108">
        <f t="shared" si="614"/>
        <v>0</v>
      </c>
    </row>
    <row r="2621" spans="1:47" hidden="1">
      <c r="A2621" s="21">
        <v>44927</v>
      </c>
      <c r="B2621" s="22" t="s">
        <v>13</v>
      </c>
      <c r="C2621" s="22" t="s">
        <v>2186</v>
      </c>
      <c r="D2621" s="22" t="s">
        <v>3458</v>
      </c>
      <c r="E2621" s="22">
        <v>1001697976</v>
      </c>
      <c r="F2621" s="23" t="s">
        <v>15</v>
      </c>
      <c r="G2621" s="22">
        <v>1070924</v>
      </c>
      <c r="H2621" s="36" t="s">
        <v>20</v>
      </c>
      <c r="I2621" s="4" t="s">
        <v>3512</v>
      </c>
      <c r="J2621" s="4" t="s">
        <v>3512</v>
      </c>
      <c r="K2621" s="24">
        <v>3200</v>
      </c>
      <c r="L2621" s="25">
        <v>3200</v>
      </c>
      <c r="M2621" s="26">
        <v>0</v>
      </c>
      <c r="N2621" s="26">
        <v>0</v>
      </c>
      <c r="O2621" s="26">
        <v>1</v>
      </c>
      <c r="P2621" s="26">
        <v>0</v>
      </c>
      <c r="Q2621" s="26">
        <v>4270.3999999999996</v>
      </c>
      <c r="R2621" s="27">
        <v>0</v>
      </c>
      <c r="S2621" s="27">
        <v>290000</v>
      </c>
      <c r="T2621" s="28">
        <v>0</v>
      </c>
      <c r="U2621" s="27">
        <v>290000</v>
      </c>
      <c r="V2621" s="29">
        <v>0</v>
      </c>
      <c r="W2621" s="26">
        <v>1</v>
      </c>
      <c r="X2621" s="30">
        <f t="shared" si="600"/>
        <v>1</v>
      </c>
      <c r="Y2621" s="31">
        <f t="shared" si="601"/>
        <v>4270.3999999999996</v>
      </c>
      <c r="Z2621" s="31">
        <f t="shared" si="602"/>
        <v>290000</v>
      </c>
      <c r="AA2621" s="31">
        <f t="shared" si="603"/>
        <v>290000</v>
      </c>
      <c r="AB2621" s="5">
        <v>1</v>
      </c>
      <c r="AC2621" s="6">
        <v>0</v>
      </c>
      <c r="AD2621" s="30">
        <v>0</v>
      </c>
      <c r="AE2621" s="67">
        <f t="shared" si="604"/>
        <v>1</v>
      </c>
      <c r="AF2621" s="70">
        <f>IF(C2621=Sheet6!$E$3,Sheet6!$E$4,IF('January 2023'!C2621=Sheet6!$F$3,Sheet6!$F$4,IF('January 2023'!C2621=Sheet6!$G$3,Sheet6!$G$4,IF('January 2023'!C2621=Sheet6!$H$3,Sheet6!$H$4,IF('January 2023'!C2621=Sheet6!$I$3,Sheet6!$I$4,IF('January 2023'!C2621=Sheet6!$J$3,Sheet6!$J$4,IF('January 2023'!C2621=Sheet6!$K$3,Sheet6!$K$4,IF('January 2023'!C2621=Sheet6!$L$3,Sheet6!$L$4))))))))</f>
        <v>0.14925084221825036</v>
      </c>
      <c r="AG2621" s="74">
        <f t="shared" si="605"/>
        <v>1.3344999999999998</v>
      </c>
      <c r="AH2621" s="71">
        <v>0.8286</v>
      </c>
      <c r="AI2621" s="72">
        <f t="shared" si="606"/>
        <v>1</v>
      </c>
      <c r="AJ2621" s="73">
        <f t="shared" si="607"/>
        <v>1</v>
      </c>
      <c r="AK2621" s="73">
        <v>0.59410548800096008</v>
      </c>
      <c r="AL2621" s="95">
        <f t="shared" si="608"/>
        <v>1</v>
      </c>
      <c r="AM2621" s="107">
        <v>0</v>
      </c>
      <c r="AN2621" s="98">
        <f t="shared" si="609"/>
        <v>0</v>
      </c>
      <c r="AO2621" s="99" t="e">
        <f>SUMIF([1]Sheet1!$AB:$AB,E2621,[1]Sheet1!$AA:$AA)</f>
        <v>#VALUE!</v>
      </c>
      <c r="AP2621" s="100">
        <f t="shared" si="610"/>
        <v>1</v>
      </c>
      <c r="AQ2621" s="97">
        <f t="shared" si="611"/>
        <v>0</v>
      </c>
      <c r="AR2621" s="100">
        <f t="shared" si="612"/>
        <v>1</v>
      </c>
      <c r="AS2621" s="101">
        <f t="shared" si="613"/>
        <v>-0.3344999999999998</v>
      </c>
      <c r="AT2621" s="100">
        <v>0.14925084221825036</v>
      </c>
      <c r="AU2621" s="108">
        <f t="shared" si="614"/>
        <v>1</v>
      </c>
    </row>
    <row r="2622" spans="1:47" hidden="1">
      <c r="A2622" s="21">
        <v>44927</v>
      </c>
      <c r="B2622" s="23" t="s">
        <v>13</v>
      </c>
      <c r="C2622" s="23" t="s">
        <v>2186</v>
      </c>
      <c r="D2622" s="23" t="s">
        <v>3459</v>
      </c>
      <c r="E2622" s="23">
        <v>1000282474</v>
      </c>
      <c r="F2622" s="23" t="s">
        <v>15</v>
      </c>
      <c r="G2622" s="22">
        <v>1070920</v>
      </c>
      <c r="H2622" s="36" t="s">
        <v>20</v>
      </c>
      <c r="I2622" s="4" t="s">
        <v>3512</v>
      </c>
      <c r="J2622" s="4" t="s">
        <v>3512</v>
      </c>
      <c r="K2622" s="24">
        <v>1147.3669506000001</v>
      </c>
      <c r="L2622" s="24">
        <v>1147.3669506000001</v>
      </c>
      <c r="M2622" s="29">
        <v>0</v>
      </c>
      <c r="N2622" s="29">
        <v>0</v>
      </c>
      <c r="O2622" s="29">
        <v>2</v>
      </c>
      <c r="P2622" s="29">
        <v>0</v>
      </c>
      <c r="Q2622" s="29">
        <v>5154</v>
      </c>
      <c r="R2622" s="28">
        <v>0</v>
      </c>
      <c r="S2622" s="28">
        <v>350000</v>
      </c>
      <c r="T2622" s="28">
        <v>0</v>
      </c>
      <c r="U2622" s="28">
        <v>350000</v>
      </c>
      <c r="V2622" s="29">
        <v>0</v>
      </c>
      <c r="W2622" s="29">
        <v>1</v>
      </c>
      <c r="X2622" s="32">
        <f t="shared" si="600"/>
        <v>2</v>
      </c>
      <c r="Y2622" s="33">
        <f t="shared" si="601"/>
        <v>5154</v>
      </c>
      <c r="Z2622" s="33">
        <f t="shared" si="602"/>
        <v>350000</v>
      </c>
      <c r="AA2622" s="33">
        <f t="shared" si="603"/>
        <v>350000</v>
      </c>
      <c r="AB2622" s="5">
        <v>1</v>
      </c>
      <c r="AC2622" s="6">
        <v>0</v>
      </c>
      <c r="AD2622" s="32">
        <v>0</v>
      </c>
      <c r="AE2622" s="67">
        <f t="shared" si="604"/>
        <v>0.5</v>
      </c>
      <c r="AF2622" s="70">
        <f>IF(C2622=Sheet6!$E$3,Sheet6!$E$4,IF('January 2023'!C2622=Sheet6!$F$3,Sheet6!$F$4,IF('January 2023'!C2622=Sheet6!$G$3,Sheet6!$G$4,IF('January 2023'!C2622=Sheet6!$H$3,Sheet6!$H$4,IF('January 2023'!C2622=Sheet6!$I$3,Sheet6!$I$4,IF('January 2023'!C2622=Sheet6!$J$3,Sheet6!$J$4,IF('January 2023'!C2622=Sheet6!$K$3,Sheet6!$K$4,IF('January 2023'!C2622=Sheet6!$L$3,Sheet6!$L$4))))))))</f>
        <v>0.14925084221825036</v>
      </c>
      <c r="AG2622" s="74">
        <f t="shared" si="605"/>
        <v>4.4920241055442505</v>
      </c>
      <c r="AH2622" s="71">
        <v>0.8286</v>
      </c>
      <c r="AI2622" s="72">
        <f t="shared" si="606"/>
        <v>1</v>
      </c>
      <c r="AJ2622" s="73">
        <f t="shared" si="607"/>
        <v>0.5</v>
      </c>
      <c r="AK2622" s="73">
        <v>0.59410548800096008</v>
      </c>
      <c r="AL2622" s="95">
        <f t="shared" si="608"/>
        <v>0</v>
      </c>
      <c r="AM2622" s="107">
        <v>0</v>
      </c>
      <c r="AN2622" s="98">
        <f t="shared" si="609"/>
        <v>0</v>
      </c>
      <c r="AO2622" s="99" t="e">
        <f>SUMIF([1]Sheet1!$AB:$AB,E2622,[1]Sheet1!$AA:$AA)</f>
        <v>#VALUE!</v>
      </c>
      <c r="AP2622" s="100">
        <f t="shared" si="610"/>
        <v>1</v>
      </c>
      <c r="AQ2622" s="97">
        <f t="shared" si="611"/>
        <v>0</v>
      </c>
      <c r="AR2622" s="100">
        <f t="shared" si="612"/>
        <v>1</v>
      </c>
      <c r="AS2622" s="101">
        <f t="shared" si="613"/>
        <v>-3.4920241055442505</v>
      </c>
      <c r="AT2622" s="100">
        <v>0.14925084221825036</v>
      </c>
      <c r="AU2622" s="108">
        <f t="shared" si="614"/>
        <v>1</v>
      </c>
    </row>
    <row r="2623" spans="1:47" hidden="1">
      <c r="A2623" s="21">
        <v>44927</v>
      </c>
      <c r="B2623" s="22" t="s">
        <v>13</v>
      </c>
      <c r="C2623" s="22" t="s">
        <v>2186</v>
      </c>
      <c r="D2623" s="22" t="s">
        <v>3460</v>
      </c>
      <c r="E2623" s="22">
        <v>1002050449</v>
      </c>
      <c r="F2623" s="23" t="s">
        <v>15</v>
      </c>
      <c r="G2623" s="22">
        <v>1070916</v>
      </c>
      <c r="H2623" s="36" t="s">
        <v>20</v>
      </c>
      <c r="I2623" s="4" t="s">
        <v>3512</v>
      </c>
      <c r="J2623" s="4" t="s">
        <v>3512</v>
      </c>
      <c r="K2623" s="24">
        <v>1128.4055342000004</v>
      </c>
      <c r="L2623" s="25">
        <v>1128.4055342000004</v>
      </c>
      <c r="M2623" s="26">
        <v>0</v>
      </c>
      <c r="N2623" s="26">
        <v>0</v>
      </c>
      <c r="O2623" s="26">
        <v>1</v>
      </c>
      <c r="P2623" s="26">
        <v>0</v>
      </c>
      <c r="Q2623" s="26">
        <v>0</v>
      </c>
      <c r="R2623" s="27">
        <v>0</v>
      </c>
      <c r="S2623" s="27">
        <v>0</v>
      </c>
      <c r="T2623" s="28">
        <v>0</v>
      </c>
      <c r="U2623" s="27">
        <v>0</v>
      </c>
      <c r="V2623" s="29">
        <v>0</v>
      </c>
      <c r="W2623" s="26">
        <v>0</v>
      </c>
      <c r="X2623" s="30">
        <f t="shared" si="600"/>
        <v>1</v>
      </c>
      <c r="Y2623" s="31">
        <f t="shared" si="601"/>
        <v>0</v>
      </c>
      <c r="Z2623" s="31">
        <f t="shared" si="602"/>
        <v>0</v>
      </c>
      <c r="AA2623" s="31">
        <f t="shared" si="603"/>
        <v>0</v>
      </c>
      <c r="AB2623" s="5">
        <v>0</v>
      </c>
      <c r="AC2623" s="6">
        <v>0</v>
      </c>
      <c r="AD2623" s="30">
        <v>0</v>
      </c>
      <c r="AE2623" s="67">
        <f t="shared" si="604"/>
        <v>0</v>
      </c>
      <c r="AF2623" s="70">
        <f>IF(C2623=Sheet6!$E$3,Sheet6!$E$4,IF('January 2023'!C2623=Sheet6!$F$3,Sheet6!$F$4,IF('January 2023'!C2623=Sheet6!$G$3,Sheet6!$G$4,IF('January 2023'!C2623=Sheet6!$H$3,Sheet6!$H$4,IF('January 2023'!C2623=Sheet6!$I$3,Sheet6!$I$4,IF('January 2023'!C2623=Sheet6!$J$3,Sheet6!$J$4,IF('January 2023'!C2623=Sheet6!$K$3,Sheet6!$K$4,IF('January 2023'!C2623=Sheet6!$L$3,Sheet6!$L$4))))))))</f>
        <v>0.14925084221825036</v>
      </c>
      <c r="AG2623" s="74">
        <f t="shared" si="605"/>
        <v>0</v>
      </c>
      <c r="AH2623" s="71">
        <v>0.8286</v>
      </c>
      <c r="AI2623" s="72">
        <f t="shared" si="606"/>
        <v>0</v>
      </c>
      <c r="AJ2623" s="73">
        <f t="shared" si="607"/>
        <v>0</v>
      </c>
      <c r="AK2623" s="73">
        <v>0.59410548800096008</v>
      </c>
      <c r="AL2623" s="95">
        <f t="shared" si="608"/>
        <v>0</v>
      </c>
      <c r="AM2623" s="107">
        <v>0</v>
      </c>
      <c r="AN2623" s="98">
        <f t="shared" si="609"/>
        <v>934.9968256381203</v>
      </c>
      <c r="AO2623" s="99" t="e">
        <f>SUMIF([1]Sheet1!$AB:$AB,E2623,[1]Sheet1!$AA:$AA)</f>
        <v>#VALUE!</v>
      </c>
      <c r="AP2623" s="100" t="str">
        <f t="shared" si="610"/>
        <v/>
      </c>
      <c r="AQ2623" s="97">
        <f t="shared" si="611"/>
        <v>1</v>
      </c>
      <c r="AR2623" s="100">
        <f t="shared" si="612"/>
        <v>0</v>
      </c>
      <c r="AS2623" s="101">
        <f t="shared" si="613"/>
        <v>1</v>
      </c>
      <c r="AT2623" s="100">
        <v>0.14925084221825036</v>
      </c>
      <c r="AU2623" s="108">
        <f t="shared" si="614"/>
        <v>0</v>
      </c>
    </row>
    <row r="2624" spans="1:47" hidden="1">
      <c r="A2624" s="21">
        <v>44927</v>
      </c>
      <c r="B2624" s="23" t="s">
        <v>13</v>
      </c>
      <c r="C2624" s="23" t="s">
        <v>2186</v>
      </c>
      <c r="D2624" s="23" t="s">
        <v>3461</v>
      </c>
      <c r="E2624" s="23">
        <v>1002057133</v>
      </c>
      <c r="F2624" s="23" t="s">
        <v>15</v>
      </c>
      <c r="G2624" s="22">
        <v>1070916</v>
      </c>
      <c r="H2624" s="36" t="s">
        <v>20</v>
      </c>
      <c r="I2624" s="4" t="s">
        <v>3512</v>
      </c>
      <c r="J2624" s="4" t="s">
        <v>3512</v>
      </c>
      <c r="K2624" s="24">
        <v>1104.22541561</v>
      </c>
      <c r="L2624" s="24">
        <v>1104.22541561</v>
      </c>
      <c r="M2624" s="29">
        <v>0</v>
      </c>
      <c r="N2624" s="29">
        <v>0</v>
      </c>
      <c r="O2624" s="29">
        <v>1</v>
      </c>
      <c r="P2624" s="29">
        <v>0</v>
      </c>
      <c r="Q2624" s="29">
        <v>0</v>
      </c>
      <c r="R2624" s="28">
        <v>0</v>
      </c>
      <c r="S2624" s="28">
        <v>0</v>
      </c>
      <c r="T2624" s="28">
        <v>0</v>
      </c>
      <c r="U2624" s="28">
        <v>0</v>
      </c>
      <c r="V2624" s="29">
        <v>0</v>
      </c>
      <c r="W2624" s="29">
        <v>0</v>
      </c>
      <c r="X2624" s="32">
        <f t="shared" si="600"/>
        <v>1</v>
      </c>
      <c r="Y2624" s="33">
        <f t="shared" si="601"/>
        <v>0</v>
      </c>
      <c r="Z2624" s="33">
        <f t="shared" si="602"/>
        <v>0</v>
      </c>
      <c r="AA2624" s="33">
        <f t="shared" si="603"/>
        <v>0</v>
      </c>
      <c r="AB2624" s="5">
        <v>0</v>
      </c>
      <c r="AC2624" s="6">
        <v>0</v>
      </c>
      <c r="AD2624" s="32">
        <v>0</v>
      </c>
      <c r="AE2624" s="67">
        <f t="shared" si="604"/>
        <v>0</v>
      </c>
      <c r="AF2624" s="70">
        <f>IF(C2624=Sheet6!$E$3,Sheet6!$E$4,IF('January 2023'!C2624=Sheet6!$F$3,Sheet6!$F$4,IF('January 2023'!C2624=Sheet6!$G$3,Sheet6!$G$4,IF('January 2023'!C2624=Sheet6!$H$3,Sheet6!$H$4,IF('January 2023'!C2624=Sheet6!$I$3,Sheet6!$I$4,IF('January 2023'!C2624=Sheet6!$J$3,Sheet6!$J$4,IF('January 2023'!C2624=Sheet6!$K$3,Sheet6!$K$4,IF('January 2023'!C2624=Sheet6!$L$3,Sheet6!$L$4))))))))</f>
        <v>0.14925084221825036</v>
      </c>
      <c r="AG2624" s="74">
        <f t="shared" si="605"/>
        <v>0</v>
      </c>
      <c r="AH2624" s="71">
        <v>0.8286</v>
      </c>
      <c r="AI2624" s="72">
        <f t="shared" si="606"/>
        <v>0</v>
      </c>
      <c r="AJ2624" s="73">
        <f t="shared" si="607"/>
        <v>0</v>
      </c>
      <c r="AK2624" s="73">
        <v>0.59410548800096008</v>
      </c>
      <c r="AL2624" s="95">
        <f t="shared" si="608"/>
        <v>0</v>
      </c>
      <c r="AM2624" s="107">
        <v>0</v>
      </c>
      <c r="AN2624" s="98">
        <f t="shared" si="609"/>
        <v>914.96117937444603</v>
      </c>
      <c r="AO2624" s="99" t="e">
        <f>SUMIF([1]Sheet1!$AB:$AB,E2624,[1]Sheet1!$AA:$AA)</f>
        <v>#VALUE!</v>
      </c>
      <c r="AP2624" s="100" t="str">
        <f t="shared" si="610"/>
        <v/>
      </c>
      <c r="AQ2624" s="97">
        <f t="shared" si="611"/>
        <v>1</v>
      </c>
      <c r="AR2624" s="100">
        <f t="shared" si="612"/>
        <v>0</v>
      </c>
      <c r="AS2624" s="101">
        <f t="shared" si="613"/>
        <v>1</v>
      </c>
      <c r="AT2624" s="100">
        <v>0.14925084221825036</v>
      </c>
      <c r="AU2624" s="108">
        <f t="shared" si="614"/>
        <v>0</v>
      </c>
    </row>
    <row r="2625" spans="1:47" hidden="1">
      <c r="A2625" s="21">
        <v>44927</v>
      </c>
      <c r="B2625" s="22" t="s">
        <v>13</v>
      </c>
      <c r="C2625" s="22" t="s">
        <v>2186</v>
      </c>
      <c r="D2625" s="22" t="s">
        <v>2369</v>
      </c>
      <c r="E2625" s="22">
        <v>1002049981</v>
      </c>
      <c r="F2625" s="23" t="s">
        <v>15</v>
      </c>
      <c r="G2625" s="22">
        <v>1070778</v>
      </c>
      <c r="H2625" s="36" t="s">
        <v>278</v>
      </c>
      <c r="I2625" s="4" t="s">
        <v>3512</v>
      </c>
      <c r="J2625" s="4" t="s">
        <v>3512</v>
      </c>
      <c r="K2625" s="24">
        <v>12000</v>
      </c>
      <c r="L2625" s="25">
        <v>12000</v>
      </c>
      <c r="M2625" s="26">
        <v>1</v>
      </c>
      <c r="N2625" s="26">
        <v>0</v>
      </c>
      <c r="O2625" s="26">
        <v>0</v>
      </c>
      <c r="P2625" s="26">
        <v>12000</v>
      </c>
      <c r="Q2625" s="26">
        <v>0</v>
      </c>
      <c r="R2625" s="27">
        <v>645387</v>
      </c>
      <c r="S2625" s="27">
        <v>0</v>
      </c>
      <c r="T2625" s="28">
        <v>645387</v>
      </c>
      <c r="U2625" s="27">
        <v>0</v>
      </c>
      <c r="V2625" s="29">
        <v>1</v>
      </c>
      <c r="W2625" s="26">
        <v>0</v>
      </c>
      <c r="X2625" s="30">
        <f t="shared" si="600"/>
        <v>1</v>
      </c>
      <c r="Y2625" s="31">
        <f t="shared" si="601"/>
        <v>12000</v>
      </c>
      <c r="Z2625" s="31">
        <f t="shared" si="602"/>
        <v>645387</v>
      </c>
      <c r="AA2625" s="31">
        <f t="shared" si="603"/>
        <v>645387</v>
      </c>
      <c r="AB2625" s="5">
        <v>1</v>
      </c>
      <c r="AC2625" s="6">
        <v>1320562.25</v>
      </c>
      <c r="AD2625" s="30">
        <v>0</v>
      </c>
      <c r="AE2625" s="67">
        <f t="shared" si="604"/>
        <v>1</v>
      </c>
      <c r="AF2625" s="70">
        <f>IF(C2625=Sheet6!$E$3,Sheet6!$E$4,IF('January 2023'!C2625=Sheet6!$F$3,Sheet6!$F$4,IF('January 2023'!C2625=Sheet6!$G$3,Sheet6!$G$4,IF('January 2023'!C2625=Sheet6!$H$3,Sheet6!$H$4,IF('January 2023'!C2625=Sheet6!$I$3,Sheet6!$I$4,IF('January 2023'!C2625=Sheet6!$J$3,Sheet6!$J$4,IF('January 2023'!C2625=Sheet6!$K$3,Sheet6!$K$4,IF('January 2023'!C2625=Sheet6!$L$3,Sheet6!$L$4))))))))</f>
        <v>0.14925084221825036</v>
      </c>
      <c r="AG2625" s="74">
        <f t="shared" si="605"/>
        <v>1</v>
      </c>
      <c r="AH2625" s="71">
        <v>0.8286</v>
      </c>
      <c r="AI2625" s="72">
        <f t="shared" si="606"/>
        <v>1</v>
      </c>
      <c r="AJ2625" s="73">
        <f t="shared" si="607"/>
        <v>1</v>
      </c>
      <c r="AK2625" s="73">
        <v>0.59410548800096008</v>
      </c>
      <c r="AL2625" s="95">
        <f t="shared" si="608"/>
        <v>1</v>
      </c>
      <c r="AM2625" s="107">
        <v>0</v>
      </c>
      <c r="AN2625" s="98">
        <f t="shared" si="609"/>
        <v>0</v>
      </c>
      <c r="AO2625" s="99" t="e">
        <f>SUMIF([1]Sheet1!$AB:$AB,E2625,[1]Sheet1!$AA:$AA)</f>
        <v>#VALUE!</v>
      </c>
      <c r="AP2625" s="100">
        <f t="shared" si="610"/>
        <v>1</v>
      </c>
      <c r="AQ2625" s="97">
        <f t="shared" si="611"/>
        <v>0</v>
      </c>
      <c r="AR2625" s="100">
        <f t="shared" si="612"/>
        <v>1</v>
      </c>
      <c r="AS2625" s="101">
        <f t="shared" si="613"/>
        <v>0</v>
      </c>
      <c r="AT2625" s="100">
        <v>0.14925084221825036</v>
      </c>
      <c r="AU2625" s="108">
        <f t="shared" si="614"/>
        <v>1</v>
      </c>
    </row>
    <row r="2626" spans="1:47" hidden="1">
      <c r="A2626" s="21">
        <v>44927</v>
      </c>
      <c r="B2626" s="22" t="s">
        <v>13</v>
      </c>
      <c r="C2626" s="22" t="s">
        <v>2186</v>
      </c>
      <c r="D2626" s="22" t="s">
        <v>2621</v>
      </c>
      <c r="E2626" s="22">
        <v>1003513402</v>
      </c>
      <c r="F2626" s="23" t="s">
        <v>15</v>
      </c>
      <c r="G2626" s="22">
        <v>1070778</v>
      </c>
      <c r="H2626" s="36" t="s">
        <v>278</v>
      </c>
      <c r="I2626" s="4" t="s">
        <v>3512</v>
      </c>
      <c r="J2626" s="4" t="s">
        <v>3512</v>
      </c>
      <c r="K2626" s="24">
        <v>5119</v>
      </c>
      <c r="L2626" s="25">
        <v>5119</v>
      </c>
      <c r="M2626" s="26">
        <v>1</v>
      </c>
      <c r="N2626" s="26">
        <v>1</v>
      </c>
      <c r="O2626" s="26">
        <v>0</v>
      </c>
      <c r="P2626" s="26">
        <v>5119</v>
      </c>
      <c r="Q2626" s="26">
        <v>0</v>
      </c>
      <c r="R2626" s="27">
        <v>275311.34000000003</v>
      </c>
      <c r="S2626" s="27">
        <v>0</v>
      </c>
      <c r="T2626" s="28">
        <v>275311.34000000003</v>
      </c>
      <c r="U2626" s="27">
        <v>0</v>
      </c>
      <c r="V2626" s="29">
        <v>1</v>
      </c>
      <c r="W2626" s="26">
        <v>0</v>
      </c>
      <c r="X2626" s="30">
        <f t="shared" si="600"/>
        <v>1</v>
      </c>
      <c r="Y2626" s="31">
        <f t="shared" si="601"/>
        <v>5119</v>
      </c>
      <c r="Z2626" s="31">
        <f t="shared" si="602"/>
        <v>275311.34000000003</v>
      </c>
      <c r="AA2626" s="31">
        <f t="shared" si="603"/>
        <v>275311.34000000003</v>
      </c>
      <c r="AB2626" s="5">
        <v>1</v>
      </c>
      <c r="AC2626" s="6">
        <v>378312.41</v>
      </c>
      <c r="AD2626" s="30">
        <v>0</v>
      </c>
      <c r="AE2626" s="67">
        <f t="shared" si="604"/>
        <v>1</v>
      </c>
      <c r="AF2626" s="70">
        <f>IF(C2626=Sheet6!$E$3,Sheet6!$E$4,IF('January 2023'!C2626=Sheet6!$F$3,Sheet6!$F$4,IF('January 2023'!C2626=Sheet6!$G$3,Sheet6!$G$4,IF('January 2023'!C2626=Sheet6!$H$3,Sheet6!$H$4,IF('January 2023'!C2626=Sheet6!$I$3,Sheet6!$I$4,IF('January 2023'!C2626=Sheet6!$J$3,Sheet6!$J$4,IF('January 2023'!C2626=Sheet6!$K$3,Sheet6!$K$4,IF('January 2023'!C2626=Sheet6!$L$3,Sheet6!$L$4))))))))</f>
        <v>0.14925084221825036</v>
      </c>
      <c r="AG2626" s="74">
        <f t="shared" si="605"/>
        <v>1</v>
      </c>
      <c r="AH2626" s="71">
        <v>0.8286</v>
      </c>
      <c r="AI2626" s="72">
        <f t="shared" si="606"/>
        <v>1</v>
      </c>
      <c r="AJ2626" s="73">
        <f t="shared" si="607"/>
        <v>1</v>
      </c>
      <c r="AK2626" s="73">
        <v>0.59410548800096008</v>
      </c>
      <c r="AL2626" s="95">
        <f t="shared" si="608"/>
        <v>1</v>
      </c>
      <c r="AM2626" s="107">
        <v>0</v>
      </c>
      <c r="AN2626" s="98">
        <f t="shared" si="609"/>
        <v>0</v>
      </c>
      <c r="AO2626" s="99" t="e">
        <f>SUMIF([1]Sheet1!$AB:$AB,E2626,[1]Sheet1!$AA:$AA)</f>
        <v>#VALUE!</v>
      </c>
      <c r="AP2626" s="100">
        <f t="shared" si="610"/>
        <v>1</v>
      </c>
      <c r="AQ2626" s="97">
        <f t="shared" si="611"/>
        <v>0</v>
      </c>
      <c r="AR2626" s="100">
        <f t="shared" si="612"/>
        <v>1</v>
      </c>
      <c r="AS2626" s="101">
        <f t="shared" si="613"/>
        <v>0</v>
      </c>
      <c r="AT2626" s="100">
        <v>0.14925084221825036</v>
      </c>
      <c r="AU2626" s="108">
        <f t="shared" si="614"/>
        <v>1</v>
      </c>
    </row>
    <row r="2627" spans="1:47" hidden="1">
      <c r="A2627" s="21">
        <v>44927</v>
      </c>
      <c r="B2627" s="23" t="s">
        <v>13</v>
      </c>
      <c r="C2627" s="23" t="s">
        <v>2186</v>
      </c>
      <c r="D2627" s="23" t="s">
        <v>2551</v>
      </c>
      <c r="E2627" s="23">
        <v>1002050619</v>
      </c>
      <c r="F2627" s="23" t="s">
        <v>15</v>
      </c>
      <c r="G2627" s="23">
        <v>1070778</v>
      </c>
      <c r="H2627" s="37" t="s">
        <v>278</v>
      </c>
      <c r="I2627" s="4" t="s">
        <v>3512</v>
      </c>
      <c r="J2627" s="4" t="s">
        <v>3512</v>
      </c>
      <c r="K2627" s="24">
        <v>4594</v>
      </c>
      <c r="L2627" s="24">
        <v>4594</v>
      </c>
      <c r="M2627" s="29">
        <v>1</v>
      </c>
      <c r="N2627" s="29">
        <v>1</v>
      </c>
      <c r="O2627" s="29">
        <v>0</v>
      </c>
      <c r="P2627" s="29">
        <v>4594</v>
      </c>
      <c r="Q2627" s="29">
        <v>0</v>
      </c>
      <c r="R2627" s="28">
        <v>247075.66</v>
      </c>
      <c r="S2627" s="28">
        <v>0</v>
      </c>
      <c r="T2627" s="28">
        <v>248000</v>
      </c>
      <c r="U2627" s="28">
        <v>0</v>
      </c>
      <c r="V2627" s="29">
        <v>1</v>
      </c>
      <c r="W2627" s="29">
        <v>0</v>
      </c>
      <c r="X2627" s="32">
        <f t="shared" si="600"/>
        <v>1</v>
      </c>
      <c r="Y2627" s="33">
        <f t="shared" si="601"/>
        <v>4594</v>
      </c>
      <c r="Z2627" s="33">
        <f t="shared" si="602"/>
        <v>247075.66</v>
      </c>
      <c r="AA2627" s="33">
        <f t="shared" si="603"/>
        <v>248000</v>
      </c>
      <c r="AB2627" s="5">
        <v>1</v>
      </c>
      <c r="AC2627" s="6">
        <v>257331.7</v>
      </c>
      <c r="AD2627" s="32">
        <v>0</v>
      </c>
      <c r="AE2627" s="67">
        <f t="shared" si="604"/>
        <v>1</v>
      </c>
      <c r="AF2627" s="70">
        <f>IF(C2627=Sheet6!$E$3,Sheet6!$E$4,IF('January 2023'!C2627=Sheet6!$F$3,Sheet6!$F$4,IF('January 2023'!C2627=Sheet6!$G$3,Sheet6!$G$4,IF('January 2023'!C2627=Sheet6!$H$3,Sheet6!$H$4,IF('January 2023'!C2627=Sheet6!$I$3,Sheet6!$I$4,IF('January 2023'!C2627=Sheet6!$J$3,Sheet6!$J$4,IF('January 2023'!C2627=Sheet6!$K$3,Sheet6!$K$4,IF('January 2023'!C2627=Sheet6!$L$3,Sheet6!$L$4))))))))</f>
        <v>0.14925084221825036</v>
      </c>
      <c r="AG2627" s="74">
        <f t="shared" si="605"/>
        <v>1</v>
      </c>
      <c r="AH2627" s="71">
        <v>0.8286</v>
      </c>
      <c r="AI2627" s="72">
        <f t="shared" si="606"/>
        <v>1</v>
      </c>
      <c r="AJ2627" s="73">
        <f t="shared" si="607"/>
        <v>1</v>
      </c>
      <c r="AK2627" s="73">
        <v>0.59410548800096008</v>
      </c>
      <c r="AL2627" s="95">
        <f t="shared" si="608"/>
        <v>1</v>
      </c>
      <c r="AM2627" s="107">
        <v>0</v>
      </c>
      <c r="AN2627" s="98">
        <f t="shared" si="609"/>
        <v>0</v>
      </c>
      <c r="AO2627" s="99" t="e">
        <f>SUMIF([1]Sheet1!$AB:$AB,E2627,[1]Sheet1!$AA:$AA)</f>
        <v>#VALUE!</v>
      </c>
      <c r="AP2627" s="100">
        <f t="shared" si="610"/>
        <v>1</v>
      </c>
      <c r="AQ2627" s="97">
        <f t="shared" si="611"/>
        <v>0</v>
      </c>
      <c r="AR2627" s="100">
        <f t="shared" si="612"/>
        <v>1.0037411212419709</v>
      </c>
      <c r="AS2627" s="101">
        <f t="shared" si="613"/>
        <v>-3.7411212419709017E-3</v>
      </c>
      <c r="AT2627" s="100">
        <v>0.14925084221825036</v>
      </c>
      <c r="AU2627" s="108">
        <f t="shared" si="614"/>
        <v>1</v>
      </c>
    </row>
    <row r="2628" spans="1:47" hidden="1">
      <c r="A2628" s="21">
        <v>44927</v>
      </c>
      <c r="B2628" s="23" t="s">
        <v>13</v>
      </c>
      <c r="C2628" s="23" t="s">
        <v>2186</v>
      </c>
      <c r="D2628" s="23" t="s">
        <v>2520</v>
      </c>
      <c r="E2628" s="23">
        <v>1002050612</v>
      </c>
      <c r="F2628" s="23" t="s">
        <v>15</v>
      </c>
      <c r="G2628" s="23">
        <v>1070778</v>
      </c>
      <c r="H2628" s="37" t="s">
        <v>278</v>
      </c>
      <c r="I2628" s="4" t="s">
        <v>3512</v>
      </c>
      <c r="J2628" s="4" t="s">
        <v>3512</v>
      </c>
      <c r="K2628" s="24">
        <v>3127</v>
      </c>
      <c r="L2628" s="24">
        <v>3127</v>
      </c>
      <c r="M2628" s="29">
        <v>1</v>
      </c>
      <c r="N2628" s="29">
        <v>1</v>
      </c>
      <c r="O2628" s="29">
        <v>0</v>
      </c>
      <c r="P2628" s="29">
        <v>3127</v>
      </c>
      <c r="Q2628" s="29">
        <v>0</v>
      </c>
      <c r="R2628" s="28">
        <v>168177.1</v>
      </c>
      <c r="S2628" s="28">
        <v>0</v>
      </c>
      <c r="T2628" s="28">
        <v>168200</v>
      </c>
      <c r="U2628" s="28">
        <v>0</v>
      </c>
      <c r="V2628" s="29">
        <v>1</v>
      </c>
      <c r="W2628" s="29">
        <v>0</v>
      </c>
      <c r="X2628" s="32">
        <f t="shared" ref="X2628:X2691" si="615">IFERROR(SUM(M2628,O2628),"")</f>
        <v>1</v>
      </c>
      <c r="Y2628" s="33">
        <f t="shared" ref="Y2628:Y2691" si="616">IFERROR(SUM(P2628:Q2628),"")</f>
        <v>3127</v>
      </c>
      <c r="Z2628" s="33">
        <f t="shared" ref="Z2628:Z2691" si="617">IFERROR(SUM(R2628:S2628),"")</f>
        <v>168177.1</v>
      </c>
      <c r="AA2628" s="33">
        <f t="shared" ref="AA2628:AA2691" si="618">IFERROR(SUM(T2628:U2628),"")</f>
        <v>168200</v>
      </c>
      <c r="AB2628" s="5">
        <v>1</v>
      </c>
      <c r="AC2628" s="6">
        <v>417252.06</v>
      </c>
      <c r="AD2628" s="32">
        <v>0</v>
      </c>
      <c r="AE2628" s="67">
        <f t="shared" si="604"/>
        <v>1</v>
      </c>
      <c r="AF2628" s="70">
        <f>IF(C2628=Sheet6!$E$3,Sheet6!$E$4,IF('January 2023'!C2628=Sheet6!$F$3,Sheet6!$F$4,IF('January 2023'!C2628=Sheet6!$G$3,Sheet6!$G$4,IF('January 2023'!C2628=Sheet6!$H$3,Sheet6!$H$4,IF('January 2023'!C2628=Sheet6!$I$3,Sheet6!$I$4,IF('January 2023'!C2628=Sheet6!$J$3,Sheet6!$J$4,IF('January 2023'!C2628=Sheet6!$K$3,Sheet6!$K$4,IF('January 2023'!C2628=Sheet6!$L$3,Sheet6!$L$4))))))))</f>
        <v>0.14925084221825036</v>
      </c>
      <c r="AG2628" s="74">
        <f t="shared" si="605"/>
        <v>1</v>
      </c>
      <c r="AH2628" s="71">
        <v>0.8286</v>
      </c>
      <c r="AI2628" s="72">
        <f t="shared" si="606"/>
        <v>1</v>
      </c>
      <c r="AJ2628" s="73">
        <f t="shared" si="607"/>
        <v>1</v>
      </c>
      <c r="AK2628" s="73">
        <v>0.59410548800096008</v>
      </c>
      <c r="AL2628" s="95">
        <f t="shared" si="608"/>
        <v>1</v>
      </c>
      <c r="AM2628" s="107">
        <v>0</v>
      </c>
      <c r="AN2628" s="98">
        <f t="shared" si="609"/>
        <v>0</v>
      </c>
      <c r="AO2628" s="99" t="e">
        <f>SUMIF([1]Sheet1!$AB:$AB,E2628,[1]Sheet1!$AA:$AA)</f>
        <v>#VALUE!</v>
      </c>
      <c r="AP2628" s="100">
        <f t="shared" si="610"/>
        <v>1</v>
      </c>
      <c r="AQ2628" s="97">
        <f t="shared" si="611"/>
        <v>0</v>
      </c>
      <c r="AR2628" s="100">
        <f t="shared" si="612"/>
        <v>1.0001361659821699</v>
      </c>
      <c r="AS2628" s="101">
        <f t="shared" si="613"/>
        <v>-1.3616598216992237E-4</v>
      </c>
      <c r="AT2628" s="100">
        <v>0.14925084221825036</v>
      </c>
      <c r="AU2628" s="108">
        <f t="shared" si="614"/>
        <v>1</v>
      </c>
    </row>
    <row r="2629" spans="1:47" hidden="1">
      <c r="A2629" s="21">
        <v>44927</v>
      </c>
      <c r="B2629" s="22" t="s">
        <v>13</v>
      </c>
      <c r="C2629" s="22" t="s">
        <v>2186</v>
      </c>
      <c r="D2629" s="22" t="s">
        <v>2533</v>
      </c>
      <c r="E2629" s="22">
        <v>1002050491</v>
      </c>
      <c r="F2629" s="23" t="s">
        <v>15</v>
      </c>
      <c r="G2629" s="22">
        <v>1070778</v>
      </c>
      <c r="H2629" s="36" t="s">
        <v>278</v>
      </c>
      <c r="I2629" s="4" t="s">
        <v>3512</v>
      </c>
      <c r="J2629" s="4" t="s">
        <v>3512</v>
      </c>
      <c r="K2629" s="24">
        <v>2330</v>
      </c>
      <c r="L2629" s="25">
        <v>2330</v>
      </c>
      <c r="M2629" s="26">
        <v>1</v>
      </c>
      <c r="N2629" s="26">
        <v>1</v>
      </c>
      <c r="O2629" s="26">
        <v>0</v>
      </c>
      <c r="P2629" s="26">
        <v>2330</v>
      </c>
      <c r="Q2629" s="26">
        <v>0</v>
      </c>
      <c r="R2629" s="27">
        <v>125312.64</v>
      </c>
      <c r="S2629" s="27">
        <v>0</v>
      </c>
      <c r="T2629" s="28">
        <v>492107.58</v>
      </c>
      <c r="U2629" s="27">
        <v>0</v>
      </c>
      <c r="V2629" s="29">
        <v>1</v>
      </c>
      <c r="W2629" s="26">
        <v>0</v>
      </c>
      <c r="X2629" s="30">
        <f t="shared" si="615"/>
        <v>1</v>
      </c>
      <c r="Y2629" s="31">
        <f t="shared" si="616"/>
        <v>2330</v>
      </c>
      <c r="Z2629" s="31">
        <f t="shared" si="617"/>
        <v>125312.64</v>
      </c>
      <c r="AA2629" s="31">
        <f t="shared" si="618"/>
        <v>492107.58</v>
      </c>
      <c r="AB2629" s="5">
        <v>1</v>
      </c>
      <c r="AC2629" s="6">
        <v>-35494.5</v>
      </c>
      <c r="AD2629" s="30">
        <v>0</v>
      </c>
      <c r="AE2629" s="67">
        <f t="shared" ref="AE2629:AE2692" si="619">IFERROR((AB2629/X2629),"")</f>
        <v>1</v>
      </c>
      <c r="AF2629" s="70">
        <f>IF(C2629=Sheet6!$E$3,Sheet6!$E$4,IF('January 2023'!C2629=Sheet6!$F$3,Sheet6!$F$4,IF('January 2023'!C2629=Sheet6!$G$3,Sheet6!$G$4,IF('January 2023'!C2629=Sheet6!$H$3,Sheet6!$H$4,IF('January 2023'!C2629=Sheet6!$I$3,Sheet6!$I$4,IF('January 2023'!C2629=Sheet6!$J$3,Sheet6!$J$4,IF('January 2023'!C2629=Sheet6!$K$3,Sheet6!$K$4,IF('January 2023'!C2629=Sheet6!$L$3,Sheet6!$L$4))))))))</f>
        <v>0.14925084221825036</v>
      </c>
      <c r="AG2629" s="74">
        <f t="shared" ref="AG2629:AG2692" si="620">IFERROR(Y2629/L2629,0)</f>
        <v>1</v>
      </c>
      <c r="AH2629" s="71">
        <v>0.8286</v>
      </c>
      <c r="AI2629" s="72">
        <f t="shared" ref="AI2629:AI2692" si="621">IF(AG2629&gt;AH2629,1,0)</f>
        <v>1</v>
      </c>
      <c r="AJ2629" s="73">
        <f t="shared" ref="AJ2629:AJ2692" si="622">IFERROR(AB2629/X2629,0)</f>
        <v>1</v>
      </c>
      <c r="AK2629" s="73">
        <v>0.59410548800096008</v>
      </c>
      <c r="AL2629" s="95">
        <f t="shared" ref="AL2629:AL2692" si="623">IF(AJ2629&gt;=AK2629,1,0)</f>
        <v>1</v>
      </c>
      <c r="AM2629" s="107">
        <v>0</v>
      </c>
      <c r="AN2629" s="98">
        <f t="shared" ref="AN2629:AN2692" si="624">IF(((AH2629*L2629)-(AG2629*L2629))&lt;0,0,((AH2629*L2629)-(AG2629*L2629)))</f>
        <v>0</v>
      </c>
      <c r="AO2629" s="99" t="e">
        <f>SUMIF([1]Sheet1!$AB:$AB,E2629,[1]Sheet1!$AA:$AA)</f>
        <v>#VALUE!</v>
      </c>
      <c r="AP2629" s="100">
        <f t="shared" ref="AP2629:AP2692" si="625">IF(AN2629=0,100%,IFERROR((AO2629/AN2629),""))</f>
        <v>1</v>
      </c>
      <c r="AQ2629" s="97">
        <f t="shared" ref="AQ2629:AQ2692" si="626">IF(AND(AN2629&gt;0,AP2629&gt;=100%),1,0)</f>
        <v>0</v>
      </c>
      <c r="AR2629" s="100">
        <f t="shared" ref="AR2629:AR2692" si="627">IFERROR(AA2629/Z2629,0)</f>
        <v>3.9270386451039578</v>
      </c>
      <c r="AS2629" s="101">
        <f t="shared" ref="AS2629:AS2692" si="628">1-(AR2629*AG2629)</f>
        <v>-2.9270386451039578</v>
      </c>
      <c r="AT2629" s="100">
        <v>0.14925084221825036</v>
      </c>
      <c r="AU2629" s="108">
        <f t="shared" ref="AU2629:AU2692" si="629">IF(AS2629&lt;=AT2629,1,0)</f>
        <v>1</v>
      </c>
    </row>
    <row r="2630" spans="1:47" hidden="1">
      <c r="A2630" s="21">
        <v>44927</v>
      </c>
      <c r="B2630" s="23" t="s">
        <v>13</v>
      </c>
      <c r="C2630" s="23" t="s">
        <v>2186</v>
      </c>
      <c r="D2630" s="23" t="s">
        <v>2578</v>
      </c>
      <c r="E2630" s="23">
        <v>1002698911</v>
      </c>
      <c r="F2630" s="23" t="s">
        <v>15</v>
      </c>
      <c r="G2630" s="23">
        <v>1070778</v>
      </c>
      <c r="H2630" s="37" t="s">
        <v>278</v>
      </c>
      <c r="I2630" s="4" t="s">
        <v>3512</v>
      </c>
      <c r="J2630" s="4" t="s">
        <v>3512</v>
      </c>
      <c r="K2630" s="24">
        <v>2082</v>
      </c>
      <c r="L2630" s="24">
        <v>2082</v>
      </c>
      <c r="M2630" s="29">
        <v>1</v>
      </c>
      <c r="N2630" s="29">
        <v>1</v>
      </c>
      <c r="O2630" s="29">
        <v>0</v>
      </c>
      <c r="P2630" s="29">
        <v>2082</v>
      </c>
      <c r="Q2630" s="29">
        <v>0</v>
      </c>
      <c r="R2630" s="28">
        <v>111974.64</v>
      </c>
      <c r="S2630" s="28">
        <v>0</v>
      </c>
      <c r="T2630" s="28">
        <v>216742.46</v>
      </c>
      <c r="U2630" s="28">
        <v>0</v>
      </c>
      <c r="V2630" s="29">
        <v>1</v>
      </c>
      <c r="W2630" s="29">
        <v>0</v>
      </c>
      <c r="X2630" s="32">
        <f t="shared" si="615"/>
        <v>1</v>
      </c>
      <c r="Y2630" s="33">
        <f t="shared" si="616"/>
        <v>2082</v>
      </c>
      <c r="Z2630" s="33">
        <f t="shared" si="617"/>
        <v>111974.64</v>
      </c>
      <c r="AA2630" s="33">
        <f t="shared" si="618"/>
        <v>216742.46</v>
      </c>
      <c r="AB2630" s="5">
        <v>1</v>
      </c>
      <c r="AC2630" s="6">
        <v>98582.84</v>
      </c>
      <c r="AD2630" s="32">
        <v>0</v>
      </c>
      <c r="AE2630" s="67">
        <f t="shared" si="619"/>
        <v>1</v>
      </c>
      <c r="AF2630" s="70">
        <f>IF(C2630=Sheet6!$E$3,Sheet6!$E$4,IF('January 2023'!C2630=Sheet6!$F$3,Sheet6!$F$4,IF('January 2023'!C2630=Sheet6!$G$3,Sheet6!$G$4,IF('January 2023'!C2630=Sheet6!$H$3,Sheet6!$H$4,IF('January 2023'!C2630=Sheet6!$I$3,Sheet6!$I$4,IF('January 2023'!C2630=Sheet6!$J$3,Sheet6!$J$4,IF('January 2023'!C2630=Sheet6!$K$3,Sheet6!$K$4,IF('January 2023'!C2630=Sheet6!$L$3,Sheet6!$L$4))))))))</f>
        <v>0.14925084221825036</v>
      </c>
      <c r="AG2630" s="74">
        <f t="shared" si="620"/>
        <v>1</v>
      </c>
      <c r="AH2630" s="71">
        <v>0.8286</v>
      </c>
      <c r="AI2630" s="72">
        <f t="shared" si="621"/>
        <v>1</v>
      </c>
      <c r="AJ2630" s="73">
        <f t="shared" si="622"/>
        <v>1</v>
      </c>
      <c r="AK2630" s="73">
        <v>0.59410548800096008</v>
      </c>
      <c r="AL2630" s="95">
        <f t="shared" si="623"/>
        <v>1</v>
      </c>
      <c r="AM2630" s="107">
        <v>0</v>
      </c>
      <c r="AN2630" s="98">
        <f t="shared" si="624"/>
        <v>0</v>
      </c>
      <c r="AO2630" s="99" t="e">
        <f>SUMIF([1]Sheet1!$AB:$AB,E2630,[1]Sheet1!$AA:$AA)</f>
        <v>#VALUE!</v>
      </c>
      <c r="AP2630" s="100">
        <f t="shared" si="625"/>
        <v>1</v>
      </c>
      <c r="AQ2630" s="97">
        <f t="shared" si="626"/>
        <v>0</v>
      </c>
      <c r="AR2630" s="100">
        <f t="shared" si="627"/>
        <v>1.93563881964702</v>
      </c>
      <c r="AS2630" s="101">
        <f t="shared" si="628"/>
        <v>-0.93563881964702</v>
      </c>
      <c r="AT2630" s="100">
        <v>0.14925084221825036</v>
      </c>
      <c r="AU2630" s="108">
        <f t="shared" si="629"/>
        <v>1</v>
      </c>
    </row>
    <row r="2631" spans="1:47" hidden="1">
      <c r="A2631" s="21">
        <v>44927</v>
      </c>
      <c r="B2631" s="23" t="s">
        <v>13</v>
      </c>
      <c r="C2631" s="23" t="s">
        <v>2186</v>
      </c>
      <c r="D2631" s="23" t="s">
        <v>3462</v>
      </c>
      <c r="E2631" s="23">
        <v>1002050596</v>
      </c>
      <c r="F2631" s="23" t="s">
        <v>15</v>
      </c>
      <c r="G2631" s="22">
        <v>1070778</v>
      </c>
      <c r="H2631" s="36" t="s">
        <v>278</v>
      </c>
      <c r="I2631" s="4" t="s">
        <v>3512</v>
      </c>
      <c r="J2631" s="4" t="s">
        <v>3512</v>
      </c>
      <c r="K2631" s="24">
        <v>3974.8999999999996</v>
      </c>
      <c r="L2631" s="24">
        <v>3974.8999999999996</v>
      </c>
      <c r="M2631" s="29">
        <v>0</v>
      </c>
      <c r="N2631" s="29">
        <v>0</v>
      </c>
      <c r="O2631" s="29">
        <v>1</v>
      </c>
      <c r="P2631" s="29">
        <v>0</v>
      </c>
      <c r="Q2631" s="29">
        <v>0</v>
      </c>
      <c r="R2631" s="28">
        <v>0</v>
      </c>
      <c r="S2631" s="28">
        <v>0</v>
      </c>
      <c r="T2631" s="28">
        <v>0</v>
      </c>
      <c r="U2631" s="28">
        <v>0</v>
      </c>
      <c r="V2631" s="29">
        <v>0</v>
      </c>
      <c r="W2631" s="29">
        <v>0</v>
      </c>
      <c r="X2631" s="32">
        <f t="shared" si="615"/>
        <v>1</v>
      </c>
      <c r="Y2631" s="33">
        <f t="shared" si="616"/>
        <v>0</v>
      </c>
      <c r="Z2631" s="33">
        <f t="shared" si="617"/>
        <v>0</v>
      </c>
      <c r="AA2631" s="33">
        <f t="shared" si="618"/>
        <v>0</v>
      </c>
      <c r="AB2631" s="5">
        <v>0</v>
      </c>
      <c r="AC2631" s="6">
        <v>0</v>
      </c>
      <c r="AD2631" s="32">
        <v>0</v>
      </c>
      <c r="AE2631" s="67">
        <f t="shared" si="619"/>
        <v>0</v>
      </c>
      <c r="AF2631" s="70">
        <f>IF(C2631=Sheet6!$E$3,Sheet6!$E$4,IF('January 2023'!C2631=Sheet6!$F$3,Sheet6!$F$4,IF('January 2023'!C2631=Sheet6!$G$3,Sheet6!$G$4,IF('January 2023'!C2631=Sheet6!$H$3,Sheet6!$H$4,IF('January 2023'!C2631=Sheet6!$I$3,Sheet6!$I$4,IF('January 2023'!C2631=Sheet6!$J$3,Sheet6!$J$4,IF('January 2023'!C2631=Sheet6!$K$3,Sheet6!$K$4,IF('January 2023'!C2631=Sheet6!$L$3,Sheet6!$L$4))))))))</f>
        <v>0.14925084221825036</v>
      </c>
      <c r="AG2631" s="74">
        <f t="shared" si="620"/>
        <v>0</v>
      </c>
      <c r="AH2631" s="71">
        <v>0.8286</v>
      </c>
      <c r="AI2631" s="72">
        <f t="shared" si="621"/>
        <v>0</v>
      </c>
      <c r="AJ2631" s="73">
        <f t="shared" si="622"/>
        <v>0</v>
      </c>
      <c r="AK2631" s="73">
        <v>0.59410548800096008</v>
      </c>
      <c r="AL2631" s="95">
        <f t="shared" si="623"/>
        <v>0</v>
      </c>
      <c r="AM2631" s="107">
        <v>0</v>
      </c>
      <c r="AN2631" s="98">
        <f t="shared" si="624"/>
        <v>3293.6021399999995</v>
      </c>
      <c r="AO2631" s="99" t="e">
        <f>SUMIF([1]Sheet1!$AB:$AB,E2631,[1]Sheet1!$AA:$AA)</f>
        <v>#VALUE!</v>
      </c>
      <c r="AP2631" s="100" t="str">
        <f t="shared" si="625"/>
        <v/>
      </c>
      <c r="AQ2631" s="97">
        <f t="shared" si="626"/>
        <v>1</v>
      </c>
      <c r="AR2631" s="100">
        <f t="shared" si="627"/>
        <v>0</v>
      </c>
      <c r="AS2631" s="101">
        <f t="shared" si="628"/>
        <v>1</v>
      </c>
      <c r="AT2631" s="100">
        <v>0.14925084221825036</v>
      </c>
      <c r="AU2631" s="108">
        <f t="shared" si="629"/>
        <v>0</v>
      </c>
    </row>
    <row r="2632" spans="1:47" hidden="1">
      <c r="A2632" s="21">
        <v>44927</v>
      </c>
      <c r="B2632" s="23" t="s">
        <v>13</v>
      </c>
      <c r="C2632" s="23" t="s">
        <v>2186</v>
      </c>
      <c r="D2632" s="23" t="s">
        <v>2229</v>
      </c>
      <c r="E2632" s="23">
        <v>1003367902</v>
      </c>
      <c r="F2632" s="23" t="s">
        <v>15</v>
      </c>
      <c r="G2632" s="23">
        <v>1079401</v>
      </c>
      <c r="H2632" s="37" t="s">
        <v>16</v>
      </c>
      <c r="I2632" s="4" t="s">
        <v>3512</v>
      </c>
      <c r="J2632" s="4" t="s">
        <v>3512</v>
      </c>
      <c r="K2632" s="24">
        <v>1422670</v>
      </c>
      <c r="L2632" s="24">
        <v>1422670</v>
      </c>
      <c r="M2632" s="29">
        <v>1</v>
      </c>
      <c r="N2632" s="29">
        <v>1</v>
      </c>
      <c r="O2632" s="29">
        <v>0</v>
      </c>
      <c r="P2632" s="29">
        <v>1422670</v>
      </c>
      <c r="Q2632" s="29">
        <v>0</v>
      </c>
      <c r="R2632" s="28">
        <v>104028257.75</v>
      </c>
      <c r="S2632" s="28">
        <v>0</v>
      </c>
      <c r="T2632" s="28">
        <v>184894410</v>
      </c>
      <c r="U2632" s="28">
        <v>0</v>
      </c>
      <c r="V2632" s="29">
        <v>1</v>
      </c>
      <c r="W2632" s="29">
        <v>0</v>
      </c>
      <c r="X2632" s="32">
        <f t="shared" si="615"/>
        <v>1</v>
      </c>
      <c r="Y2632" s="33">
        <f t="shared" si="616"/>
        <v>1422670</v>
      </c>
      <c r="Z2632" s="33">
        <f t="shared" si="617"/>
        <v>104028257.75</v>
      </c>
      <c r="AA2632" s="33">
        <f t="shared" si="618"/>
        <v>184894410</v>
      </c>
      <c r="AB2632" s="5">
        <v>1</v>
      </c>
      <c r="AC2632" s="6">
        <v>400384458.83999997</v>
      </c>
      <c r="AD2632" s="32">
        <v>0</v>
      </c>
      <c r="AE2632" s="67">
        <f t="shared" si="619"/>
        <v>1</v>
      </c>
      <c r="AF2632" s="70">
        <f>IF(C2632=Sheet6!$E$3,Sheet6!$E$4,IF('January 2023'!C2632=Sheet6!$F$3,Sheet6!$F$4,IF('January 2023'!C2632=Sheet6!$G$3,Sheet6!$G$4,IF('January 2023'!C2632=Sheet6!$H$3,Sheet6!$H$4,IF('January 2023'!C2632=Sheet6!$I$3,Sheet6!$I$4,IF('January 2023'!C2632=Sheet6!$J$3,Sheet6!$J$4,IF('January 2023'!C2632=Sheet6!$K$3,Sheet6!$K$4,IF('January 2023'!C2632=Sheet6!$L$3,Sheet6!$L$4))))))))</f>
        <v>0.14925084221825036</v>
      </c>
      <c r="AG2632" s="74">
        <f t="shared" si="620"/>
        <v>1</v>
      </c>
      <c r="AH2632" s="71">
        <v>0.8286</v>
      </c>
      <c r="AI2632" s="72">
        <f t="shared" si="621"/>
        <v>1</v>
      </c>
      <c r="AJ2632" s="73">
        <f t="shared" si="622"/>
        <v>1</v>
      </c>
      <c r="AK2632" s="73">
        <v>0.59410548800096008</v>
      </c>
      <c r="AL2632" s="95">
        <f t="shared" si="623"/>
        <v>1</v>
      </c>
      <c r="AM2632" s="107">
        <v>0</v>
      </c>
      <c r="AN2632" s="98">
        <f t="shared" si="624"/>
        <v>0</v>
      </c>
      <c r="AO2632" s="99" t="e">
        <f>SUMIF([1]Sheet1!$AB:$AB,E2632,[1]Sheet1!$AA:$AA)</f>
        <v>#VALUE!</v>
      </c>
      <c r="AP2632" s="100">
        <f t="shared" si="625"/>
        <v>1</v>
      </c>
      <c r="AQ2632" s="97">
        <f t="shared" si="626"/>
        <v>0</v>
      </c>
      <c r="AR2632" s="100">
        <f t="shared" si="627"/>
        <v>1.7773479437129187</v>
      </c>
      <c r="AS2632" s="101">
        <f t="shared" si="628"/>
        <v>-0.77734794371291871</v>
      </c>
      <c r="AT2632" s="100">
        <v>0.14925084221825036</v>
      </c>
      <c r="AU2632" s="108">
        <f t="shared" si="629"/>
        <v>1</v>
      </c>
    </row>
    <row r="2633" spans="1:47" hidden="1">
      <c r="A2633" s="21">
        <v>44927</v>
      </c>
      <c r="B2633" s="22" t="s">
        <v>13</v>
      </c>
      <c r="C2633" s="22" t="s">
        <v>2186</v>
      </c>
      <c r="D2633" s="22" t="s">
        <v>2228</v>
      </c>
      <c r="E2633" s="22">
        <v>1002049539</v>
      </c>
      <c r="F2633" s="23" t="s">
        <v>15</v>
      </c>
      <c r="G2633" s="22">
        <v>1079401</v>
      </c>
      <c r="H2633" s="36" t="s">
        <v>16</v>
      </c>
      <c r="I2633" s="4" t="s">
        <v>3512</v>
      </c>
      <c r="J2633" s="4" t="s">
        <v>3512</v>
      </c>
      <c r="K2633" s="24">
        <v>862065</v>
      </c>
      <c r="L2633" s="25">
        <v>862065</v>
      </c>
      <c r="M2633" s="26">
        <v>1</v>
      </c>
      <c r="N2633" s="26">
        <v>1</v>
      </c>
      <c r="O2633" s="26">
        <v>0</v>
      </c>
      <c r="P2633" s="26">
        <v>862065</v>
      </c>
      <c r="Q2633" s="26">
        <v>0</v>
      </c>
      <c r="R2633" s="27">
        <v>63035784.840000004</v>
      </c>
      <c r="S2633" s="27">
        <v>0</v>
      </c>
      <c r="T2633" s="28">
        <v>63035784.840000004</v>
      </c>
      <c r="U2633" s="27">
        <v>0</v>
      </c>
      <c r="V2633" s="29">
        <v>1</v>
      </c>
      <c r="W2633" s="26">
        <v>0</v>
      </c>
      <c r="X2633" s="30">
        <f t="shared" si="615"/>
        <v>1</v>
      </c>
      <c r="Y2633" s="31">
        <f t="shared" si="616"/>
        <v>862065</v>
      </c>
      <c r="Z2633" s="31">
        <f t="shared" si="617"/>
        <v>63035784.840000004</v>
      </c>
      <c r="AA2633" s="31">
        <f t="shared" si="618"/>
        <v>63035784.840000004</v>
      </c>
      <c r="AB2633" s="5">
        <v>1</v>
      </c>
      <c r="AC2633" s="6">
        <v>57807865.710000001</v>
      </c>
      <c r="AD2633" s="30">
        <v>0</v>
      </c>
      <c r="AE2633" s="67">
        <f t="shared" si="619"/>
        <v>1</v>
      </c>
      <c r="AF2633" s="70">
        <f>IF(C2633=Sheet6!$E$3,Sheet6!$E$4,IF('January 2023'!C2633=Sheet6!$F$3,Sheet6!$F$4,IF('January 2023'!C2633=Sheet6!$G$3,Sheet6!$G$4,IF('January 2023'!C2633=Sheet6!$H$3,Sheet6!$H$4,IF('January 2023'!C2633=Sheet6!$I$3,Sheet6!$I$4,IF('January 2023'!C2633=Sheet6!$J$3,Sheet6!$J$4,IF('January 2023'!C2633=Sheet6!$K$3,Sheet6!$K$4,IF('January 2023'!C2633=Sheet6!$L$3,Sheet6!$L$4))))))))</f>
        <v>0.14925084221825036</v>
      </c>
      <c r="AG2633" s="74">
        <f t="shared" si="620"/>
        <v>1</v>
      </c>
      <c r="AH2633" s="71">
        <v>0.8286</v>
      </c>
      <c r="AI2633" s="72">
        <f t="shared" si="621"/>
        <v>1</v>
      </c>
      <c r="AJ2633" s="73">
        <f t="shared" si="622"/>
        <v>1</v>
      </c>
      <c r="AK2633" s="73">
        <v>0.59410548800096008</v>
      </c>
      <c r="AL2633" s="95">
        <f t="shared" si="623"/>
        <v>1</v>
      </c>
      <c r="AM2633" s="107">
        <v>0</v>
      </c>
      <c r="AN2633" s="98">
        <f t="shared" si="624"/>
        <v>0</v>
      </c>
      <c r="AO2633" s="99" t="e">
        <f>SUMIF([1]Sheet1!$AB:$AB,E2633,[1]Sheet1!$AA:$AA)</f>
        <v>#VALUE!</v>
      </c>
      <c r="AP2633" s="100">
        <f t="shared" si="625"/>
        <v>1</v>
      </c>
      <c r="AQ2633" s="97">
        <f t="shared" si="626"/>
        <v>0</v>
      </c>
      <c r="AR2633" s="100">
        <f t="shared" si="627"/>
        <v>1</v>
      </c>
      <c r="AS2633" s="101">
        <f t="shared" si="628"/>
        <v>0</v>
      </c>
      <c r="AT2633" s="100">
        <v>0.14925084221825036</v>
      </c>
      <c r="AU2633" s="108">
        <f t="shared" si="629"/>
        <v>1</v>
      </c>
    </row>
    <row r="2634" spans="1:47" hidden="1">
      <c r="A2634" s="21">
        <v>44927</v>
      </c>
      <c r="B2634" s="22" t="s">
        <v>13</v>
      </c>
      <c r="C2634" s="22" t="s">
        <v>2186</v>
      </c>
      <c r="D2634" s="22" t="s">
        <v>2230</v>
      </c>
      <c r="E2634" s="22">
        <v>1002049555</v>
      </c>
      <c r="F2634" s="23" t="s">
        <v>15</v>
      </c>
      <c r="G2634" s="22">
        <v>1078952</v>
      </c>
      <c r="H2634" s="36" t="s">
        <v>16</v>
      </c>
      <c r="I2634" s="4" t="s">
        <v>3512</v>
      </c>
      <c r="J2634" s="4" t="s">
        <v>3512</v>
      </c>
      <c r="K2634" s="24">
        <v>300300</v>
      </c>
      <c r="L2634" s="25">
        <v>300300</v>
      </c>
      <c r="M2634" s="26">
        <v>1</v>
      </c>
      <c r="N2634" s="26">
        <v>1</v>
      </c>
      <c r="O2634" s="26">
        <v>0</v>
      </c>
      <c r="P2634" s="26">
        <v>300300</v>
      </c>
      <c r="Q2634" s="26">
        <v>0</v>
      </c>
      <c r="R2634" s="27">
        <v>21958490.59</v>
      </c>
      <c r="S2634" s="27">
        <v>0</v>
      </c>
      <c r="T2634" s="28">
        <v>21958490.59</v>
      </c>
      <c r="U2634" s="27">
        <v>0</v>
      </c>
      <c r="V2634" s="29">
        <v>1</v>
      </c>
      <c r="W2634" s="26">
        <v>0</v>
      </c>
      <c r="X2634" s="30">
        <f t="shared" si="615"/>
        <v>1</v>
      </c>
      <c r="Y2634" s="31">
        <f t="shared" si="616"/>
        <v>300300</v>
      </c>
      <c r="Z2634" s="31">
        <f t="shared" si="617"/>
        <v>21958490.59</v>
      </c>
      <c r="AA2634" s="31">
        <f t="shared" si="618"/>
        <v>21958490.59</v>
      </c>
      <c r="AB2634" s="5">
        <v>1</v>
      </c>
      <c r="AC2634" s="6">
        <v>23381980.460000001</v>
      </c>
      <c r="AD2634" s="30">
        <v>0</v>
      </c>
      <c r="AE2634" s="67">
        <f t="shared" si="619"/>
        <v>1</v>
      </c>
      <c r="AF2634" s="70">
        <f>IF(C2634=Sheet6!$E$3,Sheet6!$E$4,IF('January 2023'!C2634=Sheet6!$F$3,Sheet6!$F$4,IF('January 2023'!C2634=Sheet6!$G$3,Sheet6!$G$4,IF('January 2023'!C2634=Sheet6!$H$3,Sheet6!$H$4,IF('January 2023'!C2634=Sheet6!$I$3,Sheet6!$I$4,IF('January 2023'!C2634=Sheet6!$J$3,Sheet6!$J$4,IF('January 2023'!C2634=Sheet6!$K$3,Sheet6!$K$4,IF('January 2023'!C2634=Sheet6!$L$3,Sheet6!$L$4))))))))</f>
        <v>0.14925084221825036</v>
      </c>
      <c r="AG2634" s="74">
        <f t="shared" si="620"/>
        <v>1</v>
      </c>
      <c r="AH2634" s="71">
        <v>0.8286</v>
      </c>
      <c r="AI2634" s="72">
        <f t="shared" si="621"/>
        <v>1</v>
      </c>
      <c r="AJ2634" s="73">
        <f t="shared" si="622"/>
        <v>1</v>
      </c>
      <c r="AK2634" s="73">
        <v>0.59410548800096008</v>
      </c>
      <c r="AL2634" s="95">
        <f t="shared" si="623"/>
        <v>1</v>
      </c>
      <c r="AM2634" s="107">
        <v>0</v>
      </c>
      <c r="AN2634" s="98">
        <f t="shared" si="624"/>
        <v>0</v>
      </c>
      <c r="AO2634" s="99" t="e">
        <f>SUMIF([1]Sheet1!$AB:$AB,E2634,[1]Sheet1!$AA:$AA)</f>
        <v>#VALUE!</v>
      </c>
      <c r="AP2634" s="100">
        <f t="shared" si="625"/>
        <v>1</v>
      </c>
      <c r="AQ2634" s="97">
        <f t="shared" si="626"/>
        <v>0</v>
      </c>
      <c r="AR2634" s="100">
        <f t="shared" si="627"/>
        <v>1</v>
      </c>
      <c r="AS2634" s="101">
        <f t="shared" si="628"/>
        <v>0</v>
      </c>
      <c r="AT2634" s="100">
        <v>0.14925084221825036</v>
      </c>
      <c r="AU2634" s="108">
        <f t="shared" si="629"/>
        <v>1</v>
      </c>
    </row>
    <row r="2635" spans="1:47" hidden="1">
      <c r="A2635" s="21">
        <v>44927</v>
      </c>
      <c r="B2635" s="22" t="s">
        <v>13</v>
      </c>
      <c r="C2635" s="22" t="s">
        <v>2186</v>
      </c>
      <c r="D2635" s="22" t="s">
        <v>2234</v>
      </c>
      <c r="E2635" s="22">
        <v>1002049548</v>
      </c>
      <c r="F2635" s="23" t="s">
        <v>15</v>
      </c>
      <c r="G2635" s="22">
        <v>1079401</v>
      </c>
      <c r="H2635" s="36" t="s">
        <v>16</v>
      </c>
      <c r="I2635" s="4" t="s">
        <v>3512</v>
      </c>
      <c r="J2635" s="4" t="s">
        <v>3512</v>
      </c>
      <c r="K2635" s="24">
        <v>130650</v>
      </c>
      <c r="L2635" s="25">
        <v>130650</v>
      </c>
      <c r="M2635" s="26">
        <v>1</v>
      </c>
      <c r="N2635" s="26">
        <v>1</v>
      </c>
      <c r="O2635" s="26">
        <v>0</v>
      </c>
      <c r="P2635" s="26">
        <v>130650</v>
      </c>
      <c r="Q2635" s="26">
        <v>0</v>
      </c>
      <c r="R2635" s="27">
        <v>9553369.2800000012</v>
      </c>
      <c r="S2635" s="27">
        <v>0</v>
      </c>
      <c r="T2635" s="28">
        <v>10228882.460000001</v>
      </c>
      <c r="U2635" s="27">
        <v>0</v>
      </c>
      <c r="V2635" s="29">
        <v>1</v>
      </c>
      <c r="W2635" s="26">
        <v>0</v>
      </c>
      <c r="X2635" s="30">
        <f t="shared" si="615"/>
        <v>1</v>
      </c>
      <c r="Y2635" s="31">
        <f t="shared" si="616"/>
        <v>130650</v>
      </c>
      <c r="Z2635" s="31">
        <f t="shared" si="617"/>
        <v>9553369.2800000012</v>
      </c>
      <c r="AA2635" s="31">
        <f t="shared" si="618"/>
        <v>10228882.460000001</v>
      </c>
      <c r="AB2635" s="5">
        <v>1</v>
      </c>
      <c r="AC2635" s="6">
        <v>12006943.720000001</v>
      </c>
      <c r="AD2635" s="30">
        <v>0</v>
      </c>
      <c r="AE2635" s="67">
        <f t="shared" si="619"/>
        <v>1</v>
      </c>
      <c r="AF2635" s="70">
        <f>IF(C2635=Sheet6!$E$3,Sheet6!$E$4,IF('January 2023'!C2635=Sheet6!$F$3,Sheet6!$F$4,IF('January 2023'!C2635=Sheet6!$G$3,Sheet6!$G$4,IF('January 2023'!C2635=Sheet6!$H$3,Sheet6!$H$4,IF('January 2023'!C2635=Sheet6!$I$3,Sheet6!$I$4,IF('January 2023'!C2635=Sheet6!$J$3,Sheet6!$J$4,IF('January 2023'!C2635=Sheet6!$K$3,Sheet6!$K$4,IF('January 2023'!C2635=Sheet6!$L$3,Sheet6!$L$4))))))))</f>
        <v>0.14925084221825036</v>
      </c>
      <c r="AG2635" s="74">
        <f t="shared" si="620"/>
        <v>1</v>
      </c>
      <c r="AH2635" s="71">
        <v>0.8286</v>
      </c>
      <c r="AI2635" s="72">
        <f t="shared" si="621"/>
        <v>1</v>
      </c>
      <c r="AJ2635" s="73">
        <f t="shared" si="622"/>
        <v>1</v>
      </c>
      <c r="AK2635" s="73">
        <v>0.59410548800096008</v>
      </c>
      <c r="AL2635" s="95">
        <f t="shared" si="623"/>
        <v>1</v>
      </c>
      <c r="AM2635" s="107">
        <v>0</v>
      </c>
      <c r="AN2635" s="98">
        <f t="shared" si="624"/>
        <v>0</v>
      </c>
      <c r="AO2635" s="99" t="e">
        <f>SUMIF([1]Sheet1!$AB:$AB,E2635,[1]Sheet1!$AA:$AA)</f>
        <v>#VALUE!</v>
      </c>
      <c r="AP2635" s="100">
        <f t="shared" si="625"/>
        <v>1</v>
      </c>
      <c r="AQ2635" s="97">
        <f t="shared" si="626"/>
        <v>0</v>
      </c>
      <c r="AR2635" s="100">
        <f t="shared" si="627"/>
        <v>1.0707094178191341</v>
      </c>
      <c r="AS2635" s="101">
        <f t="shared" si="628"/>
        <v>-7.0709417819134091E-2</v>
      </c>
      <c r="AT2635" s="100">
        <v>0.14925084221825036</v>
      </c>
      <c r="AU2635" s="108">
        <f t="shared" si="629"/>
        <v>1</v>
      </c>
    </row>
    <row r="2636" spans="1:47" hidden="1">
      <c r="A2636" s="21">
        <v>44927</v>
      </c>
      <c r="B2636" s="22" t="s">
        <v>13</v>
      </c>
      <c r="C2636" s="22" t="s">
        <v>2186</v>
      </c>
      <c r="D2636" s="22" t="s">
        <v>2241</v>
      </c>
      <c r="E2636" s="22">
        <v>1002049611</v>
      </c>
      <c r="F2636" s="23" t="s">
        <v>15</v>
      </c>
      <c r="G2636" s="22">
        <v>1079405</v>
      </c>
      <c r="H2636" s="36" t="s">
        <v>16</v>
      </c>
      <c r="I2636" s="4" t="s">
        <v>3512</v>
      </c>
      <c r="J2636" s="4" t="s">
        <v>3512</v>
      </c>
      <c r="K2636" s="24">
        <v>110371</v>
      </c>
      <c r="L2636" s="25">
        <v>110371</v>
      </c>
      <c r="M2636" s="26">
        <v>1</v>
      </c>
      <c r="N2636" s="26">
        <v>1</v>
      </c>
      <c r="O2636" s="26">
        <v>0</v>
      </c>
      <c r="P2636" s="26">
        <v>110385</v>
      </c>
      <c r="Q2636" s="26">
        <v>0</v>
      </c>
      <c r="R2636" s="27">
        <v>8071555.0599999996</v>
      </c>
      <c r="S2636" s="27">
        <v>0</v>
      </c>
      <c r="T2636" s="28">
        <v>8071555.0599999996</v>
      </c>
      <c r="U2636" s="27">
        <v>0</v>
      </c>
      <c r="V2636" s="29">
        <v>1</v>
      </c>
      <c r="W2636" s="26">
        <v>0</v>
      </c>
      <c r="X2636" s="30">
        <f t="shared" si="615"/>
        <v>1</v>
      </c>
      <c r="Y2636" s="31">
        <f t="shared" si="616"/>
        <v>110385</v>
      </c>
      <c r="Z2636" s="31">
        <f t="shared" si="617"/>
        <v>8071555.0599999996</v>
      </c>
      <c r="AA2636" s="31">
        <f t="shared" si="618"/>
        <v>8071555.0599999996</v>
      </c>
      <c r="AB2636" s="5">
        <v>1</v>
      </c>
      <c r="AC2636" s="6">
        <v>7828442.0800000001</v>
      </c>
      <c r="AD2636" s="30">
        <v>0</v>
      </c>
      <c r="AE2636" s="67">
        <f t="shared" si="619"/>
        <v>1</v>
      </c>
      <c r="AF2636" s="70">
        <f>IF(C2636=Sheet6!$E$3,Sheet6!$E$4,IF('January 2023'!C2636=Sheet6!$F$3,Sheet6!$F$4,IF('January 2023'!C2636=Sheet6!$G$3,Sheet6!$G$4,IF('January 2023'!C2636=Sheet6!$H$3,Sheet6!$H$4,IF('January 2023'!C2636=Sheet6!$I$3,Sheet6!$I$4,IF('January 2023'!C2636=Sheet6!$J$3,Sheet6!$J$4,IF('January 2023'!C2636=Sheet6!$K$3,Sheet6!$K$4,IF('January 2023'!C2636=Sheet6!$L$3,Sheet6!$L$4))))))))</f>
        <v>0.14925084221825036</v>
      </c>
      <c r="AG2636" s="74">
        <f t="shared" si="620"/>
        <v>1.000126844913972</v>
      </c>
      <c r="AH2636" s="71">
        <v>0.8286</v>
      </c>
      <c r="AI2636" s="72">
        <f t="shared" si="621"/>
        <v>1</v>
      </c>
      <c r="AJ2636" s="73">
        <f t="shared" si="622"/>
        <v>1</v>
      </c>
      <c r="AK2636" s="73">
        <v>0.59410548800096008</v>
      </c>
      <c r="AL2636" s="95">
        <f t="shared" si="623"/>
        <v>1</v>
      </c>
      <c r="AM2636" s="107">
        <v>0</v>
      </c>
      <c r="AN2636" s="98">
        <f t="shared" si="624"/>
        <v>0</v>
      </c>
      <c r="AO2636" s="99" t="e">
        <f>SUMIF([1]Sheet1!$AB:$AB,E2636,[1]Sheet1!$AA:$AA)</f>
        <v>#VALUE!</v>
      </c>
      <c r="AP2636" s="100">
        <f t="shared" si="625"/>
        <v>1</v>
      </c>
      <c r="AQ2636" s="97">
        <f t="shared" si="626"/>
        <v>0</v>
      </c>
      <c r="AR2636" s="100">
        <f t="shared" si="627"/>
        <v>1</v>
      </c>
      <c r="AS2636" s="101">
        <f t="shared" si="628"/>
        <v>-1.2684491397196851E-4</v>
      </c>
      <c r="AT2636" s="100">
        <v>0.14925084221825036</v>
      </c>
      <c r="AU2636" s="108">
        <f t="shared" si="629"/>
        <v>1</v>
      </c>
    </row>
    <row r="2637" spans="1:47" hidden="1">
      <c r="A2637" s="21">
        <v>44927</v>
      </c>
      <c r="B2637" s="23" t="s">
        <v>13</v>
      </c>
      <c r="C2637" s="23" t="s">
        <v>2186</v>
      </c>
      <c r="D2637" s="23" t="s">
        <v>2262</v>
      </c>
      <c r="E2637" s="23">
        <v>1002151414</v>
      </c>
      <c r="F2637" s="23" t="s">
        <v>15</v>
      </c>
      <c r="G2637" s="23">
        <v>1079401</v>
      </c>
      <c r="H2637" s="37" t="s">
        <v>16</v>
      </c>
      <c r="I2637" s="4" t="s">
        <v>3512</v>
      </c>
      <c r="J2637" s="4" t="s">
        <v>3512</v>
      </c>
      <c r="K2637" s="24">
        <v>84100</v>
      </c>
      <c r="L2637" s="24">
        <v>84100</v>
      </c>
      <c r="M2637" s="29">
        <v>1</v>
      </c>
      <c r="N2637" s="29">
        <v>1</v>
      </c>
      <c r="O2637" s="29">
        <v>0</v>
      </c>
      <c r="P2637" s="29">
        <v>84100</v>
      </c>
      <c r="Q2637" s="29">
        <v>0</v>
      </c>
      <c r="R2637" s="28">
        <v>6149547.3200000003</v>
      </c>
      <c r="S2637" s="28">
        <v>0</v>
      </c>
      <c r="T2637" s="28">
        <v>5542110.9400000004</v>
      </c>
      <c r="U2637" s="28">
        <v>0</v>
      </c>
      <c r="V2637" s="29">
        <v>1</v>
      </c>
      <c r="W2637" s="29">
        <v>0</v>
      </c>
      <c r="X2637" s="32">
        <f t="shared" si="615"/>
        <v>1</v>
      </c>
      <c r="Y2637" s="33">
        <f t="shared" si="616"/>
        <v>84100</v>
      </c>
      <c r="Z2637" s="33">
        <f t="shared" si="617"/>
        <v>6149547.3200000003</v>
      </c>
      <c r="AA2637" s="33">
        <f t="shared" si="618"/>
        <v>5542110.9400000004</v>
      </c>
      <c r="AB2637" s="5">
        <v>1</v>
      </c>
      <c r="AC2637" s="6">
        <v>3815964.27</v>
      </c>
      <c r="AD2637" s="32">
        <v>0</v>
      </c>
      <c r="AE2637" s="67">
        <f t="shared" si="619"/>
        <v>1</v>
      </c>
      <c r="AF2637" s="70">
        <f>IF(C2637=Sheet6!$E$3,Sheet6!$E$4,IF('January 2023'!C2637=Sheet6!$F$3,Sheet6!$F$4,IF('January 2023'!C2637=Sheet6!$G$3,Sheet6!$G$4,IF('January 2023'!C2637=Sheet6!$H$3,Sheet6!$H$4,IF('January 2023'!C2637=Sheet6!$I$3,Sheet6!$I$4,IF('January 2023'!C2637=Sheet6!$J$3,Sheet6!$J$4,IF('January 2023'!C2637=Sheet6!$K$3,Sheet6!$K$4,IF('January 2023'!C2637=Sheet6!$L$3,Sheet6!$L$4))))))))</f>
        <v>0.14925084221825036</v>
      </c>
      <c r="AG2637" s="74">
        <f t="shared" si="620"/>
        <v>1</v>
      </c>
      <c r="AH2637" s="71">
        <v>0.8286</v>
      </c>
      <c r="AI2637" s="72">
        <f t="shared" si="621"/>
        <v>1</v>
      </c>
      <c r="AJ2637" s="73">
        <f t="shared" si="622"/>
        <v>1</v>
      </c>
      <c r="AK2637" s="73">
        <v>0.59410548800096008</v>
      </c>
      <c r="AL2637" s="95">
        <f t="shared" si="623"/>
        <v>1</v>
      </c>
      <c r="AM2637" s="107">
        <v>0</v>
      </c>
      <c r="AN2637" s="98">
        <f t="shared" si="624"/>
        <v>0</v>
      </c>
      <c r="AO2637" s="99" t="e">
        <f>SUMIF([1]Sheet1!$AB:$AB,E2637,[1]Sheet1!$AA:$AA)</f>
        <v>#VALUE!</v>
      </c>
      <c r="AP2637" s="100">
        <f t="shared" si="625"/>
        <v>1</v>
      </c>
      <c r="AQ2637" s="97">
        <f t="shared" si="626"/>
        <v>0</v>
      </c>
      <c r="AR2637" s="100">
        <f t="shared" si="627"/>
        <v>0.90122258625046248</v>
      </c>
      <c r="AS2637" s="101">
        <f t="shared" si="628"/>
        <v>9.8777413749537524E-2</v>
      </c>
      <c r="AT2637" s="100">
        <v>0.14925084221825036</v>
      </c>
      <c r="AU2637" s="108">
        <f t="shared" si="629"/>
        <v>1</v>
      </c>
    </row>
    <row r="2638" spans="1:47" hidden="1">
      <c r="A2638" s="21">
        <v>44927</v>
      </c>
      <c r="B2638" s="23" t="s">
        <v>13</v>
      </c>
      <c r="C2638" s="23" t="s">
        <v>2186</v>
      </c>
      <c r="D2638" s="23" t="s">
        <v>2253</v>
      </c>
      <c r="E2638" s="23">
        <v>1003206905</v>
      </c>
      <c r="F2638" s="23" t="s">
        <v>15</v>
      </c>
      <c r="G2638" s="23">
        <v>1079405</v>
      </c>
      <c r="H2638" s="37" t="s">
        <v>16</v>
      </c>
      <c r="I2638" s="4" t="s">
        <v>3512</v>
      </c>
      <c r="J2638" s="4" t="s">
        <v>3512</v>
      </c>
      <c r="K2638" s="24">
        <v>79550</v>
      </c>
      <c r="L2638" s="24">
        <v>79550</v>
      </c>
      <c r="M2638" s="29">
        <v>1</v>
      </c>
      <c r="N2638" s="29">
        <v>1</v>
      </c>
      <c r="O2638" s="29">
        <v>0</v>
      </c>
      <c r="P2638" s="29">
        <v>79550</v>
      </c>
      <c r="Q2638" s="29">
        <v>0</v>
      </c>
      <c r="R2638" s="28">
        <v>5816842.9100000001</v>
      </c>
      <c r="S2638" s="28">
        <v>0</v>
      </c>
      <c r="T2638" s="28">
        <v>5816842.9100000001</v>
      </c>
      <c r="U2638" s="28">
        <v>0</v>
      </c>
      <c r="V2638" s="29">
        <v>1</v>
      </c>
      <c r="W2638" s="29">
        <v>0</v>
      </c>
      <c r="X2638" s="32">
        <f t="shared" si="615"/>
        <v>1</v>
      </c>
      <c r="Y2638" s="33">
        <f t="shared" si="616"/>
        <v>79550</v>
      </c>
      <c r="Z2638" s="33">
        <f t="shared" si="617"/>
        <v>5816842.9100000001</v>
      </c>
      <c r="AA2638" s="33">
        <f t="shared" si="618"/>
        <v>5816842.9100000001</v>
      </c>
      <c r="AB2638" s="5">
        <v>1</v>
      </c>
      <c r="AC2638" s="6">
        <v>4031267.95</v>
      </c>
      <c r="AD2638" s="32">
        <v>0</v>
      </c>
      <c r="AE2638" s="67">
        <f t="shared" si="619"/>
        <v>1</v>
      </c>
      <c r="AF2638" s="70">
        <f>IF(C2638=Sheet6!$E$3,Sheet6!$E$4,IF('January 2023'!C2638=Sheet6!$F$3,Sheet6!$F$4,IF('January 2023'!C2638=Sheet6!$G$3,Sheet6!$G$4,IF('January 2023'!C2638=Sheet6!$H$3,Sheet6!$H$4,IF('January 2023'!C2638=Sheet6!$I$3,Sheet6!$I$4,IF('January 2023'!C2638=Sheet6!$J$3,Sheet6!$J$4,IF('January 2023'!C2638=Sheet6!$K$3,Sheet6!$K$4,IF('January 2023'!C2638=Sheet6!$L$3,Sheet6!$L$4))))))))</f>
        <v>0.14925084221825036</v>
      </c>
      <c r="AG2638" s="74">
        <f t="shared" si="620"/>
        <v>1</v>
      </c>
      <c r="AH2638" s="71">
        <v>0.8286</v>
      </c>
      <c r="AI2638" s="72">
        <f t="shared" si="621"/>
        <v>1</v>
      </c>
      <c r="AJ2638" s="73">
        <f t="shared" si="622"/>
        <v>1</v>
      </c>
      <c r="AK2638" s="73">
        <v>0.59410548800096008</v>
      </c>
      <c r="AL2638" s="95">
        <f t="shared" si="623"/>
        <v>1</v>
      </c>
      <c r="AM2638" s="107">
        <v>0</v>
      </c>
      <c r="AN2638" s="98">
        <f t="shared" si="624"/>
        <v>0</v>
      </c>
      <c r="AO2638" s="99" t="e">
        <f>SUMIF([1]Sheet1!$AB:$AB,E2638,[1]Sheet1!$AA:$AA)</f>
        <v>#VALUE!</v>
      </c>
      <c r="AP2638" s="100">
        <f t="shared" si="625"/>
        <v>1</v>
      </c>
      <c r="AQ2638" s="97">
        <f t="shared" si="626"/>
        <v>0</v>
      </c>
      <c r="AR2638" s="100">
        <f t="shared" si="627"/>
        <v>1</v>
      </c>
      <c r="AS2638" s="101">
        <f t="shared" si="628"/>
        <v>0</v>
      </c>
      <c r="AT2638" s="100">
        <v>0.14925084221825036</v>
      </c>
      <c r="AU2638" s="108">
        <f t="shared" si="629"/>
        <v>1</v>
      </c>
    </row>
    <row r="2639" spans="1:47" hidden="1">
      <c r="A2639" s="21">
        <v>44927</v>
      </c>
      <c r="B2639" s="22" t="s">
        <v>13</v>
      </c>
      <c r="C2639" s="22" t="s">
        <v>2186</v>
      </c>
      <c r="D2639" s="22" t="s">
        <v>2261</v>
      </c>
      <c r="E2639" s="22">
        <v>1002049557</v>
      </c>
      <c r="F2639" s="23" t="s">
        <v>15</v>
      </c>
      <c r="G2639" s="22">
        <v>1079405</v>
      </c>
      <c r="H2639" s="36" t="s">
        <v>16</v>
      </c>
      <c r="I2639" s="4" t="s">
        <v>3512</v>
      </c>
      <c r="J2639" s="4" t="s">
        <v>3512</v>
      </c>
      <c r="K2639" s="24">
        <v>72990</v>
      </c>
      <c r="L2639" s="25">
        <v>72990</v>
      </c>
      <c r="M2639" s="26">
        <v>1</v>
      </c>
      <c r="N2639" s="26">
        <v>1</v>
      </c>
      <c r="O2639" s="26">
        <v>0</v>
      </c>
      <c r="P2639" s="26">
        <v>72990</v>
      </c>
      <c r="Q2639" s="26">
        <v>0</v>
      </c>
      <c r="R2639" s="27">
        <v>5337163.5999999996</v>
      </c>
      <c r="S2639" s="27">
        <v>0</v>
      </c>
      <c r="T2639" s="28">
        <v>5337163.5999999996</v>
      </c>
      <c r="U2639" s="27">
        <v>0</v>
      </c>
      <c r="V2639" s="29">
        <v>1</v>
      </c>
      <c r="W2639" s="26">
        <v>0</v>
      </c>
      <c r="X2639" s="30">
        <f t="shared" si="615"/>
        <v>1</v>
      </c>
      <c r="Y2639" s="31">
        <f t="shared" si="616"/>
        <v>72990</v>
      </c>
      <c r="Z2639" s="31">
        <f t="shared" si="617"/>
        <v>5337163.5999999996</v>
      </c>
      <c r="AA2639" s="31">
        <f t="shared" si="618"/>
        <v>5337163.5999999996</v>
      </c>
      <c r="AB2639" s="5">
        <v>1</v>
      </c>
      <c r="AC2639" s="6">
        <v>6070389.5999999996</v>
      </c>
      <c r="AD2639" s="30">
        <v>0</v>
      </c>
      <c r="AE2639" s="67">
        <f t="shared" si="619"/>
        <v>1</v>
      </c>
      <c r="AF2639" s="70">
        <f>IF(C2639=Sheet6!$E$3,Sheet6!$E$4,IF('January 2023'!C2639=Sheet6!$F$3,Sheet6!$F$4,IF('January 2023'!C2639=Sheet6!$G$3,Sheet6!$G$4,IF('January 2023'!C2639=Sheet6!$H$3,Sheet6!$H$4,IF('January 2023'!C2639=Sheet6!$I$3,Sheet6!$I$4,IF('January 2023'!C2639=Sheet6!$J$3,Sheet6!$J$4,IF('January 2023'!C2639=Sheet6!$K$3,Sheet6!$K$4,IF('January 2023'!C2639=Sheet6!$L$3,Sheet6!$L$4))))))))</f>
        <v>0.14925084221825036</v>
      </c>
      <c r="AG2639" s="74">
        <f t="shared" si="620"/>
        <v>1</v>
      </c>
      <c r="AH2639" s="71">
        <v>0.8286</v>
      </c>
      <c r="AI2639" s="72">
        <f t="shared" si="621"/>
        <v>1</v>
      </c>
      <c r="AJ2639" s="73">
        <f t="shared" si="622"/>
        <v>1</v>
      </c>
      <c r="AK2639" s="73">
        <v>0.59410548800096008</v>
      </c>
      <c r="AL2639" s="95">
        <f t="shared" si="623"/>
        <v>1</v>
      </c>
      <c r="AM2639" s="107">
        <v>0</v>
      </c>
      <c r="AN2639" s="98">
        <f t="shared" si="624"/>
        <v>0</v>
      </c>
      <c r="AO2639" s="99" t="e">
        <f>SUMIF([1]Sheet1!$AB:$AB,E2639,[1]Sheet1!$AA:$AA)</f>
        <v>#VALUE!</v>
      </c>
      <c r="AP2639" s="100">
        <f t="shared" si="625"/>
        <v>1</v>
      </c>
      <c r="AQ2639" s="97">
        <f t="shared" si="626"/>
        <v>0</v>
      </c>
      <c r="AR2639" s="100">
        <f t="shared" si="627"/>
        <v>1</v>
      </c>
      <c r="AS2639" s="101">
        <f t="shared" si="628"/>
        <v>0</v>
      </c>
      <c r="AT2639" s="100">
        <v>0.14925084221825036</v>
      </c>
      <c r="AU2639" s="108">
        <f t="shared" si="629"/>
        <v>1</v>
      </c>
    </row>
    <row r="2640" spans="1:47" hidden="1">
      <c r="A2640" s="21">
        <v>44927</v>
      </c>
      <c r="B2640" s="22" t="s">
        <v>13</v>
      </c>
      <c r="C2640" s="22" t="s">
        <v>2186</v>
      </c>
      <c r="D2640" s="22" t="s">
        <v>2266</v>
      </c>
      <c r="E2640" s="22">
        <v>1002049602</v>
      </c>
      <c r="F2640" s="23" t="s">
        <v>15</v>
      </c>
      <c r="G2640" s="22">
        <v>1079401</v>
      </c>
      <c r="H2640" s="36" t="s">
        <v>16</v>
      </c>
      <c r="I2640" s="4" t="s">
        <v>3512</v>
      </c>
      <c r="J2640" s="4" t="s">
        <v>3512</v>
      </c>
      <c r="K2640" s="24">
        <v>66460</v>
      </c>
      <c r="L2640" s="25">
        <v>66460</v>
      </c>
      <c r="M2640" s="26">
        <v>1</v>
      </c>
      <c r="N2640" s="26">
        <v>1</v>
      </c>
      <c r="O2640" s="26">
        <v>0</v>
      </c>
      <c r="P2640" s="26">
        <v>66460</v>
      </c>
      <c r="Q2640" s="26">
        <v>0</v>
      </c>
      <c r="R2640" s="27">
        <v>4813630.8099999996</v>
      </c>
      <c r="S2640" s="27">
        <v>0</v>
      </c>
      <c r="T2640" s="28">
        <v>0</v>
      </c>
      <c r="U2640" s="27">
        <v>0</v>
      </c>
      <c r="V2640" s="29">
        <v>0</v>
      </c>
      <c r="W2640" s="26">
        <v>0</v>
      </c>
      <c r="X2640" s="30">
        <f t="shared" si="615"/>
        <v>1</v>
      </c>
      <c r="Y2640" s="31">
        <f t="shared" si="616"/>
        <v>66460</v>
      </c>
      <c r="Z2640" s="31">
        <f t="shared" si="617"/>
        <v>4813630.8099999996</v>
      </c>
      <c r="AA2640" s="31">
        <f t="shared" si="618"/>
        <v>0</v>
      </c>
      <c r="AB2640" s="5">
        <v>0</v>
      </c>
      <c r="AC2640" s="6">
        <v>5735367.2699999996</v>
      </c>
      <c r="AD2640" s="30">
        <v>0</v>
      </c>
      <c r="AE2640" s="67">
        <f t="shared" si="619"/>
        <v>0</v>
      </c>
      <c r="AF2640" s="70">
        <f>IF(C2640=Sheet6!$E$3,Sheet6!$E$4,IF('January 2023'!C2640=Sheet6!$F$3,Sheet6!$F$4,IF('January 2023'!C2640=Sheet6!$G$3,Sheet6!$G$4,IF('January 2023'!C2640=Sheet6!$H$3,Sheet6!$H$4,IF('January 2023'!C2640=Sheet6!$I$3,Sheet6!$I$4,IF('January 2023'!C2640=Sheet6!$J$3,Sheet6!$J$4,IF('January 2023'!C2640=Sheet6!$K$3,Sheet6!$K$4,IF('January 2023'!C2640=Sheet6!$L$3,Sheet6!$L$4))))))))</f>
        <v>0.14925084221825036</v>
      </c>
      <c r="AG2640" s="74">
        <f t="shared" si="620"/>
        <v>1</v>
      </c>
      <c r="AH2640" s="71">
        <v>0.8286</v>
      </c>
      <c r="AI2640" s="72">
        <f t="shared" si="621"/>
        <v>1</v>
      </c>
      <c r="AJ2640" s="73">
        <f t="shared" si="622"/>
        <v>0</v>
      </c>
      <c r="AK2640" s="73">
        <v>0.59410548800096008</v>
      </c>
      <c r="AL2640" s="95">
        <f t="shared" si="623"/>
        <v>0</v>
      </c>
      <c r="AM2640" s="107">
        <v>0</v>
      </c>
      <c r="AN2640" s="98">
        <f t="shared" si="624"/>
        <v>0</v>
      </c>
      <c r="AO2640" s="99" t="e">
        <f>SUMIF([1]Sheet1!$AB:$AB,E2640,[1]Sheet1!$AA:$AA)</f>
        <v>#VALUE!</v>
      </c>
      <c r="AP2640" s="100">
        <f t="shared" si="625"/>
        <v>1</v>
      </c>
      <c r="AQ2640" s="97">
        <f t="shared" si="626"/>
        <v>0</v>
      </c>
      <c r="AR2640" s="100">
        <f t="shared" si="627"/>
        <v>0</v>
      </c>
      <c r="AS2640" s="101">
        <f t="shared" si="628"/>
        <v>1</v>
      </c>
      <c r="AT2640" s="100">
        <v>0.14925084221825036</v>
      </c>
      <c r="AU2640" s="108">
        <f t="shared" si="629"/>
        <v>0</v>
      </c>
    </row>
    <row r="2641" spans="1:47" hidden="1">
      <c r="A2641" s="21">
        <v>44927</v>
      </c>
      <c r="B2641" s="23" t="s">
        <v>13</v>
      </c>
      <c r="C2641" s="23" t="s">
        <v>2186</v>
      </c>
      <c r="D2641" s="23" t="s">
        <v>2278</v>
      </c>
      <c r="E2641" s="23">
        <v>1002049622</v>
      </c>
      <c r="F2641" s="23" t="s">
        <v>15</v>
      </c>
      <c r="G2641" s="23">
        <v>1079401</v>
      </c>
      <c r="H2641" s="37" t="s">
        <v>16</v>
      </c>
      <c r="I2641" s="4" t="s">
        <v>3512</v>
      </c>
      <c r="J2641" s="4" t="s">
        <v>3512</v>
      </c>
      <c r="K2641" s="24">
        <v>56475</v>
      </c>
      <c r="L2641" s="24">
        <v>56475</v>
      </c>
      <c r="M2641" s="29">
        <v>1</v>
      </c>
      <c r="N2641" s="29">
        <v>1</v>
      </c>
      <c r="O2641" s="29">
        <v>0</v>
      </c>
      <c r="P2641" s="29">
        <v>56475</v>
      </c>
      <c r="Q2641" s="29">
        <v>0</v>
      </c>
      <c r="R2641" s="28">
        <v>4129556.3000000003</v>
      </c>
      <c r="S2641" s="28">
        <v>0</v>
      </c>
      <c r="T2641" s="28">
        <v>8545463.7300000004</v>
      </c>
      <c r="U2641" s="28">
        <v>0</v>
      </c>
      <c r="V2641" s="29">
        <v>1</v>
      </c>
      <c r="W2641" s="29">
        <v>0</v>
      </c>
      <c r="X2641" s="32">
        <f t="shared" si="615"/>
        <v>1</v>
      </c>
      <c r="Y2641" s="33">
        <f t="shared" si="616"/>
        <v>56475</v>
      </c>
      <c r="Z2641" s="33">
        <f t="shared" si="617"/>
        <v>4129556.3000000003</v>
      </c>
      <c r="AA2641" s="33">
        <f t="shared" si="618"/>
        <v>8545463.7300000004</v>
      </c>
      <c r="AB2641" s="5">
        <v>1</v>
      </c>
      <c r="AC2641" s="6">
        <v>3195922.04</v>
      </c>
      <c r="AD2641" s="32">
        <v>0</v>
      </c>
      <c r="AE2641" s="67">
        <f t="shared" si="619"/>
        <v>1</v>
      </c>
      <c r="AF2641" s="70">
        <f>IF(C2641=Sheet6!$E$3,Sheet6!$E$4,IF('January 2023'!C2641=Sheet6!$F$3,Sheet6!$F$4,IF('January 2023'!C2641=Sheet6!$G$3,Sheet6!$G$4,IF('January 2023'!C2641=Sheet6!$H$3,Sheet6!$H$4,IF('January 2023'!C2641=Sheet6!$I$3,Sheet6!$I$4,IF('January 2023'!C2641=Sheet6!$J$3,Sheet6!$J$4,IF('January 2023'!C2641=Sheet6!$K$3,Sheet6!$K$4,IF('January 2023'!C2641=Sheet6!$L$3,Sheet6!$L$4))))))))</f>
        <v>0.14925084221825036</v>
      </c>
      <c r="AG2641" s="74">
        <f t="shared" si="620"/>
        <v>1</v>
      </c>
      <c r="AH2641" s="71">
        <v>0.8286</v>
      </c>
      <c r="AI2641" s="72">
        <f t="shared" si="621"/>
        <v>1</v>
      </c>
      <c r="AJ2641" s="73">
        <f t="shared" si="622"/>
        <v>1</v>
      </c>
      <c r="AK2641" s="73">
        <v>0.59410548800096008</v>
      </c>
      <c r="AL2641" s="95">
        <f t="shared" si="623"/>
        <v>1</v>
      </c>
      <c r="AM2641" s="107">
        <v>0</v>
      </c>
      <c r="AN2641" s="98">
        <f t="shared" si="624"/>
        <v>0</v>
      </c>
      <c r="AO2641" s="99" t="e">
        <f>SUMIF([1]Sheet1!$AB:$AB,E2641,[1]Sheet1!$AA:$AA)</f>
        <v>#VALUE!</v>
      </c>
      <c r="AP2641" s="100">
        <f t="shared" si="625"/>
        <v>1</v>
      </c>
      <c r="AQ2641" s="97">
        <f t="shared" si="626"/>
        <v>0</v>
      </c>
      <c r="AR2641" s="100">
        <f t="shared" si="627"/>
        <v>2.0693418636767342</v>
      </c>
      <c r="AS2641" s="101">
        <f t="shared" si="628"/>
        <v>-1.0693418636767342</v>
      </c>
      <c r="AT2641" s="100">
        <v>0.14925084221825036</v>
      </c>
      <c r="AU2641" s="108">
        <f t="shared" si="629"/>
        <v>1</v>
      </c>
    </row>
    <row r="2642" spans="1:47" hidden="1">
      <c r="A2642" s="21">
        <v>44927</v>
      </c>
      <c r="B2642" s="22" t="s">
        <v>13</v>
      </c>
      <c r="C2642" s="22" t="s">
        <v>2186</v>
      </c>
      <c r="D2642" s="22" t="s">
        <v>2280</v>
      </c>
      <c r="E2642" s="22">
        <v>1002049639</v>
      </c>
      <c r="F2642" s="23" t="s">
        <v>15</v>
      </c>
      <c r="G2642" s="22">
        <v>1079405</v>
      </c>
      <c r="H2642" s="36" t="s">
        <v>16</v>
      </c>
      <c r="I2642" s="4" t="s">
        <v>3512</v>
      </c>
      <c r="J2642" s="4" t="s">
        <v>3512</v>
      </c>
      <c r="K2642" s="24">
        <v>51493</v>
      </c>
      <c r="L2642" s="25">
        <v>51493</v>
      </c>
      <c r="M2642" s="26">
        <v>1</v>
      </c>
      <c r="N2642" s="26">
        <v>1</v>
      </c>
      <c r="O2642" s="26">
        <v>0</v>
      </c>
      <c r="P2642" s="26">
        <v>51493</v>
      </c>
      <c r="Q2642" s="26">
        <v>0</v>
      </c>
      <c r="R2642" s="27">
        <v>3729586.09</v>
      </c>
      <c r="S2642" s="27">
        <v>0</v>
      </c>
      <c r="T2642" s="28">
        <v>8058289.3300000001</v>
      </c>
      <c r="U2642" s="27">
        <v>0</v>
      </c>
      <c r="V2642" s="29">
        <v>1</v>
      </c>
      <c r="W2642" s="26">
        <v>0</v>
      </c>
      <c r="X2642" s="30">
        <f t="shared" si="615"/>
        <v>1</v>
      </c>
      <c r="Y2642" s="31">
        <f t="shared" si="616"/>
        <v>51493</v>
      </c>
      <c r="Z2642" s="31">
        <f t="shared" si="617"/>
        <v>3729586.09</v>
      </c>
      <c r="AA2642" s="31">
        <f t="shared" si="618"/>
        <v>8058289.3300000001</v>
      </c>
      <c r="AB2642" s="5">
        <v>1</v>
      </c>
      <c r="AC2642" s="6">
        <v>4304055.41</v>
      </c>
      <c r="AD2642" s="30">
        <v>0</v>
      </c>
      <c r="AE2642" s="67">
        <f t="shared" si="619"/>
        <v>1</v>
      </c>
      <c r="AF2642" s="70">
        <f>IF(C2642=Sheet6!$E$3,Sheet6!$E$4,IF('January 2023'!C2642=Sheet6!$F$3,Sheet6!$F$4,IF('January 2023'!C2642=Sheet6!$G$3,Sheet6!$G$4,IF('January 2023'!C2642=Sheet6!$H$3,Sheet6!$H$4,IF('January 2023'!C2642=Sheet6!$I$3,Sheet6!$I$4,IF('January 2023'!C2642=Sheet6!$J$3,Sheet6!$J$4,IF('January 2023'!C2642=Sheet6!$K$3,Sheet6!$K$4,IF('January 2023'!C2642=Sheet6!$L$3,Sheet6!$L$4))))))))</f>
        <v>0.14925084221825036</v>
      </c>
      <c r="AG2642" s="74">
        <f t="shared" si="620"/>
        <v>1</v>
      </c>
      <c r="AH2642" s="71">
        <v>0.8286</v>
      </c>
      <c r="AI2642" s="72">
        <f t="shared" si="621"/>
        <v>1</v>
      </c>
      <c r="AJ2642" s="73">
        <f t="shared" si="622"/>
        <v>1</v>
      </c>
      <c r="AK2642" s="73">
        <v>0.59410548800096008</v>
      </c>
      <c r="AL2642" s="95">
        <f t="shared" si="623"/>
        <v>1</v>
      </c>
      <c r="AM2642" s="107">
        <v>0</v>
      </c>
      <c r="AN2642" s="98">
        <f t="shared" si="624"/>
        <v>0</v>
      </c>
      <c r="AO2642" s="99" t="e">
        <f>SUMIF([1]Sheet1!$AB:$AB,E2642,[1]Sheet1!$AA:$AA)</f>
        <v>#VALUE!</v>
      </c>
      <c r="AP2642" s="100">
        <f t="shared" si="625"/>
        <v>1</v>
      </c>
      <c r="AQ2642" s="97">
        <f t="shared" si="626"/>
        <v>0</v>
      </c>
      <c r="AR2642" s="100">
        <f t="shared" si="627"/>
        <v>2.1606390456051923</v>
      </c>
      <c r="AS2642" s="101">
        <f t="shared" si="628"/>
        <v>-1.1606390456051923</v>
      </c>
      <c r="AT2642" s="100">
        <v>0.14925084221825036</v>
      </c>
      <c r="AU2642" s="108">
        <f t="shared" si="629"/>
        <v>1</v>
      </c>
    </row>
    <row r="2643" spans="1:47" hidden="1">
      <c r="A2643" s="21">
        <v>44927</v>
      </c>
      <c r="B2643" s="23" t="s">
        <v>13</v>
      </c>
      <c r="C2643" s="23" t="s">
        <v>2186</v>
      </c>
      <c r="D2643" s="23" t="s">
        <v>2290</v>
      </c>
      <c r="E2643" s="23">
        <v>1002049600</v>
      </c>
      <c r="F2643" s="23" t="s">
        <v>15</v>
      </c>
      <c r="G2643" s="23">
        <v>1079405</v>
      </c>
      <c r="H2643" s="37" t="s">
        <v>16</v>
      </c>
      <c r="I2643" s="4" t="s">
        <v>3512</v>
      </c>
      <c r="J2643" s="4" t="s">
        <v>3512</v>
      </c>
      <c r="K2643" s="24">
        <v>45398</v>
      </c>
      <c r="L2643" s="24">
        <v>45398</v>
      </c>
      <c r="M2643" s="29">
        <v>1</v>
      </c>
      <c r="N2643" s="29">
        <v>1</v>
      </c>
      <c r="O2643" s="29">
        <v>0</v>
      </c>
      <c r="P2643" s="29">
        <v>45398</v>
      </c>
      <c r="Q2643" s="29">
        <v>0</v>
      </c>
      <c r="R2643" s="28">
        <v>3288131.37</v>
      </c>
      <c r="S2643" s="28">
        <v>0</v>
      </c>
      <c r="T2643" s="28">
        <v>3288131.37</v>
      </c>
      <c r="U2643" s="28">
        <v>0</v>
      </c>
      <c r="V2643" s="29">
        <v>1</v>
      </c>
      <c r="W2643" s="29">
        <v>0</v>
      </c>
      <c r="X2643" s="32">
        <f t="shared" si="615"/>
        <v>1</v>
      </c>
      <c r="Y2643" s="33">
        <f t="shared" si="616"/>
        <v>45398</v>
      </c>
      <c r="Z2643" s="33">
        <f t="shared" si="617"/>
        <v>3288131.37</v>
      </c>
      <c r="AA2643" s="33">
        <f t="shared" si="618"/>
        <v>3288131.37</v>
      </c>
      <c r="AB2643" s="5">
        <v>1</v>
      </c>
      <c r="AC2643" s="6">
        <v>3687956.44</v>
      </c>
      <c r="AD2643" s="32">
        <v>0</v>
      </c>
      <c r="AE2643" s="67">
        <f t="shared" si="619"/>
        <v>1</v>
      </c>
      <c r="AF2643" s="70">
        <f>IF(C2643=Sheet6!$E$3,Sheet6!$E$4,IF('January 2023'!C2643=Sheet6!$F$3,Sheet6!$F$4,IF('January 2023'!C2643=Sheet6!$G$3,Sheet6!$G$4,IF('January 2023'!C2643=Sheet6!$H$3,Sheet6!$H$4,IF('January 2023'!C2643=Sheet6!$I$3,Sheet6!$I$4,IF('January 2023'!C2643=Sheet6!$J$3,Sheet6!$J$4,IF('January 2023'!C2643=Sheet6!$K$3,Sheet6!$K$4,IF('January 2023'!C2643=Sheet6!$L$3,Sheet6!$L$4))))))))</f>
        <v>0.14925084221825036</v>
      </c>
      <c r="AG2643" s="74">
        <f t="shared" si="620"/>
        <v>1</v>
      </c>
      <c r="AH2643" s="71">
        <v>0.8286</v>
      </c>
      <c r="AI2643" s="72">
        <f t="shared" si="621"/>
        <v>1</v>
      </c>
      <c r="AJ2643" s="73">
        <f t="shared" si="622"/>
        <v>1</v>
      </c>
      <c r="AK2643" s="73">
        <v>0.59410548800096008</v>
      </c>
      <c r="AL2643" s="95">
        <f t="shared" si="623"/>
        <v>1</v>
      </c>
      <c r="AM2643" s="107">
        <v>0</v>
      </c>
      <c r="AN2643" s="98">
        <f t="shared" si="624"/>
        <v>0</v>
      </c>
      <c r="AO2643" s="99" t="e">
        <f>SUMIF([1]Sheet1!$AB:$AB,E2643,[1]Sheet1!$AA:$AA)</f>
        <v>#VALUE!</v>
      </c>
      <c r="AP2643" s="100">
        <f t="shared" si="625"/>
        <v>1</v>
      </c>
      <c r="AQ2643" s="97">
        <f t="shared" si="626"/>
        <v>0</v>
      </c>
      <c r="AR2643" s="100">
        <f t="shared" si="627"/>
        <v>1</v>
      </c>
      <c r="AS2643" s="101">
        <f t="shared" si="628"/>
        <v>0</v>
      </c>
      <c r="AT2643" s="100">
        <v>0.14925084221825036</v>
      </c>
      <c r="AU2643" s="108">
        <f t="shared" si="629"/>
        <v>1</v>
      </c>
    </row>
    <row r="2644" spans="1:47" hidden="1">
      <c r="A2644" s="21">
        <v>44927</v>
      </c>
      <c r="B2644" s="22" t="s">
        <v>13</v>
      </c>
      <c r="C2644" s="22" t="s">
        <v>2186</v>
      </c>
      <c r="D2644" s="22" t="s">
        <v>2257</v>
      </c>
      <c r="E2644" s="22">
        <v>1002049751</v>
      </c>
      <c r="F2644" s="23" t="s">
        <v>15</v>
      </c>
      <c r="G2644" s="22">
        <v>1079405</v>
      </c>
      <c r="H2644" s="36" t="s">
        <v>16</v>
      </c>
      <c r="I2644" s="4" t="s">
        <v>3512</v>
      </c>
      <c r="J2644" s="4" t="s">
        <v>3512</v>
      </c>
      <c r="K2644" s="24">
        <v>35600</v>
      </c>
      <c r="L2644" s="25">
        <v>35600</v>
      </c>
      <c r="M2644" s="26">
        <v>1</v>
      </c>
      <c r="N2644" s="26">
        <v>1</v>
      </c>
      <c r="O2644" s="26">
        <v>0</v>
      </c>
      <c r="P2644" s="26">
        <v>35600</v>
      </c>
      <c r="Q2644" s="26">
        <v>0</v>
      </c>
      <c r="R2644" s="27">
        <v>2578472.11</v>
      </c>
      <c r="S2644" s="27">
        <v>0</v>
      </c>
      <c r="T2644" s="28">
        <v>0</v>
      </c>
      <c r="U2644" s="27">
        <v>0</v>
      </c>
      <c r="V2644" s="29">
        <v>0</v>
      </c>
      <c r="W2644" s="26">
        <v>0</v>
      </c>
      <c r="X2644" s="30">
        <f t="shared" si="615"/>
        <v>1</v>
      </c>
      <c r="Y2644" s="31">
        <f t="shared" si="616"/>
        <v>35600</v>
      </c>
      <c r="Z2644" s="31">
        <f t="shared" si="617"/>
        <v>2578472.11</v>
      </c>
      <c r="AA2644" s="31">
        <f t="shared" si="618"/>
        <v>0</v>
      </c>
      <c r="AB2644" s="5">
        <v>0</v>
      </c>
      <c r="AC2644" s="6">
        <v>892827.29</v>
      </c>
      <c r="AD2644" s="30">
        <v>0</v>
      </c>
      <c r="AE2644" s="67">
        <f t="shared" si="619"/>
        <v>0</v>
      </c>
      <c r="AF2644" s="70">
        <f>IF(C2644=Sheet6!$E$3,Sheet6!$E$4,IF('January 2023'!C2644=Sheet6!$F$3,Sheet6!$F$4,IF('January 2023'!C2644=Sheet6!$G$3,Sheet6!$G$4,IF('January 2023'!C2644=Sheet6!$H$3,Sheet6!$H$4,IF('January 2023'!C2644=Sheet6!$I$3,Sheet6!$I$4,IF('January 2023'!C2644=Sheet6!$J$3,Sheet6!$J$4,IF('January 2023'!C2644=Sheet6!$K$3,Sheet6!$K$4,IF('January 2023'!C2644=Sheet6!$L$3,Sheet6!$L$4))))))))</f>
        <v>0.14925084221825036</v>
      </c>
      <c r="AG2644" s="74">
        <f t="shared" si="620"/>
        <v>1</v>
      </c>
      <c r="AH2644" s="71">
        <v>0.8286</v>
      </c>
      <c r="AI2644" s="72">
        <f t="shared" si="621"/>
        <v>1</v>
      </c>
      <c r="AJ2644" s="73">
        <f t="shared" si="622"/>
        <v>0</v>
      </c>
      <c r="AK2644" s="73">
        <v>0.59410548800096008</v>
      </c>
      <c r="AL2644" s="95">
        <f t="shared" si="623"/>
        <v>0</v>
      </c>
      <c r="AM2644" s="107">
        <v>0</v>
      </c>
      <c r="AN2644" s="98">
        <f t="shared" si="624"/>
        <v>0</v>
      </c>
      <c r="AO2644" s="99" t="e">
        <f>SUMIF([1]Sheet1!$AB:$AB,E2644,[1]Sheet1!$AA:$AA)</f>
        <v>#VALUE!</v>
      </c>
      <c r="AP2644" s="100">
        <f t="shared" si="625"/>
        <v>1</v>
      </c>
      <c r="AQ2644" s="97">
        <f t="shared" si="626"/>
        <v>0</v>
      </c>
      <c r="AR2644" s="100">
        <f t="shared" si="627"/>
        <v>0</v>
      </c>
      <c r="AS2644" s="101">
        <f t="shared" si="628"/>
        <v>1</v>
      </c>
      <c r="AT2644" s="100">
        <v>0.14925084221825036</v>
      </c>
      <c r="AU2644" s="108">
        <f t="shared" si="629"/>
        <v>0</v>
      </c>
    </row>
    <row r="2645" spans="1:47" hidden="1">
      <c r="A2645" s="21">
        <v>44927</v>
      </c>
      <c r="B2645" s="22" t="s">
        <v>13</v>
      </c>
      <c r="C2645" s="22" t="s">
        <v>2186</v>
      </c>
      <c r="D2645" s="22" t="s">
        <v>2360</v>
      </c>
      <c r="E2645" s="22">
        <v>1002049800</v>
      </c>
      <c r="F2645" s="23" t="s">
        <v>15</v>
      </c>
      <c r="G2645" s="22">
        <v>1079401</v>
      </c>
      <c r="H2645" s="36" t="s">
        <v>16</v>
      </c>
      <c r="I2645" s="4" t="s">
        <v>3512</v>
      </c>
      <c r="J2645" s="4" t="s">
        <v>3512</v>
      </c>
      <c r="K2645" s="24">
        <v>10305</v>
      </c>
      <c r="L2645" s="25">
        <v>10305</v>
      </c>
      <c r="M2645" s="26">
        <v>1</v>
      </c>
      <c r="N2645" s="26">
        <v>1</v>
      </c>
      <c r="O2645" s="26">
        <v>0</v>
      </c>
      <c r="P2645" s="26">
        <v>10305</v>
      </c>
      <c r="Q2645" s="26">
        <v>0</v>
      </c>
      <c r="R2645" s="27">
        <v>753520.63</v>
      </c>
      <c r="S2645" s="27">
        <v>0</v>
      </c>
      <c r="T2645" s="28">
        <v>1028260.95</v>
      </c>
      <c r="U2645" s="27">
        <v>0</v>
      </c>
      <c r="V2645" s="29">
        <v>1</v>
      </c>
      <c r="W2645" s="26">
        <v>0</v>
      </c>
      <c r="X2645" s="30">
        <f t="shared" si="615"/>
        <v>1</v>
      </c>
      <c r="Y2645" s="31">
        <f t="shared" si="616"/>
        <v>10305</v>
      </c>
      <c r="Z2645" s="31">
        <f t="shared" si="617"/>
        <v>753520.63</v>
      </c>
      <c r="AA2645" s="31">
        <f t="shared" si="618"/>
        <v>1028260.95</v>
      </c>
      <c r="AB2645" s="5">
        <v>1</v>
      </c>
      <c r="AC2645" s="6">
        <v>908973.02</v>
      </c>
      <c r="AD2645" s="30">
        <v>0</v>
      </c>
      <c r="AE2645" s="67">
        <f t="shared" si="619"/>
        <v>1</v>
      </c>
      <c r="AF2645" s="70">
        <f>IF(C2645=Sheet6!$E$3,Sheet6!$E$4,IF('January 2023'!C2645=Sheet6!$F$3,Sheet6!$F$4,IF('January 2023'!C2645=Sheet6!$G$3,Sheet6!$G$4,IF('January 2023'!C2645=Sheet6!$H$3,Sheet6!$H$4,IF('January 2023'!C2645=Sheet6!$I$3,Sheet6!$I$4,IF('January 2023'!C2645=Sheet6!$J$3,Sheet6!$J$4,IF('January 2023'!C2645=Sheet6!$K$3,Sheet6!$K$4,IF('January 2023'!C2645=Sheet6!$L$3,Sheet6!$L$4))))))))</f>
        <v>0.14925084221825036</v>
      </c>
      <c r="AG2645" s="74">
        <f t="shared" si="620"/>
        <v>1</v>
      </c>
      <c r="AH2645" s="71">
        <v>0.8286</v>
      </c>
      <c r="AI2645" s="72">
        <f t="shared" si="621"/>
        <v>1</v>
      </c>
      <c r="AJ2645" s="73">
        <f t="shared" si="622"/>
        <v>1</v>
      </c>
      <c r="AK2645" s="73">
        <v>0.59410548800096008</v>
      </c>
      <c r="AL2645" s="95">
        <f t="shared" si="623"/>
        <v>1</v>
      </c>
      <c r="AM2645" s="107">
        <v>0</v>
      </c>
      <c r="AN2645" s="98">
        <f t="shared" si="624"/>
        <v>0</v>
      </c>
      <c r="AO2645" s="99" t="e">
        <f>SUMIF([1]Sheet1!$AB:$AB,E2645,[1]Sheet1!$AA:$AA)</f>
        <v>#VALUE!</v>
      </c>
      <c r="AP2645" s="100">
        <f t="shared" si="625"/>
        <v>1</v>
      </c>
      <c r="AQ2645" s="97">
        <f t="shared" si="626"/>
        <v>0</v>
      </c>
      <c r="AR2645" s="100">
        <f t="shared" si="627"/>
        <v>1.3646088893412247</v>
      </c>
      <c r="AS2645" s="101">
        <f t="shared" si="628"/>
        <v>-0.36460888934122471</v>
      </c>
      <c r="AT2645" s="100">
        <v>0.14925084221825036</v>
      </c>
      <c r="AU2645" s="108">
        <f t="shared" si="629"/>
        <v>1</v>
      </c>
    </row>
    <row r="2646" spans="1:47" hidden="1">
      <c r="A2646" s="21">
        <v>44927</v>
      </c>
      <c r="B2646" s="22" t="s">
        <v>13</v>
      </c>
      <c r="C2646" s="22" t="s">
        <v>2186</v>
      </c>
      <c r="D2646" s="22" t="s">
        <v>2561</v>
      </c>
      <c r="E2646" s="22">
        <v>1002050537</v>
      </c>
      <c r="F2646" s="23" t="s">
        <v>15</v>
      </c>
      <c r="G2646" s="22">
        <v>1078952</v>
      </c>
      <c r="H2646" s="36" t="s">
        <v>16</v>
      </c>
      <c r="I2646" s="4" t="s">
        <v>3512</v>
      </c>
      <c r="J2646" s="4" t="s">
        <v>3512</v>
      </c>
      <c r="K2646" s="24">
        <v>2448</v>
      </c>
      <c r="L2646" s="25">
        <v>2448</v>
      </c>
      <c r="M2646" s="26">
        <v>1</v>
      </c>
      <c r="N2646" s="26">
        <v>1</v>
      </c>
      <c r="O2646" s="26">
        <v>0</v>
      </c>
      <c r="P2646" s="26">
        <v>2448</v>
      </c>
      <c r="Q2646" s="26">
        <v>0</v>
      </c>
      <c r="R2646" s="27">
        <v>177306.17</v>
      </c>
      <c r="S2646" s="27">
        <v>0</v>
      </c>
      <c r="T2646" s="28">
        <v>0</v>
      </c>
      <c r="U2646" s="27">
        <v>0</v>
      </c>
      <c r="V2646" s="29">
        <v>0</v>
      </c>
      <c r="W2646" s="26">
        <v>0</v>
      </c>
      <c r="X2646" s="30">
        <f t="shared" si="615"/>
        <v>1</v>
      </c>
      <c r="Y2646" s="31">
        <f t="shared" si="616"/>
        <v>2448</v>
      </c>
      <c r="Z2646" s="31">
        <f t="shared" si="617"/>
        <v>177306.17</v>
      </c>
      <c r="AA2646" s="31">
        <f t="shared" si="618"/>
        <v>0</v>
      </c>
      <c r="AB2646" s="5">
        <v>0</v>
      </c>
      <c r="AC2646" s="6">
        <v>214378.5</v>
      </c>
      <c r="AD2646" s="30">
        <v>0</v>
      </c>
      <c r="AE2646" s="67">
        <f t="shared" si="619"/>
        <v>0</v>
      </c>
      <c r="AF2646" s="70">
        <f>IF(C2646=Sheet6!$E$3,Sheet6!$E$4,IF('January 2023'!C2646=Sheet6!$F$3,Sheet6!$F$4,IF('January 2023'!C2646=Sheet6!$G$3,Sheet6!$G$4,IF('January 2023'!C2646=Sheet6!$H$3,Sheet6!$H$4,IF('January 2023'!C2646=Sheet6!$I$3,Sheet6!$I$4,IF('January 2023'!C2646=Sheet6!$J$3,Sheet6!$J$4,IF('January 2023'!C2646=Sheet6!$K$3,Sheet6!$K$4,IF('January 2023'!C2646=Sheet6!$L$3,Sheet6!$L$4))))))))</f>
        <v>0.14925084221825036</v>
      </c>
      <c r="AG2646" s="74">
        <f t="shared" si="620"/>
        <v>1</v>
      </c>
      <c r="AH2646" s="71">
        <v>0.8286</v>
      </c>
      <c r="AI2646" s="72">
        <f t="shared" si="621"/>
        <v>1</v>
      </c>
      <c r="AJ2646" s="73">
        <f t="shared" si="622"/>
        <v>0</v>
      </c>
      <c r="AK2646" s="73">
        <v>0.59410548800096008</v>
      </c>
      <c r="AL2646" s="95">
        <f t="shared" si="623"/>
        <v>0</v>
      </c>
      <c r="AM2646" s="107">
        <v>0</v>
      </c>
      <c r="AN2646" s="98">
        <f t="shared" si="624"/>
        <v>0</v>
      </c>
      <c r="AO2646" s="99" t="e">
        <f>SUMIF([1]Sheet1!$AB:$AB,E2646,[1]Sheet1!$AA:$AA)</f>
        <v>#VALUE!</v>
      </c>
      <c r="AP2646" s="100">
        <f t="shared" si="625"/>
        <v>1</v>
      </c>
      <c r="AQ2646" s="97">
        <f t="shared" si="626"/>
        <v>0</v>
      </c>
      <c r="AR2646" s="100">
        <f t="shared" si="627"/>
        <v>0</v>
      </c>
      <c r="AS2646" s="101">
        <f t="shared" si="628"/>
        <v>1</v>
      </c>
      <c r="AT2646" s="100">
        <v>0.14925084221825036</v>
      </c>
      <c r="AU2646" s="108">
        <f t="shared" si="629"/>
        <v>0</v>
      </c>
    </row>
    <row r="2647" spans="1:47" hidden="1">
      <c r="A2647" s="21">
        <v>44927</v>
      </c>
      <c r="B2647" s="22" t="s">
        <v>13</v>
      </c>
      <c r="C2647" s="22" t="s">
        <v>2186</v>
      </c>
      <c r="D2647" s="22" t="s">
        <v>2226</v>
      </c>
      <c r="E2647" s="22">
        <v>1002050109</v>
      </c>
      <c r="F2647" s="22" t="s">
        <v>32</v>
      </c>
      <c r="G2647" s="22">
        <v>1079568</v>
      </c>
      <c r="H2647" s="36" t="s">
        <v>16</v>
      </c>
      <c r="I2647" s="4" t="s">
        <v>3539</v>
      </c>
      <c r="J2647" s="4" t="s">
        <v>3576</v>
      </c>
      <c r="K2647" s="25" t="s">
        <v>3500</v>
      </c>
      <c r="L2647" s="25">
        <v>0</v>
      </c>
      <c r="M2647" s="26">
        <v>0</v>
      </c>
      <c r="N2647" s="26">
        <v>2</v>
      </c>
      <c r="O2647" s="26">
        <v>0</v>
      </c>
      <c r="P2647" s="26">
        <v>0</v>
      </c>
      <c r="Q2647" s="26">
        <v>0</v>
      </c>
      <c r="R2647" s="27">
        <v>0</v>
      </c>
      <c r="S2647" s="27">
        <v>0</v>
      </c>
      <c r="T2647" s="28">
        <v>0</v>
      </c>
      <c r="U2647" s="27">
        <v>0</v>
      </c>
      <c r="V2647" s="29">
        <v>0</v>
      </c>
      <c r="W2647" s="26">
        <v>0</v>
      </c>
      <c r="X2647" s="30">
        <f t="shared" si="615"/>
        <v>0</v>
      </c>
      <c r="Y2647" s="31">
        <f t="shared" si="616"/>
        <v>0</v>
      </c>
      <c r="Z2647" s="31">
        <f t="shared" si="617"/>
        <v>0</v>
      </c>
      <c r="AA2647" s="31">
        <f t="shared" si="618"/>
        <v>0</v>
      </c>
      <c r="AB2647" s="5">
        <v>0</v>
      </c>
      <c r="AC2647" s="6">
        <v>602961.96</v>
      </c>
      <c r="AD2647" s="30">
        <v>2</v>
      </c>
      <c r="AE2647" s="67" t="str">
        <f t="shared" si="619"/>
        <v/>
      </c>
      <c r="AF2647" s="70">
        <f>IF(C2647=Sheet6!$E$3,Sheet6!$E$4,IF('January 2023'!C2647=Sheet6!$F$3,Sheet6!$F$4,IF('January 2023'!C2647=Sheet6!$G$3,Sheet6!$G$4,IF('January 2023'!C2647=Sheet6!$H$3,Sheet6!$H$4,IF('January 2023'!C2647=Sheet6!$I$3,Sheet6!$I$4,IF('January 2023'!C2647=Sheet6!$J$3,Sheet6!$J$4,IF('January 2023'!C2647=Sheet6!$K$3,Sheet6!$K$4,IF('January 2023'!C2647=Sheet6!$L$3,Sheet6!$L$4))))))))</f>
        <v>0.14925084221825036</v>
      </c>
      <c r="AG2647" s="74">
        <f t="shared" si="620"/>
        <v>0</v>
      </c>
      <c r="AH2647" s="71">
        <v>0.8286</v>
      </c>
      <c r="AI2647" s="72">
        <f t="shared" si="621"/>
        <v>0</v>
      </c>
      <c r="AJ2647" s="73">
        <f t="shared" si="622"/>
        <v>0</v>
      </c>
      <c r="AK2647" s="73">
        <v>0.59410548800096008</v>
      </c>
      <c r="AL2647" s="95">
        <f t="shared" si="623"/>
        <v>0</v>
      </c>
      <c r="AM2647" s="107">
        <v>0</v>
      </c>
      <c r="AN2647" s="98">
        <f t="shared" si="624"/>
        <v>0</v>
      </c>
      <c r="AO2647" s="99" t="e">
        <f>SUMIF([1]Sheet1!$AB:$AB,E2647,[1]Sheet1!$AA:$AA)</f>
        <v>#VALUE!</v>
      </c>
      <c r="AP2647" s="100">
        <f t="shared" si="625"/>
        <v>1</v>
      </c>
      <c r="AQ2647" s="97">
        <f t="shared" si="626"/>
        <v>0</v>
      </c>
      <c r="AR2647" s="100">
        <f t="shared" si="627"/>
        <v>0</v>
      </c>
      <c r="AS2647" s="101">
        <f t="shared" si="628"/>
        <v>1</v>
      </c>
      <c r="AT2647" s="100">
        <v>0.14925084221825036</v>
      </c>
      <c r="AU2647" s="108">
        <f t="shared" si="629"/>
        <v>0</v>
      </c>
    </row>
    <row r="2648" spans="1:47" hidden="1">
      <c r="A2648" s="21">
        <v>44927</v>
      </c>
      <c r="B2648" s="23" t="s">
        <v>13</v>
      </c>
      <c r="C2648" s="23" t="s">
        <v>2186</v>
      </c>
      <c r="D2648" s="23" t="s">
        <v>2237</v>
      </c>
      <c r="E2648" s="23">
        <v>1000245522</v>
      </c>
      <c r="F2648" s="23" t="s">
        <v>32</v>
      </c>
      <c r="G2648" s="23">
        <v>1077349</v>
      </c>
      <c r="H2648" s="37" t="s">
        <v>16</v>
      </c>
      <c r="I2648" s="4" t="s">
        <v>3540</v>
      </c>
      <c r="J2648" s="4" t="s">
        <v>3577</v>
      </c>
      <c r="K2648" s="24">
        <v>134059</v>
      </c>
      <c r="L2648" s="24">
        <v>134059</v>
      </c>
      <c r="M2648" s="29">
        <v>9</v>
      </c>
      <c r="N2648" s="29">
        <v>2</v>
      </c>
      <c r="O2648" s="29">
        <v>205</v>
      </c>
      <c r="P2648" s="29">
        <v>36038</v>
      </c>
      <c r="Q2648" s="29">
        <v>59316.499999999993</v>
      </c>
      <c r="R2648" s="28">
        <v>2586126.7199999993</v>
      </c>
      <c r="S2648" s="28">
        <v>4096184.1300000004</v>
      </c>
      <c r="T2648" s="28">
        <v>2079252</v>
      </c>
      <c r="U2648" s="28">
        <v>4199700</v>
      </c>
      <c r="V2648" s="29">
        <v>7</v>
      </c>
      <c r="W2648" s="29">
        <v>116</v>
      </c>
      <c r="X2648" s="32">
        <f t="shared" si="615"/>
        <v>214</v>
      </c>
      <c r="Y2648" s="33">
        <f t="shared" si="616"/>
        <v>95354.5</v>
      </c>
      <c r="Z2648" s="33">
        <f t="shared" si="617"/>
        <v>6682310.8499999996</v>
      </c>
      <c r="AA2648" s="33">
        <f t="shared" si="618"/>
        <v>6278952</v>
      </c>
      <c r="AB2648" s="5">
        <v>123</v>
      </c>
      <c r="AC2648" s="6">
        <v>10076857.790000003</v>
      </c>
      <c r="AD2648" s="32">
        <v>38</v>
      </c>
      <c r="AE2648" s="67">
        <f t="shared" si="619"/>
        <v>0.57476635514018692</v>
      </c>
      <c r="AF2648" s="70">
        <f>IF(C2648=Sheet6!$E$3,Sheet6!$E$4,IF('January 2023'!C2648=Sheet6!$F$3,Sheet6!$F$4,IF('January 2023'!C2648=Sheet6!$G$3,Sheet6!$G$4,IF('January 2023'!C2648=Sheet6!$H$3,Sheet6!$H$4,IF('January 2023'!C2648=Sheet6!$I$3,Sheet6!$I$4,IF('January 2023'!C2648=Sheet6!$J$3,Sheet6!$J$4,IF('January 2023'!C2648=Sheet6!$K$3,Sheet6!$K$4,IF('January 2023'!C2648=Sheet6!$L$3,Sheet6!$L$4))))))))</f>
        <v>0.14925084221825036</v>
      </c>
      <c r="AG2648" s="74">
        <f t="shared" si="620"/>
        <v>0.7112875674143474</v>
      </c>
      <c r="AH2648" s="71">
        <v>0.8286</v>
      </c>
      <c r="AI2648" s="72">
        <f t="shared" si="621"/>
        <v>0</v>
      </c>
      <c r="AJ2648" s="73">
        <f t="shared" si="622"/>
        <v>0.57476635514018692</v>
      </c>
      <c r="AK2648" s="73">
        <v>0.59410548800096008</v>
      </c>
      <c r="AL2648" s="95">
        <f t="shared" si="623"/>
        <v>0</v>
      </c>
      <c r="AM2648" s="107">
        <v>0</v>
      </c>
      <c r="AN2648" s="98">
        <f t="shared" si="624"/>
        <v>15726.787400000001</v>
      </c>
      <c r="AO2648" s="99" t="e">
        <f>SUMIF([1]Sheet1!$AB:$AB,E2648,[1]Sheet1!$AA:$AA)</f>
        <v>#VALUE!</v>
      </c>
      <c r="AP2648" s="100" t="str">
        <f t="shared" si="625"/>
        <v/>
      </c>
      <c r="AQ2648" s="97">
        <f t="shared" si="626"/>
        <v>1</v>
      </c>
      <c r="AR2648" s="100">
        <f t="shared" si="627"/>
        <v>0.93963782005142737</v>
      </c>
      <c r="AS2648" s="101">
        <f t="shared" si="628"/>
        <v>0.33164730072509996</v>
      </c>
      <c r="AT2648" s="100">
        <v>0.14925084221825036</v>
      </c>
      <c r="AU2648" s="108">
        <f t="shared" si="629"/>
        <v>0</v>
      </c>
    </row>
    <row r="2649" spans="1:47" hidden="1">
      <c r="A2649" s="21">
        <v>44927</v>
      </c>
      <c r="B2649" s="22" t="s">
        <v>13</v>
      </c>
      <c r="C2649" s="22" t="s">
        <v>2186</v>
      </c>
      <c r="D2649" s="22" t="s">
        <v>2242</v>
      </c>
      <c r="E2649" s="22">
        <v>1001606912</v>
      </c>
      <c r="F2649" s="22" t="s">
        <v>32</v>
      </c>
      <c r="G2649" s="22">
        <v>1079213</v>
      </c>
      <c r="H2649" s="36" t="s">
        <v>16</v>
      </c>
      <c r="I2649" s="4" t="s">
        <v>3541</v>
      </c>
      <c r="J2649" s="4" t="s">
        <v>3578</v>
      </c>
      <c r="K2649" s="25">
        <v>106238.65000000037</v>
      </c>
      <c r="L2649" s="25">
        <v>106238.65000000037</v>
      </c>
      <c r="M2649" s="26">
        <v>12</v>
      </c>
      <c r="N2649" s="26">
        <v>3</v>
      </c>
      <c r="O2649" s="26">
        <v>226</v>
      </c>
      <c r="P2649" s="26">
        <v>17541</v>
      </c>
      <c r="Q2649" s="26">
        <v>46460.500000000022</v>
      </c>
      <c r="R2649" s="27">
        <v>1236547.8400000001</v>
      </c>
      <c r="S2649" s="27">
        <v>3173772.4900000016</v>
      </c>
      <c r="T2649" s="28">
        <v>554600</v>
      </c>
      <c r="U2649" s="27">
        <v>3740379</v>
      </c>
      <c r="V2649" s="29">
        <v>4</v>
      </c>
      <c r="W2649" s="26">
        <v>124</v>
      </c>
      <c r="X2649" s="30">
        <f t="shared" si="615"/>
        <v>238</v>
      </c>
      <c r="Y2649" s="31">
        <f t="shared" si="616"/>
        <v>64001.500000000022</v>
      </c>
      <c r="Z2649" s="31">
        <f t="shared" si="617"/>
        <v>4410320.3300000019</v>
      </c>
      <c r="AA2649" s="31">
        <f t="shared" si="618"/>
        <v>4294979</v>
      </c>
      <c r="AB2649" s="5">
        <v>128</v>
      </c>
      <c r="AC2649" s="6">
        <v>29321234.030000005</v>
      </c>
      <c r="AD2649" s="30">
        <v>16</v>
      </c>
      <c r="AE2649" s="67">
        <f t="shared" si="619"/>
        <v>0.53781512605042014</v>
      </c>
      <c r="AF2649" s="70">
        <f>IF(C2649=Sheet6!$E$3,Sheet6!$E$4,IF('January 2023'!C2649=Sheet6!$F$3,Sheet6!$F$4,IF('January 2023'!C2649=Sheet6!$G$3,Sheet6!$G$4,IF('January 2023'!C2649=Sheet6!$H$3,Sheet6!$H$4,IF('January 2023'!C2649=Sheet6!$I$3,Sheet6!$I$4,IF('January 2023'!C2649=Sheet6!$J$3,Sheet6!$J$4,IF('January 2023'!C2649=Sheet6!$K$3,Sheet6!$K$4,IF('January 2023'!C2649=Sheet6!$L$3,Sheet6!$L$4))))))))</f>
        <v>0.14925084221825036</v>
      </c>
      <c r="AG2649" s="74">
        <f t="shared" si="620"/>
        <v>0.60243141267325773</v>
      </c>
      <c r="AH2649" s="71">
        <v>0.8286</v>
      </c>
      <c r="AI2649" s="72">
        <f t="shared" si="621"/>
        <v>0</v>
      </c>
      <c r="AJ2649" s="73">
        <f t="shared" si="622"/>
        <v>0.53781512605042014</v>
      </c>
      <c r="AK2649" s="73">
        <v>0.59410548800096008</v>
      </c>
      <c r="AL2649" s="95">
        <f t="shared" si="623"/>
        <v>0</v>
      </c>
      <c r="AM2649" s="107">
        <v>1</v>
      </c>
      <c r="AN2649" s="98">
        <f t="shared" si="624"/>
        <v>24027.845390000293</v>
      </c>
      <c r="AO2649" s="99" t="e">
        <f>SUMIF([1]Sheet1!$AB:$AB,E2649,[1]Sheet1!$AA:$AA)</f>
        <v>#VALUE!</v>
      </c>
      <c r="AP2649" s="100" t="str">
        <f t="shared" si="625"/>
        <v/>
      </c>
      <c r="AQ2649" s="97">
        <f t="shared" si="626"/>
        <v>1</v>
      </c>
      <c r="AR2649" s="100">
        <f t="shared" si="627"/>
        <v>0.97384740305246675</v>
      </c>
      <c r="AS2649" s="101">
        <f t="shared" si="628"/>
        <v>0.41332373325091909</v>
      </c>
      <c r="AT2649" s="100">
        <v>0.14925084221825036</v>
      </c>
      <c r="AU2649" s="108">
        <f t="shared" si="629"/>
        <v>0</v>
      </c>
    </row>
    <row r="2650" spans="1:47" hidden="1">
      <c r="A2650" s="21">
        <v>44927</v>
      </c>
      <c r="B2650" s="22" t="s">
        <v>13</v>
      </c>
      <c r="C2650" s="22" t="s">
        <v>2186</v>
      </c>
      <c r="D2650" s="22" t="s">
        <v>2239</v>
      </c>
      <c r="E2650" s="22">
        <v>1000262234</v>
      </c>
      <c r="F2650" s="22" t="s">
        <v>32</v>
      </c>
      <c r="G2650" s="22">
        <v>1079564</v>
      </c>
      <c r="H2650" s="36" t="s">
        <v>16</v>
      </c>
      <c r="I2650" s="4" t="s">
        <v>3540</v>
      </c>
      <c r="J2650" s="4" t="s">
        <v>3577</v>
      </c>
      <c r="K2650" s="25">
        <v>102834</v>
      </c>
      <c r="L2650" s="25">
        <v>102834</v>
      </c>
      <c r="M2650" s="26">
        <v>9</v>
      </c>
      <c r="N2650" s="26">
        <v>3</v>
      </c>
      <c r="O2650" s="26">
        <v>126</v>
      </c>
      <c r="P2650" s="26">
        <v>21828</v>
      </c>
      <c r="Q2650" s="26">
        <v>44452.599999999991</v>
      </c>
      <c r="R2650" s="27">
        <v>1563787.68</v>
      </c>
      <c r="S2650" s="27">
        <v>2994273.3299999991</v>
      </c>
      <c r="T2650" s="28">
        <v>1060694.76</v>
      </c>
      <c r="U2650" s="27">
        <v>3131650</v>
      </c>
      <c r="V2650" s="29">
        <v>3</v>
      </c>
      <c r="W2650" s="26">
        <v>66</v>
      </c>
      <c r="X2650" s="30">
        <f t="shared" si="615"/>
        <v>135</v>
      </c>
      <c r="Y2650" s="31">
        <f t="shared" si="616"/>
        <v>66280.599999999991</v>
      </c>
      <c r="Z2650" s="31">
        <f t="shared" si="617"/>
        <v>4558061.0099999988</v>
      </c>
      <c r="AA2650" s="31">
        <f t="shared" si="618"/>
        <v>4192344.76</v>
      </c>
      <c r="AB2650" s="5">
        <v>69</v>
      </c>
      <c r="AC2650" s="6">
        <v>5168514.75</v>
      </c>
      <c r="AD2650" s="30">
        <v>4</v>
      </c>
      <c r="AE2650" s="67">
        <f t="shared" si="619"/>
        <v>0.51111111111111107</v>
      </c>
      <c r="AF2650" s="70">
        <f>IF(C2650=Sheet6!$E$3,Sheet6!$E$4,IF('January 2023'!C2650=Sheet6!$F$3,Sheet6!$F$4,IF('January 2023'!C2650=Sheet6!$G$3,Sheet6!$G$4,IF('January 2023'!C2650=Sheet6!$H$3,Sheet6!$H$4,IF('January 2023'!C2650=Sheet6!$I$3,Sheet6!$I$4,IF('January 2023'!C2650=Sheet6!$J$3,Sheet6!$J$4,IF('January 2023'!C2650=Sheet6!$K$3,Sheet6!$K$4,IF('January 2023'!C2650=Sheet6!$L$3,Sheet6!$L$4))))))))</f>
        <v>0.14925084221825036</v>
      </c>
      <c r="AG2650" s="74">
        <f t="shared" si="620"/>
        <v>0.64453974366454669</v>
      </c>
      <c r="AH2650" s="71">
        <v>0.8286</v>
      </c>
      <c r="AI2650" s="72">
        <f t="shared" si="621"/>
        <v>0</v>
      </c>
      <c r="AJ2650" s="73">
        <f t="shared" si="622"/>
        <v>0.51111111111111107</v>
      </c>
      <c r="AK2650" s="73">
        <v>0.59410548800096008</v>
      </c>
      <c r="AL2650" s="95">
        <f t="shared" si="623"/>
        <v>0</v>
      </c>
      <c r="AM2650" s="107">
        <v>3</v>
      </c>
      <c r="AN2650" s="98">
        <f t="shared" si="624"/>
        <v>18927.652400000006</v>
      </c>
      <c r="AO2650" s="99" t="e">
        <f>SUMIF([1]Sheet1!$AB:$AB,E2650,[1]Sheet1!$AA:$AA)</f>
        <v>#VALUE!</v>
      </c>
      <c r="AP2650" s="100" t="str">
        <f t="shared" si="625"/>
        <v/>
      </c>
      <c r="AQ2650" s="97">
        <f t="shared" si="626"/>
        <v>1</v>
      </c>
      <c r="AR2650" s="100">
        <f t="shared" si="627"/>
        <v>0.91976495066703834</v>
      </c>
      <c r="AS2650" s="101">
        <f t="shared" si="628"/>
        <v>0.40717493446543263</v>
      </c>
      <c r="AT2650" s="100">
        <v>0.14925084221825036</v>
      </c>
      <c r="AU2650" s="108">
        <f t="shared" si="629"/>
        <v>0</v>
      </c>
    </row>
    <row r="2651" spans="1:47" hidden="1">
      <c r="A2651" s="21">
        <v>44927</v>
      </c>
      <c r="B2651" s="22" t="s">
        <v>13</v>
      </c>
      <c r="C2651" s="22" t="s">
        <v>2186</v>
      </c>
      <c r="D2651" s="22" t="s">
        <v>2240</v>
      </c>
      <c r="E2651" s="22">
        <v>1000245594</v>
      </c>
      <c r="F2651" s="22" t="s">
        <v>32</v>
      </c>
      <c r="G2651" s="22">
        <v>1077349</v>
      </c>
      <c r="H2651" s="36" t="s">
        <v>16</v>
      </c>
      <c r="I2651" s="4" t="s">
        <v>3540</v>
      </c>
      <c r="J2651" s="4" t="s">
        <v>3577</v>
      </c>
      <c r="K2651" s="25">
        <v>100684.80000000075</v>
      </c>
      <c r="L2651" s="25">
        <v>100684.80000000075</v>
      </c>
      <c r="M2651" s="26">
        <v>15</v>
      </c>
      <c r="N2651" s="26">
        <v>1</v>
      </c>
      <c r="O2651" s="26">
        <v>157</v>
      </c>
      <c r="P2651" s="26">
        <v>21400</v>
      </c>
      <c r="Q2651" s="26">
        <v>43754.999999999993</v>
      </c>
      <c r="R2651" s="27">
        <v>1501841.8400000008</v>
      </c>
      <c r="S2651" s="27">
        <v>3053654.8000000003</v>
      </c>
      <c r="T2651" s="28">
        <v>823840</v>
      </c>
      <c r="U2651" s="27">
        <v>3092290</v>
      </c>
      <c r="V2651" s="29">
        <v>7</v>
      </c>
      <c r="W2651" s="26">
        <v>82</v>
      </c>
      <c r="X2651" s="30">
        <f t="shared" si="615"/>
        <v>172</v>
      </c>
      <c r="Y2651" s="31">
        <f t="shared" si="616"/>
        <v>65154.999999999993</v>
      </c>
      <c r="Z2651" s="31">
        <f t="shared" si="617"/>
        <v>4555496.6400000006</v>
      </c>
      <c r="AA2651" s="31">
        <f t="shared" si="618"/>
        <v>3916130</v>
      </c>
      <c r="AB2651" s="5">
        <v>89</v>
      </c>
      <c r="AC2651" s="6">
        <v>11563106.600000001</v>
      </c>
      <c r="AD2651" s="30">
        <v>10</v>
      </c>
      <c r="AE2651" s="67">
        <f t="shared" si="619"/>
        <v>0.51744186046511631</v>
      </c>
      <c r="AF2651" s="70">
        <f>IF(C2651=Sheet6!$E$3,Sheet6!$E$4,IF('January 2023'!C2651=Sheet6!$F$3,Sheet6!$F$4,IF('January 2023'!C2651=Sheet6!$G$3,Sheet6!$G$4,IF('January 2023'!C2651=Sheet6!$H$3,Sheet6!$H$4,IF('January 2023'!C2651=Sheet6!$I$3,Sheet6!$I$4,IF('January 2023'!C2651=Sheet6!$J$3,Sheet6!$J$4,IF('January 2023'!C2651=Sheet6!$K$3,Sheet6!$K$4,IF('January 2023'!C2651=Sheet6!$L$3,Sheet6!$L$4))))))))</f>
        <v>0.14925084221825036</v>
      </c>
      <c r="AG2651" s="74">
        <f t="shared" si="620"/>
        <v>0.64711853229086724</v>
      </c>
      <c r="AH2651" s="71">
        <v>0.8286</v>
      </c>
      <c r="AI2651" s="72">
        <f t="shared" si="621"/>
        <v>0</v>
      </c>
      <c r="AJ2651" s="73">
        <f t="shared" si="622"/>
        <v>0.51744186046511631</v>
      </c>
      <c r="AK2651" s="73">
        <v>0.59410548800096008</v>
      </c>
      <c r="AL2651" s="95">
        <f t="shared" si="623"/>
        <v>0</v>
      </c>
      <c r="AM2651" s="107">
        <v>1</v>
      </c>
      <c r="AN2651" s="98">
        <f t="shared" si="624"/>
        <v>18272.425280000629</v>
      </c>
      <c r="AO2651" s="99" t="e">
        <f>SUMIF([1]Sheet1!$AB:$AB,E2651,[1]Sheet1!$AA:$AA)</f>
        <v>#VALUE!</v>
      </c>
      <c r="AP2651" s="100" t="str">
        <f t="shared" si="625"/>
        <v/>
      </c>
      <c r="AQ2651" s="97">
        <f t="shared" si="626"/>
        <v>1</v>
      </c>
      <c r="AR2651" s="100">
        <f t="shared" si="627"/>
        <v>0.8596494102561778</v>
      </c>
      <c r="AS2651" s="101">
        <f t="shared" si="628"/>
        <v>0.44370493535031263</v>
      </c>
      <c r="AT2651" s="100">
        <v>0.14925084221825036</v>
      </c>
      <c r="AU2651" s="108">
        <f t="shared" si="629"/>
        <v>0</v>
      </c>
    </row>
    <row r="2652" spans="1:47" hidden="1">
      <c r="A2652" s="21">
        <v>44927</v>
      </c>
      <c r="B2652" s="22" t="s">
        <v>13</v>
      </c>
      <c r="C2652" s="22" t="s">
        <v>2186</v>
      </c>
      <c r="D2652" s="22" t="s">
        <v>2258</v>
      </c>
      <c r="E2652" s="22">
        <v>1000254355</v>
      </c>
      <c r="F2652" s="22" t="s">
        <v>32</v>
      </c>
      <c r="G2652" s="22">
        <v>1074349</v>
      </c>
      <c r="H2652" s="36" t="s">
        <v>16</v>
      </c>
      <c r="I2652" s="4" t="s">
        <v>3539</v>
      </c>
      <c r="J2652" s="4" t="s">
        <v>3576</v>
      </c>
      <c r="K2652" s="25">
        <v>96113.599999999627</v>
      </c>
      <c r="L2652" s="25">
        <v>96113.599999999627</v>
      </c>
      <c r="M2652" s="26">
        <v>8</v>
      </c>
      <c r="N2652" s="26">
        <v>1</v>
      </c>
      <c r="O2652" s="26">
        <v>392</v>
      </c>
      <c r="P2652" s="26">
        <v>12561</v>
      </c>
      <c r="Q2652" s="26">
        <v>54956.599999999991</v>
      </c>
      <c r="R2652" s="27">
        <v>892588.2200000002</v>
      </c>
      <c r="S2652" s="27">
        <v>3847066.62</v>
      </c>
      <c r="T2652" s="28">
        <v>454000</v>
      </c>
      <c r="U2652" s="27">
        <v>3944580</v>
      </c>
      <c r="V2652" s="29">
        <v>3</v>
      </c>
      <c r="W2652" s="26">
        <v>195</v>
      </c>
      <c r="X2652" s="30">
        <f t="shared" si="615"/>
        <v>400</v>
      </c>
      <c r="Y2652" s="31">
        <f t="shared" si="616"/>
        <v>67517.599999999991</v>
      </c>
      <c r="Z2652" s="31">
        <f t="shared" si="617"/>
        <v>4739654.84</v>
      </c>
      <c r="AA2652" s="31">
        <f t="shared" si="618"/>
        <v>4398580</v>
      </c>
      <c r="AB2652" s="5">
        <v>198</v>
      </c>
      <c r="AC2652" s="6">
        <v>9372227.0099999998</v>
      </c>
      <c r="AD2652" s="30">
        <v>15</v>
      </c>
      <c r="AE2652" s="67">
        <f t="shared" si="619"/>
        <v>0.495</v>
      </c>
      <c r="AF2652" s="70">
        <f>IF(C2652=Sheet6!$E$3,Sheet6!$E$4,IF('January 2023'!C2652=Sheet6!$F$3,Sheet6!$F$4,IF('January 2023'!C2652=Sheet6!$G$3,Sheet6!$G$4,IF('January 2023'!C2652=Sheet6!$H$3,Sheet6!$H$4,IF('January 2023'!C2652=Sheet6!$I$3,Sheet6!$I$4,IF('January 2023'!C2652=Sheet6!$J$3,Sheet6!$J$4,IF('January 2023'!C2652=Sheet6!$K$3,Sheet6!$K$4,IF('January 2023'!C2652=Sheet6!$L$3,Sheet6!$L$4))))))))</f>
        <v>0.14925084221825036</v>
      </c>
      <c r="AG2652" s="74">
        <f t="shared" si="620"/>
        <v>0.7024770688019204</v>
      </c>
      <c r="AH2652" s="71">
        <v>0.8286</v>
      </c>
      <c r="AI2652" s="72">
        <f t="shared" si="621"/>
        <v>0</v>
      </c>
      <c r="AJ2652" s="73">
        <f t="shared" si="622"/>
        <v>0.495</v>
      </c>
      <c r="AK2652" s="73">
        <v>0.59410548800096008</v>
      </c>
      <c r="AL2652" s="95">
        <f t="shared" si="623"/>
        <v>0</v>
      </c>
      <c r="AM2652" s="107">
        <v>0</v>
      </c>
      <c r="AN2652" s="98">
        <f t="shared" si="624"/>
        <v>12122.128959999696</v>
      </c>
      <c r="AO2652" s="99" t="e">
        <f>SUMIF([1]Sheet1!$AB:$AB,E2652,[1]Sheet1!$AA:$AA)</f>
        <v>#VALUE!</v>
      </c>
      <c r="AP2652" s="100" t="str">
        <f t="shared" si="625"/>
        <v/>
      </c>
      <c r="AQ2652" s="97">
        <f t="shared" si="626"/>
        <v>1</v>
      </c>
      <c r="AR2652" s="100">
        <f t="shared" si="627"/>
        <v>0.92803804253391586</v>
      </c>
      <c r="AS2652" s="101">
        <f t="shared" si="628"/>
        <v>0.34807455614410288</v>
      </c>
      <c r="AT2652" s="100">
        <v>0.14925084221825036</v>
      </c>
      <c r="AU2652" s="108">
        <f t="shared" si="629"/>
        <v>0</v>
      </c>
    </row>
    <row r="2653" spans="1:47" hidden="1">
      <c r="A2653" s="21">
        <v>44927</v>
      </c>
      <c r="B2653" s="22" t="s">
        <v>13</v>
      </c>
      <c r="C2653" s="22" t="s">
        <v>2186</v>
      </c>
      <c r="D2653" s="22" t="s">
        <v>2255</v>
      </c>
      <c r="E2653" s="22">
        <v>1000229751</v>
      </c>
      <c r="F2653" s="22" t="s">
        <v>32</v>
      </c>
      <c r="G2653" s="22">
        <v>1074349</v>
      </c>
      <c r="H2653" s="36" t="s">
        <v>16</v>
      </c>
      <c r="I2653" s="4" t="s">
        <v>3539</v>
      </c>
      <c r="J2653" s="4" t="s">
        <v>3576</v>
      </c>
      <c r="K2653" s="25">
        <v>91499.200000000186</v>
      </c>
      <c r="L2653" s="25">
        <v>91499.200000000186</v>
      </c>
      <c r="M2653" s="26">
        <v>5</v>
      </c>
      <c r="N2653" s="26">
        <v>2</v>
      </c>
      <c r="O2653" s="26">
        <v>203</v>
      </c>
      <c r="P2653" s="26">
        <v>4878</v>
      </c>
      <c r="Q2653" s="26">
        <v>36010.199999999997</v>
      </c>
      <c r="R2653" s="27">
        <v>341953.07</v>
      </c>
      <c r="S2653" s="27">
        <v>2483638.0999999987</v>
      </c>
      <c r="T2653" s="28">
        <v>204250</v>
      </c>
      <c r="U2653" s="27">
        <v>2640950.4900000002</v>
      </c>
      <c r="V2653" s="29">
        <v>4</v>
      </c>
      <c r="W2653" s="26">
        <v>122</v>
      </c>
      <c r="X2653" s="30">
        <f t="shared" si="615"/>
        <v>208</v>
      </c>
      <c r="Y2653" s="31">
        <f t="shared" si="616"/>
        <v>40888.199999999997</v>
      </c>
      <c r="Z2653" s="31">
        <f t="shared" si="617"/>
        <v>2825591.1699999985</v>
      </c>
      <c r="AA2653" s="31">
        <f t="shared" si="618"/>
        <v>2845200.49</v>
      </c>
      <c r="AB2653" s="5">
        <v>126</v>
      </c>
      <c r="AC2653" s="6">
        <v>4533310.7299999995</v>
      </c>
      <c r="AD2653" s="30">
        <v>4</v>
      </c>
      <c r="AE2653" s="67">
        <f t="shared" si="619"/>
        <v>0.60576923076923073</v>
      </c>
      <c r="AF2653" s="70">
        <f>IF(C2653=Sheet6!$E$3,Sheet6!$E$4,IF('January 2023'!C2653=Sheet6!$F$3,Sheet6!$F$4,IF('January 2023'!C2653=Sheet6!$G$3,Sheet6!$G$4,IF('January 2023'!C2653=Sheet6!$H$3,Sheet6!$H$4,IF('January 2023'!C2653=Sheet6!$I$3,Sheet6!$I$4,IF('January 2023'!C2653=Sheet6!$J$3,Sheet6!$J$4,IF('January 2023'!C2653=Sheet6!$K$3,Sheet6!$K$4,IF('January 2023'!C2653=Sheet6!$L$3,Sheet6!$L$4))))))))</f>
        <v>0.14925084221825036</v>
      </c>
      <c r="AG2653" s="74">
        <f t="shared" si="620"/>
        <v>0.44686948082606093</v>
      </c>
      <c r="AH2653" s="71">
        <v>0.8286</v>
      </c>
      <c r="AI2653" s="72">
        <f t="shared" si="621"/>
        <v>0</v>
      </c>
      <c r="AJ2653" s="73">
        <f t="shared" si="622"/>
        <v>0.60576923076923073</v>
      </c>
      <c r="AK2653" s="73">
        <v>0.59410548800096008</v>
      </c>
      <c r="AL2653" s="95">
        <f t="shared" si="623"/>
        <v>1</v>
      </c>
      <c r="AM2653" s="107">
        <v>0</v>
      </c>
      <c r="AN2653" s="98">
        <f t="shared" si="624"/>
        <v>34928.037120000154</v>
      </c>
      <c r="AO2653" s="99" t="e">
        <f>SUMIF([1]Sheet1!$AB:$AB,E2653,[1]Sheet1!$AA:$AA)</f>
        <v>#VALUE!</v>
      </c>
      <c r="AP2653" s="100" t="str">
        <f t="shared" si="625"/>
        <v/>
      </c>
      <c r="AQ2653" s="97">
        <f t="shared" si="626"/>
        <v>1</v>
      </c>
      <c r="AR2653" s="100">
        <f t="shared" si="627"/>
        <v>1.0069398999431336</v>
      </c>
      <c r="AS2653" s="101">
        <f t="shared" si="628"/>
        <v>0.55002928968936615</v>
      </c>
      <c r="AT2653" s="100">
        <v>0.14925084221825036</v>
      </c>
      <c r="AU2653" s="108">
        <f t="shared" si="629"/>
        <v>0</v>
      </c>
    </row>
    <row r="2654" spans="1:47" hidden="1">
      <c r="A2654" s="21">
        <v>44927</v>
      </c>
      <c r="B2654" s="23" t="s">
        <v>13</v>
      </c>
      <c r="C2654" s="23" t="s">
        <v>2186</v>
      </c>
      <c r="D2654" s="23" t="s">
        <v>2245</v>
      </c>
      <c r="E2654" s="23">
        <v>1000245788</v>
      </c>
      <c r="F2654" s="23" t="s">
        <v>32</v>
      </c>
      <c r="G2654" s="23">
        <v>1077349</v>
      </c>
      <c r="H2654" s="37" t="s">
        <v>16</v>
      </c>
      <c r="I2654" s="4" t="s">
        <v>3540</v>
      </c>
      <c r="J2654" s="4" t="s">
        <v>3577</v>
      </c>
      <c r="K2654" s="24">
        <v>91053</v>
      </c>
      <c r="L2654" s="24">
        <v>91053</v>
      </c>
      <c r="M2654" s="29">
        <v>20</v>
      </c>
      <c r="N2654" s="29">
        <v>1</v>
      </c>
      <c r="O2654" s="29">
        <v>241</v>
      </c>
      <c r="P2654" s="29">
        <v>38874</v>
      </c>
      <c r="Q2654" s="29">
        <v>29209.700000000004</v>
      </c>
      <c r="R2654" s="28">
        <v>2753712.1700000004</v>
      </c>
      <c r="S2654" s="28">
        <v>2035306.5799999998</v>
      </c>
      <c r="T2654" s="28">
        <v>1115680</v>
      </c>
      <c r="U2654" s="28">
        <v>2255585</v>
      </c>
      <c r="V2654" s="29">
        <v>8</v>
      </c>
      <c r="W2654" s="29">
        <v>93</v>
      </c>
      <c r="X2654" s="32">
        <f t="shared" si="615"/>
        <v>261</v>
      </c>
      <c r="Y2654" s="33">
        <f t="shared" si="616"/>
        <v>68083.700000000012</v>
      </c>
      <c r="Z2654" s="33">
        <f t="shared" si="617"/>
        <v>4789018.75</v>
      </c>
      <c r="AA2654" s="33">
        <f t="shared" si="618"/>
        <v>3371265</v>
      </c>
      <c r="AB2654" s="5">
        <v>101</v>
      </c>
      <c r="AC2654" s="6">
        <v>16985743.559999999</v>
      </c>
      <c r="AD2654" s="32">
        <v>20</v>
      </c>
      <c r="AE2654" s="67">
        <f t="shared" si="619"/>
        <v>0.38697318007662834</v>
      </c>
      <c r="AF2654" s="70">
        <f>IF(C2654=Sheet6!$E$3,Sheet6!$E$4,IF('January 2023'!C2654=Sheet6!$F$3,Sheet6!$F$4,IF('January 2023'!C2654=Sheet6!$G$3,Sheet6!$G$4,IF('January 2023'!C2654=Sheet6!$H$3,Sheet6!$H$4,IF('January 2023'!C2654=Sheet6!$I$3,Sheet6!$I$4,IF('January 2023'!C2654=Sheet6!$J$3,Sheet6!$J$4,IF('January 2023'!C2654=Sheet6!$K$3,Sheet6!$K$4,IF('January 2023'!C2654=Sheet6!$L$3,Sheet6!$L$4))))))))</f>
        <v>0.14925084221825036</v>
      </c>
      <c r="AG2654" s="74">
        <f t="shared" si="620"/>
        <v>0.74773703227790422</v>
      </c>
      <c r="AH2654" s="71">
        <v>0.8286</v>
      </c>
      <c r="AI2654" s="72">
        <f t="shared" si="621"/>
        <v>0</v>
      </c>
      <c r="AJ2654" s="73">
        <f t="shared" si="622"/>
        <v>0.38697318007662834</v>
      </c>
      <c r="AK2654" s="73">
        <v>0.59410548800096008</v>
      </c>
      <c r="AL2654" s="95">
        <f t="shared" si="623"/>
        <v>0</v>
      </c>
      <c r="AM2654" s="107">
        <v>1</v>
      </c>
      <c r="AN2654" s="98">
        <f t="shared" si="624"/>
        <v>7362.8157999999821</v>
      </c>
      <c r="AO2654" s="99" t="e">
        <f>SUMIF([1]Sheet1!$AB:$AB,E2654,[1]Sheet1!$AA:$AA)</f>
        <v>#VALUE!</v>
      </c>
      <c r="AP2654" s="100" t="str">
        <f t="shared" si="625"/>
        <v/>
      </c>
      <c r="AQ2654" s="97">
        <f t="shared" si="626"/>
        <v>1</v>
      </c>
      <c r="AR2654" s="100">
        <f t="shared" si="627"/>
        <v>0.70395736078502513</v>
      </c>
      <c r="AS2654" s="101">
        <f t="shared" si="628"/>
        <v>0.47362501219641939</v>
      </c>
      <c r="AT2654" s="100">
        <v>0.14925084221825036</v>
      </c>
      <c r="AU2654" s="108">
        <f t="shared" si="629"/>
        <v>0</v>
      </c>
    </row>
    <row r="2655" spans="1:47" hidden="1">
      <c r="A2655" s="21">
        <v>44927</v>
      </c>
      <c r="B2655" s="22" t="s">
        <v>13</v>
      </c>
      <c r="C2655" s="22" t="s">
        <v>2186</v>
      </c>
      <c r="D2655" s="22" t="s">
        <v>2252</v>
      </c>
      <c r="E2655" s="22">
        <v>1000204574</v>
      </c>
      <c r="F2655" s="22" t="s">
        <v>32</v>
      </c>
      <c r="G2655" s="22">
        <v>1074349</v>
      </c>
      <c r="H2655" s="36" t="s">
        <v>16</v>
      </c>
      <c r="I2655" s="4" t="s">
        <v>3540</v>
      </c>
      <c r="J2655" s="4" t="s">
        <v>3577</v>
      </c>
      <c r="K2655" s="25">
        <v>88303.879999999888</v>
      </c>
      <c r="L2655" s="25">
        <v>88303.879999999888</v>
      </c>
      <c r="M2655" s="26">
        <v>16</v>
      </c>
      <c r="N2655" s="26">
        <v>0</v>
      </c>
      <c r="O2655" s="26">
        <v>275</v>
      </c>
      <c r="P2655" s="26">
        <v>19200</v>
      </c>
      <c r="Q2655" s="26">
        <v>41662.30000000001</v>
      </c>
      <c r="R2655" s="27">
        <v>1335621.1200000006</v>
      </c>
      <c r="S2655" s="27">
        <v>2930188.35</v>
      </c>
      <c r="T2655" s="28">
        <v>115000</v>
      </c>
      <c r="U2655" s="27">
        <v>3144451</v>
      </c>
      <c r="V2655" s="29">
        <v>2</v>
      </c>
      <c r="W2655" s="26">
        <v>163</v>
      </c>
      <c r="X2655" s="30">
        <f t="shared" si="615"/>
        <v>291</v>
      </c>
      <c r="Y2655" s="31">
        <f t="shared" si="616"/>
        <v>60862.30000000001</v>
      </c>
      <c r="Z2655" s="31">
        <f t="shared" si="617"/>
        <v>4265809.4700000007</v>
      </c>
      <c r="AA2655" s="31">
        <f t="shared" si="618"/>
        <v>3259451</v>
      </c>
      <c r="AB2655" s="5">
        <v>165</v>
      </c>
      <c r="AC2655" s="6">
        <v>26272089.910000004</v>
      </c>
      <c r="AD2655" s="30">
        <v>4</v>
      </c>
      <c r="AE2655" s="67">
        <f t="shared" si="619"/>
        <v>0.5670103092783505</v>
      </c>
      <c r="AF2655" s="70">
        <f>IF(C2655=Sheet6!$E$3,Sheet6!$E$4,IF('January 2023'!C2655=Sheet6!$F$3,Sheet6!$F$4,IF('January 2023'!C2655=Sheet6!$G$3,Sheet6!$G$4,IF('January 2023'!C2655=Sheet6!$H$3,Sheet6!$H$4,IF('January 2023'!C2655=Sheet6!$I$3,Sheet6!$I$4,IF('January 2023'!C2655=Sheet6!$J$3,Sheet6!$J$4,IF('January 2023'!C2655=Sheet6!$K$3,Sheet6!$K$4,IF('January 2023'!C2655=Sheet6!$L$3,Sheet6!$L$4))))))))</f>
        <v>0.14925084221825036</v>
      </c>
      <c r="AG2655" s="74">
        <f t="shared" si="620"/>
        <v>0.68923698483011264</v>
      </c>
      <c r="AH2655" s="71">
        <v>0.8286</v>
      </c>
      <c r="AI2655" s="72">
        <f t="shared" si="621"/>
        <v>0</v>
      </c>
      <c r="AJ2655" s="73">
        <f t="shared" si="622"/>
        <v>0.5670103092783505</v>
      </c>
      <c r="AK2655" s="73">
        <v>0.59410548800096008</v>
      </c>
      <c r="AL2655" s="95">
        <f t="shared" si="623"/>
        <v>0</v>
      </c>
      <c r="AM2655" s="107">
        <v>0</v>
      </c>
      <c r="AN2655" s="98">
        <f t="shared" si="624"/>
        <v>12306.294967999893</v>
      </c>
      <c r="AO2655" s="99" t="e">
        <f>SUMIF([1]Sheet1!$AB:$AB,E2655,[1]Sheet1!$AA:$AA)</f>
        <v>#VALUE!</v>
      </c>
      <c r="AP2655" s="100" t="str">
        <f t="shared" si="625"/>
        <v/>
      </c>
      <c r="AQ2655" s="97">
        <f t="shared" si="626"/>
        <v>1</v>
      </c>
      <c r="AR2655" s="100">
        <f t="shared" si="627"/>
        <v>0.76408733744969615</v>
      </c>
      <c r="AS2655" s="101">
        <f t="shared" si="628"/>
        <v>0.47336274738930262</v>
      </c>
      <c r="AT2655" s="100">
        <v>0.14925084221825036</v>
      </c>
      <c r="AU2655" s="108">
        <f t="shared" si="629"/>
        <v>0</v>
      </c>
    </row>
    <row r="2656" spans="1:47" hidden="1">
      <c r="A2656" s="21">
        <v>44927</v>
      </c>
      <c r="B2656" s="23" t="s">
        <v>13</v>
      </c>
      <c r="C2656" s="23" t="s">
        <v>2186</v>
      </c>
      <c r="D2656" s="23" t="s">
        <v>2248</v>
      </c>
      <c r="E2656" s="23">
        <v>1000231595</v>
      </c>
      <c r="F2656" s="23" t="s">
        <v>32</v>
      </c>
      <c r="G2656" s="23">
        <v>1077349</v>
      </c>
      <c r="H2656" s="37" t="s">
        <v>16</v>
      </c>
      <c r="I2656" s="4" t="s">
        <v>3540</v>
      </c>
      <c r="J2656" s="4" t="s">
        <v>3577</v>
      </c>
      <c r="K2656" s="24">
        <v>86763.210000000079</v>
      </c>
      <c r="L2656" s="24">
        <v>86763.210000000079</v>
      </c>
      <c r="M2656" s="29">
        <v>45</v>
      </c>
      <c r="N2656" s="29">
        <v>5</v>
      </c>
      <c r="O2656" s="29">
        <v>120</v>
      </c>
      <c r="P2656" s="29">
        <v>71743</v>
      </c>
      <c r="Q2656" s="29">
        <v>19230.7</v>
      </c>
      <c r="R2656" s="28">
        <v>5063089.6199999973</v>
      </c>
      <c r="S2656" s="28">
        <v>1317018.1599999997</v>
      </c>
      <c r="T2656" s="28">
        <v>3650583.64</v>
      </c>
      <c r="U2656" s="28">
        <v>1591200</v>
      </c>
      <c r="V2656" s="29">
        <v>13</v>
      </c>
      <c r="W2656" s="29">
        <v>49</v>
      </c>
      <c r="X2656" s="32">
        <f t="shared" si="615"/>
        <v>165</v>
      </c>
      <c r="Y2656" s="33">
        <f t="shared" si="616"/>
        <v>90973.7</v>
      </c>
      <c r="Z2656" s="33">
        <f t="shared" si="617"/>
        <v>6380107.7799999975</v>
      </c>
      <c r="AA2656" s="33">
        <f t="shared" si="618"/>
        <v>5241783.6400000006</v>
      </c>
      <c r="AB2656" s="5">
        <v>62</v>
      </c>
      <c r="AC2656" s="6">
        <v>19382580.189999998</v>
      </c>
      <c r="AD2656" s="32">
        <v>25</v>
      </c>
      <c r="AE2656" s="67">
        <f t="shared" si="619"/>
        <v>0.37575757575757573</v>
      </c>
      <c r="AF2656" s="70">
        <f>IF(C2656=Sheet6!$E$3,Sheet6!$E$4,IF('January 2023'!C2656=Sheet6!$F$3,Sheet6!$F$4,IF('January 2023'!C2656=Sheet6!$G$3,Sheet6!$G$4,IF('January 2023'!C2656=Sheet6!$H$3,Sheet6!$H$4,IF('January 2023'!C2656=Sheet6!$I$3,Sheet6!$I$4,IF('January 2023'!C2656=Sheet6!$J$3,Sheet6!$J$4,IF('January 2023'!C2656=Sheet6!$K$3,Sheet6!$K$4,IF('January 2023'!C2656=Sheet6!$L$3,Sheet6!$L$4))))))))</f>
        <v>0.14925084221825036</v>
      </c>
      <c r="AG2656" s="74">
        <f t="shared" si="620"/>
        <v>1.0485285180204826</v>
      </c>
      <c r="AH2656" s="71">
        <v>0.8286</v>
      </c>
      <c r="AI2656" s="72">
        <f t="shared" si="621"/>
        <v>1</v>
      </c>
      <c r="AJ2656" s="73">
        <f t="shared" si="622"/>
        <v>0.37575757575757573</v>
      </c>
      <c r="AK2656" s="73">
        <v>0.59410548800096008</v>
      </c>
      <c r="AL2656" s="95">
        <f t="shared" si="623"/>
        <v>0</v>
      </c>
      <c r="AM2656" s="107">
        <v>0</v>
      </c>
      <c r="AN2656" s="98">
        <f t="shared" si="624"/>
        <v>0</v>
      </c>
      <c r="AO2656" s="99" t="e">
        <f>SUMIF([1]Sheet1!$AB:$AB,E2656,[1]Sheet1!$AA:$AA)</f>
        <v>#VALUE!</v>
      </c>
      <c r="AP2656" s="100">
        <f t="shared" si="625"/>
        <v>1</v>
      </c>
      <c r="AQ2656" s="97">
        <f t="shared" si="626"/>
        <v>0</v>
      </c>
      <c r="AR2656" s="100">
        <f t="shared" si="627"/>
        <v>0.82158230248580577</v>
      </c>
      <c r="AS2656" s="101">
        <f t="shared" si="628"/>
        <v>0.13854752594270214</v>
      </c>
      <c r="AT2656" s="100">
        <v>0.14925084221825036</v>
      </c>
      <c r="AU2656" s="108">
        <f t="shared" si="629"/>
        <v>1</v>
      </c>
    </row>
    <row r="2657" spans="1:47" hidden="1">
      <c r="A2657" s="21">
        <v>44927</v>
      </c>
      <c r="B2657" s="22" t="s">
        <v>13</v>
      </c>
      <c r="C2657" s="22" t="s">
        <v>2186</v>
      </c>
      <c r="D2657" s="22" t="s">
        <v>2249</v>
      </c>
      <c r="E2657" s="22">
        <v>1000264289</v>
      </c>
      <c r="F2657" s="22" t="s">
        <v>32</v>
      </c>
      <c r="G2657" s="22">
        <v>1079564</v>
      </c>
      <c r="H2657" s="36" t="s">
        <v>16</v>
      </c>
      <c r="I2657" s="4" t="s">
        <v>3540</v>
      </c>
      <c r="J2657" s="4" t="s">
        <v>3577</v>
      </c>
      <c r="K2657" s="25">
        <v>83131.580000000075</v>
      </c>
      <c r="L2657" s="25">
        <v>83131.580000000075</v>
      </c>
      <c r="M2657" s="26">
        <v>17</v>
      </c>
      <c r="N2657" s="26">
        <v>2</v>
      </c>
      <c r="O2657" s="26">
        <v>112</v>
      </c>
      <c r="P2657" s="26">
        <v>37750</v>
      </c>
      <c r="Q2657" s="26">
        <v>30998.9</v>
      </c>
      <c r="R2657" s="27">
        <v>2689494.34</v>
      </c>
      <c r="S2657" s="27">
        <v>2137534.4</v>
      </c>
      <c r="T2657" s="28">
        <v>2006800.2400000002</v>
      </c>
      <c r="U2657" s="27">
        <v>2344650</v>
      </c>
      <c r="V2657" s="29">
        <v>8</v>
      </c>
      <c r="W2657" s="26">
        <v>58</v>
      </c>
      <c r="X2657" s="30">
        <f t="shared" si="615"/>
        <v>129</v>
      </c>
      <c r="Y2657" s="31">
        <f t="shared" si="616"/>
        <v>68748.899999999994</v>
      </c>
      <c r="Z2657" s="31">
        <f t="shared" si="617"/>
        <v>4827028.74</v>
      </c>
      <c r="AA2657" s="31">
        <f t="shared" si="618"/>
        <v>4351450.24</v>
      </c>
      <c r="AB2657" s="5">
        <v>66</v>
      </c>
      <c r="AC2657" s="6">
        <v>6417041.3000000007</v>
      </c>
      <c r="AD2657" s="30">
        <v>4</v>
      </c>
      <c r="AE2657" s="67">
        <f t="shared" si="619"/>
        <v>0.51162790697674421</v>
      </c>
      <c r="AF2657" s="70">
        <f>IF(C2657=Sheet6!$E$3,Sheet6!$E$4,IF('January 2023'!C2657=Sheet6!$F$3,Sheet6!$F$4,IF('January 2023'!C2657=Sheet6!$G$3,Sheet6!$G$4,IF('January 2023'!C2657=Sheet6!$H$3,Sheet6!$H$4,IF('January 2023'!C2657=Sheet6!$I$3,Sheet6!$I$4,IF('January 2023'!C2657=Sheet6!$J$3,Sheet6!$J$4,IF('January 2023'!C2657=Sheet6!$K$3,Sheet6!$K$4,IF('January 2023'!C2657=Sheet6!$L$3,Sheet6!$L$4))))))))</f>
        <v>0.14925084221825036</v>
      </c>
      <c r="AG2657" s="74">
        <f t="shared" si="620"/>
        <v>0.82698897338412103</v>
      </c>
      <c r="AH2657" s="71">
        <v>0.8286</v>
      </c>
      <c r="AI2657" s="72">
        <f t="shared" si="621"/>
        <v>0</v>
      </c>
      <c r="AJ2657" s="73">
        <f t="shared" si="622"/>
        <v>0.51162790697674421</v>
      </c>
      <c r="AK2657" s="73">
        <v>0.59410548800096008</v>
      </c>
      <c r="AL2657" s="95">
        <f t="shared" si="623"/>
        <v>0</v>
      </c>
      <c r="AM2657" s="107">
        <v>2</v>
      </c>
      <c r="AN2657" s="98">
        <f t="shared" si="624"/>
        <v>133.92718800007424</v>
      </c>
      <c r="AO2657" s="99" t="e">
        <f>SUMIF([1]Sheet1!$AB:$AB,E2657,[1]Sheet1!$AA:$AA)</f>
        <v>#VALUE!</v>
      </c>
      <c r="AP2657" s="100" t="str">
        <f t="shared" si="625"/>
        <v/>
      </c>
      <c r="AQ2657" s="97">
        <f t="shared" si="626"/>
        <v>1</v>
      </c>
      <c r="AR2657" s="100">
        <f t="shared" si="627"/>
        <v>0.90147593361957068</v>
      </c>
      <c r="AS2657" s="101">
        <f t="shared" si="628"/>
        <v>0.25448934312545923</v>
      </c>
      <c r="AT2657" s="100">
        <v>0.14925084221825036</v>
      </c>
      <c r="AU2657" s="108">
        <f t="shared" si="629"/>
        <v>0</v>
      </c>
    </row>
    <row r="2658" spans="1:47" hidden="1">
      <c r="A2658" s="21">
        <v>44927</v>
      </c>
      <c r="B2658" s="22" t="s">
        <v>13</v>
      </c>
      <c r="C2658" s="22" t="s">
        <v>2186</v>
      </c>
      <c r="D2658" s="22" t="s">
        <v>2254</v>
      </c>
      <c r="E2658" s="22">
        <v>1000247282</v>
      </c>
      <c r="F2658" s="22" t="s">
        <v>32</v>
      </c>
      <c r="G2658" s="22">
        <v>1077349</v>
      </c>
      <c r="H2658" s="36" t="s">
        <v>16</v>
      </c>
      <c r="I2658" s="4" t="s">
        <v>3540</v>
      </c>
      <c r="J2658" s="4" t="s">
        <v>3577</v>
      </c>
      <c r="K2658" s="25">
        <v>82241.055573750011</v>
      </c>
      <c r="L2658" s="25">
        <v>82241.055573750011</v>
      </c>
      <c r="M2658" s="26">
        <v>33</v>
      </c>
      <c r="N2658" s="26">
        <v>4</v>
      </c>
      <c r="O2658" s="26">
        <v>143</v>
      </c>
      <c r="P2658" s="26">
        <v>49488</v>
      </c>
      <c r="Q2658" s="26">
        <v>30646.5</v>
      </c>
      <c r="R2658" s="27">
        <v>3465816.0799999996</v>
      </c>
      <c r="S2658" s="27">
        <v>2103445.1799999992</v>
      </c>
      <c r="T2658" s="28">
        <v>1276939.8</v>
      </c>
      <c r="U2658" s="27">
        <v>2201477</v>
      </c>
      <c r="V2658" s="29">
        <v>8</v>
      </c>
      <c r="W2658" s="26">
        <v>66</v>
      </c>
      <c r="X2658" s="30">
        <f t="shared" si="615"/>
        <v>176</v>
      </c>
      <c r="Y2658" s="31">
        <f t="shared" si="616"/>
        <v>80134.5</v>
      </c>
      <c r="Z2658" s="31">
        <f t="shared" si="617"/>
        <v>5569261.2599999988</v>
      </c>
      <c r="AA2658" s="31">
        <f t="shared" si="618"/>
        <v>3478416.8</v>
      </c>
      <c r="AB2658" s="5">
        <v>74</v>
      </c>
      <c r="AC2658" s="6">
        <v>11139143.140000006</v>
      </c>
      <c r="AD2658" s="30">
        <v>6</v>
      </c>
      <c r="AE2658" s="67">
        <f t="shared" si="619"/>
        <v>0.42045454545454547</v>
      </c>
      <c r="AF2658" s="70">
        <f>IF(C2658=Sheet6!$E$3,Sheet6!$E$4,IF('January 2023'!C2658=Sheet6!$F$3,Sheet6!$F$4,IF('January 2023'!C2658=Sheet6!$G$3,Sheet6!$G$4,IF('January 2023'!C2658=Sheet6!$H$3,Sheet6!$H$4,IF('January 2023'!C2658=Sheet6!$I$3,Sheet6!$I$4,IF('January 2023'!C2658=Sheet6!$J$3,Sheet6!$J$4,IF('January 2023'!C2658=Sheet6!$K$3,Sheet6!$K$4,IF('January 2023'!C2658=Sheet6!$L$3,Sheet6!$L$4))))))))</f>
        <v>0.14925084221825036</v>
      </c>
      <c r="AG2658" s="74">
        <f t="shared" si="620"/>
        <v>0.97438559659705548</v>
      </c>
      <c r="AH2658" s="71">
        <v>0.8286</v>
      </c>
      <c r="AI2658" s="72">
        <f t="shared" si="621"/>
        <v>1</v>
      </c>
      <c r="AJ2658" s="73">
        <f t="shared" si="622"/>
        <v>0.42045454545454547</v>
      </c>
      <c r="AK2658" s="73">
        <v>0.59410548800096008</v>
      </c>
      <c r="AL2658" s="95">
        <f t="shared" si="623"/>
        <v>0</v>
      </c>
      <c r="AM2658" s="107">
        <v>0</v>
      </c>
      <c r="AN2658" s="98">
        <f t="shared" si="624"/>
        <v>0</v>
      </c>
      <c r="AO2658" s="99" t="e">
        <f>SUMIF([1]Sheet1!$AB:$AB,E2658,[1]Sheet1!$AA:$AA)</f>
        <v>#VALUE!</v>
      </c>
      <c r="AP2658" s="100">
        <f t="shared" si="625"/>
        <v>1</v>
      </c>
      <c r="AQ2658" s="97">
        <f t="shared" si="626"/>
        <v>0</v>
      </c>
      <c r="AR2658" s="100">
        <f t="shared" si="627"/>
        <v>0.62457418275256138</v>
      </c>
      <c r="AS2658" s="101">
        <f t="shared" si="628"/>
        <v>0.39142391231952711</v>
      </c>
      <c r="AT2658" s="100">
        <v>0.14925084221825036</v>
      </c>
      <c r="AU2658" s="108">
        <f t="shared" si="629"/>
        <v>0</v>
      </c>
    </row>
    <row r="2659" spans="1:47" hidden="1">
      <c r="A2659" s="21">
        <v>44927</v>
      </c>
      <c r="B2659" s="22" t="s">
        <v>13</v>
      </c>
      <c r="C2659" s="22" t="s">
        <v>2186</v>
      </c>
      <c r="D2659" s="22" t="s">
        <v>2259</v>
      </c>
      <c r="E2659" s="22">
        <v>1002098615</v>
      </c>
      <c r="F2659" s="22" t="s">
        <v>32</v>
      </c>
      <c r="G2659" s="22">
        <v>1077349</v>
      </c>
      <c r="H2659" s="36" t="s">
        <v>16</v>
      </c>
      <c r="I2659" s="4" t="s">
        <v>3540</v>
      </c>
      <c r="J2659" s="4" t="s">
        <v>3577</v>
      </c>
      <c r="K2659" s="25">
        <v>81099.969999999739</v>
      </c>
      <c r="L2659" s="25">
        <v>81099.969999999739</v>
      </c>
      <c r="M2659" s="26">
        <v>18</v>
      </c>
      <c r="N2659" s="26">
        <v>1</v>
      </c>
      <c r="O2659" s="26">
        <v>106</v>
      </c>
      <c r="P2659" s="26">
        <v>35201</v>
      </c>
      <c r="Q2659" s="26">
        <v>25331.999999999996</v>
      </c>
      <c r="R2659" s="27">
        <v>2501434.3700000006</v>
      </c>
      <c r="S2659" s="27">
        <v>1750576.1999999997</v>
      </c>
      <c r="T2659" s="28">
        <v>1276200</v>
      </c>
      <c r="U2659" s="27">
        <v>1893460</v>
      </c>
      <c r="V2659" s="29">
        <v>8</v>
      </c>
      <c r="W2659" s="26">
        <v>50</v>
      </c>
      <c r="X2659" s="30">
        <f t="shared" si="615"/>
        <v>124</v>
      </c>
      <c r="Y2659" s="31">
        <f t="shared" si="616"/>
        <v>60533</v>
      </c>
      <c r="Z2659" s="31">
        <f t="shared" si="617"/>
        <v>4252010.57</v>
      </c>
      <c r="AA2659" s="31">
        <f t="shared" si="618"/>
        <v>3169660</v>
      </c>
      <c r="AB2659" s="5">
        <v>58</v>
      </c>
      <c r="AC2659" s="6">
        <v>2689036.8400000008</v>
      </c>
      <c r="AD2659" s="30">
        <v>2</v>
      </c>
      <c r="AE2659" s="67">
        <f t="shared" si="619"/>
        <v>0.46774193548387094</v>
      </c>
      <c r="AF2659" s="70">
        <f>IF(C2659=Sheet6!$E$3,Sheet6!$E$4,IF('January 2023'!C2659=Sheet6!$F$3,Sheet6!$F$4,IF('January 2023'!C2659=Sheet6!$G$3,Sheet6!$G$4,IF('January 2023'!C2659=Sheet6!$H$3,Sheet6!$H$4,IF('January 2023'!C2659=Sheet6!$I$3,Sheet6!$I$4,IF('January 2023'!C2659=Sheet6!$J$3,Sheet6!$J$4,IF('January 2023'!C2659=Sheet6!$K$3,Sheet6!$K$4,IF('January 2023'!C2659=Sheet6!$L$3,Sheet6!$L$4))))))))</f>
        <v>0.14925084221825036</v>
      </c>
      <c r="AG2659" s="74">
        <f t="shared" si="620"/>
        <v>0.74639978288524889</v>
      </c>
      <c r="AH2659" s="71">
        <v>0.8286</v>
      </c>
      <c r="AI2659" s="72">
        <f t="shared" si="621"/>
        <v>0</v>
      </c>
      <c r="AJ2659" s="73">
        <f t="shared" si="622"/>
        <v>0.46774193548387094</v>
      </c>
      <c r="AK2659" s="73">
        <v>0.59410548800096008</v>
      </c>
      <c r="AL2659" s="95">
        <f t="shared" si="623"/>
        <v>0</v>
      </c>
      <c r="AM2659" s="107">
        <v>3</v>
      </c>
      <c r="AN2659" s="98">
        <f t="shared" si="624"/>
        <v>6666.4351419997838</v>
      </c>
      <c r="AO2659" s="99" t="e">
        <f>SUMIF([1]Sheet1!$AB:$AB,E2659,[1]Sheet1!$AA:$AA)</f>
        <v>#VALUE!</v>
      </c>
      <c r="AP2659" s="100" t="str">
        <f t="shared" si="625"/>
        <v/>
      </c>
      <c r="AQ2659" s="97">
        <f t="shared" si="626"/>
        <v>1</v>
      </c>
      <c r="AR2659" s="100">
        <f t="shared" si="627"/>
        <v>0.74544969910552217</v>
      </c>
      <c r="AS2659" s="101">
        <f t="shared" si="628"/>
        <v>0.44359650643576409</v>
      </c>
      <c r="AT2659" s="100">
        <v>0.14925084221825036</v>
      </c>
      <c r="AU2659" s="108">
        <f t="shared" si="629"/>
        <v>0</v>
      </c>
    </row>
    <row r="2660" spans="1:47" hidden="1">
      <c r="A2660" s="21">
        <v>44927</v>
      </c>
      <c r="B2660" s="22" t="s">
        <v>13</v>
      </c>
      <c r="C2660" s="22" t="s">
        <v>2186</v>
      </c>
      <c r="D2660" s="22" t="s">
        <v>2260</v>
      </c>
      <c r="E2660" s="22">
        <v>1000248405</v>
      </c>
      <c r="F2660" s="22" t="s">
        <v>32</v>
      </c>
      <c r="G2660" s="22">
        <v>1077349</v>
      </c>
      <c r="H2660" s="36" t="s">
        <v>16</v>
      </c>
      <c r="I2660" s="4" t="s">
        <v>3540</v>
      </c>
      <c r="J2660" s="4" t="s">
        <v>3577</v>
      </c>
      <c r="K2660" s="25">
        <v>80232.590000000317</v>
      </c>
      <c r="L2660" s="25">
        <v>80232.590000000317</v>
      </c>
      <c r="M2660" s="26">
        <v>31</v>
      </c>
      <c r="N2660" s="26">
        <v>0</v>
      </c>
      <c r="O2660" s="26">
        <v>174</v>
      </c>
      <c r="P2660" s="26">
        <v>37200</v>
      </c>
      <c r="Q2660" s="26">
        <v>39078.300000000003</v>
      </c>
      <c r="R2660" s="27">
        <v>2587765.9200000004</v>
      </c>
      <c r="S2660" s="27">
        <v>2704770.6700000004</v>
      </c>
      <c r="T2660" s="28">
        <v>223575.02000000002</v>
      </c>
      <c r="U2660" s="27">
        <v>2967101</v>
      </c>
      <c r="V2660" s="29">
        <v>3</v>
      </c>
      <c r="W2660" s="26">
        <v>92</v>
      </c>
      <c r="X2660" s="30">
        <f t="shared" si="615"/>
        <v>205</v>
      </c>
      <c r="Y2660" s="31">
        <f t="shared" si="616"/>
        <v>76278.3</v>
      </c>
      <c r="Z2660" s="31">
        <f t="shared" si="617"/>
        <v>5292536.5900000008</v>
      </c>
      <c r="AA2660" s="31">
        <f t="shared" si="618"/>
        <v>3190676.02</v>
      </c>
      <c r="AB2660" s="5">
        <v>95</v>
      </c>
      <c r="AC2660" s="6">
        <v>3349622.3499999996</v>
      </c>
      <c r="AD2660" s="30">
        <v>4</v>
      </c>
      <c r="AE2660" s="67">
        <f t="shared" si="619"/>
        <v>0.46341463414634149</v>
      </c>
      <c r="AF2660" s="70">
        <f>IF(C2660=Sheet6!$E$3,Sheet6!$E$4,IF('January 2023'!C2660=Sheet6!$F$3,Sheet6!$F$4,IF('January 2023'!C2660=Sheet6!$G$3,Sheet6!$G$4,IF('January 2023'!C2660=Sheet6!$H$3,Sheet6!$H$4,IF('January 2023'!C2660=Sheet6!$I$3,Sheet6!$I$4,IF('January 2023'!C2660=Sheet6!$J$3,Sheet6!$J$4,IF('January 2023'!C2660=Sheet6!$K$3,Sheet6!$K$4,IF('January 2023'!C2660=Sheet6!$L$3,Sheet6!$L$4))))))))</f>
        <v>0.14925084221825036</v>
      </c>
      <c r="AG2660" s="74">
        <f t="shared" si="620"/>
        <v>0.95071466594808551</v>
      </c>
      <c r="AH2660" s="71">
        <v>0.8286</v>
      </c>
      <c r="AI2660" s="72">
        <f t="shared" si="621"/>
        <v>1</v>
      </c>
      <c r="AJ2660" s="73">
        <f t="shared" si="622"/>
        <v>0.46341463414634149</v>
      </c>
      <c r="AK2660" s="73">
        <v>0.59410548800096008</v>
      </c>
      <c r="AL2660" s="95">
        <f t="shared" si="623"/>
        <v>0</v>
      </c>
      <c r="AM2660" s="107">
        <v>0</v>
      </c>
      <c r="AN2660" s="98">
        <f t="shared" si="624"/>
        <v>0</v>
      </c>
      <c r="AO2660" s="99" t="e">
        <f>SUMIF([1]Sheet1!$AB:$AB,E2660,[1]Sheet1!$AA:$AA)</f>
        <v>#VALUE!</v>
      </c>
      <c r="AP2660" s="100">
        <f t="shared" si="625"/>
        <v>1</v>
      </c>
      <c r="AQ2660" s="97">
        <f t="shared" si="626"/>
        <v>0</v>
      </c>
      <c r="AR2660" s="100">
        <f t="shared" si="627"/>
        <v>0.60286328979352399</v>
      </c>
      <c r="AS2660" s="101">
        <f t="shared" si="628"/>
        <v>0.42684902883158593</v>
      </c>
      <c r="AT2660" s="100">
        <v>0.14925084221825036</v>
      </c>
      <c r="AU2660" s="108">
        <f t="shared" si="629"/>
        <v>0</v>
      </c>
    </row>
    <row r="2661" spans="1:47" hidden="1">
      <c r="A2661" s="21">
        <v>44927</v>
      </c>
      <c r="B2661" s="23" t="s">
        <v>13</v>
      </c>
      <c r="C2661" s="23" t="s">
        <v>2186</v>
      </c>
      <c r="D2661" s="23" t="s">
        <v>2269</v>
      </c>
      <c r="E2661" s="23">
        <v>1000227288</v>
      </c>
      <c r="F2661" s="23" t="s">
        <v>32</v>
      </c>
      <c r="G2661" s="23">
        <v>1074349</v>
      </c>
      <c r="H2661" s="37" t="s">
        <v>16</v>
      </c>
      <c r="I2661" s="4" t="s">
        <v>3539</v>
      </c>
      <c r="J2661" s="4" t="s">
        <v>3576</v>
      </c>
      <c r="K2661" s="24">
        <v>74116.120000000112</v>
      </c>
      <c r="L2661" s="24">
        <v>74116.120000000112</v>
      </c>
      <c r="M2661" s="29">
        <v>13</v>
      </c>
      <c r="N2661" s="29">
        <v>2</v>
      </c>
      <c r="O2661" s="29">
        <v>314</v>
      </c>
      <c r="P2661" s="29">
        <v>15228</v>
      </c>
      <c r="Q2661" s="29">
        <v>43785.2</v>
      </c>
      <c r="R2661" s="28">
        <v>1065125.5200000005</v>
      </c>
      <c r="S2661" s="28">
        <v>3061829.4900000012</v>
      </c>
      <c r="T2661" s="28">
        <v>517889.79</v>
      </c>
      <c r="U2661" s="28">
        <v>3351080</v>
      </c>
      <c r="V2661" s="29">
        <v>7</v>
      </c>
      <c r="W2661" s="29">
        <v>185</v>
      </c>
      <c r="X2661" s="32">
        <f t="shared" si="615"/>
        <v>327</v>
      </c>
      <c r="Y2661" s="33">
        <f t="shared" si="616"/>
        <v>59013.2</v>
      </c>
      <c r="Z2661" s="33">
        <f t="shared" si="617"/>
        <v>4126955.0100000016</v>
      </c>
      <c r="AA2661" s="33">
        <f t="shared" si="618"/>
        <v>3868969.79</v>
      </c>
      <c r="AB2661" s="5">
        <v>192</v>
      </c>
      <c r="AC2661" s="6">
        <v>23877649.34</v>
      </c>
      <c r="AD2661" s="32">
        <v>19</v>
      </c>
      <c r="AE2661" s="67">
        <f t="shared" si="619"/>
        <v>0.58715596330275233</v>
      </c>
      <c r="AF2661" s="70">
        <f>IF(C2661=Sheet6!$E$3,Sheet6!$E$4,IF('January 2023'!C2661=Sheet6!$F$3,Sheet6!$F$4,IF('January 2023'!C2661=Sheet6!$G$3,Sheet6!$G$4,IF('January 2023'!C2661=Sheet6!$H$3,Sheet6!$H$4,IF('January 2023'!C2661=Sheet6!$I$3,Sheet6!$I$4,IF('January 2023'!C2661=Sheet6!$J$3,Sheet6!$J$4,IF('January 2023'!C2661=Sheet6!$K$3,Sheet6!$K$4,IF('January 2023'!C2661=Sheet6!$L$3,Sheet6!$L$4))))))))</f>
        <v>0.14925084221825036</v>
      </c>
      <c r="AG2661" s="74">
        <f t="shared" si="620"/>
        <v>0.79622624605821124</v>
      </c>
      <c r="AH2661" s="71">
        <v>0.8286</v>
      </c>
      <c r="AI2661" s="72">
        <f t="shared" si="621"/>
        <v>0</v>
      </c>
      <c r="AJ2661" s="73">
        <f t="shared" si="622"/>
        <v>0.58715596330275233</v>
      </c>
      <c r="AK2661" s="73">
        <v>0.59410548800096008</v>
      </c>
      <c r="AL2661" s="95">
        <f t="shared" si="623"/>
        <v>0</v>
      </c>
      <c r="AM2661" s="107">
        <v>0</v>
      </c>
      <c r="AN2661" s="98">
        <f t="shared" si="624"/>
        <v>2399.4170320000921</v>
      </c>
      <c r="AO2661" s="99" t="e">
        <f>SUMIF([1]Sheet1!$AB:$AB,E2661,[1]Sheet1!$AA:$AA)</f>
        <v>#VALUE!</v>
      </c>
      <c r="AP2661" s="100" t="str">
        <f t="shared" si="625"/>
        <v/>
      </c>
      <c r="AQ2661" s="97">
        <f t="shared" si="626"/>
        <v>1</v>
      </c>
      <c r="AR2661" s="100">
        <f t="shared" si="627"/>
        <v>0.93748775565159326</v>
      </c>
      <c r="AS2661" s="101">
        <f t="shared" si="628"/>
        <v>0.25354764359199433</v>
      </c>
      <c r="AT2661" s="100">
        <v>0.14925084221825036</v>
      </c>
      <c r="AU2661" s="108">
        <f t="shared" si="629"/>
        <v>0</v>
      </c>
    </row>
    <row r="2662" spans="1:47" hidden="1">
      <c r="A2662" s="21">
        <v>44927</v>
      </c>
      <c r="B2662" s="22" t="s">
        <v>13</v>
      </c>
      <c r="C2662" s="22" t="s">
        <v>2186</v>
      </c>
      <c r="D2662" s="22" t="s">
        <v>2251</v>
      </c>
      <c r="E2662" s="22">
        <v>1001606914</v>
      </c>
      <c r="F2662" s="22" t="s">
        <v>32</v>
      </c>
      <c r="G2662" s="22">
        <v>1079213</v>
      </c>
      <c r="H2662" s="36" t="s">
        <v>16</v>
      </c>
      <c r="I2662" s="4" t="s">
        <v>3541</v>
      </c>
      <c r="J2662" s="4" t="s">
        <v>3578</v>
      </c>
      <c r="K2662" s="25">
        <v>72309.910000000149</v>
      </c>
      <c r="L2662" s="25">
        <v>72309.910000000149</v>
      </c>
      <c r="M2662" s="26">
        <v>9</v>
      </c>
      <c r="N2662" s="26">
        <v>2</v>
      </c>
      <c r="O2662" s="26">
        <v>159</v>
      </c>
      <c r="P2662" s="26">
        <v>19296</v>
      </c>
      <c r="Q2662" s="26">
        <v>36828.800000000003</v>
      </c>
      <c r="R2662" s="27">
        <v>1373520.5400000005</v>
      </c>
      <c r="S2662" s="27">
        <v>2542012.9700000007</v>
      </c>
      <c r="T2662" s="28">
        <v>982841</v>
      </c>
      <c r="U2662" s="27">
        <v>2933800</v>
      </c>
      <c r="V2662" s="29">
        <v>5</v>
      </c>
      <c r="W2662" s="26">
        <v>98</v>
      </c>
      <c r="X2662" s="30">
        <f t="shared" si="615"/>
        <v>168</v>
      </c>
      <c r="Y2662" s="31">
        <f t="shared" si="616"/>
        <v>56124.800000000003</v>
      </c>
      <c r="Z2662" s="31">
        <f t="shared" si="617"/>
        <v>3915533.5100000012</v>
      </c>
      <c r="AA2662" s="31">
        <f t="shared" si="618"/>
        <v>3916641</v>
      </c>
      <c r="AB2662" s="5">
        <v>103</v>
      </c>
      <c r="AC2662" s="6">
        <v>8310066.2899999982</v>
      </c>
      <c r="AD2662" s="30">
        <v>6</v>
      </c>
      <c r="AE2662" s="67">
        <f t="shared" si="619"/>
        <v>0.61309523809523814</v>
      </c>
      <c r="AF2662" s="70">
        <f>IF(C2662=Sheet6!$E$3,Sheet6!$E$4,IF('January 2023'!C2662=Sheet6!$F$3,Sheet6!$F$4,IF('January 2023'!C2662=Sheet6!$G$3,Sheet6!$G$4,IF('January 2023'!C2662=Sheet6!$H$3,Sheet6!$H$4,IF('January 2023'!C2662=Sheet6!$I$3,Sheet6!$I$4,IF('January 2023'!C2662=Sheet6!$J$3,Sheet6!$J$4,IF('January 2023'!C2662=Sheet6!$K$3,Sheet6!$K$4,IF('January 2023'!C2662=Sheet6!$L$3,Sheet6!$L$4))))))))</f>
        <v>0.14925084221825036</v>
      </c>
      <c r="AG2662" s="74">
        <f t="shared" si="620"/>
        <v>0.77617023724687095</v>
      </c>
      <c r="AH2662" s="71">
        <v>0.8286</v>
      </c>
      <c r="AI2662" s="72">
        <f t="shared" si="621"/>
        <v>0</v>
      </c>
      <c r="AJ2662" s="73">
        <f t="shared" si="622"/>
        <v>0.61309523809523814</v>
      </c>
      <c r="AK2662" s="73">
        <v>0.59410548800096008</v>
      </c>
      <c r="AL2662" s="95">
        <f t="shared" si="623"/>
        <v>1</v>
      </c>
      <c r="AM2662" s="107">
        <v>1</v>
      </c>
      <c r="AN2662" s="98">
        <f t="shared" si="624"/>
        <v>3791.1914260001213</v>
      </c>
      <c r="AO2662" s="99" t="e">
        <f>SUMIF([1]Sheet1!$AB:$AB,E2662,[1]Sheet1!$AA:$AA)</f>
        <v>#VALUE!</v>
      </c>
      <c r="AP2662" s="100" t="str">
        <f t="shared" si="625"/>
        <v/>
      </c>
      <c r="AQ2662" s="97">
        <f t="shared" si="626"/>
        <v>1</v>
      </c>
      <c r="AR2662" s="100">
        <f t="shared" si="627"/>
        <v>1.0002828452360759</v>
      </c>
      <c r="AS2662" s="101">
        <f t="shared" si="628"/>
        <v>0.22361022669913988</v>
      </c>
      <c r="AT2662" s="100">
        <v>0.14925084221825036</v>
      </c>
      <c r="AU2662" s="108">
        <f t="shared" si="629"/>
        <v>0</v>
      </c>
    </row>
    <row r="2663" spans="1:47" hidden="1">
      <c r="A2663" s="21">
        <v>44927</v>
      </c>
      <c r="B2663" s="23" t="s">
        <v>13</v>
      </c>
      <c r="C2663" s="23" t="s">
        <v>2186</v>
      </c>
      <c r="D2663" s="23" t="s">
        <v>2275</v>
      </c>
      <c r="E2663" s="23">
        <v>1000208080</v>
      </c>
      <c r="F2663" s="23" t="s">
        <v>32</v>
      </c>
      <c r="G2663" s="23">
        <v>1074349</v>
      </c>
      <c r="H2663" s="37" t="s">
        <v>16</v>
      </c>
      <c r="I2663" s="4" t="s">
        <v>3539</v>
      </c>
      <c r="J2663" s="4" t="s">
        <v>3576</v>
      </c>
      <c r="K2663" s="24">
        <v>72040.079999999143</v>
      </c>
      <c r="L2663" s="24">
        <v>72040.079999999143</v>
      </c>
      <c r="M2663" s="29">
        <v>15</v>
      </c>
      <c r="N2663" s="29">
        <v>3</v>
      </c>
      <c r="O2663" s="29">
        <v>189</v>
      </c>
      <c r="P2663" s="29">
        <v>16269</v>
      </c>
      <c r="Q2663" s="29">
        <v>23240.400000000001</v>
      </c>
      <c r="R2663" s="28">
        <v>1131730.2100000004</v>
      </c>
      <c r="S2663" s="28">
        <v>1610642.219999999</v>
      </c>
      <c r="T2663" s="28">
        <v>779500</v>
      </c>
      <c r="U2663" s="28">
        <v>1803451</v>
      </c>
      <c r="V2663" s="29">
        <v>9</v>
      </c>
      <c r="W2663" s="29">
        <v>109</v>
      </c>
      <c r="X2663" s="32">
        <f t="shared" si="615"/>
        <v>204</v>
      </c>
      <c r="Y2663" s="33">
        <f t="shared" si="616"/>
        <v>39509.4</v>
      </c>
      <c r="Z2663" s="33">
        <f t="shared" si="617"/>
        <v>2742372.4299999997</v>
      </c>
      <c r="AA2663" s="33">
        <f t="shared" si="618"/>
        <v>2582951</v>
      </c>
      <c r="AB2663" s="5">
        <v>118</v>
      </c>
      <c r="AC2663" s="6">
        <v>24126678.010000002</v>
      </c>
      <c r="AD2663" s="32">
        <v>9</v>
      </c>
      <c r="AE2663" s="67">
        <f t="shared" si="619"/>
        <v>0.57843137254901966</v>
      </c>
      <c r="AF2663" s="70">
        <f>IF(C2663=Sheet6!$E$3,Sheet6!$E$4,IF('January 2023'!C2663=Sheet6!$F$3,Sheet6!$F$4,IF('January 2023'!C2663=Sheet6!$G$3,Sheet6!$G$4,IF('January 2023'!C2663=Sheet6!$H$3,Sheet6!$H$4,IF('January 2023'!C2663=Sheet6!$I$3,Sheet6!$I$4,IF('January 2023'!C2663=Sheet6!$J$3,Sheet6!$J$4,IF('January 2023'!C2663=Sheet6!$K$3,Sheet6!$K$4,IF('January 2023'!C2663=Sheet6!$L$3,Sheet6!$L$4))))))))</f>
        <v>0.14925084221825036</v>
      </c>
      <c r="AG2663" s="74">
        <f t="shared" si="620"/>
        <v>0.54843637042047244</v>
      </c>
      <c r="AH2663" s="71">
        <v>0.8286</v>
      </c>
      <c r="AI2663" s="72">
        <f t="shared" si="621"/>
        <v>0</v>
      </c>
      <c r="AJ2663" s="73">
        <f t="shared" si="622"/>
        <v>0.57843137254901966</v>
      </c>
      <c r="AK2663" s="73">
        <v>0.59410548800096008</v>
      </c>
      <c r="AL2663" s="95">
        <f t="shared" si="623"/>
        <v>0</v>
      </c>
      <c r="AM2663" s="107">
        <v>1</v>
      </c>
      <c r="AN2663" s="98">
        <f t="shared" si="624"/>
        <v>20183.010287999292</v>
      </c>
      <c r="AO2663" s="99" t="e">
        <f>SUMIF([1]Sheet1!$AB:$AB,E2663,[1]Sheet1!$AA:$AA)</f>
        <v>#VALUE!</v>
      </c>
      <c r="AP2663" s="100" t="str">
        <f t="shared" si="625"/>
        <v/>
      </c>
      <c r="AQ2663" s="97">
        <f t="shared" si="626"/>
        <v>1</v>
      </c>
      <c r="AR2663" s="100">
        <f t="shared" si="627"/>
        <v>0.9418673305434303</v>
      </c>
      <c r="AS2663" s="101">
        <f t="shared" si="628"/>
        <v>0.48344569981914165</v>
      </c>
      <c r="AT2663" s="100">
        <v>0.14925084221825036</v>
      </c>
      <c r="AU2663" s="108">
        <f t="shared" si="629"/>
        <v>0</v>
      </c>
    </row>
    <row r="2664" spans="1:47" hidden="1">
      <c r="A2664" s="21">
        <v>44927</v>
      </c>
      <c r="B2664" s="23" t="s">
        <v>13</v>
      </c>
      <c r="C2664" s="23" t="s">
        <v>2186</v>
      </c>
      <c r="D2664" s="23" t="s">
        <v>2271</v>
      </c>
      <c r="E2664" s="23">
        <v>1000201662</v>
      </c>
      <c r="F2664" s="23" t="s">
        <v>32</v>
      </c>
      <c r="G2664" s="23">
        <v>1074349</v>
      </c>
      <c r="H2664" s="37" t="s">
        <v>16</v>
      </c>
      <c r="I2664" s="4" t="s">
        <v>3539</v>
      </c>
      <c r="J2664" s="4" t="s">
        <v>3576</v>
      </c>
      <c r="K2664" s="24">
        <v>71414.399999999441</v>
      </c>
      <c r="L2664" s="24">
        <v>71414.399999999441</v>
      </c>
      <c r="M2664" s="29">
        <v>11</v>
      </c>
      <c r="N2664" s="29">
        <v>4</v>
      </c>
      <c r="O2664" s="29">
        <v>219</v>
      </c>
      <c r="P2664" s="29">
        <v>14659</v>
      </c>
      <c r="Q2664" s="29">
        <v>33077.69999999999</v>
      </c>
      <c r="R2664" s="28">
        <v>1037667.2999999998</v>
      </c>
      <c r="S2664" s="28">
        <v>2303345.5699999984</v>
      </c>
      <c r="T2664" s="28">
        <v>408890.65</v>
      </c>
      <c r="U2664" s="28">
        <v>2507453</v>
      </c>
      <c r="V2664" s="29">
        <v>5</v>
      </c>
      <c r="W2664" s="29">
        <v>134</v>
      </c>
      <c r="X2664" s="32">
        <f t="shared" si="615"/>
        <v>230</v>
      </c>
      <c r="Y2664" s="33">
        <f t="shared" si="616"/>
        <v>47736.69999999999</v>
      </c>
      <c r="Z2664" s="33">
        <f t="shared" si="617"/>
        <v>3341012.8699999982</v>
      </c>
      <c r="AA2664" s="33">
        <f t="shared" si="618"/>
        <v>2916343.65</v>
      </c>
      <c r="AB2664" s="5">
        <v>139</v>
      </c>
      <c r="AC2664" s="6">
        <v>15928661.75</v>
      </c>
      <c r="AD2664" s="32">
        <v>7</v>
      </c>
      <c r="AE2664" s="67">
        <f t="shared" si="619"/>
        <v>0.60434782608695647</v>
      </c>
      <c r="AF2664" s="70">
        <f>IF(C2664=Sheet6!$E$3,Sheet6!$E$4,IF('January 2023'!C2664=Sheet6!$F$3,Sheet6!$F$4,IF('January 2023'!C2664=Sheet6!$G$3,Sheet6!$G$4,IF('January 2023'!C2664=Sheet6!$H$3,Sheet6!$H$4,IF('January 2023'!C2664=Sheet6!$I$3,Sheet6!$I$4,IF('January 2023'!C2664=Sheet6!$J$3,Sheet6!$J$4,IF('January 2023'!C2664=Sheet6!$K$3,Sheet6!$K$4,IF('January 2023'!C2664=Sheet6!$L$3,Sheet6!$L$4))))))))</f>
        <v>0.14925084221825036</v>
      </c>
      <c r="AG2664" s="74">
        <f t="shared" si="620"/>
        <v>0.66844641976968744</v>
      </c>
      <c r="AH2664" s="71">
        <v>0.8286</v>
      </c>
      <c r="AI2664" s="72">
        <f t="shared" si="621"/>
        <v>0</v>
      </c>
      <c r="AJ2664" s="73">
        <f t="shared" si="622"/>
        <v>0.60434782608695647</v>
      </c>
      <c r="AK2664" s="73">
        <v>0.59410548800096008</v>
      </c>
      <c r="AL2664" s="95">
        <f t="shared" si="623"/>
        <v>1</v>
      </c>
      <c r="AM2664" s="107">
        <v>3</v>
      </c>
      <c r="AN2664" s="98">
        <f t="shared" si="624"/>
        <v>11437.27183999955</v>
      </c>
      <c r="AO2664" s="99" t="e">
        <f>SUMIF([1]Sheet1!$AB:$AB,E2664,[1]Sheet1!$AA:$AA)</f>
        <v>#VALUE!</v>
      </c>
      <c r="AP2664" s="100" t="str">
        <f t="shared" si="625"/>
        <v/>
      </c>
      <c r="AQ2664" s="97">
        <f t="shared" si="626"/>
        <v>1</v>
      </c>
      <c r="AR2664" s="100">
        <f t="shared" si="627"/>
        <v>0.87289207299581617</v>
      </c>
      <c r="AS2664" s="101">
        <f t="shared" si="628"/>
        <v>0.41651841896060604</v>
      </c>
      <c r="AT2664" s="100">
        <v>0.14925084221825036</v>
      </c>
      <c r="AU2664" s="108">
        <f t="shared" si="629"/>
        <v>0</v>
      </c>
    </row>
    <row r="2665" spans="1:47" hidden="1">
      <c r="A2665" s="21">
        <v>44927</v>
      </c>
      <c r="B2665" s="23" t="s">
        <v>13</v>
      </c>
      <c r="C2665" s="23" t="s">
        <v>2186</v>
      </c>
      <c r="D2665" s="23" t="s">
        <v>2299</v>
      </c>
      <c r="E2665" s="23">
        <v>1001596923</v>
      </c>
      <c r="F2665" s="23" t="s">
        <v>32</v>
      </c>
      <c r="G2665" s="23">
        <v>1065347</v>
      </c>
      <c r="H2665" s="37" t="s">
        <v>16</v>
      </c>
      <c r="I2665" s="4" t="s">
        <v>3540</v>
      </c>
      <c r="J2665" s="4" t="s">
        <v>3577</v>
      </c>
      <c r="K2665" s="24">
        <v>67709</v>
      </c>
      <c r="L2665" s="24">
        <v>67709</v>
      </c>
      <c r="M2665" s="29">
        <v>10</v>
      </c>
      <c r="N2665" s="29">
        <v>2</v>
      </c>
      <c r="O2665" s="29">
        <v>122</v>
      </c>
      <c r="P2665" s="29">
        <v>46957</v>
      </c>
      <c r="Q2665" s="29">
        <v>19061.600000000002</v>
      </c>
      <c r="R2665" s="28">
        <v>3383855.8200000003</v>
      </c>
      <c r="S2665" s="28">
        <v>1326977.6399999999</v>
      </c>
      <c r="T2665" s="28">
        <v>1444000</v>
      </c>
      <c r="U2665" s="28">
        <v>1505900</v>
      </c>
      <c r="V2665" s="29">
        <v>6</v>
      </c>
      <c r="W2665" s="29">
        <v>41</v>
      </c>
      <c r="X2665" s="32">
        <f t="shared" si="615"/>
        <v>132</v>
      </c>
      <c r="Y2665" s="33">
        <f t="shared" si="616"/>
        <v>66018.600000000006</v>
      </c>
      <c r="Z2665" s="33">
        <f t="shared" si="617"/>
        <v>4710833.46</v>
      </c>
      <c r="AA2665" s="33">
        <f t="shared" si="618"/>
        <v>2949900</v>
      </c>
      <c r="AB2665" s="5">
        <v>47</v>
      </c>
      <c r="AC2665" s="6">
        <v>24992806.449999999</v>
      </c>
      <c r="AD2665" s="32">
        <v>8</v>
      </c>
      <c r="AE2665" s="67">
        <f t="shared" si="619"/>
        <v>0.35606060606060608</v>
      </c>
      <c r="AF2665" s="70">
        <f>IF(C2665=Sheet6!$E$3,Sheet6!$E$4,IF('January 2023'!C2665=Sheet6!$F$3,Sheet6!$F$4,IF('January 2023'!C2665=Sheet6!$G$3,Sheet6!$G$4,IF('January 2023'!C2665=Sheet6!$H$3,Sheet6!$H$4,IF('January 2023'!C2665=Sheet6!$I$3,Sheet6!$I$4,IF('January 2023'!C2665=Sheet6!$J$3,Sheet6!$J$4,IF('January 2023'!C2665=Sheet6!$K$3,Sheet6!$K$4,IF('January 2023'!C2665=Sheet6!$L$3,Sheet6!$L$4))))))))</f>
        <v>0.14925084221825036</v>
      </c>
      <c r="AG2665" s="74">
        <f t="shared" si="620"/>
        <v>0.97503433812344009</v>
      </c>
      <c r="AH2665" s="71">
        <v>0.8286</v>
      </c>
      <c r="AI2665" s="72">
        <f t="shared" si="621"/>
        <v>1</v>
      </c>
      <c r="AJ2665" s="73">
        <f t="shared" si="622"/>
        <v>0.35606060606060608</v>
      </c>
      <c r="AK2665" s="73">
        <v>0.59410548800096008</v>
      </c>
      <c r="AL2665" s="95">
        <f t="shared" si="623"/>
        <v>0</v>
      </c>
      <c r="AM2665" s="107">
        <v>1</v>
      </c>
      <c r="AN2665" s="98">
        <f t="shared" si="624"/>
        <v>0</v>
      </c>
      <c r="AO2665" s="99" t="e">
        <f>SUMIF([1]Sheet1!$AB:$AB,E2665,[1]Sheet1!$AA:$AA)</f>
        <v>#VALUE!</v>
      </c>
      <c r="AP2665" s="100">
        <f t="shared" si="625"/>
        <v>1</v>
      </c>
      <c r="AQ2665" s="97">
        <f t="shared" si="626"/>
        <v>0</v>
      </c>
      <c r="AR2665" s="100">
        <f t="shared" si="627"/>
        <v>0.62619492390206466</v>
      </c>
      <c r="AS2665" s="101">
        <f t="shared" si="628"/>
        <v>0.38943844683689244</v>
      </c>
      <c r="AT2665" s="100">
        <v>0.14925084221825036</v>
      </c>
      <c r="AU2665" s="108">
        <f t="shared" si="629"/>
        <v>0</v>
      </c>
    </row>
    <row r="2666" spans="1:47" hidden="1">
      <c r="A2666" s="21">
        <v>44927</v>
      </c>
      <c r="B2666" s="23" t="s">
        <v>13</v>
      </c>
      <c r="C2666" s="23" t="s">
        <v>2186</v>
      </c>
      <c r="D2666" s="23" t="s">
        <v>2285</v>
      </c>
      <c r="E2666" s="23">
        <v>1001601603</v>
      </c>
      <c r="F2666" s="23" t="s">
        <v>32</v>
      </c>
      <c r="G2666" s="23">
        <v>1079568</v>
      </c>
      <c r="H2666" s="37" t="s">
        <v>16</v>
      </c>
      <c r="I2666" s="4" t="s">
        <v>3539</v>
      </c>
      <c r="J2666" s="4" t="s">
        <v>3576</v>
      </c>
      <c r="K2666" s="24">
        <v>62986.270000000019</v>
      </c>
      <c r="L2666" s="24">
        <v>62986.270000000019</v>
      </c>
      <c r="M2666" s="29">
        <v>4</v>
      </c>
      <c r="N2666" s="29">
        <v>1</v>
      </c>
      <c r="O2666" s="29">
        <v>90</v>
      </c>
      <c r="P2666" s="29">
        <v>7125</v>
      </c>
      <c r="Q2666" s="29">
        <v>29456.199999999993</v>
      </c>
      <c r="R2666" s="28">
        <v>508534.92000000004</v>
      </c>
      <c r="S2666" s="28">
        <v>2034562.5499999991</v>
      </c>
      <c r="T2666" s="28">
        <v>470579.20000000001</v>
      </c>
      <c r="U2666" s="28">
        <v>2085050</v>
      </c>
      <c r="V2666" s="29">
        <v>4</v>
      </c>
      <c r="W2666" s="29">
        <v>50</v>
      </c>
      <c r="X2666" s="32">
        <f t="shared" si="615"/>
        <v>94</v>
      </c>
      <c r="Y2666" s="33">
        <f t="shared" si="616"/>
        <v>36581.199999999997</v>
      </c>
      <c r="Z2666" s="33">
        <f t="shared" si="617"/>
        <v>2543097.4699999993</v>
      </c>
      <c r="AA2666" s="33">
        <f t="shared" si="618"/>
        <v>2555629.2000000002</v>
      </c>
      <c r="AB2666" s="5">
        <v>54</v>
      </c>
      <c r="AC2666" s="6">
        <v>9967399.9199999999</v>
      </c>
      <c r="AD2666" s="32">
        <v>5</v>
      </c>
      <c r="AE2666" s="67">
        <f t="shared" si="619"/>
        <v>0.57446808510638303</v>
      </c>
      <c r="AF2666" s="70">
        <f>IF(C2666=Sheet6!$E$3,Sheet6!$E$4,IF('January 2023'!C2666=Sheet6!$F$3,Sheet6!$F$4,IF('January 2023'!C2666=Sheet6!$G$3,Sheet6!$G$4,IF('January 2023'!C2666=Sheet6!$H$3,Sheet6!$H$4,IF('January 2023'!C2666=Sheet6!$I$3,Sheet6!$I$4,IF('January 2023'!C2666=Sheet6!$J$3,Sheet6!$J$4,IF('January 2023'!C2666=Sheet6!$K$3,Sheet6!$K$4,IF('January 2023'!C2666=Sheet6!$L$3,Sheet6!$L$4))))))))</f>
        <v>0.14925084221825036</v>
      </c>
      <c r="AG2666" s="74">
        <f t="shared" si="620"/>
        <v>0.58078054153706815</v>
      </c>
      <c r="AH2666" s="71">
        <v>0.8286</v>
      </c>
      <c r="AI2666" s="72">
        <f t="shared" si="621"/>
        <v>0</v>
      </c>
      <c r="AJ2666" s="73">
        <f t="shared" si="622"/>
        <v>0.57446808510638303</v>
      </c>
      <c r="AK2666" s="73">
        <v>0.59410548800096008</v>
      </c>
      <c r="AL2666" s="95">
        <f t="shared" si="623"/>
        <v>0</v>
      </c>
      <c r="AM2666" s="107">
        <v>1</v>
      </c>
      <c r="AN2666" s="98">
        <f t="shared" si="624"/>
        <v>15609.22332200002</v>
      </c>
      <c r="AO2666" s="99" t="e">
        <f>SUMIF([1]Sheet1!$AB:$AB,E2666,[1]Sheet1!$AA:$AA)</f>
        <v>#VALUE!</v>
      </c>
      <c r="AP2666" s="100" t="str">
        <f t="shared" si="625"/>
        <v/>
      </c>
      <c r="AQ2666" s="97">
        <f t="shared" si="626"/>
        <v>1</v>
      </c>
      <c r="AR2666" s="100">
        <f t="shared" si="627"/>
        <v>1.0049277427026817</v>
      </c>
      <c r="AS2666" s="101">
        <f t="shared" si="628"/>
        <v>0.41635752138751303</v>
      </c>
      <c r="AT2666" s="100">
        <v>0.14925084221825036</v>
      </c>
      <c r="AU2666" s="108">
        <f t="shared" si="629"/>
        <v>0</v>
      </c>
    </row>
    <row r="2667" spans="1:47" hidden="1">
      <c r="A2667" s="21">
        <v>44927</v>
      </c>
      <c r="B2667" s="22" t="s">
        <v>13</v>
      </c>
      <c r="C2667" s="22" t="s">
        <v>2186</v>
      </c>
      <c r="D2667" s="22" t="s">
        <v>2277</v>
      </c>
      <c r="E2667" s="22">
        <v>1000229374</v>
      </c>
      <c r="F2667" s="22" t="s">
        <v>32</v>
      </c>
      <c r="G2667" s="22">
        <v>1074349</v>
      </c>
      <c r="H2667" s="36" t="s">
        <v>16</v>
      </c>
      <c r="I2667" s="4" t="s">
        <v>3539</v>
      </c>
      <c r="J2667" s="4" t="s">
        <v>3576</v>
      </c>
      <c r="K2667" s="25">
        <v>62731.200000000186</v>
      </c>
      <c r="L2667" s="25">
        <v>62731.200000000186</v>
      </c>
      <c r="M2667" s="26">
        <v>4</v>
      </c>
      <c r="N2667" s="26">
        <v>1</v>
      </c>
      <c r="O2667" s="26">
        <v>234</v>
      </c>
      <c r="P2667" s="26">
        <v>3752</v>
      </c>
      <c r="Q2667" s="26">
        <v>36407.9</v>
      </c>
      <c r="R2667" s="27">
        <v>261002.63000000003</v>
      </c>
      <c r="S2667" s="27">
        <v>2548186.6500000013</v>
      </c>
      <c r="T2667" s="28">
        <v>10000</v>
      </c>
      <c r="U2667" s="27">
        <v>2610200</v>
      </c>
      <c r="V2667" s="29">
        <v>1</v>
      </c>
      <c r="W2667" s="26">
        <v>165</v>
      </c>
      <c r="X2667" s="30">
        <f t="shared" si="615"/>
        <v>238</v>
      </c>
      <c r="Y2667" s="31">
        <f t="shared" si="616"/>
        <v>40159.9</v>
      </c>
      <c r="Z2667" s="31">
        <f t="shared" si="617"/>
        <v>2809189.2800000012</v>
      </c>
      <c r="AA2667" s="31">
        <f t="shared" si="618"/>
        <v>2620200</v>
      </c>
      <c r="AB2667" s="5">
        <v>166</v>
      </c>
      <c r="AC2667" s="6">
        <v>3274535.96</v>
      </c>
      <c r="AD2667" s="30">
        <v>3</v>
      </c>
      <c r="AE2667" s="67">
        <f t="shared" si="619"/>
        <v>0.69747899159663862</v>
      </c>
      <c r="AF2667" s="70">
        <f>IF(C2667=Sheet6!$E$3,Sheet6!$E$4,IF('January 2023'!C2667=Sheet6!$F$3,Sheet6!$F$4,IF('January 2023'!C2667=Sheet6!$G$3,Sheet6!$G$4,IF('January 2023'!C2667=Sheet6!$H$3,Sheet6!$H$4,IF('January 2023'!C2667=Sheet6!$I$3,Sheet6!$I$4,IF('January 2023'!C2667=Sheet6!$J$3,Sheet6!$J$4,IF('January 2023'!C2667=Sheet6!$K$3,Sheet6!$K$4,IF('January 2023'!C2667=Sheet6!$L$3,Sheet6!$L$4))))))))</f>
        <v>0.14925084221825036</v>
      </c>
      <c r="AG2667" s="74">
        <f t="shared" si="620"/>
        <v>0.64019020838115459</v>
      </c>
      <c r="AH2667" s="71">
        <v>0.8286</v>
      </c>
      <c r="AI2667" s="72">
        <f t="shared" si="621"/>
        <v>0</v>
      </c>
      <c r="AJ2667" s="73">
        <f t="shared" si="622"/>
        <v>0.69747899159663862</v>
      </c>
      <c r="AK2667" s="73">
        <v>0.59410548800096008</v>
      </c>
      <c r="AL2667" s="95">
        <f t="shared" si="623"/>
        <v>1</v>
      </c>
      <c r="AM2667" s="107">
        <v>1</v>
      </c>
      <c r="AN2667" s="98">
        <f t="shared" si="624"/>
        <v>11819.172320000151</v>
      </c>
      <c r="AO2667" s="99" t="e">
        <f>SUMIF([1]Sheet1!$AB:$AB,E2667,[1]Sheet1!$AA:$AA)</f>
        <v>#VALUE!</v>
      </c>
      <c r="AP2667" s="100" t="str">
        <f t="shared" si="625"/>
        <v/>
      </c>
      <c r="AQ2667" s="97">
        <f t="shared" si="626"/>
        <v>1</v>
      </c>
      <c r="AR2667" s="100">
        <f t="shared" si="627"/>
        <v>0.93272461868429135</v>
      </c>
      <c r="AS2667" s="101">
        <f t="shared" si="628"/>
        <v>0.40287883200227059</v>
      </c>
      <c r="AT2667" s="100">
        <v>0.14925084221825036</v>
      </c>
      <c r="AU2667" s="108">
        <f t="shared" si="629"/>
        <v>0</v>
      </c>
    </row>
    <row r="2668" spans="1:47" hidden="1">
      <c r="A2668" s="21">
        <v>44927</v>
      </c>
      <c r="B2668" s="23" t="s">
        <v>13</v>
      </c>
      <c r="C2668" s="23" t="s">
        <v>2186</v>
      </c>
      <c r="D2668" s="23" t="s">
        <v>2286</v>
      </c>
      <c r="E2668" s="23">
        <v>1001602408</v>
      </c>
      <c r="F2668" s="23" t="s">
        <v>32</v>
      </c>
      <c r="G2668" s="23">
        <v>1074349</v>
      </c>
      <c r="H2668" s="37" t="s">
        <v>16</v>
      </c>
      <c r="I2668" s="4" t="s">
        <v>3539</v>
      </c>
      <c r="J2668" s="4" t="s">
        <v>3576</v>
      </c>
      <c r="K2668" s="24">
        <v>62340.209999999963</v>
      </c>
      <c r="L2668" s="24">
        <v>62340.209999999963</v>
      </c>
      <c r="M2668" s="29">
        <v>6</v>
      </c>
      <c r="N2668" s="29">
        <v>1</v>
      </c>
      <c r="O2668" s="29">
        <v>135</v>
      </c>
      <c r="P2668" s="29">
        <v>7766</v>
      </c>
      <c r="Q2668" s="29">
        <v>23122.7</v>
      </c>
      <c r="R2668" s="28">
        <v>550546.33000000007</v>
      </c>
      <c r="S2668" s="28">
        <v>1584950.1099999996</v>
      </c>
      <c r="T2668" s="28">
        <v>102050</v>
      </c>
      <c r="U2668" s="28">
        <v>1776640</v>
      </c>
      <c r="V2668" s="29">
        <v>2</v>
      </c>
      <c r="W2668" s="29">
        <v>87</v>
      </c>
      <c r="X2668" s="32">
        <f t="shared" si="615"/>
        <v>141</v>
      </c>
      <c r="Y2668" s="33">
        <f t="shared" si="616"/>
        <v>30888.7</v>
      </c>
      <c r="Z2668" s="33">
        <f t="shared" si="617"/>
        <v>2135496.4399999995</v>
      </c>
      <c r="AA2668" s="33">
        <f t="shared" si="618"/>
        <v>1878690</v>
      </c>
      <c r="AB2668" s="5">
        <v>89</v>
      </c>
      <c r="AC2668" s="6">
        <v>10798396.84</v>
      </c>
      <c r="AD2668" s="32">
        <v>8</v>
      </c>
      <c r="AE2668" s="67">
        <f t="shared" si="619"/>
        <v>0.63120567375886527</v>
      </c>
      <c r="AF2668" s="70">
        <f>IF(C2668=Sheet6!$E$3,Sheet6!$E$4,IF('January 2023'!C2668=Sheet6!$F$3,Sheet6!$F$4,IF('January 2023'!C2668=Sheet6!$G$3,Sheet6!$G$4,IF('January 2023'!C2668=Sheet6!$H$3,Sheet6!$H$4,IF('January 2023'!C2668=Sheet6!$I$3,Sheet6!$I$4,IF('January 2023'!C2668=Sheet6!$J$3,Sheet6!$J$4,IF('January 2023'!C2668=Sheet6!$K$3,Sheet6!$K$4,IF('January 2023'!C2668=Sheet6!$L$3,Sheet6!$L$4))))))))</f>
        <v>0.14925084221825036</v>
      </c>
      <c r="AG2668" s="74">
        <f t="shared" si="620"/>
        <v>0.49548597927405152</v>
      </c>
      <c r="AH2668" s="71">
        <v>0.8286</v>
      </c>
      <c r="AI2668" s="72">
        <f t="shared" si="621"/>
        <v>0</v>
      </c>
      <c r="AJ2668" s="73">
        <f t="shared" si="622"/>
        <v>0.63120567375886527</v>
      </c>
      <c r="AK2668" s="73">
        <v>0.59410548800096008</v>
      </c>
      <c r="AL2668" s="95">
        <f t="shared" si="623"/>
        <v>1</v>
      </c>
      <c r="AM2668" s="107">
        <v>1</v>
      </c>
      <c r="AN2668" s="98">
        <f t="shared" si="624"/>
        <v>20766.39800599997</v>
      </c>
      <c r="AO2668" s="99" t="e">
        <f>SUMIF([1]Sheet1!$AB:$AB,E2668,[1]Sheet1!$AA:$AA)</f>
        <v>#VALUE!</v>
      </c>
      <c r="AP2668" s="100" t="str">
        <f t="shared" si="625"/>
        <v/>
      </c>
      <c r="AQ2668" s="97">
        <f t="shared" si="626"/>
        <v>1</v>
      </c>
      <c r="AR2668" s="100">
        <f t="shared" si="627"/>
        <v>0.879743915658319</v>
      </c>
      <c r="AS2668" s="101">
        <f t="shared" si="628"/>
        <v>0.56409922443964922</v>
      </c>
      <c r="AT2668" s="100">
        <v>0.14925084221825036</v>
      </c>
      <c r="AU2668" s="108">
        <f t="shared" si="629"/>
        <v>0</v>
      </c>
    </row>
    <row r="2669" spans="1:47" hidden="1">
      <c r="A2669" s="21">
        <v>44927</v>
      </c>
      <c r="B2669" s="23" t="s">
        <v>13</v>
      </c>
      <c r="C2669" s="23" t="s">
        <v>2186</v>
      </c>
      <c r="D2669" s="23" t="s">
        <v>2282</v>
      </c>
      <c r="E2669" s="23">
        <v>1003507316</v>
      </c>
      <c r="F2669" s="23" t="s">
        <v>32</v>
      </c>
      <c r="G2669" s="23">
        <v>1074349</v>
      </c>
      <c r="H2669" s="37" t="s">
        <v>16</v>
      </c>
      <c r="I2669" s="4" t="s">
        <v>3539</v>
      </c>
      <c r="J2669" s="4" t="s">
        <v>3576</v>
      </c>
      <c r="K2669" s="24">
        <v>61859.050000000047</v>
      </c>
      <c r="L2669" s="24">
        <v>61859.050000000047</v>
      </c>
      <c r="M2669" s="29">
        <v>4</v>
      </c>
      <c r="N2669" s="29">
        <v>1</v>
      </c>
      <c r="O2669" s="29">
        <v>114</v>
      </c>
      <c r="P2669" s="29">
        <v>8878</v>
      </c>
      <c r="Q2669" s="29">
        <v>22606.7</v>
      </c>
      <c r="R2669" s="28">
        <v>641941.47000000009</v>
      </c>
      <c r="S2669" s="28">
        <v>1511998.2500000002</v>
      </c>
      <c r="T2669" s="28">
        <v>802000</v>
      </c>
      <c r="U2669" s="28">
        <v>1911050</v>
      </c>
      <c r="V2669" s="29">
        <v>4</v>
      </c>
      <c r="W2669" s="29">
        <v>69</v>
      </c>
      <c r="X2669" s="32">
        <f t="shared" si="615"/>
        <v>118</v>
      </c>
      <c r="Y2669" s="33">
        <f t="shared" si="616"/>
        <v>31484.7</v>
      </c>
      <c r="Z2669" s="33">
        <f t="shared" si="617"/>
        <v>2153939.7200000002</v>
      </c>
      <c r="AA2669" s="33">
        <f t="shared" si="618"/>
        <v>2713050</v>
      </c>
      <c r="AB2669" s="5">
        <v>73</v>
      </c>
      <c r="AC2669" s="6">
        <v>7224200.5199999996</v>
      </c>
      <c r="AD2669" s="32">
        <v>10</v>
      </c>
      <c r="AE2669" s="67">
        <f t="shared" si="619"/>
        <v>0.61864406779661019</v>
      </c>
      <c r="AF2669" s="70">
        <f>IF(C2669=Sheet6!$E$3,Sheet6!$E$4,IF('January 2023'!C2669=Sheet6!$F$3,Sheet6!$F$4,IF('January 2023'!C2669=Sheet6!$G$3,Sheet6!$G$4,IF('January 2023'!C2669=Sheet6!$H$3,Sheet6!$H$4,IF('January 2023'!C2669=Sheet6!$I$3,Sheet6!$I$4,IF('January 2023'!C2669=Sheet6!$J$3,Sheet6!$J$4,IF('January 2023'!C2669=Sheet6!$K$3,Sheet6!$K$4,IF('January 2023'!C2669=Sheet6!$L$3,Sheet6!$L$4))))))))</f>
        <v>0.14925084221825036</v>
      </c>
      <c r="AG2669" s="74">
        <f t="shared" si="620"/>
        <v>0.50897483876651806</v>
      </c>
      <c r="AH2669" s="71">
        <v>0.8286</v>
      </c>
      <c r="AI2669" s="72">
        <f t="shared" si="621"/>
        <v>0</v>
      </c>
      <c r="AJ2669" s="73">
        <f t="shared" si="622"/>
        <v>0.61864406779661019</v>
      </c>
      <c r="AK2669" s="73">
        <v>0.59410548800096008</v>
      </c>
      <c r="AL2669" s="95">
        <f t="shared" si="623"/>
        <v>1</v>
      </c>
      <c r="AM2669" s="107">
        <v>1</v>
      </c>
      <c r="AN2669" s="98">
        <f t="shared" si="624"/>
        <v>19771.708830000036</v>
      </c>
      <c r="AO2669" s="99" t="e">
        <f>SUMIF([1]Sheet1!$AB:$AB,E2669,[1]Sheet1!$AA:$AA)</f>
        <v>#VALUE!</v>
      </c>
      <c r="AP2669" s="100" t="str">
        <f t="shared" si="625"/>
        <v/>
      </c>
      <c r="AQ2669" s="97">
        <f t="shared" si="626"/>
        <v>1</v>
      </c>
      <c r="AR2669" s="100">
        <f t="shared" si="627"/>
        <v>1.2595756393776887</v>
      </c>
      <c r="AS2669" s="101">
        <f t="shared" si="628"/>
        <v>0.35890769203350703</v>
      </c>
      <c r="AT2669" s="100">
        <v>0.14925084221825036</v>
      </c>
      <c r="AU2669" s="108">
        <f t="shared" si="629"/>
        <v>0</v>
      </c>
    </row>
    <row r="2670" spans="1:47" hidden="1">
      <c r="A2670" s="21">
        <v>44927</v>
      </c>
      <c r="B2670" s="22" t="s">
        <v>13</v>
      </c>
      <c r="C2670" s="22" t="s">
        <v>2186</v>
      </c>
      <c r="D2670" s="22" t="s">
        <v>2293</v>
      </c>
      <c r="E2670" s="22">
        <v>1000248455</v>
      </c>
      <c r="F2670" s="22" t="s">
        <v>32</v>
      </c>
      <c r="G2670" s="22">
        <v>1077349</v>
      </c>
      <c r="H2670" s="36" t="s">
        <v>16</v>
      </c>
      <c r="I2670" s="4" t="s">
        <v>3540</v>
      </c>
      <c r="J2670" s="4" t="s">
        <v>3577</v>
      </c>
      <c r="K2670" s="25">
        <v>58052</v>
      </c>
      <c r="L2670" s="25">
        <v>58052</v>
      </c>
      <c r="M2670" s="26">
        <v>26</v>
      </c>
      <c r="N2670" s="26">
        <v>0</v>
      </c>
      <c r="O2670" s="26">
        <v>113</v>
      </c>
      <c r="P2670" s="26">
        <v>33822</v>
      </c>
      <c r="Q2670" s="26">
        <v>24695.200000000001</v>
      </c>
      <c r="R2670" s="27">
        <v>2370608.5500000007</v>
      </c>
      <c r="S2670" s="27">
        <v>1684612.6599999995</v>
      </c>
      <c r="T2670" s="28">
        <v>517476.32</v>
      </c>
      <c r="U2670" s="27">
        <v>1709600</v>
      </c>
      <c r="V2670" s="29">
        <v>6</v>
      </c>
      <c r="W2670" s="26">
        <v>51</v>
      </c>
      <c r="X2670" s="30">
        <f t="shared" si="615"/>
        <v>139</v>
      </c>
      <c r="Y2670" s="31">
        <f t="shared" si="616"/>
        <v>58517.2</v>
      </c>
      <c r="Z2670" s="31">
        <f t="shared" si="617"/>
        <v>4055221.21</v>
      </c>
      <c r="AA2670" s="31">
        <f t="shared" si="618"/>
        <v>2227076.3199999998</v>
      </c>
      <c r="AB2670" s="5">
        <v>57</v>
      </c>
      <c r="AC2670" s="6">
        <v>12392699.000000006</v>
      </c>
      <c r="AD2670" s="30">
        <v>6</v>
      </c>
      <c r="AE2670" s="67">
        <f t="shared" si="619"/>
        <v>0.41007194244604317</v>
      </c>
      <c r="AF2670" s="70">
        <f>IF(C2670=Sheet6!$E$3,Sheet6!$E$4,IF('January 2023'!C2670=Sheet6!$F$3,Sheet6!$F$4,IF('January 2023'!C2670=Sheet6!$G$3,Sheet6!$G$4,IF('January 2023'!C2670=Sheet6!$H$3,Sheet6!$H$4,IF('January 2023'!C2670=Sheet6!$I$3,Sheet6!$I$4,IF('January 2023'!C2670=Sheet6!$J$3,Sheet6!$J$4,IF('January 2023'!C2670=Sheet6!$K$3,Sheet6!$K$4,IF('January 2023'!C2670=Sheet6!$L$3,Sheet6!$L$4))))))))</f>
        <v>0.14925084221825036</v>
      </c>
      <c r="AG2670" s="74">
        <f t="shared" si="620"/>
        <v>1.0080135051333288</v>
      </c>
      <c r="AH2670" s="71">
        <v>0.8286</v>
      </c>
      <c r="AI2670" s="72">
        <f t="shared" si="621"/>
        <v>1</v>
      </c>
      <c r="AJ2670" s="73">
        <f t="shared" si="622"/>
        <v>0.41007194244604317</v>
      </c>
      <c r="AK2670" s="73">
        <v>0.59410548800096008</v>
      </c>
      <c r="AL2670" s="95">
        <f t="shared" si="623"/>
        <v>0</v>
      </c>
      <c r="AM2670" s="107">
        <v>3</v>
      </c>
      <c r="AN2670" s="98">
        <f t="shared" si="624"/>
        <v>0</v>
      </c>
      <c r="AO2670" s="99" t="e">
        <f>SUMIF([1]Sheet1!$AB:$AB,E2670,[1]Sheet1!$AA:$AA)</f>
        <v>#VALUE!</v>
      </c>
      <c r="AP2670" s="100">
        <f t="shared" si="625"/>
        <v>1</v>
      </c>
      <c r="AQ2670" s="97">
        <f t="shared" si="626"/>
        <v>0</v>
      </c>
      <c r="AR2670" s="100">
        <f t="shared" si="627"/>
        <v>0.54918738206145845</v>
      </c>
      <c r="AS2670" s="101">
        <f t="shared" si="628"/>
        <v>0.44641170203323266</v>
      </c>
      <c r="AT2670" s="100">
        <v>0.14925084221825036</v>
      </c>
      <c r="AU2670" s="108">
        <f t="shared" si="629"/>
        <v>0</v>
      </c>
    </row>
    <row r="2671" spans="1:47" hidden="1">
      <c r="A2671" s="21">
        <v>44927</v>
      </c>
      <c r="B2671" s="22" t="s">
        <v>13</v>
      </c>
      <c r="C2671" s="22" t="s">
        <v>2186</v>
      </c>
      <c r="D2671" s="22" t="s">
        <v>2289</v>
      </c>
      <c r="E2671" s="22">
        <v>1001605087</v>
      </c>
      <c r="F2671" s="22" t="s">
        <v>32</v>
      </c>
      <c r="G2671" s="22">
        <v>1079213</v>
      </c>
      <c r="H2671" s="36" t="s">
        <v>16</v>
      </c>
      <c r="I2671" s="4" t="s">
        <v>3541</v>
      </c>
      <c r="J2671" s="4" t="s">
        <v>3578</v>
      </c>
      <c r="K2671" s="25">
        <v>55908.350000000093</v>
      </c>
      <c r="L2671" s="25">
        <v>55908.350000000093</v>
      </c>
      <c r="M2671" s="26">
        <v>15</v>
      </c>
      <c r="N2671" s="26">
        <v>0</v>
      </c>
      <c r="O2671" s="26">
        <v>159</v>
      </c>
      <c r="P2671" s="26">
        <v>18000</v>
      </c>
      <c r="Q2671" s="26">
        <v>25101.3</v>
      </c>
      <c r="R2671" s="27">
        <v>1252144.8000000005</v>
      </c>
      <c r="S2671" s="27">
        <v>1736593.2699999996</v>
      </c>
      <c r="T2671" s="28">
        <v>57000</v>
      </c>
      <c r="U2671" s="27">
        <v>2101700</v>
      </c>
      <c r="V2671" s="29">
        <v>1</v>
      </c>
      <c r="W2671" s="26">
        <v>89</v>
      </c>
      <c r="X2671" s="30">
        <f t="shared" si="615"/>
        <v>174</v>
      </c>
      <c r="Y2671" s="31">
        <f t="shared" si="616"/>
        <v>43101.3</v>
      </c>
      <c r="Z2671" s="31">
        <f t="shared" si="617"/>
        <v>2988738.0700000003</v>
      </c>
      <c r="AA2671" s="31">
        <f t="shared" si="618"/>
        <v>2158700</v>
      </c>
      <c r="AB2671" s="5">
        <v>90</v>
      </c>
      <c r="AC2671" s="6">
        <v>5222503.28</v>
      </c>
      <c r="AD2671" s="30">
        <v>10</v>
      </c>
      <c r="AE2671" s="67">
        <f t="shared" si="619"/>
        <v>0.51724137931034486</v>
      </c>
      <c r="AF2671" s="70">
        <f>IF(C2671=Sheet6!$E$3,Sheet6!$E$4,IF('January 2023'!C2671=Sheet6!$F$3,Sheet6!$F$4,IF('January 2023'!C2671=Sheet6!$G$3,Sheet6!$G$4,IF('January 2023'!C2671=Sheet6!$H$3,Sheet6!$H$4,IF('January 2023'!C2671=Sheet6!$I$3,Sheet6!$I$4,IF('January 2023'!C2671=Sheet6!$J$3,Sheet6!$J$4,IF('January 2023'!C2671=Sheet6!$K$3,Sheet6!$K$4,IF('January 2023'!C2671=Sheet6!$L$3,Sheet6!$L$4))))))))</f>
        <v>0.14925084221825036</v>
      </c>
      <c r="AG2671" s="74">
        <f t="shared" si="620"/>
        <v>0.7709277773355846</v>
      </c>
      <c r="AH2671" s="71">
        <v>0.8286</v>
      </c>
      <c r="AI2671" s="72">
        <f t="shared" si="621"/>
        <v>0</v>
      </c>
      <c r="AJ2671" s="73">
        <f t="shared" si="622"/>
        <v>0.51724137931034486</v>
      </c>
      <c r="AK2671" s="73">
        <v>0.59410548800096008</v>
      </c>
      <c r="AL2671" s="95">
        <f t="shared" si="623"/>
        <v>0</v>
      </c>
      <c r="AM2671" s="107">
        <v>0</v>
      </c>
      <c r="AN2671" s="98">
        <f t="shared" si="624"/>
        <v>3224.3588100000779</v>
      </c>
      <c r="AO2671" s="99" t="e">
        <f>SUMIF([1]Sheet1!$AB:$AB,E2671,[1]Sheet1!$AA:$AA)</f>
        <v>#VALUE!</v>
      </c>
      <c r="AP2671" s="100" t="str">
        <f t="shared" si="625"/>
        <v/>
      </c>
      <c r="AQ2671" s="97">
        <f t="shared" si="626"/>
        <v>1</v>
      </c>
      <c r="AR2671" s="100">
        <f t="shared" si="627"/>
        <v>0.72227808173233454</v>
      </c>
      <c r="AS2671" s="101">
        <f t="shared" si="628"/>
        <v>0.44317576383188162</v>
      </c>
      <c r="AT2671" s="100">
        <v>0.14925084221825036</v>
      </c>
      <c r="AU2671" s="108">
        <f t="shared" si="629"/>
        <v>0</v>
      </c>
    </row>
    <row r="2672" spans="1:47" hidden="1">
      <c r="A2672" s="21">
        <v>44927</v>
      </c>
      <c r="B2672" s="23" t="s">
        <v>13</v>
      </c>
      <c r="C2672" s="23" t="s">
        <v>2186</v>
      </c>
      <c r="D2672" s="23" t="s">
        <v>2287</v>
      </c>
      <c r="E2672" s="23">
        <v>1000245428</v>
      </c>
      <c r="F2672" s="23" t="s">
        <v>32</v>
      </c>
      <c r="G2672" s="23">
        <v>1077349</v>
      </c>
      <c r="H2672" s="37" t="s">
        <v>16</v>
      </c>
      <c r="I2672" s="4" t="s">
        <v>3540</v>
      </c>
      <c r="J2672" s="4" t="s">
        <v>3577</v>
      </c>
      <c r="K2672" s="24">
        <v>55755</v>
      </c>
      <c r="L2672" s="24">
        <v>55755</v>
      </c>
      <c r="M2672" s="29">
        <v>1</v>
      </c>
      <c r="N2672" s="29">
        <v>0</v>
      </c>
      <c r="O2672" s="29">
        <v>90</v>
      </c>
      <c r="P2672" s="29">
        <v>1200</v>
      </c>
      <c r="Q2672" s="29">
        <v>35530.199999999997</v>
      </c>
      <c r="R2672" s="28">
        <v>83476.320000000007</v>
      </c>
      <c r="S2672" s="28">
        <v>2459338.0099999988</v>
      </c>
      <c r="T2672" s="28">
        <v>20000</v>
      </c>
      <c r="U2672" s="28">
        <v>2903300</v>
      </c>
      <c r="V2672" s="29">
        <v>1</v>
      </c>
      <c r="W2672" s="29">
        <v>54</v>
      </c>
      <c r="X2672" s="32">
        <f t="shared" si="615"/>
        <v>91</v>
      </c>
      <c r="Y2672" s="33">
        <f t="shared" si="616"/>
        <v>36730.199999999997</v>
      </c>
      <c r="Z2672" s="33">
        <f t="shared" si="617"/>
        <v>2542814.3299999987</v>
      </c>
      <c r="AA2672" s="33">
        <f t="shared" si="618"/>
        <v>2923300</v>
      </c>
      <c r="AB2672" s="5">
        <v>55</v>
      </c>
      <c r="AC2672" s="6">
        <v>1319764.7</v>
      </c>
      <c r="AD2672" s="32">
        <v>3</v>
      </c>
      <c r="AE2672" s="67">
        <f t="shared" si="619"/>
        <v>0.60439560439560436</v>
      </c>
      <c r="AF2672" s="70">
        <f>IF(C2672=Sheet6!$E$3,Sheet6!$E$4,IF('January 2023'!C2672=Sheet6!$F$3,Sheet6!$F$4,IF('January 2023'!C2672=Sheet6!$G$3,Sheet6!$G$4,IF('January 2023'!C2672=Sheet6!$H$3,Sheet6!$H$4,IF('January 2023'!C2672=Sheet6!$I$3,Sheet6!$I$4,IF('January 2023'!C2672=Sheet6!$J$3,Sheet6!$J$4,IF('January 2023'!C2672=Sheet6!$K$3,Sheet6!$K$4,IF('January 2023'!C2672=Sheet6!$L$3,Sheet6!$L$4))))))))</f>
        <v>0.14925084221825036</v>
      </c>
      <c r="AG2672" s="74">
        <f t="shared" si="620"/>
        <v>0.65877858488027974</v>
      </c>
      <c r="AH2672" s="71">
        <v>0.8286</v>
      </c>
      <c r="AI2672" s="72">
        <f t="shared" si="621"/>
        <v>0</v>
      </c>
      <c r="AJ2672" s="73">
        <f t="shared" si="622"/>
        <v>0.60439560439560436</v>
      </c>
      <c r="AK2672" s="73">
        <v>0.59410548800096008</v>
      </c>
      <c r="AL2672" s="95">
        <f t="shared" si="623"/>
        <v>1</v>
      </c>
      <c r="AM2672" s="107">
        <v>0</v>
      </c>
      <c r="AN2672" s="98">
        <f t="shared" si="624"/>
        <v>9468.3930000000037</v>
      </c>
      <c r="AO2672" s="99" t="e">
        <f>SUMIF([1]Sheet1!$AB:$AB,E2672,[1]Sheet1!$AA:$AA)</f>
        <v>#VALUE!</v>
      </c>
      <c r="AP2672" s="100" t="str">
        <f t="shared" si="625"/>
        <v/>
      </c>
      <c r="AQ2672" s="97">
        <f t="shared" si="626"/>
        <v>1</v>
      </c>
      <c r="AR2672" s="100">
        <f t="shared" si="627"/>
        <v>1.1496317153443136</v>
      </c>
      <c r="AS2672" s="101">
        <f t="shared" si="628"/>
        <v>0.24264724543198446</v>
      </c>
      <c r="AT2672" s="100">
        <v>0.14925084221825036</v>
      </c>
      <c r="AU2672" s="108">
        <f t="shared" si="629"/>
        <v>0</v>
      </c>
    </row>
    <row r="2673" spans="1:47" hidden="1">
      <c r="A2673" s="21">
        <v>44927</v>
      </c>
      <c r="B2673" s="22" t="s">
        <v>13</v>
      </c>
      <c r="C2673" s="22" t="s">
        <v>2186</v>
      </c>
      <c r="D2673" s="22" t="s">
        <v>2303</v>
      </c>
      <c r="E2673" s="22">
        <v>1001601633</v>
      </c>
      <c r="F2673" s="22" t="s">
        <v>32</v>
      </c>
      <c r="G2673" s="22">
        <v>1069446</v>
      </c>
      <c r="H2673" s="36" t="s">
        <v>16</v>
      </c>
      <c r="I2673" s="4" t="s">
        <v>3539</v>
      </c>
      <c r="J2673" s="4" t="s">
        <v>3576</v>
      </c>
      <c r="K2673" s="25">
        <v>54836.799999999814</v>
      </c>
      <c r="L2673" s="25">
        <v>54836.799999999814</v>
      </c>
      <c r="M2673" s="26">
        <v>1</v>
      </c>
      <c r="N2673" s="26">
        <v>0</v>
      </c>
      <c r="O2673" s="26">
        <v>103</v>
      </c>
      <c r="P2673" s="26">
        <v>1200</v>
      </c>
      <c r="Q2673" s="26">
        <v>36128.9</v>
      </c>
      <c r="R2673" s="27">
        <v>83476.320000000007</v>
      </c>
      <c r="S2673" s="27">
        <v>2519708.709999999</v>
      </c>
      <c r="T2673" s="28">
        <v>60000</v>
      </c>
      <c r="U2673" s="27">
        <v>2610500</v>
      </c>
      <c r="V2673" s="29">
        <v>1</v>
      </c>
      <c r="W2673" s="26">
        <v>52</v>
      </c>
      <c r="X2673" s="30">
        <f t="shared" si="615"/>
        <v>104</v>
      </c>
      <c r="Y2673" s="31">
        <f t="shared" si="616"/>
        <v>37328.9</v>
      </c>
      <c r="Z2673" s="31">
        <f t="shared" si="617"/>
        <v>2603185.0299999989</v>
      </c>
      <c r="AA2673" s="31">
        <f t="shared" si="618"/>
        <v>2670500</v>
      </c>
      <c r="AB2673" s="5">
        <v>53</v>
      </c>
      <c r="AC2673" s="6">
        <v>600582.75</v>
      </c>
      <c r="AD2673" s="30">
        <v>2</v>
      </c>
      <c r="AE2673" s="67">
        <f t="shared" si="619"/>
        <v>0.50961538461538458</v>
      </c>
      <c r="AF2673" s="70">
        <f>IF(C2673=Sheet6!$E$3,Sheet6!$E$4,IF('January 2023'!C2673=Sheet6!$F$3,Sheet6!$F$4,IF('January 2023'!C2673=Sheet6!$G$3,Sheet6!$G$4,IF('January 2023'!C2673=Sheet6!$H$3,Sheet6!$H$4,IF('January 2023'!C2673=Sheet6!$I$3,Sheet6!$I$4,IF('January 2023'!C2673=Sheet6!$J$3,Sheet6!$J$4,IF('January 2023'!C2673=Sheet6!$K$3,Sheet6!$K$4,IF('January 2023'!C2673=Sheet6!$L$3,Sheet6!$L$4))))))))</f>
        <v>0.14925084221825036</v>
      </c>
      <c r="AG2673" s="74">
        <f t="shared" si="620"/>
        <v>0.68072717591106935</v>
      </c>
      <c r="AH2673" s="71">
        <v>0.8286</v>
      </c>
      <c r="AI2673" s="72">
        <f t="shared" si="621"/>
        <v>0</v>
      </c>
      <c r="AJ2673" s="73">
        <f t="shared" si="622"/>
        <v>0.50961538461538458</v>
      </c>
      <c r="AK2673" s="73">
        <v>0.59410548800096008</v>
      </c>
      <c r="AL2673" s="95">
        <f t="shared" si="623"/>
        <v>0</v>
      </c>
      <c r="AM2673" s="107">
        <v>0</v>
      </c>
      <c r="AN2673" s="98">
        <f t="shared" si="624"/>
        <v>8108.8724799998454</v>
      </c>
      <c r="AO2673" s="99" t="e">
        <f>SUMIF([1]Sheet1!$AB:$AB,E2673,[1]Sheet1!$AA:$AA)</f>
        <v>#VALUE!</v>
      </c>
      <c r="AP2673" s="100" t="str">
        <f t="shared" si="625"/>
        <v/>
      </c>
      <c r="AQ2673" s="97">
        <f t="shared" si="626"/>
        <v>1</v>
      </c>
      <c r="AR2673" s="100">
        <f t="shared" si="627"/>
        <v>1.0258586958761058</v>
      </c>
      <c r="AS2673" s="101">
        <f t="shared" si="628"/>
        <v>0.3016701070724459</v>
      </c>
      <c r="AT2673" s="100">
        <v>0.14925084221825036</v>
      </c>
      <c r="AU2673" s="108">
        <f t="shared" si="629"/>
        <v>0</v>
      </c>
    </row>
    <row r="2674" spans="1:47" hidden="1">
      <c r="A2674" s="21">
        <v>44927</v>
      </c>
      <c r="B2674" s="23" t="s">
        <v>13</v>
      </c>
      <c r="C2674" s="23" t="s">
        <v>2186</v>
      </c>
      <c r="D2674" s="23" t="s">
        <v>2343</v>
      </c>
      <c r="E2674" s="23">
        <v>1000254029</v>
      </c>
      <c r="F2674" s="23" t="s">
        <v>32</v>
      </c>
      <c r="G2674" s="23">
        <v>1074349</v>
      </c>
      <c r="H2674" s="37" t="s">
        <v>16</v>
      </c>
      <c r="I2674" s="4" t="s">
        <v>3539</v>
      </c>
      <c r="J2674" s="4" t="s">
        <v>3576</v>
      </c>
      <c r="K2674" s="24">
        <v>52710.399999999441</v>
      </c>
      <c r="L2674" s="24">
        <v>52710.399999999441</v>
      </c>
      <c r="M2674" s="29">
        <v>6</v>
      </c>
      <c r="N2674" s="29">
        <v>2</v>
      </c>
      <c r="O2674" s="29">
        <v>233</v>
      </c>
      <c r="P2674" s="29">
        <v>6272</v>
      </c>
      <c r="Q2674" s="29">
        <v>29609.899999999994</v>
      </c>
      <c r="R2674" s="28">
        <v>436302.9</v>
      </c>
      <c r="S2674" s="28">
        <v>2070013.6299999992</v>
      </c>
      <c r="T2674" s="28">
        <v>145800</v>
      </c>
      <c r="U2674" s="28">
        <v>2229850</v>
      </c>
      <c r="V2674" s="29">
        <v>4</v>
      </c>
      <c r="W2674" s="29">
        <v>140</v>
      </c>
      <c r="X2674" s="32">
        <f t="shared" si="615"/>
        <v>239</v>
      </c>
      <c r="Y2674" s="33">
        <f t="shared" si="616"/>
        <v>35881.899999999994</v>
      </c>
      <c r="Z2674" s="33">
        <f t="shared" si="617"/>
        <v>2506316.5299999993</v>
      </c>
      <c r="AA2674" s="33">
        <f t="shared" si="618"/>
        <v>2375650</v>
      </c>
      <c r="AB2674" s="5">
        <v>144</v>
      </c>
      <c r="AC2674" s="6">
        <v>8573528.1900000013</v>
      </c>
      <c r="AD2674" s="32">
        <v>15</v>
      </c>
      <c r="AE2674" s="67">
        <f t="shared" si="619"/>
        <v>0.60251046025104604</v>
      </c>
      <c r="AF2674" s="70">
        <f>IF(C2674=Sheet6!$E$3,Sheet6!$E$4,IF('January 2023'!C2674=Sheet6!$F$3,Sheet6!$F$4,IF('January 2023'!C2674=Sheet6!$G$3,Sheet6!$G$4,IF('January 2023'!C2674=Sheet6!$H$3,Sheet6!$H$4,IF('January 2023'!C2674=Sheet6!$I$3,Sheet6!$I$4,IF('January 2023'!C2674=Sheet6!$J$3,Sheet6!$J$4,IF('January 2023'!C2674=Sheet6!$K$3,Sheet6!$K$4,IF('January 2023'!C2674=Sheet6!$L$3,Sheet6!$L$4))))))))</f>
        <v>0.14925084221825036</v>
      </c>
      <c r="AG2674" s="74">
        <f t="shared" si="620"/>
        <v>0.68073662882467922</v>
      </c>
      <c r="AH2674" s="71">
        <v>0.8286</v>
      </c>
      <c r="AI2674" s="72">
        <f t="shared" si="621"/>
        <v>0</v>
      </c>
      <c r="AJ2674" s="73">
        <f t="shared" si="622"/>
        <v>0.60251046025104604</v>
      </c>
      <c r="AK2674" s="73">
        <v>0.59410548800096008</v>
      </c>
      <c r="AL2674" s="95">
        <f t="shared" si="623"/>
        <v>1</v>
      </c>
      <c r="AM2674" s="107">
        <v>0</v>
      </c>
      <c r="AN2674" s="98">
        <f t="shared" si="624"/>
        <v>7793.9374399995431</v>
      </c>
      <c r="AO2674" s="99" t="e">
        <f>SUMIF([1]Sheet1!$AB:$AB,E2674,[1]Sheet1!$AA:$AA)</f>
        <v>#VALUE!</v>
      </c>
      <c r="AP2674" s="100" t="str">
        <f t="shared" si="625"/>
        <v/>
      </c>
      <c r="AQ2674" s="97">
        <f t="shared" si="626"/>
        <v>1</v>
      </c>
      <c r="AR2674" s="100">
        <f t="shared" si="627"/>
        <v>0.94786511263204276</v>
      </c>
      <c r="AS2674" s="101">
        <f t="shared" si="628"/>
        <v>0.35475349864633832</v>
      </c>
      <c r="AT2674" s="100">
        <v>0.14925084221825036</v>
      </c>
      <c r="AU2674" s="108">
        <f t="shared" si="629"/>
        <v>0</v>
      </c>
    </row>
    <row r="2675" spans="1:47" hidden="1">
      <c r="A2675" s="21">
        <v>44927</v>
      </c>
      <c r="B2675" s="22" t="s">
        <v>13</v>
      </c>
      <c r="C2675" s="22" t="s">
        <v>2186</v>
      </c>
      <c r="D2675" s="22" t="s">
        <v>3463</v>
      </c>
      <c r="E2675" s="22">
        <v>1001601599</v>
      </c>
      <c r="F2675" s="22" t="s">
        <v>32</v>
      </c>
      <c r="G2675" s="22">
        <v>1079576</v>
      </c>
      <c r="H2675" s="36" t="s">
        <v>16</v>
      </c>
      <c r="I2675" s="4" t="s">
        <v>3541</v>
      </c>
      <c r="J2675" s="4" t="s">
        <v>3578</v>
      </c>
      <c r="K2675" s="25">
        <v>42659.830000000075</v>
      </c>
      <c r="L2675" s="25">
        <v>42659.830000000075</v>
      </c>
      <c r="M2675" s="26">
        <v>11</v>
      </c>
      <c r="N2675" s="26">
        <v>3</v>
      </c>
      <c r="O2675" s="26">
        <v>28</v>
      </c>
      <c r="P2675" s="26">
        <v>27547</v>
      </c>
      <c r="Q2675" s="26">
        <v>1488.8000000000002</v>
      </c>
      <c r="R2675" s="27">
        <v>1981447.56</v>
      </c>
      <c r="S2675" s="27">
        <v>107019.87</v>
      </c>
      <c r="T2675" s="28">
        <v>1281345.05</v>
      </c>
      <c r="U2675" s="27">
        <v>119100</v>
      </c>
      <c r="V2675" s="29">
        <v>10</v>
      </c>
      <c r="W2675" s="26">
        <v>5</v>
      </c>
      <c r="X2675" s="30">
        <f t="shared" si="615"/>
        <v>39</v>
      </c>
      <c r="Y2675" s="31">
        <f t="shared" si="616"/>
        <v>29035.8</v>
      </c>
      <c r="Z2675" s="31">
        <f t="shared" si="617"/>
        <v>2088467.4300000002</v>
      </c>
      <c r="AA2675" s="31">
        <f t="shared" si="618"/>
        <v>1400445.05</v>
      </c>
      <c r="AB2675" s="5">
        <v>15</v>
      </c>
      <c r="AC2675" s="6">
        <v>20067337.410000004</v>
      </c>
      <c r="AD2675" s="30">
        <v>0</v>
      </c>
      <c r="AE2675" s="67">
        <f t="shared" si="619"/>
        <v>0.38461538461538464</v>
      </c>
      <c r="AF2675" s="70">
        <f>IF(C2675=Sheet6!$E$3,Sheet6!$E$4,IF('January 2023'!C2675=Sheet6!$F$3,Sheet6!$F$4,IF('January 2023'!C2675=Sheet6!$G$3,Sheet6!$G$4,IF('January 2023'!C2675=Sheet6!$H$3,Sheet6!$H$4,IF('January 2023'!C2675=Sheet6!$I$3,Sheet6!$I$4,IF('January 2023'!C2675=Sheet6!$J$3,Sheet6!$J$4,IF('January 2023'!C2675=Sheet6!$K$3,Sheet6!$K$4,IF('January 2023'!C2675=Sheet6!$L$3,Sheet6!$L$4))))))))</f>
        <v>0.14925084221825036</v>
      </c>
      <c r="AG2675" s="74">
        <f t="shared" si="620"/>
        <v>0.68063562372376896</v>
      </c>
      <c r="AH2675" s="71">
        <v>0.8286</v>
      </c>
      <c r="AI2675" s="72">
        <f t="shared" si="621"/>
        <v>0</v>
      </c>
      <c r="AJ2675" s="73">
        <f t="shared" si="622"/>
        <v>0.38461538461538464</v>
      </c>
      <c r="AK2675" s="73">
        <v>0.59410548800096008</v>
      </c>
      <c r="AL2675" s="95">
        <f t="shared" si="623"/>
        <v>0</v>
      </c>
      <c r="AM2675" s="107">
        <v>2</v>
      </c>
      <c r="AN2675" s="98">
        <f t="shared" si="624"/>
        <v>6312.135138000056</v>
      </c>
      <c r="AO2675" s="99" t="e">
        <f>SUMIF([1]Sheet1!$AB:$AB,E2675,[1]Sheet1!$AA:$AA)</f>
        <v>#VALUE!</v>
      </c>
      <c r="AP2675" s="100" t="str">
        <f t="shared" si="625"/>
        <v/>
      </c>
      <c r="AQ2675" s="97">
        <f t="shared" si="626"/>
        <v>1</v>
      </c>
      <c r="AR2675" s="100">
        <f t="shared" si="627"/>
        <v>0.67056111571727983</v>
      </c>
      <c r="AS2675" s="101">
        <f t="shared" si="628"/>
        <v>0.54359221675886282</v>
      </c>
      <c r="AT2675" s="100">
        <v>0.14925084221825036</v>
      </c>
      <c r="AU2675" s="108">
        <f t="shared" si="629"/>
        <v>0</v>
      </c>
    </row>
    <row r="2676" spans="1:47" hidden="1">
      <c r="A2676" s="21">
        <v>44927</v>
      </c>
      <c r="B2676" s="23" t="s">
        <v>13</v>
      </c>
      <c r="C2676" s="23" t="s">
        <v>2186</v>
      </c>
      <c r="D2676" s="23" t="s">
        <v>2327</v>
      </c>
      <c r="E2676" s="23">
        <v>1000239456</v>
      </c>
      <c r="F2676" s="23" t="s">
        <v>32</v>
      </c>
      <c r="G2676" s="23">
        <v>1074349</v>
      </c>
      <c r="H2676" s="37" t="s">
        <v>16</v>
      </c>
      <c r="I2676" s="4" t="s">
        <v>3539</v>
      </c>
      <c r="J2676" s="4" t="s">
        <v>3576</v>
      </c>
      <c r="K2676" s="24">
        <v>40979.199999999721</v>
      </c>
      <c r="L2676" s="24">
        <v>40979.199999999721</v>
      </c>
      <c r="M2676" s="29">
        <v>3</v>
      </c>
      <c r="N2676" s="29">
        <v>1</v>
      </c>
      <c r="O2676" s="29">
        <v>64</v>
      </c>
      <c r="P2676" s="29">
        <v>7288</v>
      </c>
      <c r="Q2676" s="29">
        <v>18836.8</v>
      </c>
      <c r="R2676" s="28">
        <v>520985.55000000005</v>
      </c>
      <c r="S2676" s="28">
        <v>1278713.23</v>
      </c>
      <c r="T2676" s="28">
        <v>439330</v>
      </c>
      <c r="U2676" s="28">
        <v>1318058</v>
      </c>
      <c r="V2676" s="29">
        <v>2</v>
      </c>
      <c r="W2676" s="29">
        <v>30</v>
      </c>
      <c r="X2676" s="32">
        <f t="shared" si="615"/>
        <v>67</v>
      </c>
      <c r="Y2676" s="33">
        <f t="shared" si="616"/>
        <v>26124.799999999999</v>
      </c>
      <c r="Z2676" s="33">
        <f t="shared" si="617"/>
        <v>1799698.78</v>
      </c>
      <c r="AA2676" s="33">
        <f t="shared" si="618"/>
        <v>1757388</v>
      </c>
      <c r="AB2676" s="5">
        <v>32</v>
      </c>
      <c r="AC2676" s="6">
        <v>1396149.24</v>
      </c>
      <c r="AD2676" s="32">
        <v>1</v>
      </c>
      <c r="AE2676" s="67">
        <f t="shared" si="619"/>
        <v>0.47761194029850745</v>
      </c>
      <c r="AF2676" s="70">
        <f>IF(C2676=Sheet6!$E$3,Sheet6!$E$4,IF('January 2023'!C2676=Sheet6!$F$3,Sheet6!$F$4,IF('January 2023'!C2676=Sheet6!$G$3,Sheet6!$G$4,IF('January 2023'!C2676=Sheet6!$H$3,Sheet6!$H$4,IF('January 2023'!C2676=Sheet6!$I$3,Sheet6!$I$4,IF('January 2023'!C2676=Sheet6!$J$3,Sheet6!$J$4,IF('January 2023'!C2676=Sheet6!$K$3,Sheet6!$K$4,IF('January 2023'!C2676=Sheet6!$L$3,Sheet6!$L$4))))))))</f>
        <v>0.14925084221825036</v>
      </c>
      <c r="AG2676" s="74">
        <f t="shared" si="620"/>
        <v>0.63751366546931554</v>
      </c>
      <c r="AH2676" s="71">
        <v>0.8286</v>
      </c>
      <c r="AI2676" s="72">
        <f t="shared" si="621"/>
        <v>0</v>
      </c>
      <c r="AJ2676" s="73">
        <f t="shared" si="622"/>
        <v>0.47761194029850745</v>
      </c>
      <c r="AK2676" s="73">
        <v>0.59410548800096008</v>
      </c>
      <c r="AL2676" s="95">
        <f t="shared" si="623"/>
        <v>0</v>
      </c>
      <c r="AM2676" s="107">
        <v>0</v>
      </c>
      <c r="AN2676" s="98">
        <f t="shared" si="624"/>
        <v>7830.5651199997737</v>
      </c>
      <c r="AO2676" s="99" t="e">
        <f>SUMIF([1]Sheet1!$AB:$AB,E2676,[1]Sheet1!$AA:$AA)</f>
        <v>#VALUE!</v>
      </c>
      <c r="AP2676" s="100" t="str">
        <f t="shared" si="625"/>
        <v/>
      </c>
      <c r="AQ2676" s="97">
        <f t="shared" si="626"/>
        <v>1</v>
      </c>
      <c r="AR2676" s="100">
        <f t="shared" si="627"/>
        <v>0.97649007685608369</v>
      </c>
      <c r="AS2676" s="101">
        <f t="shared" si="628"/>
        <v>0.37747423180906448</v>
      </c>
      <c r="AT2676" s="100">
        <v>0.14925084221825036</v>
      </c>
      <c r="AU2676" s="108">
        <f t="shared" si="629"/>
        <v>0</v>
      </c>
    </row>
    <row r="2677" spans="1:47" hidden="1">
      <c r="A2677" s="21">
        <v>44927</v>
      </c>
      <c r="B2677" s="23" t="s">
        <v>13</v>
      </c>
      <c r="C2677" s="23" t="s">
        <v>2186</v>
      </c>
      <c r="D2677" s="23" t="s">
        <v>2279</v>
      </c>
      <c r="E2677" s="23">
        <v>1001602404</v>
      </c>
      <c r="F2677" s="23" t="s">
        <v>32</v>
      </c>
      <c r="G2677" s="23">
        <v>1065347</v>
      </c>
      <c r="H2677" s="37" t="s">
        <v>16</v>
      </c>
      <c r="I2677" s="4" t="s">
        <v>3540</v>
      </c>
      <c r="J2677" s="4" t="s">
        <v>3577</v>
      </c>
      <c r="K2677" s="24">
        <v>39661.699999999997</v>
      </c>
      <c r="L2677" s="24">
        <v>39661.699999999997</v>
      </c>
      <c r="M2677" s="29">
        <v>14</v>
      </c>
      <c r="N2677" s="29">
        <v>2</v>
      </c>
      <c r="O2677" s="29">
        <v>228</v>
      </c>
      <c r="P2677" s="29">
        <v>16570</v>
      </c>
      <c r="Q2677" s="29">
        <v>29763.699999999997</v>
      </c>
      <c r="R2677" s="28">
        <v>1167975.7600000002</v>
      </c>
      <c r="S2677" s="28">
        <v>2055539.5900000003</v>
      </c>
      <c r="T2677" s="28">
        <v>322400</v>
      </c>
      <c r="U2677" s="28">
        <v>2526971</v>
      </c>
      <c r="V2677" s="29">
        <v>8</v>
      </c>
      <c r="W2677" s="29">
        <v>106</v>
      </c>
      <c r="X2677" s="32">
        <f t="shared" si="615"/>
        <v>242</v>
      </c>
      <c r="Y2677" s="33">
        <f t="shared" si="616"/>
        <v>46333.7</v>
      </c>
      <c r="Z2677" s="33">
        <f t="shared" si="617"/>
        <v>3223515.3500000006</v>
      </c>
      <c r="AA2677" s="33">
        <f t="shared" si="618"/>
        <v>2849371</v>
      </c>
      <c r="AB2677" s="5">
        <v>114</v>
      </c>
      <c r="AC2677" s="6">
        <v>35204403.669999994</v>
      </c>
      <c r="AD2677" s="32">
        <v>9</v>
      </c>
      <c r="AE2677" s="67">
        <f t="shared" si="619"/>
        <v>0.47107438016528924</v>
      </c>
      <c r="AF2677" s="70">
        <f>IF(C2677=Sheet6!$E$3,Sheet6!$E$4,IF('January 2023'!C2677=Sheet6!$F$3,Sheet6!$F$4,IF('January 2023'!C2677=Sheet6!$G$3,Sheet6!$G$4,IF('January 2023'!C2677=Sheet6!$H$3,Sheet6!$H$4,IF('January 2023'!C2677=Sheet6!$I$3,Sheet6!$I$4,IF('January 2023'!C2677=Sheet6!$J$3,Sheet6!$J$4,IF('January 2023'!C2677=Sheet6!$K$3,Sheet6!$K$4,IF('January 2023'!C2677=Sheet6!$L$3,Sheet6!$L$4))))))))</f>
        <v>0.14925084221825036</v>
      </c>
      <c r="AG2677" s="74">
        <f t="shared" si="620"/>
        <v>1.1682227438561634</v>
      </c>
      <c r="AH2677" s="71">
        <v>0.8286</v>
      </c>
      <c r="AI2677" s="72">
        <f t="shared" si="621"/>
        <v>1</v>
      </c>
      <c r="AJ2677" s="73">
        <f t="shared" si="622"/>
        <v>0.47107438016528924</v>
      </c>
      <c r="AK2677" s="73">
        <v>0.59410548800096008</v>
      </c>
      <c r="AL2677" s="95">
        <f t="shared" si="623"/>
        <v>0</v>
      </c>
      <c r="AM2677" s="107">
        <v>0</v>
      </c>
      <c r="AN2677" s="98">
        <f t="shared" si="624"/>
        <v>0</v>
      </c>
      <c r="AO2677" s="99" t="e">
        <f>SUMIF([1]Sheet1!$AB:$AB,E2677,[1]Sheet1!$AA:$AA)</f>
        <v>#VALUE!</v>
      </c>
      <c r="AP2677" s="100">
        <f t="shared" si="625"/>
        <v>1</v>
      </c>
      <c r="AQ2677" s="97">
        <f t="shared" si="626"/>
        <v>0</v>
      </c>
      <c r="AR2677" s="100">
        <f t="shared" si="627"/>
        <v>0.88393281576897087</v>
      </c>
      <c r="AS2677" s="101">
        <f t="shared" si="628"/>
        <v>-3.2630419422131851E-2</v>
      </c>
      <c r="AT2677" s="100">
        <v>0.14925084221825036</v>
      </c>
      <c r="AU2677" s="108">
        <f t="shared" si="629"/>
        <v>1</v>
      </c>
    </row>
    <row r="2678" spans="1:47" hidden="1">
      <c r="A2678" s="21">
        <v>44927</v>
      </c>
      <c r="B2678" s="23" t="s">
        <v>13</v>
      </c>
      <c r="C2678" s="23" t="s">
        <v>2186</v>
      </c>
      <c r="D2678" s="23" t="s">
        <v>2322</v>
      </c>
      <c r="E2678" s="23">
        <v>1000255305</v>
      </c>
      <c r="F2678" s="23" t="s">
        <v>32</v>
      </c>
      <c r="G2678" s="23">
        <v>1079564</v>
      </c>
      <c r="H2678" s="37" t="s">
        <v>16</v>
      </c>
      <c r="I2678" s="4" t="s">
        <v>3540</v>
      </c>
      <c r="J2678" s="4" t="s">
        <v>3577</v>
      </c>
      <c r="K2678" s="24">
        <v>37691.830000000075</v>
      </c>
      <c r="L2678" s="24">
        <v>37691.830000000075</v>
      </c>
      <c r="M2678" s="29">
        <v>7</v>
      </c>
      <c r="N2678" s="29">
        <v>4</v>
      </c>
      <c r="O2678" s="29">
        <v>59</v>
      </c>
      <c r="P2678" s="29">
        <v>18407</v>
      </c>
      <c r="Q2678" s="29">
        <v>13209.8</v>
      </c>
      <c r="R2678" s="28">
        <v>1322885.04</v>
      </c>
      <c r="S2678" s="28">
        <v>920156.24000000011</v>
      </c>
      <c r="T2678" s="28">
        <v>1261900</v>
      </c>
      <c r="U2678" s="28">
        <v>961400</v>
      </c>
      <c r="V2678" s="29">
        <v>6</v>
      </c>
      <c r="W2678" s="29">
        <v>29</v>
      </c>
      <c r="X2678" s="32">
        <f t="shared" si="615"/>
        <v>66</v>
      </c>
      <c r="Y2678" s="33">
        <f t="shared" si="616"/>
        <v>31616.799999999999</v>
      </c>
      <c r="Z2678" s="33">
        <f t="shared" si="617"/>
        <v>2243041.2800000003</v>
      </c>
      <c r="AA2678" s="33">
        <f t="shared" si="618"/>
        <v>2223300</v>
      </c>
      <c r="AB2678" s="5">
        <v>35</v>
      </c>
      <c r="AC2678" s="6">
        <v>8075337.21</v>
      </c>
      <c r="AD2678" s="32">
        <v>8</v>
      </c>
      <c r="AE2678" s="67">
        <f t="shared" si="619"/>
        <v>0.53030303030303028</v>
      </c>
      <c r="AF2678" s="70">
        <f>IF(C2678=Sheet6!$E$3,Sheet6!$E$4,IF('January 2023'!C2678=Sheet6!$F$3,Sheet6!$F$4,IF('January 2023'!C2678=Sheet6!$G$3,Sheet6!$G$4,IF('January 2023'!C2678=Sheet6!$H$3,Sheet6!$H$4,IF('January 2023'!C2678=Sheet6!$I$3,Sheet6!$I$4,IF('January 2023'!C2678=Sheet6!$J$3,Sheet6!$J$4,IF('January 2023'!C2678=Sheet6!$K$3,Sheet6!$K$4,IF('January 2023'!C2678=Sheet6!$L$3,Sheet6!$L$4))))))))</f>
        <v>0.14925084221825036</v>
      </c>
      <c r="AG2678" s="74">
        <f t="shared" si="620"/>
        <v>0.83882369203087082</v>
      </c>
      <c r="AH2678" s="71">
        <v>0.8286</v>
      </c>
      <c r="AI2678" s="72">
        <f t="shared" si="621"/>
        <v>1</v>
      </c>
      <c r="AJ2678" s="73">
        <f t="shared" si="622"/>
        <v>0.53030303030303028</v>
      </c>
      <c r="AK2678" s="73">
        <v>0.59410548800096008</v>
      </c>
      <c r="AL2678" s="95">
        <f t="shared" si="623"/>
        <v>0</v>
      </c>
      <c r="AM2678" s="107">
        <v>1</v>
      </c>
      <c r="AN2678" s="98">
        <f t="shared" si="624"/>
        <v>0</v>
      </c>
      <c r="AO2678" s="99" t="e">
        <f>SUMIF([1]Sheet1!$AB:$AB,E2678,[1]Sheet1!$AA:$AA)</f>
        <v>#VALUE!</v>
      </c>
      <c r="AP2678" s="100">
        <f t="shared" si="625"/>
        <v>1</v>
      </c>
      <c r="AQ2678" s="97">
        <f t="shared" si="626"/>
        <v>0</v>
      </c>
      <c r="AR2678" s="100">
        <f t="shared" si="627"/>
        <v>0.99119887798052464</v>
      </c>
      <c r="AS2678" s="101">
        <f t="shared" si="628"/>
        <v>0.16855889763551968</v>
      </c>
      <c r="AT2678" s="100">
        <v>0.14925084221825036</v>
      </c>
      <c r="AU2678" s="108">
        <f t="shared" si="629"/>
        <v>0</v>
      </c>
    </row>
    <row r="2679" spans="1:47" hidden="1">
      <c r="A2679" s="21">
        <v>44927</v>
      </c>
      <c r="B2679" s="23" t="s">
        <v>13</v>
      </c>
      <c r="C2679" s="23" t="s">
        <v>2186</v>
      </c>
      <c r="D2679" s="23" t="s">
        <v>2314</v>
      </c>
      <c r="E2679" s="23">
        <v>1001602169</v>
      </c>
      <c r="F2679" s="23" t="s">
        <v>32</v>
      </c>
      <c r="G2679" s="23">
        <v>1079568</v>
      </c>
      <c r="H2679" s="37" t="s">
        <v>16</v>
      </c>
      <c r="I2679" s="4" t="s">
        <v>3539</v>
      </c>
      <c r="J2679" s="4" t="s">
        <v>3576</v>
      </c>
      <c r="K2679" s="24">
        <v>37128.330000000075</v>
      </c>
      <c r="L2679" s="24">
        <v>37128.330000000075</v>
      </c>
      <c r="M2679" s="29">
        <v>2</v>
      </c>
      <c r="N2679" s="29">
        <v>1</v>
      </c>
      <c r="O2679" s="29">
        <v>100</v>
      </c>
      <c r="P2679" s="29">
        <v>2400</v>
      </c>
      <c r="Q2679" s="29">
        <v>37710.299999999996</v>
      </c>
      <c r="R2679" s="28">
        <v>166952.64000000001</v>
      </c>
      <c r="S2679" s="28">
        <v>2607337.5499999998</v>
      </c>
      <c r="T2679" s="28">
        <v>0</v>
      </c>
      <c r="U2679" s="28">
        <v>2672253</v>
      </c>
      <c r="V2679" s="29">
        <v>0</v>
      </c>
      <c r="W2679" s="29">
        <v>50</v>
      </c>
      <c r="X2679" s="32">
        <f t="shared" si="615"/>
        <v>102</v>
      </c>
      <c r="Y2679" s="33">
        <f t="shared" si="616"/>
        <v>40110.299999999996</v>
      </c>
      <c r="Z2679" s="33">
        <f t="shared" si="617"/>
        <v>2774290.19</v>
      </c>
      <c r="AA2679" s="33">
        <f t="shared" si="618"/>
        <v>2672253</v>
      </c>
      <c r="AB2679" s="5">
        <v>50</v>
      </c>
      <c r="AC2679" s="6">
        <v>876310.19000000006</v>
      </c>
      <c r="AD2679" s="32">
        <v>3</v>
      </c>
      <c r="AE2679" s="67">
        <f t="shared" si="619"/>
        <v>0.49019607843137253</v>
      </c>
      <c r="AF2679" s="70">
        <f>IF(C2679=Sheet6!$E$3,Sheet6!$E$4,IF('January 2023'!C2679=Sheet6!$F$3,Sheet6!$F$4,IF('January 2023'!C2679=Sheet6!$G$3,Sheet6!$G$4,IF('January 2023'!C2679=Sheet6!$H$3,Sheet6!$H$4,IF('January 2023'!C2679=Sheet6!$I$3,Sheet6!$I$4,IF('January 2023'!C2679=Sheet6!$J$3,Sheet6!$J$4,IF('January 2023'!C2679=Sheet6!$K$3,Sheet6!$K$4,IF('January 2023'!C2679=Sheet6!$L$3,Sheet6!$L$4))))))))</f>
        <v>0.14925084221825036</v>
      </c>
      <c r="AG2679" s="74">
        <f t="shared" si="620"/>
        <v>1.0803152202105486</v>
      </c>
      <c r="AH2679" s="71">
        <v>0.8286</v>
      </c>
      <c r="AI2679" s="72">
        <f t="shared" si="621"/>
        <v>1</v>
      </c>
      <c r="AJ2679" s="73">
        <f t="shared" si="622"/>
        <v>0.49019607843137253</v>
      </c>
      <c r="AK2679" s="73">
        <v>0.59410548800096008</v>
      </c>
      <c r="AL2679" s="95">
        <f t="shared" si="623"/>
        <v>0</v>
      </c>
      <c r="AM2679" s="107">
        <v>2</v>
      </c>
      <c r="AN2679" s="98">
        <f t="shared" si="624"/>
        <v>0</v>
      </c>
      <c r="AO2679" s="99" t="e">
        <f>SUMIF([1]Sheet1!$AB:$AB,E2679,[1]Sheet1!$AA:$AA)</f>
        <v>#VALUE!</v>
      </c>
      <c r="AP2679" s="100">
        <f t="shared" si="625"/>
        <v>1</v>
      </c>
      <c r="AQ2679" s="97">
        <f t="shared" si="626"/>
        <v>0</v>
      </c>
      <c r="AR2679" s="100">
        <f t="shared" si="627"/>
        <v>0.9632204336922664</v>
      </c>
      <c r="AS2679" s="101">
        <f t="shared" si="628"/>
        <v>-4.0581694935560852E-2</v>
      </c>
      <c r="AT2679" s="100">
        <v>0.14925084221825036</v>
      </c>
      <c r="AU2679" s="108">
        <f t="shared" si="629"/>
        <v>1</v>
      </c>
    </row>
    <row r="2680" spans="1:47" hidden="1">
      <c r="A2680" s="21">
        <v>44927</v>
      </c>
      <c r="B2680" s="23" t="s">
        <v>13</v>
      </c>
      <c r="C2680" s="23" t="s">
        <v>2186</v>
      </c>
      <c r="D2680" s="23" t="s">
        <v>2436</v>
      </c>
      <c r="E2680" s="23">
        <v>1001223407</v>
      </c>
      <c r="F2680" s="23" t="s">
        <v>32</v>
      </c>
      <c r="G2680" s="23">
        <v>1077349</v>
      </c>
      <c r="H2680" s="37" t="s">
        <v>16</v>
      </c>
      <c r="I2680" s="4" t="s">
        <v>3540</v>
      </c>
      <c r="J2680" s="4" t="s">
        <v>3577</v>
      </c>
      <c r="K2680" s="24">
        <v>34772.800000000047</v>
      </c>
      <c r="L2680" s="24">
        <v>34772.800000000047</v>
      </c>
      <c r="M2680" s="29">
        <v>5</v>
      </c>
      <c r="N2680" s="29">
        <v>1</v>
      </c>
      <c r="O2680" s="29">
        <v>70</v>
      </c>
      <c r="P2680" s="29">
        <v>13788</v>
      </c>
      <c r="Q2680" s="29">
        <v>10012.699999999999</v>
      </c>
      <c r="R2680" s="28">
        <v>986318.29999999993</v>
      </c>
      <c r="S2680" s="28">
        <v>681014.15999999992</v>
      </c>
      <c r="T2680" s="28">
        <v>482000</v>
      </c>
      <c r="U2680" s="28">
        <v>733300</v>
      </c>
      <c r="V2680" s="29">
        <v>3</v>
      </c>
      <c r="W2680" s="29">
        <v>24</v>
      </c>
      <c r="X2680" s="32">
        <f t="shared" si="615"/>
        <v>75</v>
      </c>
      <c r="Y2680" s="33">
        <f t="shared" si="616"/>
        <v>23800.699999999997</v>
      </c>
      <c r="Z2680" s="33">
        <f t="shared" si="617"/>
        <v>1667332.46</v>
      </c>
      <c r="AA2680" s="33">
        <f t="shared" si="618"/>
        <v>1215300</v>
      </c>
      <c r="AB2680" s="5">
        <v>27</v>
      </c>
      <c r="AC2680" s="6">
        <v>7222562.8100000005</v>
      </c>
      <c r="AD2680" s="32">
        <v>6</v>
      </c>
      <c r="AE2680" s="67">
        <f t="shared" si="619"/>
        <v>0.36</v>
      </c>
      <c r="AF2680" s="70">
        <f>IF(C2680=Sheet6!$E$3,Sheet6!$E$4,IF('January 2023'!C2680=Sheet6!$F$3,Sheet6!$F$4,IF('January 2023'!C2680=Sheet6!$G$3,Sheet6!$G$4,IF('January 2023'!C2680=Sheet6!$H$3,Sheet6!$H$4,IF('January 2023'!C2680=Sheet6!$I$3,Sheet6!$I$4,IF('January 2023'!C2680=Sheet6!$J$3,Sheet6!$J$4,IF('January 2023'!C2680=Sheet6!$K$3,Sheet6!$K$4,IF('January 2023'!C2680=Sheet6!$L$3,Sheet6!$L$4))))))))</f>
        <v>0.14925084221825036</v>
      </c>
      <c r="AG2680" s="74">
        <f t="shared" si="620"/>
        <v>0.68446314360649607</v>
      </c>
      <c r="AH2680" s="71">
        <v>0.8286</v>
      </c>
      <c r="AI2680" s="72">
        <f t="shared" si="621"/>
        <v>0</v>
      </c>
      <c r="AJ2680" s="73">
        <f t="shared" si="622"/>
        <v>0.36</v>
      </c>
      <c r="AK2680" s="73">
        <v>0.59410548800096008</v>
      </c>
      <c r="AL2680" s="95">
        <f t="shared" si="623"/>
        <v>0</v>
      </c>
      <c r="AM2680" s="107">
        <v>1</v>
      </c>
      <c r="AN2680" s="98">
        <f t="shared" si="624"/>
        <v>5012.0420800000429</v>
      </c>
      <c r="AO2680" s="99" t="e">
        <f>SUMIF([1]Sheet1!$AB:$AB,E2680,[1]Sheet1!$AA:$AA)</f>
        <v>#VALUE!</v>
      </c>
      <c r="AP2680" s="100" t="str">
        <f t="shared" si="625"/>
        <v/>
      </c>
      <c r="AQ2680" s="97">
        <f t="shared" si="626"/>
        <v>1</v>
      </c>
      <c r="AR2680" s="100">
        <f t="shared" si="627"/>
        <v>0.72888882640718222</v>
      </c>
      <c r="AS2680" s="101">
        <f t="shared" si="628"/>
        <v>0.50110246253769053</v>
      </c>
      <c r="AT2680" s="100">
        <v>0.14925084221825036</v>
      </c>
      <c r="AU2680" s="108">
        <f t="shared" si="629"/>
        <v>0</v>
      </c>
    </row>
    <row r="2681" spans="1:47" hidden="1">
      <c r="A2681" s="21">
        <v>44927</v>
      </c>
      <c r="B2681" s="22" t="s">
        <v>13</v>
      </c>
      <c r="C2681" s="22" t="s">
        <v>2186</v>
      </c>
      <c r="D2681" s="22" t="s">
        <v>2348</v>
      </c>
      <c r="E2681" s="22">
        <v>1002245404</v>
      </c>
      <c r="F2681" s="22" t="s">
        <v>32</v>
      </c>
      <c r="G2681" s="22">
        <v>1079213</v>
      </c>
      <c r="H2681" s="36" t="s">
        <v>16</v>
      </c>
      <c r="I2681" s="4" t="s">
        <v>3541</v>
      </c>
      <c r="J2681" s="4" t="s">
        <v>3578</v>
      </c>
      <c r="K2681" s="25">
        <v>25342.309999999939</v>
      </c>
      <c r="L2681" s="25">
        <v>25342.309999999939</v>
      </c>
      <c r="M2681" s="26">
        <v>2</v>
      </c>
      <c r="N2681" s="26">
        <v>2</v>
      </c>
      <c r="O2681" s="26">
        <v>0</v>
      </c>
      <c r="P2681" s="26">
        <v>24120</v>
      </c>
      <c r="Q2681" s="26">
        <v>0</v>
      </c>
      <c r="R2681" s="27">
        <v>1746987.29</v>
      </c>
      <c r="S2681" s="27">
        <v>0</v>
      </c>
      <c r="T2681" s="28">
        <v>1746987.9300000002</v>
      </c>
      <c r="U2681" s="27">
        <v>0</v>
      </c>
      <c r="V2681" s="29">
        <v>2</v>
      </c>
      <c r="W2681" s="26">
        <v>0</v>
      </c>
      <c r="X2681" s="30">
        <f t="shared" si="615"/>
        <v>2</v>
      </c>
      <c r="Y2681" s="31">
        <f t="shared" si="616"/>
        <v>24120</v>
      </c>
      <c r="Z2681" s="31">
        <f t="shared" si="617"/>
        <v>1746987.29</v>
      </c>
      <c r="AA2681" s="31">
        <f t="shared" si="618"/>
        <v>1746987.9300000002</v>
      </c>
      <c r="AB2681" s="5">
        <v>2</v>
      </c>
      <c r="AC2681" s="6">
        <v>1922470.83</v>
      </c>
      <c r="AD2681" s="30">
        <v>0</v>
      </c>
      <c r="AE2681" s="67">
        <f t="shared" si="619"/>
        <v>1</v>
      </c>
      <c r="AF2681" s="70">
        <f>IF(C2681=Sheet6!$E$3,Sheet6!$E$4,IF('January 2023'!C2681=Sheet6!$F$3,Sheet6!$F$4,IF('January 2023'!C2681=Sheet6!$G$3,Sheet6!$G$4,IF('January 2023'!C2681=Sheet6!$H$3,Sheet6!$H$4,IF('January 2023'!C2681=Sheet6!$I$3,Sheet6!$I$4,IF('January 2023'!C2681=Sheet6!$J$3,Sheet6!$J$4,IF('January 2023'!C2681=Sheet6!$K$3,Sheet6!$K$4,IF('January 2023'!C2681=Sheet6!$L$3,Sheet6!$L$4))))))))</f>
        <v>0.14925084221825036</v>
      </c>
      <c r="AG2681" s="74">
        <f t="shared" si="620"/>
        <v>0.95176801167691727</v>
      </c>
      <c r="AH2681" s="71">
        <v>0.8286</v>
      </c>
      <c r="AI2681" s="72">
        <f t="shared" si="621"/>
        <v>1</v>
      </c>
      <c r="AJ2681" s="73">
        <f t="shared" si="622"/>
        <v>1</v>
      </c>
      <c r="AK2681" s="73">
        <v>0.59410548800096008</v>
      </c>
      <c r="AL2681" s="95">
        <f t="shared" si="623"/>
        <v>1</v>
      </c>
      <c r="AM2681" s="107">
        <v>1</v>
      </c>
      <c r="AN2681" s="98">
        <f t="shared" si="624"/>
        <v>0</v>
      </c>
      <c r="AO2681" s="99" t="e">
        <f>SUMIF([1]Sheet1!$AB:$AB,E2681,[1]Sheet1!$AA:$AA)</f>
        <v>#VALUE!</v>
      </c>
      <c r="AP2681" s="100">
        <f t="shared" si="625"/>
        <v>1</v>
      </c>
      <c r="AQ2681" s="97">
        <f t="shared" si="626"/>
        <v>0</v>
      </c>
      <c r="AR2681" s="100">
        <f t="shared" si="627"/>
        <v>1.0000003663449664</v>
      </c>
      <c r="AS2681" s="101">
        <f t="shared" si="628"/>
        <v>4.8231639647662528E-2</v>
      </c>
      <c r="AT2681" s="100">
        <v>0.14925084221825036</v>
      </c>
      <c r="AU2681" s="108">
        <f t="shared" si="629"/>
        <v>1</v>
      </c>
    </row>
    <row r="2682" spans="1:47" hidden="1">
      <c r="A2682" s="21">
        <v>44927</v>
      </c>
      <c r="B2682" s="22" t="s">
        <v>13</v>
      </c>
      <c r="C2682" s="22" t="s">
        <v>2186</v>
      </c>
      <c r="D2682" s="22" t="s">
        <v>2347</v>
      </c>
      <c r="E2682" s="22">
        <v>1002050392</v>
      </c>
      <c r="F2682" s="22" t="s">
        <v>32</v>
      </c>
      <c r="G2682" s="22">
        <v>1069446</v>
      </c>
      <c r="H2682" s="36" t="s">
        <v>16</v>
      </c>
      <c r="I2682" s="4" t="s">
        <v>3539</v>
      </c>
      <c r="J2682" s="4" t="s">
        <v>3576</v>
      </c>
      <c r="K2682" s="25">
        <v>21733.829999999958</v>
      </c>
      <c r="L2682" s="25">
        <v>21733.829999999958</v>
      </c>
      <c r="M2682" s="26">
        <v>2</v>
      </c>
      <c r="N2682" s="26">
        <v>2</v>
      </c>
      <c r="O2682" s="26">
        <v>0</v>
      </c>
      <c r="P2682" s="26">
        <v>21782</v>
      </c>
      <c r="Q2682" s="26">
        <v>0</v>
      </c>
      <c r="R2682" s="27">
        <v>1577648.3</v>
      </c>
      <c r="S2682" s="27">
        <v>0</v>
      </c>
      <c r="T2682" s="28">
        <v>1577648.3</v>
      </c>
      <c r="U2682" s="27">
        <v>0</v>
      </c>
      <c r="V2682" s="29">
        <v>2</v>
      </c>
      <c r="W2682" s="26">
        <v>0</v>
      </c>
      <c r="X2682" s="30">
        <f t="shared" si="615"/>
        <v>2</v>
      </c>
      <c r="Y2682" s="31">
        <f t="shared" si="616"/>
        <v>21782</v>
      </c>
      <c r="Z2682" s="31">
        <f t="shared" si="617"/>
        <v>1577648.3</v>
      </c>
      <c r="AA2682" s="31">
        <f t="shared" si="618"/>
        <v>1577648.3</v>
      </c>
      <c r="AB2682" s="5">
        <v>2</v>
      </c>
      <c r="AC2682" s="6">
        <v>1316249.31</v>
      </c>
      <c r="AD2682" s="30">
        <v>0</v>
      </c>
      <c r="AE2682" s="67">
        <f t="shared" si="619"/>
        <v>1</v>
      </c>
      <c r="AF2682" s="70">
        <f>IF(C2682=Sheet6!$E$3,Sheet6!$E$4,IF('January 2023'!C2682=Sheet6!$F$3,Sheet6!$F$4,IF('January 2023'!C2682=Sheet6!$G$3,Sheet6!$G$4,IF('January 2023'!C2682=Sheet6!$H$3,Sheet6!$H$4,IF('January 2023'!C2682=Sheet6!$I$3,Sheet6!$I$4,IF('January 2023'!C2682=Sheet6!$J$3,Sheet6!$J$4,IF('January 2023'!C2682=Sheet6!$K$3,Sheet6!$K$4,IF('January 2023'!C2682=Sheet6!$L$3,Sheet6!$L$4))))))))</f>
        <v>0.14925084221825036</v>
      </c>
      <c r="AG2682" s="74">
        <f t="shared" si="620"/>
        <v>1.002216360392993</v>
      </c>
      <c r="AH2682" s="71">
        <v>0.8286</v>
      </c>
      <c r="AI2682" s="72">
        <f t="shared" si="621"/>
        <v>1</v>
      </c>
      <c r="AJ2682" s="73">
        <f t="shared" si="622"/>
        <v>1</v>
      </c>
      <c r="AK2682" s="73">
        <v>0.59410548800096008</v>
      </c>
      <c r="AL2682" s="95">
        <f t="shared" si="623"/>
        <v>1</v>
      </c>
      <c r="AM2682" s="107">
        <v>0</v>
      </c>
      <c r="AN2682" s="98">
        <f t="shared" si="624"/>
        <v>0</v>
      </c>
      <c r="AO2682" s="99" t="e">
        <f>SUMIF([1]Sheet1!$AB:$AB,E2682,[1]Sheet1!$AA:$AA)</f>
        <v>#VALUE!</v>
      </c>
      <c r="AP2682" s="100">
        <f t="shared" si="625"/>
        <v>1</v>
      </c>
      <c r="AQ2682" s="97">
        <f t="shared" si="626"/>
        <v>0</v>
      </c>
      <c r="AR2682" s="100">
        <f t="shared" si="627"/>
        <v>1</v>
      </c>
      <c r="AS2682" s="101">
        <f t="shared" si="628"/>
        <v>-2.2163603929929998E-3</v>
      </c>
      <c r="AT2682" s="100">
        <v>0.14925084221825036</v>
      </c>
      <c r="AU2682" s="108">
        <f t="shared" si="629"/>
        <v>1</v>
      </c>
    </row>
    <row r="2683" spans="1:47" hidden="1">
      <c r="A2683" s="21">
        <v>44927</v>
      </c>
      <c r="B2683" s="23" t="s">
        <v>13</v>
      </c>
      <c r="C2683" s="23" t="s">
        <v>2186</v>
      </c>
      <c r="D2683" s="23" t="s">
        <v>2472</v>
      </c>
      <c r="E2683" s="23">
        <v>1002486419</v>
      </c>
      <c r="F2683" s="23" t="s">
        <v>32</v>
      </c>
      <c r="G2683" s="23">
        <v>1077349</v>
      </c>
      <c r="H2683" s="37" t="s">
        <v>16</v>
      </c>
      <c r="I2683" s="4" t="s">
        <v>3540</v>
      </c>
      <c r="J2683" s="4" t="s">
        <v>3577</v>
      </c>
      <c r="K2683" s="24">
        <v>4283.75</v>
      </c>
      <c r="L2683" s="24">
        <v>4283.75</v>
      </c>
      <c r="M2683" s="29">
        <v>1</v>
      </c>
      <c r="N2683" s="29">
        <v>0</v>
      </c>
      <c r="O2683" s="29">
        <v>9</v>
      </c>
      <c r="P2683" s="29">
        <v>1200</v>
      </c>
      <c r="Q2683" s="29">
        <v>3467.6</v>
      </c>
      <c r="R2683" s="28">
        <v>83476.320000000007</v>
      </c>
      <c r="S2683" s="28">
        <v>223000</v>
      </c>
      <c r="T2683" s="28">
        <v>0</v>
      </c>
      <c r="U2683" s="28">
        <v>223000</v>
      </c>
      <c r="V2683" s="29">
        <v>0</v>
      </c>
      <c r="W2683" s="29">
        <v>5</v>
      </c>
      <c r="X2683" s="32">
        <f t="shared" si="615"/>
        <v>10</v>
      </c>
      <c r="Y2683" s="33">
        <f t="shared" si="616"/>
        <v>4667.6000000000004</v>
      </c>
      <c r="Z2683" s="33">
        <f t="shared" si="617"/>
        <v>306476.32</v>
      </c>
      <c r="AA2683" s="33">
        <f t="shared" si="618"/>
        <v>223000</v>
      </c>
      <c r="AB2683" s="5">
        <v>5</v>
      </c>
      <c r="AC2683" s="6">
        <v>173157.12</v>
      </c>
      <c r="AD2683" s="32">
        <v>0</v>
      </c>
      <c r="AE2683" s="67">
        <f t="shared" si="619"/>
        <v>0.5</v>
      </c>
      <c r="AF2683" s="70">
        <f>IF(C2683=Sheet6!$E$3,Sheet6!$E$4,IF('January 2023'!C2683=Sheet6!$F$3,Sheet6!$F$4,IF('January 2023'!C2683=Sheet6!$G$3,Sheet6!$G$4,IF('January 2023'!C2683=Sheet6!$H$3,Sheet6!$H$4,IF('January 2023'!C2683=Sheet6!$I$3,Sheet6!$I$4,IF('January 2023'!C2683=Sheet6!$J$3,Sheet6!$J$4,IF('January 2023'!C2683=Sheet6!$K$3,Sheet6!$K$4,IF('January 2023'!C2683=Sheet6!$L$3,Sheet6!$L$4))))))))</f>
        <v>0.14925084221825036</v>
      </c>
      <c r="AG2683" s="74">
        <f t="shared" si="620"/>
        <v>1.0896060694484972</v>
      </c>
      <c r="AH2683" s="71">
        <v>0.8286</v>
      </c>
      <c r="AI2683" s="72">
        <f t="shared" si="621"/>
        <v>1</v>
      </c>
      <c r="AJ2683" s="73">
        <f t="shared" si="622"/>
        <v>0.5</v>
      </c>
      <c r="AK2683" s="73">
        <v>0.59410548800096008</v>
      </c>
      <c r="AL2683" s="95">
        <f t="shared" si="623"/>
        <v>0</v>
      </c>
      <c r="AM2683" s="107">
        <v>0</v>
      </c>
      <c r="AN2683" s="98">
        <f t="shared" si="624"/>
        <v>0</v>
      </c>
      <c r="AO2683" s="99" t="e">
        <f>SUMIF([1]Sheet1!$AB:$AB,E2683,[1]Sheet1!$AA:$AA)</f>
        <v>#VALUE!</v>
      </c>
      <c r="AP2683" s="100">
        <f t="shared" si="625"/>
        <v>1</v>
      </c>
      <c r="AQ2683" s="97">
        <f t="shared" si="626"/>
        <v>0</v>
      </c>
      <c r="AR2683" s="100">
        <f t="shared" si="627"/>
        <v>0.72762554705694715</v>
      </c>
      <c r="AS2683" s="101">
        <f t="shared" si="628"/>
        <v>0.2071747876409672</v>
      </c>
      <c r="AT2683" s="100">
        <v>0.14925084221825036</v>
      </c>
      <c r="AU2683" s="108">
        <f t="shared" si="629"/>
        <v>0</v>
      </c>
    </row>
    <row r="2684" spans="1:47" hidden="1">
      <c r="A2684" s="21">
        <v>44927</v>
      </c>
      <c r="B2684" s="23" t="s">
        <v>13</v>
      </c>
      <c r="C2684" s="23" t="s">
        <v>2186</v>
      </c>
      <c r="D2684" s="23" t="s">
        <v>2384</v>
      </c>
      <c r="E2684" s="23">
        <v>1001596937</v>
      </c>
      <c r="F2684" s="23" t="s">
        <v>32</v>
      </c>
      <c r="G2684" s="23">
        <v>1065347</v>
      </c>
      <c r="H2684" s="37" t="s">
        <v>16</v>
      </c>
      <c r="I2684" s="4" t="s">
        <v>3541</v>
      </c>
      <c r="J2684" s="4" t="s">
        <v>3578</v>
      </c>
      <c r="K2684" s="24">
        <v>4126</v>
      </c>
      <c r="L2684" s="24">
        <v>4126</v>
      </c>
      <c r="M2684" s="29">
        <v>2</v>
      </c>
      <c r="N2684" s="29">
        <v>2</v>
      </c>
      <c r="O2684" s="29">
        <v>3</v>
      </c>
      <c r="P2684" s="29">
        <v>1033</v>
      </c>
      <c r="Q2684" s="29">
        <v>5154.3</v>
      </c>
      <c r="R2684" s="28">
        <v>74819.149999999994</v>
      </c>
      <c r="S2684" s="28">
        <v>400000</v>
      </c>
      <c r="T2684" s="28">
        <v>75000</v>
      </c>
      <c r="U2684" s="28">
        <v>400000</v>
      </c>
      <c r="V2684" s="29">
        <v>1</v>
      </c>
      <c r="W2684" s="29">
        <v>1</v>
      </c>
      <c r="X2684" s="32">
        <f t="shared" si="615"/>
        <v>5</v>
      </c>
      <c r="Y2684" s="33">
        <f t="shared" si="616"/>
        <v>6187.3</v>
      </c>
      <c r="Z2684" s="33">
        <f t="shared" si="617"/>
        <v>474819.15</v>
      </c>
      <c r="AA2684" s="33">
        <f t="shared" si="618"/>
        <v>475000</v>
      </c>
      <c r="AB2684" s="5">
        <v>2</v>
      </c>
      <c r="AC2684" s="6">
        <v>102957.56000000001</v>
      </c>
      <c r="AD2684" s="32">
        <v>1</v>
      </c>
      <c r="AE2684" s="67">
        <f t="shared" si="619"/>
        <v>0.4</v>
      </c>
      <c r="AF2684" s="70">
        <f>IF(C2684=Sheet6!$E$3,Sheet6!$E$4,IF('January 2023'!C2684=Sheet6!$F$3,Sheet6!$F$4,IF('January 2023'!C2684=Sheet6!$G$3,Sheet6!$G$4,IF('January 2023'!C2684=Sheet6!$H$3,Sheet6!$H$4,IF('January 2023'!C2684=Sheet6!$I$3,Sheet6!$I$4,IF('January 2023'!C2684=Sheet6!$J$3,Sheet6!$J$4,IF('January 2023'!C2684=Sheet6!$K$3,Sheet6!$K$4,IF('January 2023'!C2684=Sheet6!$L$3,Sheet6!$L$4))))))))</f>
        <v>0.14925084221825036</v>
      </c>
      <c r="AG2684" s="74">
        <f t="shared" si="620"/>
        <v>1.4995879786718371</v>
      </c>
      <c r="AH2684" s="71">
        <v>0.8286</v>
      </c>
      <c r="AI2684" s="72">
        <f t="shared" si="621"/>
        <v>1</v>
      </c>
      <c r="AJ2684" s="73">
        <f t="shared" si="622"/>
        <v>0.4</v>
      </c>
      <c r="AK2684" s="73">
        <v>0.59410548800096008</v>
      </c>
      <c r="AL2684" s="95">
        <f t="shared" si="623"/>
        <v>0</v>
      </c>
      <c r="AM2684" s="107">
        <v>0</v>
      </c>
      <c r="AN2684" s="98">
        <f t="shared" si="624"/>
        <v>0</v>
      </c>
      <c r="AO2684" s="99" t="e">
        <f>SUMIF([1]Sheet1!$AB:$AB,E2684,[1]Sheet1!$AA:$AA)</f>
        <v>#VALUE!</v>
      </c>
      <c r="AP2684" s="100">
        <f t="shared" si="625"/>
        <v>1</v>
      </c>
      <c r="AQ2684" s="97">
        <f t="shared" si="626"/>
        <v>0</v>
      </c>
      <c r="AR2684" s="100">
        <f t="shared" si="627"/>
        <v>1.000380881857861</v>
      </c>
      <c r="AS2684" s="101">
        <f t="shared" si="628"/>
        <v>-0.50015914452717958</v>
      </c>
      <c r="AT2684" s="100">
        <v>0.14925084221825036</v>
      </c>
      <c r="AU2684" s="108">
        <f t="shared" si="629"/>
        <v>1</v>
      </c>
    </row>
    <row r="2685" spans="1:47" hidden="1">
      <c r="A2685" s="21">
        <v>44927</v>
      </c>
      <c r="B2685" s="22" t="s">
        <v>13</v>
      </c>
      <c r="C2685" s="22" t="s">
        <v>2186</v>
      </c>
      <c r="D2685" s="22" t="s">
        <v>2560</v>
      </c>
      <c r="E2685" s="22">
        <v>1003148990</v>
      </c>
      <c r="F2685" s="22" t="s">
        <v>32</v>
      </c>
      <c r="G2685" s="22">
        <v>1074349</v>
      </c>
      <c r="H2685" s="36" t="s">
        <v>16</v>
      </c>
      <c r="I2685" s="4" t="s">
        <v>3539</v>
      </c>
      <c r="J2685" s="4" t="s">
        <v>3576</v>
      </c>
      <c r="K2685" s="25">
        <v>2964.3100000000049</v>
      </c>
      <c r="L2685" s="25">
        <v>2964.3100000000049</v>
      </c>
      <c r="M2685" s="26">
        <v>1</v>
      </c>
      <c r="N2685" s="26">
        <v>0</v>
      </c>
      <c r="O2685" s="26">
        <v>0</v>
      </c>
      <c r="P2685" s="26">
        <v>2000</v>
      </c>
      <c r="Q2685" s="26">
        <v>0</v>
      </c>
      <c r="R2685" s="27">
        <v>144857.98000000001</v>
      </c>
      <c r="S2685" s="27">
        <v>0</v>
      </c>
      <c r="T2685" s="28">
        <v>250208.5</v>
      </c>
      <c r="U2685" s="27">
        <v>0</v>
      </c>
      <c r="V2685" s="29">
        <v>1</v>
      </c>
      <c r="W2685" s="26">
        <v>0</v>
      </c>
      <c r="X2685" s="30">
        <f t="shared" si="615"/>
        <v>1</v>
      </c>
      <c r="Y2685" s="31">
        <f t="shared" si="616"/>
        <v>2000</v>
      </c>
      <c r="Z2685" s="31">
        <f t="shared" si="617"/>
        <v>144857.98000000001</v>
      </c>
      <c r="AA2685" s="31">
        <f t="shared" si="618"/>
        <v>250208.5</v>
      </c>
      <c r="AB2685" s="5">
        <v>1</v>
      </c>
      <c r="AC2685" s="6">
        <v>2466829.7200000002</v>
      </c>
      <c r="AD2685" s="30">
        <v>0</v>
      </c>
      <c r="AE2685" s="67">
        <f t="shared" si="619"/>
        <v>1</v>
      </c>
      <c r="AF2685" s="70">
        <f>IF(C2685=Sheet6!$E$3,Sheet6!$E$4,IF('January 2023'!C2685=Sheet6!$F$3,Sheet6!$F$4,IF('January 2023'!C2685=Sheet6!$G$3,Sheet6!$G$4,IF('January 2023'!C2685=Sheet6!$H$3,Sheet6!$H$4,IF('January 2023'!C2685=Sheet6!$I$3,Sheet6!$I$4,IF('January 2023'!C2685=Sheet6!$J$3,Sheet6!$J$4,IF('January 2023'!C2685=Sheet6!$K$3,Sheet6!$K$4,IF('January 2023'!C2685=Sheet6!$L$3,Sheet6!$L$4))))))))</f>
        <v>0.14925084221825036</v>
      </c>
      <c r="AG2685" s="74">
        <f t="shared" si="620"/>
        <v>0.67469326757322834</v>
      </c>
      <c r="AH2685" s="71">
        <v>0.8286</v>
      </c>
      <c r="AI2685" s="72">
        <f t="shared" si="621"/>
        <v>0</v>
      </c>
      <c r="AJ2685" s="73">
        <f t="shared" si="622"/>
        <v>1</v>
      </c>
      <c r="AK2685" s="73">
        <v>0.59410548800096008</v>
      </c>
      <c r="AL2685" s="95">
        <f t="shared" si="623"/>
        <v>1</v>
      </c>
      <c r="AM2685" s="107">
        <v>0</v>
      </c>
      <c r="AN2685" s="98">
        <f t="shared" si="624"/>
        <v>456.22726600000419</v>
      </c>
      <c r="AO2685" s="99" t="e">
        <f>SUMIF([1]Sheet1!$AB:$AB,E2685,[1]Sheet1!$AA:$AA)</f>
        <v>#VALUE!</v>
      </c>
      <c r="AP2685" s="100" t="str">
        <f t="shared" si="625"/>
        <v/>
      </c>
      <c r="AQ2685" s="97">
        <f t="shared" si="626"/>
        <v>1</v>
      </c>
      <c r="AR2685" s="100">
        <f t="shared" si="627"/>
        <v>1.7272676313724655</v>
      </c>
      <c r="AS2685" s="101">
        <f t="shared" si="628"/>
        <v>-0.16537584218415913</v>
      </c>
      <c r="AT2685" s="100">
        <v>0.14925084221825036</v>
      </c>
      <c r="AU2685" s="108">
        <f t="shared" si="629"/>
        <v>1</v>
      </c>
    </row>
    <row r="2686" spans="1:47" hidden="1">
      <c r="A2686" s="21">
        <v>44927</v>
      </c>
      <c r="B2686" s="22" t="s">
        <v>13</v>
      </c>
      <c r="C2686" s="22" t="s">
        <v>2186</v>
      </c>
      <c r="D2686" s="22" t="s">
        <v>2593</v>
      </c>
      <c r="E2686" s="22">
        <v>1002350905</v>
      </c>
      <c r="F2686" s="22" t="s">
        <v>32</v>
      </c>
      <c r="G2686" s="22">
        <v>1065347</v>
      </c>
      <c r="H2686" s="36" t="s">
        <v>16</v>
      </c>
      <c r="I2686" s="4" t="s">
        <v>3541</v>
      </c>
      <c r="J2686" s="4" t="s">
        <v>3578</v>
      </c>
      <c r="K2686" s="25">
        <v>1746.7099999999919</v>
      </c>
      <c r="L2686" s="25">
        <v>1746.7099999999919</v>
      </c>
      <c r="M2686" s="26">
        <v>1</v>
      </c>
      <c r="N2686" s="26">
        <v>2</v>
      </c>
      <c r="O2686" s="26">
        <v>1</v>
      </c>
      <c r="P2686" s="26">
        <v>1747</v>
      </c>
      <c r="Q2686" s="26">
        <v>0</v>
      </c>
      <c r="R2686" s="27">
        <v>126533.44</v>
      </c>
      <c r="S2686" s="27">
        <v>0</v>
      </c>
      <c r="T2686" s="28">
        <v>135000</v>
      </c>
      <c r="U2686" s="27">
        <v>0</v>
      </c>
      <c r="V2686" s="29">
        <v>1</v>
      </c>
      <c r="W2686" s="26">
        <v>0</v>
      </c>
      <c r="X2686" s="30">
        <f t="shared" si="615"/>
        <v>2</v>
      </c>
      <c r="Y2686" s="31">
        <f t="shared" si="616"/>
        <v>1747</v>
      </c>
      <c r="Z2686" s="31">
        <f t="shared" si="617"/>
        <v>126533.44</v>
      </c>
      <c r="AA2686" s="31">
        <f t="shared" si="618"/>
        <v>135000</v>
      </c>
      <c r="AB2686" s="5">
        <v>1</v>
      </c>
      <c r="AC2686" s="6">
        <v>2203699.08</v>
      </c>
      <c r="AD2686" s="30">
        <v>1</v>
      </c>
      <c r="AE2686" s="67">
        <f t="shared" si="619"/>
        <v>0.5</v>
      </c>
      <c r="AF2686" s="70">
        <f>IF(C2686=Sheet6!$E$3,Sheet6!$E$4,IF('January 2023'!C2686=Sheet6!$F$3,Sheet6!$F$4,IF('January 2023'!C2686=Sheet6!$G$3,Sheet6!$G$4,IF('January 2023'!C2686=Sheet6!$H$3,Sheet6!$H$4,IF('January 2023'!C2686=Sheet6!$I$3,Sheet6!$I$4,IF('January 2023'!C2686=Sheet6!$J$3,Sheet6!$J$4,IF('January 2023'!C2686=Sheet6!$K$3,Sheet6!$K$4,IF('January 2023'!C2686=Sheet6!$L$3,Sheet6!$L$4))))))))</f>
        <v>0.14925084221825036</v>
      </c>
      <c r="AG2686" s="74">
        <f t="shared" si="620"/>
        <v>1.0001660264153798</v>
      </c>
      <c r="AH2686" s="71">
        <v>0.8286</v>
      </c>
      <c r="AI2686" s="72">
        <f t="shared" si="621"/>
        <v>1</v>
      </c>
      <c r="AJ2686" s="73">
        <f t="shared" si="622"/>
        <v>0.5</v>
      </c>
      <c r="AK2686" s="73">
        <v>0.59410548800096008</v>
      </c>
      <c r="AL2686" s="95">
        <f t="shared" si="623"/>
        <v>0</v>
      </c>
      <c r="AM2686" s="107">
        <v>0</v>
      </c>
      <c r="AN2686" s="98">
        <f t="shared" si="624"/>
        <v>0</v>
      </c>
      <c r="AO2686" s="99" t="e">
        <f>SUMIF([1]Sheet1!$AB:$AB,E2686,[1]Sheet1!$AA:$AA)</f>
        <v>#VALUE!</v>
      </c>
      <c r="AP2686" s="100">
        <f t="shared" si="625"/>
        <v>1</v>
      </c>
      <c r="AQ2686" s="97">
        <f t="shared" si="626"/>
        <v>0</v>
      </c>
      <c r="AR2686" s="100">
        <f t="shared" si="627"/>
        <v>1.0669116401166363</v>
      </c>
      <c r="AS2686" s="101">
        <f t="shared" si="628"/>
        <v>-6.7088775631771735E-2</v>
      </c>
      <c r="AT2686" s="100">
        <v>0.14925084221825036</v>
      </c>
      <c r="AU2686" s="108">
        <f t="shared" si="629"/>
        <v>1</v>
      </c>
    </row>
    <row r="2687" spans="1:47" hidden="1">
      <c r="A2687" s="21">
        <v>44927</v>
      </c>
      <c r="B2687" s="22" t="s">
        <v>13</v>
      </c>
      <c r="C2687" s="22" t="s">
        <v>2186</v>
      </c>
      <c r="D2687" s="22" t="s">
        <v>2609</v>
      </c>
      <c r="E2687" s="22">
        <v>1000254026</v>
      </c>
      <c r="F2687" s="22" t="s">
        <v>32</v>
      </c>
      <c r="G2687" s="22">
        <v>1074349</v>
      </c>
      <c r="H2687" s="36" t="s">
        <v>16</v>
      </c>
      <c r="I2687" s="4" t="s">
        <v>3539</v>
      </c>
      <c r="J2687" s="4" t="s">
        <v>3576</v>
      </c>
      <c r="K2687" s="25">
        <v>447</v>
      </c>
      <c r="L2687" s="25">
        <v>447</v>
      </c>
      <c r="M2687" s="26">
        <v>0</v>
      </c>
      <c r="N2687" s="26">
        <v>1</v>
      </c>
      <c r="O2687" s="26">
        <v>2</v>
      </c>
      <c r="P2687" s="26">
        <v>0</v>
      </c>
      <c r="Q2687" s="26">
        <v>250.1</v>
      </c>
      <c r="R2687" s="27">
        <v>0</v>
      </c>
      <c r="S2687" s="27">
        <v>18691.59</v>
      </c>
      <c r="T2687" s="28">
        <v>0</v>
      </c>
      <c r="U2687" s="27">
        <v>25000</v>
      </c>
      <c r="V2687" s="29">
        <v>0</v>
      </c>
      <c r="W2687" s="26">
        <v>1</v>
      </c>
      <c r="X2687" s="30">
        <f t="shared" si="615"/>
        <v>2</v>
      </c>
      <c r="Y2687" s="31">
        <f t="shared" si="616"/>
        <v>250.1</v>
      </c>
      <c r="Z2687" s="31">
        <f t="shared" si="617"/>
        <v>18691.59</v>
      </c>
      <c r="AA2687" s="31">
        <f t="shared" si="618"/>
        <v>25000</v>
      </c>
      <c r="AB2687" s="5">
        <v>1</v>
      </c>
      <c r="AC2687" s="6">
        <v>-165033.57</v>
      </c>
      <c r="AD2687" s="30">
        <v>3</v>
      </c>
      <c r="AE2687" s="67">
        <f t="shared" si="619"/>
        <v>0.5</v>
      </c>
      <c r="AF2687" s="70">
        <f>IF(C2687=Sheet6!$E$3,Sheet6!$E$4,IF('January 2023'!C2687=Sheet6!$F$3,Sheet6!$F$4,IF('January 2023'!C2687=Sheet6!$G$3,Sheet6!$G$4,IF('January 2023'!C2687=Sheet6!$H$3,Sheet6!$H$4,IF('January 2023'!C2687=Sheet6!$I$3,Sheet6!$I$4,IF('January 2023'!C2687=Sheet6!$J$3,Sheet6!$J$4,IF('January 2023'!C2687=Sheet6!$K$3,Sheet6!$K$4,IF('January 2023'!C2687=Sheet6!$L$3,Sheet6!$L$4))))))))</f>
        <v>0.14925084221825036</v>
      </c>
      <c r="AG2687" s="74">
        <f t="shared" si="620"/>
        <v>0.5595078299776286</v>
      </c>
      <c r="AH2687" s="71">
        <v>0.8286</v>
      </c>
      <c r="AI2687" s="72">
        <f t="shared" si="621"/>
        <v>0</v>
      </c>
      <c r="AJ2687" s="73">
        <f t="shared" si="622"/>
        <v>0.5</v>
      </c>
      <c r="AK2687" s="73">
        <v>0.59410548800096008</v>
      </c>
      <c r="AL2687" s="95">
        <f t="shared" si="623"/>
        <v>0</v>
      </c>
      <c r="AM2687" s="107">
        <v>0</v>
      </c>
      <c r="AN2687" s="98">
        <f t="shared" si="624"/>
        <v>120.28420000000003</v>
      </c>
      <c r="AO2687" s="99" t="e">
        <f>SUMIF([1]Sheet1!$AB:$AB,E2687,[1]Sheet1!$AA:$AA)</f>
        <v>#VALUE!</v>
      </c>
      <c r="AP2687" s="100" t="str">
        <f t="shared" si="625"/>
        <v/>
      </c>
      <c r="AQ2687" s="97">
        <f t="shared" si="626"/>
        <v>1</v>
      </c>
      <c r="AR2687" s="100">
        <f t="shared" si="627"/>
        <v>1.3374999130625056</v>
      </c>
      <c r="AS2687" s="101">
        <f t="shared" si="628"/>
        <v>0.25165832604713056</v>
      </c>
      <c r="AT2687" s="100">
        <v>0.14925084221825036</v>
      </c>
      <c r="AU2687" s="108">
        <f t="shared" si="629"/>
        <v>0</v>
      </c>
    </row>
    <row r="2688" spans="1:47" hidden="1">
      <c r="A2688" s="21">
        <v>44927</v>
      </c>
      <c r="B2688" s="22" t="s">
        <v>13</v>
      </c>
      <c r="C2688" s="22" t="s">
        <v>2186</v>
      </c>
      <c r="D2688" s="22" t="s">
        <v>3464</v>
      </c>
      <c r="E2688" s="22">
        <v>1001915406</v>
      </c>
      <c r="F2688" s="22" t="s">
        <v>32</v>
      </c>
      <c r="G2688" s="22">
        <v>1079568</v>
      </c>
      <c r="H2688" s="36" t="s">
        <v>16</v>
      </c>
      <c r="I2688" s="4" t="s">
        <v>3512</v>
      </c>
      <c r="J2688" s="4" t="s">
        <v>3512</v>
      </c>
      <c r="K2688" s="25" t="s">
        <v>43</v>
      </c>
      <c r="L2688" s="25">
        <v>0</v>
      </c>
      <c r="M2688" s="26">
        <v>0</v>
      </c>
      <c r="N2688" s="26">
        <v>0</v>
      </c>
      <c r="O2688" s="26">
        <v>1</v>
      </c>
      <c r="P2688" s="26">
        <v>0</v>
      </c>
      <c r="Q2688" s="26">
        <v>252.8</v>
      </c>
      <c r="R2688" s="27">
        <v>0</v>
      </c>
      <c r="S2688" s="27">
        <v>16000</v>
      </c>
      <c r="T2688" s="28">
        <v>0</v>
      </c>
      <c r="U2688" s="27">
        <v>16000</v>
      </c>
      <c r="V2688" s="29">
        <v>0</v>
      </c>
      <c r="W2688" s="26">
        <v>1</v>
      </c>
      <c r="X2688" s="30">
        <f t="shared" si="615"/>
        <v>1</v>
      </c>
      <c r="Y2688" s="31">
        <f t="shared" si="616"/>
        <v>252.8</v>
      </c>
      <c r="Z2688" s="31">
        <f t="shared" si="617"/>
        <v>16000</v>
      </c>
      <c r="AA2688" s="31">
        <f t="shared" si="618"/>
        <v>16000</v>
      </c>
      <c r="AB2688" s="5">
        <v>1</v>
      </c>
      <c r="AC2688" s="6">
        <v>0</v>
      </c>
      <c r="AD2688" s="30">
        <v>0</v>
      </c>
      <c r="AE2688" s="67">
        <f t="shared" si="619"/>
        <v>1</v>
      </c>
      <c r="AF2688" s="70">
        <f>IF(C2688=Sheet6!$E$3,Sheet6!$E$4,IF('January 2023'!C2688=Sheet6!$F$3,Sheet6!$F$4,IF('January 2023'!C2688=Sheet6!$G$3,Sheet6!$G$4,IF('January 2023'!C2688=Sheet6!$H$3,Sheet6!$H$4,IF('January 2023'!C2688=Sheet6!$I$3,Sheet6!$I$4,IF('January 2023'!C2688=Sheet6!$J$3,Sheet6!$J$4,IF('January 2023'!C2688=Sheet6!$K$3,Sheet6!$K$4,IF('January 2023'!C2688=Sheet6!$L$3,Sheet6!$L$4))))))))</f>
        <v>0.14925084221825036</v>
      </c>
      <c r="AG2688" s="74">
        <f t="shared" si="620"/>
        <v>0</v>
      </c>
      <c r="AH2688" s="71">
        <v>0.8286</v>
      </c>
      <c r="AI2688" s="72">
        <f t="shared" si="621"/>
        <v>0</v>
      </c>
      <c r="AJ2688" s="73">
        <f t="shared" si="622"/>
        <v>1</v>
      </c>
      <c r="AK2688" s="73">
        <v>0.59410548800096008</v>
      </c>
      <c r="AL2688" s="95">
        <f t="shared" si="623"/>
        <v>1</v>
      </c>
      <c r="AM2688" s="107">
        <v>0</v>
      </c>
      <c r="AN2688" s="98">
        <f t="shared" si="624"/>
        <v>0</v>
      </c>
      <c r="AO2688" s="99" t="e">
        <f>SUMIF([1]Sheet1!$AB:$AB,E2688,[1]Sheet1!$AA:$AA)</f>
        <v>#VALUE!</v>
      </c>
      <c r="AP2688" s="100">
        <f t="shared" si="625"/>
        <v>1</v>
      </c>
      <c r="AQ2688" s="97">
        <f t="shared" si="626"/>
        <v>0</v>
      </c>
      <c r="AR2688" s="100">
        <f t="shared" si="627"/>
        <v>1</v>
      </c>
      <c r="AS2688" s="101">
        <f t="shared" si="628"/>
        <v>1</v>
      </c>
      <c r="AT2688" s="100">
        <v>0.14925084221825036</v>
      </c>
      <c r="AU2688" s="108">
        <f t="shared" si="629"/>
        <v>0</v>
      </c>
    </row>
    <row r="2689" spans="1:47" hidden="1">
      <c r="A2689" s="21">
        <v>44927</v>
      </c>
      <c r="B2689" s="22" t="s">
        <v>13</v>
      </c>
      <c r="C2689" s="22" t="s">
        <v>2186</v>
      </c>
      <c r="D2689" s="22" t="s">
        <v>2243</v>
      </c>
      <c r="E2689" s="22">
        <v>1003311022</v>
      </c>
      <c r="F2689" s="22" t="s">
        <v>32</v>
      </c>
      <c r="G2689" s="22">
        <v>1079568</v>
      </c>
      <c r="H2689" s="36" t="s">
        <v>16</v>
      </c>
      <c r="I2689" s="4" t="s">
        <v>3539</v>
      </c>
      <c r="J2689" s="4" t="s">
        <v>3576</v>
      </c>
      <c r="K2689" s="25">
        <v>52402.669999999925</v>
      </c>
      <c r="L2689" s="25">
        <v>52402.669999999925</v>
      </c>
      <c r="M2689" s="26">
        <v>0</v>
      </c>
      <c r="N2689" s="26">
        <v>0</v>
      </c>
      <c r="O2689" s="26">
        <v>61</v>
      </c>
      <c r="P2689" s="26">
        <v>0</v>
      </c>
      <c r="Q2689" s="26">
        <v>23868.499999999996</v>
      </c>
      <c r="R2689" s="27">
        <v>0</v>
      </c>
      <c r="S2689" s="27">
        <v>1660788.9099999995</v>
      </c>
      <c r="T2689" s="28">
        <v>90000</v>
      </c>
      <c r="U2689" s="27">
        <v>1807700</v>
      </c>
      <c r="V2689" s="29">
        <v>1</v>
      </c>
      <c r="W2689" s="26">
        <v>44</v>
      </c>
      <c r="X2689" s="30">
        <f t="shared" si="615"/>
        <v>61</v>
      </c>
      <c r="Y2689" s="31">
        <f t="shared" si="616"/>
        <v>23868.499999999996</v>
      </c>
      <c r="Z2689" s="31">
        <f t="shared" si="617"/>
        <v>1660788.9099999995</v>
      </c>
      <c r="AA2689" s="31">
        <f t="shared" si="618"/>
        <v>1897700</v>
      </c>
      <c r="AB2689" s="5">
        <v>45</v>
      </c>
      <c r="AC2689" s="6">
        <v>108329.33</v>
      </c>
      <c r="AD2689" s="30">
        <v>0</v>
      </c>
      <c r="AE2689" s="67">
        <f t="shared" si="619"/>
        <v>0.73770491803278693</v>
      </c>
      <c r="AF2689" s="70">
        <f>IF(C2689=Sheet6!$E$3,Sheet6!$E$4,IF('January 2023'!C2689=Sheet6!$F$3,Sheet6!$F$4,IF('January 2023'!C2689=Sheet6!$G$3,Sheet6!$G$4,IF('January 2023'!C2689=Sheet6!$H$3,Sheet6!$H$4,IF('January 2023'!C2689=Sheet6!$I$3,Sheet6!$I$4,IF('January 2023'!C2689=Sheet6!$J$3,Sheet6!$J$4,IF('January 2023'!C2689=Sheet6!$K$3,Sheet6!$K$4,IF('January 2023'!C2689=Sheet6!$L$3,Sheet6!$L$4))))))))</f>
        <v>0.14925084221825036</v>
      </c>
      <c r="AG2689" s="74">
        <f t="shared" si="620"/>
        <v>0.45548251644429627</v>
      </c>
      <c r="AH2689" s="71">
        <v>0.8286</v>
      </c>
      <c r="AI2689" s="72">
        <f t="shared" si="621"/>
        <v>0</v>
      </c>
      <c r="AJ2689" s="73">
        <f t="shared" si="622"/>
        <v>0.73770491803278693</v>
      </c>
      <c r="AK2689" s="73">
        <v>0.59410548800096008</v>
      </c>
      <c r="AL2689" s="95">
        <f t="shared" si="623"/>
        <v>1</v>
      </c>
      <c r="AM2689" s="107">
        <v>0</v>
      </c>
      <c r="AN2689" s="98">
        <f t="shared" si="624"/>
        <v>19552.352361999943</v>
      </c>
      <c r="AO2689" s="99" t="e">
        <f>SUMIF([1]Sheet1!$AB:$AB,E2689,[1]Sheet1!$AA:$AA)</f>
        <v>#VALUE!</v>
      </c>
      <c r="AP2689" s="100" t="str">
        <f t="shared" si="625"/>
        <v/>
      </c>
      <c r="AQ2689" s="97">
        <f t="shared" si="626"/>
        <v>1</v>
      </c>
      <c r="AR2689" s="100">
        <f t="shared" si="627"/>
        <v>1.1426497302417564</v>
      </c>
      <c r="AS2689" s="101">
        <f t="shared" si="628"/>
        <v>0.47954302545508853</v>
      </c>
      <c r="AT2689" s="100">
        <v>0.14925084221825036</v>
      </c>
      <c r="AU2689" s="108">
        <f t="shared" si="629"/>
        <v>0</v>
      </c>
    </row>
    <row r="2690" spans="1:47" hidden="1">
      <c r="A2690" s="21">
        <v>44927</v>
      </c>
      <c r="B2690" s="23" t="s">
        <v>13</v>
      </c>
      <c r="C2690" s="23" t="s">
        <v>2186</v>
      </c>
      <c r="D2690" s="23" t="s">
        <v>2408</v>
      </c>
      <c r="E2690" s="23">
        <v>1002057045</v>
      </c>
      <c r="F2690" s="23" t="s">
        <v>32</v>
      </c>
      <c r="G2690" s="22">
        <v>1077349</v>
      </c>
      <c r="H2690" s="36" t="s">
        <v>16</v>
      </c>
      <c r="I2690" s="4" t="s">
        <v>3540</v>
      </c>
      <c r="J2690" s="4" t="s">
        <v>3577</v>
      </c>
      <c r="K2690" s="24">
        <v>14330.400000000023</v>
      </c>
      <c r="L2690" s="24">
        <v>14330.400000000023</v>
      </c>
      <c r="M2690" s="29">
        <v>0</v>
      </c>
      <c r="N2690" s="29">
        <v>0</v>
      </c>
      <c r="O2690" s="29">
        <v>2</v>
      </c>
      <c r="P2690" s="29">
        <v>0</v>
      </c>
      <c r="Q2690" s="29">
        <v>5960.3</v>
      </c>
      <c r="R2690" s="28">
        <v>0</v>
      </c>
      <c r="S2690" s="28">
        <v>431000</v>
      </c>
      <c r="T2690" s="28">
        <v>0</v>
      </c>
      <c r="U2690" s="28">
        <v>431000</v>
      </c>
      <c r="V2690" s="29">
        <v>0</v>
      </c>
      <c r="W2690" s="29">
        <v>2</v>
      </c>
      <c r="X2690" s="32">
        <f t="shared" si="615"/>
        <v>2</v>
      </c>
      <c r="Y2690" s="33">
        <f t="shared" si="616"/>
        <v>5960.3</v>
      </c>
      <c r="Z2690" s="33">
        <f t="shared" si="617"/>
        <v>431000</v>
      </c>
      <c r="AA2690" s="33">
        <f t="shared" si="618"/>
        <v>431000</v>
      </c>
      <c r="AB2690" s="5">
        <v>2</v>
      </c>
      <c r="AC2690" s="6">
        <v>0</v>
      </c>
      <c r="AD2690" s="32">
        <v>0</v>
      </c>
      <c r="AE2690" s="67">
        <f t="shared" si="619"/>
        <v>1</v>
      </c>
      <c r="AF2690" s="70">
        <f>IF(C2690=Sheet6!$E$3,Sheet6!$E$4,IF('January 2023'!C2690=Sheet6!$F$3,Sheet6!$F$4,IF('January 2023'!C2690=Sheet6!$G$3,Sheet6!$G$4,IF('January 2023'!C2690=Sheet6!$H$3,Sheet6!$H$4,IF('January 2023'!C2690=Sheet6!$I$3,Sheet6!$I$4,IF('January 2023'!C2690=Sheet6!$J$3,Sheet6!$J$4,IF('January 2023'!C2690=Sheet6!$K$3,Sheet6!$K$4,IF('January 2023'!C2690=Sheet6!$L$3,Sheet6!$L$4))))))))</f>
        <v>0.14925084221825036</v>
      </c>
      <c r="AG2690" s="74">
        <f t="shared" si="620"/>
        <v>0.41592000223301445</v>
      </c>
      <c r="AH2690" s="71">
        <v>0.8286</v>
      </c>
      <c r="AI2690" s="72">
        <f t="shared" si="621"/>
        <v>0</v>
      </c>
      <c r="AJ2690" s="73">
        <f t="shared" si="622"/>
        <v>1</v>
      </c>
      <c r="AK2690" s="73">
        <v>0.59410548800096008</v>
      </c>
      <c r="AL2690" s="95">
        <f t="shared" si="623"/>
        <v>1</v>
      </c>
      <c r="AM2690" s="107">
        <v>0</v>
      </c>
      <c r="AN2690" s="98">
        <f t="shared" si="624"/>
        <v>5913.8694400000195</v>
      </c>
      <c r="AO2690" s="99" t="e">
        <f>SUMIF([1]Sheet1!$AB:$AB,E2690,[1]Sheet1!$AA:$AA)</f>
        <v>#VALUE!</v>
      </c>
      <c r="AP2690" s="100" t="str">
        <f t="shared" si="625"/>
        <v/>
      </c>
      <c r="AQ2690" s="97">
        <f t="shared" si="626"/>
        <v>1</v>
      </c>
      <c r="AR2690" s="100">
        <f t="shared" si="627"/>
        <v>1</v>
      </c>
      <c r="AS2690" s="101">
        <f t="shared" si="628"/>
        <v>0.58407999776698549</v>
      </c>
      <c r="AT2690" s="100">
        <v>0.14925084221825036</v>
      </c>
      <c r="AU2690" s="108">
        <f t="shared" si="629"/>
        <v>0</v>
      </c>
    </row>
    <row r="2691" spans="1:47" hidden="1">
      <c r="A2691" s="21">
        <v>44927</v>
      </c>
      <c r="B2691" s="23" t="s">
        <v>13</v>
      </c>
      <c r="C2691" s="23" t="s">
        <v>2186</v>
      </c>
      <c r="D2691" s="23" t="s">
        <v>2393</v>
      </c>
      <c r="E2691" s="23">
        <v>1001726974</v>
      </c>
      <c r="F2691" s="23" t="s">
        <v>32</v>
      </c>
      <c r="G2691" s="22">
        <v>1079568</v>
      </c>
      <c r="H2691" s="36" t="s">
        <v>16</v>
      </c>
      <c r="I2691" s="4" t="s">
        <v>3539</v>
      </c>
      <c r="J2691" s="4" t="s">
        <v>3576</v>
      </c>
      <c r="K2691" s="24">
        <v>13105.364193548296</v>
      </c>
      <c r="L2691" s="24">
        <v>13105.364193548296</v>
      </c>
      <c r="M2691" s="29">
        <v>0</v>
      </c>
      <c r="N2691" s="29">
        <v>0</v>
      </c>
      <c r="O2691" s="29">
        <v>17</v>
      </c>
      <c r="P2691" s="29">
        <v>0</v>
      </c>
      <c r="Q2691" s="29">
        <v>6680.1000000000013</v>
      </c>
      <c r="R2691" s="28">
        <v>0</v>
      </c>
      <c r="S2691" s="28">
        <v>483900</v>
      </c>
      <c r="T2691" s="28">
        <v>0</v>
      </c>
      <c r="U2691" s="28">
        <v>483900</v>
      </c>
      <c r="V2691" s="29">
        <v>0</v>
      </c>
      <c r="W2691" s="29">
        <v>8</v>
      </c>
      <c r="X2691" s="32">
        <f t="shared" si="615"/>
        <v>17</v>
      </c>
      <c r="Y2691" s="33">
        <f t="shared" si="616"/>
        <v>6680.1000000000013</v>
      </c>
      <c r="Z2691" s="33">
        <f t="shared" si="617"/>
        <v>483900</v>
      </c>
      <c r="AA2691" s="33">
        <f t="shared" si="618"/>
        <v>483900</v>
      </c>
      <c r="AB2691" s="5">
        <v>8</v>
      </c>
      <c r="AC2691" s="6">
        <v>0</v>
      </c>
      <c r="AD2691" s="32">
        <v>0</v>
      </c>
      <c r="AE2691" s="67">
        <f t="shared" si="619"/>
        <v>0.47058823529411764</v>
      </c>
      <c r="AF2691" s="70">
        <f>IF(C2691=Sheet6!$E$3,Sheet6!$E$4,IF('January 2023'!C2691=Sheet6!$F$3,Sheet6!$F$4,IF('January 2023'!C2691=Sheet6!$G$3,Sheet6!$G$4,IF('January 2023'!C2691=Sheet6!$H$3,Sheet6!$H$4,IF('January 2023'!C2691=Sheet6!$I$3,Sheet6!$I$4,IF('January 2023'!C2691=Sheet6!$J$3,Sheet6!$J$4,IF('January 2023'!C2691=Sheet6!$K$3,Sheet6!$K$4,IF('January 2023'!C2691=Sheet6!$L$3,Sheet6!$L$4))))))))</f>
        <v>0.14925084221825036</v>
      </c>
      <c r="AG2691" s="74">
        <f t="shared" si="620"/>
        <v>0.50972257629349826</v>
      </c>
      <c r="AH2691" s="71">
        <v>0.8286</v>
      </c>
      <c r="AI2691" s="72">
        <f t="shared" si="621"/>
        <v>0</v>
      </c>
      <c r="AJ2691" s="73">
        <f t="shared" si="622"/>
        <v>0.47058823529411764</v>
      </c>
      <c r="AK2691" s="73">
        <v>0.59410548800096008</v>
      </c>
      <c r="AL2691" s="95">
        <f t="shared" si="623"/>
        <v>0</v>
      </c>
      <c r="AM2691" s="107">
        <v>0</v>
      </c>
      <c r="AN2691" s="98">
        <f t="shared" si="624"/>
        <v>4179.0047707741169</v>
      </c>
      <c r="AO2691" s="99" t="e">
        <f>SUMIF([1]Sheet1!$AB:$AB,E2691,[1]Sheet1!$AA:$AA)</f>
        <v>#VALUE!</v>
      </c>
      <c r="AP2691" s="100" t="str">
        <f t="shared" si="625"/>
        <v/>
      </c>
      <c r="AQ2691" s="97">
        <f t="shared" si="626"/>
        <v>1</v>
      </c>
      <c r="AR2691" s="100">
        <f t="shared" si="627"/>
        <v>1</v>
      </c>
      <c r="AS2691" s="101">
        <f t="shared" si="628"/>
        <v>0.49027742370650174</v>
      </c>
      <c r="AT2691" s="100">
        <v>0.14925084221825036</v>
      </c>
      <c r="AU2691" s="108">
        <f t="shared" si="629"/>
        <v>0</v>
      </c>
    </row>
    <row r="2692" spans="1:47" hidden="1">
      <c r="A2692" s="21">
        <v>44927</v>
      </c>
      <c r="B2692" s="22" t="s">
        <v>13</v>
      </c>
      <c r="C2692" s="22" t="s">
        <v>2186</v>
      </c>
      <c r="D2692" s="22" t="s">
        <v>2386</v>
      </c>
      <c r="E2692" s="22">
        <v>1002408460</v>
      </c>
      <c r="F2692" s="22" t="s">
        <v>32</v>
      </c>
      <c r="G2692" s="22">
        <v>1077349</v>
      </c>
      <c r="H2692" s="36" t="s">
        <v>16</v>
      </c>
      <c r="I2692" s="4" t="s">
        <v>3540</v>
      </c>
      <c r="J2692" s="4" t="s">
        <v>3577</v>
      </c>
      <c r="K2692" s="25">
        <v>11257.849999999977</v>
      </c>
      <c r="L2692" s="25">
        <v>11257.849999999977</v>
      </c>
      <c r="M2692" s="26">
        <v>0</v>
      </c>
      <c r="N2692" s="26">
        <v>0</v>
      </c>
      <c r="O2692" s="26">
        <v>9</v>
      </c>
      <c r="P2692" s="26">
        <v>0</v>
      </c>
      <c r="Q2692" s="26">
        <v>9547.6</v>
      </c>
      <c r="R2692" s="27">
        <v>0</v>
      </c>
      <c r="S2692" s="27">
        <v>604239.48</v>
      </c>
      <c r="T2692" s="28">
        <v>0</v>
      </c>
      <c r="U2692" s="27">
        <v>630000</v>
      </c>
      <c r="V2692" s="29">
        <v>0</v>
      </c>
      <c r="W2692" s="26">
        <v>6</v>
      </c>
      <c r="X2692" s="30">
        <f t="shared" ref="X2692:X2755" si="630">IFERROR(SUM(M2692,O2692),"")</f>
        <v>9</v>
      </c>
      <c r="Y2692" s="31">
        <f t="shared" ref="Y2692:Y2755" si="631">IFERROR(SUM(P2692:Q2692),"")</f>
        <v>9547.6</v>
      </c>
      <c r="Z2692" s="31">
        <f t="shared" ref="Z2692:Z2755" si="632">IFERROR(SUM(R2692:S2692),"")</f>
        <v>604239.48</v>
      </c>
      <c r="AA2692" s="31">
        <f t="shared" ref="AA2692:AA2755" si="633">IFERROR(SUM(T2692:U2692),"")</f>
        <v>630000</v>
      </c>
      <c r="AB2692" s="5">
        <v>6</v>
      </c>
      <c r="AC2692" s="6">
        <v>0</v>
      </c>
      <c r="AD2692" s="30">
        <v>0</v>
      </c>
      <c r="AE2692" s="67">
        <f t="shared" si="619"/>
        <v>0.66666666666666663</v>
      </c>
      <c r="AF2692" s="70">
        <f>IF(C2692=Sheet6!$E$3,Sheet6!$E$4,IF('January 2023'!C2692=Sheet6!$F$3,Sheet6!$F$4,IF('January 2023'!C2692=Sheet6!$G$3,Sheet6!$G$4,IF('January 2023'!C2692=Sheet6!$H$3,Sheet6!$H$4,IF('January 2023'!C2692=Sheet6!$I$3,Sheet6!$I$4,IF('January 2023'!C2692=Sheet6!$J$3,Sheet6!$J$4,IF('January 2023'!C2692=Sheet6!$K$3,Sheet6!$K$4,IF('January 2023'!C2692=Sheet6!$L$3,Sheet6!$L$4))))))))</f>
        <v>0.14925084221825036</v>
      </c>
      <c r="AG2692" s="74">
        <f t="shared" si="620"/>
        <v>0.84808378153910557</v>
      </c>
      <c r="AH2692" s="71">
        <v>0.8286</v>
      </c>
      <c r="AI2692" s="72">
        <f t="shared" si="621"/>
        <v>1</v>
      </c>
      <c r="AJ2692" s="73">
        <f t="shared" si="622"/>
        <v>0.66666666666666663</v>
      </c>
      <c r="AK2692" s="73">
        <v>0.59410548800096008</v>
      </c>
      <c r="AL2692" s="95">
        <f t="shared" si="623"/>
        <v>1</v>
      </c>
      <c r="AM2692" s="107">
        <v>0</v>
      </c>
      <c r="AN2692" s="98">
        <f t="shared" si="624"/>
        <v>0</v>
      </c>
      <c r="AO2692" s="99" t="e">
        <f>SUMIF([1]Sheet1!$AB:$AB,E2692,[1]Sheet1!$AA:$AA)</f>
        <v>#VALUE!</v>
      </c>
      <c r="AP2692" s="100">
        <f t="shared" si="625"/>
        <v>1</v>
      </c>
      <c r="AQ2692" s="97">
        <f t="shared" si="626"/>
        <v>0</v>
      </c>
      <c r="AR2692" s="100">
        <f t="shared" si="627"/>
        <v>1.0426329640029479</v>
      </c>
      <c r="AS2692" s="101">
        <f t="shared" si="628"/>
        <v>0.11575989313105384</v>
      </c>
      <c r="AT2692" s="100">
        <v>0.14925084221825036</v>
      </c>
      <c r="AU2692" s="108">
        <f t="shared" si="629"/>
        <v>1</v>
      </c>
    </row>
    <row r="2693" spans="1:47" hidden="1">
      <c r="A2693" s="21">
        <v>44927</v>
      </c>
      <c r="B2693" s="22" t="s">
        <v>13</v>
      </c>
      <c r="C2693" s="22" t="s">
        <v>2186</v>
      </c>
      <c r="D2693" s="22" t="s">
        <v>2488</v>
      </c>
      <c r="E2693" s="22">
        <v>1003150054</v>
      </c>
      <c r="F2693" s="22" t="s">
        <v>32</v>
      </c>
      <c r="G2693" s="22">
        <v>1079213</v>
      </c>
      <c r="H2693" s="36" t="s">
        <v>16</v>
      </c>
      <c r="I2693" s="4" t="s">
        <v>3541</v>
      </c>
      <c r="J2693" s="4" t="s">
        <v>3578</v>
      </c>
      <c r="K2693" s="25">
        <v>4385.2399999999907</v>
      </c>
      <c r="L2693" s="25">
        <v>4385.2399999999907</v>
      </c>
      <c r="M2693" s="26">
        <v>0</v>
      </c>
      <c r="N2693" s="26">
        <v>0</v>
      </c>
      <c r="O2693" s="26">
        <v>6</v>
      </c>
      <c r="P2693" s="26">
        <v>0</v>
      </c>
      <c r="Q2693" s="26">
        <v>4364.6000000000004</v>
      </c>
      <c r="R2693" s="27">
        <v>0</v>
      </c>
      <c r="S2693" s="27">
        <v>291700</v>
      </c>
      <c r="T2693" s="28">
        <v>0</v>
      </c>
      <c r="U2693" s="27">
        <v>291700</v>
      </c>
      <c r="V2693" s="29">
        <v>0</v>
      </c>
      <c r="W2693" s="26">
        <v>4</v>
      </c>
      <c r="X2693" s="30">
        <f t="shared" si="630"/>
        <v>6</v>
      </c>
      <c r="Y2693" s="31">
        <f t="shared" si="631"/>
        <v>4364.6000000000004</v>
      </c>
      <c r="Z2693" s="31">
        <f t="shared" si="632"/>
        <v>291700</v>
      </c>
      <c r="AA2693" s="31">
        <f t="shared" si="633"/>
        <v>291700</v>
      </c>
      <c r="AB2693" s="5">
        <v>4</v>
      </c>
      <c r="AC2693" s="6">
        <v>0</v>
      </c>
      <c r="AD2693" s="30">
        <v>0</v>
      </c>
      <c r="AE2693" s="67">
        <f t="shared" ref="AE2693:AE2756" si="634">IFERROR((AB2693/X2693),"")</f>
        <v>0.66666666666666663</v>
      </c>
      <c r="AF2693" s="70">
        <f>IF(C2693=Sheet6!$E$3,Sheet6!$E$4,IF('January 2023'!C2693=Sheet6!$F$3,Sheet6!$F$4,IF('January 2023'!C2693=Sheet6!$G$3,Sheet6!$G$4,IF('January 2023'!C2693=Sheet6!$H$3,Sheet6!$H$4,IF('January 2023'!C2693=Sheet6!$I$3,Sheet6!$I$4,IF('January 2023'!C2693=Sheet6!$J$3,Sheet6!$J$4,IF('January 2023'!C2693=Sheet6!$K$3,Sheet6!$K$4,IF('January 2023'!C2693=Sheet6!$L$3,Sheet6!$L$4))))))))</f>
        <v>0.14925084221825036</v>
      </c>
      <c r="AG2693" s="74">
        <f t="shared" ref="AG2693:AG2756" si="635">IFERROR(Y2693/L2693,0)</f>
        <v>0.99529330207696953</v>
      </c>
      <c r="AH2693" s="71">
        <v>0.8286</v>
      </c>
      <c r="AI2693" s="72">
        <f t="shared" ref="AI2693:AI2756" si="636">IF(AG2693&gt;AH2693,1,0)</f>
        <v>1</v>
      </c>
      <c r="AJ2693" s="73">
        <f t="shared" ref="AJ2693:AJ2756" si="637">IFERROR(AB2693/X2693,0)</f>
        <v>0.66666666666666663</v>
      </c>
      <c r="AK2693" s="73">
        <v>0.59410548800096008</v>
      </c>
      <c r="AL2693" s="95">
        <f t="shared" ref="AL2693:AL2756" si="638">IF(AJ2693&gt;=AK2693,1,0)</f>
        <v>1</v>
      </c>
      <c r="AM2693" s="107">
        <v>0</v>
      </c>
      <c r="AN2693" s="98">
        <f t="shared" ref="AN2693:AN2756" si="639">IF(((AH2693*L2693)-(AG2693*L2693))&lt;0,0,((AH2693*L2693)-(AG2693*L2693)))</f>
        <v>0</v>
      </c>
      <c r="AO2693" s="99" t="e">
        <f>SUMIF([1]Sheet1!$AB:$AB,E2693,[1]Sheet1!$AA:$AA)</f>
        <v>#VALUE!</v>
      </c>
      <c r="AP2693" s="100">
        <f t="shared" ref="AP2693:AP2756" si="640">IF(AN2693=0,100%,IFERROR((AO2693/AN2693),""))</f>
        <v>1</v>
      </c>
      <c r="AQ2693" s="97">
        <f t="shared" ref="AQ2693:AQ2756" si="641">IF(AND(AN2693&gt;0,AP2693&gt;=100%),1,0)</f>
        <v>0</v>
      </c>
      <c r="AR2693" s="100">
        <f t="shared" ref="AR2693:AR2756" si="642">IFERROR(AA2693/Z2693,0)</f>
        <v>1</v>
      </c>
      <c r="AS2693" s="101">
        <f t="shared" ref="AS2693:AS2756" si="643">1-(AR2693*AG2693)</f>
        <v>4.7066979230304673E-3</v>
      </c>
      <c r="AT2693" s="100">
        <v>0.14925084221825036</v>
      </c>
      <c r="AU2693" s="108">
        <f t="shared" ref="AU2693:AU2756" si="644">IF(AS2693&lt;=AT2693,1,0)</f>
        <v>1</v>
      </c>
    </row>
    <row r="2694" spans="1:47" hidden="1">
      <c r="A2694" s="21">
        <v>44927</v>
      </c>
      <c r="B2694" s="23" t="s">
        <v>13</v>
      </c>
      <c r="C2694" s="23" t="s">
        <v>2186</v>
      </c>
      <c r="D2694" s="23" t="s">
        <v>2569</v>
      </c>
      <c r="E2694" s="23">
        <v>1001915408</v>
      </c>
      <c r="F2694" s="23" t="s">
        <v>32</v>
      </c>
      <c r="G2694" s="22">
        <v>1079568</v>
      </c>
      <c r="H2694" s="36" t="s">
        <v>16</v>
      </c>
      <c r="I2694" s="4" t="s">
        <v>3539</v>
      </c>
      <c r="J2694" s="4" t="s">
        <v>3576</v>
      </c>
      <c r="K2694" s="24">
        <v>3123.859999999986</v>
      </c>
      <c r="L2694" s="24">
        <v>3123.859999999986</v>
      </c>
      <c r="M2694" s="29">
        <v>0</v>
      </c>
      <c r="N2694" s="29">
        <v>0</v>
      </c>
      <c r="O2694" s="29">
        <v>2</v>
      </c>
      <c r="P2694" s="29">
        <v>0</v>
      </c>
      <c r="Q2694" s="29">
        <v>2776.9</v>
      </c>
      <c r="R2694" s="28">
        <v>0</v>
      </c>
      <c r="S2694" s="28">
        <v>194900</v>
      </c>
      <c r="T2694" s="28">
        <v>0</v>
      </c>
      <c r="U2694" s="28">
        <v>194900</v>
      </c>
      <c r="V2694" s="29">
        <v>0</v>
      </c>
      <c r="W2694" s="29">
        <v>1</v>
      </c>
      <c r="X2694" s="32">
        <f t="shared" si="630"/>
        <v>2</v>
      </c>
      <c r="Y2694" s="33">
        <f t="shared" si="631"/>
        <v>2776.9</v>
      </c>
      <c r="Z2694" s="33">
        <f t="shared" si="632"/>
        <v>194900</v>
      </c>
      <c r="AA2694" s="33">
        <f t="shared" si="633"/>
        <v>194900</v>
      </c>
      <c r="AB2694" s="5">
        <v>1</v>
      </c>
      <c r="AC2694" s="6">
        <v>0</v>
      </c>
      <c r="AD2694" s="32">
        <v>0</v>
      </c>
      <c r="AE2694" s="67">
        <f t="shared" si="634"/>
        <v>0.5</v>
      </c>
      <c r="AF2694" s="70">
        <f>IF(C2694=Sheet6!$E$3,Sheet6!$E$4,IF('January 2023'!C2694=Sheet6!$F$3,Sheet6!$F$4,IF('January 2023'!C2694=Sheet6!$G$3,Sheet6!$G$4,IF('January 2023'!C2694=Sheet6!$H$3,Sheet6!$H$4,IF('January 2023'!C2694=Sheet6!$I$3,Sheet6!$I$4,IF('January 2023'!C2694=Sheet6!$J$3,Sheet6!$J$4,IF('January 2023'!C2694=Sheet6!$K$3,Sheet6!$K$4,IF('January 2023'!C2694=Sheet6!$L$3,Sheet6!$L$4))))))))</f>
        <v>0.14925084221825036</v>
      </c>
      <c r="AG2694" s="74">
        <f t="shared" si="635"/>
        <v>0.88893228249665879</v>
      </c>
      <c r="AH2694" s="71">
        <v>0.8286</v>
      </c>
      <c r="AI2694" s="72">
        <f t="shared" si="636"/>
        <v>1</v>
      </c>
      <c r="AJ2694" s="73">
        <f t="shared" si="637"/>
        <v>0.5</v>
      </c>
      <c r="AK2694" s="73">
        <v>0.59410548800096008</v>
      </c>
      <c r="AL2694" s="95">
        <f t="shared" si="638"/>
        <v>0</v>
      </c>
      <c r="AM2694" s="107">
        <v>0</v>
      </c>
      <c r="AN2694" s="98">
        <f t="shared" si="639"/>
        <v>0</v>
      </c>
      <c r="AO2694" s="99" t="e">
        <f>SUMIF([1]Sheet1!$AB:$AB,E2694,[1]Sheet1!$AA:$AA)</f>
        <v>#VALUE!</v>
      </c>
      <c r="AP2694" s="100">
        <f t="shared" si="640"/>
        <v>1</v>
      </c>
      <c r="AQ2694" s="97">
        <f t="shared" si="641"/>
        <v>0</v>
      </c>
      <c r="AR2694" s="100">
        <f t="shared" si="642"/>
        <v>1</v>
      </c>
      <c r="AS2694" s="101">
        <f t="shared" si="643"/>
        <v>0.11106771750334121</v>
      </c>
      <c r="AT2694" s="100">
        <v>0.14925084221825036</v>
      </c>
      <c r="AU2694" s="108">
        <f t="shared" si="644"/>
        <v>1</v>
      </c>
    </row>
    <row r="2695" spans="1:47" hidden="1">
      <c r="A2695" s="21">
        <v>44927</v>
      </c>
      <c r="B2695" s="22" t="s">
        <v>13</v>
      </c>
      <c r="C2695" s="22" t="s">
        <v>2186</v>
      </c>
      <c r="D2695" s="22" t="s">
        <v>2619</v>
      </c>
      <c r="E2695" s="22">
        <v>1002486415</v>
      </c>
      <c r="F2695" s="22" t="s">
        <v>32</v>
      </c>
      <c r="G2695" s="22">
        <v>1074349</v>
      </c>
      <c r="H2695" s="36" t="s">
        <v>16</v>
      </c>
      <c r="I2695" s="4" t="s">
        <v>3539</v>
      </c>
      <c r="J2695" s="4" t="s">
        <v>3576</v>
      </c>
      <c r="K2695" s="25">
        <v>1968.3600000000151</v>
      </c>
      <c r="L2695" s="25">
        <v>1968.3600000000151</v>
      </c>
      <c r="M2695" s="26">
        <v>0</v>
      </c>
      <c r="N2695" s="26">
        <v>0</v>
      </c>
      <c r="O2695" s="26">
        <v>2</v>
      </c>
      <c r="P2695" s="26">
        <v>0</v>
      </c>
      <c r="Q2695" s="26">
        <v>1663.5</v>
      </c>
      <c r="R2695" s="27">
        <v>0</v>
      </c>
      <c r="S2695" s="27">
        <v>122456.87000000001</v>
      </c>
      <c r="T2695" s="28">
        <v>0</v>
      </c>
      <c r="U2695" s="27">
        <v>210000</v>
      </c>
      <c r="V2695" s="29">
        <v>0</v>
      </c>
      <c r="W2695" s="26">
        <v>2</v>
      </c>
      <c r="X2695" s="30">
        <f t="shared" si="630"/>
        <v>2</v>
      </c>
      <c r="Y2695" s="31">
        <f t="shared" si="631"/>
        <v>1663.5</v>
      </c>
      <c r="Z2695" s="31">
        <f t="shared" si="632"/>
        <v>122456.87000000001</v>
      </c>
      <c r="AA2695" s="31">
        <f t="shared" si="633"/>
        <v>210000</v>
      </c>
      <c r="AB2695" s="5">
        <v>2</v>
      </c>
      <c r="AC2695" s="6">
        <v>0</v>
      </c>
      <c r="AD2695" s="30">
        <v>0</v>
      </c>
      <c r="AE2695" s="67">
        <f t="shared" si="634"/>
        <v>1</v>
      </c>
      <c r="AF2695" s="70">
        <f>IF(C2695=Sheet6!$E$3,Sheet6!$E$4,IF('January 2023'!C2695=Sheet6!$F$3,Sheet6!$F$4,IF('January 2023'!C2695=Sheet6!$G$3,Sheet6!$G$4,IF('January 2023'!C2695=Sheet6!$H$3,Sheet6!$H$4,IF('January 2023'!C2695=Sheet6!$I$3,Sheet6!$I$4,IF('January 2023'!C2695=Sheet6!$J$3,Sheet6!$J$4,IF('January 2023'!C2695=Sheet6!$K$3,Sheet6!$K$4,IF('January 2023'!C2695=Sheet6!$L$3,Sheet6!$L$4))))))))</f>
        <v>0.14925084221825036</v>
      </c>
      <c r="AG2695" s="74">
        <f t="shared" si="635"/>
        <v>0.8451197951594156</v>
      </c>
      <c r="AH2695" s="71">
        <v>0.8286</v>
      </c>
      <c r="AI2695" s="72">
        <f t="shared" si="636"/>
        <v>1</v>
      </c>
      <c r="AJ2695" s="73">
        <f t="shared" si="637"/>
        <v>1</v>
      </c>
      <c r="AK2695" s="73">
        <v>0.59410548800096008</v>
      </c>
      <c r="AL2695" s="95">
        <f t="shared" si="638"/>
        <v>1</v>
      </c>
      <c r="AM2695" s="107">
        <v>0</v>
      </c>
      <c r="AN2695" s="98">
        <f t="shared" si="639"/>
        <v>0</v>
      </c>
      <c r="AO2695" s="99" t="e">
        <f>SUMIF([1]Sheet1!$AB:$AB,E2695,[1]Sheet1!$AA:$AA)</f>
        <v>#VALUE!</v>
      </c>
      <c r="AP2695" s="100">
        <f t="shared" si="640"/>
        <v>1</v>
      </c>
      <c r="AQ2695" s="97">
        <f t="shared" si="641"/>
        <v>0</v>
      </c>
      <c r="AR2695" s="100">
        <f t="shared" si="642"/>
        <v>1.7148894953790668</v>
      </c>
      <c r="AS2695" s="101">
        <f t="shared" si="643"/>
        <v>-0.44928705905579047</v>
      </c>
      <c r="AT2695" s="100">
        <v>0.14925084221825036</v>
      </c>
      <c r="AU2695" s="108">
        <f t="shared" si="644"/>
        <v>1</v>
      </c>
    </row>
    <row r="2696" spans="1:47" hidden="1">
      <c r="A2696" s="21">
        <v>44927</v>
      </c>
      <c r="B2696" s="22" t="s">
        <v>13</v>
      </c>
      <c r="C2696" s="22" t="s">
        <v>2186</v>
      </c>
      <c r="D2696" s="22" t="s">
        <v>2623</v>
      </c>
      <c r="E2696" s="22">
        <v>1002057129</v>
      </c>
      <c r="F2696" s="22" t="s">
        <v>32</v>
      </c>
      <c r="G2696" s="22">
        <v>1077349</v>
      </c>
      <c r="H2696" s="36" t="s">
        <v>16</v>
      </c>
      <c r="I2696" s="4" t="s">
        <v>3540</v>
      </c>
      <c r="J2696" s="4" t="s">
        <v>3577</v>
      </c>
      <c r="K2696" s="25">
        <v>1004.5400000000009</v>
      </c>
      <c r="L2696" s="25">
        <v>1004.5400000000009</v>
      </c>
      <c r="M2696" s="26">
        <v>0</v>
      </c>
      <c r="N2696" s="26">
        <v>0</v>
      </c>
      <c r="O2696" s="26">
        <v>2</v>
      </c>
      <c r="P2696" s="26">
        <v>0</v>
      </c>
      <c r="Q2696" s="26">
        <v>870.2</v>
      </c>
      <c r="R2696" s="27">
        <v>0</v>
      </c>
      <c r="S2696" s="27">
        <v>61425.520000000004</v>
      </c>
      <c r="T2696" s="28">
        <v>0</v>
      </c>
      <c r="U2696" s="27">
        <v>60000</v>
      </c>
      <c r="V2696" s="29">
        <v>0</v>
      </c>
      <c r="W2696" s="26">
        <v>1</v>
      </c>
      <c r="X2696" s="30">
        <f t="shared" si="630"/>
        <v>2</v>
      </c>
      <c r="Y2696" s="31">
        <f t="shared" si="631"/>
        <v>870.2</v>
      </c>
      <c r="Z2696" s="31">
        <f t="shared" si="632"/>
        <v>61425.520000000004</v>
      </c>
      <c r="AA2696" s="31">
        <f t="shared" si="633"/>
        <v>60000</v>
      </c>
      <c r="AB2696" s="5">
        <v>1</v>
      </c>
      <c r="AC2696" s="6">
        <v>0</v>
      </c>
      <c r="AD2696" s="30">
        <v>0</v>
      </c>
      <c r="AE2696" s="67">
        <f t="shared" si="634"/>
        <v>0.5</v>
      </c>
      <c r="AF2696" s="70">
        <f>IF(C2696=Sheet6!$E$3,Sheet6!$E$4,IF('January 2023'!C2696=Sheet6!$F$3,Sheet6!$F$4,IF('January 2023'!C2696=Sheet6!$G$3,Sheet6!$G$4,IF('January 2023'!C2696=Sheet6!$H$3,Sheet6!$H$4,IF('January 2023'!C2696=Sheet6!$I$3,Sheet6!$I$4,IF('January 2023'!C2696=Sheet6!$J$3,Sheet6!$J$4,IF('January 2023'!C2696=Sheet6!$K$3,Sheet6!$K$4,IF('January 2023'!C2696=Sheet6!$L$3,Sheet6!$L$4))))))))</f>
        <v>0.14925084221825036</v>
      </c>
      <c r="AG2696" s="74">
        <f t="shared" si="635"/>
        <v>0.86626714715192954</v>
      </c>
      <c r="AH2696" s="71">
        <v>0.8286</v>
      </c>
      <c r="AI2696" s="72">
        <f t="shared" si="636"/>
        <v>1</v>
      </c>
      <c r="AJ2696" s="73">
        <f t="shared" si="637"/>
        <v>0.5</v>
      </c>
      <c r="AK2696" s="73">
        <v>0.59410548800096008</v>
      </c>
      <c r="AL2696" s="95">
        <f t="shared" si="638"/>
        <v>0</v>
      </c>
      <c r="AM2696" s="107">
        <v>0</v>
      </c>
      <c r="AN2696" s="98">
        <f t="shared" si="639"/>
        <v>0</v>
      </c>
      <c r="AO2696" s="99" t="e">
        <f>SUMIF([1]Sheet1!$AB:$AB,E2696,[1]Sheet1!$AA:$AA)</f>
        <v>#VALUE!</v>
      </c>
      <c r="AP2696" s="100">
        <f t="shared" si="640"/>
        <v>1</v>
      </c>
      <c r="AQ2696" s="97">
        <f t="shared" si="641"/>
        <v>0</v>
      </c>
      <c r="AR2696" s="100">
        <f t="shared" si="642"/>
        <v>0.97679270765636161</v>
      </c>
      <c r="AS2696" s="101">
        <f t="shared" si="643"/>
        <v>0.15383656777971488</v>
      </c>
      <c r="AT2696" s="100">
        <v>0.14925084221825036</v>
      </c>
      <c r="AU2696" s="108">
        <f t="shared" si="644"/>
        <v>0</v>
      </c>
    </row>
    <row r="2697" spans="1:47" hidden="1">
      <c r="A2697" s="21">
        <v>44927</v>
      </c>
      <c r="B2697" s="23" t="s">
        <v>13</v>
      </c>
      <c r="C2697" s="23" t="s">
        <v>2186</v>
      </c>
      <c r="D2697" s="23" t="s">
        <v>2627</v>
      </c>
      <c r="E2697" s="23">
        <v>1001914917</v>
      </c>
      <c r="F2697" s="23" t="s">
        <v>32</v>
      </c>
      <c r="G2697" s="22">
        <v>1079568</v>
      </c>
      <c r="H2697" s="36" t="s">
        <v>16</v>
      </c>
      <c r="I2697" s="4" t="s">
        <v>3539</v>
      </c>
      <c r="J2697" s="4" t="s">
        <v>3576</v>
      </c>
      <c r="K2697" s="24">
        <v>514</v>
      </c>
      <c r="L2697" s="24">
        <v>514</v>
      </c>
      <c r="M2697" s="29">
        <v>0</v>
      </c>
      <c r="N2697" s="29">
        <v>0</v>
      </c>
      <c r="O2697" s="29">
        <v>1</v>
      </c>
      <c r="P2697" s="29">
        <v>0</v>
      </c>
      <c r="Q2697" s="29">
        <v>632</v>
      </c>
      <c r="R2697" s="28">
        <v>0</v>
      </c>
      <c r="S2697" s="28">
        <v>40000</v>
      </c>
      <c r="T2697" s="28">
        <v>0</v>
      </c>
      <c r="U2697" s="28">
        <v>40000</v>
      </c>
      <c r="V2697" s="29">
        <v>0</v>
      </c>
      <c r="W2697" s="29">
        <v>1</v>
      </c>
      <c r="X2697" s="32">
        <f t="shared" si="630"/>
        <v>1</v>
      </c>
      <c r="Y2697" s="33">
        <f t="shared" si="631"/>
        <v>632</v>
      </c>
      <c r="Z2697" s="33">
        <f t="shared" si="632"/>
        <v>40000</v>
      </c>
      <c r="AA2697" s="33">
        <f t="shared" si="633"/>
        <v>40000</v>
      </c>
      <c r="AB2697" s="5">
        <v>1</v>
      </c>
      <c r="AC2697" s="6">
        <v>0</v>
      </c>
      <c r="AD2697" s="32">
        <v>0</v>
      </c>
      <c r="AE2697" s="67">
        <f t="shared" si="634"/>
        <v>1</v>
      </c>
      <c r="AF2697" s="70">
        <f>IF(C2697=Sheet6!$E$3,Sheet6!$E$4,IF('January 2023'!C2697=Sheet6!$F$3,Sheet6!$F$4,IF('January 2023'!C2697=Sheet6!$G$3,Sheet6!$G$4,IF('January 2023'!C2697=Sheet6!$H$3,Sheet6!$H$4,IF('January 2023'!C2697=Sheet6!$I$3,Sheet6!$I$4,IF('January 2023'!C2697=Sheet6!$J$3,Sheet6!$J$4,IF('January 2023'!C2697=Sheet6!$K$3,Sheet6!$K$4,IF('January 2023'!C2697=Sheet6!$L$3,Sheet6!$L$4))))))))</f>
        <v>0.14925084221825036</v>
      </c>
      <c r="AG2697" s="74">
        <f t="shared" si="635"/>
        <v>1.2295719844357977</v>
      </c>
      <c r="AH2697" s="71">
        <v>0.8286</v>
      </c>
      <c r="AI2697" s="72">
        <f t="shared" si="636"/>
        <v>1</v>
      </c>
      <c r="AJ2697" s="73">
        <f t="shared" si="637"/>
        <v>1</v>
      </c>
      <c r="AK2697" s="73">
        <v>0.59410548800096008</v>
      </c>
      <c r="AL2697" s="95">
        <f t="shared" si="638"/>
        <v>1</v>
      </c>
      <c r="AM2697" s="107">
        <v>0</v>
      </c>
      <c r="AN2697" s="98">
        <f t="shared" si="639"/>
        <v>0</v>
      </c>
      <c r="AO2697" s="99" t="e">
        <f>SUMIF([1]Sheet1!$AB:$AB,E2697,[1]Sheet1!$AA:$AA)</f>
        <v>#VALUE!</v>
      </c>
      <c r="AP2697" s="100">
        <f t="shared" si="640"/>
        <v>1</v>
      </c>
      <c r="AQ2697" s="97">
        <f t="shared" si="641"/>
        <v>0</v>
      </c>
      <c r="AR2697" s="100">
        <f t="shared" si="642"/>
        <v>1</v>
      </c>
      <c r="AS2697" s="101">
        <f t="shared" si="643"/>
        <v>-0.22957198443579774</v>
      </c>
      <c r="AT2697" s="100">
        <v>0.14925084221825036</v>
      </c>
      <c r="AU2697" s="108">
        <f t="shared" si="644"/>
        <v>1</v>
      </c>
    </row>
    <row r="2698" spans="1:47" hidden="1">
      <c r="A2698" s="21">
        <v>44927</v>
      </c>
      <c r="B2698" s="23" t="s">
        <v>13</v>
      </c>
      <c r="C2698" s="23" t="s">
        <v>2186</v>
      </c>
      <c r="D2698" s="23" t="s">
        <v>2633</v>
      </c>
      <c r="E2698" s="23">
        <v>1001914915</v>
      </c>
      <c r="F2698" s="23" t="s">
        <v>32</v>
      </c>
      <c r="G2698" s="22">
        <v>1079568</v>
      </c>
      <c r="H2698" s="36" t="s">
        <v>16</v>
      </c>
      <c r="I2698" s="4" t="s">
        <v>3539</v>
      </c>
      <c r="J2698" s="4" t="s">
        <v>3576</v>
      </c>
      <c r="K2698" s="24">
        <v>428.2899999999936</v>
      </c>
      <c r="L2698" s="24">
        <v>428.2899999999936</v>
      </c>
      <c r="M2698" s="29">
        <v>0</v>
      </c>
      <c r="N2698" s="29">
        <v>0</v>
      </c>
      <c r="O2698" s="29">
        <v>4</v>
      </c>
      <c r="P2698" s="29">
        <v>0</v>
      </c>
      <c r="Q2698" s="29">
        <v>632</v>
      </c>
      <c r="R2698" s="28">
        <v>0</v>
      </c>
      <c r="S2698" s="28">
        <v>40000.000000000007</v>
      </c>
      <c r="T2698" s="28">
        <v>0</v>
      </c>
      <c r="U2698" s="28">
        <v>40000</v>
      </c>
      <c r="V2698" s="29">
        <v>0</v>
      </c>
      <c r="W2698" s="29">
        <v>2</v>
      </c>
      <c r="X2698" s="32">
        <f t="shared" si="630"/>
        <v>4</v>
      </c>
      <c r="Y2698" s="33">
        <f t="shared" si="631"/>
        <v>632</v>
      </c>
      <c r="Z2698" s="33">
        <f t="shared" si="632"/>
        <v>40000.000000000007</v>
      </c>
      <c r="AA2698" s="33">
        <f t="shared" si="633"/>
        <v>40000</v>
      </c>
      <c r="AB2698" s="5">
        <v>2</v>
      </c>
      <c r="AC2698" s="6">
        <v>0</v>
      </c>
      <c r="AD2698" s="32">
        <v>0</v>
      </c>
      <c r="AE2698" s="67">
        <f t="shared" si="634"/>
        <v>0.5</v>
      </c>
      <c r="AF2698" s="70">
        <f>IF(C2698=Sheet6!$E$3,Sheet6!$E$4,IF('January 2023'!C2698=Sheet6!$F$3,Sheet6!$F$4,IF('January 2023'!C2698=Sheet6!$G$3,Sheet6!$G$4,IF('January 2023'!C2698=Sheet6!$H$3,Sheet6!$H$4,IF('January 2023'!C2698=Sheet6!$I$3,Sheet6!$I$4,IF('January 2023'!C2698=Sheet6!$J$3,Sheet6!$J$4,IF('January 2023'!C2698=Sheet6!$K$3,Sheet6!$K$4,IF('January 2023'!C2698=Sheet6!$L$3,Sheet6!$L$4))))))))</f>
        <v>0.14925084221825036</v>
      </c>
      <c r="AG2698" s="74">
        <f t="shared" si="635"/>
        <v>1.4756356674216289</v>
      </c>
      <c r="AH2698" s="71">
        <v>0.8286</v>
      </c>
      <c r="AI2698" s="72">
        <f t="shared" si="636"/>
        <v>1</v>
      </c>
      <c r="AJ2698" s="73">
        <f t="shared" si="637"/>
        <v>0.5</v>
      </c>
      <c r="AK2698" s="73">
        <v>0.59410548800096008</v>
      </c>
      <c r="AL2698" s="95">
        <f t="shared" si="638"/>
        <v>0</v>
      </c>
      <c r="AM2698" s="107">
        <v>0</v>
      </c>
      <c r="AN2698" s="98">
        <f t="shared" si="639"/>
        <v>0</v>
      </c>
      <c r="AO2698" s="99" t="e">
        <f>SUMIF([1]Sheet1!$AB:$AB,E2698,[1]Sheet1!$AA:$AA)</f>
        <v>#VALUE!</v>
      </c>
      <c r="AP2698" s="100">
        <f t="shared" si="640"/>
        <v>1</v>
      </c>
      <c r="AQ2698" s="97">
        <f t="shared" si="641"/>
        <v>0</v>
      </c>
      <c r="AR2698" s="100">
        <f t="shared" si="642"/>
        <v>0.99999999999999978</v>
      </c>
      <c r="AS2698" s="101">
        <f t="shared" si="643"/>
        <v>-0.47563566742162866</v>
      </c>
      <c r="AT2698" s="100">
        <v>0.14925084221825036</v>
      </c>
      <c r="AU2698" s="108">
        <f t="shared" si="644"/>
        <v>1</v>
      </c>
    </row>
    <row r="2699" spans="1:47" hidden="1">
      <c r="A2699" s="21">
        <v>44927</v>
      </c>
      <c r="B2699" s="23" t="s">
        <v>13</v>
      </c>
      <c r="C2699" s="23" t="s">
        <v>2186</v>
      </c>
      <c r="D2699" s="23" t="s">
        <v>2634</v>
      </c>
      <c r="E2699" s="23">
        <v>1001914902</v>
      </c>
      <c r="F2699" s="23" t="s">
        <v>32</v>
      </c>
      <c r="G2699" s="22">
        <v>1079568</v>
      </c>
      <c r="H2699" s="36" t="s">
        <v>16</v>
      </c>
      <c r="I2699" s="4" t="s">
        <v>3539</v>
      </c>
      <c r="J2699" s="4" t="s">
        <v>3576</v>
      </c>
      <c r="K2699" s="24">
        <v>336.31000000000131</v>
      </c>
      <c r="L2699" s="24">
        <v>336.31000000000131</v>
      </c>
      <c r="M2699" s="29">
        <v>0</v>
      </c>
      <c r="N2699" s="29">
        <v>0</v>
      </c>
      <c r="O2699" s="29">
        <v>1</v>
      </c>
      <c r="P2699" s="29">
        <v>0</v>
      </c>
      <c r="Q2699" s="29">
        <v>233.4</v>
      </c>
      <c r="R2699" s="28">
        <v>0</v>
      </c>
      <c r="S2699" s="28">
        <v>16000.000000000002</v>
      </c>
      <c r="T2699" s="28">
        <v>0</v>
      </c>
      <c r="U2699" s="28">
        <v>16000</v>
      </c>
      <c r="V2699" s="29">
        <v>0</v>
      </c>
      <c r="W2699" s="29">
        <v>1</v>
      </c>
      <c r="X2699" s="32">
        <f t="shared" si="630"/>
        <v>1</v>
      </c>
      <c r="Y2699" s="33">
        <f t="shared" si="631"/>
        <v>233.4</v>
      </c>
      <c r="Z2699" s="33">
        <f t="shared" si="632"/>
        <v>16000.000000000002</v>
      </c>
      <c r="AA2699" s="33">
        <f t="shared" si="633"/>
        <v>16000</v>
      </c>
      <c r="AB2699" s="5">
        <v>1</v>
      </c>
      <c r="AC2699" s="6">
        <v>0</v>
      </c>
      <c r="AD2699" s="32">
        <v>0</v>
      </c>
      <c r="AE2699" s="67">
        <f t="shared" si="634"/>
        <v>1</v>
      </c>
      <c r="AF2699" s="70">
        <f>IF(C2699=Sheet6!$E$3,Sheet6!$E$4,IF('January 2023'!C2699=Sheet6!$F$3,Sheet6!$F$4,IF('January 2023'!C2699=Sheet6!$G$3,Sheet6!$G$4,IF('January 2023'!C2699=Sheet6!$H$3,Sheet6!$H$4,IF('January 2023'!C2699=Sheet6!$I$3,Sheet6!$I$4,IF('January 2023'!C2699=Sheet6!$J$3,Sheet6!$J$4,IF('January 2023'!C2699=Sheet6!$K$3,Sheet6!$K$4,IF('January 2023'!C2699=Sheet6!$L$3,Sheet6!$L$4))))))))</f>
        <v>0.14925084221825036</v>
      </c>
      <c r="AG2699" s="74">
        <f t="shared" si="635"/>
        <v>0.6940025571645182</v>
      </c>
      <c r="AH2699" s="71">
        <v>0.8286</v>
      </c>
      <c r="AI2699" s="72">
        <f t="shared" si="636"/>
        <v>0</v>
      </c>
      <c r="AJ2699" s="73">
        <f t="shared" si="637"/>
        <v>1</v>
      </c>
      <c r="AK2699" s="73">
        <v>0.59410548800096008</v>
      </c>
      <c r="AL2699" s="95">
        <f t="shared" si="638"/>
        <v>1</v>
      </c>
      <c r="AM2699" s="107">
        <v>0</v>
      </c>
      <c r="AN2699" s="98">
        <f t="shared" si="639"/>
        <v>45.26646600000106</v>
      </c>
      <c r="AO2699" s="99" t="e">
        <f>SUMIF([1]Sheet1!$AB:$AB,E2699,[1]Sheet1!$AA:$AA)</f>
        <v>#VALUE!</v>
      </c>
      <c r="AP2699" s="100" t="str">
        <f t="shared" si="640"/>
        <v/>
      </c>
      <c r="AQ2699" s="97">
        <f t="shared" si="641"/>
        <v>1</v>
      </c>
      <c r="AR2699" s="100">
        <f t="shared" si="642"/>
        <v>0.99999999999999989</v>
      </c>
      <c r="AS2699" s="101">
        <f t="shared" si="643"/>
        <v>0.30599744283548191</v>
      </c>
      <c r="AT2699" s="100">
        <v>0.14925084221825036</v>
      </c>
      <c r="AU2699" s="108">
        <f t="shared" si="644"/>
        <v>0</v>
      </c>
    </row>
    <row r="2700" spans="1:47" hidden="1">
      <c r="A2700" s="21">
        <v>44927</v>
      </c>
      <c r="B2700" s="23" t="s">
        <v>13</v>
      </c>
      <c r="C2700" s="23" t="s">
        <v>2186</v>
      </c>
      <c r="D2700" s="23" t="s">
        <v>2225</v>
      </c>
      <c r="E2700" s="23">
        <v>1001605083</v>
      </c>
      <c r="F2700" s="23" t="s">
        <v>32</v>
      </c>
      <c r="G2700" s="23">
        <v>1079209</v>
      </c>
      <c r="H2700" s="37" t="s">
        <v>20</v>
      </c>
      <c r="I2700" s="4" t="s">
        <v>3512</v>
      </c>
      <c r="J2700" s="4" t="s">
        <v>3512</v>
      </c>
      <c r="K2700" s="24" t="s">
        <v>43</v>
      </c>
      <c r="L2700" s="25">
        <v>0</v>
      </c>
      <c r="M2700" s="29">
        <v>0</v>
      </c>
      <c r="N2700" s="29">
        <v>0</v>
      </c>
      <c r="O2700" s="29">
        <v>0</v>
      </c>
      <c r="P2700" s="29">
        <v>0</v>
      </c>
      <c r="Q2700" s="29">
        <v>0</v>
      </c>
      <c r="R2700" s="28">
        <v>0</v>
      </c>
      <c r="S2700" s="28">
        <v>0</v>
      </c>
      <c r="T2700" s="28">
        <v>0</v>
      </c>
      <c r="U2700" s="28">
        <v>0</v>
      </c>
      <c r="V2700" s="29">
        <v>0</v>
      </c>
      <c r="W2700" s="29">
        <v>0</v>
      </c>
      <c r="X2700" s="32">
        <f t="shared" si="630"/>
        <v>0</v>
      </c>
      <c r="Y2700" s="33">
        <f t="shared" si="631"/>
        <v>0</v>
      </c>
      <c r="Z2700" s="33">
        <f t="shared" si="632"/>
        <v>0</v>
      </c>
      <c r="AA2700" s="33">
        <f t="shared" si="633"/>
        <v>0</v>
      </c>
      <c r="AB2700" s="5">
        <v>0</v>
      </c>
      <c r="AC2700" s="6">
        <v>377635.47</v>
      </c>
      <c r="AD2700" s="32">
        <v>1</v>
      </c>
      <c r="AE2700" s="67" t="str">
        <f t="shared" si="634"/>
        <v/>
      </c>
      <c r="AF2700" s="70">
        <f>IF(C2700=Sheet6!$E$3,Sheet6!$E$4,IF('January 2023'!C2700=Sheet6!$F$3,Sheet6!$F$4,IF('January 2023'!C2700=Sheet6!$G$3,Sheet6!$G$4,IF('January 2023'!C2700=Sheet6!$H$3,Sheet6!$H$4,IF('January 2023'!C2700=Sheet6!$I$3,Sheet6!$I$4,IF('January 2023'!C2700=Sheet6!$J$3,Sheet6!$J$4,IF('January 2023'!C2700=Sheet6!$K$3,Sheet6!$K$4,IF('January 2023'!C2700=Sheet6!$L$3,Sheet6!$L$4))))))))</f>
        <v>0.14925084221825036</v>
      </c>
      <c r="AG2700" s="74">
        <f t="shared" si="635"/>
        <v>0</v>
      </c>
      <c r="AH2700" s="71">
        <v>0.8286</v>
      </c>
      <c r="AI2700" s="72">
        <f t="shared" si="636"/>
        <v>0</v>
      </c>
      <c r="AJ2700" s="73">
        <f t="shared" si="637"/>
        <v>0</v>
      </c>
      <c r="AK2700" s="73">
        <v>0.59410548800096008</v>
      </c>
      <c r="AL2700" s="95">
        <f t="shared" si="638"/>
        <v>0</v>
      </c>
      <c r="AM2700" s="107">
        <v>0</v>
      </c>
      <c r="AN2700" s="98">
        <f t="shared" si="639"/>
        <v>0</v>
      </c>
      <c r="AO2700" s="99" t="e">
        <f>SUMIF([1]Sheet1!$AB:$AB,E2700,[1]Sheet1!$AA:$AA)</f>
        <v>#VALUE!</v>
      </c>
      <c r="AP2700" s="100">
        <f t="shared" si="640"/>
        <v>1</v>
      </c>
      <c r="AQ2700" s="97">
        <f t="shared" si="641"/>
        <v>0</v>
      </c>
      <c r="AR2700" s="100">
        <f t="shared" si="642"/>
        <v>0</v>
      </c>
      <c r="AS2700" s="101">
        <f t="shared" si="643"/>
        <v>1</v>
      </c>
      <c r="AT2700" s="100">
        <v>0.14925084221825036</v>
      </c>
      <c r="AU2700" s="108">
        <f t="shared" si="644"/>
        <v>0</v>
      </c>
    </row>
    <row r="2701" spans="1:47" hidden="1">
      <c r="A2701" s="21">
        <v>44927</v>
      </c>
      <c r="B2701" s="23" t="s">
        <v>13</v>
      </c>
      <c r="C2701" s="23" t="s">
        <v>2186</v>
      </c>
      <c r="D2701" s="23" t="s">
        <v>2227</v>
      </c>
      <c r="E2701" s="23">
        <v>1002057141</v>
      </c>
      <c r="F2701" s="23" t="s">
        <v>32</v>
      </c>
      <c r="G2701" s="23">
        <v>1070916</v>
      </c>
      <c r="H2701" s="37" t="s">
        <v>20</v>
      </c>
      <c r="I2701" s="4" t="s">
        <v>3542</v>
      </c>
      <c r="J2701" s="4" t="s">
        <v>3579</v>
      </c>
      <c r="K2701" s="24" t="s">
        <v>3501</v>
      </c>
      <c r="L2701" s="25">
        <v>0</v>
      </c>
      <c r="M2701" s="29">
        <v>1</v>
      </c>
      <c r="N2701" s="29">
        <v>0</v>
      </c>
      <c r="O2701" s="29">
        <v>0</v>
      </c>
      <c r="P2701" s="29">
        <v>50</v>
      </c>
      <c r="Q2701" s="29">
        <v>0</v>
      </c>
      <c r="R2701" s="28">
        <v>1679.15</v>
      </c>
      <c r="S2701" s="28">
        <v>0</v>
      </c>
      <c r="T2701" s="28">
        <v>0</v>
      </c>
      <c r="U2701" s="28">
        <v>0</v>
      </c>
      <c r="V2701" s="29">
        <v>0</v>
      </c>
      <c r="W2701" s="29">
        <v>0</v>
      </c>
      <c r="X2701" s="32">
        <f t="shared" si="630"/>
        <v>1</v>
      </c>
      <c r="Y2701" s="33">
        <f t="shared" si="631"/>
        <v>50</v>
      </c>
      <c r="Z2701" s="33">
        <f t="shared" si="632"/>
        <v>1679.15</v>
      </c>
      <c r="AA2701" s="33">
        <f t="shared" si="633"/>
        <v>0</v>
      </c>
      <c r="AB2701" s="5">
        <v>0</v>
      </c>
      <c r="AC2701" s="6">
        <v>1679.15</v>
      </c>
      <c r="AD2701" s="32">
        <v>0</v>
      </c>
      <c r="AE2701" s="67">
        <f t="shared" si="634"/>
        <v>0</v>
      </c>
      <c r="AF2701" s="70">
        <f>IF(C2701=Sheet6!$E$3,Sheet6!$E$4,IF('January 2023'!C2701=Sheet6!$F$3,Sheet6!$F$4,IF('January 2023'!C2701=Sheet6!$G$3,Sheet6!$G$4,IF('January 2023'!C2701=Sheet6!$H$3,Sheet6!$H$4,IF('January 2023'!C2701=Sheet6!$I$3,Sheet6!$I$4,IF('January 2023'!C2701=Sheet6!$J$3,Sheet6!$J$4,IF('January 2023'!C2701=Sheet6!$K$3,Sheet6!$K$4,IF('January 2023'!C2701=Sheet6!$L$3,Sheet6!$L$4))))))))</f>
        <v>0.14925084221825036</v>
      </c>
      <c r="AG2701" s="74">
        <f t="shared" si="635"/>
        <v>0</v>
      </c>
      <c r="AH2701" s="71">
        <v>0.8286</v>
      </c>
      <c r="AI2701" s="72">
        <f t="shared" si="636"/>
        <v>0</v>
      </c>
      <c r="AJ2701" s="73">
        <f t="shared" si="637"/>
        <v>0</v>
      </c>
      <c r="AK2701" s="73">
        <v>0.59410548800096008</v>
      </c>
      <c r="AL2701" s="95">
        <f t="shared" si="638"/>
        <v>0</v>
      </c>
      <c r="AM2701" s="107">
        <v>0</v>
      </c>
      <c r="AN2701" s="98">
        <f t="shared" si="639"/>
        <v>0</v>
      </c>
      <c r="AO2701" s="99" t="e">
        <f>SUMIF([1]Sheet1!$AB:$AB,E2701,[1]Sheet1!$AA:$AA)</f>
        <v>#VALUE!</v>
      </c>
      <c r="AP2701" s="100">
        <f t="shared" si="640"/>
        <v>1</v>
      </c>
      <c r="AQ2701" s="97">
        <f t="shared" si="641"/>
        <v>0</v>
      </c>
      <c r="AR2701" s="100">
        <f t="shared" si="642"/>
        <v>0</v>
      </c>
      <c r="AS2701" s="101">
        <f t="shared" si="643"/>
        <v>1</v>
      </c>
      <c r="AT2701" s="100">
        <v>0.14925084221825036</v>
      </c>
      <c r="AU2701" s="108">
        <f t="shared" si="644"/>
        <v>0</v>
      </c>
    </row>
    <row r="2702" spans="1:47" hidden="1">
      <c r="A2702" s="21">
        <v>44927</v>
      </c>
      <c r="B2702" s="23" t="s">
        <v>13</v>
      </c>
      <c r="C2702" s="23" t="s">
        <v>2186</v>
      </c>
      <c r="D2702" s="23" t="s">
        <v>2250</v>
      </c>
      <c r="E2702" s="23">
        <v>1001605021</v>
      </c>
      <c r="F2702" s="23" t="s">
        <v>32</v>
      </c>
      <c r="G2702" s="23">
        <v>1070916</v>
      </c>
      <c r="H2702" s="37" t="s">
        <v>20</v>
      </c>
      <c r="I2702" s="4" t="s">
        <v>3542</v>
      </c>
      <c r="J2702" s="4" t="s">
        <v>3579</v>
      </c>
      <c r="K2702" s="24">
        <v>94941.589999999851</v>
      </c>
      <c r="L2702" s="24">
        <v>94941.589999999851</v>
      </c>
      <c r="M2702" s="29">
        <v>30</v>
      </c>
      <c r="N2702" s="29">
        <v>7</v>
      </c>
      <c r="O2702" s="29">
        <v>221</v>
      </c>
      <c r="P2702" s="29">
        <v>57638</v>
      </c>
      <c r="Q2702" s="29">
        <v>51324.5</v>
      </c>
      <c r="R2702" s="28">
        <v>3669834.61</v>
      </c>
      <c r="S2702" s="28">
        <v>3239078.0200000009</v>
      </c>
      <c r="T2702" s="28">
        <v>1923428.8399999999</v>
      </c>
      <c r="U2702" s="28">
        <v>3508520</v>
      </c>
      <c r="V2702" s="29">
        <v>10</v>
      </c>
      <c r="W2702" s="29">
        <v>104</v>
      </c>
      <c r="X2702" s="32">
        <f t="shared" si="630"/>
        <v>251</v>
      </c>
      <c r="Y2702" s="33">
        <f t="shared" si="631"/>
        <v>108962.5</v>
      </c>
      <c r="Z2702" s="33">
        <f t="shared" si="632"/>
        <v>6908912.6300000008</v>
      </c>
      <c r="AA2702" s="33">
        <f t="shared" si="633"/>
        <v>5431948.8399999999</v>
      </c>
      <c r="AB2702" s="5">
        <v>114</v>
      </c>
      <c r="AC2702" s="6">
        <v>24182617.480000004</v>
      </c>
      <c r="AD2702" s="32">
        <v>30</v>
      </c>
      <c r="AE2702" s="67">
        <f t="shared" si="634"/>
        <v>0.4541832669322709</v>
      </c>
      <c r="AF2702" s="70">
        <f>IF(C2702=Sheet6!$E$3,Sheet6!$E$4,IF('January 2023'!C2702=Sheet6!$F$3,Sheet6!$F$4,IF('January 2023'!C2702=Sheet6!$G$3,Sheet6!$G$4,IF('January 2023'!C2702=Sheet6!$H$3,Sheet6!$H$4,IF('January 2023'!C2702=Sheet6!$I$3,Sheet6!$I$4,IF('January 2023'!C2702=Sheet6!$J$3,Sheet6!$J$4,IF('January 2023'!C2702=Sheet6!$K$3,Sheet6!$K$4,IF('January 2023'!C2702=Sheet6!$L$3,Sheet6!$L$4))))))))</f>
        <v>0.14925084221825036</v>
      </c>
      <c r="AG2702" s="74">
        <f t="shared" si="635"/>
        <v>1.1476793257833597</v>
      </c>
      <c r="AH2702" s="71">
        <v>0.8286</v>
      </c>
      <c r="AI2702" s="72">
        <f t="shared" si="636"/>
        <v>1</v>
      </c>
      <c r="AJ2702" s="73">
        <f t="shared" si="637"/>
        <v>0.4541832669322709</v>
      </c>
      <c r="AK2702" s="73">
        <v>0.59410548800096008</v>
      </c>
      <c r="AL2702" s="95">
        <f t="shared" si="638"/>
        <v>0</v>
      </c>
      <c r="AM2702" s="107">
        <v>0</v>
      </c>
      <c r="AN2702" s="98">
        <f t="shared" si="639"/>
        <v>0</v>
      </c>
      <c r="AO2702" s="99" t="e">
        <f>SUMIF([1]Sheet1!$AB:$AB,E2702,[1]Sheet1!$AA:$AA)</f>
        <v>#VALUE!</v>
      </c>
      <c r="AP2702" s="100">
        <f t="shared" si="640"/>
        <v>1</v>
      </c>
      <c r="AQ2702" s="97">
        <f t="shared" si="641"/>
        <v>0</v>
      </c>
      <c r="AR2702" s="100">
        <f t="shared" si="642"/>
        <v>0.78622340893605991</v>
      </c>
      <c r="AS2702" s="101">
        <f t="shared" si="643"/>
        <v>9.7667648117167993E-2</v>
      </c>
      <c r="AT2702" s="100">
        <v>0.14925084221825036</v>
      </c>
      <c r="AU2702" s="108">
        <f t="shared" si="644"/>
        <v>1</v>
      </c>
    </row>
    <row r="2703" spans="1:47" hidden="1">
      <c r="A2703" s="21">
        <v>44927</v>
      </c>
      <c r="B2703" s="22" t="s">
        <v>13</v>
      </c>
      <c r="C2703" s="22" t="s">
        <v>2186</v>
      </c>
      <c r="D2703" s="22" t="s">
        <v>2305</v>
      </c>
      <c r="E2703" s="22">
        <v>1001605025</v>
      </c>
      <c r="F2703" s="22" t="s">
        <v>32</v>
      </c>
      <c r="G2703" s="22">
        <v>1070916</v>
      </c>
      <c r="H2703" s="36" t="s">
        <v>20</v>
      </c>
      <c r="I2703" s="4" t="s">
        <v>3542</v>
      </c>
      <c r="J2703" s="4" t="s">
        <v>3579</v>
      </c>
      <c r="K2703" s="25">
        <v>84857.54</v>
      </c>
      <c r="L2703" s="25">
        <v>84857.54</v>
      </c>
      <c r="M2703" s="26">
        <v>27</v>
      </c>
      <c r="N2703" s="26">
        <v>5</v>
      </c>
      <c r="O2703" s="26">
        <v>161</v>
      </c>
      <c r="P2703" s="26">
        <v>38222</v>
      </c>
      <c r="Q2703" s="26">
        <v>15937.1</v>
      </c>
      <c r="R2703" s="27">
        <v>2428428.4900000007</v>
      </c>
      <c r="S2703" s="27">
        <v>1004347.0999999999</v>
      </c>
      <c r="T2703" s="28">
        <v>1159318.1399999999</v>
      </c>
      <c r="U2703" s="27">
        <v>1390950</v>
      </c>
      <c r="V2703" s="29">
        <v>10</v>
      </c>
      <c r="W2703" s="26">
        <v>59</v>
      </c>
      <c r="X2703" s="30">
        <f t="shared" si="630"/>
        <v>188</v>
      </c>
      <c r="Y2703" s="31">
        <f t="shared" si="631"/>
        <v>54159.1</v>
      </c>
      <c r="Z2703" s="31">
        <f t="shared" si="632"/>
        <v>3432775.5900000008</v>
      </c>
      <c r="AA2703" s="31">
        <f t="shared" si="633"/>
        <v>2550268.1399999997</v>
      </c>
      <c r="AB2703" s="5">
        <v>69</v>
      </c>
      <c r="AC2703" s="6">
        <v>24504420.000000004</v>
      </c>
      <c r="AD2703" s="30">
        <v>32</v>
      </c>
      <c r="AE2703" s="67">
        <f t="shared" si="634"/>
        <v>0.36702127659574468</v>
      </c>
      <c r="AF2703" s="70">
        <f>IF(C2703=Sheet6!$E$3,Sheet6!$E$4,IF('January 2023'!C2703=Sheet6!$F$3,Sheet6!$F$4,IF('January 2023'!C2703=Sheet6!$G$3,Sheet6!$G$4,IF('January 2023'!C2703=Sheet6!$H$3,Sheet6!$H$4,IF('January 2023'!C2703=Sheet6!$I$3,Sheet6!$I$4,IF('January 2023'!C2703=Sheet6!$J$3,Sheet6!$J$4,IF('January 2023'!C2703=Sheet6!$K$3,Sheet6!$K$4,IF('January 2023'!C2703=Sheet6!$L$3,Sheet6!$L$4))))))))</f>
        <v>0.14925084221825036</v>
      </c>
      <c r="AG2703" s="74">
        <f t="shared" si="635"/>
        <v>0.63823556516014956</v>
      </c>
      <c r="AH2703" s="71">
        <v>0.8286</v>
      </c>
      <c r="AI2703" s="72">
        <f t="shared" si="636"/>
        <v>0</v>
      </c>
      <c r="AJ2703" s="73">
        <f t="shared" si="637"/>
        <v>0.36702127659574468</v>
      </c>
      <c r="AK2703" s="73">
        <v>0.59410548800096008</v>
      </c>
      <c r="AL2703" s="95">
        <f t="shared" si="638"/>
        <v>0</v>
      </c>
      <c r="AM2703" s="107">
        <v>6</v>
      </c>
      <c r="AN2703" s="98">
        <f t="shared" si="639"/>
        <v>16153.857644000003</v>
      </c>
      <c r="AO2703" s="99" t="e">
        <f>SUMIF([1]Sheet1!$AB:$AB,E2703,[1]Sheet1!$AA:$AA)</f>
        <v>#VALUE!</v>
      </c>
      <c r="AP2703" s="100" t="str">
        <f t="shared" si="640"/>
        <v/>
      </c>
      <c r="AQ2703" s="97">
        <f t="shared" si="641"/>
        <v>1</v>
      </c>
      <c r="AR2703" s="100">
        <f t="shared" si="642"/>
        <v>0.74291723217479511</v>
      </c>
      <c r="AS2703" s="101">
        <f t="shared" si="643"/>
        <v>0.52584380045570556</v>
      </c>
      <c r="AT2703" s="100">
        <v>0.14925084221825036</v>
      </c>
      <c r="AU2703" s="108">
        <f t="shared" si="644"/>
        <v>0</v>
      </c>
    </row>
    <row r="2704" spans="1:47" hidden="1">
      <c r="A2704" s="21">
        <v>44927</v>
      </c>
      <c r="B2704" s="22" t="s">
        <v>13</v>
      </c>
      <c r="C2704" s="22" t="s">
        <v>2186</v>
      </c>
      <c r="D2704" s="22" t="s">
        <v>2318</v>
      </c>
      <c r="E2704" s="22">
        <v>1001234411</v>
      </c>
      <c r="F2704" s="22" t="s">
        <v>32</v>
      </c>
      <c r="G2704" s="22">
        <v>1079209</v>
      </c>
      <c r="H2704" s="36" t="s">
        <v>20</v>
      </c>
      <c r="I2704" s="4" t="s">
        <v>3541</v>
      </c>
      <c r="J2704" s="4" t="s">
        <v>3578</v>
      </c>
      <c r="K2704" s="25">
        <v>84548</v>
      </c>
      <c r="L2704" s="25">
        <v>84548</v>
      </c>
      <c r="M2704" s="26">
        <v>16</v>
      </c>
      <c r="N2704" s="26">
        <v>4</v>
      </c>
      <c r="O2704" s="26">
        <v>215</v>
      </c>
      <c r="P2704" s="26">
        <v>17303</v>
      </c>
      <c r="Q2704" s="26">
        <v>38433</v>
      </c>
      <c r="R2704" s="27">
        <v>1095860.7200000002</v>
      </c>
      <c r="S2704" s="27">
        <v>2394887.2899999996</v>
      </c>
      <c r="T2704" s="28">
        <v>316500</v>
      </c>
      <c r="U2704" s="27">
        <v>2966520.54</v>
      </c>
      <c r="V2704" s="29">
        <v>7</v>
      </c>
      <c r="W2704" s="26">
        <v>139</v>
      </c>
      <c r="X2704" s="30">
        <f t="shared" si="630"/>
        <v>231</v>
      </c>
      <c r="Y2704" s="31">
        <f t="shared" si="631"/>
        <v>55736</v>
      </c>
      <c r="Z2704" s="31">
        <f t="shared" si="632"/>
        <v>3490748.01</v>
      </c>
      <c r="AA2704" s="31">
        <f t="shared" si="633"/>
        <v>3283020.54</v>
      </c>
      <c r="AB2704" s="5">
        <v>146</v>
      </c>
      <c r="AC2704" s="6">
        <v>21088033.440000009</v>
      </c>
      <c r="AD2704" s="30">
        <v>27</v>
      </c>
      <c r="AE2704" s="67">
        <f t="shared" si="634"/>
        <v>0.63203463203463206</v>
      </c>
      <c r="AF2704" s="70">
        <f>IF(C2704=Sheet6!$E$3,Sheet6!$E$4,IF('January 2023'!C2704=Sheet6!$F$3,Sheet6!$F$4,IF('January 2023'!C2704=Sheet6!$G$3,Sheet6!$G$4,IF('January 2023'!C2704=Sheet6!$H$3,Sheet6!$H$4,IF('January 2023'!C2704=Sheet6!$I$3,Sheet6!$I$4,IF('January 2023'!C2704=Sheet6!$J$3,Sheet6!$J$4,IF('January 2023'!C2704=Sheet6!$K$3,Sheet6!$K$4,IF('January 2023'!C2704=Sheet6!$L$3,Sheet6!$L$4))))))))</f>
        <v>0.14925084221825036</v>
      </c>
      <c r="AG2704" s="74">
        <f t="shared" si="635"/>
        <v>0.65922316317358187</v>
      </c>
      <c r="AH2704" s="71">
        <v>0.8286</v>
      </c>
      <c r="AI2704" s="72">
        <f t="shared" si="636"/>
        <v>0</v>
      </c>
      <c r="AJ2704" s="73">
        <f t="shared" si="637"/>
        <v>0.63203463203463206</v>
      </c>
      <c r="AK2704" s="73">
        <v>0.59410548800096008</v>
      </c>
      <c r="AL2704" s="95">
        <f t="shared" si="638"/>
        <v>1</v>
      </c>
      <c r="AM2704" s="107">
        <v>2</v>
      </c>
      <c r="AN2704" s="98">
        <f t="shared" si="639"/>
        <v>14320.472800000003</v>
      </c>
      <c r="AO2704" s="99" t="e">
        <f>SUMIF([1]Sheet1!$AB:$AB,E2704,[1]Sheet1!$AA:$AA)</f>
        <v>#VALUE!</v>
      </c>
      <c r="AP2704" s="100" t="str">
        <f t="shared" si="640"/>
        <v/>
      </c>
      <c r="AQ2704" s="97">
        <f t="shared" si="641"/>
        <v>1</v>
      </c>
      <c r="AR2704" s="100">
        <f t="shared" si="642"/>
        <v>0.94049198927997102</v>
      </c>
      <c r="AS2704" s="101">
        <f t="shared" si="643"/>
        <v>0.38000589588744305</v>
      </c>
      <c r="AT2704" s="100">
        <v>0.14925084221825036</v>
      </c>
      <c r="AU2704" s="108">
        <f t="shared" si="644"/>
        <v>0</v>
      </c>
    </row>
    <row r="2705" spans="1:47" hidden="1">
      <c r="A2705" s="21">
        <v>44927</v>
      </c>
      <c r="B2705" s="23" t="s">
        <v>13</v>
      </c>
      <c r="C2705" s="23" t="s">
        <v>2186</v>
      </c>
      <c r="D2705" s="23" t="s">
        <v>2270</v>
      </c>
      <c r="E2705" s="23">
        <v>1000257564</v>
      </c>
      <c r="F2705" s="23" t="s">
        <v>32</v>
      </c>
      <c r="G2705" s="23">
        <v>1070920</v>
      </c>
      <c r="H2705" s="37" t="s">
        <v>20</v>
      </c>
      <c r="I2705" s="4" t="s">
        <v>3542</v>
      </c>
      <c r="J2705" s="4" t="s">
        <v>3579</v>
      </c>
      <c r="K2705" s="24">
        <v>72377.599999999627</v>
      </c>
      <c r="L2705" s="24">
        <v>72377.599999999627</v>
      </c>
      <c r="M2705" s="29">
        <v>26</v>
      </c>
      <c r="N2705" s="29">
        <v>1</v>
      </c>
      <c r="O2705" s="29">
        <v>134</v>
      </c>
      <c r="P2705" s="29">
        <v>32817</v>
      </c>
      <c r="Q2705" s="29">
        <v>42771.299999999996</v>
      </c>
      <c r="R2705" s="28">
        <v>2079696.5100000005</v>
      </c>
      <c r="S2705" s="28">
        <v>2718941.4000000004</v>
      </c>
      <c r="T2705" s="28">
        <v>692071.55</v>
      </c>
      <c r="U2705" s="28">
        <v>2894200</v>
      </c>
      <c r="V2705" s="29">
        <v>8</v>
      </c>
      <c r="W2705" s="29">
        <v>76</v>
      </c>
      <c r="X2705" s="32">
        <f t="shared" si="630"/>
        <v>160</v>
      </c>
      <c r="Y2705" s="33">
        <f t="shared" si="631"/>
        <v>75588.299999999988</v>
      </c>
      <c r="Z2705" s="33">
        <f t="shared" si="632"/>
        <v>4798637.9100000011</v>
      </c>
      <c r="AA2705" s="33">
        <f t="shared" si="633"/>
        <v>3586271.55</v>
      </c>
      <c r="AB2705" s="5">
        <v>84</v>
      </c>
      <c r="AC2705" s="6">
        <v>8615916.3899999987</v>
      </c>
      <c r="AD2705" s="32">
        <v>10</v>
      </c>
      <c r="AE2705" s="67">
        <f t="shared" si="634"/>
        <v>0.52500000000000002</v>
      </c>
      <c r="AF2705" s="70">
        <f>IF(C2705=Sheet6!$E$3,Sheet6!$E$4,IF('January 2023'!C2705=Sheet6!$F$3,Sheet6!$F$4,IF('January 2023'!C2705=Sheet6!$G$3,Sheet6!$G$4,IF('January 2023'!C2705=Sheet6!$H$3,Sheet6!$H$4,IF('January 2023'!C2705=Sheet6!$I$3,Sheet6!$I$4,IF('January 2023'!C2705=Sheet6!$J$3,Sheet6!$J$4,IF('January 2023'!C2705=Sheet6!$K$3,Sheet6!$K$4,IF('January 2023'!C2705=Sheet6!$L$3,Sheet6!$L$4))))))))</f>
        <v>0.14925084221825036</v>
      </c>
      <c r="AG2705" s="74">
        <f t="shared" si="635"/>
        <v>1.0443604098505668</v>
      </c>
      <c r="AH2705" s="71">
        <v>0.8286</v>
      </c>
      <c r="AI2705" s="72">
        <f t="shared" si="636"/>
        <v>1</v>
      </c>
      <c r="AJ2705" s="73">
        <f t="shared" si="637"/>
        <v>0.52500000000000002</v>
      </c>
      <c r="AK2705" s="73">
        <v>0.59410548800096008</v>
      </c>
      <c r="AL2705" s="95">
        <f t="shared" si="638"/>
        <v>0</v>
      </c>
      <c r="AM2705" s="107">
        <v>4</v>
      </c>
      <c r="AN2705" s="98">
        <f t="shared" si="639"/>
        <v>0</v>
      </c>
      <c r="AO2705" s="99" t="e">
        <f>SUMIF([1]Sheet1!$AB:$AB,E2705,[1]Sheet1!$AA:$AA)</f>
        <v>#VALUE!</v>
      </c>
      <c r="AP2705" s="100">
        <f t="shared" si="640"/>
        <v>1</v>
      </c>
      <c r="AQ2705" s="97">
        <f t="shared" si="641"/>
        <v>0</v>
      </c>
      <c r="AR2705" s="100">
        <f t="shared" si="642"/>
        <v>0.7473519813875682</v>
      </c>
      <c r="AS2705" s="101">
        <f t="shared" si="643"/>
        <v>0.21949517841544608</v>
      </c>
      <c r="AT2705" s="100">
        <v>0.14925084221825036</v>
      </c>
      <c r="AU2705" s="108">
        <f t="shared" si="644"/>
        <v>0</v>
      </c>
    </row>
    <row r="2706" spans="1:47" hidden="1">
      <c r="A2706" s="21">
        <v>44927</v>
      </c>
      <c r="B2706" s="22" t="s">
        <v>13</v>
      </c>
      <c r="C2706" s="22" t="s">
        <v>2186</v>
      </c>
      <c r="D2706" s="22" t="s">
        <v>2283</v>
      </c>
      <c r="E2706" s="22">
        <v>1000257560</v>
      </c>
      <c r="F2706" s="22" t="s">
        <v>32</v>
      </c>
      <c r="G2706" s="22">
        <v>1070920</v>
      </c>
      <c r="H2706" s="36" t="s">
        <v>20</v>
      </c>
      <c r="I2706" s="4" t="s">
        <v>3542</v>
      </c>
      <c r="J2706" s="4" t="s">
        <v>3579</v>
      </c>
      <c r="K2706" s="25">
        <v>68249.600000000559</v>
      </c>
      <c r="L2706" s="25">
        <v>68249.600000000559</v>
      </c>
      <c r="M2706" s="26">
        <v>16</v>
      </c>
      <c r="N2706" s="26">
        <v>3</v>
      </c>
      <c r="O2706" s="26">
        <v>149</v>
      </c>
      <c r="P2706" s="26">
        <v>45830</v>
      </c>
      <c r="Q2706" s="26">
        <v>31542.400000000012</v>
      </c>
      <c r="R2706" s="27">
        <v>2925774.6899999995</v>
      </c>
      <c r="S2706" s="27">
        <v>1994829.6499999992</v>
      </c>
      <c r="T2706" s="28">
        <v>1925472.7700000003</v>
      </c>
      <c r="U2706" s="27">
        <v>2146900</v>
      </c>
      <c r="V2706" s="29">
        <v>9</v>
      </c>
      <c r="W2706" s="26">
        <v>59</v>
      </c>
      <c r="X2706" s="30">
        <f t="shared" si="630"/>
        <v>165</v>
      </c>
      <c r="Y2706" s="31">
        <f t="shared" si="631"/>
        <v>77372.400000000009</v>
      </c>
      <c r="Z2706" s="31">
        <f t="shared" si="632"/>
        <v>4920604.3399999989</v>
      </c>
      <c r="AA2706" s="31">
        <f t="shared" si="633"/>
        <v>4072372.7700000005</v>
      </c>
      <c r="AB2706" s="5">
        <v>68</v>
      </c>
      <c r="AC2706" s="6">
        <v>6231889.8000000017</v>
      </c>
      <c r="AD2706" s="30">
        <v>4</v>
      </c>
      <c r="AE2706" s="67">
        <f t="shared" si="634"/>
        <v>0.41212121212121211</v>
      </c>
      <c r="AF2706" s="70">
        <f>IF(C2706=Sheet6!$E$3,Sheet6!$E$4,IF('January 2023'!C2706=Sheet6!$F$3,Sheet6!$F$4,IF('January 2023'!C2706=Sheet6!$G$3,Sheet6!$G$4,IF('January 2023'!C2706=Sheet6!$H$3,Sheet6!$H$4,IF('January 2023'!C2706=Sheet6!$I$3,Sheet6!$I$4,IF('January 2023'!C2706=Sheet6!$J$3,Sheet6!$J$4,IF('January 2023'!C2706=Sheet6!$K$3,Sheet6!$K$4,IF('January 2023'!C2706=Sheet6!$L$3,Sheet6!$L$4))))))))</f>
        <v>0.14925084221825036</v>
      </c>
      <c r="AG2706" s="74">
        <f t="shared" si="635"/>
        <v>1.1336681826706585</v>
      </c>
      <c r="AH2706" s="71">
        <v>0.8286</v>
      </c>
      <c r="AI2706" s="72">
        <f t="shared" si="636"/>
        <v>1</v>
      </c>
      <c r="AJ2706" s="73">
        <f t="shared" si="637"/>
        <v>0.41212121212121211</v>
      </c>
      <c r="AK2706" s="73">
        <v>0.59410548800096008</v>
      </c>
      <c r="AL2706" s="95">
        <f t="shared" si="638"/>
        <v>0</v>
      </c>
      <c r="AM2706" s="107">
        <v>1</v>
      </c>
      <c r="AN2706" s="98">
        <f t="shared" si="639"/>
        <v>0</v>
      </c>
      <c r="AO2706" s="99" t="e">
        <f>SUMIF([1]Sheet1!$AB:$AB,E2706,[1]Sheet1!$AA:$AA)</f>
        <v>#VALUE!</v>
      </c>
      <c r="AP2706" s="100">
        <f t="shared" si="640"/>
        <v>1</v>
      </c>
      <c r="AQ2706" s="97">
        <f t="shared" si="641"/>
        <v>0</v>
      </c>
      <c r="AR2706" s="100">
        <f t="shared" si="642"/>
        <v>0.82761638380378322</v>
      </c>
      <c r="AS2706" s="101">
        <f t="shared" si="643"/>
        <v>6.1757638224702927E-2</v>
      </c>
      <c r="AT2706" s="100">
        <v>0.14925084221825036</v>
      </c>
      <c r="AU2706" s="108">
        <f t="shared" si="644"/>
        <v>1</v>
      </c>
    </row>
    <row r="2707" spans="1:47" hidden="1">
      <c r="A2707" s="21">
        <v>44927</v>
      </c>
      <c r="B2707" s="23" t="s">
        <v>13</v>
      </c>
      <c r="C2707" s="23" t="s">
        <v>2186</v>
      </c>
      <c r="D2707" s="23" t="s">
        <v>2273</v>
      </c>
      <c r="E2707" s="23">
        <v>1001605045</v>
      </c>
      <c r="F2707" s="23" t="s">
        <v>32</v>
      </c>
      <c r="G2707" s="23">
        <v>1070924</v>
      </c>
      <c r="H2707" s="37" t="s">
        <v>20</v>
      </c>
      <c r="I2707" s="4" t="s">
        <v>3541</v>
      </c>
      <c r="J2707" s="4" t="s">
        <v>3578</v>
      </c>
      <c r="K2707" s="24">
        <v>66678.939999999944</v>
      </c>
      <c r="L2707" s="24">
        <v>66678.939999999944</v>
      </c>
      <c r="M2707" s="29">
        <v>4</v>
      </c>
      <c r="N2707" s="29">
        <v>0</v>
      </c>
      <c r="O2707" s="29">
        <v>208</v>
      </c>
      <c r="P2707" s="29">
        <v>4100</v>
      </c>
      <c r="Q2707" s="29">
        <v>24204</v>
      </c>
      <c r="R2707" s="28">
        <v>260643.52000000002</v>
      </c>
      <c r="S2707" s="28">
        <v>1510733.03</v>
      </c>
      <c r="T2707" s="28">
        <v>120000</v>
      </c>
      <c r="U2707" s="28">
        <v>1968067</v>
      </c>
      <c r="V2707" s="29">
        <v>1</v>
      </c>
      <c r="W2707" s="29">
        <v>124</v>
      </c>
      <c r="X2707" s="32">
        <f t="shared" si="630"/>
        <v>212</v>
      </c>
      <c r="Y2707" s="33">
        <f t="shared" si="631"/>
        <v>28304</v>
      </c>
      <c r="Z2707" s="33">
        <f t="shared" si="632"/>
        <v>1771376.55</v>
      </c>
      <c r="AA2707" s="33">
        <f t="shared" si="633"/>
        <v>2088067</v>
      </c>
      <c r="AB2707" s="5">
        <v>125</v>
      </c>
      <c r="AC2707" s="6">
        <v>4645432.3199999994</v>
      </c>
      <c r="AD2707" s="32">
        <v>6</v>
      </c>
      <c r="AE2707" s="67">
        <f t="shared" si="634"/>
        <v>0.589622641509434</v>
      </c>
      <c r="AF2707" s="70">
        <f>IF(C2707=Sheet6!$E$3,Sheet6!$E$4,IF('January 2023'!C2707=Sheet6!$F$3,Sheet6!$F$4,IF('January 2023'!C2707=Sheet6!$G$3,Sheet6!$G$4,IF('January 2023'!C2707=Sheet6!$H$3,Sheet6!$H$4,IF('January 2023'!C2707=Sheet6!$I$3,Sheet6!$I$4,IF('January 2023'!C2707=Sheet6!$J$3,Sheet6!$J$4,IF('January 2023'!C2707=Sheet6!$K$3,Sheet6!$K$4,IF('January 2023'!C2707=Sheet6!$L$3,Sheet6!$L$4))))))))</f>
        <v>0.14925084221825036</v>
      </c>
      <c r="AG2707" s="74">
        <f t="shared" si="635"/>
        <v>0.42448185289088314</v>
      </c>
      <c r="AH2707" s="71">
        <v>0.8286</v>
      </c>
      <c r="AI2707" s="72">
        <f t="shared" si="636"/>
        <v>0</v>
      </c>
      <c r="AJ2707" s="73">
        <f t="shared" si="637"/>
        <v>0.589622641509434</v>
      </c>
      <c r="AK2707" s="73">
        <v>0.59410548800096008</v>
      </c>
      <c r="AL2707" s="95">
        <f t="shared" si="638"/>
        <v>0</v>
      </c>
      <c r="AM2707" s="107">
        <v>3</v>
      </c>
      <c r="AN2707" s="98">
        <f t="shared" si="639"/>
        <v>26946.169683999957</v>
      </c>
      <c r="AO2707" s="99" t="e">
        <f>SUMIF([1]Sheet1!$AB:$AB,E2707,[1]Sheet1!$AA:$AA)</f>
        <v>#VALUE!</v>
      </c>
      <c r="AP2707" s="100" t="str">
        <f t="shared" si="640"/>
        <v/>
      </c>
      <c r="AQ2707" s="97">
        <f t="shared" si="641"/>
        <v>1</v>
      </c>
      <c r="AR2707" s="100">
        <f t="shared" si="642"/>
        <v>1.1787821172183859</v>
      </c>
      <c r="AS2707" s="101">
        <f t="shared" si="643"/>
        <v>0.49962838272850141</v>
      </c>
      <c r="AT2707" s="100">
        <v>0.14925084221825036</v>
      </c>
      <c r="AU2707" s="108">
        <f t="shared" si="644"/>
        <v>0</v>
      </c>
    </row>
    <row r="2708" spans="1:47" hidden="1">
      <c r="A2708" s="21">
        <v>44927</v>
      </c>
      <c r="B2708" s="22" t="s">
        <v>13</v>
      </c>
      <c r="C2708" s="22" t="s">
        <v>2186</v>
      </c>
      <c r="D2708" s="22" t="s">
        <v>2272</v>
      </c>
      <c r="E2708" s="22">
        <v>1001605043</v>
      </c>
      <c r="F2708" s="22" t="s">
        <v>32</v>
      </c>
      <c r="G2708" s="22">
        <v>1070920</v>
      </c>
      <c r="H2708" s="36" t="s">
        <v>20</v>
      </c>
      <c r="I2708" s="4" t="s">
        <v>3542</v>
      </c>
      <c r="J2708" s="4" t="s">
        <v>3579</v>
      </c>
      <c r="K2708" s="25">
        <v>63159.580000000075</v>
      </c>
      <c r="L2708" s="25">
        <v>63159.580000000075</v>
      </c>
      <c r="M2708" s="26">
        <v>3</v>
      </c>
      <c r="N2708" s="26">
        <v>0</v>
      </c>
      <c r="O2708" s="26">
        <v>118</v>
      </c>
      <c r="P2708" s="26">
        <v>3600</v>
      </c>
      <c r="Q2708" s="26">
        <v>33308</v>
      </c>
      <c r="R2708" s="27">
        <v>227815.65000000002</v>
      </c>
      <c r="S2708" s="27">
        <v>2065733.8099999998</v>
      </c>
      <c r="T2708" s="28">
        <v>70000</v>
      </c>
      <c r="U2708" s="27">
        <v>2379250</v>
      </c>
      <c r="V2708" s="29">
        <v>1</v>
      </c>
      <c r="W2708" s="26">
        <v>64</v>
      </c>
      <c r="X2708" s="30">
        <f t="shared" si="630"/>
        <v>121</v>
      </c>
      <c r="Y2708" s="31">
        <f t="shared" si="631"/>
        <v>36908</v>
      </c>
      <c r="Z2708" s="31">
        <f t="shared" si="632"/>
        <v>2293549.46</v>
      </c>
      <c r="AA2708" s="31">
        <f t="shared" si="633"/>
        <v>2449250</v>
      </c>
      <c r="AB2708" s="5">
        <v>65</v>
      </c>
      <c r="AC2708" s="6">
        <v>592989.4</v>
      </c>
      <c r="AD2708" s="30">
        <v>6</v>
      </c>
      <c r="AE2708" s="67">
        <f t="shared" si="634"/>
        <v>0.53719008264462809</v>
      </c>
      <c r="AF2708" s="70">
        <f>IF(C2708=Sheet6!$E$3,Sheet6!$E$4,IF('January 2023'!C2708=Sheet6!$F$3,Sheet6!$F$4,IF('January 2023'!C2708=Sheet6!$G$3,Sheet6!$G$4,IF('January 2023'!C2708=Sheet6!$H$3,Sheet6!$H$4,IF('January 2023'!C2708=Sheet6!$I$3,Sheet6!$I$4,IF('January 2023'!C2708=Sheet6!$J$3,Sheet6!$J$4,IF('January 2023'!C2708=Sheet6!$K$3,Sheet6!$K$4,IF('January 2023'!C2708=Sheet6!$L$3,Sheet6!$L$4))))))))</f>
        <v>0.14925084221825036</v>
      </c>
      <c r="AG2708" s="74">
        <f t="shared" si="635"/>
        <v>0.58436107396534231</v>
      </c>
      <c r="AH2708" s="71">
        <v>0.8286</v>
      </c>
      <c r="AI2708" s="72">
        <f t="shared" si="636"/>
        <v>0</v>
      </c>
      <c r="AJ2708" s="73">
        <f t="shared" si="637"/>
        <v>0.53719008264462809</v>
      </c>
      <c r="AK2708" s="73">
        <v>0.59410548800096008</v>
      </c>
      <c r="AL2708" s="95">
        <f t="shared" si="638"/>
        <v>0</v>
      </c>
      <c r="AM2708" s="107">
        <v>1</v>
      </c>
      <c r="AN2708" s="98">
        <f t="shared" si="639"/>
        <v>15426.02798800006</v>
      </c>
      <c r="AO2708" s="99" t="e">
        <f>SUMIF([1]Sheet1!$AB:$AB,E2708,[1]Sheet1!$AA:$AA)</f>
        <v>#VALUE!</v>
      </c>
      <c r="AP2708" s="100" t="str">
        <f t="shared" si="640"/>
        <v/>
      </c>
      <c r="AQ2708" s="97">
        <f t="shared" si="641"/>
        <v>1</v>
      </c>
      <c r="AR2708" s="100">
        <f t="shared" si="642"/>
        <v>1.0678862796357573</v>
      </c>
      <c r="AS2708" s="101">
        <f t="shared" si="643"/>
        <v>0.37596882675919496</v>
      </c>
      <c r="AT2708" s="100">
        <v>0.14925084221825036</v>
      </c>
      <c r="AU2708" s="108">
        <f t="shared" si="644"/>
        <v>0</v>
      </c>
    </row>
    <row r="2709" spans="1:47" hidden="1">
      <c r="A2709" s="21">
        <v>44927</v>
      </c>
      <c r="B2709" s="22" t="s">
        <v>13</v>
      </c>
      <c r="C2709" s="22" t="s">
        <v>2186</v>
      </c>
      <c r="D2709" s="22" t="s">
        <v>2294</v>
      </c>
      <c r="E2709" s="22">
        <v>1000535904</v>
      </c>
      <c r="F2709" s="22" t="s">
        <v>32</v>
      </c>
      <c r="G2709" s="22">
        <v>1070920</v>
      </c>
      <c r="H2709" s="36" t="s">
        <v>20</v>
      </c>
      <c r="I2709" s="4" t="s">
        <v>3542</v>
      </c>
      <c r="J2709" s="4" t="s">
        <v>3579</v>
      </c>
      <c r="K2709" s="25">
        <v>62235.561290322134</v>
      </c>
      <c r="L2709" s="25">
        <v>62235.561290322134</v>
      </c>
      <c r="M2709" s="26">
        <v>26</v>
      </c>
      <c r="N2709" s="26">
        <v>8</v>
      </c>
      <c r="O2709" s="26">
        <v>157</v>
      </c>
      <c r="P2709" s="26">
        <v>29534</v>
      </c>
      <c r="Q2709" s="26">
        <v>20742.700000000004</v>
      </c>
      <c r="R2709" s="27">
        <v>1873812.0000000005</v>
      </c>
      <c r="S2709" s="27">
        <v>1295132.75</v>
      </c>
      <c r="T2709" s="28">
        <v>1133997.76</v>
      </c>
      <c r="U2709" s="27">
        <v>1490250</v>
      </c>
      <c r="V2709" s="29">
        <v>15</v>
      </c>
      <c r="W2709" s="26">
        <v>80</v>
      </c>
      <c r="X2709" s="30">
        <f t="shared" si="630"/>
        <v>183</v>
      </c>
      <c r="Y2709" s="31">
        <f t="shared" si="631"/>
        <v>50276.700000000004</v>
      </c>
      <c r="Z2709" s="31">
        <f t="shared" si="632"/>
        <v>3168944.7500000005</v>
      </c>
      <c r="AA2709" s="31">
        <f t="shared" si="633"/>
        <v>2624247.7599999998</v>
      </c>
      <c r="AB2709" s="5">
        <v>95</v>
      </c>
      <c r="AC2709" s="6">
        <v>39242089.789999999</v>
      </c>
      <c r="AD2709" s="30">
        <v>29</v>
      </c>
      <c r="AE2709" s="67">
        <f t="shared" si="634"/>
        <v>0.51912568306010931</v>
      </c>
      <c r="AF2709" s="70">
        <f>IF(C2709=Sheet6!$E$3,Sheet6!$E$4,IF('January 2023'!C2709=Sheet6!$F$3,Sheet6!$F$4,IF('January 2023'!C2709=Sheet6!$G$3,Sheet6!$G$4,IF('January 2023'!C2709=Sheet6!$H$3,Sheet6!$H$4,IF('January 2023'!C2709=Sheet6!$I$3,Sheet6!$I$4,IF('January 2023'!C2709=Sheet6!$J$3,Sheet6!$J$4,IF('January 2023'!C2709=Sheet6!$K$3,Sheet6!$K$4,IF('January 2023'!C2709=Sheet6!$L$3,Sheet6!$L$4))))))))</f>
        <v>0.14925084221825036</v>
      </c>
      <c r="AG2709" s="74">
        <f t="shared" si="635"/>
        <v>0.80784520871378762</v>
      </c>
      <c r="AH2709" s="71">
        <v>0.8286</v>
      </c>
      <c r="AI2709" s="72">
        <f t="shared" si="636"/>
        <v>0</v>
      </c>
      <c r="AJ2709" s="73">
        <f t="shared" si="637"/>
        <v>0.51912568306010931</v>
      </c>
      <c r="AK2709" s="73">
        <v>0.59410548800096008</v>
      </c>
      <c r="AL2709" s="95">
        <f t="shared" si="638"/>
        <v>0</v>
      </c>
      <c r="AM2709" s="107">
        <v>1</v>
      </c>
      <c r="AN2709" s="98">
        <f t="shared" si="639"/>
        <v>1291.6860851609163</v>
      </c>
      <c r="AO2709" s="99" t="e">
        <f>SUMIF([1]Sheet1!$AB:$AB,E2709,[1]Sheet1!$AA:$AA)</f>
        <v>#VALUE!</v>
      </c>
      <c r="AP2709" s="100" t="str">
        <f t="shared" si="640"/>
        <v/>
      </c>
      <c r="AQ2709" s="97">
        <f t="shared" si="641"/>
        <v>1</v>
      </c>
      <c r="AR2709" s="100">
        <f t="shared" si="642"/>
        <v>0.82811407803812276</v>
      </c>
      <c r="AS2709" s="101">
        <f t="shared" si="643"/>
        <v>0.3310120097884669</v>
      </c>
      <c r="AT2709" s="100">
        <v>0.14925084221825036</v>
      </c>
      <c r="AU2709" s="108">
        <f t="shared" si="644"/>
        <v>0</v>
      </c>
    </row>
    <row r="2710" spans="1:47" hidden="1">
      <c r="A2710" s="21">
        <v>44927</v>
      </c>
      <c r="B2710" s="22" t="s">
        <v>13</v>
      </c>
      <c r="C2710" s="22" t="s">
        <v>2186</v>
      </c>
      <c r="D2710" s="22" t="s">
        <v>2281</v>
      </c>
      <c r="E2710" s="22">
        <v>1001605033</v>
      </c>
      <c r="F2710" s="22" t="s">
        <v>32</v>
      </c>
      <c r="G2710" s="22">
        <v>1070916</v>
      </c>
      <c r="H2710" s="36" t="s">
        <v>20</v>
      </c>
      <c r="I2710" s="4" t="s">
        <v>3542</v>
      </c>
      <c r="J2710" s="4" t="s">
        <v>3579</v>
      </c>
      <c r="K2710" s="25">
        <v>59917.160000000149</v>
      </c>
      <c r="L2710" s="25">
        <v>59917.160000000149</v>
      </c>
      <c r="M2710" s="26">
        <v>10</v>
      </c>
      <c r="N2710" s="26">
        <v>1</v>
      </c>
      <c r="O2710" s="26">
        <v>198</v>
      </c>
      <c r="P2710" s="26">
        <v>12800</v>
      </c>
      <c r="Q2710" s="26">
        <v>32483.599999999995</v>
      </c>
      <c r="R2710" s="27">
        <v>812384.82</v>
      </c>
      <c r="S2710" s="27">
        <v>2002632.6599999992</v>
      </c>
      <c r="T2710" s="28">
        <v>671304</v>
      </c>
      <c r="U2710" s="27">
        <v>2279474.66</v>
      </c>
      <c r="V2710" s="29">
        <v>6</v>
      </c>
      <c r="W2710" s="26">
        <v>116</v>
      </c>
      <c r="X2710" s="30">
        <f t="shared" si="630"/>
        <v>208</v>
      </c>
      <c r="Y2710" s="31">
        <f t="shared" si="631"/>
        <v>45283.599999999991</v>
      </c>
      <c r="Z2710" s="31">
        <f t="shared" si="632"/>
        <v>2815017.4799999991</v>
      </c>
      <c r="AA2710" s="31">
        <f t="shared" si="633"/>
        <v>2950778.66</v>
      </c>
      <c r="AB2710" s="5">
        <v>122</v>
      </c>
      <c r="AC2710" s="6">
        <v>18023603.160000004</v>
      </c>
      <c r="AD2710" s="30">
        <v>18</v>
      </c>
      <c r="AE2710" s="67">
        <f t="shared" si="634"/>
        <v>0.58653846153846156</v>
      </c>
      <c r="AF2710" s="70">
        <f>IF(C2710=Sheet6!$E$3,Sheet6!$E$4,IF('January 2023'!C2710=Sheet6!$F$3,Sheet6!$F$4,IF('January 2023'!C2710=Sheet6!$G$3,Sheet6!$G$4,IF('January 2023'!C2710=Sheet6!$H$3,Sheet6!$H$4,IF('January 2023'!C2710=Sheet6!$I$3,Sheet6!$I$4,IF('January 2023'!C2710=Sheet6!$J$3,Sheet6!$J$4,IF('January 2023'!C2710=Sheet6!$K$3,Sheet6!$K$4,IF('January 2023'!C2710=Sheet6!$L$3,Sheet6!$L$4))))))))</f>
        <v>0.14925084221825036</v>
      </c>
      <c r="AG2710" s="74">
        <f t="shared" si="635"/>
        <v>0.75577013329737053</v>
      </c>
      <c r="AH2710" s="71">
        <v>0.8286</v>
      </c>
      <c r="AI2710" s="72">
        <f t="shared" si="636"/>
        <v>0</v>
      </c>
      <c r="AJ2710" s="73">
        <f t="shared" si="637"/>
        <v>0.58653846153846156</v>
      </c>
      <c r="AK2710" s="73">
        <v>0.59410548800096008</v>
      </c>
      <c r="AL2710" s="95">
        <f t="shared" si="638"/>
        <v>0</v>
      </c>
      <c r="AM2710" s="107">
        <v>5</v>
      </c>
      <c r="AN2710" s="98">
        <f t="shared" si="639"/>
        <v>4363.7587760001334</v>
      </c>
      <c r="AO2710" s="99" t="e">
        <f>SUMIF([1]Sheet1!$AB:$AB,E2710,[1]Sheet1!$AA:$AA)</f>
        <v>#VALUE!</v>
      </c>
      <c r="AP2710" s="100" t="str">
        <f t="shared" si="640"/>
        <v/>
      </c>
      <c r="AQ2710" s="97">
        <f t="shared" si="641"/>
        <v>1</v>
      </c>
      <c r="AR2710" s="100">
        <f t="shared" si="642"/>
        <v>1.0482274731736305</v>
      </c>
      <c r="AS2710" s="101">
        <f t="shared" si="643"/>
        <v>0.20778098287359936</v>
      </c>
      <c r="AT2710" s="100">
        <v>0.14925084221825036</v>
      </c>
      <c r="AU2710" s="108">
        <f t="shared" si="644"/>
        <v>0</v>
      </c>
    </row>
    <row r="2711" spans="1:47" hidden="1">
      <c r="A2711" s="21">
        <v>44927</v>
      </c>
      <c r="B2711" s="22" t="s">
        <v>13</v>
      </c>
      <c r="C2711" s="22" t="s">
        <v>2186</v>
      </c>
      <c r="D2711" s="22" t="s">
        <v>2276</v>
      </c>
      <c r="E2711" s="22">
        <v>1001605037</v>
      </c>
      <c r="F2711" s="22" t="s">
        <v>32</v>
      </c>
      <c r="G2711" s="22">
        <v>1070920</v>
      </c>
      <c r="H2711" s="36" t="s">
        <v>20</v>
      </c>
      <c r="I2711" s="4" t="s">
        <v>3542</v>
      </c>
      <c r="J2711" s="4" t="s">
        <v>3579</v>
      </c>
      <c r="K2711" s="25">
        <v>56390.650000000373</v>
      </c>
      <c r="L2711" s="25">
        <v>56390.650000000373</v>
      </c>
      <c r="M2711" s="26">
        <v>13</v>
      </c>
      <c r="N2711" s="26">
        <v>1</v>
      </c>
      <c r="O2711" s="26">
        <v>150</v>
      </c>
      <c r="P2711" s="26">
        <v>16362</v>
      </c>
      <c r="Q2711" s="26">
        <v>28101.799999999996</v>
      </c>
      <c r="R2711" s="27">
        <v>1036877.4600000002</v>
      </c>
      <c r="S2711" s="27">
        <v>1728930.5999999999</v>
      </c>
      <c r="T2711" s="28">
        <v>197550</v>
      </c>
      <c r="U2711" s="27">
        <v>2162300</v>
      </c>
      <c r="V2711" s="29">
        <v>2</v>
      </c>
      <c r="W2711" s="26">
        <v>83</v>
      </c>
      <c r="X2711" s="30">
        <f t="shared" si="630"/>
        <v>163</v>
      </c>
      <c r="Y2711" s="31">
        <f t="shared" si="631"/>
        <v>44463.799999999996</v>
      </c>
      <c r="Z2711" s="31">
        <f t="shared" si="632"/>
        <v>2765808.06</v>
      </c>
      <c r="AA2711" s="31">
        <f t="shared" si="633"/>
        <v>2359850</v>
      </c>
      <c r="AB2711" s="5">
        <v>85</v>
      </c>
      <c r="AC2711" s="6">
        <v>9183083.6999999993</v>
      </c>
      <c r="AD2711" s="30">
        <v>11</v>
      </c>
      <c r="AE2711" s="67">
        <f t="shared" si="634"/>
        <v>0.5214723926380368</v>
      </c>
      <c r="AF2711" s="70">
        <f>IF(C2711=Sheet6!$E$3,Sheet6!$E$4,IF('January 2023'!C2711=Sheet6!$F$3,Sheet6!$F$4,IF('January 2023'!C2711=Sheet6!$G$3,Sheet6!$G$4,IF('January 2023'!C2711=Sheet6!$H$3,Sheet6!$H$4,IF('January 2023'!C2711=Sheet6!$I$3,Sheet6!$I$4,IF('January 2023'!C2711=Sheet6!$J$3,Sheet6!$J$4,IF('January 2023'!C2711=Sheet6!$K$3,Sheet6!$K$4,IF('January 2023'!C2711=Sheet6!$L$3,Sheet6!$L$4))))))))</f>
        <v>0.14925084221825036</v>
      </c>
      <c r="AG2711" s="74">
        <f t="shared" si="635"/>
        <v>0.78849596519989928</v>
      </c>
      <c r="AH2711" s="71">
        <v>0.8286</v>
      </c>
      <c r="AI2711" s="72">
        <f t="shared" si="636"/>
        <v>0</v>
      </c>
      <c r="AJ2711" s="73">
        <f t="shared" si="637"/>
        <v>0.5214723926380368</v>
      </c>
      <c r="AK2711" s="73">
        <v>0.59410548800096008</v>
      </c>
      <c r="AL2711" s="95">
        <f t="shared" si="638"/>
        <v>0</v>
      </c>
      <c r="AM2711" s="107">
        <v>1</v>
      </c>
      <c r="AN2711" s="98">
        <f t="shared" si="639"/>
        <v>2261.4925900003145</v>
      </c>
      <c r="AO2711" s="99" t="e">
        <f>SUMIF([1]Sheet1!$AB:$AB,E2711,[1]Sheet1!$AA:$AA)</f>
        <v>#VALUE!</v>
      </c>
      <c r="AP2711" s="100" t="str">
        <f t="shared" si="640"/>
        <v/>
      </c>
      <c r="AQ2711" s="97">
        <f t="shared" si="641"/>
        <v>1</v>
      </c>
      <c r="AR2711" s="100">
        <f t="shared" si="642"/>
        <v>0.85322262022766682</v>
      </c>
      <c r="AS2711" s="101">
        <f t="shared" si="643"/>
        <v>0.32723740653319877</v>
      </c>
      <c r="AT2711" s="100">
        <v>0.14925084221825036</v>
      </c>
      <c r="AU2711" s="108">
        <f t="shared" si="644"/>
        <v>0</v>
      </c>
    </row>
    <row r="2712" spans="1:47" hidden="1">
      <c r="A2712" s="21">
        <v>44927</v>
      </c>
      <c r="B2712" s="23" t="s">
        <v>13</v>
      </c>
      <c r="C2712" s="23" t="s">
        <v>2186</v>
      </c>
      <c r="D2712" s="23" t="s">
        <v>2268</v>
      </c>
      <c r="E2712" s="23">
        <v>1000258220</v>
      </c>
      <c r="F2712" s="23" t="s">
        <v>32</v>
      </c>
      <c r="G2712" s="23">
        <v>1070920</v>
      </c>
      <c r="H2712" s="37" t="s">
        <v>20</v>
      </c>
      <c r="I2712" s="4" t="s">
        <v>3542</v>
      </c>
      <c r="J2712" s="4" t="s">
        <v>3579</v>
      </c>
      <c r="K2712" s="24">
        <v>54000.975000000035</v>
      </c>
      <c r="L2712" s="24">
        <v>54000.975000000035</v>
      </c>
      <c r="M2712" s="29">
        <v>25</v>
      </c>
      <c r="N2712" s="29">
        <v>3</v>
      </c>
      <c r="O2712" s="29">
        <v>95</v>
      </c>
      <c r="P2712" s="29">
        <v>32108</v>
      </c>
      <c r="Q2712" s="29">
        <v>33249.399999999987</v>
      </c>
      <c r="R2712" s="28">
        <v>2036322.6500000008</v>
      </c>
      <c r="S2712" s="28">
        <v>2013194.5999999999</v>
      </c>
      <c r="T2712" s="28">
        <v>1005261.23</v>
      </c>
      <c r="U2712" s="28">
        <v>2127600</v>
      </c>
      <c r="V2712" s="29">
        <v>12</v>
      </c>
      <c r="W2712" s="29">
        <v>48</v>
      </c>
      <c r="X2712" s="32">
        <f t="shared" si="630"/>
        <v>120</v>
      </c>
      <c r="Y2712" s="33">
        <f t="shared" si="631"/>
        <v>65357.399999999987</v>
      </c>
      <c r="Z2712" s="33">
        <f t="shared" si="632"/>
        <v>4049517.2500000009</v>
      </c>
      <c r="AA2712" s="33">
        <f t="shared" si="633"/>
        <v>3132861.23</v>
      </c>
      <c r="AB2712" s="5">
        <v>60</v>
      </c>
      <c r="AC2712" s="6">
        <v>8446910.269999994</v>
      </c>
      <c r="AD2712" s="32">
        <v>23</v>
      </c>
      <c r="AE2712" s="67">
        <f t="shared" si="634"/>
        <v>0.5</v>
      </c>
      <c r="AF2712" s="70">
        <f>IF(C2712=Sheet6!$E$3,Sheet6!$E$4,IF('January 2023'!C2712=Sheet6!$F$3,Sheet6!$F$4,IF('January 2023'!C2712=Sheet6!$G$3,Sheet6!$G$4,IF('January 2023'!C2712=Sheet6!$H$3,Sheet6!$H$4,IF('January 2023'!C2712=Sheet6!$I$3,Sheet6!$I$4,IF('January 2023'!C2712=Sheet6!$J$3,Sheet6!$J$4,IF('January 2023'!C2712=Sheet6!$K$3,Sheet6!$K$4,IF('January 2023'!C2712=Sheet6!$L$3,Sheet6!$L$4))))))))</f>
        <v>0.14925084221825036</v>
      </c>
      <c r="AG2712" s="74">
        <f t="shared" si="635"/>
        <v>1.2103003695766594</v>
      </c>
      <c r="AH2712" s="71">
        <v>0.8286</v>
      </c>
      <c r="AI2712" s="72">
        <f t="shared" si="636"/>
        <v>1</v>
      </c>
      <c r="AJ2712" s="73">
        <f t="shared" si="637"/>
        <v>0.5</v>
      </c>
      <c r="AK2712" s="73">
        <v>0.59410548800096008</v>
      </c>
      <c r="AL2712" s="95">
        <f t="shared" si="638"/>
        <v>0</v>
      </c>
      <c r="AM2712" s="107">
        <v>1</v>
      </c>
      <c r="AN2712" s="98">
        <f t="shared" si="639"/>
        <v>0</v>
      </c>
      <c r="AO2712" s="99" t="e">
        <f>SUMIF([1]Sheet1!$AB:$AB,E2712,[1]Sheet1!$AA:$AA)</f>
        <v>#VALUE!</v>
      </c>
      <c r="AP2712" s="100">
        <f t="shared" si="640"/>
        <v>1</v>
      </c>
      <c r="AQ2712" s="97">
        <f t="shared" si="641"/>
        <v>0</v>
      </c>
      <c r="AR2712" s="100">
        <f t="shared" si="642"/>
        <v>0.7736381984790901</v>
      </c>
      <c r="AS2712" s="101">
        <f t="shared" si="643"/>
        <v>6.3665402462136256E-2</v>
      </c>
      <c r="AT2712" s="100">
        <v>0.14925084221825036</v>
      </c>
      <c r="AU2712" s="108">
        <f t="shared" si="644"/>
        <v>1</v>
      </c>
    </row>
    <row r="2713" spans="1:47" hidden="1">
      <c r="A2713" s="21">
        <v>44927</v>
      </c>
      <c r="B2713" s="23" t="s">
        <v>13</v>
      </c>
      <c r="C2713" s="23" t="s">
        <v>2186</v>
      </c>
      <c r="D2713" s="23" t="s">
        <v>2274</v>
      </c>
      <c r="E2713" s="23">
        <v>1000256291</v>
      </c>
      <c r="F2713" s="23" t="s">
        <v>32</v>
      </c>
      <c r="G2713" s="23">
        <v>1070916</v>
      </c>
      <c r="H2713" s="37" t="s">
        <v>20</v>
      </c>
      <c r="I2713" s="4" t="s">
        <v>3541</v>
      </c>
      <c r="J2713" s="4" t="s">
        <v>3578</v>
      </c>
      <c r="K2713" s="24">
        <v>52304</v>
      </c>
      <c r="L2713" s="24">
        <v>52304</v>
      </c>
      <c r="M2713" s="29">
        <v>6</v>
      </c>
      <c r="N2713" s="29">
        <v>1</v>
      </c>
      <c r="O2713" s="29">
        <v>154</v>
      </c>
      <c r="P2713" s="29">
        <v>13406</v>
      </c>
      <c r="Q2713" s="29">
        <v>35222.200000000012</v>
      </c>
      <c r="R2713" s="28">
        <v>853853.60000000009</v>
      </c>
      <c r="S2713" s="28">
        <v>2190840.9999999986</v>
      </c>
      <c r="T2713" s="28">
        <v>732000</v>
      </c>
      <c r="U2713" s="28">
        <v>2426600</v>
      </c>
      <c r="V2713" s="29">
        <v>4</v>
      </c>
      <c r="W2713" s="29">
        <v>74</v>
      </c>
      <c r="X2713" s="32">
        <f t="shared" si="630"/>
        <v>160</v>
      </c>
      <c r="Y2713" s="33">
        <f t="shared" si="631"/>
        <v>48628.200000000012</v>
      </c>
      <c r="Z2713" s="33">
        <f t="shared" si="632"/>
        <v>3044694.5999999987</v>
      </c>
      <c r="AA2713" s="33">
        <f t="shared" si="633"/>
        <v>3158600</v>
      </c>
      <c r="AB2713" s="5">
        <v>78</v>
      </c>
      <c r="AC2713" s="6">
        <v>1904962.6900000002</v>
      </c>
      <c r="AD2713" s="32">
        <v>0</v>
      </c>
      <c r="AE2713" s="67">
        <f t="shared" si="634"/>
        <v>0.48749999999999999</v>
      </c>
      <c r="AF2713" s="70">
        <f>IF(C2713=Sheet6!$E$3,Sheet6!$E$4,IF('January 2023'!C2713=Sheet6!$F$3,Sheet6!$F$4,IF('January 2023'!C2713=Sheet6!$G$3,Sheet6!$G$4,IF('January 2023'!C2713=Sheet6!$H$3,Sheet6!$H$4,IF('January 2023'!C2713=Sheet6!$I$3,Sheet6!$I$4,IF('January 2023'!C2713=Sheet6!$J$3,Sheet6!$J$4,IF('January 2023'!C2713=Sheet6!$K$3,Sheet6!$K$4,IF('January 2023'!C2713=Sheet6!$L$3,Sheet6!$L$4))))))))</f>
        <v>0.14925084221825036</v>
      </c>
      <c r="AG2713" s="74">
        <f t="shared" si="635"/>
        <v>0.92972239216885921</v>
      </c>
      <c r="AH2713" s="71">
        <v>0.8286</v>
      </c>
      <c r="AI2713" s="72">
        <f t="shared" si="636"/>
        <v>1</v>
      </c>
      <c r="AJ2713" s="73">
        <f t="shared" si="637"/>
        <v>0.48749999999999999</v>
      </c>
      <c r="AK2713" s="73">
        <v>0.59410548800096008</v>
      </c>
      <c r="AL2713" s="95">
        <f t="shared" si="638"/>
        <v>0</v>
      </c>
      <c r="AM2713" s="107">
        <v>1</v>
      </c>
      <c r="AN2713" s="98">
        <f t="shared" si="639"/>
        <v>0</v>
      </c>
      <c r="AO2713" s="99" t="e">
        <f>SUMIF([1]Sheet1!$AB:$AB,E2713,[1]Sheet1!$AA:$AA)</f>
        <v>#VALUE!</v>
      </c>
      <c r="AP2713" s="100">
        <f t="shared" si="640"/>
        <v>1</v>
      </c>
      <c r="AQ2713" s="97">
        <f t="shared" si="641"/>
        <v>0</v>
      </c>
      <c r="AR2713" s="100">
        <f t="shared" si="642"/>
        <v>1.0374111084901589</v>
      </c>
      <c r="AS2713" s="101">
        <f t="shared" si="643"/>
        <v>3.5495662551981444E-2</v>
      </c>
      <c r="AT2713" s="100">
        <v>0.14925084221825036</v>
      </c>
      <c r="AU2713" s="108">
        <f t="shared" si="644"/>
        <v>1</v>
      </c>
    </row>
    <row r="2714" spans="1:47" hidden="1">
      <c r="A2714" s="21">
        <v>44927</v>
      </c>
      <c r="B2714" s="22" t="s">
        <v>13</v>
      </c>
      <c r="C2714" s="22" t="s">
        <v>2186</v>
      </c>
      <c r="D2714" s="22" t="s">
        <v>2295</v>
      </c>
      <c r="E2714" s="22">
        <v>1001605039</v>
      </c>
      <c r="F2714" s="22" t="s">
        <v>32</v>
      </c>
      <c r="G2714" s="22">
        <v>1070920</v>
      </c>
      <c r="H2714" s="36" t="s">
        <v>20</v>
      </c>
      <c r="I2714" s="4" t="s">
        <v>3542</v>
      </c>
      <c r="J2714" s="4" t="s">
        <v>3579</v>
      </c>
      <c r="K2714" s="25">
        <v>49637.629999999888</v>
      </c>
      <c r="L2714" s="25">
        <v>49637.629999999888</v>
      </c>
      <c r="M2714" s="26">
        <v>8</v>
      </c>
      <c r="N2714" s="26">
        <v>3</v>
      </c>
      <c r="O2714" s="26">
        <v>121</v>
      </c>
      <c r="P2714" s="26">
        <v>20994</v>
      </c>
      <c r="Q2714" s="26">
        <v>26301.500000000007</v>
      </c>
      <c r="R2714" s="27">
        <v>1340143</v>
      </c>
      <c r="S2714" s="27">
        <v>1605830.3499999999</v>
      </c>
      <c r="T2714" s="28">
        <v>2239885.25</v>
      </c>
      <c r="U2714" s="27">
        <v>1689100</v>
      </c>
      <c r="V2714" s="29">
        <v>7</v>
      </c>
      <c r="W2714" s="26">
        <v>58</v>
      </c>
      <c r="X2714" s="30">
        <f t="shared" si="630"/>
        <v>129</v>
      </c>
      <c r="Y2714" s="31">
        <f t="shared" si="631"/>
        <v>47295.500000000007</v>
      </c>
      <c r="Z2714" s="31">
        <f t="shared" si="632"/>
        <v>2945973.3499999996</v>
      </c>
      <c r="AA2714" s="31">
        <f t="shared" si="633"/>
        <v>3928985.25</v>
      </c>
      <c r="AB2714" s="5">
        <v>65</v>
      </c>
      <c r="AC2714" s="6">
        <v>12779163.66</v>
      </c>
      <c r="AD2714" s="30">
        <v>7</v>
      </c>
      <c r="AE2714" s="67">
        <f t="shared" si="634"/>
        <v>0.50387596899224807</v>
      </c>
      <c r="AF2714" s="70">
        <f>IF(C2714=Sheet6!$E$3,Sheet6!$E$4,IF('January 2023'!C2714=Sheet6!$F$3,Sheet6!$F$4,IF('January 2023'!C2714=Sheet6!$G$3,Sheet6!$G$4,IF('January 2023'!C2714=Sheet6!$H$3,Sheet6!$H$4,IF('January 2023'!C2714=Sheet6!$I$3,Sheet6!$I$4,IF('January 2023'!C2714=Sheet6!$J$3,Sheet6!$J$4,IF('January 2023'!C2714=Sheet6!$K$3,Sheet6!$K$4,IF('January 2023'!C2714=Sheet6!$L$3,Sheet6!$L$4))))))))</f>
        <v>0.14925084221825036</v>
      </c>
      <c r="AG2714" s="74">
        <f t="shared" si="635"/>
        <v>0.9528154345805816</v>
      </c>
      <c r="AH2714" s="71">
        <v>0.8286</v>
      </c>
      <c r="AI2714" s="72">
        <f t="shared" si="636"/>
        <v>1</v>
      </c>
      <c r="AJ2714" s="73">
        <f t="shared" si="637"/>
        <v>0.50387596899224807</v>
      </c>
      <c r="AK2714" s="73">
        <v>0.59410548800096008</v>
      </c>
      <c r="AL2714" s="95">
        <f t="shared" si="638"/>
        <v>0</v>
      </c>
      <c r="AM2714" s="107">
        <v>0</v>
      </c>
      <c r="AN2714" s="98">
        <f t="shared" si="639"/>
        <v>0</v>
      </c>
      <c r="AO2714" s="99" t="e">
        <f>SUMIF([1]Sheet1!$AB:$AB,E2714,[1]Sheet1!$AA:$AA)</f>
        <v>#VALUE!</v>
      </c>
      <c r="AP2714" s="100">
        <f t="shared" si="640"/>
        <v>1</v>
      </c>
      <c r="AQ2714" s="97">
        <f t="shared" si="641"/>
        <v>0</v>
      </c>
      <c r="AR2714" s="100">
        <f t="shared" si="642"/>
        <v>1.3336798345443284</v>
      </c>
      <c r="AS2714" s="101">
        <f t="shared" si="643"/>
        <v>-0.27075073114271242</v>
      </c>
      <c r="AT2714" s="100">
        <v>0.14925084221825036</v>
      </c>
      <c r="AU2714" s="108">
        <f t="shared" si="644"/>
        <v>1</v>
      </c>
    </row>
    <row r="2715" spans="1:47" hidden="1">
      <c r="A2715" s="21">
        <v>44927</v>
      </c>
      <c r="B2715" s="22" t="s">
        <v>13</v>
      </c>
      <c r="C2715" s="22" t="s">
        <v>2186</v>
      </c>
      <c r="D2715" s="22" t="s">
        <v>2292</v>
      </c>
      <c r="E2715" s="22">
        <v>1000258217</v>
      </c>
      <c r="F2715" s="22" t="s">
        <v>32</v>
      </c>
      <c r="G2715" s="22">
        <v>1070920</v>
      </c>
      <c r="H2715" s="36" t="s">
        <v>20</v>
      </c>
      <c r="I2715" s="4" t="s">
        <v>3542</v>
      </c>
      <c r="J2715" s="4" t="s">
        <v>3579</v>
      </c>
      <c r="K2715" s="25">
        <v>49295</v>
      </c>
      <c r="L2715" s="25">
        <v>49295</v>
      </c>
      <c r="M2715" s="26">
        <v>9</v>
      </c>
      <c r="N2715" s="26">
        <v>0</v>
      </c>
      <c r="O2715" s="26">
        <v>126</v>
      </c>
      <c r="P2715" s="26">
        <v>18732</v>
      </c>
      <c r="Q2715" s="26">
        <v>28809.600000000013</v>
      </c>
      <c r="R2715" s="27">
        <v>1193064.56</v>
      </c>
      <c r="S2715" s="27">
        <v>1828793.0999999994</v>
      </c>
      <c r="T2715" s="28">
        <v>910665</v>
      </c>
      <c r="U2715" s="27">
        <v>1935700</v>
      </c>
      <c r="V2715" s="29">
        <v>4</v>
      </c>
      <c r="W2715" s="26">
        <v>54</v>
      </c>
      <c r="X2715" s="30">
        <f t="shared" si="630"/>
        <v>135</v>
      </c>
      <c r="Y2715" s="31">
        <f t="shared" si="631"/>
        <v>47541.600000000013</v>
      </c>
      <c r="Z2715" s="31">
        <f t="shared" si="632"/>
        <v>3021857.6599999992</v>
      </c>
      <c r="AA2715" s="31">
        <f t="shared" si="633"/>
        <v>2846365</v>
      </c>
      <c r="AB2715" s="5">
        <v>58</v>
      </c>
      <c r="AC2715" s="6">
        <v>8753574.3100000005</v>
      </c>
      <c r="AD2715" s="30">
        <v>7</v>
      </c>
      <c r="AE2715" s="67">
        <f t="shared" si="634"/>
        <v>0.42962962962962964</v>
      </c>
      <c r="AF2715" s="70">
        <f>IF(C2715=Sheet6!$E$3,Sheet6!$E$4,IF('January 2023'!C2715=Sheet6!$F$3,Sheet6!$F$4,IF('January 2023'!C2715=Sheet6!$G$3,Sheet6!$G$4,IF('January 2023'!C2715=Sheet6!$H$3,Sheet6!$H$4,IF('January 2023'!C2715=Sheet6!$I$3,Sheet6!$I$4,IF('January 2023'!C2715=Sheet6!$J$3,Sheet6!$J$4,IF('January 2023'!C2715=Sheet6!$K$3,Sheet6!$K$4,IF('January 2023'!C2715=Sheet6!$L$3,Sheet6!$L$4))))))))</f>
        <v>0.14925084221825036</v>
      </c>
      <c r="AG2715" s="74">
        <f t="shared" si="635"/>
        <v>0.96443046962166579</v>
      </c>
      <c r="AH2715" s="71">
        <v>0.8286</v>
      </c>
      <c r="AI2715" s="72">
        <f t="shared" si="636"/>
        <v>1</v>
      </c>
      <c r="AJ2715" s="73">
        <f t="shared" si="637"/>
        <v>0.42962962962962964</v>
      </c>
      <c r="AK2715" s="73">
        <v>0.59410548800096008</v>
      </c>
      <c r="AL2715" s="95">
        <f t="shared" si="638"/>
        <v>0</v>
      </c>
      <c r="AM2715" s="107">
        <v>2</v>
      </c>
      <c r="AN2715" s="98">
        <f t="shared" si="639"/>
        <v>0</v>
      </c>
      <c r="AO2715" s="99" t="e">
        <f>SUMIF([1]Sheet1!$AB:$AB,E2715,[1]Sheet1!$AA:$AA)</f>
        <v>#VALUE!</v>
      </c>
      <c r="AP2715" s="100">
        <f t="shared" si="640"/>
        <v>1</v>
      </c>
      <c r="AQ2715" s="97">
        <f t="shared" si="641"/>
        <v>0</v>
      </c>
      <c r="AR2715" s="100">
        <f t="shared" si="642"/>
        <v>0.94192557037911595</v>
      </c>
      <c r="AS2715" s="101">
        <f t="shared" si="643"/>
        <v>9.1578279810613838E-2</v>
      </c>
      <c r="AT2715" s="100">
        <v>0.14925084221825036</v>
      </c>
      <c r="AU2715" s="108">
        <f t="shared" si="644"/>
        <v>1</v>
      </c>
    </row>
    <row r="2716" spans="1:47" hidden="1">
      <c r="A2716" s="21">
        <v>44927</v>
      </c>
      <c r="B2716" s="22" t="s">
        <v>13</v>
      </c>
      <c r="C2716" s="22" t="s">
        <v>2186</v>
      </c>
      <c r="D2716" s="22" t="s">
        <v>2311</v>
      </c>
      <c r="E2716" s="22">
        <v>1001605053</v>
      </c>
      <c r="F2716" s="22" t="s">
        <v>32</v>
      </c>
      <c r="G2716" s="22">
        <v>1070924</v>
      </c>
      <c r="H2716" s="36" t="s">
        <v>20</v>
      </c>
      <c r="I2716" s="4" t="s">
        <v>3541</v>
      </c>
      <c r="J2716" s="4" t="s">
        <v>3578</v>
      </c>
      <c r="K2716" s="25">
        <v>49124.799999999814</v>
      </c>
      <c r="L2716" s="25">
        <v>49124.799999999814</v>
      </c>
      <c r="M2716" s="26">
        <v>12</v>
      </c>
      <c r="N2716" s="26">
        <v>0</v>
      </c>
      <c r="O2716" s="26">
        <v>81</v>
      </c>
      <c r="P2716" s="26">
        <v>17350</v>
      </c>
      <c r="Q2716" s="26">
        <v>9215.3000000000011</v>
      </c>
      <c r="R2716" s="27">
        <v>1105473.6800000002</v>
      </c>
      <c r="S2716" s="27">
        <v>593665.9</v>
      </c>
      <c r="T2716" s="28">
        <v>682000</v>
      </c>
      <c r="U2716" s="27">
        <v>711550</v>
      </c>
      <c r="V2716" s="29">
        <v>5</v>
      </c>
      <c r="W2716" s="26">
        <v>28</v>
      </c>
      <c r="X2716" s="30">
        <f t="shared" si="630"/>
        <v>93</v>
      </c>
      <c r="Y2716" s="31">
        <f t="shared" si="631"/>
        <v>26565.300000000003</v>
      </c>
      <c r="Z2716" s="31">
        <f t="shared" si="632"/>
        <v>1699139.58</v>
      </c>
      <c r="AA2716" s="31">
        <f t="shared" si="633"/>
        <v>1393550</v>
      </c>
      <c r="AB2716" s="5">
        <v>33</v>
      </c>
      <c r="AC2716" s="6">
        <v>28790193.309999999</v>
      </c>
      <c r="AD2716" s="30">
        <v>6</v>
      </c>
      <c r="AE2716" s="67">
        <f t="shared" si="634"/>
        <v>0.35483870967741937</v>
      </c>
      <c r="AF2716" s="70">
        <f>IF(C2716=Sheet6!$E$3,Sheet6!$E$4,IF('January 2023'!C2716=Sheet6!$F$3,Sheet6!$F$4,IF('January 2023'!C2716=Sheet6!$G$3,Sheet6!$G$4,IF('January 2023'!C2716=Sheet6!$H$3,Sheet6!$H$4,IF('January 2023'!C2716=Sheet6!$I$3,Sheet6!$I$4,IF('January 2023'!C2716=Sheet6!$J$3,Sheet6!$J$4,IF('January 2023'!C2716=Sheet6!$K$3,Sheet6!$K$4,IF('January 2023'!C2716=Sheet6!$L$3,Sheet6!$L$4))))))))</f>
        <v>0.14925084221825036</v>
      </c>
      <c r="AG2716" s="74">
        <f t="shared" si="635"/>
        <v>0.54077166726378745</v>
      </c>
      <c r="AH2716" s="71">
        <v>0.8286</v>
      </c>
      <c r="AI2716" s="72">
        <f t="shared" si="636"/>
        <v>0</v>
      </c>
      <c r="AJ2716" s="73">
        <f t="shared" si="637"/>
        <v>0.35483870967741937</v>
      </c>
      <c r="AK2716" s="73">
        <v>0.59410548800096008</v>
      </c>
      <c r="AL2716" s="95">
        <f t="shared" si="638"/>
        <v>0</v>
      </c>
      <c r="AM2716" s="107">
        <v>0</v>
      </c>
      <c r="AN2716" s="98">
        <f t="shared" si="639"/>
        <v>14139.509279999842</v>
      </c>
      <c r="AO2716" s="99" t="e">
        <f>SUMIF([1]Sheet1!$AB:$AB,E2716,[1]Sheet1!$AA:$AA)</f>
        <v>#VALUE!</v>
      </c>
      <c r="AP2716" s="100" t="str">
        <f t="shared" si="640"/>
        <v/>
      </c>
      <c r="AQ2716" s="97">
        <f t="shared" si="641"/>
        <v>1</v>
      </c>
      <c r="AR2716" s="100">
        <f t="shared" si="642"/>
        <v>0.82015039635531295</v>
      </c>
      <c r="AS2716" s="101">
        <f t="shared" si="643"/>
        <v>0.55648590275588128</v>
      </c>
      <c r="AT2716" s="100">
        <v>0.14925084221825036</v>
      </c>
      <c r="AU2716" s="108">
        <f t="shared" si="644"/>
        <v>0</v>
      </c>
    </row>
    <row r="2717" spans="1:47" hidden="1">
      <c r="A2717" s="21">
        <v>44927</v>
      </c>
      <c r="B2717" s="22" t="s">
        <v>13</v>
      </c>
      <c r="C2717" s="22" t="s">
        <v>2186</v>
      </c>
      <c r="D2717" s="22" t="s">
        <v>2304</v>
      </c>
      <c r="E2717" s="22">
        <v>1000256285</v>
      </c>
      <c r="F2717" s="22" t="s">
        <v>32</v>
      </c>
      <c r="G2717" s="22">
        <v>1070924</v>
      </c>
      <c r="H2717" s="36" t="s">
        <v>20</v>
      </c>
      <c r="I2717" s="4" t="s">
        <v>3541</v>
      </c>
      <c r="J2717" s="4" t="s">
        <v>3578</v>
      </c>
      <c r="K2717" s="25">
        <v>44067.200000000186</v>
      </c>
      <c r="L2717" s="25">
        <v>44067.200000000186</v>
      </c>
      <c r="M2717" s="26">
        <v>13</v>
      </c>
      <c r="N2717" s="26">
        <v>0</v>
      </c>
      <c r="O2717" s="26">
        <v>138</v>
      </c>
      <c r="P2717" s="26">
        <v>15600</v>
      </c>
      <c r="Q2717" s="26">
        <v>11894.499999999996</v>
      </c>
      <c r="R2717" s="27">
        <v>988091.25000000023</v>
      </c>
      <c r="S2717" s="27">
        <v>737356.16000000015</v>
      </c>
      <c r="T2717" s="28">
        <v>533110</v>
      </c>
      <c r="U2717" s="27">
        <v>1217912</v>
      </c>
      <c r="V2717" s="29">
        <v>10</v>
      </c>
      <c r="W2717" s="26">
        <v>59</v>
      </c>
      <c r="X2717" s="30">
        <f t="shared" si="630"/>
        <v>151</v>
      </c>
      <c r="Y2717" s="31">
        <f t="shared" si="631"/>
        <v>27494.499999999996</v>
      </c>
      <c r="Z2717" s="31">
        <f t="shared" si="632"/>
        <v>1725447.4100000004</v>
      </c>
      <c r="AA2717" s="31">
        <f t="shared" si="633"/>
        <v>1751022</v>
      </c>
      <c r="AB2717" s="5">
        <v>69</v>
      </c>
      <c r="AC2717" s="6">
        <v>25502066.849999998</v>
      </c>
      <c r="AD2717" s="30">
        <v>9</v>
      </c>
      <c r="AE2717" s="67">
        <f t="shared" si="634"/>
        <v>0.45695364238410596</v>
      </c>
      <c r="AF2717" s="70">
        <f>IF(C2717=Sheet6!$E$3,Sheet6!$E$4,IF('January 2023'!C2717=Sheet6!$F$3,Sheet6!$F$4,IF('January 2023'!C2717=Sheet6!$G$3,Sheet6!$G$4,IF('January 2023'!C2717=Sheet6!$H$3,Sheet6!$H$4,IF('January 2023'!C2717=Sheet6!$I$3,Sheet6!$I$4,IF('January 2023'!C2717=Sheet6!$J$3,Sheet6!$J$4,IF('January 2023'!C2717=Sheet6!$K$3,Sheet6!$K$4,IF('January 2023'!C2717=Sheet6!$L$3,Sheet6!$L$4))))))))</f>
        <v>0.14925084221825036</v>
      </c>
      <c r="AG2717" s="74">
        <f t="shared" si="635"/>
        <v>0.62392210079151567</v>
      </c>
      <c r="AH2717" s="71">
        <v>0.8286</v>
      </c>
      <c r="AI2717" s="72">
        <f t="shared" si="636"/>
        <v>0</v>
      </c>
      <c r="AJ2717" s="73">
        <f t="shared" si="637"/>
        <v>0.45695364238410596</v>
      </c>
      <c r="AK2717" s="73">
        <v>0.59410548800096008</v>
      </c>
      <c r="AL2717" s="95">
        <f t="shared" si="638"/>
        <v>0</v>
      </c>
      <c r="AM2717" s="107">
        <v>0</v>
      </c>
      <c r="AN2717" s="98">
        <f t="shared" si="639"/>
        <v>9019.5819200001606</v>
      </c>
      <c r="AO2717" s="99" t="e">
        <f>SUMIF([1]Sheet1!$AB:$AB,E2717,[1]Sheet1!$AA:$AA)</f>
        <v>#VALUE!</v>
      </c>
      <c r="AP2717" s="100" t="str">
        <f t="shared" si="640"/>
        <v/>
      </c>
      <c r="AQ2717" s="97">
        <f t="shared" si="641"/>
        <v>1</v>
      </c>
      <c r="AR2717" s="100">
        <f t="shared" si="642"/>
        <v>1.0148220049198715</v>
      </c>
      <c r="AS2717" s="101">
        <f t="shared" si="643"/>
        <v>0.36683012276093596</v>
      </c>
      <c r="AT2717" s="100">
        <v>0.14925084221825036</v>
      </c>
      <c r="AU2717" s="108">
        <f t="shared" si="644"/>
        <v>0</v>
      </c>
    </row>
    <row r="2718" spans="1:47" hidden="1">
      <c r="A2718" s="21">
        <v>44927</v>
      </c>
      <c r="B2718" s="23" t="s">
        <v>13</v>
      </c>
      <c r="C2718" s="23" t="s">
        <v>2186</v>
      </c>
      <c r="D2718" s="23" t="s">
        <v>2310</v>
      </c>
      <c r="E2718" s="23">
        <v>1001605031</v>
      </c>
      <c r="F2718" s="23" t="s">
        <v>32</v>
      </c>
      <c r="G2718" s="23">
        <v>1070916</v>
      </c>
      <c r="H2718" s="37" t="s">
        <v>20</v>
      </c>
      <c r="I2718" s="4" t="s">
        <v>3542</v>
      </c>
      <c r="J2718" s="4" t="s">
        <v>3579</v>
      </c>
      <c r="K2718" s="24">
        <v>42759.379999999888</v>
      </c>
      <c r="L2718" s="24">
        <v>42759.379999999888</v>
      </c>
      <c r="M2718" s="29">
        <v>9</v>
      </c>
      <c r="N2718" s="29">
        <v>2</v>
      </c>
      <c r="O2718" s="29">
        <v>154</v>
      </c>
      <c r="P2718" s="29">
        <v>14605</v>
      </c>
      <c r="Q2718" s="29">
        <v>26341.599999999999</v>
      </c>
      <c r="R2718" s="28">
        <v>929728.13000000012</v>
      </c>
      <c r="S2718" s="28">
        <v>1716977.33</v>
      </c>
      <c r="T2718" s="28">
        <v>442573.43</v>
      </c>
      <c r="U2718" s="28">
        <v>1759800</v>
      </c>
      <c r="V2718" s="29">
        <v>3</v>
      </c>
      <c r="W2718" s="29">
        <v>63</v>
      </c>
      <c r="X2718" s="32">
        <f t="shared" si="630"/>
        <v>163</v>
      </c>
      <c r="Y2718" s="33">
        <f t="shared" si="631"/>
        <v>40946.6</v>
      </c>
      <c r="Z2718" s="33">
        <f t="shared" si="632"/>
        <v>2646705.46</v>
      </c>
      <c r="AA2718" s="33">
        <f t="shared" si="633"/>
        <v>2202373.4300000002</v>
      </c>
      <c r="AB2718" s="5">
        <v>66</v>
      </c>
      <c r="AC2718" s="6">
        <v>8601291.5999999996</v>
      </c>
      <c r="AD2718" s="32">
        <v>7</v>
      </c>
      <c r="AE2718" s="67">
        <f t="shared" si="634"/>
        <v>0.40490797546012269</v>
      </c>
      <c r="AF2718" s="70">
        <f>IF(C2718=Sheet6!$E$3,Sheet6!$E$4,IF('January 2023'!C2718=Sheet6!$F$3,Sheet6!$F$4,IF('January 2023'!C2718=Sheet6!$G$3,Sheet6!$G$4,IF('January 2023'!C2718=Sheet6!$H$3,Sheet6!$H$4,IF('January 2023'!C2718=Sheet6!$I$3,Sheet6!$I$4,IF('January 2023'!C2718=Sheet6!$J$3,Sheet6!$J$4,IF('January 2023'!C2718=Sheet6!$K$3,Sheet6!$K$4,IF('January 2023'!C2718=Sheet6!$L$3,Sheet6!$L$4))))))))</f>
        <v>0.14925084221825036</v>
      </c>
      <c r="AG2718" s="74">
        <f t="shared" si="635"/>
        <v>0.95760509156119911</v>
      </c>
      <c r="AH2718" s="71">
        <v>0.8286</v>
      </c>
      <c r="AI2718" s="72">
        <f t="shared" si="636"/>
        <v>1</v>
      </c>
      <c r="AJ2718" s="73">
        <f t="shared" si="637"/>
        <v>0.40490797546012269</v>
      </c>
      <c r="AK2718" s="73">
        <v>0.59410548800096008</v>
      </c>
      <c r="AL2718" s="95">
        <f t="shared" si="638"/>
        <v>0</v>
      </c>
      <c r="AM2718" s="107">
        <v>0</v>
      </c>
      <c r="AN2718" s="98">
        <f t="shared" si="639"/>
        <v>0</v>
      </c>
      <c r="AO2718" s="99" t="e">
        <f>SUMIF([1]Sheet1!$AB:$AB,E2718,[1]Sheet1!$AA:$AA)</f>
        <v>#VALUE!</v>
      </c>
      <c r="AP2718" s="100">
        <f t="shared" si="640"/>
        <v>1</v>
      </c>
      <c r="AQ2718" s="97">
        <f t="shared" si="641"/>
        <v>0</v>
      </c>
      <c r="AR2718" s="100">
        <f t="shared" si="642"/>
        <v>0.83211882216769228</v>
      </c>
      <c r="AS2718" s="101">
        <f t="shared" si="643"/>
        <v>0.20315877910830993</v>
      </c>
      <c r="AT2718" s="100">
        <v>0.14925084221825036</v>
      </c>
      <c r="AU2718" s="108">
        <f t="shared" si="644"/>
        <v>0</v>
      </c>
    </row>
    <row r="2719" spans="1:47" hidden="1">
      <c r="A2719" s="21">
        <v>44927</v>
      </c>
      <c r="B2719" s="23" t="s">
        <v>13</v>
      </c>
      <c r="C2719" s="23" t="s">
        <v>2186</v>
      </c>
      <c r="D2719" s="23" t="s">
        <v>2307</v>
      </c>
      <c r="E2719" s="23">
        <v>1001605051</v>
      </c>
      <c r="F2719" s="23" t="s">
        <v>32</v>
      </c>
      <c r="G2719" s="23">
        <v>1070924</v>
      </c>
      <c r="H2719" s="37" t="s">
        <v>20</v>
      </c>
      <c r="I2719" s="4" t="s">
        <v>3541</v>
      </c>
      <c r="J2719" s="4" t="s">
        <v>3578</v>
      </c>
      <c r="K2719" s="24">
        <v>41027.009999999776</v>
      </c>
      <c r="L2719" s="24">
        <v>41027.009999999776</v>
      </c>
      <c r="M2719" s="29">
        <v>7</v>
      </c>
      <c r="N2719" s="29">
        <v>4</v>
      </c>
      <c r="O2719" s="29">
        <v>130</v>
      </c>
      <c r="P2719" s="29">
        <v>6554</v>
      </c>
      <c r="Q2719" s="29">
        <v>19658.69999999999</v>
      </c>
      <c r="R2719" s="28">
        <v>415641.15</v>
      </c>
      <c r="S2719" s="28">
        <v>1205373.4399999999</v>
      </c>
      <c r="T2719" s="28">
        <v>250200</v>
      </c>
      <c r="U2719" s="28">
        <v>1627450</v>
      </c>
      <c r="V2719" s="29">
        <v>5</v>
      </c>
      <c r="W2719" s="29">
        <v>84</v>
      </c>
      <c r="X2719" s="32">
        <f t="shared" si="630"/>
        <v>137</v>
      </c>
      <c r="Y2719" s="33">
        <f t="shared" si="631"/>
        <v>26212.69999999999</v>
      </c>
      <c r="Z2719" s="33">
        <f t="shared" si="632"/>
        <v>1621014.5899999999</v>
      </c>
      <c r="AA2719" s="33">
        <f t="shared" si="633"/>
        <v>1877650</v>
      </c>
      <c r="AB2719" s="5">
        <v>89</v>
      </c>
      <c r="AC2719" s="6">
        <v>15791652.040000003</v>
      </c>
      <c r="AD2719" s="32">
        <v>12</v>
      </c>
      <c r="AE2719" s="67">
        <f t="shared" si="634"/>
        <v>0.64963503649635035</v>
      </c>
      <c r="AF2719" s="70">
        <f>IF(C2719=Sheet6!$E$3,Sheet6!$E$4,IF('January 2023'!C2719=Sheet6!$F$3,Sheet6!$F$4,IF('January 2023'!C2719=Sheet6!$G$3,Sheet6!$G$4,IF('January 2023'!C2719=Sheet6!$H$3,Sheet6!$H$4,IF('January 2023'!C2719=Sheet6!$I$3,Sheet6!$I$4,IF('January 2023'!C2719=Sheet6!$J$3,Sheet6!$J$4,IF('January 2023'!C2719=Sheet6!$K$3,Sheet6!$K$4,IF('January 2023'!C2719=Sheet6!$L$3,Sheet6!$L$4))))))))</f>
        <v>0.14925084221825036</v>
      </c>
      <c r="AG2719" s="74">
        <f t="shared" si="635"/>
        <v>0.63891324276373374</v>
      </c>
      <c r="AH2719" s="71">
        <v>0.8286</v>
      </c>
      <c r="AI2719" s="72">
        <f t="shared" si="636"/>
        <v>0</v>
      </c>
      <c r="AJ2719" s="73">
        <f t="shared" si="637"/>
        <v>0.64963503649635035</v>
      </c>
      <c r="AK2719" s="73">
        <v>0.59410548800096008</v>
      </c>
      <c r="AL2719" s="95">
        <f t="shared" si="638"/>
        <v>1</v>
      </c>
      <c r="AM2719" s="107">
        <v>0</v>
      </c>
      <c r="AN2719" s="98">
        <f t="shared" si="639"/>
        <v>7782.2804859998287</v>
      </c>
      <c r="AO2719" s="99" t="e">
        <f>SUMIF([1]Sheet1!$AB:$AB,E2719,[1]Sheet1!$AA:$AA)</f>
        <v>#VALUE!</v>
      </c>
      <c r="AP2719" s="100" t="str">
        <f t="shared" si="640"/>
        <v/>
      </c>
      <c r="AQ2719" s="97">
        <f t="shared" si="641"/>
        <v>1</v>
      </c>
      <c r="AR2719" s="100">
        <f t="shared" si="642"/>
        <v>1.1583177668993097</v>
      </c>
      <c r="AS2719" s="101">
        <f t="shared" si="643"/>
        <v>0.25993543939951547</v>
      </c>
      <c r="AT2719" s="100">
        <v>0.14925084221825036</v>
      </c>
      <c r="AU2719" s="108">
        <f t="shared" si="644"/>
        <v>0</v>
      </c>
    </row>
    <row r="2720" spans="1:47" hidden="1">
      <c r="A2720" s="21">
        <v>44927</v>
      </c>
      <c r="B2720" s="22" t="s">
        <v>13</v>
      </c>
      <c r="C2720" s="22" t="s">
        <v>2186</v>
      </c>
      <c r="D2720" s="22" t="s">
        <v>2296</v>
      </c>
      <c r="E2720" s="22">
        <v>1001605027</v>
      </c>
      <c r="F2720" s="22" t="s">
        <v>32</v>
      </c>
      <c r="G2720" s="22">
        <v>1070916</v>
      </c>
      <c r="H2720" s="36" t="s">
        <v>20</v>
      </c>
      <c r="I2720" s="4" t="s">
        <v>3542</v>
      </c>
      <c r="J2720" s="4" t="s">
        <v>3579</v>
      </c>
      <c r="K2720" s="25">
        <v>40859.522096774395</v>
      </c>
      <c r="L2720" s="25">
        <v>40859.522096774395</v>
      </c>
      <c r="M2720" s="26">
        <v>16</v>
      </c>
      <c r="N2720" s="26">
        <v>6</v>
      </c>
      <c r="O2720" s="26">
        <v>201</v>
      </c>
      <c r="P2720" s="26">
        <v>27134</v>
      </c>
      <c r="Q2720" s="26">
        <v>20957.799999999996</v>
      </c>
      <c r="R2720" s="27">
        <v>1717572.6900000004</v>
      </c>
      <c r="S2720" s="27">
        <v>1332675.0399999993</v>
      </c>
      <c r="T2720" s="28">
        <v>590084.43999999994</v>
      </c>
      <c r="U2720" s="27">
        <v>1590700</v>
      </c>
      <c r="V2720" s="29">
        <v>2</v>
      </c>
      <c r="W2720" s="26">
        <v>79</v>
      </c>
      <c r="X2720" s="30">
        <f t="shared" si="630"/>
        <v>217</v>
      </c>
      <c r="Y2720" s="31">
        <f t="shared" si="631"/>
        <v>48091.799999999996</v>
      </c>
      <c r="Z2720" s="31">
        <f t="shared" si="632"/>
        <v>3050247.7299999995</v>
      </c>
      <c r="AA2720" s="31">
        <f t="shared" si="633"/>
        <v>2180784.44</v>
      </c>
      <c r="AB2720" s="5">
        <v>81</v>
      </c>
      <c r="AC2720" s="6">
        <v>8906147.9300000016</v>
      </c>
      <c r="AD2720" s="30">
        <v>8</v>
      </c>
      <c r="AE2720" s="67">
        <f t="shared" si="634"/>
        <v>0.37327188940092165</v>
      </c>
      <c r="AF2720" s="70">
        <f>IF(C2720=Sheet6!$E$3,Sheet6!$E$4,IF('January 2023'!C2720=Sheet6!$F$3,Sheet6!$F$4,IF('January 2023'!C2720=Sheet6!$G$3,Sheet6!$G$4,IF('January 2023'!C2720=Sheet6!$H$3,Sheet6!$H$4,IF('January 2023'!C2720=Sheet6!$I$3,Sheet6!$I$4,IF('January 2023'!C2720=Sheet6!$J$3,Sheet6!$J$4,IF('January 2023'!C2720=Sheet6!$K$3,Sheet6!$K$4,IF('January 2023'!C2720=Sheet6!$L$3,Sheet6!$L$4))))))))</f>
        <v>0.14925084221825036</v>
      </c>
      <c r="AG2720" s="74">
        <f t="shared" si="635"/>
        <v>1.177003487365716</v>
      </c>
      <c r="AH2720" s="71">
        <v>0.8286</v>
      </c>
      <c r="AI2720" s="72">
        <f t="shared" si="636"/>
        <v>1</v>
      </c>
      <c r="AJ2720" s="73">
        <f t="shared" si="637"/>
        <v>0.37327188940092165</v>
      </c>
      <c r="AK2720" s="73">
        <v>0.59410548800096008</v>
      </c>
      <c r="AL2720" s="95">
        <f t="shared" si="638"/>
        <v>0</v>
      </c>
      <c r="AM2720" s="107">
        <v>4</v>
      </c>
      <c r="AN2720" s="98">
        <f t="shared" si="639"/>
        <v>0</v>
      </c>
      <c r="AO2720" s="99" t="e">
        <f>SUMIF([1]Sheet1!$AB:$AB,E2720,[1]Sheet1!$AA:$AA)</f>
        <v>#VALUE!</v>
      </c>
      <c r="AP2720" s="100">
        <f t="shared" si="640"/>
        <v>1</v>
      </c>
      <c r="AQ2720" s="97">
        <f t="shared" si="641"/>
        <v>0</v>
      </c>
      <c r="AR2720" s="100">
        <f t="shared" si="642"/>
        <v>0.71495322119295546</v>
      </c>
      <c r="AS2720" s="101">
        <f t="shared" si="643"/>
        <v>0.15849756535253923</v>
      </c>
      <c r="AT2720" s="100">
        <v>0.14925084221825036</v>
      </c>
      <c r="AU2720" s="108">
        <f t="shared" si="644"/>
        <v>0</v>
      </c>
    </row>
    <row r="2721" spans="1:47" hidden="1">
      <c r="A2721" s="21">
        <v>44927</v>
      </c>
      <c r="B2721" s="23" t="s">
        <v>13</v>
      </c>
      <c r="C2721" s="23" t="s">
        <v>2186</v>
      </c>
      <c r="D2721" s="23" t="s">
        <v>2298</v>
      </c>
      <c r="E2721" s="23">
        <v>1001605029</v>
      </c>
      <c r="F2721" s="23" t="s">
        <v>32</v>
      </c>
      <c r="G2721" s="23">
        <v>1070916</v>
      </c>
      <c r="H2721" s="37" t="s">
        <v>20</v>
      </c>
      <c r="I2721" s="4" t="s">
        <v>3541</v>
      </c>
      <c r="J2721" s="4" t="s">
        <v>3578</v>
      </c>
      <c r="K2721" s="24">
        <v>38895.239999999991</v>
      </c>
      <c r="L2721" s="24">
        <v>38895.239999999991</v>
      </c>
      <c r="M2721" s="29">
        <v>19</v>
      </c>
      <c r="N2721" s="29">
        <v>3</v>
      </c>
      <c r="O2721" s="29">
        <v>32</v>
      </c>
      <c r="P2721" s="29">
        <v>26599</v>
      </c>
      <c r="Q2721" s="29">
        <v>15818.7</v>
      </c>
      <c r="R2721" s="28">
        <v>1701932.6699999992</v>
      </c>
      <c r="S2721" s="28">
        <v>994225.52</v>
      </c>
      <c r="T2721" s="28">
        <v>1755308.64</v>
      </c>
      <c r="U2721" s="28">
        <v>1061500</v>
      </c>
      <c r="V2721" s="29">
        <v>7</v>
      </c>
      <c r="W2721" s="29">
        <v>13</v>
      </c>
      <c r="X2721" s="32">
        <f t="shared" si="630"/>
        <v>51</v>
      </c>
      <c r="Y2721" s="33">
        <f t="shared" si="631"/>
        <v>42417.7</v>
      </c>
      <c r="Z2721" s="33">
        <f t="shared" si="632"/>
        <v>2696158.1899999995</v>
      </c>
      <c r="AA2721" s="33">
        <f t="shared" si="633"/>
        <v>2816808.6399999997</v>
      </c>
      <c r="AB2721" s="5">
        <v>20</v>
      </c>
      <c r="AC2721" s="6">
        <v>7701865.3799999999</v>
      </c>
      <c r="AD2721" s="32">
        <v>10</v>
      </c>
      <c r="AE2721" s="67">
        <f t="shared" si="634"/>
        <v>0.39215686274509803</v>
      </c>
      <c r="AF2721" s="70">
        <f>IF(C2721=Sheet6!$E$3,Sheet6!$E$4,IF('January 2023'!C2721=Sheet6!$F$3,Sheet6!$F$4,IF('January 2023'!C2721=Sheet6!$G$3,Sheet6!$G$4,IF('January 2023'!C2721=Sheet6!$H$3,Sheet6!$H$4,IF('January 2023'!C2721=Sheet6!$I$3,Sheet6!$I$4,IF('January 2023'!C2721=Sheet6!$J$3,Sheet6!$J$4,IF('January 2023'!C2721=Sheet6!$K$3,Sheet6!$K$4,IF('January 2023'!C2721=Sheet6!$L$3,Sheet6!$L$4))))))))</f>
        <v>0.14925084221825036</v>
      </c>
      <c r="AG2721" s="74">
        <f t="shared" si="635"/>
        <v>1.090562752665879</v>
      </c>
      <c r="AH2721" s="71">
        <v>0.8286</v>
      </c>
      <c r="AI2721" s="72">
        <f t="shared" si="636"/>
        <v>1</v>
      </c>
      <c r="AJ2721" s="73">
        <f t="shared" si="637"/>
        <v>0.39215686274509803</v>
      </c>
      <c r="AK2721" s="73">
        <v>0.59410548800096008</v>
      </c>
      <c r="AL2721" s="95">
        <f t="shared" si="638"/>
        <v>0</v>
      </c>
      <c r="AM2721" s="107">
        <v>6</v>
      </c>
      <c r="AN2721" s="98">
        <f t="shared" si="639"/>
        <v>0</v>
      </c>
      <c r="AO2721" s="99" t="e">
        <f>SUMIF([1]Sheet1!$AB:$AB,E2721,[1]Sheet1!$AA:$AA)</f>
        <v>#VALUE!</v>
      </c>
      <c r="AP2721" s="100">
        <f t="shared" si="640"/>
        <v>1</v>
      </c>
      <c r="AQ2721" s="97">
        <f t="shared" si="641"/>
        <v>0</v>
      </c>
      <c r="AR2721" s="100">
        <f t="shared" si="642"/>
        <v>1.0447490249079192</v>
      </c>
      <c r="AS2721" s="101">
        <f t="shared" si="643"/>
        <v>-0.13936437244857336</v>
      </c>
      <c r="AT2721" s="100">
        <v>0.14925084221825036</v>
      </c>
      <c r="AU2721" s="108">
        <f t="shared" si="644"/>
        <v>1</v>
      </c>
    </row>
    <row r="2722" spans="1:47" hidden="1">
      <c r="A2722" s="21">
        <v>44927</v>
      </c>
      <c r="B2722" s="23" t="s">
        <v>13</v>
      </c>
      <c r="C2722" s="23" t="s">
        <v>2186</v>
      </c>
      <c r="D2722" s="23" t="s">
        <v>2333</v>
      </c>
      <c r="E2722" s="23">
        <v>1003057234</v>
      </c>
      <c r="F2722" s="23" t="s">
        <v>32</v>
      </c>
      <c r="G2722" s="23">
        <v>1070916</v>
      </c>
      <c r="H2722" s="37" t="s">
        <v>20</v>
      </c>
      <c r="I2722" s="4" t="s">
        <v>3542</v>
      </c>
      <c r="J2722" s="4" t="s">
        <v>3579</v>
      </c>
      <c r="K2722" s="24">
        <v>30977.440000000061</v>
      </c>
      <c r="L2722" s="24">
        <v>30977.440000000061</v>
      </c>
      <c r="M2722" s="29">
        <v>12</v>
      </c>
      <c r="N2722" s="29">
        <v>2</v>
      </c>
      <c r="O2722" s="29">
        <v>116</v>
      </c>
      <c r="P2722" s="29">
        <v>19758</v>
      </c>
      <c r="Q2722" s="29">
        <v>12764.300000000001</v>
      </c>
      <c r="R2722" s="28">
        <v>936222.31999999983</v>
      </c>
      <c r="S2722" s="28">
        <v>806954.56</v>
      </c>
      <c r="T2722" s="28">
        <v>643107</v>
      </c>
      <c r="U2722" s="28">
        <v>826200</v>
      </c>
      <c r="V2722" s="29">
        <v>4</v>
      </c>
      <c r="W2722" s="29">
        <v>36</v>
      </c>
      <c r="X2722" s="32">
        <f t="shared" si="630"/>
        <v>128</v>
      </c>
      <c r="Y2722" s="33">
        <f t="shared" si="631"/>
        <v>32522.300000000003</v>
      </c>
      <c r="Z2722" s="33">
        <f t="shared" si="632"/>
        <v>1743176.88</v>
      </c>
      <c r="AA2722" s="33">
        <f t="shared" si="633"/>
        <v>1469307</v>
      </c>
      <c r="AB2722" s="5">
        <v>40</v>
      </c>
      <c r="AC2722" s="6">
        <v>1600915.0300000003</v>
      </c>
      <c r="AD2722" s="32">
        <v>0</v>
      </c>
      <c r="AE2722" s="67">
        <f t="shared" si="634"/>
        <v>0.3125</v>
      </c>
      <c r="AF2722" s="70">
        <f>IF(C2722=Sheet6!$E$3,Sheet6!$E$4,IF('January 2023'!C2722=Sheet6!$F$3,Sheet6!$F$4,IF('January 2023'!C2722=Sheet6!$G$3,Sheet6!$G$4,IF('January 2023'!C2722=Sheet6!$H$3,Sheet6!$H$4,IF('January 2023'!C2722=Sheet6!$I$3,Sheet6!$I$4,IF('January 2023'!C2722=Sheet6!$J$3,Sheet6!$J$4,IF('January 2023'!C2722=Sheet6!$K$3,Sheet6!$K$4,IF('January 2023'!C2722=Sheet6!$L$3,Sheet6!$L$4))))))))</f>
        <v>0.14925084221825036</v>
      </c>
      <c r="AG2722" s="74">
        <f t="shared" si="635"/>
        <v>1.049870486392676</v>
      </c>
      <c r="AH2722" s="71">
        <v>0.8286</v>
      </c>
      <c r="AI2722" s="72">
        <f t="shared" si="636"/>
        <v>1</v>
      </c>
      <c r="AJ2722" s="73">
        <f t="shared" si="637"/>
        <v>0.3125</v>
      </c>
      <c r="AK2722" s="73">
        <v>0.59410548800096008</v>
      </c>
      <c r="AL2722" s="95">
        <f t="shared" si="638"/>
        <v>0</v>
      </c>
      <c r="AM2722" s="107">
        <v>0</v>
      </c>
      <c r="AN2722" s="98">
        <f t="shared" si="639"/>
        <v>0</v>
      </c>
      <c r="AO2722" s="99" t="e">
        <f>SUMIF([1]Sheet1!$AB:$AB,E2722,[1]Sheet1!$AA:$AA)</f>
        <v>#VALUE!</v>
      </c>
      <c r="AP2722" s="100">
        <f t="shared" si="640"/>
        <v>1</v>
      </c>
      <c r="AQ2722" s="97">
        <f t="shared" si="641"/>
        <v>0</v>
      </c>
      <c r="AR2722" s="100">
        <f t="shared" si="642"/>
        <v>0.84289036692593133</v>
      </c>
      <c r="AS2722" s="101">
        <f t="shared" si="643"/>
        <v>0.11507428049977131</v>
      </c>
      <c r="AT2722" s="100">
        <v>0.14925084221825036</v>
      </c>
      <c r="AU2722" s="108">
        <f t="shared" si="644"/>
        <v>1</v>
      </c>
    </row>
    <row r="2723" spans="1:47" hidden="1">
      <c r="A2723" s="21">
        <v>44927</v>
      </c>
      <c r="B2723" s="23" t="s">
        <v>13</v>
      </c>
      <c r="C2723" s="23" t="s">
        <v>2186</v>
      </c>
      <c r="D2723" s="23" t="s">
        <v>2331</v>
      </c>
      <c r="E2723" s="23">
        <v>1001605049</v>
      </c>
      <c r="F2723" s="23" t="s">
        <v>32</v>
      </c>
      <c r="G2723" s="23">
        <v>1070924</v>
      </c>
      <c r="H2723" s="37" t="s">
        <v>20</v>
      </c>
      <c r="I2723" s="4" t="s">
        <v>3541</v>
      </c>
      <c r="J2723" s="4" t="s">
        <v>3578</v>
      </c>
      <c r="K2723" s="24">
        <v>29855.693064516279</v>
      </c>
      <c r="L2723" s="24">
        <v>29855.693064516279</v>
      </c>
      <c r="M2723" s="29">
        <v>1</v>
      </c>
      <c r="N2723" s="29">
        <v>0</v>
      </c>
      <c r="O2723" s="29">
        <v>68</v>
      </c>
      <c r="P2723" s="29">
        <v>1200</v>
      </c>
      <c r="Q2723" s="29">
        <v>18002.2</v>
      </c>
      <c r="R2723" s="28">
        <v>75938.55</v>
      </c>
      <c r="S2723" s="28">
        <v>1161115.45</v>
      </c>
      <c r="T2723" s="28">
        <v>0</v>
      </c>
      <c r="U2723" s="28">
        <v>1186300</v>
      </c>
      <c r="V2723" s="29">
        <v>0</v>
      </c>
      <c r="W2723" s="29">
        <v>44</v>
      </c>
      <c r="X2723" s="32">
        <f t="shared" si="630"/>
        <v>69</v>
      </c>
      <c r="Y2723" s="33">
        <f t="shared" si="631"/>
        <v>19202.2</v>
      </c>
      <c r="Z2723" s="33">
        <f t="shared" si="632"/>
        <v>1237054</v>
      </c>
      <c r="AA2723" s="33">
        <f t="shared" si="633"/>
        <v>1186300</v>
      </c>
      <c r="AB2723" s="5">
        <v>44</v>
      </c>
      <c r="AC2723" s="6">
        <v>6102253.3699999992</v>
      </c>
      <c r="AD2723" s="32">
        <v>3</v>
      </c>
      <c r="AE2723" s="67">
        <f t="shared" si="634"/>
        <v>0.6376811594202898</v>
      </c>
      <c r="AF2723" s="70">
        <f>IF(C2723=Sheet6!$E$3,Sheet6!$E$4,IF('January 2023'!C2723=Sheet6!$F$3,Sheet6!$F$4,IF('January 2023'!C2723=Sheet6!$G$3,Sheet6!$G$4,IF('January 2023'!C2723=Sheet6!$H$3,Sheet6!$H$4,IF('January 2023'!C2723=Sheet6!$I$3,Sheet6!$I$4,IF('January 2023'!C2723=Sheet6!$J$3,Sheet6!$J$4,IF('January 2023'!C2723=Sheet6!$K$3,Sheet6!$K$4,IF('January 2023'!C2723=Sheet6!$L$3,Sheet6!$L$4))))))))</f>
        <v>0.14925084221825036</v>
      </c>
      <c r="AG2723" s="74">
        <f t="shared" si="635"/>
        <v>0.64316711584973929</v>
      </c>
      <c r="AH2723" s="71">
        <v>0.8286</v>
      </c>
      <c r="AI2723" s="72">
        <f t="shared" si="636"/>
        <v>0</v>
      </c>
      <c r="AJ2723" s="73">
        <f t="shared" si="637"/>
        <v>0.6376811594202898</v>
      </c>
      <c r="AK2723" s="73">
        <v>0.59410548800096008</v>
      </c>
      <c r="AL2723" s="95">
        <f t="shared" si="638"/>
        <v>1</v>
      </c>
      <c r="AM2723" s="107">
        <v>0</v>
      </c>
      <c r="AN2723" s="98">
        <f t="shared" si="639"/>
        <v>5536.2272732581878</v>
      </c>
      <c r="AO2723" s="99" t="e">
        <f>SUMIF([1]Sheet1!$AB:$AB,E2723,[1]Sheet1!$AA:$AA)</f>
        <v>#VALUE!</v>
      </c>
      <c r="AP2723" s="100" t="str">
        <f t="shared" si="640"/>
        <v/>
      </c>
      <c r="AQ2723" s="97">
        <f t="shared" si="641"/>
        <v>1</v>
      </c>
      <c r="AR2723" s="100">
        <f t="shared" si="642"/>
        <v>0.9589718799664364</v>
      </c>
      <c r="AS2723" s="101">
        <f t="shared" si="643"/>
        <v>0.38322082178098471</v>
      </c>
      <c r="AT2723" s="100">
        <v>0.14925084221825036</v>
      </c>
      <c r="AU2723" s="108">
        <f t="shared" si="644"/>
        <v>0</v>
      </c>
    </row>
    <row r="2724" spans="1:47" hidden="1">
      <c r="A2724" s="21">
        <v>44927</v>
      </c>
      <c r="B2724" s="23" t="s">
        <v>13</v>
      </c>
      <c r="C2724" s="23" t="s">
        <v>2186</v>
      </c>
      <c r="D2724" s="23" t="s">
        <v>2326</v>
      </c>
      <c r="E2724" s="23">
        <v>1001605041</v>
      </c>
      <c r="F2724" s="23" t="s">
        <v>32</v>
      </c>
      <c r="G2724" s="23">
        <v>1070920</v>
      </c>
      <c r="H2724" s="37" t="s">
        <v>20</v>
      </c>
      <c r="I2724" s="4" t="s">
        <v>3542</v>
      </c>
      <c r="J2724" s="4" t="s">
        <v>3579</v>
      </c>
      <c r="K2724" s="24">
        <v>29521</v>
      </c>
      <c r="L2724" s="24">
        <v>29521</v>
      </c>
      <c r="M2724" s="29">
        <v>10</v>
      </c>
      <c r="N2724" s="29">
        <v>0</v>
      </c>
      <c r="O2724" s="29">
        <v>66</v>
      </c>
      <c r="P2724" s="29">
        <v>14300</v>
      </c>
      <c r="Q2724" s="29">
        <v>17408.199999999997</v>
      </c>
      <c r="R2724" s="28">
        <v>907530.53</v>
      </c>
      <c r="S2724" s="28">
        <v>1082876.5899999999</v>
      </c>
      <c r="T2724" s="28">
        <v>224083.58</v>
      </c>
      <c r="U2724" s="28">
        <v>1276396</v>
      </c>
      <c r="V2724" s="29">
        <v>1</v>
      </c>
      <c r="W2724" s="29">
        <v>31</v>
      </c>
      <c r="X2724" s="32">
        <f t="shared" si="630"/>
        <v>76</v>
      </c>
      <c r="Y2724" s="33">
        <f t="shared" si="631"/>
        <v>31708.199999999997</v>
      </c>
      <c r="Z2724" s="33">
        <f t="shared" si="632"/>
        <v>1990407.1199999999</v>
      </c>
      <c r="AA2724" s="33">
        <f t="shared" si="633"/>
        <v>1500479.58</v>
      </c>
      <c r="AB2724" s="5">
        <v>32</v>
      </c>
      <c r="AC2724" s="6">
        <v>4046367.3299999996</v>
      </c>
      <c r="AD2724" s="32">
        <v>9</v>
      </c>
      <c r="AE2724" s="67">
        <f t="shared" si="634"/>
        <v>0.42105263157894735</v>
      </c>
      <c r="AF2724" s="70">
        <f>IF(C2724=Sheet6!$E$3,Sheet6!$E$4,IF('January 2023'!C2724=Sheet6!$F$3,Sheet6!$F$4,IF('January 2023'!C2724=Sheet6!$G$3,Sheet6!$G$4,IF('January 2023'!C2724=Sheet6!$H$3,Sheet6!$H$4,IF('January 2023'!C2724=Sheet6!$I$3,Sheet6!$I$4,IF('January 2023'!C2724=Sheet6!$J$3,Sheet6!$J$4,IF('January 2023'!C2724=Sheet6!$K$3,Sheet6!$K$4,IF('January 2023'!C2724=Sheet6!$L$3,Sheet6!$L$4))))))))</f>
        <v>0.14925084221825036</v>
      </c>
      <c r="AG2724" s="74">
        <f t="shared" si="635"/>
        <v>1.0740896311100572</v>
      </c>
      <c r="AH2724" s="71">
        <v>0.8286</v>
      </c>
      <c r="AI2724" s="72">
        <f t="shared" si="636"/>
        <v>1</v>
      </c>
      <c r="AJ2724" s="73">
        <f t="shared" si="637"/>
        <v>0.42105263157894735</v>
      </c>
      <c r="AK2724" s="73">
        <v>0.59410548800096008</v>
      </c>
      <c r="AL2724" s="95">
        <f t="shared" si="638"/>
        <v>0</v>
      </c>
      <c r="AM2724" s="107">
        <v>0</v>
      </c>
      <c r="AN2724" s="98">
        <f t="shared" si="639"/>
        <v>0</v>
      </c>
      <c r="AO2724" s="99" t="e">
        <f>SUMIF([1]Sheet1!$AB:$AB,E2724,[1]Sheet1!$AA:$AA)</f>
        <v>#VALUE!</v>
      </c>
      <c r="AP2724" s="100">
        <f t="shared" si="640"/>
        <v>1</v>
      </c>
      <c r="AQ2724" s="97">
        <f t="shared" si="641"/>
        <v>0</v>
      </c>
      <c r="AR2724" s="100">
        <f t="shared" si="642"/>
        <v>0.75385561321746086</v>
      </c>
      <c r="AS2724" s="101">
        <f t="shared" si="643"/>
        <v>0.1902915024890115</v>
      </c>
      <c r="AT2724" s="100">
        <v>0.14925084221825036</v>
      </c>
      <c r="AU2724" s="108">
        <f t="shared" si="644"/>
        <v>0</v>
      </c>
    </row>
    <row r="2725" spans="1:47" hidden="1">
      <c r="A2725" s="21">
        <v>44927</v>
      </c>
      <c r="B2725" s="22" t="s">
        <v>13</v>
      </c>
      <c r="C2725" s="22" t="s">
        <v>2186</v>
      </c>
      <c r="D2725" s="22" t="s">
        <v>2317</v>
      </c>
      <c r="E2725" s="22">
        <v>1001233946</v>
      </c>
      <c r="F2725" s="22" t="s">
        <v>32</v>
      </c>
      <c r="G2725" s="22">
        <v>1079209</v>
      </c>
      <c r="H2725" s="36" t="s">
        <v>20</v>
      </c>
      <c r="I2725" s="4" t="s">
        <v>3541</v>
      </c>
      <c r="J2725" s="4" t="s">
        <v>3578</v>
      </c>
      <c r="K2725" s="25">
        <v>28710.399999999907</v>
      </c>
      <c r="L2725" s="25">
        <v>28710.399999999907</v>
      </c>
      <c r="M2725" s="26">
        <v>7</v>
      </c>
      <c r="N2725" s="26">
        <v>1</v>
      </c>
      <c r="O2725" s="26">
        <v>102</v>
      </c>
      <c r="P2725" s="26">
        <v>7262</v>
      </c>
      <c r="Q2725" s="26">
        <v>20986.800000000007</v>
      </c>
      <c r="R2725" s="27">
        <v>459893.03</v>
      </c>
      <c r="S2725" s="27">
        <v>1290377.06</v>
      </c>
      <c r="T2725" s="28">
        <v>29201</v>
      </c>
      <c r="U2725" s="27">
        <v>1435600</v>
      </c>
      <c r="V2725" s="29">
        <v>1</v>
      </c>
      <c r="W2725" s="26">
        <v>59</v>
      </c>
      <c r="X2725" s="30">
        <f t="shared" si="630"/>
        <v>109</v>
      </c>
      <c r="Y2725" s="31">
        <f t="shared" si="631"/>
        <v>28248.800000000007</v>
      </c>
      <c r="Z2725" s="31">
        <f t="shared" si="632"/>
        <v>1750270.09</v>
      </c>
      <c r="AA2725" s="31">
        <f t="shared" si="633"/>
        <v>1464801</v>
      </c>
      <c r="AB2725" s="5">
        <v>60</v>
      </c>
      <c r="AC2725" s="6">
        <v>9385117.5</v>
      </c>
      <c r="AD2725" s="30">
        <v>5</v>
      </c>
      <c r="AE2725" s="67">
        <f t="shared" si="634"/>
        <v>0.55045871559633031</v>
      </c>
      <c r="AF2725" s="70">
        <f>IF(C2725=Sheet6!$E$3,Sheet6!$E$4,IF('January 2023'!C2725=Sheet6!$F$3,Sheet6!$F$4,IF('January 2023'!C2725=Sheet6!$G$3,Sheet6!$G$4,IF('January 2023'!C2725=Sheet6!$H$3,Sheet6!$H$4,IF('January 2023'!C2725=Sheet6!$I$3,Sheet6!$I$4,IF('January 2023'!C2725=Sheet6!$J$3,Sheet6!$J$4,IF('January 2023'!C2725=Sheet6!$K$3,Sheet6!$K$4,IF('January 2023'!C2725=Sheet6!$L$3,Sheet6!$L$4))))))))</f>
        <v>0.14925084221825036</v>
      </c>
      <c r="AG2725" s="74">
        <f t="shared" si="635"/>
        <v>0.9839222024074934</v>
      </c>
      <c r="AH2725" s="71">
        <v>0.8286</v>
      </c>
      <c r="AI2725" s="72">
        <f t="shared" si="636"/>
        <v>1</v>
      </c>
      <c r="AJ2725" s="73">
        <f t="shared" si="637"/>
        <v>0.55045871559633031</v>
      </c>
      <c r="AK2725" s="73">
        <v>0.59410548800096008</v>
      </c>
      <c r="AL2725" s="95">
        <f t="shared" si="638"/>
        <v>0</v>
      </c>
      <c r="AM2725" s="107">
        <v>0</v>
      </c>
      <c r="AN2725" s="98">
        <f t="shared" si="639"/>
        <v>0</v>
      </c>
      <c r="AO2725" s="99" t="e">
        <f>SUMIF([1]Sheet1!$AB:$AB,E2725,[1]Sheet1!$AA:$AA)</f>
        <v>#VALUE!</v>
      </c>
      <c r="AP2725" s="100">
        <f t="shared" si="640"/>
        <v>1</v>
      </c>
      <c r="AQ2725" s="97">
        <f t="shared" si="641"/>
        <v>0</v>
      </c>
      <c r="AR2725" s="100">
        <f t="shared" si="642"/>
        <v>0.83689997810566474</v>
      </c>
      <c r="AS2725" s="101">
        <f t="shared" si="643"/>
        <v>0.17655553034749139</v>
      </c>
      <c r="AT2725" s="100">
        <v>0.14925084221825036</v>
      </c>
      <c r="AU2725" s="108">
        <f t="shared" si="644"/>
        <v>0</v>
      </c>
    </row>
    <row r="2726" spans="1:47" hidden="1">
      <c r="A2726" s="21">
        <v>44927</v>
      </c>
      <c r="B2726" s="22" t="s">
        <v>13</v>
      </c>
      <c r="C2726" s="22" t="s">
        <v>2186</v>
      </c>
      <c r="D2726" s="22" t="s">
        <v>2330</v>
      </c>
      <c r="E2726" s="22">
        <v>1000258214</v>
      </c>
      <c r="F2726" s="22" t="s">
        <v>32</v>
      </c>
      <c r="G2726" s="22">
        <v>1070920</v>
      </c>
      <c r="H2726" s="36" t="s">
        <v>20</v>
      </c>
      <c r="I2726" s="4" t="s">
        <v>3542</v>
      </c>
      <c r="J2726" s="4" t="s">
        <v>3579</v>
      </c>
      <c r="K2726" s="25">
        <v>26638.400000000373</v>
      </c>
      <c r="L2726" s="25">
        <v>26638.400000000373</v>
      </c>
      <c r="M2726" s="26">
        <v>6</v>
      </c>
      <c r="N2726" s="26">
        <v>1</v>
      </c>
      <c r="O2726" s="26">
        <v>40</v>
      </c>
      <c r="P2726" s="26">
        <v>14559</v>
      </c>
      <c r="Q2726" s="26">
        <v>5296.5000000000009</v>
      </c>
      <c r="R2726" s="27">
        <v>927386.82000000007</v>
      </c>
      <c r="S2726" s="27">
        <v>333683.11999999994</v>
      </c>
      <c r="T2726" s="28">
        <v>600000</v>
      </c>
      <c r="U2726" s="27">
        <v>348400</v>
      </c>
      <c r="V2726" s="29">
        <v>2</v>
      </c>
      <c r="W2726" s="26">
        <v>14</v>
      </c>
      <c r="X2726" s="30">
        <f t="shared" si="630"/>
        <v>46</v>
      </c>
      <c r="Y2726" s="31">
        <f t="shared" si="631"/>
        <v>19855.5</v>
      </c>
      <c r="Z2726" s="31">
        <f t="shared" si="632"/>
        <v>1261069.94</v>
      </c>
      <c r="AA2726" s="31">
        <f t="shared" si="633"/>
        <v>948400</v>
      </c>
      <c r="AB2726" s="5">
        <v>16</v>
      </c>
      <c r="AC2726" s="6">
        <v>13682716.350000001</v>
      </c>
      <c r="AD2726" s="30">
        <v>10</v>
      </c>
      <c r="AE2726" s="67">
        <f t="shared" si="634"/>
        <v>0.34782608695652173</v>
      </c>
      <c r="AF2726" s="70">
        <f>IF(C2726=Sheet6!$E$3,Sheet6!$E$4,IF('January 2023'!C2726=Sheet6!$F$3,Sheet6!$F$4,IF('January 2023'!C2726=Sheet6!$G$3,Sheet6!$G$4,IF('January 2023'!C2726=Sheet6!$H$3,Sheet6!$H$4,IF('January 2023'!C2726=Sheet6!$I$3,Sheet6!$I$4,IF('January 2023'!C2726=Sheet6!$J$3,Sheet6!$J$4,IF('January 2023'!C2726=Sheet6!$K$3,Sheet6!$K$4,IF('January 2023'!C2726=Sheet6!$L$3,Sheet6!$L$4))))))))</f>
        <v>0.14925084221825036</v>
      </c>
      <c r="AG2726" s="74">
        <f t="shared" si="635"/>
        <v>0.7453713436242313</v>
      </c>
      <c r="AH2726" s="71">
        <v>0.8286</v>
      </c>
      <c r="AI2726" s="72">
        <f t="shared" si="636"/>
        <v>0</v>
      </c>
      <c r="AJ2726" s="73">
        <f t="shared" si="637"/>
        <v>0.34782608695652173</v>
      </c>
      <c r="AK2726" s="73">
        <v>0.59410548800096008</v>
      </c>
      <c r="AL2726" s="95">
        <f t="shared" si="638"/>
        <v>0</v>
      </c>
      <c r="AM2726" s="107">
        <v>1</v>
      </c>
      <c r="AN2726" s="98">
        <f t="shared" si="639"/>
        <v>2217.0782400003081</v>
      </c>
      <c r="AO2726" s="99" t="e">
        <f>SUMIF([1]Sheet1!$AB:$AB,E2726,[1]Sheet1!$AA:$AA)</f>
        <v>#VALUE!</v>
      </c>
      <c r="AP2726" s="100" t="str">
        <f t="shared" si="640"/>
        <v/>
      </c>
      <c r="AQ2726" s="97">
        <f t="shared" si="641"/>
        <v>1</v>
      </c>
      <c r="AR2726" s="100">
        <f t="shared" si="642"/>
        <v>0.75205979455826222</v>
      </c>
      <c r="AS2726" s="101">
        <f t="shared" si="643"/>
        <v>0.43943618044434474</v>
      </c>
      <c r="AT2726" s="100">
        <v>0.14925084221825036</v>
      </c>
      <c r="AU2726" s="108">
        <f t="shared" si="644"/>
        <v>0</v>
      </c>
    </row>
    <row r="2727" spans="1:47" hidden="1">
      <c r="A2727" s="21">
        <v>44927</v>
      </c>
      <c r="B2727" s="23" t="s">
        <v>13</v>
      </c>
      <c r="C2727" s="23" t="s">
        <v>2186</v>
      </c>
      <c r="D2727" s="23" t="s">
        <v>2351</v>
      </c>
      <c r="E2727" s="23">
        <v>1000256288</v>
      </c>
      <c r="F2727" s="23" t="s">
        <v>32</v>
      </c>
      <c r="G2727" s="23">
        <v>1070924</v>
      </c>
      <c r="H2727" s="37" t="s">
        <v>20</v>
      </c>
      <c r="I2727" s="4" t="s">
        <v>3541</v>
      </c>
      <c r="J2727" s="4" t="s">
        <v>3578</v>
      </c>
      <c r="K2727" s="24">
        <v>21460.799999999814</v>
      </c>
      <c r="L2727" s="24">
        <v>21460.799999999814</v>
      </c>
      <c r="M2727" s="29">
        <v>4</v>
      </c>
      <c r="N2727" s="29">
        <v>2</v>
      </c>
      <c r="O2727" s="29">
        <v>85</v>
      </c>
      <c r="P2727" s="29">
        <v>2527</v>
      </c>
      <c r="Q2727" s="29">
        <v>9021.1999999999989</v>
      </c>
      <c r="R2727" s="28">
        <v>160804.03000000003</v>
      </c>
      <c r="S2727" s="28">
        <v>568294.61</v>
      </c>
      <c r="T2727" s="28">
        <v>7500</v>
      </c>
      <c r="U2727" s="28">
        <v>727800</v>
      </c>
      <c r="V2727" s="29">
        <v>2</v>
      </c>
      <c r="W2727" s="29">
        <v>40</v>
      </c>
      <c r="X2727" s="32">
        <f t="shared" si="630"/>
        <v>89</v>
      </c>
      <c r="Y2727" s="33">
        <f t="shared" si="631"/>
        <v>11548.199999999999</v>
      </c>
      <c r="Z2727" s="33">
        <f t="shared" si="632"/>
        <v>729098.64</v>
      </c>
      <c r="AA2727" s="33">
        <f t="shared" si="633"/>
        <v>735300</v>
      </c>
      <c r="AB2727" s="5">
        <v>42</v>
      </c>
      <c r="AC2727" s="6">
        <v>8660621.3199999984</v>
      </c>
      <c r="AD2727" s="32">
        <v>8</v>
      </c>
      <c r="AE2727" s="67">
        <f t="shared" si="634"/>
        <v>0.47191011235955055</v>
      </c>
      <c r="AF2727" s="70">
        <f>IF(C2727=Sheet6!$E$3,Sheet6!$E$4,IF('January 2023'!C2727=Sheet6!$F$3,Sheet6!$F$4,IF('January 2023'!C2727=Sheet6!$G$3,Sheet6!$G$4,IF('January 2023'!C2727=Sheet6!$H$3,Sheet6!$H$4,IF('January 2023'!C2727=Sheet6!$I$3,Sheet6!$I$4,IF('January 2023'!C2727=Sheet6!$J$3,Sheet6!$J$4,IF('January 2023'!C2727=Sheet6!$K$3,Sheet6!$K$4,IF('January 2023'!C2727=Sheet6!$L$3,Sheet6!$L$4))))))))</f>
        <v>0.14925084221825036</v>
      </c>
      <c r="AG2727" s="74">
        <f t="shared" si="635"/>
        <v>0.53810668754194158</v>
      </c>
      <c r="AH2727" s="71">
        <v>0.8286</v>
      </c>
      <c r="AI2727" s="72">
        <f t="shared" si="636"/>
        <v>0</v>
      </c>
      <c r="AJ2727" s="73">
        <f t="shared" si="637"/>
        <v>0.47191011235955055</v>
      </c>
      <c r="AK2727" s="73">
        <v>0.59410548800096008</v>
      </c>
      <c r="AL2727" s="95">
        <f t="shared" si="638"/>
        <v>0</v>
      </c>
      <c r="AM2727" s="107">
        <v>0</v>
      </c>
      <c r="AN2727" s="98">
        <f t="shared" si="639"/>
        <v>6234.2188799998457</v>
      </c>
      <c r="AO2727" s="99" t="e">
        <f>SUMIF([1]Sheet1!$AB:$AB,E2727,[1]Sheet1!$AA:$AA)</f>
        <v>#VALUE!</v>
      </c>
      <c r="AP2727" s="100" t="str">
        <f t="shared" si="640"/>
        <v/>
      </c>
      <c r="AQ2727" s="97">
        <f t="shared" si="641"/>
        <v>1</v>
      </c>
      <c r="AR2727" s="100">
        <f t="shared" si="642"/>
        <v>1.008505515796875</v>
      </c>
      <c r="AS2727" s="101">
        <f t="shared" si="643"/>
        <v>0.45731643752676643</v>
      </c>
      <c r="AT2727" s="100">
        <v>0.14925084221825036</v>
      </c>
      <c r="AU2727" s="108">
        <f t="shared" si="644"/>
        <v>0</v>
      </c>
    </row>
    <row r="2728" spans="1:47" hidden="1">
      <c r="A2728" s="21">
        <v>44927</v>
      </c>
      <c r="B2728" s="22" t="s">
        <v>13</v>
      </c>
      <c r="C2728" s="22" t="s">
        <v>2186</v>
      </c>
      <c r="D2728" s="22" t="s">
        <v>2377</v>
      </c>
      <c r="E2728" s="22">
        <v>1000256281</v>
      </c>
      <c r="F2728" s="22" t="s">
        <v>32</v>
      </c>
      <c r="G2728" s="22">
        <v>1070924</v>
      </c>
      <c r="H2728" s="36" t="s">
        <v>20</v>
      </c>
      <c r="I2728" s="4" t="s">
        <v>3541</v>
      </c>
      <c r="J2728" s="4" t="s">
        <v>3578</v>
      </c>
      <c r="K2728" s="25">
        <v>16830.399999999907</v>
      </c>
      <c r="L2728" s="25">
        <v>16830.399999999907</v>
      </c>
      <c r="M2728" s="26">
        <v>2</v>
      </c>
      <c r="N2728" s="26">
        <v>0</v>
      </c>
      <c r="O2728" s="26">
        <v>58</v>
      </c>
      <c r="P2728" s="26">
        <v>2400</v>
      </c>
      <c r="Q2728" s="26">
        <v>14177</v>
      </c>
      <c r="R2728" s="27">
        <v>151877.1</v>
      </c>
      <c r="S2728" s="27">
        <v>885414.90999999992</v>
      </c>
      <c r="T2728" s="28">
        <v>150600</v>
      </c>
      <c r="U2728" s="27">
        <v>923000</v>
      </c>
      <c r="V2728" s="29">
        <v>2</v>
      </c>
      <c r="W2728" s="26">
        <v>35</v>
      </c>
      <c r="X2728" s="30">
        <f t="shared" si="630"/>
        <v>60</v>
      </c>
      <c r="Y2728" s="31">
        <f t="shared" si="631"/>
        <v>16577</v>
      </c>
      <c r="Z2728" s="31">
        <f t="shared" si="632"/>
        <v>1037292.0099999999</v>
      </c>
      <c r="AA2728" s="31">
        <f t="shared" si="633"/>
        <v>1073600</v>
      </c>
      <c r="AB2728" s="5">
        <v>37</v>
      </c>
      <c r="AC2728" s="6">
        <v>362813.43</v>
      </c>
      <c r="AD2728" s="30">
        <v>1</v>
      </c>
      <c r="AE2728" s="67">
        <f t="shared" si="634"/>
        <v>0.6166666666666667</v>
      </c>
      <c r="AF2728" s="70">
        <f>IF(C2728=Sheet6!$E$3,Sheet6!$E$4,IF('January 2023'!C2728=Sheet6!$F$3,Sheet6!$F$4,IF('January 2023'!C2728=Sheet6!$G$3,Sheet6!$G$4,IF('January 2023'!C2728=Sheet6!$H$3,Sheet6!$H$4,IF('January 2023'!C2728=Sheet6!$I$3,Sheet6!$I$4,IF('January 2023'!C2728=Sheet6!$J$3,Sheet6!$J$4,IF('January 2023'!C2728=Sheet6!$K$3,Sheet6!$K$4,IF('January 2023'!C2728=Sheet6!$L$3,Sheet6!$L$4))))))))</f>
        <v>0.14925084221825036</v>
      </c>
      <c r="AG2728" s="74">
        <f t="shared" si="635"/>
        <v>0.98494391101816303</v>
      </c>
      <c r="AH2728" s="71">
        <v>0.8286</v>
      </c>
      <c r="AI2728" s="72">
        <f t="shared" si="636"/>
        <v>1</v>
      </c>
      <c r="AJ2728" s="73">
        <f t="shared" si="637"/>
        <v>0.6166666666666667</v>
      </c>
      <c r="AK2728" s="73">
        <v>0.59410548800096008</v>
      </c>
      <c r="AL2728" s="95">
        <f t="shared" si="638"/>
        <v>1</v>
      </c>
      <c r="AM2728" s="107">
        <v>2</v>
      </c>
      <c r="AN2728" s="98">
        <f t="shared" si="639"/>
        <v>0</v>
      </c>
      <c r="AO2728" s="99" t="e">
        <f>SUMIF([1]Sheet1!$AB:$AB,E2728,[1]Sheet1!$AA:$AA)</f>
        <v>#VALUE!</v>
      </c>
      <c r="AP2728" s="100">
        <f t="shared" si="640"/>
        <v>1</v>
      </c>
      <c r="AQ2728" s="97">
        <f t="shared" si="641"/>
        <v>0</v>
      </c>
      <c r="AR2728" s="100">
        <f t="shared" si="642"/>
        <v>1.0350026700774453</v>
      </c>
      <c r="AS2728" s="101">
        <f t="shared" si="643"/>
        <v>-1.941957778032033E-2</v>
      </c>
      <c r="AT2728" s="100">
        <v>0.14925084221825036</v>
      </c>
      <c r="AU2728" s="108">
        <f t="shared" si="644"/>
        <v>1</v>
      </c>
    </row>
    <row r="2729" spans="1:47" hidden="1">
      <c r="A2729" s="21">
        <v>44927</v>
      </c>
      <c r="B2729" s="23" t="s">
        <v>13</v>
      </c>
      <c r="C2729" s="23" t="s">
        <v>2186</v>
      </c>
      <c r="D2729" s="23" t="s">
        <v>2380</v>
      </c>
      <c r="E2729" s="23">
        <v>1000256941</v>
      </c>
      <c r="F2729" s="23" t="s">
        <v>32</v>
      </c>
      <c r="G2729" s="23">
        <v>1070916</v>
      </c>
      <c r="H2729" s="37" t="s">
        <v>20</v>
      </c>
      <c r="I2729" s="4" t="s">
        <v>3542</v>
      </c>
      <c r="J2729" s="4" t="s">
        <v>3579</v>
      </c>
      <c r="K2729" s="24">
        <v>14299.199999999953</v>
      </c>
      <c r="L2729" s="24">
        <v>14299.199999999953</v>
      </c>
      <c r="M2729" s="29">
        <v>2</v>
      </c>
      <c r="N2729" s="29">
        <v>0</v>
      </c>
      <c r="O2729" s="29">
        <v>54</v>
      </c>
      <c r="P2729" s="29">
        <v>1336</v>
      </c>
      <c r="Q2729" s="29">
        <v>8723.9</v>
      </c>
      <c r="R2729" s="28">
        <v>84544.92</v>
      </c>
      <c r="S2729" s="28">
        <v>561555.54999999981</v>
      </c>
      <c r="T2729" s="28">
        <v>0</v>
      </c>
      <c r="U2729" s="28">
        <v>594600</v>
      </c>
      <c r="V2729" s="29">
        <v>0</v>
      </c>
      <c r="W2729" s="29">
        <v>25</v>
      </c>
      <c r="X2729" s="32">
        <f t="shared" si="630"/>
        <v>56</v>
      </c>
      <c r="Y2729" s="33">
        <f t="shared" si="631"/>
        <v>10059.9</v>
      </c>
      <c r="Z2729" s="33">
        <f t="shared" si="632"/>
        <v>646100.46999999986</v>
      </c>
      <c r="AA2729" s="33">
        <f t="shared" si="633"/>
        <v>594600</v>
      </c>
      <c r="AB2729" s="5">
        <v>25</v>
      </c>
      <c r="AC2729" s="6">
        <v>7800845.0099999988</v>
      </c>
      <c r="AD2729" s="32">
        <v>9</v>
      </c>
      <c r="AE2729" s="67">
        <f t="shared" si="634"/>
        <v>0.44642857142857145</v>
      </c>
      <c r="AF2729" s="70">
        <f>IF(C2729=Sheet6!$E$3,Sheet6!$E$4,IF('January 2023'!C2729=Sheet6!$F$3,Sheet6!$F$4,IF('January 2023'!C2729=Sheet6!$G$3,Sheet6!$G$4,IF('January 2023'!C2729=Sheet6!$H$3,Sheet6!$H$4,IF('January 2023'!C2729=Sheet6!$I$3,Sheet6!$I$4,IF('January 2023'!C2729=Sheet6!$J$3,Sheet6!$J$4,IF('January 2023'!C2729=Sheet6!$K$3,Sheet6!$K$4,IF('January 2023'!C2729=Sheet6!$L$3,Sheet6!$L$4))))))))</f>
        <v>0.14925084221825036</v>
      </c>
      <c r="AG2729" s="74">
        <f t="shared" si="635"/>
        <v>0.70352886874790421</v>
      </c>
      <c r="AH2729" s="71">
        <v>0.8286</v>
      </c>
      <c r="AI2729" s="72">
        <f t="shared" si="636"/>
        <v>0</v>
      </c>
      <c r="AJ2729" s="73">
        <f t="shared" si="637"/>
        <v>0.44642857142857145</v>
      </c>
      <c r="AK2729" s="73">
        <v>0.59410548800096008</v>
      </c>
      <c r="AL2729" s="95">
        <f t="shared" si="638"/>
        <v>0</v>
      </c>
      <c r="AM2729" s="107">
        <v>0</v>
      </c>
      <c r="AN2729" s="98">
        <f t="shared" si="639"/>
        <v>1788.4171199999619</v>
      </c>
      <c r="AO2729" s="99" t="e">
        <f>SUMIF([1]Sheet1!$AB:$AB,E2729,[1]Sheet1!$AA:$AA)</f>
        <v>#VALUE!</v>
      </c>
      <c r="AP2729" s="100" t="str">
        <f t="shared" si="640"/>
        <v/>
      </c>
      <c r="AQ2729" s="97">
        <f t="shared" si="641"/>
        <v>1</v>
      </c>
      <c r="AR2729" s="100">
        <f t="shared" si="642"/>
        <v>0.92029030717157678</v>
      </c>
      <c r="AS2729" s="101">
        <f t="shared" si="643"/>
        <v>0.35254920127591927</v>
      </c>
      <c r="AT2729" s="100">
        <v>0.14925084221825036</v>
      </c>
      <c r="AU2729" s="108">
        <f t="shared" si="644"/>
        <v>0</v>
      </c>
    </row>
    <row r="2730" spans="1:47" hidden="1">
      <c r="A2730" s="21">
        <v>44927</v>
      </c>
      <c r="B2730" s="23" t="s">
        <v>13</v>
      </c>
      <c r="C2730" s="23" t="s">
        <v>2186</v>
      </c>
      <c r="D2730" s="23" t="s">
        <v>2382</v>
      </c>
      <c r="E2730" s="23">
        <v>1002247402</v>
      </c>
      <c r="F2730" s="23" t="s">
        <v>32</v>
      </c>
      <c r="G2730" s="23">
        <v>1070916</v>
      </c>
      <c r="H2730" s="37" t="s">
        <v>20</v>
      </c>
      <c r="I2730" s="4" t="s">
        <v>3541</v>
      </c>
      <c r="J2730" s="4" t="s">
        <v>3578</v>
      </c>
      <c r="K2730" s="24">
        <v>13483.790000000037</v>
      </c>
      <c r="L2730" s="24">
        <v>13483.790000000037</v>
      </c>
      <c r="M2730" s="29">
        <v>7</v>
      </c>
      <c r="N2730" s="29">
        <v>0</v>
      </c>
      <c r="O2730" s="29">
        <v>14</v>
      </c>
      <c r="P2730" s="29">
        <v>8400</v>
      </c>
      <c r="Q2730" s="29">
        <v>6910.9999999999991</v>
      </c>
      <c r="R2730" s="28">
        <v>282097.2</v>
      </c>
      <c r="S2730" s="28">
        <v>447201.00000000012</v>
      </c>
      <c r="T2730" s="28">
        <v>0</v>
      </c>
      <c r="U2730" s="28">
        <v>447201</v>
      </c>
      <c r="V2730" s="29">
        <v>0</v>
      </c>
      <c r="W2730" s="29">
        <v>10</v>
      </c>
      <c r="X2730" s="32">
        <f t="shared" si="630"/>
        <v>21</v>
      </c>
      <c r="Y2730" s="33">
        <f t="shared" si="631"/>
        <v>15311</v>
      </c>
      <c r="Z2730" s="33">
        <f t="shared" si="632"/>
        <v>729298.20000000019</v>
      </c>
      <c r="AA2730" s="33">
        <f t="shared" si="633"/>
        <v>447201</v>
      </c>
      <c r="AB2730" s="5">
        <v>10</v>
      </c>
      <c r="AC2730" s="6">
        <v>282097.2</v>
      </c>
      <c r="AD2730" s="32">
        <v>0</v>
      </c>
      <c r="AE2730" s="67">
        <f t="shared" si="634"/>
        <v>0.47619047619047616</v>
      </c>
      <c r="AF2730" s="70">
        <f>IF(C2730=Sheet6!$E$3,Sheet6!$E$4,IF('January 2023'!C2730=Sheet6!$F$3,Sheet6!$F$4,IF('January 2023'!C2730=Sheet6!$G$3,Sheet6!$G$4,IF('January 2023'!C2730=Sheet6!$H$3,Sheet6!$H$4,IF('January 2023'!C2730=Sheet6!$I$3,Sheet6!$I$4,IF('January 2023'!C2730=Sheet6!$J$3,Sheet6!$J$4,IF('January 2023'!C2730=Sheet6!$K$3,Sheet6!$K$4,IF('January 2023'!C2730=Sheet6!$L$3,Sheet6!$L$4))))))))</f>
        <v>0.14925084221825036</v>
      </c>
      <c r="AG2730" s="74">
        <f t="shared" si="635"/>
        <v>1.1355116031916812</v>
      </c>
      <c r="AH2730" s="71">
        <v>0.8286</v>
      </c>
      <c r="AI2730" s="72">
        <f t="shared" si="636"/>
        <v>1</v>
      </c>
      <c r="AJ2730" s="73">
        <f t="shared" si="637"/>
        <v>0.47619047619047616</v>
      </c>
      <c r="AK2730" s="73">
        <v>0.59410548800096008</v>
      </c>
      <c r="AL2730" s="95">
        <f t="shared" si="638"/>
        <v>0</v>
      </c>
      <c r="AM2730" s="107">
        <v>1</v>
      </c>
      <c r="AN2730" s="98">
        <f t="shared" si="639"/>
        <v>0</v>
      </c>
      <c r="AO2730" s="99" t="e">
        <f>SUMIF([1]Sheet1!$AB:$AB,E2730,[1]Sheet1!$AA:$AA)</f>
        <v>#VALUE!</v>
      </c>
      <c r="AP2730" s="100">
        <f t="shared" si="640"/>
        <v>1</v>
      </c>
      <c r="AQ2730" s="97">
        <f t="shared" si="641"/>
        <v>0</v>
      </c>
      <c r="AR2730" s="100">
        <f t="shared" si="642"/>
        <v>0.61319361545112805</v>
      </c>
      <c r="AS2730" s="101">
        <f t="shared" si="643"/>
        <v>0.30371153465218637</v>
      </c>
      <c r="AT2730" s="100">
        <v>0.14925084221825036</v>
      </c>
      <c r="AU2730" s="108">
        <f t="shared" si="644"/>
        <v>0</v>
      </c>
    </row>
    <row r="2731" spans="1:47" hidden="1">
      <c r="A2731" s="21">
        <v>44927</v>
      </c>
      <c r="B2731" s="23" t="s">
        <v>13</v>
      </c>
      <c r="C2731" s="23" t="s">
        <v>2186</v>
      </c>
      <c r="D2731" s="23" t="s">
        <v>2365</v>
      </c>
      <c r="E2731" s="23">
        <v>1001605085</v>
      </c>
      <c r="F2731" s="23" t="s">
        <v>32</v>
      </c>
      <c r="G2731" s="23">
        <v>1079209</v>
      </c>
      <c r="H2731" s="37" t="s">
        <v>20</v>
      </c>
      <c r="I2731" s="4" t="s">
        <v>3541</v>
      </c>
      <c r="J2731" s="4" t="s">
        <v>3578</v>
      </c>
      <c r="K2731" s="24">
        <v>12596</v>
      </c>
      <c r="L2731" s="24">
        <v>12596</v>
      </c>
      <c r="M2731" s="29">
        <v>1</v>
      </c>
      <c r="N2731" s="29">
        <v>1</v>
      </c>
      <c r="O2731" s="29">
        <v>18</v>
      </c>
      <c r="P2731" s="29">
        <v>113</v>
      </c>
      <c r="Q2731" s="29">
        <v>3858.5000000000005</v>
      </c>
      <c r="R2731" s="28">
        <v>7234.7</v>
      </c>
      <c r="S2731" s="28">
        <v>246372.45</v>
      </c>
      <c r="T2731" s="28">
        <v>7000</v>
      </c>
      <c r="U2731" s="28">
        <v>249000</v>
      </c>
      <c r="V2731" s="29">
        <v>1</v>
      </c>
      <c r="W2731" s="29">
        <v>8</v>
      </c>
      <c r="X2731" s="32">
        <f t="shared" si="630"/>
        <v>19</v>
      </c>
      <c r="Y2731" s="33">
        <f t="shared" si="631"/>
        <v>3971.5000000000005</v>
      </c>
      <c r="Z2731" s="33">
        <f t="shared" si="632"/>
        <v>253607.15000000002</v>
      </c>
      <c r="AA2731" s="33">
        <f t="shared" si="633"/>
        <v>256000</v>
      </c>
      <c r="AB2731" s="5">
        <v>9</v>
      </c>
      <c r="AC2731" s="6">
        <v>1439717.02</v>
      </c>
      <c r="AD2731" s="32">
        <v>1</v>
      </c>
      <c r="AE2731" s="67">
        <f t="shared" si="634"/>
        <v>0.47368421052631576</v>
      </c>
      <c r="AF2731" s="70">
        <f>IF(C2731=Sheet6!$E$3,Sheet6!$E$4,IF('January 2023'!C2731=Sheet6!$F$3,Sheet6!$F$4,IF('January 2023'!C2731=Sheet6!$G$3,Sheet6!$G$4,IF('January 2023'!C2731=Sheet6!$H$3,Sheet6!$H$4,IF('January 2023'!C2731=Sheet6!$I$3,Sheet6!$I$4,IF('January 2023'!C2731=Sheet6!$J$3,Sheet6!$J$4,IF('January 2023'!C2731=Sheet6!$K$3,Sheet6!$K$4,IF('January 2023'!C2731=Sheet6!$L$3,Sheet6!$L$4))))))))</f>
        <v>0.14925084221825036</v>
      </c>
      <c r="AG2731" s="74">
        <f t="shared" si="635"/>
        <v>0.31529850746268662</v>
      </c>
      <c r="AH2731" s="71">
        <v>0.8286</v>
      </c>
      <c r="AI2731" s="72">
        <f t="shared" si="636"/>
        <v>0</v>
      </c>
      <c r="AJ2731" s="73">
        <f t="shared" si="637"/>
        <v>0.47368421052631576</v>
      </c>
      <c r="AK2731" s="73">
        <v>0.59410548800096008</v>
      </c>
      <c r="AL2731" s="95">
        <f t="shared" si="638"/>
        <v>0</v>
      </c>
      <c r="AM2731" s="107">
        <v>0</v>
      </c>
      <c r="AN2731" s="98">
        <f t="shared" si="639"/>
        <v>6465.5455999999995</v>
      </c>
      <c r="AO2731" s="99" t="e">
        <f>SUMIF([1]Sheet1!$AB:$AB,E2731,[1]Sheet1!$AA:$AA)</f>
        <v>#VALUE!</v>
      </c>
      <c r="AP2731" s="100" t="str">
        <f t="shared" si="640"/>
        <v/>
      </c>
      <c r="AQ2731" s="97">
        <f t="shared" si="641"/>
        <v>1</v>
      </c>
      <c r="AR2731" s="100">
        <f t="shared" si="642"/>
        <v>1.0094352623733203</v>
      </c>
      <c r="AS2731" s="101">
        <f t="shared" si="643"/>
        <v>0.68172656839348666</v>
      </c>
      <c r="AT2731" s="100">
        <v>0.14925084221825036</v>
      </c>
      <c r="AU2731" s="108">
        <f t="shared" si="644"/>
        <v>0</v>
      </c>
    </row>
    <row r="2732" spans="1:47" hidden="1">
      <c r="A2732" s="21">
        <v>44927</v>
      </c>
      <c r="B2732" s="22" t="s">
        <v>13</v>
      </c>
      <c r="C2732" s="22" t="s">
        <v>2186</v>
      </c>
      <c r="D2732" s="22" t="s">
        <v>2387</v>
      </c>
      <c r="E2732" s="22">
        <v>1000533423</v>
      </c>
      <c r="F2732" s="22" t="s">
        <v>32</v>
      </c>
      <c r="G2732" s="22">
        <v>1070924</v>
      </c>
      <c r="H2732" s="36" t="s">
        <v>20</v>
      </c>
      <c r="I2732" s="4" t="s">
        <v>3541</v>
      </c>
      <c r="J2732" s="4" t="s">
        <v>3578</v>
      </c>
      <c r="K2732" s="25">
        <v>9550.6499999999942</v>
      </c>
      <c r="L2732" s="25">
        <v>9550.6499999999942</v>
      </c>
      <c r="M2732" s="26">
        <v>4</v>
      </c>
      <c r="N2732" s="26">
        <v>0</v>
      </c>
      <c r="O2732" s="26">
        <v>34</v>
      </c>
      <c r="P2732" s="26">
        <v>4800</v>
      </c>
      <c r="Q2732" s="26">
        <v>3998.0000000000005</v>
      </c>
      <c r="R2732" s="27">
        <v>303754.2</v>
      </c>
      <c r="S2732" s="27">
        <v>261106.99999999997</v>
      </c>
      <c r="T2732" s="28">
        <v>33031</v>
      </c>
      <c r="U2732" s="27">
        <v>263507</v>
      </c>
      <c r="V2732" s="29">
        <v>1</v>
      </c>
      <c r="W2732" s="26">
        <v>10</v>
      </c>
      <c r="X2732" s="30">
        <f t="shared" si="630"/>
        <v>38</v>
      </c>
      <c r="Y2732" s="31">
        <f t="shared" si="631"/>
        <v>8798</v>
      </c>
      <c r="Z2732" s="31">
        <f t="shared" si="632"/>
        <v>564861.19999999995</v>
      </c>
      <c r="AA2732" s="31">
        <f t="shared" si="633"/>
        <v>296538</v>
      </c>
      <c r="AB2732" s="5">
        <v>11</v>
      </c>
      <c r="AC2732" s="6">
        <v>4421715.17</v>
      </c>
      <c r="AD2732" s="30">
        <v>6</v>
      </c>
      <c r="AE2732" s="67">
        <f t="shared" si="634"/>
        <v>0.28947368421052633</v>
      </c>
      <c r="AF2732" s="70">
        <f>IF(C2732=Sheet6!$E$3,Sheet6!$E$4,IF('January 2023'!C2732=Sheet6!$F$3,Sheet6!$F$4,IF('January 2023'!C2732=Sheet6!$G$3,Sheet6!$G$4,IF('January 2023'!C2732=Sheet6!$H$3,Sheet6!$H$4,IF('January 2023'!C2732=Sheet6!$I$3,Sheet6!$I$4,IF('January 2023'!C2732=Sheet6!$J$3,Sheet6!$J$4,IF('January 2023'!C2732=Sheet6!$K$3,Sheet6!$K$4,IF('January 2023'!C2732=Sheet6!$L$3,Sheet6!$L$4))))))))</f>
        <v>0.14925084221825036</v>
      </c>
      <c r="AG2732" s="74">
        <f t="shared" si="635"/>
        <v>0.92119384544507499</v>
      </c>
      <c r="AH2732" s="71">
        <v>0.8286</v>
      </c>
      <c r="AI2732" s="72">
        <f t="shared" si="636"/>
        <v>1</v>
      </c>
      <c r="AJ2732" s="73">
        <f t="shared" si="637"/>
        <v>0.28947368421052633</v>
      </c>
      <c r="AK2732" s="73">
        <v>0.59410548800096008</v>
      </c>
      <c r="AL2732" s="95">
        <f t="shared" si="638"/>
        <v>0</v>
      </c>
      <c r="AM2732" s="107">
        <v>0</v>
      </c>
      <c r="AN2732" s="98">
        <f t="shared" si="639"/>
        <v>0</v>
      </c>
      <c r="AO2732" s="99" t="e">
        <f>SUMIF([1]Sheet1!$AB:$AB,E2732,[1]Sheet1!$AA:$AA)</f>
        <v>#VALUE!</v>
      </c>
      <c r="AP2732" s="100">
        <f t="shared" si="640"/>
        <v>1</v>
      </c>
      <c r="AQ2732" s="97">
        <f t="shared" si="641"/>
        <v>0</v>
      </c>
      <c r="AR2732" s="100">
        <f t="shared" si="642"/>
        <v>0.52497498500516593</v>
      </c>
      <c r="AS2732" s="101">
        <f t="shared" si="643"/>
        <v>0.51639627480062056</v>
      </c>
      <c r="AT2732" s="100">
        <v>0.14925084221825036</v>
      </c>
      <c r="AU2732" s="108">
        <f t="shared" si="644"/>
        <v>0</v>
      </c>
    </row>
    <row r="2733" spans="1:47" hidden="1">
      <c r="A2733" s="21">
        <v>44927</v>
      </c>
      <c r="B2733" s="22" t="s">
        <v>13</v>
      </c>
      <c r="C2733" s="22" t="s">
        <v>2186</v>
      </c>
      <c r="D2733" s="22" t="s">
        <v>2439</v>
      </c>
      <c r="E2733" s="22">
        <v>1002208460</v>
      </c>
      <c r="F2733" s="22" t="s">
        <v>32</v>
      </c>
      <c r="G2733" s="22">
        <v>1070920</v>
      </c>
      <c r="H2733" s="36" t="s">
        <v>20</v>
      </c>
      <c r="I2733" s="4" t="s">
        <v>3542</v>
      </c>
      <c r="J2733" s="4" t="s">
        <v>3579</v>
      </c>
      <c r="K2733" s="25">
        <v>9192.1250000000873</v>
      </c>
      <c r="L2733" s="25">
        <v>9192.1250000000873</v>
      </c>
      <c r="M2733" s="26">
        <v>1</v>
      </c>
      <c r="N2733" s="26">
        <v>0</v>
      </c>
      <c r="O2733" s="26">
        <v>9</v>
      </c>
      <c r="P2733" s="26">
        <v>1200</v>
      </c>
      <c r="Q2733" s="26">
        <v>5967.2000000000007</v>
      </c>
      <c r="R2733" s="27">
        <v>75938.55</v>
      </c>
      <c r="S2733" s="27">
        <v>370000</v>
      </c>
      <c r="T2733" s="28">
        <v>0</v>
      </c>
      <c r="U2733" s="27">
        <v>370000</v>
      </c>
      <c r="V2733" s="29">
        <v>0</v>
      </c>
      <c r="W2733" s="26">
        <v>6</v>
      </c>
      <c r="X2733" s="30">
        <f t="shared" si="630"/>
        <v>10</v>
      </c>
      <c r="Y2733" s="31">
        <f t="shared" si="631"/>
        <v>7167.2000000000007</v>
      </c>
      <c r="Z2733" s="31">
        <f t="shared" si="632"/>
        <v>445938.55</v>
      </c>
      <c r="AA2733" s="31">
        <f t="shared" si="633"/>
        <v>370000</v>
      </c>
      <c r="AB2733" s="5">
        <v>6</v>
      </c>
      <c r="AC2733" s="6">
        <v>140281.57999999999</v>
      </c>
      <c r="AD2733" s="30">
        <v>0</v>
      </c>
      <c r="AE2733" s="67">
        <f t="shared" si="634"/>
        <v>0.6</v>
      </c>
      <c r="AF2733" s="70">
        <f>IF(C2733=Sheet6!$E$3,Sheet6!$E$4,IF('January 2023'!C2733=Sheet6!$F$3,Sheet6!$F$4,IF('January 2023'!C2733=Sheet6!$G$3,Sheet6!$G$4,IF('January 2023'!C2733=Sheet6!$H$3,Sheet6!$H$4,IF('January 2023'!C2733=Sheet6!$I$3,Sheet6!$I$4,IF('January 2023'!C2733=Sheet6!$J$3,Sheet6!$J$4,IF('January 2023'!C2733=Sheet6!$K$3,Sheet6!$K$4,IF('January 2023'!C2733=Sheet6!$L$3,Sheet6!$L$4))))))))</f>
        <v>0.14925084221825036</v>
      </c>
      <c r="AG2733" s="74">
        <f t="shared" si="635"/>
        <v>0.77971089383574887</v>
      </c>
      <c r="AH2733" s="71">
        <v>0.8286</v>
      </c>
      <c r="AI2733" s="72">
        <f t="shared" si="636"/>
        <v>0</v>
      </c>
      <c r="AJ2733" s="73">
        <f t="shared" si="637"/>
        <v>0.6</v>
      </c>
      <c r="AK2733" s="73">
        <v>0.59410548800096008</v>
      </c>
      <c r="AL2733" s="95">
        <f t="shared" si="638"/>
        <v>1</v>
      </c>
      <c r="AM2733" s="107">
        <v>0</v>
      </c>
      <c r="AN2733" s="98">
        <f t="shared" si="639"/>
        <v>449.39477500007069</v>
      </c>
      <c r="AO2733" s="99" t="e">
        <f>SUMIF([1]Sheet1!$AB:$AB,E2733,[1]Sheet1!$AA:$AA)</f>
        <v>#VALUE!</v>
      </c>
      <c r="AP2733" s="100" t="str">
        <f t="shared" si="640"/>
        <v/>
      </c>
      <c r="AQ2733" s="97">
        <f t="shared" si="641"/>
        <v>1</v>
      </c>
      <c r="AR2733" s="100">
        <f t="shared" si="642"/>
        <v>0.82971073032371834</v>
      </c>
      <c r="AS2733" s="101">
        <f t="shared" si="643"/>
        <v>0.35306550483418153</v>
      </c>
      <c r="AT2733" s="100">
        <v>0.14925084221825036</v>
      </c>
      <c r="AU2733" s="108">
        <f t="shared" si="644"/>
        <v>0</v>
      </c>
    </row>
    <row r="2734" spans="1:47" hidden="1">
      <c r="A2734" s="21">
        <v>44927</v>
      </c>
      <c r="B2734" s="23" t="s">
        <v>13</v>
      </c>
      <c r="C2734" s="23" t="s">
        <v>2186</v>
      </c>
      <c r="D2734" s="23" t="s">
        <v>2480</v>
      </c>
      <c r="E2734" s="23">
        <v>1000004002</v>
      </c>
      <c r="F2734" s="23" t="s">
        <v>32</v>
      </c>
      <c r="G2734" s="23">
        <v>1070924</v>
      </c>
      <c r="H2734" s="37" t="s">
        <v>20</v>
      </c>
      <c r="I2734" s="4" t="s">
        <v>3541</v>
      </c>
      <c r="J2734" s="4" t="s">
        <v>3578</v>
      </c>
      <c r="K2734" s="24">
        <v>8209.9100000000035</v>
      </c>
      <c r="L2734" s="24">
        <v>8209.9100000000035</v>
      </c>
      <c r="M2734" s="29">
        <v>1</v>
      </c>
      <c r="N2734" s="29">
        <v>0</v>
      </c>
      <c r="O2734" s="29">
        <v>11</v>
      </c>
      <c r="P2734" s="29">
        <v>1200</v>
      </c>
      <c r="Q2734" s="29">
        <v>5575.6999999999989</v>
      </c>
      <c r="R2734" s="28">
        <v>40299.599999999999</v>
      </c>
      <c r="S2734" s="28">
        <v>366487.45</v>
      </c>
      <c r="T2734" s="28">
        <v>0</v>
      </c>
      <c r="U2734" s="28">
        <v>455600</v>
      </c>
      <c r="V2734" s="29">
        <v>0</v>
      </c>
      <c r="W2734" s="29">
        <v>8</v>
      </c>
      <c r="X2734" s="32">
        <f t="shared" si="630"/>
        <v>12</v>
      </c>
      <c r="Y2734" s="33">
        <f t="shared" si="631"/>
        <v>6775.6999999999989</v>
      </c>
      <c r="Z2734" s="33">
        <f t="shared" si="632"/>
        <v>406787.05</v>
      </c>
      <c r="AA2734" s="33">
        <f t="shared" si="633"/>
        <v>455600</v>
      </c>
      <c r="AB2734" s="5">
        <v>8</v>
      </c>
      <c r="AC2734" s="6">
        <v>0</v>
      </c>
      <c r="AD2734" s="32">
        <v>0</v>
      </c>
      <c r="AE2734" s="67">
        <f t="shared" si="634"/>
        <v>0.66666666666666663</v>
      </c>
      <c r="AF2734" s="70">
        <f>IF(C2734=Sheet6!$E$3,Sheet6!$E$4,IF('January 2023'!C2734=Sheet6!$F$3,Sheet6!$F$4,IF('January 2023'!C2734=Sheet6!$G$3,Sheet6!$G$4,IF('January 2023'!C2734=Sheet6!$H$3,Sheet6!$H$4,IF('January 2023'!C2734=Sheet6!$I$3,Sheet6!$I$4,IF('January 2023'!C2734=Sheet6!$J$3,Sheet6!$J$4,IF('January 2023'!C2734=Sheet6!$K$3,Sheet6!$K$4,IF('January 2023'!C2734=Sheet6!$L$3,Sheet6!$L$4))))))))</f>
        <v>0.14925084221825036</v>
      </c>
      <c r="AG2734" s="74">
        <f t="shared" si="635"/>
        <v>0.82530746378462083</v>
      </c>
      <c r="AH2734" s="71">
        <v>0.8286</v>
      </c>
      <c r="AI2734" s="72">
        <f t="shared" si="636"/>
        <v>0</v>
      </c>
      <c r="AJ2734" s="73">
        <f t="shared" si="637"/>
        <v>0.66666666666666663</v>
      </c>
      <c r="AK2734" s="73">
        <v>0.59410548800096008</v>
      </c>
      <c r="AL2734" s="95">
        <f t="shared" si="638"/>
        <v>1</v>
      </c>
      <c r="AM2734" s="107">
        <v>0</v>
      </c>
      <c r="AN2734" s="98">
        <f t="shared" si="639"/>
        <v>27.031426000004103</v>
      </c>
      <c r="AO2734" s="99" t="e">
        <f>SUMIF([1]Sheet1!$AB:$AB,E2734,[1]Sheet1!$AA:$AA)</f>
        <v>#VALUE!</v>
      </c>
      <c r="AP2734" s="100" t="str">
        <f t="shared" si="640"/>
        <v/>
      </c>
      <c r="AQ2734" s="97">
        <f t="shared" si="641"/>
        <v>1</v>
      </c>
      <c r="AR2734" s="100">
        <f t="shared" si="642"/>
        <v>1.1199963224001355</v>
      </c>
      <c r="AS2734" s="101">
        <f t="shared" si="643"/>
        <v>7.5658675711841705E-2</v>
      </c>
      <c r="AT2734" s="100">
        <v>0.14925084221825036</v>
      </c>
      <c r="AU2734" s="108">
        <f t="shared" si="644"/>
        <v>1</v>
      </c>
    </row>
    <row r="2735" spans="1:47" hidden="1">
      <c r="A2735" s="21">
        <v>44927</v>
      </c>
      <c r="B2735" s="23" t="s">
        <v>13</v>
      </c>
      <c r="C2735" s="23" t="s">
        <v>2186</v>
      </c>
      <c r="D2735" s="23" t="s">
        <v>2432</v>
      </c>
      <c r="E2735" s="23">
        <v>1002050522</v>
      </c>
      <c r="F2735" s="23" t="s">
        <v>32</v>
      </c>
      <c r="G2735" s="23">
        <v>1070924</v>
      </c>
      <c r="H2735" s="37" t="s">
        <v>20</v>
      </c>
      <c r="I2735" s="4" t="s">
        <v>3541</v>
      </c>
      <c r="J2735" s="4" t="s">
        <v>3578</v>
      </c>
      <c r="K2735" s="24">
        <v>7588.1600000000326</v>
      </c>
      <c r="L2735" s="24">
        <v>7588.1600000000326</v>
      </c>
      <c r="M2735" s="29">
        <v>2</v>
      </c>
      <c r="N2735" s="29">
        <v>1</v>
      </c>
      <c r="O2735" s="29">
        <v>5</v>
      </c>
      <c r="P2735" s="29">
        <v>8824</v>
      </c>
      <c r="Q2735" s="29">
        <v>1543.3</v>
      </c>
      <c r="R2735" s="28">
        <v>511266.76</v>
      </c>
      <c r="S2735" s="28">
        <v>100000</v>
      </c>
      <c r="T2735" s="28">
        <v>725863.13</v>
      </c>
      <c r="U2735" s="28">
        <v>100000</v>
      </c>
      <c r="V2735" s="29">
        <v>3</v>
      </c>
      <c r="W2735" s="29">
        <v>3</v>
      </c>
      <c r="X2735" s="32">
        <f t="shared" si="630"/>
        <v>7</v>
      </c>
      <c r="Y2735" s="33">
        <f t="shared" si="631"/>
        <v>10367.299999999999</v>
      </c>
      <c r="Z2735" s="33">
        <f t="shared" si="632"/>
        <v>611266.76</v>
      </c>
      <c r="AA2735" s="33">
        <f t="shared" si="633"/>
        <v>825863.13</v>
      </c>
      <c r="AB2735" s="5">
        <v>6</v>
      </c>
      <c r="AC2735" s="6">
        <v>1890706.78</v>
      </c>
      <c r="AD2735" s="32">
        <v>1</v>
      </c>
      <c r="AE2735" s="67">
        <f t="shared" si="634"/>
        <v>0.8571428571428571</v>
      </c>
      <c r="AF2735" s="70">
        <f>IF(C2735=Sheet6!$E$3,Sheet6!$E$4,IF('January 2023'!C2735=Sheet6!$F$3,Sheet6!$F$4,IF('January 2023'!C2735=Sheet6!$G$3,Sheet6!$G$4,IF('January 2023'!C2735=Sheet6!$H$3,Sheet6!$H$4,IF('January 2023'!C2735=Sheet6!$I$3,Sheet6!$I$4,IF('January 2023'!C2735=Sheet6!$J$3,Sheet6!$J$4,IF('January 2023'!C2735=Sheet6!$K$3,Sheet6!$K$4,IF('January 2023'!C2735=Sheet6!$L$3,Sheet6!$L$4))))))))</f>
        <v>0.14925084221825036</v>
      </c>
      <c r="AG2735" s="74">
        <f t="shared" si="635"/>
        <v>1.3662468898916147</v>
      </c>
      <c r="AH2735" s="71">
        <v>0.8286</v>
      </c>
      <c r="AI2735" s="72">
        <f t="shared" si="636"/>
        <v>1</v>
      </c>
      <c r="AJ2735" s="73">
        <f t="shared" si="637"/>
        <v>0.8571428571428571</v>
      </c>
      <c r="AK2735" s="73">
        <v>0.59410548800096008</v>
      </c>
      <c r="AL2735" s="95">
        <f t="shared" si="638"/>
        <v>1</v>
      </c>
      <c r="AM2735" s="107">
        <v>0</v>
      </c>
      <c r="AN2735" s="98">
        <f t="shared" si="639"/>
        <v>0</v>
      </c>
      <c r="AO2735" s="99" t="e">
        <f>SUMIF([1]Sheet1!$AB:$AB,E2735,[1]Sheet1!$AA:$AA)</f>
        <v>#VALUE!</v>
      </c>
      <c r="AP2735" s="100">
        <f t="shared" si="640"/>
        <v>1</v>
      </c>
      <c r="AQ2735" s="97">
        <f t="shared" si="641"/>
        <v>0</v>
      </c>
      <c r="AR2735" s="100">
        <f t="shared" si="642"/>
        <v>1.3510682799110489</v>
      </c>
      <c r="AS2735" s="101">
        <f t="shared" si="643"/>
        <v>-0.84589283545968419</v>
      </c>
      <c r="AT2735" s="100">
        <v>0.14925084221825036</v>
      </c>
      <c r="AU2735" s="108">
        <f t="shared" si="644"/>
        <v>1</v>
      </c>
    </row>
    <row r="2736" spans="1:47" hidden="1">
      <c r="A2736" s="21">
        <v>44927</v>
      </c>
      <c r="B2736" s="22" t="s">
        <v>13</v>
      </c>
      <c r="C2736" s="22" t="s">
        <v>2186</v>
      </c>
      <c r="D2736" s="22" t="s">
        <v>2524</v>
      </c>
      <c r="E2736" s="22">
        <v>1001605035</v>
      </c>
      <c r="F2736" s="22" t="s">
        <v>32</v>
      </c>
      <c r="G2736" s="22">
        <v>1070920</v>
      </c>
      <c r="H2736" s="36" t="s">
        <v>20</v>
      </c>
      <c r="I2736" s="4" t="s">
        <v>3542</v>
      </c>
      <c r="J2736" s="4" t="s">
        <v>3579</v>
      </c>
      <c r="K2736" s="25">
        <v>7142</v>
      </c>
      <c r="L2736" s="25">
        <v>7142</v>
      </c>
      <c r="M2736" s="26">
        <v>0</v>
      </c>
      <c r="N2736" s="26">
        <v>0</v>
      </c>
      <c r="O2736" s="26">
        <v>19</v>
      </c>
      <c r="P2736" s="26">
        <v>0</v>
      </c>
      <c r="Q2736" s="26">
        <v>4575.5</v>
      </c>
      <c r="R2736" s="27">
        <v>0</v>
      </c>
      <c r="S2736" s="27">
        <v>299400</v>
      </c>
      <c r="T2736" s="28">
        <v>0</v>
      </c>
      <c r="U2736" s="27">
        <v>299400</v>
      </c>
      <c r="V2736" s="29">
        <v>0</v>
      </c>
      <c r="W2736" s="26">
        <v>6</v>
      </c>
      <c r="X2736" s="30">
        <f t="shared" si="630"/>
        <v>19</v>
      </c>
      <c r="Y2736" s="31">
        <f t="shared" si="631"/>
        <v>4575.5</v>
      </c>
      <c r="Z2736" s="31">
        <f t="shared" si="632"/>
        <v>299400</v>
      </c>
      <c r="AA2736" s="31">
        <f t="shared" si="633"/>
        <v>299400</v>
      </c>
      <c r="AB2736" s="5">
        <v>6</v>
      </c>
      <c r="AC2736" s="6">
        <v>1052177.48</v>
      </c>
      <c r="AD2736" s="30">
        <v>1</v>
      </c>
      <c r="AE2736" s="67">
        <f t="shared" si="634"/>
        <v>0.31578947368421051</v>
      </c>
      <c r="AF2736" s="70">
        <f>IF(C2736=Sheet6!$E$3,Sheet6!$E$4,IF('January 2023'!C2736=Sheet6!$F$3,Sheet6!$F$4,IF('January 2023'!C2736=Sheet6!$G$3,Sheet6!$G$4,IF('January 2023'!C2736=Sheet6!$H$3,Sheet6!$H$4,IF('January 2023'!C2736=Sheet6!$I$3,Sheet6!$I$4,IF('January 2023'!C2736=Sheet6!$J$3,Sheet6!$J$4,IF('January 2023'!C2736=Sheet6!$K$3,Sheet6!$K$4,IF('January 2023'!C2736=Sheet6!$L$3,Sheet6!$L$4))))))))</f>
        <v>0.14925084221825036</v>
      </c>
      <c r="AG2736" s="74">
        <f t="shared" si="635"/>
        <v>0.64064687762531503</v>
      </c>
      <c r="AH2736" s="71">
        <v>0.8286</v>
      </c>
      <c r="AI2736" s="72">
        <f t="shared" si="636"/>
        <v>0</v>
      </c>
      <c r="AJ2736" s="73">
        <f t="shared" si="637"/>
        <v>0.31578947368421051</v>
      </c>
      <c r="AK2736" s="73">
        <v>0.59410548800096008</v>
      </c>
      <c r="AL2736" s="95">
        <f t="shared" si="638"/>
        <v>0</v>
      </c>
      <c r="AM2736" s="107">
        <v>0</v>
      </c>
      <c r="AN2736" s="98">
        <f t="shared" si="639"/>
        <v>1342.3612000000003</v>
      </c>
      <c r="AO2736" s="99" t="e">
        <f>SUMIF([1]Sheet1!$AB:$AB,E2736,[1]Sheet1!$AA:$AA)</f>
        <v>#VALUE!</v>
      </c>
      <c r="AP2736" s="100" t="str">
        <f t="shared" si="640"/>
        <v/>
      </c>
      <c r="AQ2736" s="97">
        <f t="shared" si="641"/>
        <v>1</v>
      </c>
      <c r="AR2736" s="100">
        <f t="shared" si="642"/>
        <v>1</v>
      </c>
      <c r="AS2736" s="101">
        <f t="shared" si="643"/>
        <v>0.35935312237468497</v>
      </c>
      <c r="AT2736" s="100">
        <v>0.14925084221825036</v>
      </c>
      <c r="AU2736" s="108">
        <f t="shared" si="644"/>
        <v>0</v>
      </c>
    </row>
    <row r="2737" spans="1:47" hidden="1">
      <c r="A2737" s="21">
        <v>44927</v>
      </c>
      <c r="B2737" s="22" t="s">
        <v>13</v>
      </c>
      <c r="C2737" s="22" t="s">
        <v>2186</v>
      </c>
      <c r="D2737" s="22" t="s">
        <v>2456</v>
      </c>
      <c r="E2737" s="22">
        <v>1002057065</v>
      </c>
      <c r="F2737" s="22" t="s">
        <v>32</v>
      </c>
      <c r="G2737" s="22">
        <v>1070920</v>
      </c>
      <c r="H2737" s="36" t="s">
        <v>20</v>
      </c>
      <c r="I2737" s="4" t="s">
        <v>3542</v>
      </c>
      <c r="J2737" s="4" t="s">
        <v>3579</v>
      </c>
      <c r="K2737" s="25">
        <v>6964.25</v>
      </c>
      <c r="L2737" s="25">
        <v>6964.25</v>
      </c>
      <c r="M2737" s="26">
        <v>1</v>
      </c>
      <c r="N2737" s="26">
        <v>1</v>
      </c>
      <c r="O2737" s="26">
        <v>3</v>
      </c>
      <c r="P2737" s="26">
        <v>7306</v>
      </c>
      <c r="Q2737" s="26">
        <v>0</v>
      </c>
      <c r="R2737" s="27">
        <v>467758.46</v>
      </c>
      <c r="S2737" s="27">
        <v>0</v>
      </c>
      <c r="T2737" s="28">
        <v>496134</v>
      </c>
      <c r="U2737" s="27">
        <v>0</v>
      </c>
      <c r="V2737" s="29">
        <v>1</v>
      </c>
      <c r="W2737" s="26">
        <v>0</v>
      </c>
      <c r="X2737" s="30">
        <f t="shared" si="630"/>
        <v>4</v>
      </c>
      <c r="Y2737" s="31">
        <f t="shared" si="631"/>
        <v>7306</v>
      </c>
      <c r="Z2737" s="31">
        <f t="shared" si="632"/>
        <v>467758.46</v>
      </c>
      <c r="AA2737" s="31">
        <f t="shared" si="633"/>
        <v>496134</v>
      </c>
      <c r="AB2737" s="5">
        <v>1</v>
      </c>
      <c r="AC2737" s="6">
        <v>1375192.98</v>
      </c>
      <c r="AD2737" s="30">
        <v>0</v>
      </c>
      <c r="AE2737" s="67">
        <f t="shared" si="634"/>
        <v>0.25</v>
      </c>
      <c r="AF2737" s="70">
        <f>IF(C2737=Sheet6!$E$3,Sheet6!$E$4,IF('January 2023'!C2737=Sheet6!$F$3,Sheet6!$F$4,IF('January 2023'!C2737=Sheet6!$G$3,Sheet6!$G$4,IF('January 2023'!C2737=Sheet6!$H$3,Sheet6!$H$4,IF('January 2023'!C2737=Sheet6!$I$3,Sheet6!$I$4,IF('January 2023'!C2737=Sheet6!$J$3,Sheet6!$J$4,IF('January 2023'!C2737=Sheet6!$K$3,Sheet6!$K$4,IF('January 2023'!C2737=Sheet6!$L$3,Sheet6!$L$4))))))))</f>
        <v>0.14925084221825036</v>
      </c>
      <c r="AG2737" s="74">
        <f t="shared" si="635"/>
        <v>1.0490720465233154</v>
      </c>
      <c r="AH2737" s="71">
        <v>0.8286</v>
      </c>
      <c r="AI2737" s="72">
        <f t="shared" si="636"/>
        <v>1</v>
      </c>
      <c r="AJ2737" s="73">
        <f t="shared" si="637"/>
        <v>0.25</v>
      </c>
      <c r="AK2737" s="73">
        <v>0.59410548800096008</v>
      </c>
      <c r="AL2737" s="95">
        <f t="shared" si="638"/>
        <v>0</v>
      </c>
      <c r="AM2737" s="107">
        <v>0</v>
      </c>
      <c r="AN2737" s="98">
        <f t="shared" si="639"/>
        <v>0</v>
      </c>
      <c r="AO2737" s="99" t="e">
        <f>SUMIF([1]Sheet1!$AB:$AB,E2737,[1]Sheet1!$AA:$AA)</f>
        <v>#VALUE!</v>
      </c>
      <c r="AP2737" s="100">
        <f t="shared" si="640"/>
        <v>1</v>
      </c>
      <c r="AQ2737" s="97">
        <f t="shared" si="641"/>
        <v>0</v>
      </c>
      <c r="AR2737" s="100">
        <f t="shared" si="642"/>
        <v>1.0606628044739159</v>
      </c>
      <c r="AS2737" s="101">
        <f t="shared" si="643"/>
        <v>-0.11271169896061006</v>
      </c>
      <c r="AT2737" s="100">
        <v>0.14925084221825036</v>
      </c>
      <c r="AU2737" s="108">
        <f t="shared" si="644"/>
        <v>1</v>
      </c>
    </row>
    <row r="2738" spans="1:47" hidden="1">
      <c r="A2738" s="21">
        <v>44927</v>
      </c>
      <c r="B2738" s="22" t="s">
        <v>13</v>
      </c>
      <c r="C2738" s="22" t="s">
        <v>2186</v>
      </c>
      <c r="D2738" s="22" t="s">
        <v>2379</v>
      </c>
      <c r="E2738" s="22">
        <v>1002350414</v>
      </c>
      <c r="F2738" s="22" t="s">
        <v>32</v>
      </c>
      <c r="G2738" s="22">
        <v>1079209</v>
      </c>
      <c r="H2738" s="36" t="s">
        <v>20</v>
      </c>
      <c r="I2738" s="4" t="s">
        <v>3541</v>
      </c>
      <c r="J2738" s="4" t="s">
        <v>3578</v>
      </c>
      <c r="K2738" s="25">
        <v>6720.390000000014</v>
      </c>
      <c r="L2738" s="25">
        <v>6720.390000000014</v>
      </c>
      <c r="M2738" s="26">
        <v>2</v>
      </c>
      <c r="N2738" s="26">
        <v>0</v>
      </c>
      <c r="O2738" s="26">
        <v>0</v>
      </c>
      <c r="P2738" s="26">
        <v>16444</v>
      </c>
      <c r="Q2738" s="26">
        <v>0</v>
      </c>
      <c r="R2738" s="27">
        <v>1052808.67</v>
      </c>
      <c r="S2738" s="27">
        <v>0</v>
      </c>
      <c r="T2738" s="28">
        <v>1052944.6599999999</v>
      </c>
      <c r="U2738" s="27">
        <v>0</v>
      </c>
      <c r="V2738" s="29">
        <v>2</v>
      </c>
      <c r="W2738" s="26">
        <v>0</v>
      </c>
      <c r="X2738" s="30">
        <f t="shared" si="630"/>
        <v>2</v>
      </c>
      <c r="Y2738" s="31">
        <f t="shared" si="631"/>
        <v>16444</v>
      </c>
      <c r="Z2738" s="31">
        <f t="shared" si="632"/>
        <v>1052808.67</v>
      </c>
      <c r="AA2738" s="31">
        <f t="shared" si="633"/>
        <v>1052944.6599999999</v>
      </c>
      <c r="AB2738" s="5">
        <v>2</v>
      </c>
      <c r="AC2738" s="6">
        <v>427555.27</v>
      </c>
      <c r="AD2738" s="30">
        <v>0</v>
      </c>
      <c r="AE2738" s="67">
        <f t="shared" si="634"/>
        <v>1</v>
      </c>
      <c r="AF2738" s="70">
        <f>IF(C2738=Sheet6!$E$3,Sheet6!$E$4,IF('January 2023'!C2738=Sheet6!$F$3,Sheet6!$F$4,IF('January 2023'!C2738=Sheet6!$G$3,Sheet6!$G$4,IF('January 2023'!C2738=Sheet6!$H$3,Sheet6!$H$4,IF('January 2023'!C2738=Sheet6!$I$3,Sheet6!$I$4,IF('January 2023'!C2738=Sheet6!$J$3,Sheet6!$J$4,IF('January 2023'!C2738=Sheet6!$K$3,Sheet6!$K$4,IF('January 2023'!C2738=Sheet6!$L$3,Sheet6!$L$4))))))))</f>
        <v>0.14925084221825036</v>
      </c>
      <c r="AG2738" s="74">
        <f t="shared" si="635"/>
        <v>2.4468818029905952</v>
      </c>
      <c r="AH2738" s="71">
        <v>0.8286</v>
      </c>
      <c r="AI2738" s="72">
        <f t="shared" si="636"/>
        <v>1</v>
      </c>
      <c r="AJ2738" s="73">
        <f t="shared" si="637"/>
        <v>1</v>
      </c>
      <c r="AK2738" s="73">
        <v>0.59410548800096008</v>
      </c>
      <c r="AL2738" s="95">
        <f t="shared" si="638"/>
        <v>1</v>
      </c>
      <c r="AM2738" s="107">
        <v>0</v>
      </c>
      <c r="AN2738" s="98">
        <f t="shared" si="639"/>
        <v>0</v>
      </c>
      <c r="AO2738" s="99" t="e">
        <f>SUMIF([1]Sheet1!$AB:$AB,E2738,[1]Sheet1!$AA:$AA)</f>
        <v>#VALUE!</v>
      </c>
      <c r="AP2738" s="100">
        <f t="shared" si="640"/>
        <v>1</v>
      </c>
      <c r="AQ2738" s="97">
        <f t="shared" si="641"/>
        <v>0</v>
      </c>
      <c r="AR2738" s="100">
        <f t="shared" si="642"/>
        <v>1.0001291687690983</v>
      </c>
      <c r="AS2738" s="101">
        <f t="shared" si="643"/>
        <v>-1.4471978637012164</v>
      </c>
      <c r="AT2738" s="100">
        <v>0.14925084221825036</v>
      </c>
      <c r="AU2738" s="108">
        <f t="shared" si="644"/>
        <v>1</v>
      </c>
    </row>
    <row r="2739" spans="1:47" hidden="1">
      <c r="A2739" s="21">
        <v>44927</v>
      </c>
      <c r="B2739" s="23" t="s">
        <v>13</v>
      </c>
      <c r="C2739" s="23" t="s">
        <v>2186</v>
      </c>
      <c r="D2739" s="23" t="s">
        <v>2200</v>
      </c>
      <c r="E2739" s="23">
        <v>1002057137</v>
      </c>
      <c r="F2739" s="23" t="s">
        <v>32</v>
      </c>
      <c r="G2739" s="23">
        <v>1070916</v>
      </c>
      <c r="H2739" s="37" t="s">
        <v>20</v>
      </c>
      <c r="I2739" s="4" t="s">
        <v>3542</v>
      </c>
      <c r="J2739" s="4" t="s">
        <v>3579</v>
      </c>
      <c r="K2739" s="24">
        <v>4782.7000000000116</v>
      </c>
      <c r="L2739" s="24">
        <v>4782.7000000000116</v>
      </c>
      <c r="M2739" s="29">
        <v>1</v>
      </c>
      <c r="N2739" s="29">
        <v>0</v>
      </c>
      <c r="O2739" s="29">
        <v>0</v>
      </c>
      <c r="P2739" s="29">
        <v>1629</v>
      </c>
      <c r="Q2739" s="29">
        <v>0</v>
      </c>
      <c r="R2739" s="28">
        <v>54706.71</v>
      </c>
      <c r="S2739" s="28">
        <v>0</v>
      </c>
      <c r="T2739" s="28">
        <v>54706.71</v>
      </c>
      <c r="U2739" s="28">
        <v>0</v>
      </c>
      <c r="V2739" s="29">
        <v>1</v>
      </c>
      <c r="W2739" s="29">
        <v>0</v>
      </c>
      <c r="X2739" s="32">
        <f t="shared" si="630"/>
        <v>1</v>
      </c>
      <c r="Y2739" s="33">
        <f t="shared" si="631"/>
        <v>1629</v>
      </c>
      <c r="Z2739" s="33">
        <f t="shared" si="632"/>
        <v>54706.71</v>
      </c>
      <c r="AA2739" s="33">
        <f t="shared" si="633"/>
        <v>54706.71</v>
      </c>
      <c r="AB2739" s="5">
        <v>1</v>
      </c>
      <c r="AC2739" s="6">
        <v>554861.25</v>
      </c>
      <c r="AD2739" s="32">
        <v>0</v>
      </c>
      <c r="AE2739" s="67">
        <f t="shared" si="634"/>
        <v>1</v>
      </c>
      <c r="AF2739" s="70">
        <f>IF(C2739=Sheet6!$E$3,Sheet6!$E$4,IF('January 2023'!C2739=Sheet6!$F$3,Sheet6!$F$4,IF('January 2023'!C2739=Sheet6!$G$3,Sheet6!$G$4,IF('January 2023'!C2739=Sheet6!$H$3,Sheet6!$H$4,IF('January 2023'!C2739=Sheet6!$I$3,Sheet6!$I$4,IF('January 2023'!C2739=Sheet6!$J$3,Sheet6!$J$4,IF('January 2023'!C2739=Sheet6!$K$3,Sheet6!$K$4,IF('January 2023'!C2739=Sheet6!$L$3,Sheet6!$L$4))))))))</f>
        <v>0.14925084221825036</v>
      </c>
      <c r="AG2739" s="74">
        <f t="shared" si="635"/>
        <v>0.34060258849603697</v>
      </c>
      <c r="AH2739" s="71">
        <v>0.8286</v>
      </c>
      <c r="AI2739" s="72">
        <f t="shared" si="636"/>
        <v>0</v>
      </c>
      <c r="AJ2739" s="73">
        <f t="shared" si="637"/>
        <v>1</v>
      </c>
      <c r="AK2739" s="73">
        <v>0.59410548800096008</v>
      </c>
      <c r="AL2739" s="95">
        <f t="shared" si="638"/>
        <v>1</v>
      </c>
      <c r="AM2739" s="107">
        <v>0</v>
      </c>
      <c r="AN2739" s="98">
        <f t="shared" si="639"/>
        <v>2333.9452200000096</v>
      </c>
      <c r="AO2739" s="99" t="e">
        <f>SUMIF([1]Sheet1!$AB:$AB,E2739,[1]Sheet1!$AA:$AA)</f>
        <v>#VALUE!</v>
      </c>
      <c r="AP2739" s="100" t="str">
        <f t="shared" si="640"/>
        <v/>
      </c>
      <c r="AQ2739" s="97">
        <f t="shared" si="641"/>
        <v>1</v>
      </c>
      <c r="AR2739" s="100">
        <f t="shared" si="642"/>
        <v>1</v>
      </c>
      <c r="AS2739" s="101">
        <f t="shared" si="643"/>
        <v>0.65939741150396303</v>
      </c>
      <c r="AT2739" s="100">
        <v>0.14925084221825036</v>
      </c>
      <c r="AU2739" s="108">
        <f t="shared" si="644"/>
        <v>0</v>
      </c>
    </row>
    <row r="2740" spans="1:47" hidden="1">
      <c r="A2740" s="21">
        <v>44927</v>
      </c>
      <c r="B2740" s="23" t="s">
        <v>13</v>
      </c>
      <c r="C2740" s="23" t="s">
        <v>2186</v>
      </c>
      <c r="D2740" s="23" t="s">
        <v>2601</v>
      </c>
      <c r="E2740" s="23">
        <v>1004564004</v>
      </c>
      <c r="F2740" s="23" t="s">
        <v>32</v>
      </c>
      <c r="G2740" s="23">
        <v>1070924</v>
      </c>
      <c r="H2740" s="37" t="s">
        <v>20</v>
      </c>
      <c r="I2740" s="4" t="s">
        <v>3541</v>
      </c>
      <c r="J2740" s="4" t="s">
        <v>3578</v>
      </c>
      <c r="K2740" s="24">
        <v>2179.4500000000007</v>
      </c>
      <c r="L2740" s="24">
        <v>2179.4500000000007</v>
      </c>
      <c r="M2740" s="29">
        <v>2</v>
      </c>
      <c r="N2740" s="29">
        <v>0</v>
      </c>
      <c r="O2740" s="29">
        <v>0</v>
      </c>
      <c r="P2740" s="29">
        <v>2180</v>
      </c>
      <c r="Q2740" s="29">
        <v>0</v>
      </c>
      <c r="R2740" s="28">
        <v>89674.03</v>
      </c>
      <c r="S2740" s="28">
        <v>0</v>
      </c>
      <c r="T2740" s="28">
        <v>76000</v>
      </c>
      <c r="U2740" s="28">
        <v>0</v>
      </c>
      <c r="V2740" s="29">
        <v>2</v>
      </c>
      <c r="W2740" s="29">
        <v>0</v>
      </c>
      <c r="X2740" s="32">
        <f t="shared" si="630"/>
        <v>2</v>
      </c>
      <c r="Y2740" s="33">
        <f t="shared" si="631"/>
        <v>2180</v>
      </c>
      <c r="Z2740" s="33">
        <f t="shared" si="632"/>
        <v>89674.03</v>
      </c>
      <c r="AA2740" s="33">
        <f t="shared" si="633"/>
        <v>76000</v>
      </c>
      <c r="AB2740" s="5">
        <v>2</v>
      </c>
      <c r="AC2740" s="6">
        <v>729438.78</v>
      </c>
      <c r="AD2740" s="32">
        <v>1</v>
      </c>
      <c r="AE2740" s="67">
        <f t="shared" si="634"/>
        <v>1</v>
      </c>
      <c r="AF2740" s="70">
        <f>IF(C2740=Sheet6!$E$3,Sheet6!$E$4,IF('January 2023'!C2740=Sheet6!$F$3,Sheet6!$F$4,IF('January 2023'!C2740=Sheet6!$G$3,Sheet6!$G$4,IF('January 2023'!C2740=Sheet6!$H$3,Sheet6!$H$4,IF('January 2023'!C2740=Sheet6!$I$3,Sheet6!$I$4,IF('January 2023'!C2740=Sheet6!$J$3,Sheet6!$J$4,IF('January 2023'!C2740=Sheet6!$K$3,Sheet6!$K$4,IF('January 2023'!C2740=Sheet6!$L$3,Sheet6!$L$4))))))))</f>
        <v>0.14925084221825036</v>
      </c>
      <c r="AG2740" s="74">
        <f t="shared" si="635"/>
        <v>1.000252357246094</v>
      </c>
      <c r="AH2740" s="71">
        <v>0.8286</v>
      </c>
      <c r="AI2740" s="72">
        <f t="shared" si="636"/>
        <v>1</v>
      </c>
      <c r="AJ2740" s="73">
        <f t="shared" si="637"/>
        <v>1</v>
      </c>
      <c r="AK2740" s="73">
        <v>0.59410548800096008</v>
      </c>
      <c r="AL2740" s="95">
        <f t="shared" si="638"/>
        <v>1</v>
      </c>
      <c r="AM2740" s="107">
        <v>0</v>
      </c>
      <c r="AN2740" s="98">
        <f t="shared" si="639"/>
        <v>0</v>
      </c>
      <c r="AO2740" s="99" t="e">
        <f>SUMIF([1]Sheet1!$AB:$AB,E2740,[1]Sheet1!$AA:$AA)</f>
        <v>#VALUE!</v>
      </c>
      <c r="AP2740" s="100">
        <f t="shared" si="640"/>
        <v>1</v>
      </c>
      <c r="AQ2740" s="97">
        <f t="shared" si="641"/>
        <v>0</v>
      </c>
      <c r="AR2740" s="100">
        <f t="shared" si="642"/>
        <v>0.84751404615137738</v>
      </c>
      <c r="AS2740" s="101">
        <f t="shared" si="643"/>
        <v>0.15227207753790994</v>
      </c>
      <c r="AT2740" s="100">
        <v>0.14925084221825036</v>
      </c>
      <c r="AU2740" s="108">
        <f t="shared" si="644"/>
        <v>0</v>
      </c>
    </row>
    <row r="2741" spans="1:47" hidden="1">
      <c r="A2741" s="21">
        <v>44927</v>
      </c>
      <c r="B2741" s="23" t="s">
        <v>13</v>
      </c>
      <c r="C2741" s="23" t="s">
        <v>2186</v>
      </c>
      <c r="D2741" s="23" t="s">
        <v>2359</v>
      </c>
      <c r="E2741" s="23">
        <v>1002049811</v>
      </c>
      <c r="F2741" s="23" t="s">
        <v>32</v>
      </c>
      <c r="G2741" s="22">
        <v>1070924</v>
      </c>
      <c r="H2741" s="36" t="s">
        <v>20</v>
      </c>
      <c r="I2741" s="4" t="s">
        <v>3541</v>
      </c>
      <c r="J2741" s="4" t="s">
        <v>3578</v>
      </c>
      <c r="K2741" s="24">
        <v>15062</v>
      </c>
      <c r="L2741" s="24">
        <v>15062</v>
      </c>
      <c r="M2741" s="29">
        <v>0</v>
      </c>
      <c r="N2741" s="29">
        <v>0</v>
      </c>
      <c r="O2741" s="29">
        <v>36</v>
      </c>
      <c r="P2741" s="29">
        <v>0</v>
      </c>
      <c r="Q2741" s="29">
        <v>16593.100000000002</v>
      </c>
      <c r="R2741" s="28">
        <v>0</v>
      </c>
      <c r="S2741" s="28">
        <v>1079199.9999999998</v>
      </c>
      <c r="T2741" s="28">
        <v>0</v>
      </c>
      <c r="U2741" s="28">
        <v>1079200</v>
      </c>
      <c r="V2741" s="29">
        <v>0</v>
      </c>
      <c r="W2741" s="29">
        <v>29</v>
      </c>
      <c r="X2741" s="32">
        <f t="shared" si="630"/>
        <v>36</v>
      </c>
      <c r="Y2741" s="33">
        <f t="shared" si="631"/>
        <v>16593.100000000002</v>
      </c>
      <c r="Z2741" s="33">
        <f t="shared" si="632"/>
        <v>1079199.9999999998</v>
      </c>
      <c r="AA2741" s="33">
        <f t="shared" si="633"/>
        <v>1079200</v>
      </c>
      <c r="AB2741" s="5">
        <v>29</v>
      </c>
      <c r="AC2741" s="6">
        <v>0</v>
      </c>
      <c r="AD2741" s="32">
        <v>0</v>
      </c>
      <c r="AE2741" s="67">
        <f t="shared" si="634"/>
        <v>0.80555555555555558</v>
      </c>
      <c r="AF2741" s="70">
        <f>IF(C2741=Sheet6!$E$3,Sheet6!$E$4,IF('January 2023'!C2741=Sheet6!$F$3,Sheet6!$F$4,IF('January 2023'!C2741=Sheet6!$G$3,Sheet6!$G$4,IF('January 2023'!C2741=Sheet6!$H$3,Sheet6!$H$4,IF('January 2023'!C2741=Sheet6!$I$3,Sheet6!$I$4,IF('January 2023'!C2741=Sheet6!$J$3,Sheet6!$J$4,IF('January 2023'!C2741=Sheet6!$K$3,Sheet6!$K$4,IF('January 2023'!C2741=Sheet6!$L$3,Sheet6!$L$4))))))))</f>
        <v>0.14925084221825036</v>
      </c>
      <c r="AG2741" s="74">
        <f t="shared" si="635"/>
        <v>1.1016531669101051</v>
      </c>
      <c r="AH2741" s="71">
        <v>0.8286</v>
      </c>
      <c r="AI2741" s="72">
        <f t="shared" si="636"/>
        <v>1</v>
      </c>
      <c r="AJ2741" s="73">
        <f t="shared" si="637"/>
        <v>0.80555555555555558</v>
      </c>
      <c r="AK2741" s="73">
        <v>0.59410548800096008</v>
      </c>
      <c r="AL2741" s="95">
        <f t="shared" si="638"/>
        <v>1</v>
      </c>
      <c r="AM2741" s="107">
        <v>0</v>
      </c>
      <c r="AN2741" s="98">
        <f t="shared" si="639"/>
        <v>0</v>
      </c>
      <c r="AO2741" s="99" t="e">
        <f>SUMIF([1]Sheet1!$AB:$AB,E2741,[1]Sheet1!$AA:$AA)</f>
        <v>#VALUE!</v>
      </c>
      <c r="AP2741" s="100">
        <f t="shared" si="640"/>
        <v>1</v>
      </c>
      <c r="AQ2741" s="97">
        <f t="shared" si="641"/>
        <v>0</v>
      </c>
      <c r="AR2741" s="100">
        <f t="shared" si="642"/>
        <v>1.0000000000000002</v>
      </c>
      <c r="AS2741" s="101">
        <f t="shared" si="643"/>
        <v>-0.10165316691010529</v>
      </c>
      <c r="AT2741" s="100">
        <v>0.14925084221825036</v>
      </c>
      <c r="AU2741" s="108">
        <f t="shared" si="644"/>
        <v>1</v>
      </c>
    </row>
    <row r="2742" spans="1:47" hidden="1">
      <c r="A2742" s="21">
        <v>44927</v>
      </c>
      <c r="B2742" s="23" t="s">
        <v>13</v>
      </c>
      <c r="C2742" s="23" t="s">
        <v>2186</v>
      </c>
      <c r="D2742" s="23" t="s">
        <v>2469</v>
      </c>
      <c r="E2742" s="23">
        <v>1004369402</v>
      </c>
      <c r="F2742" s="23" t="s">
        <v>32</v>
      </c>
      <c r="G2742" s="22">
        <v>1070920</v>
      </c>
      <c r="H2742" s="36" t="s">
        <v>20</v>
      </c>
      <c r="I2742" s="4" t="s">
        <v>3542</v>
      </c>
      <c r="J2742" s="4" t="s">
        <v>3579</v>
      </c>
      <c r="K2742" s="24">
        <v>5234.4099999999889</v>
      </c>
      <c r="L2742" s="24">
        <v>5234.4099999999889</v>
      </c>
      <c r="M2742" s="29">
        <v>0</v>
      </c>
      <c r="N2742" s="29">
        <v>0</v>
      </c>
      <c r="O2742" s="29">
        <v>10</v>
      </c>
      <c r="P2742" s="29">
        <v>0</v>
      </c>
      <c r="Q2742" s="29">
        <v>5090.0999999999995</v>
      </c>
      <c r="R2742" s="28">
        <v>0</v>
      </c>
      <c r="S2742" s="28">
        <v>319913.67000000004</v>
      </c>
      <c r="T2742" s="28">
        <v>0</v>
      </c>
      <c r="U2742" s="28">
        <v>375000</v>
      </c>
      <c r="V2742" s="29">
        <v>0</v>
      </c>
      <c r="W2742" s="29">
        <v>6</v>
      </c>
      <c r="X2742" s="32">
        <f t="shared" si="630"/>
        <v>10</v>
      </c>
      <c r="Y2742" s="33">
        <f t="shared" si="631"/>
        <v>5090.0999999999995</v>
      </c>
      <c r="Z2742" s="33">
        <f t="shared" si="632"/>
        <v>319913.67000000004</v>
      </c>
      <c r="AA2742" s="33">
        <f t="shared" si="633"/>
        <v>375000</v>
      </c>
      <c r="AB2742" s="5">
        <v>6</v>
      </c>
      <c r="AC2742" s="6">
        <v>0</v>
      </c>
      <c r="AD2742" s="32">
        <v>0</v>
      </c>
      <c r="AE2742" s="67">
        <f t="shared" si="634"/>
        <v>0.6</v>
      </c>
      <c r="AF2742" s="70">
        <f>IF(C2742=Sheet6!$E$3,Sheet6!$E$4,IF('January 2023'!C2742=Sheet6!$F$3,Sheet6!$F$4,IF('January 2023'!C2742=Sheet6!$G$3,Sheet6!$G$4,IF('January 2023'!C2742=Sheet6!$H$3,Sheet6!$H$4,IF('January 2023'!C2742=Sheet6!$I$3,Sheet6!$I$4,IF('January 2023'!C2742=Sheet6!$J$3,Sheet6!$J$4,IF('January 2023'!C2742=Sheet6!$K$3,Sheet6!$K$4,IF('January 2023'!C2742=Sheet6!$L$3,Sheet6!$L$4))))))))</f>
        <v>0.14925084221825036</v>
      </c>
      <c r="AG2742" s="74">
        <f t="shared" si="635"/>
        <v>0.97243051270343939</v>
      </c>
      <c r="AH2742" s="71">
        <v>0.8286</v>
      </c>
      <c r="AI2742" s="72">
        <f t="shared" si="636"/>
        <v>1</v>
      </c>
      <c r="AJ2742" s="73">
        <f t="shared" si="637"/>
        <v>0.6</v>
      </c>
      <c r="AK2742" s="73">
        <v>0.59410548800096008</v>
      </c>
      <c r="AL2742" s="95">
        <f t="shared" si="638"/>
        <v>1</v>
      </c>
      <c r="AM2742" s="107">
        <v>0</v>
      </c>
      <c r="AN2742" s="98">
        <f t="shared" si="639"/>
        <v>0</v>
      </c>
      <c r="AO2742" s="99" t="e">
        <f>SUMIF([1]Sheet1!$AB:$AB,E2742,[1]Sheet1!$AA:$AA)</f>
        <v>#VALUE!</v>
      </c>
      <c r="AP2742" s="100">
        <f t="shared" si="640"/>
        <v>1</v>
      </c>
      <c r="AQ2742" s="97">
        <f t="shared" si="641"/>
        <v>0</v>
      </c>
      <c r="AR2742" s="100">
        <f t="shared" si="642"/>
        <v>1.1721912352166757</v>
      </c>
      <c r="AS2742" s="101">
        <f t="shared" si="643"/>
        <v>-0.13987452384822974</v>
      </c>
      <c r="AT2742" s="100">
        <v>0.14925084221825036</v>
      </c>
      <c r="AU2742" s="108">
        <f t="shared" si="644"/>
        <v>1</v>
      </c>
    </row>
    <row r="2743" spans="1:47" hidden="1">
      <c r="A2743" s="21">
        <v>44927</v>
      </c>
      <c r="B2743" s="22" t="s">
        <v>13</v>
      </c>
      <c r="C2743" s="22" t="s">
        <v>2186</v>
      </c>
      <c r="D2743" s="22" t="s">
        <v>2553</v>
      </c>
      <c r="E2743" s="22">
        <v>1004670558</v>
      </c>
      <c r="F2743" s="22" t="s">
        <v>32</v>
      </c>
      <c r="G2743" s="22">
        <v>1070920</v>
      </c>
      <c r="H2743" s="36" t="s">
        <v>20</v>
      </c>
      <c r="I2743" s="4" t="s">
        <v>3542</v>
      </c>
      <c r="J2743" s="4" t="s">
        <v>3579</v>
      </c>
      <c r="K2743" s="25">
        <v>2851</v>
      </c>
      <c r="L2743" s="25">
        <v>2851</v>
      </c>
      <c r="M2743" s="26">
        <v>0</v>
      </c>
      <c r="N2743" s="26">
        <v>0</v>
      </c>
      <c r="O2743" s="26">
        <v>9</v>
      </c>
      <c r="P2743" s="26">
        <v>0</v>
      </c>
      <c r="Q2743" s="26">
        <v>2100.6999999999998</v>
      </c>
      <c r="R2743" s="27">
        <v>0</v>
      </c>
      <c r="S2743" s="27">
        <v>132231.59</v>
      </c>
      <c r="T2743" s="28">
        <v>0</v>
      </c>
      <c r="U2743" s="27">
        <v>536000</v>
      </c>
      <c r="V2743" s="29">
        <v>0</v>
      </c>
      <c r="W2743" s="26">
        <v>7</v>
      </c>
      <c r="X2743" s="30">
        <f t="shared" si="630"/>
        <v>9</v>
      </c>
      <c r="Y2743" s="31">
        <f t="shared" si="631"/>
        <v>2100.6999999999998</v>
      </c>
      <c r="Z2743" s="31">
        <f t="shared" si="632"/>
        <v>132231.59</v>
      </c>
      <c r="AA2743" s="31">
        <f t="shared" si="633"/>
        <v>536000</v>
      </c>
      <c r="AB2743" s="5">
        <v>7</v>
      </c>
      <c r="AC2743" s="6">
        <v>0</v>
      </c>
      <c r="AD2743" s="30">
        <v>0</v>
      </c>
      <c r="AE2743" s="67">
        <f t="shared" si="634"/>
        <v>0.77777777777777779</v>
      </c>
      <c r="AF2743" s="70">
        <f>IF(C2743=Sheet6!$E$3,Sheet6!$E$4,IF('January 2023'!C2743=Sheet6!$F$3,Sheet6!$F$4,IF('January 2023'!C2743=Sheet6!$G$3,Sheet6!$G$4,IF('January 2023'!C2743=Sheet6!$H$3,Sheet6!$H$4,IF('January 2023'!C2743=Sheet6!$I$3,Sheet6!$I$4,IF('January 2023'!C2743=Sheet6!$J$3,Sheet6!$J$4,IF('January 2023'!C2743=Sheet6!$K$3,Sheet6!$K$4,IF('January 2023'!C2743=Sheet6!$L$3,Sheet6!$L$4))))))))</f>
        <v>0.14925084221825036</v>
      </c>
      <c r="AG2743" s="74">
        <f t="shared" si="635"/>
        <v>0.73682918274289722</v>
      </c>
      <c r="AH2743" s="71">
        <v>0.8286</v>
      </c>
      <c r="AI2743" s="72">
        <f t="shared" si="636"/>
        <v>0</v>
      </c>
      <c r="AJ2743" s="73">
        <f t="shared" si="637"/>
        <v>0.77777777777777779</v>
      </c>
      <c r="AK2743" s="73">
        <v>0.59410548800096008</v>
      </c>
      <c r="AL2743" s="95">
        <f t="shared" si="638"/>
        <v>1</v>
      </c>
      <c r="AM2743" s="107">
        <v>0</v>
      </c>
      <c r="AN2743" s="98">
        <f t="shared" si="639"/>
        <v>261.63860000000022</v>
      </c>
      <c r="AO2743" s="99" t="e">
        <f>SUMIF([1]Sheet1!$AB:$AB,E2743,[1]Sheet1!$AA:$AA)</f>
        <v>#VALUE!</v>
      </c>
      <c r="AP2743" s="100" t="str">
        <f t="shared" si="640"/>
        <v/>
      </c>
      <c r="AQ2743" s="97">
        <f t="shared" si="641"/>
        <v>1</v>
      </c>
      <c r="AR2743" s="100">
        <f t="shared" si="642"/>
        <v>4.0534943276413751</v>
      </c>
      <c r="AS2743" s="101">
        <f t="shared" si="643"/>
        <v>-1.9867329126889639</v>
      </c>
      <c r="AT2743" s="100">
        <v>0.14925084221825036</v>
      </c>
      <c r="AU2743" s="108">
        <f t="shared" si="644"/>
        <v>1</v>
      </c>
    </row>
    <row r="2744" spans="1:47" hidden="1">
      <c r="A2744" s="21">
        <v>44927</v>
      </c>
      <c r="B2744" s="22" t="s">
        <v>13</v>
      </c>
      <c r="C2744" s="22" t="s">
        <v>2186</v>
      </c>
      <c r="D2744" s="22" t="s">
        <v>2585</v>
      </c>
      <c r="E2744" s="22">
        <v>1002642909</v>
      </c>
      <c r="F2744" s="22" t="s">
        <v>32</v>
      </c>
      <c r="G2744" s="22">
        <v>1070920</v>
      </c>
      <c r="H2744" s="36" t="s">
        <v>20</v>
      </c>
      <c r="I2744" s="4" t="s">
        <v>3542</v>
      </c>
      <c r="J2744" s="4" t="s">
        <v>3579</v>
      </c>
      <c r="K2744" s="25">
        <v>1296.8999999999942</v>
      </c>
      <c r="L2744" s="25">
        <v>1296.8999999999942</v>
      </c>
      <c r="M2744" s="26">
        <v>0</v>
      </c>
      <c r="N2744" s="26">
        <v>0</v>
      </c>
      <c r="O2744" s="26">
        <v>3</v>
      </c>
      <c r="P2744" s="26">
        <v>0</v>
      </c>
      <c r="Q2744" s="26">
        <v>2434.5</v>
      </c>
      <c r="R2744" s="27">
        <v>0</v>
      </c>
      <c r="S2744" s="27">
        <v>154000</v>
      </c>
      <c r="T2744" s="28">
        <v>0</v>
      </c>
      <c r="U2744" s="27">
        <v>154000</v>
      </c>
      <c r="V2744" s="29">
        <v>0</v>
      </c>
      <c r="W2744" s="26">
        <v>3</v>
      </c>
      <c r="X2744" s="30">
        <f t="shared" si="630"/>
        <v>3</v>
      </c>
      <c r="Y2744" s="31">
        <f t="shared" si="631"/>
        <v>2434.5</v>
      </c>
      <c r="Z2744" s="31">
        <f t="shared" si="632"/>
        <v>154000</v>
      </c>
      <c r="AA2744" s="31">
        <f t="shared" si="633"/>
        <v>154000</v>
      </c>
      <c r="AB2744" s="5">
        <v>3</v>
      </c>
      <c r="AC2744" s="6">
        <v>0</v>
      </c>
      <c r="AD2744" s="30">
        <v>0</v>
      </c>
      <c r="AE2744" s="67">
        <f t="shared" si="634"/>
        <v>1</v>
      </c>
      <c r="AF2744" s="70">
        <f>IF(C2744=Sheet6!$E$3,Sheet6!$E$4,IF('January 2023'!C2744=Sheet6!$F$3,Sheet6!$F$4,IF('January 2023'!C2744=Sheet6!$G$3,Sheet6!$G$4,IF('January 2023'!C2744=Sheet6!$H$3,Sheet6!$H$4,IF('January 2023'!C2744=Sheet6!$I$3,Sheet6!$I$4,IF('January 2023'!C2744=Sheet6!$J$3,Sheet6!$J$4,IF('January 2023'!C2744=Sheet6!$K$3,Sheet6!$K$4,IF('January 2023'!C2744=Sheet6!$L$3,Sheet6!$L$4))))))))</f>
        <v>0.14925084221825036</v>
      </c>
      <c r="AG2744" s="74">
        <f t="shared" si="635"/>
        <v>1.8771686328938322</v>
      </c>
      <c r="AH2744" s="71">
        <v>0.8286</v>
      </c>
      <c r="AI2744" s="72">
        <f t="shared" si="636"/>
        <v>1</v>
      </c>
      <c r="AJ2744" s="73">
        <f t="shared" si="637"/>
        <v>1</v>
      </c>
      <c r="AK2744" s="73">
        <v>0.59410548800096008</v>
      </c>
      <c r="AL2744" s="95">
        <f t="shared" si="638"/>
        <v>1</v>
      </c>
      <c r="AM2744" s="107">
        <v>0</v>
      </c>
      <c r="AN2744" s="98">
        <f t="shared" si="639"/>
        <v>0</v>
      </c>
      <c r="AO2744" s="99" t="e">
        <f>SUMIF([1]Sheet1!$AB:$AB,E2744,[1]Sheet1!$AA:$AA)</f>
        <v>#VALUE!</v>
      </c>
      <c r="AP2744" s="100">
        <f t="shared" si="640"/>
        <v>1</v>
      </c>
      <c r="AQ2744" s="97">
        <f t="shared" si="641"/>
        <v>0</v>
      </c>
      <c r="AR2744" s="100">
        <f t="shared" si="642"/>
        <v>1</v>
      </c>
      <c r="AS2744" s="101">
        <f t="shared" si="643"/>
        <v>-0.87716863289383218</v>
      </c>
      <c r="AT2744" s="100">
        <v>0.14925084221825036</v>
      </c>
      <c r="AU2744" s="108">
        <f t="shared" si="644"/>
        <v>1</v>
      </c>
    </row>
    <row r="2745" spans="1:47" hidden="1">
      <c r="A2745" s="21">
        <v>44927</v>
      </c>
      <c r="B2745" s="23" t="s">
        <v>13</v>
      </c>
      <c r="C2745" s="23" t="s">
        <v>2186</v>
      </c>
      <c r="D2745" s="23" t="s">
        <v>2629</v>
      </c>
      <c r="E2745" s="23">
        <v>1001605047</v>
      </c>
      <c r="F2745" s="23" t="s">
        <v>32</v>
      </c>
      <c r="G2745" s="22">
        <v>1070924</v>
      </c>
      <c r="H2745" s="36" t="s">
        <v>20</v>
      </c>
      <c r="I2745" s="4" t="s">
        <v>3541</v>
      </c>
      <c r="J2745" s="4" t="s">
        <v>3578</v>
      </c>
      <c r="K2745" s="24">
        <v>392.40999999999622</v>
      </c>
      <c r="L2745" s="24">
        <v>392.40999999999622</v>
      </c>
      <c r="M2745" s="29">
        <v>0</v>
      </c>
      <c r="N2745" s="29">
        <v>0</v>
      </c>
      <c r="O2745" s="29">
        <v>3</v>
      </c>
      <c r="P2745" s="29">
        <v>0</v>
      </c>
      <c r="Q2745" s="29">
        <v>341.4</v>
      </c>
      <c r="R2745" s="28">
        <v>0</v>
      </c>
      <c r="S2745" s="28">
        <v>20000</v>
      </c>
      <c r="T2745" s="28">
        <v>0</v>
      </c>
      <c r="U2745" s="28">
        <v>20000</v>
      </c>
      <c r="V2745" s="29">
        <v>0</v>
      </c>
      <c r="W2745" s="29">
        <v>1</v>
      </c>
      <c r="X2745" s="32">
        <f t="shared" si="630"/>
        <v>3</v>
      </c>
      <c r="Y2745" s="33">
        <f t="shared" si="631"/>
        <v>341.4</v>
      </c>
      <c r="Z2745" s="33">
        <f t="shared" si="632"/>
        <v>20000</v>
      </c>
      <c r="AA2745" s="33">
        <f t="shared" si="633"/>
        <v>20000</v>
      </c>
      <c r="AB2745" s="5">
        <v>1</v>
      </c>
      <c r="AC2745" s="6">
        <v>0</v>
      </c>
      <c r="AD2745" s="32">
        <v>0</v>
      </c>
      <c r="AE2745" s="67">
        <f t="shared" si="634"/>
        <v>0.33333333333333331</v>
      </c>
      <c r="AF2745" s="70">
        <f>IF(C2745=Sheet6!$E$3,Sheet6!$E$4,IF('January 2023'!C2745=Sheet6!$F$3,Sheet6!$F$4,IF('January 2023'!C2745=Sheet6!$G$3,Sheet6!$G$4,IF('January 2023'!C2745=Sheet6!$H$3,Sheet6!$H$4,IF('January 2023'!C2745=Sheet6!$I$3,Sheet6!$I$4,IF('January 2023'!C2745=Sheet6!$J$3,Sheet6!$J$4,IF('January 2023'!C2745=Sheet6!$K$3,Sheet6!$K$4,IF('January 2023'!C2745=Sheet6!$L$3,Sheet6!$L$4))))))))</f>
        <v>0.14925084221825036</v>
      </c>
      <c r="AG2745" s="74">
        <f t="shared" si="635"/>
        <v>0.87000840957162984</v>
      </c>
      <c r="AH2745" s="71">
        <v>0.8286</v>
      </c>
      <c r="AI2745" s="72">
        <f t="shared" si="636"/>
        <v>1</v>
      </c>
      <c r="AJ2745" s="73">
        <f t="shared" si="637"/>
        <v>0.33333333333333331</v>
      </c>
      <c r="AK2745" s="73">
        <v>0.59410548800096008</v>
      </c>
      <c r="AL2745" s="95">
        <f t="shared" si="638"/>
        <v>0</v>
      </c>
      <c r="AM2745" s="107">
        <v>0</v>
      </c>
      <c r="AN2745" s="98">
        <f t="shared" si="639"/>
        <v>0</v>
      </c>
      <c r="AO2745" s="99" t="e">
        <f>SUMIF([1]Sheet1!$AB:$AB,E2745,[1]Sheet1!$AA:$AA)</f>
        <v>#VALUE!</v>
      </c>
      <c r="AP2745" s="100">
        <f t="shared" si="640"/>
        <v>1</v>
      </c>
      <c r="AQ2745" s="97">
        <f t="shared" si="641"/>
        <v>0</v>
      </c>
      <c r="AR2745" s="100">
        <f t="shared" si="642"/>
        <v>1</v>
      </c>
      <c r="AS2745" s="101">
        <f t="shared" si="643"/>
        <v>0.12999159042837016</v>
      </c>
      <c r="AT2745" s="100">
        <v>0.14925084221825036</v>
      </c>
      <c r="AU2745" s="108">
        <f t="shared" si="644"/>
        <v>1</v>
      </c>
    </row>
    <row r="2746" spans="1:47" hidden="1">
      <c r="A2746" s="21">
        <v>44927</v>
      </c>
      <c r="B2746" s="22" t="s">
        <v>13</v>
      </c>
      <c r="C2746" s="22" t="s">
        <v>2186</v>
      </c>
      <c r="D2746" s="22" t="s">
        <v>2376</v>
      </c>
      <c r="E2746" s="22">
        <v>1002995496</v>
      </c>
      <c r="F2746" s="22" t="s">
        <v>32</v>
      </c>
      <c r="G2746" s="22">
        <v>1070778</v>
      </c>
      <c r="H2746" s="36" t="s">
        <v>278</v>
      </c>
      <c r="I2746" s="4" t="s">
        <v>3541</v>
      </c>
      <c r="J2746" s="4" t="s">
        <v>3578</v>
      </c>
      <c r="K2746" s="25">
        <v>12488.889999999956</v>
      </c>
      <c r="L2746" s="25">
        <v>12488.889999999956</v>
      </c>
      <c r="M2746" s="26">
        <v>2</v>
      </c>
      <c r="N2746" s="26">
        <v>0</v>
      </c>
      <c r="O2746" s="26">
        <v>10</v>
      </c>
      <c r="P2746" s="26">
        <v>4800</v>
      </c>
      <c r="Q2746" s="26">
        <v>1937.2</v>
      </c>
      <c r="R2746" s="27">
        <v>252698.1</v>
      </c>
      <c r="S2746" s="27">
        <v>86912.090000000011</v>
      </c>
      <c r="T2746" s="28">
        <v>311000</v>
      </c>
      <c r="U2746" s="27">
        <v>114000</v>
      </c>
      <c r="V2746" s="29">
        <v>2</v>
      </c>
      <c r="W2746" s="26">
        <v>8</v>
      </c>
      <c r="X2746" s="30">
        <f t="shared" si="630"/>
        <v>12</v>
      </c>
      <c r="Y2746" s="31">
        <f t="shared" si="631"/>
        <v>6737.2</v>
      </c>
      <c r="Z2746" s="31">
        <f t="shared" si="632"/>
        <v>339610.19</v>
      </c>
      <c r="AA2746" s="31">
        <f t="shared" si="633"/>
        <v>425000</v>
      </c>
      <c r="AB2746" s="5">
        <v>10</v>
      </c>
      <c r="AC2746" s="6">
        <v>571412.96</v>
      </c>
      <c r="AD2746" s="30">
        <v>0</v>
      </c>
      <c r="AE2746" s="67">
        <f t="shared" si="634"/>
        <v>0.83333333333333337</v>
      </c>
      <c r="AF2746" s="70">
        <f>IF(C2746=Sheet6!$E$3,Sheet6!$E$4,IF('January 2023'!C2746=Sheet6!$F$3,Sheet6!$F$4,IF('January 2023'!C2746=Sheet6!$G$3,Sheet6!$G$4,IF('January 2023'!C2746=Sheet6!$H$3,Sheet6!$H$4,IF('January 2023'!C2746=Sheet6!$I$3,Sheet6!$I$4,IF('January 2023'!C2746=Sheet6!$J$3,Sheet6!$J$4,IF('January 2023'!C2746=Sheet6!$K$3,Sheet6!$K$4,IF('January 2023'!C2746=Sheet6!$L$3,Sheet6!$L$4))))))))</f>
        <v>0.14925084221825036</v>
      </c>
      <c r="AG2746" s="74">
        <f t="shared" si="635"/>
        <v>0.53945546801997801</v>
      </c>
      <c r="AH2746" s="71">
        <v>0.8286</v>
      </c>
      <c r="AI2746" s="72">
        <f t="shared" si="636"/>
        <v>0</v>
      </c>
      <c r="AJ2746" s="73">
        <f t="shared" si="637"/>
        <v>0.83333333333333337</v>
      </c>
      <c r="AK2746" s="73">
        <v>0.59410548800096008</v>
      </c>
      <c r="AL2746" s="95">
        <f t="shared" si="638"/>
        <v>1</v>
      </c>
      <c r="AM2746" s="107">
        <v>0</v>
      </c>
      <c r="AN2746" s="98">
        <f t="shared" si="639"/>
        <v>3611.0942539999651</v>
      </c>
      <c r="AO2746" s="99" t="e">
        <f>SUMIF([1]Sheet1!$AB:$AB,E2746,[1]Sheet1!$AA:$AA)</f>
        <v>#VALUE!</v>
      </c>
      <c r="AP2746" s="100" t="str">
        <f t="shared" si="640"/>
        <v/>
      </c>
      <c r="AQ2746" s="97">
        <f t="shared" si="641"/>
        <v>1</v>
      </c>
      <c r="AR2746" s="100">
        <f t="shared" si="642"/>
        <v>1.2514347699637633</v>
      </c>
      <c r="AS2746" s="101">
        <f t="shared" si="643"/>
        <v>0.32490667047272448</v>
      </c>
      <c r="AT2746" s="100">
        <v>0.14925084221825036</v>
      </c>
      <c r="AU2746" s="108">
        <f t="shared" si="644"/>
        <v>0</v>
      </c>
    </row>
    <row r="2747" spans="1:47" hidden="1">
      <c r="A2747" s="21">
        <v>44927</v>
      </c>
      <c r="B2747" s="22" t="s">
        <v>13</v>
      </c>
      <c r="C2747" s="22" t="s">
        <v>2644</v>
      </c>
      <c r="D2747" s="22" t="s">
        <v>3316</v>
      </c>
      <c r="E2747" s="22">
        <v>1002050809</v>
      </c>
      <c r="F2747" s="23">
        <v>0</v>
      </c>
      <c r="G2747" s="22">
        <v>1070725</v>
      </c>
      <c r="H2747" s="36" t="s">
        <v>16</v>
      </c>
      <c r="I2747" s="4" t="s">
        <v>3512</v>
      </c>
      <c r="J2747" s="4" t="s">
        <v>3512</v>
      </c>
      <c r="K2747" s="24">
        <v>0</v>
      </c>
      <c r="L2747" s="25">
        <v>0</v>
      </c>
      <c r="M2747" s="26">
        <v>0</v>
      </c>
      <c r="N2747" s="26">
        <v>0</v>
      </c>
      <c r="O2747" s="26">
        <v>0</v>
      </c>
      <c r="P2747" s="26">
        <v>0</v>
      </c>
      <c r="Q2747" s="26">
        <v>0</v>
      </c>
      <c r="R2747" s="27">
        <v>0</v>
      </c>
      <c r="S2747" s="27">
        <v>0</v>
      </c>
      <c r="T2747" s="28">
        <v>0</v>
      </c>
      <c r="U2747" s="27">
        <v>0</v>
      </c>
      <c r="V2747" s="29">
        <v>0</v>
      </c>
      <c r="W2747" s="26">
        <v>0</v>
      </c>
      <c r="X2747" s="30">
        <f t="shared" si="630"/>
        <v>0</v>
      </c>
      <c r="Y2747" s="31">
        <f t="shared" si="631"/>
        <v>0</v>
      </c>
      <c r="Z2747" s="31">
        <f t="shared" si="632"/>
        <v>0</v>
      </c>
      <c r="AA2747" s="31">
        <f t="shared" si="633"/>
        <v>0</v>
      </c>
      <c r="AB2747" s="5">
        <v>0</v>
      </c>
      <c r="AC2747" s="6">
        <v>0</v>
      </c>
      <c r="AD2747" s="30">
        <v>1</v>
      </c>
      <c r="AE2747" s="67" t="str">
        <f t="shared" si="634"/>
        <v/>
      </c>
      <c r="AF2747" s="70">
        <f>IF(C2747=Sheet6!$E$3,Sheet6!$E$4,IF('January 2023'!C2747=Sheet6!$F$3,Sheet6!$F$4,IF('January 2023'!C2747=Sheet6!$G$3,Sheet6!$G$4,IF('January 2023'!C2747=Sheet6!$H$3,Sheet6!$H$4,IF('January 2023'!C2747=Sheet6!$I$3,Sheet6!$I$4,IF('January 2023'!C2747=Sheet6!$J$3,Sheet6!$J$4,IF('January 2023'!C2747=Sheet6!$K$3,Sheet6!$K$4,IF('January 2023'!C2747=Sheet6!$L$3,Sheet6!$L$4))))))))</f>
        <v>0.14409654505182889</v>
      </c>
      <c r="AG2747" s="74">
        <f t="shared" si="635"/>
        <v>0</v>
      </c>
      <c r="AH2747" s="71">
        <v>0.81910000000000005</v>
      </c>
      <c r="AI2747" s="72">
        <f t="shared" si="636"/>
        <v>0</v>
      </c>
      <c r="AJ2747" s="73">
        <f t="shared" si="637"/>
        <v>0</v>
      </c>
      <c r="AK2747" s="73">
        <v>0.51307323962548435</v>
      </c>
      <c r="AL2747" s="95">
        <f t="shared" si="638"/>
        <v>0</v>
      </c>
      <c r="AM2747" s="107">
        <v>0</v>
      </c>
      <c r="AN2747" s="98">
        <f t="shared" si="639"/>
        <v>0</v>
      </c>
      <c r="AO2747" s="99" t="e">
        <f>SUMIF([1]Sheet1!$AB:$AB,E2747,[1]Sheet1!$AA:$AA)</f>
        <v>#VALUE!</v>
      </c>
      <c r="AP2747" s="100">
        <f t="shared" si="640"/>
        <v>1</v>
      </c>
      <c r="AQ2747" s="97">
        <f t="shared" si="641"/>
        <v>0</v>
      </c>
      <c r="AR2747" s="100">
        <f t="shared" si="642"/>
        <v>0</v>
      </c>
      <c r="AS2747" s="101">
        <f t="shared" si="643"/>
        <v>1</v>
      </c>
      <c r="AT2747" s="100">
        <v>0.14409654505182889</v>
      </c>
      <c r="AU2747" s="108">
        <f t="shared" si="644"/>
        <v>0</v>
      </c>
    </row>
    <row r="2748" spans="1:47" hidden="1">
      <c r="A2748" s="21">
        <v>44927</v>
      </c>
      <c r="B2748" s="22" t="s">
        <v>13</v>
      </c>
      <c r="C2748" s="22" t="s">
        <v>2644</v>
      </c>
      <c r="D2748" s="22" t="s">
        <v>3317</v>
      </c>
      <c r="E2748" s="22">
        <v>1002050872</v>
      </c>
      <c r="F2748" s="23">
        <v>0</v>
      </c>
      <c r="G2748" s="22">
        <v>1070774</v>
      </c>
      <c r="H2748" s="36" t="s">
        <v>16</v>
      </c>
      <c r="I2748" s="4" t="s">
        <v>3512</v>
      </c>
      <c r="J2748" s="4" t="s">
        <v>3512</v>
      </c>
      <c r="K2748" s="24">
        <v>0</v>
      </c>
      <c r="L2748" s="25">
        <v>0</v>
      </c>
      <c r="M2748" s="26">
        <v>0</v>
      </c>
      <c r="N2748" s="26">
        <v>1</v>
      </c>
      <c r="O2748" s="26">
        <v>0</v>
      </c>
      <c r="P2748" s="26">
        <v>0</v>
      </c>
      <c r="Q2748" s="26">
        <v>0</v>
      </c>
      <c r="R2748" s="27">
        <v>0</v>
      </c>
      <c r="S2748" s="27">
        <v>0</v>
      </c>
      <c r="T2748" s="28">
        <v>0</v>
      </c>
      <c r="U2748" s="27">
        <v>0</v>
      </c>
      <c r="V2748" s="29">
        <v>0</v>
      </c>
      <c r="W2748" s="26">
        <v>0</v>
      </c>
      <c r="X2748" s="30">
        <f t="shared" si="630"/>
        <v>0</v>
      </c>
      <c r="Y2748" s="31">
        <f t="shared" si="631"/>
        <v>0</v>
      </c>
      <c r="Z2748" s="31">
        <f t="shared" si="632"/>
        <v>0</v>
      </c>
      <c r="AA2748" s="31">
        <f t="shared" si="633"/>
        <v>0</v>
      </c>
      <c r="AB2748" s="5">
        <v>0</v>
      </c>
      <c r="AC2748" s="6">
        <v>531047.78</v>
      </c>
      <c r="AD2748" s="30">
        <v>1</v>
      </c>
      <c r="AE2748" s="67" t="str">
        <f t="shared" si="634"/>
        <v/>
      </c>
      <c r="AF2748" s="70">
        <f>IF(C2748=Sheet6!$E$3,Sheet6!$E$4,IF('January 2023'!C2748=Sheet6!$F$3,Sheet6!$F$4,IF('January 2023'!C2748=Sheet6!$G$3,Sheet6!$G$4,IF('January 2023'!C2748=Sheet6!$H$3,Sheet6!$H$4,IF('January 2023'!C2748=Sheet6!$I$3,Sheet6!$I$4,IF('January 2023'!C2748=Sheet6!$J$3,Sheet6!$J$4,IF('January 2023'!C2748=Sheet6!$K$3,Sheet6!$K$4,IF('January 2023'!C2748=Sheet6!$L$3,Sheet6!$L$4))))))))</f>
        <v>0.14409654505182889</v>
      </c>
      <c r="AG2748" s="74">
        <f t="shared" si="635"/>
        <v>0</v>
      </c>
      <c r="AH2748" s="71">
        <v>0.81910000000000005</v>
      </c>
      <c r="AI2748" s="72">
        <f t="shared" si="636"/>
        <v>0</v>
      </c>
      <c r="AJ2748" s="73">
        <f t="shared" si="637"/>
        <v>0</v>
      </c>
      <c r="AK2748" s="73">
        <v>0.51307323962548435</v>
      </c>
      <c r="AL2748" s="95">
        <f t="shared" si="638"/>
        <v>0</v>
      </c>
      <c r="AM2748" s="107">
        <v>0</v>
      </c>
      <c r="AN2748" s="98">
        <f t="shared" si="639"/>
        <v>0</v>
      </c>
      <c r="AO2748" s="99" t="e">
        <f>SUMIF([1]Sheet1!$AB:$AB,E2748,[1]Sheet1!$AA:$AA)</f>
        <v>#VALUE!</v>
      </c>
      <c r="AP2748" s="100">
        <f t="shared" si="640"/>
        <v>1</v>
      </c>
      <c r="AQ2748" s="97">
        <f t="shared" si="641"/>
        <v>0</v>
      </c>
      <c r="AR2748" s="100">
        <f t="shared" si="642"/>
        <v>0</v>
      </c>
      <c r="AS2748" s="101">
        <f t="shared" si="643"/>
        <v>1</v>
      </c>
      <c r="AT2748" s="100">
        <v>0.14409654505182889</v>
      </c>
      <c r="AU2748" s="108">
        <f t="shared" si="644"/>
        <v>0</v>
      </c>
    </row>
    <row r="2749" spans="1:47" hidden="1">
      <c r="A2749" s="21">
        <v>44927</v>
      </c>
      <c r="B2749" s="23" t="s">
        <v>13</v>
      </c>
      <c r="C2749" s="23" t="s">
        <v>2644</v>
      </c>
      <c r="D2749" s="23" t="s">
        <v>3318</v>
      </c>
      <c r="E2749" s="23">
        <v>1002050889</v>
      </c>
      <c r="F2749" s="23">
        <v>0</v>
      </c>
      <c r="G2749" s="23">
        <v>1079572</v>
      </c>
      <c r="H2749" s="37" t="s">
        <v>16</v>
      </c>
      <c r="I2749" s="4" t="s">
        <v>3512</v>
      </c>
      <c r="J2749" s="4" t="s">
        <v>3512</v>
      </c>
      <c r="K2749" s="24">
        <v>0</v>
      </c>
      <c r="L2749" s="24">
        <v>0</v>
      </c>
      <c r="M2749" s="29">
        <v>0</v>
      </c>
      <c r="N2749" s="29">
        <v>1</v>
      </c>
      <c r="O2749" s="29">
        <v>0</v>
      </c>
      <c r="P2749" s="29">
        <v>0</v>
      </c>
      <c r="Q2749" s="29">
        <v>0</v>
      </c>
      <c r="R2749" s="28">
        <v>0</v>
      </c>
      <c r="S2749" s="28">
        <v>0</v>
      </c>
      <c r="T2749" s="28">
        <v>0</v>
      </c>
      <c r="U2749" s="28">
        <v>0</v>
      </c>
      <c r="V2749" s="29">
        <v>0</v>
      </c>
      <c r="W2749" s="29">
        <v>0</v>
      </c>
      <c r="X2749" s="32">
        <f t="shared" si="630"/>
        <v>0</v>
      </c>
      <c r="Y2749" s="33">
        <f t="shared" si="631"/>
        <v>0</v>
      </c>
      <c r="Z2749" s="33">
        <f t="shared" si="632"/>
        <v>0</v>
      </c>
      <c r="AA2749" s="33">
        <f t="shared" si="633"/>
        <v>0</v>
      </c>
      <c r="AB2749" s="5">
        <v>0</v>
      </c>
      <c r="AC2749" s="6">
        <v>-8</v>
      </c>
      <c r="AD2749" s="32">
        <v>1</v>
      </c>
      <c r="AE2749" s="67" t="str">
        <f t="shared" si="634"/>
        <v/>
      </c>
      <c r="AF2749" s="70">
        <f>IF(C2749=Sheet6!$E$3,Sheet6!$E$4,IF('January 2023'!C2749=Sheet6!$F$3,Sheet6!$F$4,IF('January 2023'!C2749=Sheet6!$G$3,Sheet6!$G$4,IF('January 2023'!C2749=Sheet6!$H$3,Sheet6!$H$4,IF('January 2023'!C2749=Sheet6!$I$3,Sheet6!$I$4,IF('January 2023'!C2749=Sheet6!$J$3,Sheet6!$J$4,IF('January 2023'!C2749=Sheet6!$K$3,Sheet6!$K$4,IF('January 2023'!C2749=Sheet6!$L$3,Sheet6!$L$4))))))))</f>
        <v>0.14409654505182889</v>
      </c>
      <c r="AG2749" s="74">
        <f t="shared" si="635"/>
        <v>0</v>
      </c>
      <c r="AH2749" s="71">
        <v>0.81910000000000005</v>
      </c>
      <c r="AI2749" s="72">
        <f t="shared" si="636"/>
        <v>0</v>
      </c>
      <c r="AJ2749" s="73">
        <f t="shared" si="637"/>
        <v>0</v>
      </c>
      <c r="AK2749" s="73">
        <v>0.51307323962548435</v>
      </c>
      <c r="AL2749" s="95">
        <f t="shared" si="638"/>
        <v>0</v>
      </c>
      <c r="AM2749" s="107">
        <v>0</v>
      </c>
      <c r="AN2749" s="98">
        <f t="shared" si="639"/>
        <v>0</v>
      </c>
      <c r="AO2749" s="99" t="e">
        <f>SUMIF([1]Sheet1!$AB:$AB,E2749,[1]Sheet1!$AA:$AA)</f>
        <v>#VALUE!</v>
      </c>
      <c r="AP2749" s="100">
        <f t="shared" si="640"/>
        <v>1</v>
      </c>
      <c r="AQ2749" s="97">
        <f t="shared" si="641"/>
        <v>0</v>
      </c>
      <c r="AR2749" s="100">
        <f t="shared" si="642"/>
        <v>0</v>
      </c>
      <c r="AS2749" s="101">
        <f t="shared" si="643"/>
        <v>1</v>
      </c>
      <c r="AT2749" s="100">
        <v>0.14409654505182889</v>
      </c>
      <c r="AU2749" s="108">
        <f t="shared" si="644"/>
        <v>0</v>
      </c>
    </row>
    <row r="2750" spans="1:47" hidden="1">
      <c r="A2750" s="21">
        <v>44927</v>
      </c>
      <c r="B2750" s="22" t="s">
        <v>13</v>
      </c>
      <c r="C2750" s="22" t="s">
        <v>2644</v>
      </c>
      <c r="D2750" s="22" t="s">
        <v>3465</v>
      </c>
      <c r="E2750" s="22">
        <v>1001606908</v>
      </c>
      <c r="F2750" s="23">
        <v>0</v>
      </c>
      <c r="G2750" s="22">
        <v>1070945</v>
      </c>
      <c r="H2750" s="36" t="s">
        <v>16</v>
      </c>
      <c r="I2750" s="4" t="s">
        <v>3543</v>
      </c>
      <c r="J2750" s="4" t="s">
        <v>3543</v>
      </c>
      <c r="K2750" s="24">
        <v>0</v>
      </c>
      <c r="L2750" s="25">
        <v>0</v>
      </c>
      <c r="M2750" s="26">
        <v>0</v>
      </c>
      <c r="N2750" s="26">
        <v>0</v>
      </c>
      <c r="O2750" s="26">
        <v>2</v>
      </c>
      <c r="P2750" s="26">
        <v>0</v>
      </c>
      <c r="Q2750" s="26">
        <v>0</v>
      </c>
      <c r="R2750" s="27">
        <v>0</v>
      </c>
      <c r="S2750" s="27">
        <v>0</v>
      </c>
      <c r="T2750" s="28">
        <v>0</v>
      </c>
      <c r="U2750" s="27">
        <v>0</v>
      </c>
      <c r="V2750" s="29">
        <v>0</v>
      </c>
      <c r="W2750" s="26">
        <v>0</v>
      </c>
      <c r="X2750" s="30">
        <f t="shared" si="630"/>
        <v>2</v>
      </c>
      <c r="Y2750" s="31">
        <f t="shared" si="631"/>
        <v>0</v>
      </c>
      <c r="Z2750" s="31">
        <f t="shared" si="632"/>
        <v>0</v>
      </c>
      <c r="AA2750" s="31">
        <f t="shared" si="633"/>
        <v>0</v>
      </c>
      <c r="AB2750" s="5">
        <v>0</v>
      </c>
      <c r="AC2750" s="6">
        <v>0</v>
      </c>
      <c r="AD2750" s="30">
        <v>0</v>
      </c>
      <c r="AE2750" s="67">
        <f t="shared" si="634"/>
        <v>0</v>
      </c>
      <c r="AF2750" s="70">
        <f>IF(C2750=Sheet6!$E$3,Sheet6!$E$4,IF('January 2023'!C2750=Sheet6!$F$3,Sheet6!$F$4,IF('January 2023'!C2750=Sheet6!$G$3,Sheet6!$G$4,IF('January 2023'!C2750=Sheet6!$H$3,Sheet6!$H$4,IF('January 2023'!C2750=Sheet6!$I$3,Sheet6!$I$4,IF('January 2023'!C2750=Sheet6!$J$3,Sheet6!$J$4,IF('January 2023'!C2750=Sheet6!$K$3,Sheet6!$K$4,IF('January 2023'!C2750=Sheet6!$L$3,Sheet6!$L$4))))))))</f>
        <v>0.14409654505182889</v>
      </c>
      <c r="AG2750" s="74">
        <f t="shared" si="635"/>
        <v>0</v>
      </c>
      <c r="AH2750" s="71">
        <v>0.81910000000000005</v>
      </c>
      <c r="AI2750" s="72">
        <f t="shared" si="636"/>
        <v>0</v>
      </c>
      <c r="AJ2750" s="73">
        <f t="shared" si="637"/>
        <v>0</v>
      </c>
      <c r="AK2750" s="73">
        <v>0.51307323962548435</v>
      </c>
      <c r="AL2750" s="95">
        <f t="shared" si="638"/>
        <v>0</v>
      </c>
      <c r="AM2750" s="107">
        <v>0</v>
      </c>
      <c r="AN2750" s="98">
        <f t="shared" si="639"/>
        <v>0</v>
      </c>
      <c r="AO2750" s="99" t="e">
        <f>SUMIF([1]Sheet1!$AB:$AB,E2750,[1]Sheet1!$AA:$AA)</f>
        <v>#VALUE!</v>
      </c>
      <c r="AP2750" s="100">
        <f t="shared" si="640"/>
        <v>1</v>
      </c>
      <c r="AQ2750" s="97">
        <f t="shared" si="641"/>
        <v>0</v>
      </c>
      <c r="AR2750" s="100">
        <f t="shared" si="642"/>
        <v>0</v>
      </c>
      <c r="AS2750" s="101">
        <f t="shared" si="643"/>
        <v>1</v>
      </c>
      <c r="AT2750" s="100">
        <v>0.14409654505182889</v>
      </c>
      <c r="AU2750" s="108">
        <f t="shared" si="644"/>
        <v>0</v>
      </c>
    </row>
    <row r="2751" spans="1:47" hidden="1">
      <c r="A2751" s="21">
        <v>44927</v>
      </c>
      <c r="B2751" s="22" t="s">
        <v>13</v>
      </c>
      <c r="C2751" s="22" t="s">
        <v>2644</v>
      </c>
      <c r="D2751" s="22" t="s">
        <v>2887</v>
      </c>
      <c r="E2751" s="22">
        <v>1006004022</v>
      </c>
      <c r="F2751" s="23">
        <v>0</v>
      </c>
      <c r="G2751" s="22">
        <v>1070937</v>
      </c>
      <c r="H2751" s="36" t="s">
        <v>784</v>
      </c>
      <c r="I2751" s="4" t="s">
        <v>3512</v>
      </c>
      <c r="J2751" s="4" t="s">
        <v>3512</v>
      </c>
      <c r="K2751" s="24">
        <v>15363</v>
      </c>
      <c r="L2751" s="25">
        <v>15363</v>
      </c>
      <c r="M2751" s="26">
        <v>1</v>
      </c>
      <c r="N2751" s="26">
        <v>1</v>
      </c>
      <c r="O2751" s="26">
        <v>0</v>
      </c>
      <c r="P2751" s="26">
        <v>15363</v>
      </c>
      <c r="Q2751" s="26">
        <v>0</v>
      </c>
      <c r="R2751" s="27">
        <v>1116269.3900000001</v>
      </c>
      <c r="S2751" s="27">
        <v>0</v>
      </c>
      <c r="T2751" s="28">
        <v>1116269.3899999999</v>
      </c>
      <c r="U2751" s="27">
        <v>0</v>
      </c>
      <c r="V2751" s="29">
        <v>1</v>
      </c>
      <c r="W2751" s="26">
        <v>0</v>
      </c>
      <c r="X2751" s="30">
        <f t="shared" si="630"/>
        <v>1</v>
      </c>
      <c r="Y2751" s="31">
        <f t="shared" si="631"/>
        <v>15363</v>
      </c>
      <c r="Z2751" s="31">
        <f t="shared" si="632"/>
        <v>1116269.3900000001</v>
      </c>
      <c r="AA2751" s="31">
        <f t="shared" si="633"/>
        <v>1116269.3899999999</v>
      </c>
      <c r="AB2751" s="5">
        <v>1</v>
      </c>
      <c r="AC2751" s="6">
        <v>1709224.63</v>
      </c>
      <c r="AD2751" s="30">
        <v>0</v>
      </c>
      <c r="AE2751" s="67">
        <f t="shared" si="634"/>
        <v>1</v>
      </c>
      <c r="AF2751" s="70">
        <f>IF(C2751=Sheet6!$E$3,Sheet6!$E$4,IF('January 2023'!C2751=Sheet6!$F$3,Sheet6!$F$4,IF('January 2023'!C2751=Sheet6!$G$3,Sheet6!$G$4,IF('January 2023'!C2751=Sheet6!$H$3,Sheet6!$H$4,IF('January 2023'!C2751=Sheet6!$I$3,Sheet6!$I$4,IF('January 2023'!C2751=Sheet6!$J$3,Sheet6!$J$4,IF('January 2023'!C2751=Sheet6!$K$3,Sheet6!$K$4,IF('January 2023'!C2751=Sheet6!$L$3,Sheet6!$L$4))))))))</f>
        <v>0.14409654505182889</v>
      </c>
      <c r="AG2751" s="74">
        <f t="shared" si="635"/>
        <v>1</v>
      </c>
      <c r="AH2751" s="71">
        <v>0.81910000000000005</v>
      </c>
      <c r="AI2751" s="72">
        <f t="shared" si="636"/>
        <v>1</v>
      </c>
      <c r="AJ2751" s="73">
        <f t="shared" si="637"/>
        <v>1</v>
      </c>
      <c r="AK2751" s="73">
        <v>0.51307323962548435</v>
      </c>
      <c r="AL2751" s="95">
        <f t="shared" si="638"/>
        <v>1</v>
      </c>
      <c r="AM2751" s="107">
        <v>0</v>
      </c>
      <c r="AN2751" s="98">
        <f t="shared" si="639"/>
        <v>0</v>
      </c>
      <c r="AO2751" s="99" t="e">
        <f>SUMIF([1]Sheet1!$AB:$AB,E2751,[1]Sheet1!$AA:$AA)</f>
        <v>#VALUE!</v>
      </c>
      <c r="AP2751" s="100">
        <f t="shared" si="640"/>
        <v>1</v>
      </c>
      <c r="AQ2751" s="97">
        <f t="shared" si="641"/>
        <v>0</v>
      </c>
      <c r="AR2751" s="100">
        <f t="shared" si="642"/>
        <v>0.99999999999999978</v>
      </c>
      <c r="AS2751" s="101">
        <f t="shared" si="643"/>
        <v>0</v>
      </c>
      <c r="AT2751" s="100">
        <v>0.14409654505182889</v>
      </c>
      <c r="AU2751" s="108">
        <f t="shared" si="644"/>
        <v>1</v>
      </c>
    </row>
    <row r="2752" spans="1:47" hidden="1">
      <c r="A2752" s="21">
        <v>44927</v>
      </c>
      <c r="B2752" s="23" t="s">
        <v>13</v>
      </c>
      <c r="C2752" s="23" t="s">
        <v>2644</v>
      </c>
      <c r="D2752" s="23" t="s">
        <v>3173</v>
      </c>
      <c r="E2752" s="23">
        <v>1006004021</v>
      </c>
      <c r="F2752" s="23">
        <v>0</v>
      </c>
      <c r="G2752" s="23">
        <v>1070937</v>
      </c>
      <c r="H2752" s="36" t="s">
        <v>784</v>
      </c>
      <c r="I2752" s="4" t="s">
        <v>3512</v>
      </c>
      <c r="J2752" s="4" t="s">
        <v>3512</v>
      </c>
      <c r="K2752" s="24">
        <v>9269.0930000000008</v>
      </c>
      <c r="L2752" s="24">
        <v>9269.0930000000008</v>
      </c>
      <c r="M2752" s="29">
        <v>1</v>
      </c>
      <c r="N2752" s="29">
        <v>1</v>
      </c>
      <c r="O2752" s="29">
        <v>0</v>
      </c>
      <c r="P2752" s="29">
        <v>9269</v>
      </c>
      <c r="Q2752" s="29">
        <v>0</v>
      </c>
      <c r="R2752" s="28">
        <v>673481.8</v>
      </c>
      <c r="S2752" s="28">
        <v>0</v>
      </c>
      <c r="T2752" s="28">
        <v>673562.81</v>
      </c>
      <c r="U2752" s="28">
        <v>0</v>
      </c>
      <c r="V2752" s="29">
        <v>1</v>
      </c>
      <c r="W2752" s="29">
        <v>0</v>
      </c>
      <c r="X2752" s="32">
        <f t="shared" si="630"/>
        <v>1</v>
      </c>
      <c r="Y2752" s="33">
        <f t="shared" si="631"/>
        <v>9269</v>
      </c>
      <c r="Z2752" s="33">
        <f t="shared" si="632"/>
        <v>673481.8</v>
      </c>
      <c r="AA2752" s="33">
        <f t="shared" si="633"/>
        <v>673562.81</v>
      </c>
      <c r="AB2752" s="5">
        <v>1</v>
      </c>
      <c r="AC2752" s="6">
        <v>485578.2</v>
      </c>
      <c r="AD2752" s="32">
        <v>0</v>
      </c>
      <c r="AE2752" s="67">
        <f t="shared" si="634"/>
        <v>1</v>
      </c>
      <c r="AF2752" s="70">
        <f>IF(C2752=Sheet6!$E$3,Sheet6!$E$4,IF('January 2023'!C2752=Sheet6!$F$3,Sheet6!$F$4,IF('January 2023'!C2752=Sheet6!$G$3,Sheet6!$G$4,IF('January 2023'!C2752=Sheet6!$H$3,Sheet6!$H$4,IF('January 2023'!C2752=Sheet6!$I$3,Sheet6!$I$4,IF('January 2023'!C2752=Sheet6!$J$3,Sheet6!$J$4,IF('January 2023'!C2752=Sheet6!$K$3,Sheet6!$K$4,IF('January 2023'!C2752=Sheet6!$L$3,Sheet6!$L$4))))))))</f>
        <v>0.14409654505182889</v>
      </c>
      <c r="AG2752" s="74">
        <f t="shared" si="635"/>
        <v>0.99998996665585282</v>
      </c>
      <c r="AH2752" s="71">
        <v>0.81910000000000005</v>
      </c>
      <c r="AI2752" s="72">
        <f t="shared" si="636"/>
        <v>1</v>
      </c>
      <c r="AJ2752" s="73">
        <f t="shared" si="637"/>
        <v>1</v>
      </c>
      <c r="AK2752" s="73">
        <v>0.51307323962548435</v>
      </c>
      <c r="AL2752" s="95">
        <f t="shared" si="638"/>
        <v>1</v>
      </c>
      <c r="AM2752" s="107">
        <v>0</v>
      </c>
      <c r="AN2752" s="98">
        <f t="shared" si="639"/>
        <v>0</v>
      </c>
      <c r="AO2752" s="99" t="e">
        <f>SUMIF([1]Sheet1!$AB:$AB,E2752,[1]Sheet1!$AA:$AA)</f>
        <v>#VALUE!</v>
      </c>
      <c r="AP2752" s="100">
        <f t="shared" si="640"/>
        <v>1</v>
      </c>
      <c r="AQ2752" s="97">
        <f t="shared" si="641"/>
        <v>0</v>
      </c>
      <c r="AR2752" s="100">
        <f t="shared" si="642"/>
        <v>1.000120285358862</v>
      </c>
      <c r="AS2752" s="101">
        <f t="shared" si="643"/>
        <v>-1.102508078503206E-4</v>
      </c>
      <c r="AT2752" s="100">
        <v>0.14409654505182889</v>
      </c>
      <c r="AU2752" s="108">
        <f t="shared" si="644"/>
        <v>1</v>
      </c>
    </row>
    <row r="2753" spans="1:47" hidden="1">
      <c r="A2753" s="21">
        <v>44927</v>
      </c>
      <c r="B2753" s="23" t="s">
        <v>13</v>
      </c>
      <c r="C2753" s="23" t="s">
        <v>2644</v>
      </c>
      <c r="D2753" s="23" t="s">
        <v>3321</v>
      </c>
      <c r="E2753" s="23">
        <v>1000005008</v>
      </c>
      <c r="F2753" s="23">
        <v>0</v>
      </c>
      <c r="G2753" s="23">
        <v>1091868</v>
      </c>
      <c r="H2753" s="36" t="s">
        <v>784</v>
      </c>
      <c r="I2753" s="4" t="s">
        <v>3512</v>
      </c>
      <c r="J2753" s="4" t="s">
        <v>3512</v>
      </c>
      <c r="K2753" s="24">
        <v>0</v>
      </c>
      <c r="L2753" s="24">
        <v>0</v>
      </c>
      <c r="M2753" s="29">
        <v>1</v>
      </c>
      <c r="N2753" s="29">
        <v>1</v>
      </c>
      <c r="O2753" s="29">
        <v>0</v>
      </c>
      <c r="P2753" s="29">
        <v>30722</v>
      </c>
      <c r="Q2753" s="29">
        <v>0</v>
      </c>
      <c r="R2753" s="28">
        <v>2232248.13</v>
      </c>
      <c r="S2753" s="28">
        <v>0</v>
      </c>
      <c r="T2753" s="28">
        <v>2392203</v>
      </c>
      <c r="U2753" s="28">
        <v>0</v>
      </c>
      <c r="V2753" s="29">
        <v>1</v>
      </c>
      <c r="W2753" s="29">
        <v>0</v>
      </c>
      <c r="X2753" s="32">
        <f t="shared" si="630"/>
        <v>1</v>
      </c>
      <c r="Y2753" s="33">
        <f t="shared" si="631"/>
        <v>30722</v>
      </c>
      <c r="Z2753" s="33">
        <f t="shared" si="632"/>
        <v>2232248.13</v>
      </c>
      <c r="AA2753" s="33">
        <f t="shared" si="633"/>
        <v>2392203</v>
      </c>
      <c r="AB2753" s="5">
        <v>1</v>
      </c>
      <c r="AC2753" s="6">
        <v>1854178.85</v>
      </c>
      <c r="AD2753" s="32">
        <v>0</v>
      </c>
      <c r="AE2753" s="67">
        <f t="shared" si="634"/>
        <v>1</v>
      </c>
      <c r="AF2753" s="70">
        <f>IF(C2753=Sheet6!$E$3,Sheet6!$E$4,IF('January 2023'!C2753=Sheet6!$F$3,Sheet6!$F$4,IF('January 2023'!C2753=Sheet6!$G$3,Sheet6!$G$4,IF('January 2023'!C2753=Sheet6!$H$3,Sheet6!$H$4,IF('January 2023'!C2753=Sheet6!$I$3,Sheet6!$I$4,IF('January 2023'!C2753=Sheet6!$J$3,Sheet6!$J$4,IF('January 2023'!C2753=Sheet6!$K$3,Sheet6!$K$4,IF('January 2023'!C2753=Sheet6!$L$3,Sheet6!$L$4))))))))</f>
        <v>0.14409654505182889</v>
      </c>
      <c r="AG2753" s="74">
        <f t="shared" si="635"/>
        <v>0</v>
      </c>
      <c r="AH2753" s="71">
        <v>0.81910000000000005</v>
      </c>
      <c r="AI2753" s="72">
        <f t="shared" si="636"/>
        <v>0</v>
      </c>
      <c r="AJ2753" s="73">
        <f t="shared" si="637"/>
        <v>1</v>
      </c>
      <c r="AK2753" s="73">
        <v>0.51307323962548435</v>
      </c>
      <c r="AL2753" s="95">
        <f t="shared" si="638"/>
        <v>1</v>
      </c>
      <c r="AM2753" s="107">
        <v>0</v>
      </c>
      <c r="AN2753" s="98">
        <f t="shared" si="639"/>
        <v>0</v>
      </c>
      <c r="AO2753" s="99" t="e">
        <f>SUMIF([1]Sheet1!$AB:$AB,E2753,[1]Sheet1!$AA:$AA)</f>
        <v>#VALUE!</v>
      </c>
      <c r="AP2753" s="100">
        <f t="shared" si="640"/>
        <v>1</v>
      </c>
      <c r="AQ2753" s="97">
        <f t="shared" si="641"/>
        <v>0</v>
      </c>
      <c r="AR2753" s="100">
        <f t="shared" si="642"/>
        <v>1.071656402283558</v>
      </c>
      <c r="AS2753" s="101">
        <f t="shared" si="643"/>
        <v>1</v>
      </c>
      <c r="AT2753" s="100">
        <v>0.14409654505182889</v>
      </c>
      <c r="AU2753" s="108">
        <f t="shared" si="644"/>
        <v>0</v>
      </c>
    </row>
    <row r="2754" spans="1:47" hidden="1">
      <c r="A2754" s="21">
        <v>44927</v>
      </c>
      <c r="B2754" s="23" t="s">
        <v>13</v>
      </c>
      <c r="C2754" s="23" t="s">
        <v>2644</v>
      </c>
      <c r="D2754" s="23" t="s">
        <v>3320</v>
      </c>
      <c r="E2754" s="23">
        <v>1002050870</v>
      </c>
      <c r="F2754" s="23">
        <v>0</v>
      </c>
      <c r="G2754" s="23">
        <v>1070941</v>
      </c>
      <c r="H2754" s="36" t="s">
        <v>784</v>
      </c>
      <c r="I2754" s="4" t="s">
        <v>3512</v>
      </c>
      <c r="J2754" s="4" t="s">
        <v>3512</v>
      </c>
      <c r="K2754" s="24">
        <v>0</v>
      </c>
      <c r="L2754" s="24">
        <v>0</v>
      </c>
      <c r="M2754" s="29">
        <v>0</v>
      </c>
      <c r="N2754" s="29">
        <v>1</v>
      </c>
      <c r="O2754" s="29">
        <v>0</v>
      </c>
      <c r="P2754" s="29">
        <v>0</v>
      </c>
      <c r="Q2754" s="29">
        <v>0</v>
      </c>
      <c r="R2754" s="28">
        <v>0</v>
      </c>
      <c r="S2754" s="28">
        <v>0</v>
      </c>
      <c r="T2754" s="28">
        <v>0</v>
      </c>
      <c r="U2754" s="28">
        <v>0</v>
      </c>
      <c r="V2754" s="29">
        <v>0</v>
      </c>
      <c r="W2754" s="29">
        <v>0</v>
      </c>
      <c r="X2754" s="32">
        <f t="shared" si="630"/>
        <v>0</v>
      </c>
      <c r="Y2754" s="33">
        <f t="shared" si="631"/>
        <v>0</v>
      </c>
      <c r="Z2754" s="33">
        <f t="shared" si="632"/>
        <v>0</v>
      </c>
      <c r="AA2754" s="33">
        <f t="shared" si="633"/>
        <v>0</v>
      </c>
      <c r="AB2754" s="5">
        <v>0</v>
      </c>
      <c r="AC2754" s="6">
        <v>303821.53999999998</v>
      </c>
      <c r="AD2754" s="32">
        <v>1</v>
      </c>
      <c r="AE2754" s="67" t="str">
        <f t="shared" si="634"/>
        <v/>
      </c>
      <c r="AF2754" s="70">
        <f>IF(C2754=Sheet6!$E$3,Sheet6!$E$4,IF('January 2023'!C2754=Sheet6!$F$3,Sheet6!$F$4,IF('January 2023'!C2754=Sheet6!$G$3,Sheet6!$G$4,IF('January 2023'!C2754=Sheet6!$H$3,Sheet6!$H$4,IF('January 2023'!C2754=Sheet6!$I$3,Sheet6!$I$4,IF('January 2023'!C2754=Sheet6!$J$3,Sheet6!$J$4,IF('January 2023'!C2754=Sheet6!$K$3,Sheet6!$K$4,IF('January 2023'!C2754=Sheet6!$L$3,Sheet6!$L$4))))))))</f>
        <v>0.14409654505182889</v>
      </c>
      <c r="AG2754" s="74">
        <f t="shared" si="635"/>
        <v>0</v>
      </c>
      <c r="AH2754" s="71">
        <v>0.81910000000000005</v>
      </c>
      <c r="AI2754" s="72">
        <f t="shared" si="636"/>
        <v>0</v>
      </c>
      <c r="AJ2754" s="73">
        <f t="shared" si="637"/>
        <v>0</v>
      </c>
      <c r="AK2754" s="73">
        <v>0.51307323962548435</v>
      </c>
      <c r="AL2754" s="95">
        <f t="shared" si="638"/>
        <v>0</v>
      </c>
      <c r="AM2754" s="107">
        <v>0</v>
      </c>
      <c r="AN2754" s="98">
        <f t="shared" si="639"/>
        <v>0</v>
      </c>
      <c r="AO2754" s="99" t="e">
        <f>SUMIF([1]Sheet1!$AB:$AB,E2754,[1]Sheet1!$AA:$AA)</f>
        <v>#VALUE!</v>
      </c>
      <c r="AP2754" s="100">
        <f t="shared" si="640"/>
        <v>1</v>
      </c>
      <c r="AQ2754" s="97">
        <f t="shared" si="641"/>
        <v>0</v>
      </c>
      <c r="AR2754" s="100">
        <f t="shared" si="642"/>
        <v>0</v>
      </c>
      <c r="AS2754" s="101">
        <f t="shared" si="643"/>
        <v>1</v>
      </c>
      <c r="AT2754" s="100">
        <v>0.14409654505182889</v>
      </c>
      <c r="AU2754" s="108">
        <f t="shared" si="644"/>
        <v>0</v>
      </c>
    </row>
    <row r="2755" spans="1:47" hidden="1">
      <c r="A2755" s="21">
        <v>44927</v>
      </c>
      <c r="B2755" s="22" t="s">
        <v>13</v>
      </c>
      <c r="C2755" s="22" t="s">
        <v>2644</v>
      </c>
      <c r="D2755" s="22" t="s">
        <v>3319</v>
      </c>
      <c r="E2755" s="22">
        <v>1002050890</v>
      </c>
      <c r="F2755" s="23">
        <v>0</v>
      </c>
      <c r="G2755" s="22">
        <v>1070937</v>
      </c>
      <c r="H2755" s="36" t="s">
        <v>784</v>
      </c>
      <c r="I2755" s="4" t="s">
        <v>3512</v>
      </c>
      <c r="J2755" s="4" t="s">
        <v>3512</v>
      </c>
      <c r="K2755" s="24">
        <v>0</v>
      </c>
      <c r="L2755" s="25">
        <v>0</v>
      </c>
      <c r="M2755" s="26">
        <v>0</v>
      </c>
      <c r="N2755" s="26">
        <v>1</v>
      </c>
      <c r="O2755" s="26">
        <v>0</v>
      </c>
      <c r="P2755" s="26">
        <v>0</v>
      </c>
      <c r="Q2755" s="26">
        <v>0</v>
      </c>
      <c r="R2755" s="27">
        <v>0</v>
      </c>
      <c r="S2755" s="27">
        <v>0</v>
      </c>
      <c r="T2755" s="28">
        <v>0</v>
      </c>
      <c r="U2755" s="27">
        <v>0</v>
      </c>
      <c r="V2755" s="29">
        <v>0</v>
      </c>
      <c r="W2755" s="26">
        <v>0</v>
      </c>
      <c r="X2755" s="30">
        <f t="shared" si="630"/>
        <v>0</v>
      </c>
      <c r="Y2755" s="31">
        <f t="shared" si="631"/>
        <v>0</v>
      </c>
      <c r="Z2755" s="31">
        <f t="shared" si="632"/>
        <v>0</v>
      </c>
      <c r="AA2755" s="31">
        <f t="shared" si="633"/>
        <v>0</v>
      </c>
      <c r="AB2755" s="5">
        <v>0</v>
      </c>
      <c r="AC2755" s="6">
        <v>-23750</v>
      </c>
      <c r="AD2755" s="30">
        <v>1</v>
      </c>
      <c r="AE2755" s="67" t="str">
        <f t="shared" si="634"/>
        <v/>
      </c>
      <c r="AF2755" s="70">
        <f>IF(C2755=Sheet6!$E$3,Sheet6!$E$4,IF('January 2023'!C2755=Sheet6!$F$3,Sheet6!$F$4,IF('January 2023'!C2755=Sheet6!$G$3,Sheet6!$G$4,IF('January 2023'!C2755=Sheet6!$H$3,Sheet6!$H$4,IF('January 2023'!C2755=Sheet6!$I$3,Sheet6!$I$4,IF('January 2023'!C2755=Sheet6!$J$3,Sheet6!$J$4,IF('January 2023'!C2755=Sheet6!$K$3,Sheet6!$K$4,IF('January 2023'!C2755=Sheet6!$L$3,Sheet6!$L$4))))))))</f>
        <v>0.14409654505182889</v>
      </c>
      <c r="AG2755" s="74">
        <f t="shared" si="635"/>
        <v>0</v>
      </c>
      <c r="AH2755" s="71">
        <v>0.81910000000000005</v>
      </c>
      <c r="AI2755" s="72">
        <f t="shared" si="636"/>
        <v>0</v>
      </c>
      <c r="AJ2755" s="73">
        <f t="shared" si="637"/>
        <v>0</v>
      </c>
      <c r="AK2755" s="73">
        <v>0.51307323962548435</v>
      </c>
      <c r="AL2755" s="95">
        <f t="shared" si="638"/>
        <v>0</v>
      </c>
      <c r="AM2755" s="107">
        <v>0</v>
      </c>
      <c r="AN2755" s="98">
        <f t="shared" si="639"/>
        <v>0</v>
      </c>
      <c r="AO2755" s="99" t="e">
        <f>SUMIF([1]Sheet1!$AB:$AB,E2755,[1]Sheet1!$AA:$AA)</f>
        <v>#VALUE!</v>
      </c>
      <c r="AP2755" s="100">
        <f t="shared" si="640"/>
        <v>1</v>
      </c>
      <c r="AQ2755" s="97">
        <f t="shared" si="641"/>
        <v>0</v>
      </c>
      <c r="AR2755" s="100">
        <f t="shared" si="642"/>
        <v>0</v>
      </c>
      <c r="AS2755" s="101">
        <f t="shared" si="643"/>
        <v>1</v>
      </c>
      <c r="AT2755" s="100">
        <v>0.14409654505182889</v>
      </c>
      <c r="AU2755" s="108">
        <f t="shared" si="644"/>
        <v>0</v>
      </c>
    </row>
    <row r="2756" spans="1:47" hidden="1">
      <c r="A2756" s="21">
        <v>44927</v>
      </c>
      <c r="B2756" s="22" t="s">
        <v>13</v>
      </c>
      <c r="C2756" s="22" t="s">
        <v>2644</v>
      </c>
      <c r="D2756" s="22" t="s">
        <v>3466</v>
      </c>
      <c r="E2756" s="22">
        <v>1001698410</v>
      </c>
      <c r="F2756" s="23">
        <v>0</v>
      </c>
      <c r="G2756" s="22">
        <v>1070562</v>
      </c>
      <c r="H2756" s="36" t="s">
        <v>784</v>
      </c>
      <c r="I2756" s="4" t="s">
        <v>3543</v>
      </c>
      <c r="J2756" s="4" t="s">
        <v>3543</v>
      </c>
      <c r="K2756" s="24">
        <v>0</v>
      </c>
      <c r="L2756" s="25">
        <v>0</v>
      </c>
      <c r="M2756" s="26">
        <v>0</v>
      </c>
      <c r="N2756" s="26">
        <v>0</v>
      </c>
      <c r="O2756" s="26">
        <v>2</v>
      </c>
      <c r="P2756" s="26">
        <v>0</v>
      </c>
      <c r="Q2756" s="26">
        <v>8608.5</v>
      </c>
      <c r="R2756" s="27">
        <v>0</v>
      </c>
      <c r="S2756" s="27">
        <v>670000</v>
      </c>
      <c r="T2756" s="28">
        <v>0</v>
      </c>
      <c r="U2756" s="27">
        <v>670000</v>
      </c>
      <c r="V2756" s="29">
        <v>0</v>
      </c>
      <c r="W2756" s="26">
        <v>1</v>
      </c>
      <c r="X2756" s="30">
        <f t="shared" ref="X2756:X2819" si="645">IFERROR(SUM(M2756,O2756),"")</f>
        <v>2</v>
      </c>
      <c r="Y2756" s="31">
        <f t="shared" ref="Y2756:Y2819" si="646">IFERROR(SUM(P2756:Q2756),"")</f>
        <v>8608.5</v>
      </c>
      <c r="Z2756" s="31">
        <f t="shared" ref="Z2756:Z2819" si="647">IFERROR(SUM(R2756:S2756),"")</f>
        <v>670000</v>
      </c>
      <c r="AA2756" s="31">
        <f t="shared" ref="AA2756:AA2819" si="648">IFERROR(SUM(T2756:U2756),"")</f>
        <v>670000</v>
      </c>
      <c r="AB2756" s="5">
        <v>1</v>
      </c>
      <c r="AC2756" s="6">
        <v>0</v>
      </c>
      <c r="AD2756" s="30">
        <v>0</v>
      </c>
      <c r="AE2756" s="67">
        <f t="shared" si="634"/>
        <v>0.5</v>
      </c>
      <c r="AF2756" s="70">
        <f>IF(C2756=Sheet6!$E$3,Sheet6!$E$4,IF('January 2023'!C2756=Sheet6!$F$3,Sheet6!$F$4,IF('January 2023'!C2756=Sheet6!$G$3,Sheet6!$G$4,IF('January 2023'!C2756=Sheet6!$H$3,Sheet6!$H$4,IF('January 2023'!C2756=Sheet6!$I$3,Sheet6!$I$4,IF('January 2023'!C2756=Sheet6!$J$3,Sheet6!$J$4,IF('January 2023'!C2756=Sheet6!$K$3,Sheet6!$K$4,IF('January 2023'!C2756=Sheet6!$L$3,Sheet6!$L$4))))))))</f>
        <v>0.14409654505182889</v>
      </c>
      <c r="AG2756" s="74">
        <f t="shared" si="635"/>
        <v>0</v>
      </c>
      <c r="AH2756" s="71">
        <v>0.81910000000000005</v>
      </c>
      <c r="AI2756" s="72">
        <f t="shared" si="636"/>
        <v>0</v>
      </c>
      <c r="AJ2756" s="73">
        <f t="shared" si="637"/>
        <v>0.5</v>
      </c>
      <c r="AK2756" s="73">
        <v>0.51307323962548435</v>
      </c>
      <c r="AL2756" s="95">
        <f t="shared" si="638"/>
        <v>0</v>
      </c>
      <c r="AM2756" s="107">
        <v>0</v>
      </c>
      <c r="AN2756" s="98">
        <f t="shared" si="639"/>
        <v>0</v>
      </c>
      <c r="AO2756" s="99" t="e">
        <f>SUMIF([1]Sheet1!$AB:$AB,E2756,[1]Sheet1!$AA:$AA)</f>
        <v>#VALUE!</v>
      </c>
      <c r="AP2756" s="100">
        <f t="shared" si="640"/>
        <v>1</v>
      </c>
      <c r="AQ2756" s="97">
        <f t="shared" si="641"/>
        <v>0</v>
      </c>
      <c r="AR2756" s="100">
        <f t="shared" si="642"/>
        <v>1</v>
      </c>
      <c r="AS2756" s="101">
        <f t="shared" si="643"/>
        <v>1</v>
      </c>
      <c r="AT2756" s="100">
        <v>0.14409654505182889</v>
      </c>
      <c r="AU2756" s="108">
        <f t="shared" si="644"/>
        <v>0</v>
      </c>
    </row>
    <row r="2757" spans="1:47" hidden="1">
      <c r="A2757" s="21">
        <v>44927</v>
      </c>
      <c r="B2757" s="23" t="s">
        <v>13</v>
      </c>
      <c r="C2757" s="23" t="s">
        <v>2644</v>
      </c>
      <c r="D2757" s="23" t="s">
        <v>3467</v>
      </c>
      <c r="E2757" s="23">
        <v>1001727944</v>
      </c>
      <c r="F2757" s="23">
        <v>0</v>
      </c>
      <c r="G2757" s="22">
        <v>1070941</v>
      </c>
      <c r="H2757" s="36" t="s">
        <v>784</v>
      </c>
      <c r="I2757" s="4" t="s">
        <v>3525</v>
      </c>
      <c r="J2757" s="4" t="s">
        <v>3525</v>
      </c>
      <c r="K2757" s="24">
        <v>0</v>
      </c>
      <c r="L2757" s="24">
        <v>0</v>
      </c>
      <c r="M2757" s="29">
        <v>0</v>
      </c>
      <c r="N2757" s="29">
        <v>0</v>
      </c>
      <c r="O2757" s="29">
        <v>3</v>
      </c>
      <c r="P2757" s="29">
        <v>0</v>
      </c>
      <c r="Q2757" s="29">
        <v>0</v>
      </c>
      <c r="R2757" s="28">
        <v>0</v>
      </c>
      <c r="S2757" s="28">
        <v>0</v>
      </c>
      <c r="T2757" s="28">
        <v>0</v>
      </c>
      <c r="U2757" s="28">
        <v>0</v>
      </c>
      <c r="V2757" s="29">
        <v>0</v>
      </c>
      <c r="W2757" s="29">
        <v>0</v>
      </c>
      <c r="X2757" s="32">
        <f t="shared" si="645"/>
        <v>3</v>
      </c>
      <c r="Y2757" s="33">
        <f t="shared" si="646"/>
        <v>0</v>
      </c>
      <c r="Z2757" s="33">
        <f t="shared" si="647"/>
        <v>0</v>
      </c>
      <c r="AA2757" s="33">
        <f t="shared" si="648"/>
        <v>0</v>
      </c>
      <c r="AB2757" s="5">
        <v>0</v>
      </c>
      <c r="AC2757" s="6">
        <v>0</v>
      </c>
      <c r="AD2757" s="32">
        <v>0</v>
      </c>
      <c r="AE2757" s="67">
        <f t="shared" ref="AE2757:AE2820" si="649">IFERROR((AB2757/X2757),"")</f>
        <v>0</v>
      </c>
      <c r="AF2757" s="70">
        <f>IF(C2757=Sheet6!$E$3,Sheet6!$E$4,IF('January 2023'!C2757=Sheet6!$F$3,Sheet6!$F$4,IF('January 2023'!C2757=Sheet6!$G$3,Sheet6!$G$4,IF('January 2023'!C2757=Sheet6!$H$3,Sheet6!$H$4,IF('January 2023'!C2757=Sheet6!$I$3,Sheet6!$I$4,IF('January 2023'!C2757=Sheet6!$J$3,Sheet6!$J$4,IF('January 2023'!C2757=Sheet6!$K$3,Sheet6!$K$4,IF('January 2023'!C2757=Sheet6!$L$3,Sheet6!$L$4))))))))</f>
        <v>0.14409654505182889</v>
      </c>
      <c r="AG2757" s="74">
        <f t="shared" ref="AG2757:AG2820" si="650">IFERROR(Y2757/L2757,0)</f>
        <v>0</v>
      </c>
      <c r="AH2757" s="71">
        <v>0.81910000000000005</v>
      </c>
      <c r="AI2757" s="72">
        <f t="shared" ref="AI2757:AI2820" si="651">IF(AG2757&gt;AH2757,1,0)</f>
        <v>0</v>
      </c>
      <c r="AJ2757" s="73">
        <f t="shared" ref="AJ2757:AJ2820" si="652">IFERROR(AB2757/X2757,0)</f>
        <v>0</v>
      </c>
      <c r="AK2757" s="73">
        <v>0.51307323962548435</v>
      </c>
      <c r="AL2757" s="95">
        <f t="shared" ref="AL2757:AL2820" si="653">IF(AJ2757&gt;=AK2757,1,0)</f>
        <v>0</v>
      </c>
      <c r="AM2757" s="107">
        <v>0</v>
      </c>
      <c r="AN2757" s="98">
        <f t="shared" ref="AN2757:AN2820" si="654">IF(((AH2757*L2757)-(AG2757*L2757))&lt;0,0,((AH2757*L2757)-(AG2757*L2757)))</f>
        <v>0</v>
      </c>
      <c r="AO2757" s="99" t="e">
        <f>SUMIF([1]Sheet1!$AB:$AB,E2757,[1]Sheet1!$AA:$AA)</f>
        <v>#VALUE!</v>
      </c>
      <c r="AP2757" s="100">
        <f t="shared" ref="AP2757:AP2820" si="655">IF(AN2757=0,100%,IFERROR((AO2757/AN2757),""))</f>
        <v>1</v>
      </c>
      <c r="AQ2757" s="97">
        <f t="shared" ref="AQ2757:AQ2820" si="656">IF(AND(AN2757&gt;0,AP2757&gt;=100%),1,0)</f>
        <v>0</v>
      </c>
      <c r="AR2757" s="100">
        <f t="shared" ref="AR2757:AR2820" si="657">IFERROR(AA2757/Z2757,0)</f>
        <v>0</v>
      </c>
      <c r="AS2757" s="101">
        <f t="shared" ref="AS2757:AS2820" si="658">1-(AR2757*AG2757)</f>
        <v>1</v>
      </c>
      <c r="AT2757" s="100">
        <v>0.14409654505182889</v>
      </c>
      <c r="AU2757" s="108">
        <f t="shared" ref="AU2757:AU2820" si="659">IF(AS2757&lt;=AT2757,1,0)</f>
        <v>0</v>
      </c>
    </row>
    <row r="2758" spans="1:47" hidden="1">
      <c r="A2758" s="21">
        <v>44927</v>
      </c>
      <c r="B2758" s="22" t="s">
        <v>13</v>
      </c>
      <c r="C2758" s="22" t="s">
        <v>2644</v>
      </c>
      <c r="D2758" s="22" t="s">
        <v>2680</v>
      </c>
      <c r="E2758" s="22">
        <v>1006004019</v>
      </c>
      <c r="F2758" s="23">
        <v>0</v>
      </c>
      <c r="G2758" s="22">
        <v>1070933</v>
      </c>
      <c r="H2758" s="36" t="s">
        <v>20</v>
      </c>
      <c r="I2758" s="4" t="s">
        <v>3512</v>
      </c>
      <c r="J2758" s="4" t="s">
        <v>3512</v>
      </c>
      <c r="K2758" s="24" t="s">
        <v>24</v>
      </c>
      <c r="L2758" s="25">
        <v>0</v>
      </c>
      <c r="M2758" s="26">
        <v>0</v>
      </c>
      <c r="N2758" s="26">
        <v>1</v>
      </c>
      <c r="O2758" s="26">
        <v>0</v>
      </c>
      <c r="P2758" s="26">
        <v>0</v>
      </c>
      <c r="Q2758" s="26">
        <v>0</v>
      </c>
      <c r="R2758" s="27">
        <v>0</v>
      </c>
      <c r="S2758" s="27">
        <v>0</v>
      </c>
      <c r="T2758" s="28">
        <v>0</v>
      </c>
      <c r="U2758" s="27">
        <v>0</v>
      </c>
      <c r="V2758" s="29">
        <v>0</v>
      </c>
      <c r="W2758" s="26">
        <v>0</v>
      </c>
      <c r="X2758" s="30">
        <f t="shared" si="645"/>
        <v>0</v>
      </c>
      <c r="Y2758" s="31">
        <f t="shared" si="646"/>
        <v>0</v>
      </c>
      <c r="Z2758" s="31">
        <f t="shared" si="647"/>
        <v>0</v>
      </c>
      <c r="AA2758" s="31">
        <f t="shared" si="648"/>
        <v>0</v>
      </c>
      <c r="AB2758" s="5">
        <v>0</v>
      </c>
      <c r="AC2758" s="6">
        <v>142635.14000000001</v>
      </c>
      <c r="AD2758" s="30">
        <v>1</v>
      </c>
      <c r="AE2758" s="67" t="str">
        <f t="shared" si="649"/>
        <v/>
      </c>
      <c r="AF2758" s="70">
        <f>IF(C2758=Sheet6!$E$3,Sheet6!$E$4,IF('January 2023'!C2758=Sheet6!$F$3,Sheet6!$F$4,IF('January 2023'!C2758=Sheet6!$G$3,Sheet6!$G$4,IF('January 2023'!C2758=Sheet6!$H$3,Sheet6!$H$4,IF('January 2023'!C2758=Sheet6!$I$3,Sheet6!$I$4,IF('January 2023'!C2758=Sheet6!$J$3,Sheet6!$J$4,IF('January 2023'!C2758=Sheet6!$K$3,Sheet6!$K$4,IF('January 2023'!C2758=Sheet6!$L$3,Sheet6!$L$4))))))))</f>
        <v>0.14409654505182889</v>
      </c>
      <c r="AG2758" s="74">
        <f t="shared" si="650"/>
        <v>0</v>
      </c>
      <c r="AH2758" s="71">
        <v>0.81910000000000005</v>
      </c>
      <c r="AI2758" s="72">
        <f t="shared" si="651"/>
        <v>0</v>
      </c>
      <c r="AJ2758" s="73">
        <f t="shared" si="652"/>
        <v>0</v>
      </c>
      <c r="AK2758" s="73">
        <v>0.51307323962548435</v>
      </c>
      <c r="AL2758" s="95">
        <f t="shared" si="653"/>
        <v>0</v>
      </c>
      <c r="AM2758" s="107">
        <v>0</v>
      </c>
      <c r="AN2758" s="98">
        <f t="shared" si="654"/>
        <v>0</v>
      </c>
      <c r="AO2758" s="99" t="e">
        <f>SUMIF([1]Sheet1!$AB:$AB,E2758,[1]Sheet1!$AA:$AA)</f>
        <v>#VALUE!</v>
      </c>
      <c r="AP2758" s="100">
        <f t="shared" si="655"/>
        <v>1</v>
      </c>
      <c r="AQ2758" s="97">
        <f t="shared" si="656"/>
        <v>0</v>
      </c>
      <c r="AR2758" s="100">
        <f t="shared" si="657"/>
        <v>0</v>
      </c>
      <c r="AS2758" s="101">
        <f t="shared" si="658"/>
        <v>1</v>
      </c>
      <c r="AT2758" s="100">
        <v>0.14409654505182889</v>
      </c>
      <c r="AU2758" s="108">
        <f t="shared" si="659"/>
        <v>0</v>
      </c>
    </row>
    <row r="2759" spans="1:47" hidden="1">
      <c r="A2759" s="21">
        <v>44927</v>
      </c>
      <c r="B2759" s="22" t="s">
        <v>13</v>
      </c>
      <c r="C2759" s="22" t="s">
        <v>2644</v>
      </c>
      <c r="D2759" s="22" t="s">
        <v>3147</v>
      </c>
      <c r="E2759" s="22">
        <v>1006004020</v>
      </c>
      <c r="F2759" s="23">
        <v>0</v>
      </c>
      <c r="G2759" s="22">
        <v>1070558</v>
      </c>
      <c r="H2759" s="36" t="s">
        <v>20</v>
      </c>
      <c r="I2759" s="4" t="s">
        <v>3512</v>
      </c>
      <c r="J2759" s="4" t="s">
        <v>3512</v>
      </c>
      <c r="K2759" s="24">
        <v>9727</v>
      </c>
      <c r="L2759" s="25">
        <v>9727</v>
      </c>
      <c r="M2759" s="26">
        <v>1</v>
      </c>
      <c r="N2759" s="26">
        <v>1</v>
      </c>
      <c r="O2759" s="26">
        <v>0</v>
      </c>
      <c r="P2759" s="26">
        <v>9727</v>
      </c>
      <c r="Q2759" s="26">
        <v>0</v>
      </c>
      <c r="R2759" s="27">
        <v>622760.27</v>
      </c>
      <c r="S2759" s="27">
        <v>0</v>
      </c>
      <c r="T2759" s="28">
        <v>661000</v>
      </c>
      <c r="U2759" s="27">
        <v>0</v>
      </c>
      <c r="V2759" s="29">
        <v>1</v>
      </c>
      <c r="W2759" s="26">
        <v>0</v>
      </c>
      <c r="X2759" s="30">
        <f t="shared" si="645"/>
        <v>1</v>
      </c>
      <c r="Y2759" s="31">
        <f t="shared" si="646"/>
        <v>9727</v>
      </c>
      <c r="Z2759" s="31">
        <f t="shared" si="647"/>
        <v>622760.27</v>
      </c>
      <c r="AA2759" s="31">
        <f t="shared" si="648"/>
        <v>661000</v>
      </c>
      <c r="AB2759" s="5">
        <v>1</v>
      </c>
      <c r="AC2759" s="6">
        <v>510996.44</v>
      </c>
      <c r="AD2759" s="30">
        <v>0</v>
      </c>
      <c r="AE2759" s="67">
        <f t="shared" si="649"/>
        <v>1</v>
      </c>
      <c r="AF2759" s="70">
        <f>IF(C2759=Sheet6!$E$3,Sheet6!$E$4,IF('January 2023'!C2759=Sheet6!$F$3,Sheet6!$F$4,IF('January 2023'!C2759=Sheet6!$G$3,Sheet6!$G$4,IF('January 2023'!C2759=Sheet6!$H$3,Sheet6!$H$4,IF('January 2023'!C2759=Sheet6!$I$3,Sheet6!$I$4,IF('January 2023'!C2759=Sheet6!$J$3,Sheet6!$J$4,IF('January 2023'!C2759=Sheet6!$K$3,Sheet6!$K$4,IF('January 2023'!C2759=Sheet6!$L$3,Sheet6!$L$4))))))))</f>
        <v>0.14409654505182889</v>
      </c>
      <c r="AG2759" s="74">
        <f t="shared" si="650"/>
        <v>1</v>
      </c>
      <c r="AH2759" s="71">
        <v>0.81910000000000005</v>
      </c>
      <c r="AI2759" s="72">
        <f t="shared" si="651"/>
        <v>1</v>
      </c>
      <c r="AJ2759" s="73">
        <f t="shared" si="652"/>
        <v>1</v>
      </c>
      <c r="AK2759" s="73">
        <v>0.51307323962548435</v>
      </c>
      <c r="AL2759" s="95">
        <f t="shared" si="653"/>
        <v>1</v>
      </c>
      <c r="AM2759" s="107">
        <v>0</v>
      </c>
      <c r="AN2759" s="98">
        <f t="shared" si="654"/>
        <v>0</v>
      </c>
      <c r="AO2759" s="99" t="e">
        <f>SUMIF([1]Sheet1!$AB:$AB,E2759,[1]Sheet1!$AA:$AA)</f>
        <v>#VALUE!</v>
      </c>
      <c r="AP2759" s="100">
        <f t="shared" si="655"/>
        <v>1</v>
      </c>
      <c r="AQ2759" s="97">
        <f t="shared" si="656"/>
        <v>0</v>
      </c>
      <c r="AR2759" s="100">
        <f t="shared" si="657"/>
        <v>1.0614036120191161</v>
      </c>
      <c r="AS2759" s="101">
        <f t="shared" si="658"/>
        <v>-6.1403612019116149E-2</v>
      </c>
      <c r="AT2759" s="100">
        <v>0.14409654505182889</v>
      </c>
      <c r="AU2759" s="108">
        <f t="shared" si="659"/>
        <v>1</v>
      </c>
    </row>
    <row r="2760" spans="1:47" hidden="1">
      <c r="A2760" s="21">
        <v>44927</v>
      </c>
      <c r="B2760" s="22" t="s">
        <v>13</v>
      </c>
      <c r="C2760" s="22" t="s">
        <v>2644</v>
      </c>
      <c r="D2760" s="22" t="s">
        <v>3315</v>
      </c>
      <c r="E2760" s="22">
        <v>1002050813</v>
      </c>
      <c r="F2760" s="23">
        <v>0</v>
      </c>
      <c r="G2760" s="22">
        <v>1070753</v>
      </c>
      <c r="H2760" s="36" t="s">
        <v>278</v>
      </c>
      <c r="I2760" s="4" t="s">
        <v>3543</v>
      </c>
      <c r="J2760" s="4" t="s">
        <v>3543</v>
      </c>
      <c r="K2760" s="24">
        <v>0</v>
      </c>
      <c r="L2760" s="25">
        <v>0</v>
      </c>
      <c r="M2760" s="26">
        <v>0</v>
      </c>
      <c r="N2760" s="26">
        <v>0</v>
      </c>
      <c r="O2760" s="26">
        <v>1</v>
      </c>
      <c r="P2760" s="26">
        <v>0</v>
      </c>
      <c r="Q2760" s="26">
        <v>142.1</v>
      </c>
      <c r="R2760" s="27">
        <v>0</v>
      </c>
      <c r="S2760" s="27">
        <v>7000</v>
      </c>
      <c r="T2760" s="28">
        <v>0</v>
      </c>
      <c r="U2760" s="27">
        <v>7000</v>
      </c>
      <c r="V2760" s="29">
        <v>0</v>
      </c>
      <c r="W2760" s="26">
        <v>1</v>
      </c>
      <c r="X2760" s="30">
        <f t="shared" si="645"/>
        <v>1</v>
      </c>
      <c r="Y2760" s="31">
        <f t="shared" si="646"/>
        <v>142.1</v>
      </c>
      <c r="Z2760" s="31">
        <f t="shared" si="647"/>
        <v>7000</v>
      </c>
      <c r="AA2760" s="31">
        <f t="shared" si="648"/>
        <v>7000</v>
      </c>
      <c r="AB2760" s="5">
        <v>1</v>
      </c>
      <c r="AC2760" s="6">
        <v>0</v>
      </c>
      <c r="AD2760" s="30">
        <v>0</v>
      </c>
      <c r="AE2760" s="67">
        <f t="shared" si="649"/>
        <v>1</v>
      </c>
      <c r="AF2760" s="70">
        <f>IF(C2760=Sheet6!$E$3,Sheet6!$E$4,IF('January 2023'!C2760=Sheet6!$F$3,Sheet6!$F$4,IF('January 2023'!C2760=Sheet6!$G$3,Sheet6!$G$4,IF('January 2023'!C2760=Sheet6!$H$3,Sheet6!$H$4,IF('January 2023'!C2760=Sheet6!$I$3,Sheet6!$I$4,IF('January 2023'!C2760=Sheet6!$J$3,Sheet6!$J$4,IF('January 2023'!C2760=Sheet6!$K$3,Sheet6!$K$4,IF('January 2023'!C2760=Sheet6!$L$3,Sheet6!$L$4))))))))</f>
        <v>0.14409654505182889</v>
      </c>
      <c r="AG2760" s="74">
        <f t="shared" si="650"/>
        <v>0</v>
      </c>
      <c r="AH2760" s="71">
        <v>0.81910000000000005</v>
      </c>
      <c r="AI2760" s="72">
        <f t="shared" si="651"/>
        <v>0</v>
      </c>
      <c r="AJ2760" s="73">
        <f t="shared" si="652"/>
        <v>1</v>
      </c>
      <c r="AK2760" s="73">
        <v>0.51307323962548435</v>
      </c>
      <c r="AL2760" s="95">
        <f t="shared" si="653"/>
        <v>1</v>
      </c>
      <c r="AM2760" s="107">
        <v>0</v>
      </c>
      <c r="AN2760" s="98">
        <f t="shared" si="654"/>
        <v>0</v>
      </c>
      <c r="AO2760" s="99" t="e">
        <f>SUMIF([1]Sheet1!$AB:$AB,E2760,[1]Sheet1!$AA:$AA)</f>
        <v>#VALUE!</v>
      </c>
      <c r="AP2760" s="100">
        <f t="shared" si="655"/>
        <v>1</v>
      </c>
      <c r="AQ2760" s="97">
        <f t="shared" si="656"/>
        <v>0</v>
      </c>
      <c r="AR2760" s="100">
        <f t="shared" si="657"/>
        <v>1</v>
      </c>
      <c r="AS2760" s="101">
        <f t="shared" si="658"/>
        <v>1</v>
      </c>
      <c r="AT2760" s="100">
        <v>0.14409654505182889</v>
      </c>
      <c r="AU2760" s="108">
        <f t="shared" si="659"/>
        <v>0</v>
      </c>
    </row>
    <row r="2761" spans="1:47" hidden="1">
      <c r="A2761" s="21">
        <v>44927</v>
      </c>
      <c r="B2761" s="23" t="s">
        <v>13</v>
      </c>
      <c r="C2761" s="23" t="s">
        <v>2644</v>
      </c>
      <c r="D2761" s="23" t="s">
        <v>2645</v>
      </c>
      <c r="E2761" s="23">
        <v>1002050269</v>
      </c>
      <c r="F2761" s="23" t="s">
        <v>15</v>
      </c>
      <c r="G2761" s="23">
        <v>1070774</v>
      </c>
      <c r="H2761" s="37" t="s">
        <v>16</v>
      </c>
      <c r="I2761" s="4" t="s">
        <v>3512</v>
      </c>
      <c r="J2761" s="4" t="s">
        <v>3512</v>
      </c>
      <c r="K2761" s="24" t="s">
        <v>18</v>
      </c>
      <c r="L2761" s="25">
        <v>0</v>
      </c>
      <c r="M2761" s="29">
        <v>0</v>
      </c>
      <c r="N2761" s="29">
        <v>1</v>
      </c>
      <c r="O2761" s="29">
        <v>0</v>
      </c>
      <c r="P2761" s="29">
        <v>0</v>
      </c>
      <c r="Q2761" s="29">
        <v>0</v>
      </c>
      <c r="R2761" s="28">
        <v>0</v>
      </c>
      <c r="S2761" s="28">
        <v>0</v>
      </c>
      <c r="T2761" s="28">
        <v>0</v>
      </c>
      <c r="U2761" s="28">
        <v>0</v>
      </c>
      <c r="V2761" s="29">
        <v>0</v>
      </c>
      <c r="W2761" s="29">
        <v>0</v>
      </c>
      <c r="X2761" s="32">
        <f t="shared" si="645"/>
        <v>0</v>
      </c>
      <c r="Y2761" s="33">
        <f t="shared" si="646"/>
        <v>0</v>
      </c>
      <c r="Z2761" s="33">
        <f t="shared" si="647"/>
        <v>0</v>
      </c>
      <c r="AA2761" s="33">
        <f t="shared" si="648"/>
        <v>0</v>
      </c>
      <c r="AB2761" s="5">
        <v>0</v>
      </c>
      <c r="AC2761" s="6">
        <v>0.37</v>
      </c>
      <c r="AD2761" s="32">
        <v>1</v>
      </c>
      <c r="AE2761" s="67" t="str">
        <f t="shared" si="649"/>
        <v/>
      </c>
      <c r="AF2761" s="70">
        <f>IF(C2761=Sheet6!$E$3,Sheet6!$E$4,IF('January 2023'!C2761=Sheet6!$F$3,Sheet6!$F$4,IF('January 2023'!C2761=Sheet6!$G$3,Sheet6!$G$4,IF('January 2023'!C2761=Sheet6!$H$3,Sheet6!$H$4,IF('January 2023'!C2761=Sheet6!$I$3,Sheet6!$I$4,IF('January 2023'!C2761=Sheet6!$J$3,Sheet6!$J$4,IF('January 2023'!C2761=Sheet6!$K$3,Sheet6!$K$4,IF('January 2023'!C2761=Sheet6!$L$3,Sheet6!$L$4))))))))</f>
        <v>0.14409654505182889</v>
      </c>
      <c r="AG2761" s="74">
        <f t="shared" si="650"/>
        <v>0</v>
      </c>
      <c r="AH2761" s="71">
        <v>0.81910000000000005</v>
      </c>
      <c r="AI2761" s="72">
        <f t="shared" si="651"/>
        <v>0</v>
      </c>
      <c r="AJ2761" s="73">
        <f t="shared" si="652"/>
        <v>0</v>
      </c>
      <c r="AK2761" s="73">
        <v>0.51307323962548435</v>
      </c>
      <c r="AL2761" s="95">
        <f t="shared" si="653"/>
        <v>0</v>
      </c>
      <c r="AM2761" s="107">
        <v>0</v>
      </c>
      <c r="AN2761" s="98">
        <f t="shared" si="654"/>
        <v>0</v>
      </c>
      <c r="AO2761" s="99" t="e">
        <f>SUMIF([1]Sheet1!$AB:$AB,E2761,[1]Sheet1!$AA:$AA)</f>
        <v>#VALUE!</v>
      </c>
      <c r="AP2761" s="100">
        <f t="shared" si="655"/>
        <v>1</v>
      </c>
      <c r="AQ2761" s="97">
        <f t="shared" si="656"/>
        <v>0</v>
      </c>
      <c r="AR2761" s="100">
        <f t="shared" si="657"/>
        <v>0</v>
      </c>
      <c r="AS2761" s="101">
        <f t="shared" si="658"/>
        <v>1</v>
      </c>
      <c r="AT2761" s="100">
        <v>0.14409654505182889</v>
      </c>
      <c r="AU2761" s="108">
        <f t="shared" si="659"/>
        <v>0</v>
      </c>
    </row>
    <row r="2762" spans="1:47" hidden="1">
      <c r="A2762" s="21">
        <v>44927</v>
      </c>
      <c r="B2762" s="22" t="s">
        <v>13</v>
      </c>
      <c r="C2762" s="22" t="s">
        <v>2644</v>
      </c>
      <c r="D2762" s="22" t="s">
        <v>2648</v>
      </c>
      <c r="E2762" s="22">
        <v>1002050768</v>
      </c>
      <c r="F2762" s="23" t="s">
        <v>15</v>
      </c>
      <c r="G2762" s="22">
        <v>1079564</v>
      </c>
      <c r="H2762" s="36" t="s">
        <v>16</v>
      </c>
      <c r="I2762" s="4" t="s">
        <v>3512</v>
      </c>
      <c r="J2762" s="4" t="s">
        <v>3512</v>
      </c>
      <c r="K2762" s="24" t="s">
        <v>18</v>
      </c>
      <c r="L2762" s="25">
        <v>0</v>
      </c>
      <c r="M2762" s="26">
        <v>0</v>
      </c>
      <c r="N2762" s="26">
        <v>0</v>
      </c>
      <c r="O2762" s="26">
        <v>0</v>
      </c>
      <c r="P2762" s="26">
        <v>0</v>
      </c>
      <c r="Q2762" s="26">
        <v>0</v>
      </c>
      <c r="R2762" s="27">
        <v>0</v>
      </c>
      <c r="S2762" s="27">
        <v>0</v>
      </c>
      <c r="T2762" s="28">
        <v>0</v>
      </c>
      <c r="U2762" s="27">
        <v>0</v>
      </c>
      <c r="V2762" s="29">
        <v>0</v>
      </c>
      <c r="W2762" s="26">
        <v>0</v>
      </c>
      <c r="X2762" s="30">
        <f t="shared" si="645"/>
        <v>0</v>
      </c>
      <c r="Y2762" s="31">
        <f t="shared" si="646"/>
        <v>0</v>
      </c>
      <c r="Z2762" s="31">
        <f t="shared" si="647"/>
        <v>0</v>
      </c>
      <c r="AA2762" s="31">
        <f t="shared" si="648"/>
        <v>0</v>
      </c>
      <c r="AB2762" s="5">
        <v>0</v>
      </c>
      <c r="AC2762" s="6">
        <v>4279602.51</v>
      </c>
      <c r="AD2762" s="30">
        <v>1</v>
      </c>
      <c r="AE2762" s="67" t="str">
        <f t="shared" si="649"/>
        <v/>
      </c>
      <c r="AF2762" s="70">
        <f>IF(C2762=Sheet6!$E$3,Sheet6!$E$4,IF('January 2023'!C2762=Sheet6!$F$3,Sheet6!$F$4,IF('January 2023'!C2762=Sheet6!$G$3,Sheet6!$G$4,IF('January 2023'!C2762=Sheet6!$H$3,Sheet6!$H$4,IF('January 2023'!C2762=Sheet6!$I$3,Sheet6!$I$4,IF('January 2023'!C2762=Sheet6!$J$3,Sheet6!$J$4,IF('January 2023'!C2762=Sheet6!$K$3,Sheet6!$K$4,IF('January 2023'!C2762=Sheet6!$L$3,Sheet6!$L$4))))))))</f>
        <v>0.14409654505182889</v>
      </c>
      <c r="AG2762" s="74">
        <f t="shared" si="650"/>
        <v>0</v>
      </c>
      <c r="AH2762" s="71">
        <v>0.81910000000000005</v>
      </c>
      <c r="AI2762" s="72">
        <f t="shared" si="651"/>
        <v>0</v>
      </c>
      <c r="AJ2762" s="73">
        <f t="shared" si="652"/>
        <v>0</v>
      </c>
      <c r="AK2762" s="73">
        <v>0.51307323962548435</v>
      </c>
      <c r="AL2762" s="95">
        <f t="shared" si="653"/>
        <v>0</v>
      </c>
      <c r="AM2762" s="107">
        <v>0</v>
      </c>
      <c r="AN2762" s="98">
        <f t="shared" si="654"/>
        <v>0</v>
      </c>
      <c r="AO2762" s="99" t="e">
        <f>SUMIF([1]Sheet1!$AB:$AB,E2762,[1]Sheet1!$AA:$AA)</f>
        <v>#VALUE!</v>
      </c>
      <c r="AP2762" s="100">
        <f t="shared" si="655"/>
        <v>1</v>
      </c>
      <c r="AQ2762" s="97">
        <f t="shared" si="656"/>
        <v>0</v>
      </c>
      <c r="AR2762" s="100">
        <f t="shared" si="657"/>
        <v>0</v>
      </c>
      <c r="AS2762" s="101">
        <f t="shared" si="658"/>
        <v>1</v>
      </c>
      <c r="AT2762" s="100">
        <v>0.14409654505182889</v>
      </c>
      <c r="AU2762" s="108">
        <f t="shared" si="659"/>
        <v>0</v>
      </c>
    </row>
    <row r="2763" spans="1:47" hidden="1">
      <c r="A2763" s="21">
        <v>44927</v>
      </c>
      <c r="B2763" s="23" t="s">
        <v>13</v>
      </c>
      <c r="C2763" s="23" t="s">
        <v>2644</v>
      </c>
      <c r="D2763" s="23" t="s">
        <v>2647</v>
      </c>
      <c r="E2763" s="23">
        <v>1002050828</v>
      </c>
      <c r="F2763" s="23" t="s">
        <v>15</v>
      </c>
      <c r="G2763" s="23">
        <v>1070945</v>
      </c>
      <c r="H2763" s="37" t="s">
        <v>16</v>
      </c>
      <c r="I2763" s="4" t="s">
        <v>3512</v>
      </c>
      <c r="J2763" s="4" t="s">
        <v>3512</v>
      </c>
      <c r="K2763" s="24" t="s">
        <v>18</v>
      </c>
      <c r="L2763" s="25">
        <v>0</v>
      </c>
      <c r="M2763" s="29">
        <v>0</v>
      </c>
      <c r="N2763" s="29">
        <v>1</v>
      </c>
      <c r="O2763" s="29">
        <v>0</v>
      </c>
      <c r="P2763" s="29">
        <v>0</v>
      </c>
      <c r="Q2763" s="29">
        <v>0</v>
      </c>
      <c r="R2763" s="28">
        <v>0</v>
      </c>
      <c r="S2763" s="28">
        <v>0</v>
      </c>
      <c r="T2763" s="28">
        <v>0</v>
      </c>
      <c r="U2763" s="28">
        <v>0</v>
      </c>
      <c r="V2763" s="29">
        <v>0</v>
      </c>
      <c r="W2763" s="29">
        <v>0</v>
      </c>
      <c r="X2763" s="32">
        <f t="shared" si="645"/>
        <v>0</v>
      </c>
      <c r="Y2763" s="33">
        <f t="shared" si="646"/>
        <v>0</v>
      </c>
      <c r="Z2763" s="33">
        <f t="shared" si="647"/>
        <v>0</v>
      </c>
      <c r="AA2763" s="33">
        <f t="shared" si="648"/>
        <v>0</v>
      </c>
      <c r="AB2763" s="5">
        <v>0</v>
      </c>
      <c r="AC2763" s="6">
        <v>1277782.97</v>
      </c>
      <c r="AD2763" s="32">
        <v>1</v>
      </c>
      <c r="AE2763" s="67" t="str">
        <f t="shared" si="649"/>
        <v/>
      </c>
      <c r="AF2763" s="70">
        <f>IF(C2763=Sheet6!$E$3,Sheet6!$E$4,IF('January 2023'!C2763=Sheet6!$F$3,Sheet6!$F$4,IF('January 2023'!C2763=Sheet6!$G$3,Sheet6!$G$4,IF('January 2023'!C2763=Sheet6!$H$3,Sheet6!$H$4,IF('January 2023'!C2763=Sheet6!$I$3,Sheet6!$I$4,IF('January 2023'!C2763=Sheet6!$J$3,Sheet6!$J$4,IF('January 2023'!C2763=Sheet6!$K$3,Sheet6!$K$4,IF('January 2023'!C2763=Sheet6!$L$3,Sheet6!$L$4))))))))</f>
        <v>0.14409654505182889</v>
      </c>
      <c r="AG2763" s="74">
        <f t="shared" si="650"/>
        <v>0</v>
      </c>
      <c r="AH2763" s="71">
        <v>0.81910000000000005</v>
      </c>
      <c r="AI2763" s="72">
        <f t="shared" si="651"/>
        <v>0</v>
      </c>
      <c r="AJ2763" s="73">
        <f t="shared" si="652"/>
        <v>0</v>
      </c>
      <c r="AK2763" s="73">
        <v>0.51307323962548435</v>
      </c>
      <c r="AL2763" s="95">
        <f t="shared" si="653"/>
        <v>0</v>
      </c>
      <c r="AM2763" s="107">
        <v>0</v>
      </c>
      <c r="AN2763" s="98">
        <f t="shared" si="654"/>
        <v>0</v>
      </c>
      <c r="AO2763" s="99" t="e">
        <f>SUMIF([1]Sheet1!$AB:$AB,E2763,[1]Sheet1!$AA:$AA)</f>
        <v>#VALUE!</v>
      </c>
      <c r="AP2763" s="100">
        <f t="shared" si="655"/>
        <v>1</v>
      </c>
      <c r="AQ2763" s="97">
        <f t="shared" si="656"/>
        <v>0</v>
      </c>
      <c r="AR2763" s="100">
        <f t="shared" si="657"/>
        <v>0</v>
      </c>
      <c r="AS2763" s="101">
        <f t="shared" si="658"/>
        <v>1</v>
      </c>
      <c r="AT2763" s="100">
        <v>0.14409654505182889</v>
      </c>
      <c r="AU2763" s="108">
        <f t="shared" si="659"/>
        <v>0</v>
      </c>
    </row>
    <row r="2764" spans="1:47" hidden="1">
      <c r="A2764" s="21">
        <v>44927</v>
      </c>
      <c r="B2764" s="23" t="s">
        <v>13</v>
      </c>
      <c r="C2764" s="23" t="s">
        <v>2644</v>
      </c>
      <c r="D2764" s="23" t="s">
        <v>2646</v>
      </c>
      <c r="E2764" s="23">
        <v>1003257916</v>
      </c>
      <c r="F2764" s="23" t="s">
        <v>15</v>
      </c>
      <c r="G2764" s="23">
        <v>1070945</v>
      </c>
      <c r="H2764" s="37" t="s">
        <v>16</v>
      </c>
      <c r="I2764" s="4" t="s">
        <v>3512</v>
      </c>
      <c r="J2764" s="4" t="s">
        <v>3512</v>
      </c>
      <c r="K2764" s="24" t="s">
        <v>18</v>
      </c>
      <c r="L2764" s="25">
        <v>0</v>
      </c>
      <c r="M2764" s="29">
        <v>0</v>
      </c>
      <c r="N2764" s="29">
        <v>0</v>
      </c>
      <c r="O2764" s="29">
        <v>0</v>
      </c>
      <c r="P2764" s="29">
        <v>0</v>
      </c>
      <c r="Q2764" s="29">
        <v>0</v>
      </c>
      <c r="R2764" s="28">
        <v>0</v>
      </c>
      <c r="S2764" s="28">
        <v>0</v>
      </c>
      <c r="T2764" s="28">
        <v>0</v>
      </c>
      <c r="U2764" s="28">
        <v>0</v>
      </c>
      <c r="V2764" s="29">
        <v>0</v>
      </c>
      <c r="W2764" s="29">
        <v>0</v>
      </c>
      <c r="X2764" s="32">
        <f t="shared" si="645"/>
        <v>0</v>
      </c>
      <c r="Y2764" s="33">
        <f t="shared" si="646"/>
        <v>0</v>
      </c>
      <c r="Z2764" s="33">
        <f t="shared" si="647"/>
        <v>0</v>
      </c>
      <c r="AA2764" s="33">
        <f t="shared" si="648"/>
        <v>0</v>
      </c>
      <c r="AB2764" s="5">
        <v>0</v>
      </c>
      <c r="AC2764" s="6">
        <v>-9.2100000000000009</v>
      </c>
      <c r="AD2764" s="32">
        <v>1</v>
      </c>
      <c r="AE2764" s="67" t="str">
        <f t="shared" si="649"/>
        <v/>
      </c>
      <c r="AF2764" s="70">
        <f>IF(C2764=Sheet6!$E$3,Sheet6!$E$4,IF('January 2023'!C2764=Sheet6!$F$3,Sheet6!$F$4,IF('January 2023'!C2764=Sheet6!$G$3,Sheet6!$G$4,IF('January 2023'!C2764=Sheet6!$H$3,Sheet6!$H$4,IF('January 2023'!C2764=Sheet6!$I$3,Sheet6!$I$4,IF('January 2023'!C2764=Sheet6!$J$3,Sheet6!$J$4,IF('January 2023'!C2764=Sheet6!$K$3,Sheet6!$K$4,IF('January 2023'!C2764=Sheet6!$L$3,Sheet6!$L$4))))))))</f>
        <v>0.14409654505182889</v>
      </c>
      <c r="AG2764" s="74">
        <f t="shared" si="650"/>
        <v>0</v>
      </c>
      <c r="AH2764" s="71">
        <v>0.81910000000000005</v>
      </c>
      <c r="AI2764" s="72">
        <f t="shared" si="651"/>
        <v>0</v>
      </c>
      <c r="AJ2764" s="73">
        <f t="shared" si="652"/>
        <v>0</v>
      </c>
      <c r="AK2764" s="73">
        <v>0.51307323962548435</v>
      </c>
      <c r="AL2764" s="95">
        <f t="shared" si="653"/>
        <v>0</v>
      </c>
      <c r="AM2764" s="107">
        <v>0</v>
      </c>
      <c r="AN2764" s="98">
        <f t="shared" si="654"/>
        <v>0</v>
      </c>
      <c r="AO2764" s="99" t="e">
        <f>SUMIF([1]Sheet1!$AB:$AB,E2764,[1]Sheet1!$AA:$AA)</f>
        <v>#VALUE!</v>
      </c>
      <c r="AP2764" s="100">
        <f t="shared" si="655"/>
        <v>1</v>
      </c>
      <c r="AQ2764" s="97">
        <f t="shared" si="656"/>
        <v>0</v>
      </c>
      <c r="AR2764" s="100">
        <f t="shared" si="657"/>
        <v>0</v>
      </c>
      <c r="AS2764" s="101">
        <f t="shared" si="658"/>
        <v>1</v>
      </c>
      <c r="AT2764" s="100">
        <v>0.14409654505182889</v>
      </c>
      <c r="AU2764" s="108">
        <f t="shared" si="659"/>
        <v>0</v>
      </c>
    </row>
    <row r="2765" spans="1:47" hidden="1">
      <c r="A2765" s="21">
        <v>44927</v>
      </c>
      <c r="B2765" s="22" t="s">
        <v>13</v>
      </c>
      <c r="C2765" s="22" t="s">
        <v>2644</v>
      </c>
      <c r="D2765" s="22" t="s">
        <v>2660</v>
      </c>
      <c r="E2765" s="22">
        <v>1002050048</v>
      </c>
      <c r="F2765" s="23" t="s">
        <v>15</v>
      </c>
      <c r="G2765" s="22">
        <v>1070725</v>
      </c>
      <c r="H2765" s="36" t="s">
        <v>16</v>
      </c>
      <c r="I2765" s="4" t="s">
        <v>3512</v>
      </c>
      <c r="J2765" s="4" t="s">
        <v>3512</v>
      </c>
      <c r="K2765" s="24" t="s">
        <v>24</v>
      </c>
      <c r="L2765" s="25">
        <v>0</v>
      </c>
      <c r="M2765" s="26">
        <v>0</v>
      </c>
      <c r="N2765" s="26">
        <v>1</v>
      </c>
      <c r="O2765" s="26">
        <v>0</v>
      </c>
      <c r="P2765" s="26">
        <v>0</v>
      </c>
      <c r="Q2765" s="26">
        <v>0</v>
      </c>
      <c r="R2765" s="27">
        <v>0</v>
      </c>
      <c r="S2765" s="27">
        <v>0</v>
      </c>
      <c r="T2765" s="28">
        <v>0</v>
      </c>
      <c r="U2765" s="27">
        <v>0</v>
      </c>
      <c r="V2765" s="29">
        <v>0</v>
      </c>
      <c r="W2765" s="26">
        <v>0</v>
      </c>
      <c r="X2765" s="30">
        <f t="shared" si="645"/>
        <v>0</v>
      </c>
      <c r="Y2765" s="31">
        <f t="shared" si="646"/>
        <v>0</v>
      </c>
      <c r="Z2765" s="31">
        <f t="shared" si="647"/>
        <v>0</v>
      </c>
      <c r="AA2765" s="31">
        <f t="shared" si="648"/>
        <v>0</v>
      </c>
      <c r="AB2765" s="5">
        <v>0</v>
      </c>
      <c r="AC2765" s="6">
        <v>0</v>
      </c>
      <c r="AD2765" s="30">
        <v>1</v>
      </c>
      <c r="AE2765" s="67" t="str">
        <f t="shared" si="649"/>
        <v/>
      </c>
      <c r="AF2765" s="70">
        <f>IF(C2765=Sheet6!$E$3,Sheet6!$E$4,IF('January 2023'!C2765=Sheet6!$F$3,Sheet6!$F$4,IF('January 2023'!C2765=Sheet6!$G$3,Sheet6!$G$4,IF('January 2023'!C2765=Sheet6!$H$3,Sheet6!$H$4,IF('January 2023'!C2765=Sheet6!$I$3,Sheet6!$I$4,IF('January 2023'!C2765=Sheet6!$J$3,Sheet6!$J$4,IF('January 2023'!C2765=Sheet6!$K$3,Sheet6!$K$4,IF('January 2023'!C2765=Sheet6!$L$3,Sheet6!$L$4))))))))</f>
        <v>0.14409654505182889</v>
      </c>
      <c r="AG2765" s="74">
        <f t="shared" si="650"/>
        <v>0</v>
      </c>
      <c r="AH2765" s="71">
        <v>0.81910000000000005</v>
      </c>
      <c r="AI2765" s="72">
        <f t="shared" si="651"/>
        <v>0</v>
      </c>
      <c r="AJ2765" s="73">
        <f t="shared" si="652"/>
        <v>0</v>
      </c>
      <c r="AK2765" s="73">
        <v>0.51307323962548435</v>
      </c>
      <c r="AL2765" s="95">
        <f t="shared" si="653"/>
        <v>0</v>
      </c>
      <c r="AM2765" s="107">
        <v>0</v>
      </c>
      <c r="AN2765" s="98">
        <f t="shared" si="654"/>
        <v>0</v>
      </c>
      <c r="AO2765" s="99" t="e">
        <f>SUMIF([1]Sheet1!$AB:$AB,E2765,[1]Sheet1!$AA:$AA)</f>
        <v>#VALUE!</v>
      </c>
      <c r="AP2765" s="100">
        <f t="shared" si="655"/>
        <v>1</v>
      </c>
      <c r="AQ2765" s="97">
        <f t="shared" si="656"/>
        <v>0</v>
      </c>
      <c r="AR2765" s="100">
        <f t="shared" si="657"/>
        <v>0</v>
      </c>
      <c r="AS2765" s="101">
        <f t="shared" si="658"/>
        <v>1</v>
      </c>
      <c r="AT2765" s="100">
        <v>0.14409654505182889</v>
      </c>
      <c r="AU2765" s="108">
        <f t="shared" si="659"/>
        <v>0</v>
      </c>
    </row>
    <row r="2766" spans="1:47" hidden="1">
      <c r="A2766" s="21">
        <v>44927</v>
      </c>
      <c r="B2766" s="22" t="s">
        <v>13</v>
      </c>
      <c r="C2766" s="22" t="s">
        <v>2644</v>
      </c>
      <c r="D2766" s="22" t="s">
        <v>2661</v>
      </c>
      <c r="E2766" s="22">
        <v>1002050071</v>
      </c>
      <c r="F2766" s="23" t="s">
        <v>15</v>
      </c>
      <c r="G2766" s="22">
        <v>1070725</v>
      </c>
      <c r="H2766" s="36" t="s">
        <v>16</v>
      </c>
      <c r="I2766" s="4" t="s">
        <v>3512</v>
      </c>
      <c r="J2766" s="4" t="s">
        <v>3512</v>
      </c>
      <c r="K2766" s="24" t="s">
        <v>24</v>
      </c>
      <c r="L2766" s="25">
        <v>0</v>
      </c>
      <c r="M2766" s="26">
        <v>0</v>
      </c>
      <c r="N2766" s="26">
        <v>1</v>
      </c>
      <c r="O2766" s="26">
        <v>0</v>
      </c>
      <c r="P2766" s="26">
        <v>0</v>
      </c>
      <c r="Q2766" s="26">
        <v>0</v>
      </c>
      <c r="R2766" s="27">
        <v>0</v>
      </c>
      <c r="S2766" s="27">
        <v>0</v>
      </c>
      <c r="T2766" s="28">
        <v>0</v>
      </c>
      <c r="U2766" s="27">
        <v>0</v>
      </c>
      <c r="V2766" s="29">
        <v>0</v>
      </c>
      <c r="W2766" s="26">
        <v>0</v>
      </c>
      <c r="X2766" s="30">
        <f t="shared" si="645"/>
        <v>0</v>
      </c>
      <c r="Y2766" s="31">
        <f t="shared" si="646"/>
        <v>0</v>
      </c>
      <c r="Z2766" s="31">
        <f t="shared" si="647"/>
        <v>0</v>
      </c>
      <c r="AA2766" s="31">
        <f t="shared" si="648"/>
        <v>0</v>
      </c>
      <c r="AB2766" s="5">
        <v>0</v>
      </c>
      <c r="AC2766" s="6">
        <v>166287.9</v>
      </c>
      <c r="AD2766" s="30">
        <v>1</v>
      </c>
      <c r="AE2766" s="67" t="str">
        <f t="shared" si="649"/>
        <v/>
      </c>
      <c r="AF2766" s="70">
        <f>IF(C2766=Sheet6!$E$3,Sheet6!$E$4,IF('January 2023'!C2766=Sheet6!$F$3,Sheet6!$F$4,IF('January 2023'!C2766=Sheet6!$G$3,Sheet6!$G$4,IF('January 2023'!C2766=Sheet6!$H$3,Sheet6!$H$4,IF('January 2023'!C2766=Sheet6!$I$3,Sheet6!$I$4,IF('January 2023'!C2766=Sheet6!$J$3,Sheet6!$J$4,IF('January 2023'!C2766=Sheet6!$K$3,Sheet6!$K$4,IF('January 2023'!C2766=Sheet6!$L$3,Sheet6!$L$4))))))))</f>
        <v>0.14409654505182889</v>
      </c>
      <c r="AG2766" s="74">
        <f t="shared" si="650"/>
        <v>0</v>
      </c>
      <c r="AH2766" s="71">
        <v>0.81910000000000005</v>
      </c>
      <c r="AI2766" s="72">
        <f t="shared" si="651"/>
        <v>0</v>
      </c>
      <c r="AJ2766" s="73">
        <f t="shared" si="652"/>
        <v>0</v>
      </c>
      <c r="AK2766" s="73">
        <v>0.51307323962548435</v>
      </c>
      <c r="AL2766" s="95">
        <f t="shared" si="653"/>
        <v>0</v>
      </c>
      <c r="AM2766" s="107">
        <v>0</v>
      </c>
      <c r="AN2766" s="98">
        <f t="shared" si="654"/>
        <v>0</v>
      </c>
      <c r="AO2766" s="99" t="e">
        <f>SUMIF([1]Sheet1!$AB:$AB,E2766,[1]Sheet1!$AA:$AA)</f>
        <v>#VALUE!</v>
      </c>
      <c r="AP2766" s="100">
        <f t="shared" si="655"/>
        <v>1</v>
      </c>
      <c r="AQ2766" s="97">
        <f t="shared" si="656"/>
        <v>0</v>
      </c>
      <c r="AR2766" s="100">
        <f t="shared" si="657"/>
        <v>0</v>
      </c>
      <c r="AS2766" s="101">
        <f t="shared" si="658"/>
        <v>1</v>
      </c>
      <c r="AT2766" s="100">
        <v>0.14409654505182889</v>
      </c>
      <c r="AU2766" s="108">
        <f t="shared" si="659"/>
        <v>0</v>
      </c>
    </row>
    <row r="2767" spans="1:47" hidden="1">
      <c r="A2767" s="21">
        <v>44927</v>
      </c>
      <c r="B2767" s="23" t="s">
        <v>13</v>
      </c>
      <c r="C2767" s="23" t="s">
        <v>2644</v>
      </c>
      <c r="D2767" s="23" t="s">
        <v>2668</v>
      </c>
      <c r="E2767" s="23">
        <v>1002050246</v>
      </c>
      <c r="F2767" s="23" t="s">
        <v>15</v>
      </c>
      <c r="G2767" s="23">
        <v>1070945</v>
      </c>
      <c r="H2767" s="37" t="s">
        <v>16</v>
      </c>
      <c r="I2767" s="4" t="s">
        <v>3512</v>
      </c>
      <c r="J2767" s="4" t="s">
        <v>3512</v>
      </c>
      <c r="K2767" s="24" t="s">
        <v>24</v>
      </c>
      <c r="L2767" s="25">
        <v>0</v>
      </c>
      <c r="M2767" s="29">
        <v>0</v>
      </c>
      <c r="N2767" s="29">
        <v>1</v>
      </c>
      <c r="O2767" s="29">
        <v>0</v>
      </c>
      <c r="P2767" s="29">
        <v>0</v>
      </c>
      <c r="Q2767" s="29">
        <v>0</v>
      </c>
      <c r="R2767" s="28">
        <v>0</v>
      </c>
      <c r="S2767" s="28">
        <v>0</v>
      </c>
      <c r="T2767" s="28">
        <v>0</v>
      </c>
      <c r="U2767" s="28">
        <v>0</v>
      </c>
      <c r="V2767" s="29">
        <v>0</v>
      </c>
      <c r="W2767" s="29">
        <v>0</v>
      </c>
      <c r="X2767" s="32">
        <f t="shared" si="645"/>
        <v>0</v>
      </c>
      <c r="Y2767" s="33">
        <f t="shared" si="646"/>
        <v>0</v>
      </c>
      <c r="Z2767" s="33">
        <f t="shared" si="647"/>
        <v>0</v>
      </c>
      <c r="AA2767" s="33">
        <f t="shared" si="648"/>
        <v>0</v>
      </c>
      <c r="AB2767" s="5">
        <v>0</v>
      </c>
      <c r="AC2767" s="6">
        <v>1119010.31</v>
      </c>
      <c r="AD2767" s="32">
        <v>1</v>
      </c>
      <c r="AE2767" s="67" t="str">
        <f t="shared" si="649"/>
        <v/>
      </c>
      <c r="AF2767" s="70">
        <f>IF(C2767=Sheet6!$E$3,Sheet6!$E$4,IF('January 2023'!C2767=Sheet6!$F$3,Sheet6!$F$4,IF('January 2023'!C2767=Sheet6!$G$3,Sheet6!$G$4,IF('January 2023'!C2767=Sheet6!$H$3,Sheet6!$H$4,IF('January 2023'!C2767=Sheet6!$I$3,Sheet6!$I$4,IF('January 2023'!C2767=Sheet6!$J$3,Sheet6!$J$4,IF('January 2023'!C2767=Sheet6!$K$3,Sheet6!$K$4,IF('January 2023'!C2767=Sheet6!$L$3,Sheet6!$L$4))))))))</f>
        <v>0.14409654505182889</v>
      </c>
      <c r="AG2767" s="74">
        <f t="shared" si="650"/>
        <v>0</v>
      </c>
      <c r="AH2767" s="71">
        <v>0.81910000000000005</v>
      </c>
      <c r="AI2767" s="72">
        <f t="shared" si="651"/>
        <v>0</v>
      </c>
      <c r="AJ2767" s="73">
        <f t="shared" si="652"/>
        <v>0</v>
      </c>
      <c r="AK2767" s="73">
        <v>0.51307323962548435</v>
      </c>
      <c r="AL2767" s="95">
        <f t="shared" si="653"/>
        <v>0</v>
      </c>
      <c r="AM2767" s="107">
        <v>0</v>
      </c>
      <c r="AN2767" s="98">
        <f t="shared" si="654"/>
        <v>0</v>
      </c>
      <c r="AO2767" s="99" t="e">
        <f>SUMIF([1]Sheet1!$AB:$AB,E2767,[1]Sheet1!$AA:$AA)</f>
        <v>#VALUE!</v>
      </c>
      <c r="AP2767" s="100">
        <f t="shared" si="655"/>
        <v>1</v>
      </c>
      <c r="AQ2767" s="97">
        <f t="shared" si="656"/>
        <v>0</v>
      </c>
      <c r="AR2767" s="100">
        <f t="shared" si="657"/>
        <v>0</v>
      </c>
      <c r="AS2767" s="101">
        <f t="shared" si="658"/>
        <v>1</v>
      </c>
      <c r="AT2767" s="100">
        <v>0.14409654505182889</v>
      </c>
      <c r="AU2767" s="108">
        <f t="shared" si="659"/>
        <v>0</v>
      </c>
    </row>
    <row r="2768" spans="1:47" hidden="1">
      <c r="A2768" s="21">
        <v>44927</v>
      </c>
      <c r="B2768" s="22" t="s">
        <v>13</v>
      </c>
      <c r="C2768" s="22" t="s">
        <v>2644</v>
      </c>
      <c r="D2768" s="22" t="s">
        <v>2665</v>
      </c>
      <c r="E2768" s="22">
        <v>1002050341</v>
      </c>
      <c r="F2768" s="23" t="s">
        <v>15</v>
      </c>
      <c r="G2768" s="22">
        <v>1070945</v>
      </c>
      <c r="H2768" s="36" t="s">
        <v>16</v>
      </c>
      <c r="I2768" s="4" t="s">
        <v>3512</v>
      </c>
      <c r="J2768" s="4" t="s">
        <v>3512</v>
      </c>
      <c r="K2768" s="24" t="s">
        <v>24</v>
      </c>
      <c r="L2768" s="25">
        <v>0</v>
      </c>
      <c r="M2768" s="26">
        <v>0</v>
      </c>
      <c r="N2768" s="26">
        <v>0</v>
      </c>
      <c r="O2768" s="26">
        <v>0</v>
      </c>
      <c r="P2768" s="26">
        <v>0</v>
      </c>
      <c r="Q2768" s="26">
        <v>0</v>
      </c>
      <c r="R2768" s="27">
        <v>0</v>
      </c>
      <c r="S2768" s="27">
        <v>0</v>
      </c>
      <c r="T2768" s="28">
        <v>0</v>
      </c>
      <c r="U2768" s="27">
        <v>0</v>
      </c>
      <c r="V2768" s="29">
        <v>0</v>
      </c>
      <c r="W2768" s="26">
        <v>0</v>
      </c>
      <c r="X2768" s="30">
        <f t="shared" si="645"/>
        <v>0</v>
      </c>
      <c r="Y2768" s="31">
        <f t="shared" si="646"/>
        <v>0</v>
      </c>
      <c r="Z2768" s="31">
        <f t="shared" si="647"/>
        <v>0</v>
      </c>
      <c r="AA2768" s="31">
        <f t="shared" si="648"/>
        <v>0</v>
      </c>
      <c r="AB2768" s="5">
        <v>0</v>
      </c>
      <c r="AC2768" s="6">
        <v>265551981.31999999</v>
      </c>
      <c r="AD2768" s="30">
        <v>1</v>
      </c>
      <c r="AE2768" s="67" t="str">
        <f t="shared" si="649"/>
        <v/>
      </c>
      <c r="AF2768" s="70">
        <f>IF(C2768=Sheet6!$E$3,Sheet6!$E$4,IF('January 2023'!C2768=Sheet6!$F$3,Sheet6!$F$4,IF('January 2023'!C2768=Sheet6!$G$3,Sheet6!$G$4,IF('January 2023'!C2768=Sheet6!$H$3,Sheet6!$H$4,IF('January 2023'!C2768=Sheet6!$I$3,Sheet6!$I$4,IF('January 2023'!C2768=Sheet6!$J$3,Sheet6!$J$4,IF('January 2023'!C2768=Sheet6!$K$3,Sheet6!$K$4,IF('January 2023'!C2768=Sheet6!$L$3,Sheet6!$L$4))))))))</f>
        <v>0.14409654505182889</v>
      </c>
      <c r="AG2768" s="74">
        <f t="shared" si="650"/>
        <v>0</v>
      </c>
      <c r="AH2768" s="71">
        <v>0.81910000000000005</v>
      </c>
      <c r="AI2768" s="72">
        <f t="shared" si="651"/>
        <v>0</v>
      </c>
      <c r="AJ2768" s="73">
        <f t="shared" si="652"/>
        <v>0</v>
      </c>
      <c r="AK2768" s="73">
        <v>0.51307323962548435</v>
      </c>
      <c r="AL2768" s="95">
        <f t="shared" si="653"/>
        <v>0</v>
      </c>
      <c r="AM2768" s="107">
        <v>0</v>
      </c>
      <c r="AN2768" s="98">
        <f t="shared" si="654"/>
        <v>0</v>
      </c>
      <c r="AO2768" s="99" t="e">
        <f>SUMIF([1]Sheet1!$AB:$AB,E2768,[1]Sheet1!$AA:$AA)</f>
        <v>#VALUE!</v>
      </c>
      <c r="AP2768" s="100">
        <f t="shared" si="655"/>
        <v>1</v>
      </c>
      <c r="AQ2768" s="97">
        <f t="shared" si="656"/>
        <v>0</v>
      </c>
      <c r="AR2768" s="100">
        <f t="shared" si="657"/>
        <v>0</v>
      </c>
      <c r="AS2768" s="101">
        <f t="shared" si="658"/>
        <v>1</v>
      </c>
      <c r="AT2768" s="100">
        <v>0.14409654505182889</v>
      </c>
      <c r="AU2768" s="108">
        <f t="shared" si="659"/>
        <v>0</v>
      </c>
    </row>
    <row r="2769" spans="1:47" hidden="1">
      <c r="A2769" s="21">
        <v>44927</v>
      </c>
      <c r="B2769" s="23" t="s">
        <v>13</v>
      </c>
      <c r="C2769" s="23" t="s">
        <v>2644</v>
      </c>
      <c r="D2769" s="23" t="s">
        <v>2662</v>
      </c>
      <c r="E2769" s="23">
        <v>1002050439</v>
      </c>
      <c r="F2769" s="23" t="s">
        <v>15</v>
      </c>
      <c r="G2769" s="23">
        <v>1070725</v>
      </c>
      <c r="H2769" s="37" t="s">
        <v>16</v>
      </c>
      <c r="I2769" s="4" t="s">
        <v>3512</v>
      </c>
      <c r="J2769" s="4" t="s">
        <v>3512</v>
      </c>
      <c r="K2769" s="24" t="s">
        <v>24</v>
      </c>
      <c r="L2769" s="25">
        <v>0</v>
      </c>
      <c r="M2769" s="29">
        <v>0</v>
      </c>
      <c r="N2769" s="29">
        <v>1</v>
      </c>
      <c r="O2769" s="29">
        <v>0</v>
      </c>
      <c r="P2769" s="29">
        <v>0</v>
      </c>
      <c r="Q2769" s="29">
        <v>0</v>
      </c>
      <c r="R2769" s="28">
        <v>0</v>
      </c>
      <c r="S2769" s="28">
        <v>0</v>
      </c>
      <c r="T2769" s="28">
        <v>0</v>
      </c>
      <c r="U2769" s="28">
        <v>0</v>
      </c>
      <c r="V2769" s="29">
        <v>0</v>
      </c>
      <c r="W2769" s="29">
        <v>0</v>
      </c>
      <c r="X2769" s="32">
        <f t="shared" si="645"/>
        <v>0</v>
      </c>
      <c r="Y2769" s="33">
        <f t="shared" si="646"/>
        <v>0</v>
      </c>
      <c r="Z2769" s="33">
        <f t="shared" si="647"/>
        <v>0</v>
      </c>
      <c r="AA2769" s="33">
        <f t="shared" si="648"/>
        <v>0</v>
      </c>
      <c r="AB2769" s="5">
        <v>0</v>
      </c>
      <c r="AC2769" s="6">
        <v>244870.7</v>
      </c>
      <c r="AD2769" s="32">
        <v>1</v>
      </c>
      <c r="AE2769" s="67" t="str">
        <f t="shared" si="649"/>
        <v/>
      </c>
      <c r="AF2769" s="70">
        <f>IF(C2769=Sheet6!$E$3,Sheet6!$E$4,IF('January 2023'!C2769=Sheet6!$F$3,Sheet6!$F$4,IF('January 2023'!C2769=Sheet6!$G$3,Sheet6!$G$4,IF('January 2023'!C2769=Sheet6!$H$3,Sheet6!$H$4,IF('January 2023'!C2769=Sheet6!$I$3,Sheet6!$I$4,IF('January 2023'!C2769=Sheet6!$J$3,Sheet6!$J$4,IF('January 2023'!C2769=Sheet6!$K$3,Sheet6!$K$4,IF('January 2023'!C2769=Sheet6!$L$3,Sheet6!$L$4))))))))</f>
        <v>0.14409654505182889</v>
      </c>
      <c r="AG2769" s="74">
        <f t="shared" si="650"/>
        <v>0</v>
      </c>
      <c r="AH2769" s="71">
        <v>0.81910000000000005</v>
      </c>
      <c r="AI2769" s="72">
        <f t="shared" si="651"/>
        <v>0</v>
      </c>
      <c r="AJ2769" s="73">
        <f t="shared" si="652"/>
        <v>0</v>
      </c>
      <c r="AK2769" s="73">
        <v>0.51307323962548435</v>
      </c>
      <c r="AL2769" s="95">
        <f t="shared" si="653"/>
        <v>0</v>
      </c>
      <c r="AM2769" s="107">
        <v>0</v>
      </c>
      <c r="AN2769" s="98">
        <f t="shared" si="654"/>
        <v>0</v>
      </c>
      <c r="AO2769" s="99" t="e">
        <f>SUMIF([1]Sheet1!$AB:$AB,E2769,[1]Sheet1!$AA:$AA)</f>
        <v>#VALUE!</v>
      </c>
      <c r="AP2769" s="100">
        <f t="shared" si="655"/>
        <v>1</v>
      </c>
      <c r="AQ2769" s="97">
        <f t="shared" si="656"/>
        <v>0</v>
      </c>
      <c r="AR2769" s="100">
        <f t="shared" si="657"/>
        <v>0</v>
      </c>
      <c r="AS2769" s="101">
        <f t="shared" si="658"/>
        <v>1</v>
      </c>
      <c r="AT2769" s="100">
        <v>0.14409654505182889</v>
      </c>
      <c r="AU2769" s="108">
        <f t="shared" si="659"/>
        <v>0</v>
      </c>
    </row>
    <row r="2770" spans="1:47" hidden="1">
      <c r="A2770" s="21">
        <v>44927</v>
      </c>
      <c r="B2770" s="23" t="s">
        <v>13</v>
      </c>
      <c r="C2770" s="23" t="s">
        <v>2644</v>
      </c>
      <c r="D2770" s="23" t="s">
        <v>2666</v>
      </c>
      <c r="E2770" s="23">
        <v>1002050440</v>
      </c>
      <c r="F2770" s="23" t="s">
        <v>15</v>
      </c>
      <c r="G2770" s="23">
        <v>1070945</v>
      </c>
      <c r="H2770" s="37" t="s">
        <v>16</v>
      </c>
      <c r="I2770" s="4" t="s">
        <v>3512</v>
      </c>
      <c r="J2770" s="4" t="s">
        <v>3512</v>
      </c>
      <c r="K2770" s="24" t="s">
        <v>24</v>
      </c>
      <c r="L2770" s="25">
        <v>0</v>
      </c>
      <c r="M2770" s="29">
        <v>0</v>
      </c>
      <c r="N2770" s="29">
        <v>1</v>
      </c>
      <c r="O2770" s="29">
        <v>0</v>
      </c>
      <c r="P2770" s="29">
        <v>0</v>
      </c>
      <c r="Q2770" s="29">
        <v>0</v>
      </c>
      <c r="R2770" s="28">
        <v>0</v>
      </c>
      <c r="S2770" s="28">
        <v>0</v>
      </c>
      <c r="T2770" s="28">
        <v>0</v>
      </c>
      <c r="U2770" s="28">
        <v>0</v>
      </c>
      <c r="V2770" s="29">
        <v>0</v>
      </c>
      <c r="W2770" s="29">
        <v>0</v>
      </c>
      <c r="X2770" s="32">
        <f t="shared" si="645"/>
        <v>0</v>
      </c>
      <c r="Y2770" s="33">
        <f t="shared" si="646"/>
        <v>0</v>
      </c>
      <c r="Z2770" s="33">
        <f t="shared" si="647"/>
        <v>0</v>
      </c>
      <c r="AA2770" s="33">
        <f t="shared" si="648"/>
        <v>0</v>
      </c>
      <c r="AB2770" s="5">
        <v>0</v>
      </c>
      <c r="AC2770" s="6">
        <v>31239.29</v>
      </c>
      <c r="AD2770" s="32">
        <v>1</v>
      </c>
      <c r="AE2770" s="67" t="str">
        <f t="shared" si="649"/>
        <v/>
      </c>
      <c r="AF2770" s="70">
        <f>IF(C2770=Sheet6!$E$3,Sheet6!$E$4,IF('January 2023'!C2770=Sheet6!$F$3,Sheet6!$F$4,IF('January 2023'!C2770=Sheet6!$G$3,Sheet6!$G$4,IF('January 2023'!C2770=Sheet6!$H$3,Sheet6!$H$4,IF('January 2023'!C2770=Sheet6!$I$3,Sheet6!$I$4,IF('January 2023'!C2770=Sheet6!$J$3,Sheet6!$J$4,IF('January 2023'!C2770=Sheet6!$K$3,Sheet6!$K$4,IF('January 2023'!C2770=Sheet6!$L$3,Sheet6!$L$4))))))))</f>
        <v>0.14409654505182889</v>
      </c>
      <c r="AG2770" s="74">
        <f t="shared" si="650"/>
        <v>0</v>
      </c>
      <c r="AH2770" s="71">
        <v>0.81910000000000005</v>
      </c>
      <c r="AI2770" s="72">
        <f t="shared" si="651"/>
        <v>0</v>
      </c>
      <c r="AJ2770" s="73">
        <f t="shared" si="652"/>
        <v>0</v>
      </c>
      <c r="AK2770" s="73">
        <v>0.51307323962548435</v>
      </c>
      <c r="AL2770" s="95">
        <f t="shared" si="653"/>
        <v>0</v>
      </c>
      <c r="AM2770" s="107">
        <v>0</v>
      </c>
      <c r="AN2770" s="98">
        <f t="shared" si="654"/>
        <v>0</v>
      </c>
      <c r="AO2770" s="99" t="e">
        <f>SUMIF([1]Sheet1!$AB:$AB,E2770,[1]Sheet1!$AA:$AA)</f>
        <v>#VALUE!</v>
      </c>
      <c r="AP2770" s="100">
        <f t="shared" si="655"/>
        <v>1</v>
      </c>
      <c r="AQ2770" s="97">
        <f t="shared" si="656"/>
        <v>0</v>
      </c>
      <c r="AR2770" s="100">
        <f t="shared" si="657"/>
        <v>0</v>
      </c>
      <c r="AS2770" s="101">
        <f t="shared" si="658"/>
        <v>1</v>
      </c>
      <c r="AT2770" s="100">
        <v>0.14409654505182889</v>
      </c>
      <c r="AU2770" s="108">
        <f t="shared" si="659"/>
        <v>0</v>
      </c>
    </row>
    <row r="2771" spans="1:47" hidden="1">
      <c r="A2771" s="21">
        <v>44927</v>
      </c>
      <c r="B2771" s="22" t="s">
        <v>13</v>
      </c>
      <c r="C2771" s="22" t="s">
        <v>2644</v>
      </c>
      <c r="D2771" s="22" t="s">
        <v>2664</v>
      </c>
      <c r="E2771" s="22">
        <v>1002050487</v>
      </c>
      <c r="F2771" s="23" t="s">
        <v>15</v>
      </c>
      <c r="G2771" s="22">
        <v>1070774</v>
      </c>
      <c r="H2771" s="36" t="s">
        <v>16</v>
      </c>
      <c r="I2771" s="4" t="s">
        <v>3512</v>
      </c>
      <c r="J2771" s="4" t="s">
        <v>3512</v>
      </c>
      <c r="K2771" s="24" t="s">
        <v>24</v>
      </c>
      <c r="L2771" s="25">
        <v>0</v>
      </c>
      <c r="M2771" s="26">
        <v>0</v>
      </c>
      <c r="N2771" s="26">
        <v>0</v>
      </c>
      <c r="O2771" s="26">
        <v>0</v>
      </c>
      <c r="P2771" s="26">
        <v>0</v>
      </c>
      <c r="Q2771" s="26">
        <v>0</v>
      </c>
      <c r="R2771" s="27">
        <v>0</v>
      </c>
      <c r="S2771" s="27">
        <v>0</v>
      </c>
      <c r="T2771" s="28">
        <v>0</v>
      </c>
      <c r="U2771" s="27">
        <v>0</v>
      </c>
      <c r="V2771" s="29">
        <v>0</v>
      </c>
      <c r="W2771" s="26">
        <v>0</v>
      </c>
      <c r="X2771" s="30">
        <f t="shared" si="645"/>
        <v>0</v>
      </c>
      <c r="Y2771" s="31">
        <f t="shared" si="646"/>
        <v>0</v>
      </c>
      <c r="Z2771" s="31">
        <f t="shared" si="647"/>
        <v>0</v>
      </c>
      <c r="AA2771" s="31">
        <f t="shared" si="648"/>
        <v>0</v>
      </c>
      <c r="AB2771" s="5">
        <v>0</v>
      </c>
      <c r="AC2771" s="6">
        <v>1546688</v>
      </c>
      <c r="AD2771" s="30">
        <v>1</v>
      </c>
      <c r="AE2771" s="67" t="str">
        <f t="shared" si="649"/>
        <v/>
      </c>
      <c r="AF2771" s="70">
        <f>IF(C2771=Sheet6!$E$3,Sheet6!$E$4,IF('January 2023'!C2771=Sheet6!$F$3,Sheet6!$F$4,IF('January 2023'!C2771=Sheet6!$G$3,Sheet6!$G$4,IF('January 2023'!C2771=Sheet6!$H$3,Sheet6!$H$4,IF('January 2023'!C2771=Sheet6!$I$3,Sheet6!$I$4,IF('January 2023'!C2771=Sheet6!$J$3,Sheet6!$J$4,IF('January 2023'!C2771=Sheet6!$K$3,Sheet6!$K$4,IF('January 2023'!C2771=Sheet6!$L$3,Sheet6!$L$4))))))))</f>
        <v>0.14409654505182889</v>
      </c>
      <c r="AG2771" s="74">
        <f t="shared" si="650"/>
        <v>0</v>
      </c>
      <c r="AH2771" s="71">
        <v>0.81910000000000005</v>
      </c>
      <c r="AI2771" s="72">
        <f t="shared" si="651"/>
        <v>0</v>
      </c>
      <c r="AJ2771" s="73">
        <f t="shared" si="652"/>
        <v>0</v>
      </c>
      <c r="AK2771" s="73">
        <v>0.51307323962548435</v>
      </c>
      <c r="AL2771" s="95">
        <f t="shared" si="653"/>
        <v>0</v>
      </c>
      <c r="AM2771" s="107">
        <v>0</v>
      </c>
      <c r="AN2771" s="98">
        <f t="shared" si="654"/>
        <v>0</v>
      </c>
      <c r="AO2771" s="99" t="e">
        <f>SUMIF([1]Sheet1!$AB:$AB,E2771,[1]Sheet1!$AA:$AA)</f>
        <v>#VALUE!</v>
      </c>
      <c r="AP2771" s="100">
        <f t="shared" si="655"/>
        <v>1</v>
      </c>
      <c r="AQ2771" s="97">
        <f t="shared" si="656"/>
        <v>0</v>
      </c>
      <c r="AR2771" s="100">
        <f t="shared" si="657"/>
        <v>0</v>
      </c>
      <c r="AS2771" s="101">
        <f t="shared" si="658"/>
        <v>1</v>
      </c>
      <c r="AT2771" s="100">
        <v>0.14409654505182889</v>
      </c>
      <c r="AU2771" s="108">
        <f t="shared" si="659"/>
        <v>0</v>
      </c>
    </row>
    <row r="2772" spans="1:47" hidden="1">
      <c r="A2772" s="21">
        <v>44927</v>
      </c>
      <c r="B2772" s="22" t="s">
        <v>13</v>
      </c>
      <c r="C2772" s="22" t="s">
        <v>2644</v>
      </c>
      <c r="D2772" s="22" t="s">
        <v>3175</v>
      </c>
      <c r="E2772" s="22">
        <v>1002050559</v>
      </c>
      <c r="F2772" s="23" t="s">
        <v>15</v>
      </c>
      <c r="G2772" s="22">
        <v>1079564</v>
      </c>
      <c r="H2772" s="36" t="s">
        <v>16</v>
      </c>
      <c r="I2772" s="4" t="s">
        <v>3512</v>
      </c>
      <c r="J2772" s="4" t="s">
        <v>3512</v>
      </c>
      <c r="K2772" s="24" t="s">
        <v>24</v>
      </c>
      <c r="L2772" s="25">
        <v>0</v>
      </c>
      <c r="M2772" s="26">
        <v>0</v>
      </c>
      <c r="N2772" s="26">
        <v>1</v>
      </c>
      <c r="O2772" s="26">
        <v>0</v>
      </c>
      <c r="P2772" s="26">
        <v>0</v>
      </c>
      <c r="Q2772" s="26">
        <v>0</v>
      </c>
      <c r="R2772" s="27">
        <v>0</v>
      </c>
      <c r="S2772" s="27">
        <v>0</v>
      </c>
      <c r="T2772" s="28">
        <v>0</v>
      </c>
      <c r="U2772" s="27">
        <v>0</v>
      </c>
      <c r="V2772" s="29">
        <v>0</v>
      </c>
      <c r="W2772" s="26">
        <v>0</v>
      </c>
      <c r="X2772" s="30">
        <f t="shared" si="645"/>
        <v>0</v>
      </c>
      <c r="Y2772" s="31">
        <f t="shared" si="646"/>
        <v>0</v>
      </c>
      <c r="Z2772" s="31">
        <f t="shared" si="647"/>
        <v>0</v>
      </c>
      <c r="AA2772" s="31">
        <f t="shared" si="648"/>
        <v>0</v>
      </c>
      <c r="AB2772" s="5">
        <v>0</v>
      </c>
      <c r="AC2772" s="6">
        <v>718945.88</v>
      </c>
      <c r="AD2772" s="30">
        <v>1</v>
      </c>
      <c r="AE2772" s="67" t="str">
        <f t="shared" si="649"/>
        <v/>
      </c>
      <c r="AF2772" s="70">
        <f>IF(C2772=Sheet6!$E$3,Sheet6!$E$4,IF('January 2023'!C2772=Sheet6!$F$3,Sheet6!$F$4,IF('January 2023'!C2772=Sheet6!$G$3,Sheet6!$G$4,IF('January 2023'!C2772=Sheet6!$H$3,Sheet6!$H$4,IF('January 2023'!C2772=Sheet6!$I$3,Sheet6!$I$4,IF('January 2023'!C2772=Sheet6!$J$3,Sheet6!$J$4,IF('January 2023'!C2772=Sheet6!$K$3,Sheet6!$K$4,IF('January 2023'!C2772=Sheet6!$L$3,Sheet6!$L$4))))))))</f>
        <v>0.14409654505182889</v>
      </c>
      <c r="AG2772" s="74">
        <f t="shared" si="650"/>
        <v>0</v>
      </c>
      <c r="AH2772" s="71">
        <v>0.81910000000000005</v>
      </c>
      <c r="AI2772" s="72">
        <f t="shared" si="651"/>
        <v>0</v>
      </c>
      <c r="AJ2772" s="73">
        <f t="shared" si="652"/>
        <v>0</v>
      </c>
      <c r="AK2772" s="73">
        <v>0.51307323962548435</v>
      </c>
      <c r="AL2772" s="95">
        <f t="shared" si="653"/>
        <v>0</v>
      </c>
      <c r="AM2772" s="107">
        <v>0</v>
      </c>
      <c r="AN2772" s="98">
        <f t="shared" si="654"/>
        <v>0</v>
      </c>
      <c r="AO2772" s="99" t="e">
        <f>SUMIF([1]Sheet1!$AB:$AB,E2772,[1]Sheet1!$AA:$AA)</f>
        <v>#VALUE!</v>
      </c>
      <c r="AP2772" s="100">
        <f t="shared" si="655"/>
        <v>1</v>
      </c>
      <c r="AQ2772" s="97">
        <f t="shared" si="656"/>
        <v>0</v>
      </c>
      <c r="AR2772" s="100">
        <f t="shared" si="657"/>
        <v>0</v>
      </c>
      <c r="AS2772" s="101">
        <f t="shared" si="658"/>
        <v>1</v>
      </c>
      <c r="AT2772" s="100">
        <v>0.14409654505182889</v>
      </c>
      <c r="AU2772" s="108">
        <f t="shared" si="659"/>
        <v>0</v>
      </c>
    </row>
    <row r="2773" spans="1:47" hidden="1">
      <c r="A2773" s="21">
        <v>44927</v>
      </c>
      <c r="B2773" s="23" t="s">
        <v>13</v>
      </c>
      <c r="C2773" s="23" t="s">
        <v>2644</v>
      </c>
      <c r="D2773" s="23" t="s">
        <v>2689</v>
      </c>
      <c r="E2773" s="23">
        <v>1002049545</v>
      </c>
      <c r="F2773" s="23" t="s">
        <v>15</v>
      </c>
      <c r="G2773" s="23">
        <v>1070733</v>
      </c>
      <c r="H2773" s="37" t="s">
        <v>16</v>
      </c>
      <c r="I2773" s="4" t="s">
        <v>3512</v>
      </c>
      <c r="J2773" s="4" t="s">
        <v>3512</v>
      </c>
      <c r="K2773" s="24">
        <v>601210</v>
      </c>
      <c r="L2773" s="24">
        <v>601210</v>
      </c>
      <c r="M2773" s="29">
        <v>1</v>
      </c>
      <c r="N2773" s="29">
        <v>1</v>
      </c>
      <c r="O2773" s="29">
        <v>0</v>
      </c>
      <c r="P2773" s="29">
        <v>601210</v>
      </c>
      <c r="Q2773" s="29">
        <v>0</v>
      </c>
      <c r="R2773" s="28">
        <v>43961585.5</v>
      </c>
      <c r="S2773" s="28">
        <v>0</v>
      </c>
      <c r="T2773" s="28">
        <v>43961585.5</v>
      </c>
      <c r="U2773" s="28">
        <v>0</v>
      </c>
      <c r="V2773" s="29">
        <v>1</v>
      </c>
      <c r="W2773" s="29">
        <v>0</v>
      </c>
      <c r="X2773" s="32">
        <f t="shared" si="645"/>
        <v>1</v>
      </c>
      <c r="Y2773" s="33">
        <f t="shared" si="646"/>
        <v>601210</v>
      </c>
      <c r="Z2773" s="33">
        <f t="shared" si="647"/>
        <v>43961585.5</v>
      </c>
      <c r="AA2773" s="33">
        <f t="shared" si="648"/>
        <v>43961585.5</v>
      </c>
      <c r="AB2773" s="5">
        <v>1</v>
      </c>
      <c r="AC2773" s="6">
        <v>97860217.599999994</v>
      </c>
      <c r="AD2773" s="32">
        <v>0</v>
      </c>
      <c r="AE2773" s="67">
        <f t="shared" si="649"/>
        <v>1</v>
      </c>
      <c r="AF2773" s="70">
        <f>IF(C2773=Sheet6!$E$3,Sheet6!$E$4,IF('January 2023'!C2773=Sheet6!$F$3,Sheet6!$F$4,IF('January 2023'!C2773=Sheet6!$G$3,Sheet6!$G$4,IF('January 2023'!C2773=Sheet6!$H$3,Sheet6!$H$4,IF('January 2023'!C2773=Sheet6!$I$3,Sheet6!$I$4,IF('January 2023'!C2773=Sheet6!$J$3,Sheet6!$J$4,IF('January 2023'!C2773=Sheet6!$K$3,Sheet6!$K$4,IF('January 2023'!C2773=Sheet6!$L$3,Sheet6!$L$4))))))))</f>
        <v>0.14409654505182889</v>
      </c>
      <c r="AG2773" s="74">
        <f t="shared" si="650"/>
        <v>1</v>
      </c>
      <c r="AH2773" s="71">
        <v>0.81910000000000005</v>
      </c>
      <c r="AI2773" s="72">
        <f t="shared" si="651"/>
        <v>1</v>
      </c>
      <c r="AJ2773" s="73">
        <f t="shared" si="652"/>
        <v>1</v>
      </c>
      <c r="AK2773" s="73">
        <v>0.51307323962548435</v>
      </c>
      <c r="AL2773" s="95">
        <f t="shared" si="653"/>
        <v>1</v>
      </c>
      <c r="AM2773" s="107">
        <v>0</v>
      </c>
      <c r="AN2773" s="98">
        <f t="shared" si="654"/>
        <v>0</v>
      </c>
      <c r="AO2773" s="99" t="e">
        <f>SUMIF([1]Sheet1!$AB:$AB,E2773,[1]Sheet1!$AA:$AA)</f>
        <v>#VALUE!</v>
      </c>
      <c r="AP2773" s="100">
        <f t="shared" si="655"/>
        <v>1</v>
      </c>
      <c r="AQ2773" s="97">
        <f t="shared" si="656"/>
        <v>0</v>
      </c>
      <c r="AR2773" s="100">
        <f t="shared" si="657"/>
        <v>1</v>
      </c>
      <c r="AS2773" s="101">
        <f t="shared" si="658"/>
        <v>0</v>
      </c>
      <c r="AT2773" s="100">
        <v>0.14409654505182889</v>
      </c>
      <c r="AU2773" s="108">
        <f t="shared" si="659"/>
        <v>1</v>
      </c>
    </row>
    <row r="2774" spans="1:47" hidden="1">
      <c r="A2774" s="21">
        <v>44927</v>
      </c>
      <c r="B2774" s="22" t="s">
        <v>13</v>
      </c>
      <c r="C2774" s="22" t="s">
        <v>2644</v>
      </c>
      <c r="D2774" s="22" t="s">
        <v>2701</v>
      </c>
      <c r="E2774" s="22">
        <v>1002049580</v>
      </c>
      <c r="F2774" s="23" t="s">
        <v>15</v>
      </c>
      <c r="G2774" s="22">
        <v>1070729</v>
      </c>
      <c r="H2774" s="36" t="s">
        <v>16</v>
      </c>
      <c r="I2774" s="4" t="s">
        <v>3512</v>
      </c>
      <c r="J2774" s="4" t="s">
        <v>3512</v>
      </c>
      <c r="K2774" s="24">
        <v>215000</v>
      </c>
      <c r="L2774" s="25">
        <v>215000</v>
      </c>
      <c r="M2774" s="26">
        <v>1</v>
      </c>
      <c r="N2774" s="26">
        <v>1</v>
      </c>
      <c r="O2774" s="26">
        <v>0</v>
      </c>
      <c r="P2774" s="26">
        <v>215000</v>
      </c>
      <c r="Q2774" s="26">
        <v>0</v>
      </c>
      <c r="R2774" s="27">
        <v>15721197.060000001</v>
      </c>
      <c r="S2774" s="27">
        <v>0</v>
      </c>
      <c r="T2774" s="28">
        <v>15721197.060000001</v>
      </c>
      <c r="U2774" s="27">
        <v>0</v>
      </c>
      <c r="V2774" s="29">
        <v>1</v>
      </c>
      <c r="W2774" s="26">
        <v>0</v>
      </c>
      <c r="X2774" s="30">
        <f t="shared" si="645"/>
        <v>1</v>
      </c>
      <c r="Y2774" s="31">
        <f t="shared" si="646"/>
        <v>215000</v>
      </c>
      <c r="Z2774" s="31">
        <f t="shared" si="647"/>
        <v>15721197.060000001</v>
      </c>
      <c r="AA2774" s="31">
        <f t="shared" si="648"/>
        <v>15721197.060000001</v>
      </c>
      <c r="AB2774" s="5">
        <v>1</v>
      </c>
      <c r="AC2774" s="6">
        <v>9611156.6099999994</v>
      </c>
      <c r="AD2774" s="30">
        <v>0</v>
      </c>
      <c r="AE2774" s="67">
        <f t="shared" si="649"/>
        <v>1</v>
      </c>
      <c r="AF2774" s="70">
        <f>IF(C2774=Sheet6!$E$3,Sheet6!$E$4,IF('January 2023'!C2774=Sheet6!$F$3,Sheet6!$F$4,IF('January 2023'!C2774=Sheet6!$G$3,Sheet6!$G$4,IF('January 2023'!C2774=Sheet6!$H$3,Sheet6!$H$4,IF('January 2023'!C2774=Sheet6!$I$3,Sheet6!$I$4,IF('January 2023'!C2774=Sheet6!$J$3,Sheet6!$J$4,IF('January 2023'!C2774=Sheet6!$K$3,Sheet6!$K$4,IF('January 2023'!C2774=Sheet6!$L$3,Sheet6!$L$4))))))))</f>
        <v>0.14409654505182889</v>
      </c>
      <c r="AG2774" s="74">
        <f t="shared" si="650"/>
        <v>1</v>
      </c>
      <c r="AH2774" s="71">
        <v>0.81910000000000005</v>
      </c>
      <c r="AI2774" s="72">
        <f t="shared" si="651"/>
        <v>1</v>
      </c>
      <c r="AJ2774" s="73">
        <f t="shared" si="652"/>
        <v>1</v>
      </c>
      <c r="AK2774" s="73">
        <v>0.51307323962548435</v>
      </c>
      <c r="AL2774" s="95">
        <f t="shared" si="653"/>
        <v>1</v>
      </c>
      <c r="AM2774" s="107">
        <v>0</v>
      </c>
      <c r="AN2774" s="98">
        <f t="shared" si="654"/>
        <v>0</v>
      </c>
      <c r="AO2774" s="99" t="e">
        <f>SUMIF([1]Sheet1!$AB:$AB,E2774,[1]Sheet1!$AA:$AA)</f>
        <v>#VALUE!</v>
      </c>
      <c r="AP2774" s="100">
        <f t="shared" si="655"/>
        <v>1</v>
      </c>
      <c r="AQ2774" s="97">
        <f t="shared" si="656"/>
        <v>0</v>
      </c>
      <c r="AR2774" s="100">
        <f t="shared" si="657"/>
        <v>1</v>
      </c>
      <c r="AS2774" s="101">
        <f t="shared" si="658"/>
        <v>0</v>
      </c>
      <c r="AT2774" s="100">
        <v>0.14409654505182889</v>
      </c>
      <c r="AU2774" s="108">
        <f t="shared" si="659"/>
        <v>1</v>
      </c>
    </row>
    <row r="2775" spans="1:47" hidden="1">
      <c r="A2775" s="21">
        <v>44927</v>
      </c>
      <c r="B2775" s="23" t="s">
        <v>13</v>
      </c>
      <c r="C2775" s="23" t="s">
        <v>2644</v>
      </c>
      <c r="D2775" s="23" t="s">
        <v>2699</v>
      </c>
      <c r="E2775" s="23">
        <v>1002049645</v>
      </c>
      <c r="F2775" s="23" t="s">
        <v>15</v>
      </c>
      <c r="G2775" s="23">
        <v>1070733</v>
      </c>
      <c r="H2775" s="37" t="s">
        <v>16</v>
      </c>
      <c r="I2775" s="4" t="s">
        <v>3512</v>
      </c>
      <c r="J2775" s="4" t="s">
        <v>3512</v>
      </c>
      <c r="K2775" s="24">
        <v>163101.33333333302</v>
      </c>
      <c r="L2775" s="24">
        <v>163101.33333333302</v>
      </c>
      <c r="M2775" s="29">
        <v>1</v>
      </c>
      <c r="N2775" s="29">
        <v>1</v>
      </c>
      <c r="O2775" s="29">
        <v>0</v>
      </c>
      <c r="P2775" s="29">
        <v>163100</v>
      </c>
      <c r="Q2775" s="29">
        <v>0</v>
      </c>
      <c r="R2775" s="28">
        <v>11926173.210000001</v>
      </c>
      <c r="S2775" s="28">
        <v>0</v>
      </c>
      <c r="T2775" s="28">
        <v>12769465.98</v>
      </c>
      <c r="U2775" s="28">
        <v>0</v>
      </c>
      <c r="V2775" s="29">
        <v>1</v>
      </c>
      <c r="W2775" s="29">
        <v>0</v>
      </c>
      <c r="X2775" s="32">
        <f t="shared" si="645"/>
        <v>1</v>
      </c>
      <c r="Y2775" s="33">
        <f t="shared" si="646"/>
        <v>163100</v>
      </c>
      <c r="Z2775" s="33">
        <f t="shared" si="647"/>
        <v>11926173.210000001</v>
      </c>
      <c r="AA2775" s="33">
        <f t="shared" si="648"/>
        <v>12769465.98</v>
      </c>
      <c r="AB2775" s="5">
        <v>1</v>
      </c>
      <c r="AC2775" s="6">
        <v>19979927.670000002</v>
      </c>
      <c r="AD2775" s="32">
        <v>0</v>
      </c>
      <c r="AE2775" s="67">
        <f t="shared" si="649"/>
        <v>1</v>
      </c>
      <c r="AF2775" s="70">
        <f>IF(C2775=Sheet6!$E$3,Sheet6!$E$4,IF('January 2023'!C2775=Sheet6!$F$3,Sheet6!$F$4,IF('January 2023'!C2775=Sheet6!$G$3,Sheet6!$G$4,IF('January 2023'!C2775=Sheet6!$H$3,Sheet6!$H$4,IF('January 2023'!C2775=Sheet6!$I$3,Sheet6!$I$4,IF('January 2023'!C2775=Sheet6!$J$3,Sheet6!$J$4,IF('January 2023'!C2775=Sheet6!$K$3,Sheet6!$K$4,IF('January 2023'!C2775=Sheet6!$L$3,Sheet6!$L$4))))))))</f>
        <v>0.14409654505182889</v>
      </c>
      <c r="AG2775" s="74">
        <f t="shared" si="650"/>
        <v>0.99999182512303375</v>
      </c>
      <c r="AH2775" s="71">
        <v>0.81910000000000005</v>
      </c>
      <c r="AI2775" s="72">
        <f t="shared" si="651"/>
        <v>1</v>
      </c>
      <c r="AJ2775" s="73">
        <f t="shared" si="652"/>
        <v>1</v>
      </c>
      <c r="AK2775" s="73">
        <v>0.51307323962548435</v>
      </c>
      <c r="AL2775" s="95">
        <f t="shared" si="653"/>
        <v>1</v>
      </c>
      <c r="AM2775" s="107">
        <v>0</v>
      </c>
      <c r="AN2775" s="98">
        <f t="shared" si="654"/>
        <v>0</v>
      </c>
      <c r="AO2775" s="99" t="e">
        <f>SUMIF([1]Sheet1!$AB:$AB,E2775,[1]Sheet1!$AA:$AA)</f>
        <v>#VALUE!</v>
      </c>
      <c r="AP2775" s="100">
        <f t="shared" si="655"/>
        <v>1</v>
      </c>
      <c r="AQ2775" s="97">
        <f t="shared" si="656"/>
        <v>0</v>
      </c>
      <c r="AR2775" s="100">
        <f t="shared" si="657"/>
        <v>1.0707094182812056</v>
      </c>
      <c r="AS2775" s="101">
        <f t="shared" si="658"/>
        <v>-7.0700665363444548E-2</v>
      </c>
      <c r="AT2775" s="100">
        <v>0.14409654505182889</v>
      </c>
      <c r="AU2775" s="108">
        <f t="shared" si="659"/>
        <v>1</v>
      </c>
    </row>
    <row r="2776" spans="1:47" hidden="1">
      <c r="A2776" s="21">
        <v>44927</v>
      </c>
      <c r="B2776" s="23" t="s">
        <v>13</v>
      </c>
      <c r="C2776" s="23" t="s">
        <v>2644</v>
      </c>
      <c r="D2776" s="23" t="s">
        <v>2702</v>
      </c>
      <c r="E2776" s="23">
        <v>1002049574</v>
      </c>
      <c r="F2776" s="23" t="s">
        <v>15</v>
      </c>
      <c r="G2776" s="23">
        <v>1070945</v>
      </c>
      <c r="H2776" s="37" t="s">
        <v>16</v>
      </c>
      <c r="I2776" s="4" t="s">
        <v>3512</v>
      </c>
      <c r="J2776" s="4" t="s">
        <v>3512</v>
      </c>
      <c r="K2776" s="24">
        <v>142245</v>
      </c>
      <c r="L2776" s="24">
        <v>142245</v>
      </c>
      <c r="M2776" s="29">
        <v>1</v>
      </c>
      <c r="N2776" s="29">
        <v>1</v>
      </c>
      <c r="O2776" s="29">
        <v>0</v>
      </c>
      <c r="P2776" s="29">
        <v>142245</v>
      </c>
      <c r="Q2776" s="29">
        <v>0</v>
      </c>
      <c r="R2776" s="28">
        <v>10401217.09</v>
      </c>
      <c r="S2776" s="28">
        <v>0</v>
      </c>
      <c r="T2776" s="28">
        <v>11101141.51</v>
      </c>
      <c r="U2776" s="28">
        <v>0</v>
      </c>
      <c r="V2776" s="29">
        <v>1</v>
      </c>
      <c r="W2776" s="29">
        <v>0</v>
      </c>
      <c r="X2776" s="32">
        <f t="shared" si="645"/>
        <v>1</v>
      </c>
      <c r="Y2776" s="33">
        <f t="shared" si="646"/>
        <v>142245</v>
      </c>
      <c r="Z2776" s="33">
        <f t="shared" si="647"/>
        <v>10401217.09</v>
      </c>
      <c r="AA2776" s="33">
        <f t="shared" si="648"/>
        <v>11101141.51</v>
      </c>
      <c r="AB2776" s="5">
        <v>1</v>
      </c>
      <c r="AC2776" s="6">
        <v>8340316.8099999996</v>
      </c>
      <c r="AD2776" s="32">
        <v>0</v>
      </c>
      <c r="AE2776" s="67">
        <f t="shared" si="649"/>
        <v>1</v>
      </c>
      <c r="AF2776" s="70">
        <f>IF(C2776=Sheet6!$E$3,Sheet6!$E$4,IF('January 2023'!C2776=Sheet6!$F$3,Sheet6!$F$4,IF('January 2023'!C2776=Sheet6!$G$3,Sheet6!$G$4,IF('January 2023'!C2776=Sheet6!$H$3,Sheet6!$H$4,IF('January 2023'!C2776=Sheet6!$I$3,Sheet6!$I$4,IF('January 2023'!C2776=Sheet6!$J$3,Sheet6!$J$4,IF('January 2023'!C2776=Sheet6!$K$3,Sheet6!$K$4,IF('January 2023'!C2776=Sheet6!$L$3,Sheet6!$L$4))))))))</f>
        <v>0.14409654505182889</v>
      </c>
      <c r="AG2776" s="74">
        <f t="shared" si="650"/>
        <v>1</v>
      </c>
      <c r="AH2776" s="71">
        <v>0.81910000000000005</v>
      </c>
      <c r="AI2776" s="72">
        <f t="shared" si="651"/>
        <v>1</v>
      </c>
      <c r="AJ2776" s="73">
        <f t="shared" si="652"/>
        <v>1</v>
      </c>
      <c r="AK2776" s="73">
        <v>0.51307323962548435</v>
      </c>
      <c r="AL2776" s="95">
        <f t="shared" si="653"/>
        <v>1</v>
      </c>
      <c r="AM2776" s="107">
        <v>0</v>
      </c>
      <c r="AN2776" s="98">
        <f t="shared" si="654"/>
        <v>0</v>
      </c>
      <c r="AO2776" s="99" t="e">
        <f>SUMIF([1]Sheet1!$AB:$AB,E2776,[1]Sheet1!$AA:$AA)</f>
        <v>#VALUE!</v>
      </c>
      <c r="AP2776" s="100">
        <f t="shared" si="655"/>
        <v>1</v>
      </c>
      <c r="AQ2776" s="97">
        <f t="shared" si="656"/>
        <v>0</v>
      </c>
      <c r="AR2776" s="100">
        <f t="shared" si="657"/>
        <v>1.0672925498952355</v>
      </c>
      <c r="AS2776" s="101">
        <f t="shared" si="658"/>
        <v>-6.7292549895235476E-2</v>
      </c>
      <c r="AT2776" s="100">
        <v>0.14409654505182889</v>
      </c>
      <c r="AU2776" s="108">
        <f t="shared" si="659"/>
        <v>1</v>
      </c>
    </row>
    <row r="2777" spans="1:47" hidden="1">
      <c r="A2777" s="21">
        <v>44927</v>
      </c>
      <c r="B2777" s="22" t="s">
        <v>13</v>
      </c>
      <c r="C2777" s="22" t="s">
        <v>2644</v>
      </c>
      <c r="D2777" s="22" t="s">
        <v>2708</v>
      </c>
      <c r="E2777" s="22">
        <v>1002050794</v>
      </c>
      <c r="F2777" s="23" t="s">
        <v>15</v>
      </c>
      <c r="G2777" s="22">
        <v>1070729</v>
      </c>
      <c r="H2777" s="36" t="s">
        <v>16</v>
      </c>
      <c r="I2777" s="4" t="s">
        <v>3512</v>
      </c>
      <c r="J2777" s="4" t="s">
        <v>3512</v>
      </c>
      <c r="K2777" s="24">
        <v>120587</v>
      </c>
      <c r="L2777" s="25">
        <v>120587</v>
      </c>
      <c r="M2777" s="26">
        <v>1</v>
      </c>
      <c r="N2777" s="26">
        <v>1</v>
      </c>
      <c r="O2777" s="26">
        <v>0</v>
      </c>
      <c r="P2777" s="26">
        <v>120587</v>
      </c>
      <c r="Q2777" s="26">
        <v>0</v>
      </c>
      <c r="R2777" s="27">
        <v>8817544.1400000006</v>
      </c>
      <c r="S2777" s="27">
        <v>0</v>
      </c>
      <c r="T2777" s="28">
        <v>8817544.1400000006</v>
      </c>
      <c r="U2777" s="27">
        <v>0</v>
      </c>
      <c r="V2777" s="29">
        <v>1</v>
      </c>
      <c r="W2777" s="26">
        <v>0</v>
      </c>
      <c r="X2777" s="30">
        <f t="shared" si="645"/>
        <v>1</v>
      </c>
      <c r="Y2777" s="31">
        <f t="shared" si="646"/>
        <v>120587</v>
      </c>
      <c r="Z2777" s="31">
        <f t="shared" si="647"/>
        <v>8817544.1400000006</v>
      </c>
      <c r="AA2777" s="31">
        <f t="shared" si="648"/>
        <v>8817544.1400000006</v>
      </c>
      <c r="AB2777" s="5">
        <v>1</v>
      </c>
      <c r="AC2777" s="6">
        <v>8645891.4600000009</v>
      </c>
      <c r="AD2777" s="30">
        <v>0</v>
      </c>
      <c r="AE2777" s="67">
        <f t="shared" si="649"/>
        <v>1</v>
      </c>
      <c r="AF2777" s="70">
        <f>IF(C2777=Sheet6!$E$3,Sheet6!$E$4,IF('January 2023'!C2777=Sheet6!$F$3,Sheet6!$F$4,IF('January 2023'!C2777=Sheet6!$G$3,Sheet6!$G$4,IF('January 2023'!C2777=Sheet6!$H$3,Sheet6!$H$4,IF('January 2023'!C2777=Sheet6!$I$3,Sheet6!$I$4,IF('January 2023'!C2777=Sheet6!$J$3,Sheet6!$J$4,IF('January 2023'!C2777=Sheet6!$K$3,Sheet6!$K$4,IF('January 2023'!C2777=Sheet6!$L$3,Sheet6!$L$4))))))))</f>
        <v>0.14409654505182889</v>
      </c>
      <c r="AG2777" s="74">
        <f t="shared" si="650"/>
        <v>1</v>
      </c>
      <c r="AH2777" s="71">
        <v>0.81910000000000005</v>
      </c>
      <c r="AI2777" s="72">
        <f t="shared" si="651"/>
        <v>1</v>
      </c>
      <c r="AJ2777" s="73">
        <f t="shared" si="652"/>
        <v>1</v>
      </c>
      <c r="AK2777" s="73">
        <v>0.51307323962548435</v>
      </c>
      <c r="AL2777" s="95">
        <f t="shared" si="653"/>
        <v>1</v>
      </c>
      <c r="AM2777" s="107">
        <v>0</v>
      </c>
      <c r="AN2777" s="98">
        <f t="shared" si="654"/>
        <v>0</v>
      </c>
      <c r="AO2777" s="99" t="e">
        <f>SUMIF([1]Sheet1!$AB:$AB,E2777,[1]Sheet1!$AA:$AA)</f>
        <v>#VALUE!</v>
      </c>
      <c r="AP2777" s="100">
        <f t="shared" si="655"/>
        <v>1</v>
      </c>
      <c r="AQ2777" s="97">
        <f t="shared" si="656"/>
        <v>0</v>
      </c>
      <c r="AR2777" s="100">
        <f t="shared" si="657"/>
        <v>1</v>
      </c>
      <c r="AS2777" s="101">
        <f t="shared" si="658"/>
        <v>0</v>
      </c>
      <c r="AT2777" s="100">
        <v>0.14409654505182889</v>
      </c>
      <c r="AU2777" s="108">
        <f t="shared" si="659"/>
        <v>1</v>
      </c>
    </row>
    <row r="2778" spans="1:47" hidden="1">
      <c r="A2778" s="21">
        <v>44927</v>
      </c>
      <c r="B2778" s="22" t="s">
        <v>13</v>
      </c>
      <c r="C2778" s="22" t="s">
        <v>2644</v>
      </c>
      <c r="D2778" s="22" t="s">
        <v>2747</v>
      </c>
      <c r="E2778" s="22">
        <v>1002049571</v>
      </c>
      <c r="F2778" s="23" t="s">
        <v>15</v>
      </c>
      <c r="G2778" s="22">
        <v>1070945</v>
      </c>
      <c r="H2778" s="36" t="s">
        <v>16</v>
      </c>
      <c r="I2778" s="4" t="s">
        <v>3512</v>
      </c>
      <c r="J2778" s="4" t="s">
        <v>3512</v>
      </c>
      <c r="K2778" s="24">
        <v>103680</v>
      </c>
      <c r="L2778" s="25">
        <v>103680</v>
      </c>
      <c r="M2778" s="26">
        <v>1</v>
      </c>
      <c r="N2778" s="26">
        <v>1</v>
      </c>
      <c r="O2778" s="26">
        <v>0</v>
      </c>
      <c r="P2778" s="26">
        <v>103680</v>
      </c>
      <c r="Q2778" s="26">
        <v>0</v>
      </c>
      <c r="R2778" s="27">
        <v>7581273.0700000003</v>
      </c>
      <c r="S2778" s="27">
        <v>0</v>
      </c>
      <c r="T2778" s="28">
        <v>7581273.0700000003</v>
      </c>
      <c r="U2778" s="27">
        <v>0</v>
      </c>
      <c r="V2778" s="29">
        <v>1</v>
      </c>
      <c r="W2778" s="26">
        <v>0</v>
      </c>
      <c r="X2778" s="30">
        <f t="shared" si="645"/>
        <v>1</v>
      </c>
      <c r="Y2778" s="31">
        <f t="shared" si="646"/>
        <v>103680</v>
      </c>
      <c r="Z2778" s="31">
        <f t="shared" si="647"/>
        <v>7581273.0700000003</v>
      </c>
      <c r="AA2778" s="31">
        <f t="shared" si="648"/>
        <v>7581273.0700000003</v>
      </c>
      <c r="AB2778" s="5">
        <v>1</v>
      </c>
      <c r="AC2778" s="6">
        <v>6253984.9299999997</v>
      </c>
      <c r="AD2778" s="30">
        <v>0</v>
      </c>
      <c r="AE2778" s="67">
        <f t="shared" si="649"/>
        <v>1</v>
      </c>
      <c r="AF2778" s="70">
        <f>IF(C2778=Sheet6!$E$3,Sheet6!$E$4,IF('January 2023'!C2778=Sheet6!$F$3,Sheet6!$F$4,IF('January 2023'!C2778=Sheet6!$G$3,Sheet6!$G$4,IF('January 2023'!C2778=Sheet6!$H$3,Sheet6!$H$4,IF('January 2023'!C2778=Sheet6!$I$3,Sheet6!$I$4,IF('January 2023'!C2778=Sheet6!$J$3,Sheet6!$J$4,IF('January 2023'!C2778=Sheet6!$K$3,Sheet6!$K$4,IF('January 2023'!C2778=Sheet6!$L$3,Sheet6!$L$4))))))))</f>
        <v>0.14409654505182889</v>
      </c>
      <c r="AG2778" s="74">
        <f t="shared" si="650"/>
        <v>1</v>
      </c>
      <c r="AH2778" s="71">
        <v>0.81910000000000005</v>
      </c>
      <c r="AI2778" s="72">
        <f t="shared" si="651"/>
        <v>1</v>
      </c>
      <c r="AJ2778" s="73">
        <f t="shared" si="652"/>
        <v>1</v>
      </c>
      <c r="AK2778" s="73">
        <v>0.51307323962548435</v>
      </c>
      <c r="AL2778" s="95">
        <f t="shared" si="653"/>
        <v>1</v>
      </c>
      <c r="AM2778" s="107">
        <v>0</v>
      </c>
      <c r="AN2778" s="98">
        <f t="shared" si="654"/>
        <v>0</v>
      </c>
      <c r="AO2778" s="99" t="e">
        <f>SUMIF([1]Sheet1!$AB:$AB,E2778,[1]Sheet1!$AA:$AA)</f>
        <v>#VALUE!</v>
      </c>
      <c r="AP2778" s="100">
        <f t="shared" si="655"/>
        <v>1</v>
      </c>
      <c r="AQ2778" s="97">
        <f t="shared" si="656"/>
        <v>0</v>
      </c>
      <c r="AR2778" s="100">
        <f t="shared" si="657"/>
        <v>1</v>
      </c>
      <c r="AS2778" s="101">
        <f t="shared" si="658"/>
        <v>0</v>
      </c>
      <c r="AT2778" s="100">
        <v>0.14409654505182889</v>
      </c>
      <c r="AU2778" s="108">
        <f t="shared" si="659"/>
        <v>1</v>
      </c>
    </row>
    <row r="2779" spans="1:47" hidden="1">
      <c r="A2779" s="21">
        <v>44927</v>
      </c>
      <c r="B2779" s="22" t="s">
        <v>13</v>
      </c>
      <c r="C2779" s="22" t="s">
        <v>2644</v>
      </c>
      <c r="D2779" s="22" t="s">
        <v>3468</v>
      </c>
      <c r="E2779" s="22">
        <v>1002049791</v>
      </c>
      <c r="F2779" s="23" t="s">
        <v>15</v>
      </c>
      <c r="G2779" s="22">
        <v>1070774</v>
      </c>
      <c r="H2779" s="36" t="s">
        <v>16</v>
      </c>
      <c r="I2779" s="4" t="s">
        <v>3512</v>
      </c>
      <c r="J2779" s="4" t="s">
        <v>3512</v>
      </c>
      <c r="K2779" s="24">
        <v>92088</v>
      </c>
      <c r="L2779" s="25">
        <v>92088</v>
      </c>
      <c r="M2779" s="26">
        <v>1</v>
      </c>
      <c r="N2779" s="26">
        <v>1</v>
      </c>
      <c r="O2779" s="26">
        <v>0</v>
      </c>
      <c r="P2779" s="26">
        <v>92088</v>
      </c>
      <c r="Q2779" s="26">
        <v>0</v>
      </c>
      <c r="R2779" s="27">
        <v>6733644.6299999999</v>
      </c>
      <c r="S2779" s="27">
        <v>0</v>
      </c>
      <c r="T2779" s="28">
        <v>6733644.6299999999</v>
      </c>
      <c r="U2779" s="27">
        <v>0</v>
      </c>
      <c r="V2779" s="29">
        <v>1</v>
      </c>
      <c r="W2779" s="26">
        <v>0</v>
      </c>
      <c r="X2779" s="30">
        <f t="shared" si="645"/>
        <v>1</v>
      </c>
      <c r="Y2779" s="31">
        <f t="shared" si="646"/>
        <v>92088</v>
      </c>
      <c r="Z2779" s="31">
        <f t="shared" si="647"/>
        <v>6733644.6299999999</v>
      </c>
      <c r="AA2779" s="31">
        <f t="shared" si="648"/>
        <v>6733644.6299999999</v>
      </c>
      <c r="AB2779" s="5">
        <v>1</v>
      </c>
      <c r="AC2779" s="6">
        <v>5423304.1600000001</v>
      </c>
      <c r="AD2779" s="30">
        <v>0</v>
      </c>
      <c r="AE2779" s="67">
        <f t="shared" si="649"/>
        <v>1</v>
      </c>
      <c r="AF2779" s="70">
        <f>IF(C2779=Sheet6!$E$3,Sheet6!$E$4,IF('January 2023'!C2779=Sheet6!$F$3,Sheet6!$F$4,IF('January 2023'!C2779=Sheet6!$G$3,Sheet6!$G$4,IF('January 2023'!C2779=Sheet6!$H$3,Sheet6!$H$4,IF('January 2023'!C2779=Sheet6!$I$3,Sheet6!$I$4,IF('January 2023'!C2779=Sheet6!$J$3,Sheet6!$J$4,IF('January 2023'!C2779=Sheet6!$K$3,Sheet6!$K$4,IF('January 2023'!C2779=Sheet6!$L$3,Sheet6!$L$4))))))))</f>
        <v>0.14409654505182889</v>
      </c>
      <c r="AG2779" s="74">
        <f t="shared" si="650"/>
        <v>1</v>
      </c>
      <c r="AH2779" s="71">
        <v>0.81910000000000005</v>
      </c>
      <c r="AI2779" s="72">
        <f t="shared" si="651"/>
        <v>1</v>
      </c>
      <c r="AJ2779" s="73">
        <f t="shared" si="652"/>
        <v>1</v>
      </c>
      <c r="AK2779" s="73">
        <v>0.51307323962548435</v>
      </c>
      <c r="AL2779" s="95">
        <f t="shared" si="653"/>
        <v>1</v>
      </c>
      <c r="AM2779" s="107">
        <v>0</v>
      </c>
      <c r="AN2779" s="98">
        <f t="shared" si="654"/>
        <v>0</v>
      </c>
      <c r="AO2779" s="99" t="e">
        <f>SUMIF([1]Sheet1!$AB:$AB,E2779,[1]Sheet1!$AA:$AA)</f>
        <v>#VALUE!</v>
      </c>
      <c r="AP2779" s="100">
        <f t="shared" si="655"/>
        <v>1</v>
      </c>
      <c r="AQ2779" s="97">
        <f t="shared" si="656"/>
        <v>0</v>
      </c>
      <c r="AR2779" s="100">
        <f t="shared" si="657"/>
        <v>1</v>
      </c>
      <c r="AS2779" s="101">
        <f t="shared" si="658"/>
        <v>0</v>
      </c>
      <c r="AT2779" s="100">
        <v>0.14409654505182889</v>
      </c>
      <c r="AU2779" s="108">
        <f t="shared" si="659"/>
        <v>1</v>
      </c>
    </row>
    <row r="2780" spans="1:47" hidden="1">
      <c r="A2780" s="21">
        <v>44927</v>
      </c>
      <c r="B2780" s="23" t="s">
        <v>13</v>
      </c>
      <c r="C2780" s="23" t="s">
        <v>2644</v>
      </c>
      <c r="D2780" s="23" t="s">
        <v>2703</v>
      </c>
      <c r="E2780" s="23">
        <v>1002050134</v>
      </c>
      <c r="F2780" s="23" t="s">
        <v>15</v>
      </c>
      <c r="G2780" s="23">
        <v>1070729</v>
      </c>
      <c r="H2780" s="37" t="s">
        <v>16</v>
      </c>
      <c r="I2780" s="4" t="s">
        <v>3512</v>
      </c>
      <c r="J2780" s="4" t="s">
        <v>3512</v>
      </c>
      <c r="K2780" s="24">
        <v>81330</v>
      </c>
      <c r="L2780" s="24">
        <v>81330</v>
      </c>
      <c r="M2780" s="29">
        <v>1</v>
      </c>
      <c r="N2780" s="29">
        <v>0</v>
      </c>
      <c r="O2780" s="29">
        <v>0</v>
      </c>
      <c r="P2780" s="29">
        <v>81330</v>
      </c>
      <c r="Q2780" s="29">
        <v>0</v>
      </c>
      <c r="R2780" s="28">
        <v>5946999.8000000007</v>
      </c>
      <c r="S2780" s="28">
        <v>0</v>
      </c>
      <c r="T2780" s="28">
        <v>5946999.7999999998</v>
      </c>
      <c r="U2780" s="28">
        <v>0</v>
      </c>
      <c r="V2780" s="29">
        <v>1</v>
      </c>
      <c r="W2780" s="29">
        <v>0</v>
      </c>
      <c r="X2780" s="32">
        <f t="shared" si="645"/>
        <v>1</v>
      </c>
      <c r="Y2780" s="33">
        <f t="shared" si="646"/>
        <v>81330</v>
      </c>
      <c r="Z2780" s="33">
        <f t="shared" si="647"/>
        <v>5946999.8000000007</v>
      </c>
      <c r="AA2780" s="33">
        <f t="shared" si="648"/>
        <v>5946999.7999999998</v>
      </c>
      <c r="AB2780" s="5">
        <v>1</v>
      </c>
      <c r="AC2780" s="6">
        <v>9489020.6999999993</v>
      </c>
      <c r="AD2780" s="32">
        <v>0</v>
      </c>
      <c r="AE2780" s="67">
        <f t="shared" si="649"/>
        <v>1</v>
      </c>
      <c r="AF2780" s="70">
        <f>IF(C2780=Sheet6!$E$3,Sheet6!$E$4,IF('January 2023'!C2780=Sheet6!$F$3,Sheet6!$F$4,IF('January 2023'!C2780=Sheet6!$G$3,Sheet6!$G$4,IF('January 2023'!C2780=Sheet6!$H$3,Sheet6!$H$4,IF('January 2023'!C2780=Sheet6!$I$3,Sheet6!$I$4,IF('January 2023'!C2780=Sheet6!$J$3,Sheet6!$J$4,IF('January 2023'!C2780=Sheet6!$K$3,Sheet6!$K$4,IF('January 2023'!C2780=Sheet6!$L$3,Sheet6!$L$4))))))))</f>
        <v>0.14409654505182889</v>
      </c>
      <c r="AG2780" s="74">
        <f t="shared" si="650"/>
        <v>1</v>
      </c>
      <c r="AH2780" s="71">
        <v>0.81910000000000005</v>
      </c>
      <c r="AI2780" s="72">
        <f t="shared" si="651"/>
        <v>1</v>
      </c>
      <c r="AJ2780" s="73">
        <f t="shared" si="652"/>
        <v>1</v>
      </c>
      <c r="AK2780" s="73">
        <v>0.51307323962548435</v>
      </c>
      <c r="AL2780" s="95">
        <f t="shared" si="653"/>
        <v>1</v>
      </c>
      <c r="AM2780" s="107">
        <v>0</v>
      </c>
      <c r="AN2780" s="98">
        <f t="shared" si="654"/>
        <v>0</v>
      </c>
      <c r="AO2780" s="99" t="e">
        <f>SUMIF([1]Sheet1!$AB:$AB,E2780,[1]Sheet1!$AA:$AA)</f>
        <v>#VALUE!</v>
      </c>
      <c r="AP2780" s="100">
        <f t="shared" si="655"/>
        <v>1</v>
      </c>
      <c r="AQ2780" s="97">
        <f t="shared" si="656"/>
        <v>0</v>
      </c>
      <c r="AR2780" s="100">
        <f t="shared" si="657"/>
        <v>0.99999999999999989</v>
      </c>
      <c r="AS2780" s="101">
        <f t="shared" si="658"/>
        <v>0</v>
      </c>
      <c r="AT2780" s="100">
        <v>0.14409654505182889</v>
      </c>
      <c r="AU2780" s="108">
        <f t="shared" si="659"/>
        <v>1</v>
      </c>
    </row>
    <row r="2781" spans="1:47" hidden="1">
      <c r="A2781" s="21">
        <v>44927</v>
      </c>
      <c r="B2781" s="22" t="s">
        <v>13</v>
      </c>
      <c r="C2781" s="22" t="s">
        <v>2644</v>
      </c>
      <c r="D2781" s="22" t="s">
        <v>2741</v>
      </c>
      <c r="E2781" s="22">
        <v>1002049619</v>
      </c>
      <c r="F2781" s="23" t="s">
        <v>15</v>
      </c>
      <c r="G2781" s="22">
        <v>1070729</v>
      </c>
      <c r="H2781" s="36" t="s">
        <v>16</v>
      </c>
      <c r="I2781" s="4" t="s">
        <v>3512</v>
      </c>
      <c r="J2781" s="4" t="s">
        <v>3512</v>
      </c>
      <c r="K2781" s="24">
        <v>76821</v>
      </c>
      <c r="L2781" s="25">
        <v>76821</v>
      </c>
      <c r="M2781" s="26">
        <v>1</v>
      </c>
      <c r="N2781" s="26">
        <v>1</v>
      </c>
      <c r="O2781" s="26">
        <v>0</v>
      </c>
      <c r="P2781" s="26">
        <v>76821</v>
      </c>
      <c r="Q2781" s="26">
        <v>0</v>
      </c>
      <c r="R2781" s="27">
        <v>5617293.3900000006</v>
      </c>
      <c r="S2781" s="27">
        <v>0</v>
      </c>
      <c r="T2781" s="28">
        <v>5617293.3899999997</v>
      </c>
      <c r="U2781" s="27">
        <v>0</v>
      </c>
      <c r="V2781" s="29">
        <v>1</v>
      </c>
      <c r="W2781" s="26">
        <v>0</v>
      </c>
      <c r="X2781" s="30">
        <f t="shared" si="645"/>
        <v>1</v>
      </c>
      <c r="Y2781" s="31">
        <f t="shared" si="646"/>
        <v>76821</v>
      </c>
      <c r="Z2781" s="31">
        <f t="shared" si="647"/>
        <v>5617293.3900000006</v>
      </c>
      <c r="AA2781" s="31">
        <f t="shared" si="648"/>
        <v>5617293.3899999997</v>
      </c>
      <c r="AB2781" s="5">
        <v>1</v>
      </c>
      <c r="AC2781" s="6">
        <v>5694586.7999999998</v>
      </c>
      <c r="AD2781" s="30">
        <v>0</v>
      </c>
      <c r="AE2781" s="67">
        <f t="shared" si="649"/>
        <v>1</v>
      </c>
      <c r="AF2781" s="70">
        <f>IF(C2781=Sheet6!$E$3,Sheet6!$E$4,IF('January 2023'!C2781=Sheet6!$F$3,Sheet6!$F$4,IF('January 2023'!C2781=Sheet6!$G$3,Sheet6!$G$4,IF('January 2023'!C2781=Sheet6!$H$3,Sheet6!$H$4,IF('January 2023'!C2781=Sheet6!$I$3,Sheet6!$I$4,IF('January 2023'!C2781=Sheet6!$J$3,Sheet6!$J$4,IF('January 2023'!C2781=Sheet6!$K$3,Sheet6!$K$4,IF('January 2023'!C2781=Sheet6!$L$3,Sheet6!$L$4))))))))</f>
        <v>0.14409654505182889</v>
      </c>
      <c r="AG2781" s="74">
        <f t="shared" si="650"/>
        <v>1</v>
      </c>
      <c r="AH2781" s="71">
        <v>0.81910000000000005</v>
      </c>
      <c r="AI2781" s="72">
        <f t="shared" si="651"/>
        <v>1</v>
      </c>
      <c r="AJ2781" s="73">
        <f t="shared" si="652"/>
        <v>1</v>
      </c>
      <c r="AK2781" s="73">
        <v>0.51307323962548435</v>
      </c>
      <c r="AL2781" s="95">
        <f t="shared" si="653"/>
        <v>1</v>
      </c>
      <c r="AM2781" s="107">
        <v>0</v>
      </c>
      <c r="AN2781" s="98">
        <f t="shared" si="654"/>
        <v>0</v>
      </c>
      <c r="AO2781" s="99" t="e">
        <f>SUMIF([1]Sheet1!$AB:$AB,E2781,[1]Sheet1!$AA:$AA)</f>
        <v>#VALUE!</v>
      </c>
      <c r="AP2781" s="100">
        <f t="shared" si="655"/>
        <v>1</v>
      </c>
      <c r="AQ2781" s="97">
        <f t="shared" si="656"/>
        <v>0</v>
      </c>
      <c r="AR2781" s="100">
        <f t="shared" si="657"/>
        <v>0.99999999999999989</v>
      </c>
      <c r="AS2781" s="101">
        <f t="shared" si="658"/>
        <v>0</v>
      </c>
      <c r="AT2781" s="100">
        <v>0.14409654505182889</v>
      </c>
      <c r="AU2781" s="108">
        <f t="shared" si="659"/>
        <v>1</v>
      </c>
    </row>
    <row r="2782" spans="1:47" hidden="1">
      <c r="A2782" s="21">
        <v>44927</v>
      </c>
      <c r="B2782" s="22" t="s">
        <v>13</v>
      </c>
      <c r="C2782" s="22" t="s">
        <v>2644</v>
      </c>
      <c r="D2782" s="22" t="s">
        <v>2759</v>
      </c>
      <c r="E2782" s="22">
        <v>1002049701</v>
      </c>
      <c r="F2782" s="23" t="s">
        <v>15</v>
      </c>
      <c r="G2782" s="22">
        <v>1070729</v>
      </c>
      <c r="H2782" s="36" t="s">
        <v>16</v>
      </c>
      <c r="I2782" s="4" t="s">
        <v>3512</v>
      </c>
      <c r="J2782" s="4" t="s">
        <v>3512</v>
      </c>
      <c r="K2782" s="24">
        <v>57692</v>
      </c>
      <c r="L2782" s="25">
        <v>57692</v>
      </c>
      <c r="M2782" s="26">
        <v>1</v>
      </c>
      <c r="N2782" s="26">
        <v>1</v>
      </c>
      <c r="O2782" s="26">
        <v>0</v>
      </c>
      <c r="P2782" s="26">
        <v>57680</v>
      </c>
      <c r="Q2782" s="26">
        <v>0</v>
      </c>
      <c r="R2782" s="27">
        <v>4217668.12</v>
      </c>
      <c r="S2782" s="27">
        <v>0</v>
      </c>
      <c r="T2782" s="28">
        <v>4217688.12</v>
      </c>
      <c r="U2782" s="27">
        <v>0</v>
      </c>
      <c r="V2782" s="29">
        <v>1</v>
      </c>
      <c r="W2782" s="26">
        <v>0</v>
      </c>
      <c r="X2782" s="30">
        <f t="shared" si="645"/>
        <v>1</v>
      </c>
      <c r="Y2782" s="31">
        <f t="shared" si="646"/>
        <v>57680</v>
      </c>
      <c r="Z2782" s="31">
        <f t="shared" si="647"/>
        <v>4217668.12</v>
      </c>
      <c r="AA2782" s="31">
        <f t="shared" si="648"/>
        <v>4217688.12</v>
      </c>
      <c r="AB2782" s="5">
        <v>1</v>
      </c>
      <c r="AC2782" s="6">
        <v>4581642.47</v>
      </c>
      <c r="AD2782" s="30">
        <v>0</v>
      </c>
      <c r="AE2782" s="67">
        <f t="shared" si="649"/>
        <v>1</v>
      </c>
      <c r="AF2782" s="70">
        <f>IF(C2782=Sheet6!$E$3,Sheet6!$E$4,IF('January 2023'!C2782=Sheet6!$F$3,Sheet6!$F$4,IF('January 2023'!C2782=Sheet6!$G$3,Sheet6!$G$4,IF('January 2023'!C2782=Sheet6!$H$3,Sheet6!$H$4,IF('January 2023'!C2782=Sheet6!$I$3,Sheet6!$I$4,IF('January 2023'!C2782=Sheet6!$J$3,Sheet6!$J$4,IF('January 2023'!C2782=Sheet6!$K$3,Sheet6!$K$4,IF('January 2023'!C2782=Sheet6!$L$3,Sheet6!$L$4))))))))</f>
        <v>0.14409654505182889</v>
      </c>
      <c r="AG2782" s="74">
        <f t="shared" si="650"/>
        <v>0.99979199889066073</v>
      </c>
      <c r="AH2782" s="71">
        <v>0.81910000000000005</v>
      </c>
      <c r="AI2782" s="72">
        <f t="shared" si="651"/>
        <v>1</v>
      </c>
      <c r="AJ2782" s="73">
        <f t="shared" si="652"/>
        <v>1</v>
      </c>
      <c r="AK2782" s="73">
        <v>0.51307323962548435</v>
      </c>
      <c r="AL2782" s="95">
        <f t="shared" si="653"/>
        <v>1</v>
      </c>
      <c r="AM2782" s="107">
        <v>0</v>
      </c>
      <c r="AN2782" s="98">
        <f t="shared" si="654"/>
        <v>0</v>
      </c>
      <c r="AO2782" s="99" t="e">
        <f>SUMIF([1]Sheet1!$AB:$AB,E2782,[1]Sheet1!$AA:$AA)</f>
        <v>#VALUE!</v>
      </c>
      <c r="AP2782" s="100">
        <f t="shared" si="655"/>
        <v>1</v>
      </c>
      <c r="AQ2782" s="97">
        <f t="shared" si="656"/>
        <v>0</v>
      </c>
      <c r="AR2782" s="100">
        <f t="shared" si="657"/>
        <v>1.0000047419567948</v>
      </c>
      <c r="AS2782" s="101">
        <f t="shared" si="658"/>
        <v>2.0326013887672634E-4</v>
      </c>
      <c r="AT2782" s="100">
        <v>0.14409654505182889</v>
      </c>
      <c r="AU2782" s="108">
        <f t="shared" si="659"/>
        <v>1</v>
      </c>
    </row>
    <row r="2783" spans="1:47" hidden="1">
      <c r="A2783" s="21">
        <v>44927</v>
      </c>
      <c r="B2783" s="22" t="s">
        <v>13</v>
      </c>
      <c r="C2783" s="22" t="s">
        <v>2644</v>
      </c>
      <c r="D2783" s="22" t="s">
        <v>2797</v>
      </c>
      <c r="E2783" s="22">
        <v>1002184427</v>
      </c>
      <c r="F2783" s="23" t="s">
        <v>15</v>
      </c>
      <c r="G2783" s="22">
        <v>1079564</v>
      </c>
      <c r="H2783" s="36" t="s">
        <v>16</v>
      </c>
      <c r="I2783" s="4" t="s">
        <v>3512</v>
      </c>
      <c r="J2783" s="4" t="s">
        <v>3512</v>
      </c>
      <c r="K2783" s="24">
        <v>44770.41333333333</v>
      </c>
      <c r="L2783" s="25">
        <v>44770.41333333333</v>
      </c>
      <c r="M2783" s="26">
        <v>1</v>
      </c>
      <c r="N2783" s="26">
        <v>1</v>
      </c>
      <c r="O2783" s="26">
        <v>0</v>
      </c>
      <c r="P2783" s="26">
        <v>44771</v>
      </c>
      <c r="Q2783" s="26">
        <v>0</v>
      </c>
      <c r="R2783" s="27">
        <v>3242718.4</v>
      </c>
      <c r="S2783" s="27">
        <v>0</v>
      </c>
      <c r="T2783" s="28">
        <v>3241225.04</v>
      </c>
      <c r="U2783" s="27">
        <v>0</v>
      </c>
      <c r="V2783" s="29">
        <v>1</v>
      </c>
      <c r="W2783" s="26">
        <v>0</v>
      </c>
      <c r="X2783" s="30">
        <f t="shared" si="645"/>
        <v>1</v>
      </c>
      <c r="Y2783" s="31">
        <f t="shared" si="646"/>
        <v>44771</v>
      </c>
      <c r="Z2783" s="31">
        <f t="shared" si="647"/>
        <v>3242718.4</v>
      </c>
      <c r="AA2783" s="31">
        <f t="shared" si="648"/>
        <v>3241225.04</v>
      </c>
      <c r="AB2783" s="5">
        <v>1</v>
      </c>
      <c r="AC2783" s="6">
        <v>4446696.62</v>
      </c>
      <c r="AD2783" s="30">
        <v>0</v>
      </c>
      <c r="AE2783" s="67">
        <f t="shared" si="649"/>
        <v>1</v>
      </c>
      <c r="AF2783" s="70">
        <f>IF(C2783=Sheet6!$E$3,Sheet6!$E$4,IF('January 2023'!C2783=Sheet6!$F$3,Sheet6!$F$4,IF('January 2023'!C2783=Sheet6!$G$3,Sheet6!$G$4,IF('January 2023'!C2783=Sheet6!$H$3,Sheet6!$H$4,IF('January 2023'!C2783=Sheet6!$I$3,Sheet6!$I$4,IF('January 2023'!C2783=Sheet6!$J$3,Sheet6!$J$4,IF('January 2023'!C2783=Sheet6!$K$3,Sheet6!$K$4,IF('January 2023'!C2783=Sheet6!$L$3,Sheet6!$L$4))))))))</f>
        <v>0.14409654505182889</v>
      </c>
      <c r="AG2783" s="74">
        <f t="shared" si="650"/>
        <v>1.0000131038921241</v>
      </c>
      <c r="AH2783" s="71">
        <v>0.81910000000000005</v>
      </c>
      <c r="AI2783" s="72">
        <f t="shared" si="651"/>
        <v>1</v>
      </c>
      <c r="AJ2783" s="73">
        <f t="shared" si="652"/>
        <v>1</v>
      </c>
      <c r="AK2783" s="73">
        <v>0.51307323962548435</v>
      </c>
      <c r="AL2783" s="95">
        <f t="shared" si="653"/>
        <v>1</v>
      </c>
      <c r="AM2783" s="107">
        <v>0</v>
      </c>
      <c r="AN2783" s="98">
        <f t="shared" si="654"/>
        <v>0</v>
      </c>
      <c r="AO2783" s="99" t="e">
        <f>SUMIF([1]Sheet1!$AB:$AB,E2783,[1]Sheet1!$AA:$AA)</f>
        <v>#VALUE!</v>
      </c>
      <c r="AP2783" s="100">
        <f t="shared" si="655"/>
        <v>1</v>
      </c>
      <c r="AQ2783" s="97">
        <f t="shared" si="656"/>
        <v>0</v>
      </c>
      <c r="AR2783" s="100">
        <f t="shared" si="657"/>
        <v>0.9995394728077529</v>
      </c>
      <c r="AS2783" s="101">
        <f t="shared" si="658"/>
        <v>4.4742933482166958E-4</v>
      </c>
      <c r="AT2783" s="100">
        <v>0.14409654505182889</v>
      </c>
      <c r="AU2783" s="108">
        <f t="shared" si="659"/>
        <v>1</v>
      </c>
    </row>
    <row r="2784" spans="1:47" hidden="1">
      <c r="A2784" s="21">
        <v>44927</v>
      </c>
      <c r="B2784" s="22" t="s">
        <v>13</v>
      </c>
      <c r="C2784" s="22" t="s">
        <v>2644</v>
      </c>
      <c r="D2784" s="22" t="s">
        <v>2831</v>
      </c>
      <c r="E2784" s="22">
        <v>1004938508</v>
      </c>
      <c r="F2784" s="23" t="s">
        <v>15</v>
      </c>
      <c r="G2784" s="22">
        <v>1070774</v>
      </c>
      <c r="H2784" s="36" t="s">
        <v>16</v>
      </c>
      <c r="I2784" s="4" t="s">
        <v>3512</v>
      </c>
      <c r="J2784" s="4" t="s">
        <v>3512</v>
      </c>
      <c r="K2784" s="24">
        <v>41944.5</v>
      </c>
      <c r="L2784" s="25">
        <v>41944.5</v>
      </c>
      <c r="M2784" s="26">
        <v>1</v>
      </c>
      <c r="N2784" s="26">
        <v>0</v>
      </c>
      <c r="O2784" s="26">
        <v>0</v>
      </c>
      <c r="P2784" s="26">
        <v>41944</v>
      </c>
      <c r="Q2784" s="26">
        <v>0</v>
      </c>
      <c r="R2784" s="27">
        <v>3037961.64</v>
      </c>
      <c r="S2784" s="27">
        <v>0</v>
      </c>
      <c r="T2784" s="28">
        <v>3038500</v>
      </c>
      <c r="U2784" s="27">
        <v>0</v>
      </c>
      <c r="V2784" s="29">
        <v>1</v>
      </c>
      <c r="W2784" s="26">
        <v>0</v>
      </c>
      <c r="X2784" s="30">
        <f t="shared" si="645"/>
        <v>1</v>
      </c>
      <c r="Y2784" s="31">
        <f t="shared" si="646"/>
        <v>41944</v>
      </c>
      <c r="Z2784" s="31">
        <f t="shared" si="647"/>
        <v>3037961.64</v>
      </c>
      <c r="AA2784" s="31">
        <f t="shared" si="648"/>
        <v>3038500</v>
      </c>
      <c r="AB2784" s="5">
        <v>1</v>
      </c>
      <c r="AC2784" s="6">
        <v>2280001.83</v>
      </c>
      <c r="AD2784" s="30">
        <v>0</v>
      </c>
      <c r="AE2784" s="67">
        <f t="shared" si="649"/>
        <v>1</v>
      </c>
      <c r="AF2784" s="70">
        <f>IF(C2784=Sheet6!$E$3,Sheet6!$E$4,IF('January 2023'!C2784=Sheet6!$F$3,Sheet6!$F$4,IF('January 2023'!C2784=Sheet6!$G$3,Sheet6!$G$4,IF('January 2023'!C2784=Sheet6!$H$3,Sheet6!$H$4,IF('January 2023'!C2784=Sheet6!$I$3,Sheet6!$I$4,IF('January 2023'!C2784=Sheet6!$J$3,Sheet6!$J$4,IF('January 2023'!C2784=Sheet6!$K$3,Sheet6!$K$4,IF('January 2023'!C2784=Sheet6!$L$3,Sheet6!$L$4))))))))</f>
        <v>0.14409654505182889</v>
      </c>
      <c r="AG2784" s="74">
        <f t="shared" si="650"/>
        <v>0.99998807948598745</v>
      </c>
      <c r="AH2784" s="71">
        <v>0.81910000000000005</v>
      </c>
      <c r="AI2784" s="72">
        <f t="shared" si="651"/>
        <v>1</v>
      </c>
      <c r="AJ2784" s="73">
        <f t="shared" si="652"/>
        <v>1</v>
      </c>
      <c r="AK2784" s="73">
        <v>0.51307323962548435</v>
      </c>
      <c r="AL2784" s="95">
        <f t="shared" si="653"/>
        <v>1</v>
      </c>
      <c r="AM2784" s="107">
        <v>0</v>
      </c>
      <c r="AN2784" s="98">
        <f t="shared" si="654"/>
        <v>0</v>
      </c>
      <c r="AO2784" s="99" t="e">
        <f>SUMIF([1]Sheet1!$AB:$AB,E2784,[1]Sheet1!$AA:$AA)</f>
        <v>#VALUE!</v>
      </c>
      <c r="AP2784" s="100">
        <f t="shared" si="655"/>
        <v>1</v>
      </c>
      <c r="AQ2784" s="97">
        <f t="shared" si="656"/>
        <v>0</v>
      </c>
      <c r="AR2784" s="100">
        <f t="shared" si="657"/>
        <v>1.0001772109275218</v>
      </c>
      <c r="AS2784" s="101">
        <f t="shared" si="658"/>
        <v>-1.652883010638817E-4</v>
      </c>
      <c r="AT2784" s="100">
        <v>0.14409654505182889</v>
      </c>
      <c r="AU2784" s="108">
        <f t="shared" si="659"/>
        <v>1</v>
      </c>
    </row>
    <row r="2785" spans="1:47" hidden="1">
      <c r="A2785" s="21">
        <v>44927</v>
      </c>
      <c r="B2785" s="22" t="s">
        <v>13</v>
      </c>
      <c r="C2785" s="22" t="s">
        <v>2644</v>
      </c>
      <c r="D2785" s="22" t="s">
        <v>2850</v>
      </c>
      <c r="E2785" s="22">
        <v>1002917622</v>
      </c>
      <c r="F2785" s="23" t="s">
        <v>15</v>
      </c>
      <c r="G2785" s="22">
        <v>1070945</v>
      </c>
      <c r="H2785" s="36" t="s">
        <v>16</v>
      </c>
      <c r="I2785" s="4" t="s">
        <v>3512</v>
      </c>
      <c r="J2785" s="4" t="s">
        <v>3512</v>
      </c>
      <c r="K2785" s="24">
        <v>38985</v>
      </c>
      <c r="L2785" s="25">
        <v>38985</v>
      </c>
      <c r="M2785" s="26">
        <v>1</v>
      </c>
      <c r="N2785" s="26">
        <v>1</v>
      </c>
      <c r="O2785" s="26">
        <v>0</v>
      </c>
      <c r="P2785" s="26">
        <v>38985</v>
      </c>
      <c r="Q2785" s="26">
        <v>0</v>
      </c>
      <c r="R2785" s="27">
        <v>2823644.25</v>
      </c>
      <c r="S2785" s="27">
        <v>0</v>
      </c>
      <c r="T2785" s="28">
        <v>2824000</v>
      </c>
      <c r="U2785" s="27">
        <v>0</v>
      </c>
      <c r="V2785" s="29">
        <v>1</v>
      </c>
      <c r="W2785" s="26">
        <v>0</v>
      </c>
      <c r="X2785" s="30">
        <f t="shared" si="645"/>
        <v>1</v>
      </c>
      <c r="Y2785" s="31">
        <f t="shared" si="646"/>
        <v>38985</v>
      </c>
      <c r="Z2785" s="31">
        <f t="shared" si="647"/>
        <v>2823644.25</v>
      </c>
      <c r="AA2785" s="31">
        <f t="shared" si="648"/>
        <v>2824000</v>
      </c>
      <c r="AB2785" s="5">
        <v>1</v>
      </c>
      <c r="AC2785" s="6">
        <v>2425357.7599999998</v>
      </c>
      <c r="AD2785" s="30">
        <v>0</v>
      </c>
      <c r="AE2785" s="67">
        <f t="shared" si="649"/>
        <v>1</v>
      </c>
      <c r="AF2785" s="70">
        <f>IF(C2785=Sheet6!$E$3,Sheet6!$E$4,IF('January 2023'!C2785=Sheet6!$F$3,Sheet6!$F$4,IF('January 2023'!C2785=Sheet6!$G$3,Sheet6!$G$4,IF('January 2023'!C2785=Sheet6!$H$3,Sheet6!$H$4,IF('January 2023'!C2785=Sheet6!$I$3,Sheet6!$I$4,IF('January 2023'!C2785=Sheet6!$J$3,Sheet6!$J$4,IF('January 2023'!C2785=Sheet6!$K$3,Sheet6!$K$4,IF('January 2023'!C2785=Sheet6!$L$3,Sheet6!$L$4))))))))</f>
        <v>0.14409654505182889</v>
      </c>
      <c r="AG2785" s="74">
        <f t="shared" si="650"/>
        <v>1</v>
      </c>
      <c r="AH2785" s="71">
        <v>0.81910000000000005</v>
      </c>
      <c r="AI2785" s="72">
        <f t="shared" si="651"/>
        <v>1</v>
      </c>
      <c r="AJ2785" s="73">
        <f t="shared" si="652"/>
        <v>1</v>
      </c>
      <c r="AK2785" s="73">
        <v>0.51307323962548435</v>
      </c>
      <c r="AL2785" s="95">
        <f t="shared" si="653"/>
        <v>1</v>
      </c>
      <c r="AM2785" s="107">
        <v>0</v>
      </c>
      <c r="AN2785" s="98">
        <f t="shared" si="654"/>
        <v>0</v>
      </c>
      <c r="AO2785" s="99" t="e">
        <f>SUMIF([1]Sheet1!$AB:$AB,E2785,[1]Sheet1!$AA:$AA)</f>
        <v>#VALUE!</v>
      </c>
      <c r="AP2785" s="100">
        <f t="shared" si="655"/>
        <v>1</v>
      </c>
      <c r="AQ2785" s="97">
        <f t="shared" si="656"/>
        <v>0</v>
      </c>
      <c r="AR2785" s="100">
        <f t="shared" si="657"/>
        <v>1.0001259896674306</v>
      </c>
      <c r="AS2785" s="101">
        <f t="shared" si="658"/>
        <v>-1.259896674306038E-4</v>
      </c>
      <c r="AT2785" s="100">
        <v>0.14409654505182889</v>
      </c>
      <c r="AU2785" s="108">
        <f t="shared" si="659"/>
        <v>1</v>
      </c>
    </row>
    <row r="2786" spans="1:47" hidden="1">
      <c r="A2786" s="21">
        <v>44927</v>
      </c>
      <c r="B2786" s="22" t="s">
        <v>13</v>
      </c>
      <c r="C2786" s="22" t="s">
        <v>2644</v>
      </c>
      <c r="D2786" s="22" t="s">
        <v>2820</v>
      </c>
      <c r="E2786" s="22">
        <v>1003204956</v>
      </c>
      <c r="F2786" s="23" t="s">
        <v>15</v>
      </c>
      <c r="G2786" s="22">
        <v>1070774</v>
      </c>
      <c r="H2786" s="36" t="s">
        <v>16</v>
      </c>
      <c r="I2786" s="4" t="s">
        <v>3512</v>
      </c>
      <c r="J2786" s="4" t="s">
        <v>3512</v>
      </c>
      <c r="K2786" s="24">
        <v>38909</v>
      </c>
      <c r="L2786" s="25">
        <v>38909</v>
      </c>
      <c r="M2786" s="26">
        <v>1</v>
      </c>
      <c r="N2786" s="26">
        <v>1</v>
      </c>
      <c r="O2786" s="26">
        <v>0</v>
      </c>
      <c r="P2786" s="26">
        <v>38909</v>
      </c>
      <c r="Q2786" s="26">
        <v>0</v>
      </c>
      <c r="R2786" s="27">
        <v>2818139.6399999997</v>
      </c>
      <c r="S2786" s="27">
        <v>0</v>
      </c>
      <c r="T2786" s="28">
        <v>2818139</v>
      </c>
      <c r="U2786" s="27">
        <v>0</v>
      </c>
      <c r="V2786" s="29">
        <v>1</v>
      </c>
      <c r="W2786" s="26">
        <v>0</v>
      </c>
      <c r="X2786" s="30">
        <f t="shared" si="645"/>
        <v>1</v>
      </c>
      <c r="Y2786" s="31">
        <f t="shared" si="646"/>
        <v>38909</v>
      </c>
      <c r="Z2786" s="31">
        <f t="shared" si="647"/>
        <v>2818139.6399999997</v>
      </c>
      <c r="AA2786" s="31">
        <f t="shared" si="648"/>
        <v>2818139</v>
      </c>
      <c r="AB2786" s="5">
        <v>1</v>
      </c>
      <c r="AC2786" s="6">
        <v>2644634.2400000002</v>
      </c>
      <c r="AD2786" s="30">
        <v>0</v>
      </c>
      <c r="AE2786" s="67">
        <f t="shared" si="649"/>
        <v>1</v>
      </c>
      <c r="AF2786" s="70">
        <f>IF(C2786=Sheet6!$E$3,Sheet6!$E$4,IF('January 2023'!C2786=Sheet6!$F$3,Sheet6!$F$4,IF('January 2023'!C2786=Sheet6!$G$3,Sheet6!$G$4,IF('January 2023'!C2786=Sheet6!$H$3,Sheet6!$H$4,IF('January 2023'!C2786=Sheet6!$I$3,Sheet6!$I$4,IF('January 2023'!C2786=Sheet6!$J$3,Sheet6!$J$4,IF('January 2023'!C2786=Sheet6!$K$3,Sheet6!$K$4,IF('January 2023'!C2786=Sheet6!$L$3,Sheet6!$L$4))))))))</f>
        <v>0.14409654505182889</v>
      </c>
      <c r="AG2786" s="74">
        <f t="shared" si="650"/>
        <v>1</v>
      </c>
      <c r="AH2786" s="71">
        <v>0.81910000000000005</v>
      </c>
      <c r="AI2786" s="72">
        <f t="shared" si="651"/>
        <v>1</v>
      </c>
      <c r="AJ2786" s="73">
        <f t="shared" si="652"/>
        <v>1</v>
      </c>
      <c r="AK2786" s="73">
        <v>0.51307323962548435</v>
      </c>
      <c r="AL2786" s="95">
        <f t="shared" si="653"/>
        <v>1</v>
      </c>
      <c r="AM2786" s="107">
        <v>0</v>
      </c>
      <c r="AN2786" s="98">
        <f t="shared" si="654"/>
        <v>0</v>
      </c>
      <c r="AO2786" s="99" t="e">
        <f>SUMIF([1]Sheet1!$AB:$AB,E2786,[1]Sheet1!$AA:$AA)</f>
        <v>#VALUE!</v>
      </c>
      <c r="AP2786" s="100">
        <f t="shared" si="655"/>
        <v>1</v>
      </c>
      <c r="AQ2786" s="97">
        <f t="shared" si="656"/>
        <v>0</v>
      </c>
      <c r="AR2786" s="100">
        <f t="shared" si="657"/>
        <v>0.999999772899827</v>
      </c>
      <c r="AS2786" s="101">
        <f t="shared" si="658"/>
        <v>2.2710017300031637E-7</v>
      </c>
      <c r="AT2786" s="100">
        <v>0.14409654505182889</v>
      </c>
      <c r="AU2786" s="108">
        <f t="shared" si="659"/>
        <v>1</v>
      </c>
    </row>
    <row r="2787" spans="1:47" hidden="1">
      <c r="A2787" s="21">
        <v>44927</v>
      </c>
      <c r="B2787" s="23" t="s">
        <v>13</v>
      </c>
      <c r="C2787" s="23" t="s">
        <v>2644</v>
      </c>
      <c r="D2787" s="23" t="s">
        <v>2868</v>
      </c>
      <c r="E2787" s="23">
        <v>1002049651</v>
      </c>
      <c r="F2787" s="23" t="s">
        <v>15</v>
      </c>
      <c r="G2787" s="23">
        <v>1070945</v>
      </c>
      <c r="H2787" s="37" t="s">
        <v>16</v>
      </c>
      <c r="I2787" s="4" t="s">
        <v>3512</v>
      </c>
      <c r="J2787" s="4" t="s">
        <v>3512</v>
      </c>
      <c r="K2787" s="24">
        <v>38502</v>
      </c>
      <c r="L2787" s="24">
        <v>38502</v>
      </c>
      <c r="M2787" s="29">
        <v>1</v>
      </c>
      <c r="N2787" s="29">
        <v>1</v>
      </c>
      <c r="O2787" s="29">
        <v>0</v>
      </c>
      <c r="P2787" s="29">
        <v>38502</v>
      </c>
      <c r="Q2787" s="29">
        <v>0</v>
      </c>
      <c r="R2787" s="28">
        <v>2815337.34</v>
      </c>
      <c r="S2787" s="28">
        <v>0</v>
      </c>
      <c r="T2787" s="28">
        <v>3014408.21</v>
      </c>
      <c r="U2787" s="28">
        <v>0</v>
      </c>
      <c r="V2787" s="29">
        <v>1</v>
      </c>
      <c r="W2787" s="29">
        <v>0</v>
      </c>
      <c r="X2787" s="32">
        <f t="shared" si="645"/>
        <v>1</v>
      </c>
      <c r="Y2787" s="33">
        <f t="shared" si="646"/>
        <v>38502</v>
      </c>
      <c r="Z2787" s="33">
        <f t="shared" si="647"/>
        <v>2815337.34</v>
      </c>
      <c r="AA2787" s="33">
        <f t="shared" si="648"/>
        <v>3014408.21</v>
      </c>
      <c r="AB2787" s="5">
        <v>1</v>
      </c>
      <c r="AC2787" s="6">
        <v>4408821.08</v>
      </c>
      <c r="AD2787" s="32">
        <v>0</v>
      </c>
      <c r="AE2787" s="67">
        <f t="shared" si="649"/>
        <v>1</v>
      </c>
      <c r="AF2787" s="70">
        <f>IF(C2787=Sheet6!$E$3,Sheet6!$E$4,IF('January 2023'!C2787=Sheet6!$F$3,Sheet6!$F$4,IF('January 2023'!C2787=Sheet6!$G$3,Sheet6!$G$4,IF('January 2023'!C2787=Sheet6!$H$3,Sheet6!$H$4,IF('January 2023'!C2787=Sheet6!$I$3,Sheet6!$I$4,IF('January 2023'!C2787=Sheet6!$J$3,Sheet6!$J$4,IF('January 2023'!C2787=Sheet6!$K$3,Sheet6!$K$4,IF('January 2023'!C2787=Sheet6!$L$3,Sheet6!$L$4))))))))</f>
        <v>0.14409654505182889</v>
      </c>
      <c r="AG2787" s="74">
        <f t="shared" si="650"/>
        <v>1</v>
      </c>
      <c r="AH2787" s="71">
        <v>0.81910000000000005</v>
      </c>
      <c r="AI2787" s="72">
        <f t="shared" si="651"/>
        <v>1</v>
      </c>
      <c r="AJ2787" s="73">
        <f t="shared" si="652"/>
        <v>1</v>
      </c>
      <c r="AK2787" s="73">
        <v>0.51307323962548435</v>
      </c>
      <c r="AL2787" s="95">
        <f t="shared" si="653"/>
        <v>1</v>
      </c>
      <c r="AM2787" s="107">
        <v>0</v>
      </c>
      <c r="AN2787" s="98">
        <f t="shared" si="654"/>
        <v>0</v>
      </c>
      <c r="AO2787" s="99" t="e">
        <f>SUMIF([1]Sheet1!$AB:$AB,E2787,[1]Sheet1!$AA:$AA)</f>
        <v>#VALUE!</v>
      </c>
      <c r="AP2787" s="100">
        <f t="shared" si="655"/>
        <v>1</v>
      </c>
      <c r="AQ2787" s="97">
        <f t="shared" si="656"/>
        <v>0</v>
      </c>
      <c r="AR2787" s="100">
        <f t="shared" si="657"/>
        <v>1.0707094198523293</v>
      </c>
      <c r="AS2787" s="101">
        <f t="shared" si="658"/>
        <v>-7.0709419852329258E-2</v>
      </c>
      <c r="AT2787" s="100">
        <v>0.14409654505182889</v>
      </c>
      <c r="AU2787" s="108">
        <f t="shared" si="659"/>
        <v>1</v>
      </c>
    </row>
    <row r="2788" spans="1:47" hidden="1">
      <c r="A2788" s="21">
        <v>44927</v>
      </c>
      <c r="B2788" s="23" t="s">
        <v>13</v>
      </c>
      <c r="C2788" s="23" t="s">
        <v>2644</v>
      </c>
      <c r="D2788" s="23" t="s">
        <v>2879</v>
      </c>
      <c r="E2788" s="23">
        <v>1004938514</v>
      </c>
      <c r="F2788" s="23" t="s">
        <v>15</v>
      </c>
      <c r="G2788" s="23">
        <v>1070774</v>
      </c>
      <c r="H2788" s="37" t="s">
        <v>16</v>
      </c>
      <c r="I2788" s="4" t="s">
        <v>3512</v>
      </c>
      <c r="J2788" s="4" t="s">
        <v>3512</v>
      </c>
      <c r="K2788" s="24">
        <v>29927.20000000007</v>
      </c>
      <c r="L2788" s="24">
        <v>29927.20000000007</v>
      </c>
      <c r="M2788" s="29">
        <v>1</v>
      </c>
      <c r="N2788" s="29">
        <v>1</v>
      </c>
      <c r="O2788" s="29">
        <v>0</v>
      </c>
      <c r="P2788" s="29">
        <v>29927</v>
      </c>
      <c r="Q2788" s="29">
        <v>0</v>
      </c>
      <c r="R2788" s="28">
        <v>2167582.44</v>
      </c>
      <c r="S2788" s="28">
        <v>0</v>
      </c>
      <c r="T2788" s="28">
        <v>2166000</v>
      </c>
      <c r="U2788" s="28">
        <v>0</v>
      </c>
      <c r="V2788" s="29">
        <v>1</v>
      </c>
      <c r="W2788" s="29">
        <v>0</v>
      </c>
      <c r="X2788" s="32">
        <f t="shared" si="645"/>
        <v>1</v>
      </c>
      <c r="Y2788" s="33">
        <f t="shared" si="646"/>
        <v>29927</v>
      </c>
      <c r="Z2788" s="33">
        <f t="shared" si="647"/>
        <v>2167582.44</v>
      </c>
      <c r="AA2788" s="33">
        <f t="shared" si="648"/>
        <v>2166000</v>
      </c>
      <c r="AB2788" s="5">
        <v>1</v>
      </c>
      <c r="AC2788" s="6">
        <v>1852964.87</v>
      </c>
      <c r="AD2788" s="32">
        <v>0</v>
      </c>
      <c r="AE2788" s="67">
        <f t="shared" si="649"/>
        <v>1</v>
      </c>
      <c r="AF2788" s="70">
        <f>IF(C2788=Sheet6!$E$3,Sheet6!$E$4,IF('January 2023'!C2788=Sheet6!$F$3,Sheet6!$F$4,IF('January 2023'!C2788=Sheet6!$G$3,Sheet6!$G$4,IF('January 2023'!C2788=Sheet6!$H$3,Sheet6!$H$4,IF('January 2023'!C2788=Sheet6!$I$3,Sheet6!$I$4,IF('January 2023'!C2788=Sheet6!$J$3,Sheet6!$J$4,IF('January 2023'!C2788=Sheet6!$K$3,Sheet6!$K$4,IF('January 2023'!C2788=Sheet6!$L$3,Sheet6!$L$4))))))))</f>
        <v>0.14409654505182889</v>
      </c>
      <c r="AG2788" s="74">
        <f t="shared" si="650"/>
        <v>0.99999331711619965</v>
      </c>
      <c r="AH2788" s="71">
        <v>0.81910000000000005</v>
      </c>
      <c r="AI2788" s="72">
        <f t="shared" si="651"/>
        <v>1</v>
      </c>
      <c r="AJ2788" s="73">
        <f t="shared" si="652"/>
        <v>1</v>
      </c>
      <c r="AK2788" s="73">
        <v>0.51307323962548435</v>
      </c>
      <c r="AL2788" s="95">
        <f t="shared" si="653"/>
        <v>1</v>
      </c>
      <c r="AM2788" s="107">
        <v>0</v>
      </c>
      <c r="AN2788" s="98">
        <f t="shared" si="654"/>
        <v>0</v>
      </c>
      <c r="AO2788" s="99" t="e">
        <f>SUMIF([1]Sheet1!$AB:$AB,E2788,[1]Sheet1!$AA:$AA)</f>
        <v>#VALUE!</v>
      </c>
      <c r="AP2788" s="100">
        <f t="shared" si="655"/>
        <v>1</v>
      </c>
      <c r="AQ2788" s="97">
        <f t="shared" si="656"/>
        <v>0</v>
      </c>
      <c r="AR2788" s="100">
        <f t="shared" si="657"/>
        <v>0.9992699516425313</v>
      </c>
      <c r="AS2788" s="101">
        <f t="shared" si="658"/>
        <v>7.3672636244070944E-4</v>
      </c>
      <c r="AT2788" s="100">
        <v>0.14409654505182889</v>
      </c>
      <c r="AU2788" s="108">
        <f t="shared" si="659"/>
        <v>1</v>
      </c>
    </row>
    <row r="2789" spans="1:47" hidden="1">
      <c r="A2789" s="21">
        <v>44927</v>
      </c>
      <c r="B2789" s="22" t="s">
        <v>13</v>
      </c>
      <c r="C2789" s="22" t="s">
        <v>2644</v>
      </c>
      <c r="D2789" s="22" t="s">
        <v>2865</v>
      </c>
      <c r="E2789" s="22">
        <v>1002049680</v>
      </c>
      <c r="F2789" s="23" t="s">
        <v>15</v>
      </c>
      <c r="G2789" s="22">
        <v>1079572</v>
      </c>
      <c r="H2789" s="36" t="s">
        <v>16</v>
      </c>
      <c r="I2789" s="4" t="s">
        <v>3512</v>
      </c>
      <c r="J2789" s="4" t="s">
        <v>3512</v>
      </c>
      <c r="K2789" s="24">
        <v>27362</v>
      </c>
      <c r="L2789" s="25">
        <v>27362</v>
      </c>
      <c r="M2789" s="26">
        <v>1</v>
      </c>
      <c r="N2789" s="26">
        <v>1</v>
      </c>
      <c r="O2789" s="26">
        <v>0</v>
      </c>
      <c r="P2789" s="26">
        <v>27362</v>
      </c>
      <c r="Q2789" s="26">
        <v>0</v>
      </c>
      <c r="R2789" s="27">
        <v>2000759.97</v>
      </c>
      <c r="S2789" s="27">
        <v>0</v>
      </c>
      <c r="T2789" s="28">
        <v>2000759.97</v>
      </c>
      <c r="U2789" s="27">
        <v>0</v>
      </c>
      <c r="V2789" s="29">
        <v>1</v>
      </c>
      <c r="W2789" s="26">
        <v>0</v>
      </c>
      <c r="X2789" s="30">
        <f t="shared" si="645"/>
        <v>1</v>
      </c>
      <c r="Y2789" s="31">
        <f t="shared" si="646"/>
        <v>27362</v>
      </c>
      <c r="Z2789" s="31">
        <f t="shared" si="647"/>
        <v>2000759.97</v>
      </c>
      <c r="AA2789" s="31">
        <f t="shared" si="648"/>
        <v>2000759.97</v>
      </c>
      <c r="AB2789" s="5">
        <v>1</v>
      </c>
      <c r="AC2789" s="6">
        <v>2275642.54</v>
      </c>
      <c r="AD2789" s="30">
        <v>0</v>
      </c>
      <c r="AE2789" s="67">
        <f t="shared" si="649"/>
        <v>1</v>
      </c>
      <c r="AF2789" s="70">
        <f>IF(C2789=Sheet6!$E$3,Sheet6!$E$4,IF('January 2023'!C2789=Sheet6!$F$3,Sheet6!$F$4,IF('January 2023'!C2789=Sheet6!$G$3,Sheet6!$G$4,IF('January 2023'!C2789=Sheet6!$H$3,Sheet6!$H$4,IF('January 2023'!C2789=Sheet6!$I$3,Sheet6!$I$4,IF('January 2023'!C2789=Sheet6!$J$3,Sheet6!$J$4,IF('January 2023'!C2789=Sheet6!$K$3,Sheet6!$K$4,IF('January 2023'!C2789=Sheet6!$L$3,Sheet6!$L$4))))))))</f>
        <v>0.14409654505182889</v>
      </c>
      <c r="AG2789" s="74">
        <f t="shared" si="650"/>
        <v>1</v>
      </c>
      <c r="AH2789" s="71">
        <v>0.81910000000000005</v>
      </c>
      <c r="AI2789" s="72">
        <f t="shared" si="651"/>
        <v>1</v>
      </c>
      <c r="AJ2789" s="73">
        <f t="shared" si="652"/>
        <v>1</v>
      </c>
      <c r="AK2789" s="73">
        <v>0.51307323962548435</v>
      </c>
      <c r="AL2789" s="95">
        <f t="shared" si="653"/>
        <v>1</v>
      </c>
      <c r="AM2789" s="107">
        <v>0</v>
      </c>
      <c r="AN2789" s="98">
        <f t="shared" si="654"/>
        <v>0</v>
      </c>
      <c r="AO2789" s="99" t="e">
        <f>SUMIF([1]Sheet1!$AB:$AB,E2789,[1]Sheet1!$AA:$AA)</f>
        <v>#VALUE!</v>
      </c>
      <c r="AP2789" s="100">
        <f t="shared" si="655"/>
        <v>1</v>
      </c>
      <c r="AQ2789" s="97">
        <f t="shared" si="656"/>
        <v>0</v>
      </c>
      <c r="AR2789" s="100">
        <f t="shared" si="657"/>
        <v>1</v>
      </c>
      <c r="AS2789" s="101">
        <f t="shared" si="658"/>
        <v>0</v>
      </c>
      <c r="AT2789" s="100">
        <v>0.14409654505182889</v>
      </c>
      <c r="AU2789" s="108">
        <f t="shared" si="659"/>
        <v>1</v>
      </c>
    </row>
    <row r="2790" spans="1:47" hidden="1">
      <c r="A2790" s="21">
        <v>44927</v>
      </c>
      <c r="B2790" s="23" t="s">
        <v>13</v>
      </c>
      <c r="C2790" s="23" t="s">
        <v>2644</v>
      </c>
      <c r="D2790" s="23" t="s">
        <v>2894</v>
      </c>
      <c r="E2790" s="23">
        <v>1002049875</v>
      </c>
      <c r="F2790" s="23" t="s">
        <v>15</v>
      </c>
      <c r="G2790" s="23">
        <v>1079564</v>
      </c>
      <c r="H2790" s="37" t="s">
        <v>16</v>
      </c>
      <c r="I2790" s="4" t="s">
        <v>3512</v>
      </c>
      <c r="J2790" s="4" t="s">
        <v>3512</v>
      </c>
      <c r="K2790" s="24">
        <v>22878</v>
      </c>
      <c r="L2790" s="24">
        <v>22878</v>
      </c>
      <c r="M2790" s="29">
        <v>1</v>
      </c>
      <c r="N2790" s="29">
        <v>1</v>
      </c>
      <c r="O2790" s="29">
        <v>0</v>
      </c>
      <c r="P2790" s="29">
        <v>22878</v>
      </c>
      <c r="Q2790" s="29">
        <v>0</v>
      </c>
      <c r="R2790" s="28">
        <v>1672881.61</v>
      </c>
      <c r="S2790" s="28">
        <v>0</v>
      </c>
      <c r="T2790" s="28">
        <v>1673000</v>
      </c>
      <c r="U2790" s="28">
        <v>0</v>
      </c>
      <c r="V2790" s="29">
        <v>1</v>
      </c>
      <c r="W2790" s="29">
        <v>0</v>
      </c>
      <c r="X2790" s="32">
        <f t="shared" si="645"/>
        <v>1</v>
      </c>
      <c r="Y2790" s="33">
        <f t="shared" si="646"/>
        <v>22878</v>
      </c>
      <c r="Z2790" s="33">
        <f t="shared" si="647"/>
        <v>1672881.61</v>
      </c>
      <c r="AA2790" s="33">
        <f t="shared" si="648"/>
        <v>1673000</v>
      </c>
      <c r="AB2790" s="5">
        <v>1</v>
      </c>
      <c r="AC2790" s="6">
        <v>1532610.41</v>
      </c>
      <c r="AD2790" s="32">
        <v>0</v>
      </c>
      <c r="AE2790" s="67">
        <f t="shared" si="649"/>
        <v>1</v>
      </c>
      <c r="AF2790" s="70">
        <f>IF(C2790=Sheet6!$E$3,Sheet6!$E$4,IF('January 2023'!C2790=Sheet6!$F$3,Sheet6!$F$4,IF('January 2023'!C2790=Sheet6!$G$3,Sheet6!$G$4,IF('January 2023'!C2790=Sheet6!$H$3,Sheet6!$H$4,IF('January 2023'!C2790=Sheet6!$I$3,Sheet6!$I$4,IF('January 2023'!C2790=Sheet6!$J$3,Sheet6!$J$4,IF('January 2023'!C2790=Sheet6!$K$3,Sheet6!$K$4,IF('January 2023'!C2790=Sheet6!$L$3,Sheet6!$L$4))))))))</f>
        <v>0.14409654505182889</v>
      </c>
      <c r="AG2790" s="74">
        <f t="shared" si="650"/>
        <v>1</v>
      </c>
      <c r="AH2790" s="71">
        <v>0.81910000000000005</v>
      </c>
      <c r="AI2790" s="72">
        <f t="shared" si="651"/>
        <v>1</v>
      </c>
      <c r="AJ2790" s="73">
        <f t="shared" si="652"/>
        <v>1</v>
      </c>
      <c r="AK2790" s="73">
        <v>0.51307323962548435</v>
      </c>
      <c r="AL2790" s="95">
        <f t="shared" si="653"/>
        <v>1</v>
      </c>
      <c r="AM2790" s="107">
        <v>0</v>
      </c>
      <c r="AN2790" s="98">
        <f t="shared" si="654"/>
        <v>0</v>
      </c>
      <c r="AO2790" s="99" t="e">
        <f>SUMIF([1]Sheet1!$AB:$AB,E2790,[1]Sheet1!$AA:$AA)</f>
        <v>#VALUE!</v>
      </c>
      <c r="AP2790" s="100">
        <f t="shared" si="655"/>
        <v>1</v>
      </c>
      <c r="AQ2790" s="97">
        <f t="shared" si="656"/>
        <v>0</v>
      </c>
      <c r="AR2790" s="100">
        <f t="shared" si="657"/>
        <v>1.0000707701007006</v>
      </c>
      <c r="AS2790" s="101">
        <f t="shared" si="658"/>
        <v>-7.0770100700556782E-5</v>
      </c>
      <c r="AT2790" s="100">
        <v>0.14409654505182889</v>
      </c>
      <c r="AU2790" s="108">
        <f t="shared" si="659"/>
        <v>1</v>
      </c>
    </row>
    <row r="2791" spans="1:47" hidden="1">
      <c r="A2791" s="21">
        <v>44927</v>
      </c>
      <c r="B2791" s="23" t="s">
        <v>13</v>
      </c>
      <c r="C2791" s="23" t="s">
        <v>2644</v>
      </c>
      <c r="D2791" s="23" t="s">
        <v>2832</v>
      </c>
      <c r="E2791" s="23">
        <v>1004720930</v>
      </c>
      <c r="F2791" s="23" t="s">
        <v>15</v>
      </c>
      <c r="G2791" s="23">
        <v>1079564</v>
      </c>
      <c r="H2791" s="37" t="s">
        <v>16</v>
      </c>
      <c r="I2791" s="4" t="s">
        <v>3512</v>
      </c>
      <c r="J2791" s="4" t="s">
        <v>3512</v>
      </c>
      <c r="K2791" s="24">
        <v>22496</v>
      </c>
      <c r="L2791" s="24">
        <v>22496</v>
      </c>
      <c r="M2791" s="29">
        <v>1</v>
      </c>
      <c r="N2791" s="29">
        <v>1</v>
      </c>
      <c r="O2791" s="29">
        <v>0</v>
      </c>
      <c r="P2791" s="29">
        <v>22496</v>
      </c>
      <c r="Q2791" s="29">
        <v>0</v>
      </c>
      <c r="R2791" s="28">
        <v>1629362.5999999999</v>
      </c>
      <c r="S2791" s="28">
        <v>0</v>
      </c>
      <c r="T2791" s="28">
        <v>1745785</v>
      </c>
      <c r="U2791" s="28">
        <v>0</v>
      </c>
      <c r="V2791" s="29">
        <v>1</v>
      </c>
      <c r="W2791" s="29">
        <v>0</v>
      </c>
      <c r="X2791" s="32">
        <f t="shared" si="645"/>
        <v>1</v>
      </c>
      <c r="Y2791" s="33">
        <f t="shared" si="646"/>
        <v>22496</v>
      </c>
      <c r="Z2791" s="33">
        <f t="shared" si="647"/>
        <v>1629362.5999999999</v>
      </c>
      <c r="AA2791" s="33">
        <f t="shared" si="648"/>
        <v>1745785</v>
      </c>
      <c r="AB2791" s="5">
        <v>1</v>
      </c>
      <c r="AC2791" s="6">
        <v>2776814.49</v>
      </c>
      <c r="AD2791" s="32">
        <v>0</v>
      </c>
      <c r="AE2791" s="67">
        <f t="shared" si="649"/>
        <v>1</v>
      </c>
      <c r="AF2791" s="70">
        <f>IF(C2791=Sheet6!$E$3,Sheet6!$E$4,IF('January 2023'!C2791=Sheet6!$F$3,Sheet6!$F$4,IF('January 2023'!C2791=Sheet6!$G$3,Sheet6!$G$4,IF('January 2023'!C2791=Sheet6!$H$3,Sheet6!$H$4,IF('January 2023'!C2791=Sheet6!$I$3,Sheet6!$I$4,IF('January 2023'!C2791=Sheet6!$J$3,Sheet6!$J$4,IF('January 2023'!C2791=Sheet6!$K$3,Sheet6!$K$4,IF('January 2023'!C2791=Sheet6!$L$3,Sheet6!$L$4))))))))</f>
        <v>0.14409654505182889</v>
      </c>
      <c r="AG2791" s="74">
        <f t="shared" si="650"/>
        <v>1</v>
      </c>
      <c r="AH2791" s="71">
        <v>0.81910000000000005</v>
      </c>
      <c r="AI2791" s="72">
        <f t="shared" si="651"/>
        <v>1</v>
      </c>
      <c r="AJ2791" s="73">
        <f t="shared" si="652"/>
        <v>1</v>
      </c>
      <c r="AK2791" s="73">
        <v>0.51307323962548435</v>
      </c>
      <c r="AL2791" s="95">
        <f t="shared" si="653"/>
        <v>1</v>
      </c>
      <c r="AM2791" s="107">
        <v>0</v>
      </c>
      <c r="AN2791" s="98">
        <f t="shared" si="654"/>
        <v>0</v>
      </c>
      <c r="AO2791" s="99" t="e">
        <f>SUMIF([1]Sheet1!$AB:$AB,E2791,[1]Sheet1!$AA:$AA)</f>
        <v>#VALUE!</v>
      </c>
      <c r="AP2791" s="100">
        <f t="shared" si="655"/>
        <v>1</v>
      </c>
      <c r="AQ2791" s="97">
        <f t="shared" si="656"/>
        <v>0</v>
      </c>
      <c r="AR2791" s="100">
        <f t="shared" si="657"/>
        <v>1.0714527263606026</v>
      </c>
      <c r="AS2791" s="101">
        <f t="shared" si="658"/>
        <v>-7.1452726360602625E-2</v>
      </c>
      <c r="AT2791" s="100">
        <v>0.14409654505182889</v>
      </c>
      <c r="AU2791" s="108">
        <f t="shared" si="659"/>
        <v>1</v>
      </c>
    </row>
    <row r="2792" spans="1:47" hidden="1">
      <c r="A2792" s="21">
        <v>44927</v>
      </c>
      <c r="B2792" s="22" t="s">
        <v>13</v>
      </c>
      <c r="C2792" s="22" t="s">
        <v>2644</v>
      </c>
      <c r="D2792" s="22" t="s">
        <v>2917</v>
      </c>
      <c r="E2792" s="22">
        <v>1002049959</v>
      </c>
      <c r="F2792" s="23" t="s">
        <v>15</v>
      </c>
      <c r="G2792" s="22">
        <v>1070945</v>
      </c>
      <c r="H2792" s="36" t="s">
        <v>16</v>
      </c>
      <c r="I2792" s="4" t="s">
        <v>3512</v>
      </c>
      <c r="J2792" s="4" t="s">
        <v>3512</v>
      </c>
      <c r="K2792" s="24">
        <v>21852</v>
      </c>
      <c r="L2792" s="25">
        <v>21852</v>
      </c>
      <c r="M2792" s="26">
        <v>1</v>
      </c>
      <c r="N2792" s="26">
        <v>1</v>
      </c>
      <c r="O2792" s="26">
        <v>0</v>
      </c>
      <c r="P2792" s="26">
        <v>21852</v>
      </c>
      <c r="Q2792" s="26">
        <v>0</v>
      </c>
      <c r="R2792" s="27">
        <v>1582718.33</v>
      </c>
      <c r="S2792" s="27">
        <v>0</v>
      </c>
      <c r="T2792" s="28">
        <v>1582718</v>
      </c>
      <c r="U2792" s="27">
        <v>0</v>
      </c>
      <c r="V2792" s="29">
        <v>1</v>
      </c>
      <c r="W2792" s="26">
        <v>0</v>
      </c>
      <c r="X2792" s="30">
        <f t="shared" si="645"/>
        <v>1</v>
      </c>
      <c r="Y2792" s="31">
        <f t="shared" si="646"/>
        <v>21852</v>
      </c>
      <c r="Z2792" s="31">
        <f t="shared" si="647"/>
        <v>1582718.33</v>
      </c>
      <c r="AA2792" s="31">
        <f t="shared" si="648"/>
        <v>1582718</v>
      </c>
      <c r="AB2792" s="5">
        <v>1</v>
      </c>
      <c r="AC2792" s="6">
        <v>1674828.01</v>
      </c>
      <c r="AD2792" s="30">
        <v>0</v>
      </c>
      <c r="AE2792" s="67">
        <f t="shared" si="649"/>
        <v>1</v>
      </c>
      <c r="AF2792" s="70">
        <f>IF(C2792=Sheet6!$E$3,Sheet6!$E$4,IF('January 2023'!C2792=Sheet6!$F$3,Sheet6!$F$4,IF('January 2023'!C2792=Sheet6!$G$3,Sheet6!$G$4,IF('January 2023'!C2792=Sheet6!$H$3,Sheet6!$H$4,IF('January 2023'!C2792=Sheet6!$I$3,Sheet6!$I$4,IF('January 2023'!C2792=Sheet6!$J$3,Sheet6!$J$4,IF('January 2023'!C2792=Sheet6!$K$3,Sheet6!$K$4,IF('January 2023'!C2792=Sheet6!$L$3,Sheet6!$L$4))))))))</f>
        <v>0.14409654505182889</v>
      </c>
      <c r="AG2792" s="74">
        <f t="shared" si="650"/>
        <v>1</v>
      </c>
      <c r="AH2792" s="71">
        <v>0.81910000000000005</v>
      </c>
      <c r="AI2792" s="72">
        <f t="shared" si="651"/>
        <v>1</v>
      </c>
      <c r="AJ2792" s="73">
        <f t="shared" si="652"/>
        <v>1</v>
      </c>
      <c r="AK2792" s="73">
        <v>0.51307323962548435</v>
      </c>
      <c r="AL2792" s="95">
        <f t="shared" si="653"/>
        <v>1</v>
      </c>
      <c r="AM2792" s="107">
        <v>0</v>
      </c>
      <c r="AN2792" s="98">
        <f t="shared" si="654"/>
        <v>0</v>
      </c>
      <c r="AO2792" s="99" t="e">
        <f>SUMIF([1]Sheet1!$AB:$AB,E2792,[1]Sheet1!$AA:$AA)</f>
        <v>#VALUE!</v>
      </c>
      <c r="AP2792" s="100">
        <f t="shared" si="655"/>
        <v>1</v>
      </c>
      <c r="AQ2792" s="97">
        <f t="shared" si="656"/>
        <v>0</v>
      </c>
      <c r="AR2792" s="100">
        <f t="shared" si="657"/>
        <v>0.99999979149796026</v>
      </c>
      <c r="AS2792" s="101">
        <f t="shared" si="658"/>
        <v>2.0850203974465131E-7</v>
      </c>
      <c r="AT2792" s="100">
        <v>0.14409654505182889</v>
      </c>
      <c r="AU2792" s="108">
        <f t="shared" si="659"/>
        <v>1</v>
      </c>
    </row>
    <row r="2793" spans="1:47" hidden="1">
      <c r="A2793" s="21">
        <v>44927</v>
      </c>
      <c r="B2793" s="23" t="s">
        <v>13</v>
      </c>
      <c r="C2793" s="23" t="s">
        <v>2644</v>
      </c>
      <c r="D2793" s="23" t="s">
        <v>2908</v>
      </c>
      <c r="E2793" s="23">
        <v>1002050072</v>
      </c>
      <c r="F2793" s="23" t="s">
        <v>15</v>
      </c>
      <c r="G2793" s="23">
        <v>1079564</v>
      </c>
      <c r="H2793" s="37" t="s">
        <v>16</v>
      </c>
      <c r="I2793" s="4" t="s">
        <v>3512</v>
      </c>
      <c r="J2793" s="4" t="s">
        <v>3512</v>
      </c>
      <c r="K2793" s="24">
        <v>20969</v>
      </c>
      <c r="L2793" s="24">
        <v>20969</v>
      </c>
      <c r="M2793" s="29">
        <v>1</v>
      </c>
      <c r="N2793" s="29">
        <v>1</v>
      </c>
      <c r="O2793" s="29">
        <v>0</v>
      </c>
      <c r="P2793" s="29">
        <v>20969</v>
      </c>
      <c r="Q2793" s="29">
        <v>0</v>
      </c>
      <c r="R2793" s="28">
        <v>1518763.53</v>
      </c>
      <c r="S2793" s="28">
        <v>0</v>
      </c>
      <c r="T2793" s="28">
        <v>1518763.53</v>
      </c>
      <c r="U2793" s="28">
        <v>0</v>
      </c>
      <c r="V2793" s="29">
        <v>1</v>
      </c>
      <c r="W2793" s="29">
        <v>0</v>
      </c>
      <c r="X2793" s="32">
        <f t="shared" si="645"/>
        <v>1</v>
      </c>
      <c r="Y2793" s="33">
        <f t="shared" si="646"/>
        <v>20969</v>
      </c>
      <c r="Z2793" s="33">
        <f t="shared" si="647"/>
        <v>1518763.53</v>
      </c>
      <c r="AA2793" s="33">
        <f t="shared" si="648"/>
        <v>1518763.53</v>
      </c>
      <c r="AB2793" s="5">
        <v>1</v>
      </c>
      <c r="AC2793" s="6">
        <v>1135550.79</v>
      </c>
      <c r="AD2793" s="32">
        <v>0</v>
      </c>
      <c r="AE2793" s="67">
        <f t="shared" si="649"/>
        <v>1</v>
      </c>
      <c r="AF2793" s="70">
        <f>IF(C2793=Sheet6!$E$3,Sheet6!$E$4,IF('January 2023'!C2793=Sheet6!$F$3,Sheet6!$F$4,IF('January 2023'!C2793=Sheet6!$G$3,Sheet6!$G$4,IF('January 2023'!C2793=Sheet6!$H$3,Sheet6!$H$4,IF('January 2023'!C2793=Sheet6!$I$3,Sheet6!$I$4,IF('January 2023'!C2793=Sheet6!$J$3,Sheet6!$J$4,IF('January 2023'!C2793=Sheet6!$K$3,Sheet6!$K$4,IF('January 2023'!C2793=Sheet6!$L$3,Sheet6!$L$4))))))))</f>
        <v>0.14409654505182889</v>
      </c>
      <c r="AG2793" s="74">
        <f t="shared" si="650"/>
        <v>1</v>
      </c>
      <c r="AH2793" s="71">
        <v>0.81910000000000005</v>
      </c>
      <c r="AI2793" s="72">
        <f t="shared" si="651"/>
        <v>1</v>
      </c>
      <c r="AJ2793" s="73">
        <f t="shared" si="652"/>
        <v>1</v>
      </c>
      <c r="AK2793" s="73">
        <v>0.51307323962548435</v>
      </c>
      <c r="AL2793" s="95">
        <f t="shared" si="653"/>
        <v>1</v>
      </c>
      <c r="AM2793" s="107">
        <v>0</v>
      </c>
      <c r="AN2793" s="98">
        <f t="shared" si="654"/>
        <v>0</v>
      </c>
      <c r="AO2793" s="99" t="e">
        <f>SUMIF([1]Sheet1!$AB:$AB,E2793,[1]Sheet1!$AA:$AA)</f>
        <v>#VALUE!</v>
      </c>
      <c r="AP2793" s="100">
        <f t="shared" si="655"/>
        <v>1</v>
      </c>
      <c r="AQ2793" s="97">
        <f t="shared" si="656"/>
        <v>0</v>
      </c>
      <c r="AR2793" s="100">
        <f t="shared" si="657"/>
        <v>1</v>
      </c>
      <c r="AS2793" s="101">
        <f t="shared" si="658"/>
        <v>0</v>
      </c>
      <c r="AT2793" s="100">
        <v>0.14409654505182889</v>
      </c>
      <c r="AU2793" s="108">
        <f t="shared" si="659"/>
        <v>1</v>
      </c>
    </row>
    <row r="2794" spans="1:47" hidden="1">
      <c r="A2794" s="21">
        <v>44927</v>
      </c>
      <c r="B2794" s="23" t="s">
        <v>13</v>
      </c>
      <c r="C2794" s="23" t="s">
        <v>2644</v>
      </c>
      <c r="D2794" s="23" t="s">
        <v>2963</v>
      </c>
      <c r="E2794" s="23">
        <v>1002050830</v>
      </c>
      <c r="F2794" s="23" t="s">
        <v>15</v>
      </c>
      <c r="G2794" s="23">
        <v>1070945</v>
      </c>
      <c r="H2794" s="37" t="s">
        <v>16</v>
      </c>
      <c r="I2794" s="4" t="s">
        <v>3512</v>
      </c>
      <c r="J2794" s="4" t="s">
        <v>3512</v>
      </c>
      <c r="K2794" s="24">
        <v>19302</v>
      </c>
      <c r="L2794" s="24">
        <v>19302</v>
      </c>
      <c r="M2794" s="29">
        <v>1</v>
      </c>
      <c r="N2794" s="29">
        <v>1</v>
      </c>
      <c r="O2794" s="29">
        <v>0</v>
      </c>
      <c r="P2794" s="29">
        <v>19302</v>
      </c>
      <c r="Q2794" s="29">
        <v>0</v>
      </c>
      <c r="R2794" s="28">
        <v>1398024.4</v>
      </c>
      <c r="S2794" s="28">
        <v>0</v>
      </c>
      <c r="T2794" s="28">
        <v>1398025.09</v>
      </c>
      <c r="U2794" s="28">
        <v>0</v>
      </c>
      <c r="V2794" s="29">
        <v>1</v>
      </c>
      <c r="W2794" s="29">
        <v>0</v>
      </c>
      <c r="X2794" s="32">
        <f t="shared" si="645"/>
        <v>1</v>
      </c>
      <c r="Y2794" s="33">
        <f t="shared" si="646"/>
        <v>19302</v>
      </c>
      <c r="Z2794" s="33">
        <f t="shared" si="647"/>
        <v>1398024.4</v>
      </c>
      <c r="AA2794" s="33">
        <f t="shared" si="648"/>
        <v>1398025.09</v>
      </c>
      <c r="AB2794" s="5">
        <v>1</v>
      </c>
      <c r="AC2794" s="6">
        <v>1468606.03</v>
      </c>
      <c r="AD2794" s="32">
        <v>0</v>
      </c>
      <c r="AE2794" s="67">
        <f t="shared" si="649"/>
        <v>1</v>
      </c>
      <c r="AF2794" s="70">
        <f>IF(C2794=Sheet6!$E$3,Sheet6!$E$4,IF('January 2023'!C2794=Sheet6!$F$3,Sheet6!$F$4,IF('January 2023'!C2794=Sheet6!$G$3,Sheet6!$G$4,IF('January 2023'!C2794=Sheet6!$H$3,Sheet6!$H$4,IF('January 2023'!C2794=Sheet6!$I$3,Sheet6!$I$4,IF('January 2023'!C2794=Sheet6!$J$3,Sheet6!$J$4,IF('January 2023'!C2794=Sheet6!$K$3,Sheet6!$K$4,IF('January 2023'!C2794=Sheet6!$L$3,Sheet6!$L$4))))))))</f>
        <v>0.14409654505182889</v>
      </c>
      <c r="AG2794" s="74">
        <f t="shared" si="650"/>
        <v>1</v>
      </c>
      <c r="AH2794" s="71">
        <v>0.81910000000000005</v>
      </c>
      <c r="AI2794" s="72">
        <f t="shared" si="651"/>
        <v>1</v>
      </c>
      <c r="AJ2794" s="73">
        <f t="shared" si="652"/>
        <v>1</v>
      </c>
      <c r="AK2794" s="73">
        <v>0.51307323962548435</v>
      </c>
      <c r="AL2794" s="95">
        <f t="shared" si="653"/>
        <v>1</v>
      </c>
      <c r="AM2794" s="107">
        <v>0</v>
      </c>
      <c r="AN2794" s="98">
        <f t="shared" si="654"/>
        <v>0</v>
      </c>
      <c r="AO2794" s="99" t="e">
        <f>SUMIF([1]Sheet1!$AB:$AB,E2794,[1]Sheet1!$AA:$AA)</f>
        <v>#VALUE!</v>
      </c>
      <c r="AP2794" s="100">
        <f t="shared" si="655"/>
        <v>1</v>
      </c>
      <c r="AQ2794" s="97">
        <f t="shared" si="656"/>
        <v>0</v>
      </c>
      <c r="AR2794" s="100">
        <f t="shared" si="657"/>
        <v>1.0000004935536178</v>
      </c>
      <c r="AS2794" s="101">
        <f t="shared" si="658"/>
        <v>-4.9355361775305084E-7</v>
      </c>
      <c r="AT2794" s="100">
        <v>0.14409654505182889</v>
      </c>
      <c r="AU2794" s="108">
        <f t="shared" si="659"/>
        <v>1</v>
      </c>
    </row>
    <row r="2795" spans="1:47" hidden="1">
      <c r="A2795" s="21">
        <v>44927</v>
      </c>
      <c r="B2795" s="22" t="s">
        <v>13</v>
      </c>
      <c r="C2795" s="22" t="s">
        <v>2644</v>
      </c>
      <c r="D2795" s="22" t="s">
        <v>3020</v>
      </c>
      <c r="E2795" s="22">
        <v>1002050481</v>
      </c>
      <c r="F2795" s="23" t="s">
        <v>15</v>
      </c>
      <c r="G2795" s="22">
        <v>1070945</v>
      </c>
      <c r="H2795" s="36" t="s">
        <v>16</v>
      </c>
      <c r="I2795" s="4" t="s">
        <v>3512</v>
      </c>
      <c r="J2795" s="4" t="s">
        <v>3512</v>
      </c>
      <c r="K2795" s="24">
        <v>17047</v>
      </c>
      <c r="L2795" s="25">
        <v>17047</v>
      </c>
      <c r="M2795" s="26">
        <v>1</v>
      </c>
      <c r="N2795" s="26">
        <v>1</v>
      </c>
      <c r="O2795" s="26">
        <v>0</v>
      </c>
      <c r="P2795" s="26">
        <v>17047</v>
      </c>
      <c r="Q2795" s="26">
        <v>0</v>
      </c>
      <c r="R2795" s="27">
        <v>1234697.0299999998</v>
      </c>
      <c r="S2795" s="27">
        <v>0</v>
      </c>
      <c r="T2795" s="28">
        <v>1234697.03</v>
      </c>
      <c r="U2795" s="27">
        <v>0</v>
      </c>
      <c r="V2795" s="29">
        <v>1</v>
      </c>
      <c r="W2795" s="26">
        <v>0</v>
      </c>
      <c r="X2795" s="30">
        <f t="shared" si="645"/>
        <v>1</v>
      </c>
      <c r="Y2795" s="31">
        <f t="shared" si="646"/>
        <v>17047</v>
      </c>
      <c r="Z2795" s="31">
        <f t="shared" si="647"/>
        <v>1234697.0299999998</v>
      </c>
      <c r="AA2795" s="31">
        <f t="shared" si="648"/>
        <v>1234697.03</v>
      </c>
      <c r="AB2795" s="5">
        <v>1</v>
      </c>
      <c r="AC2795" s="6">
        <v>1187223.68</v>
      </c>
      <c r="AD2795" s="30">
        <v>0</v>
      </c>
      <c r="AE2795" s="67">
        <f t="shared" si="649"/>
        <v>1</v>
      </c>
      <c r="AF2795" s="70">
        <f>IF(C2795=Sheet6!$E$3,Sheet6!$E$4,IF('January 2023'!C2795=Sheet6!$F$3,Sheet6!$F$4,IF('January 2023'!C2795=Sheet6!$G$3,Sheet6!$G$4,IF('January 2023'!C2795=Sheet6!$H$3,Sheet6!$H$4,IF('January 2023'!C2795=Sheet6!$I$3,Sheet6!$I$4,IF('January 2023'!C2795=Sheet6!$J$3,Sheet6!$J$4,IF('January 2023'!C2795=Sheet6!$K$3,Sheet6!$K$4,IF('January 2023'!C2795=Sheet6!$L$3,Sheet6!$L$4))))))))</f>
        <v>0.14409654505182889</v>
      </c>
      <c r="AG2795" s="74">
        <f t="shared" si="650"/>
        <v>1</v>
      </c>
      <c r="AH2795" s="71">
        <v>0.81910000000000005</v>
      </c>
      <c r="AI2795" s="72">
        <f t="shared" si="651"/>
        <v>1</v>
      </c>
      <c r="AJ2795" s="73">
        <f t="shared" si="652"/>
        <v>1</v>
      </c>
      <c r="AK2795" s="73">
        <v>0.51307323962548435</v>
      </c>
      <c r="AL2795" s="95">
        <f t="shared" si="653"/>
        <v>1</v>
      </c>
      <c r="AM2795" s="107">
        <v>0</v>
      </c>
      <c r="AN2795" s="98">
        <f t="shared" si="654"/>
        <v>0</v>
      </c>
      <c r="AO2795" s="99" t="e">
        <f>SUMIF([1]Sheet1!$AB:$AB,E2795,[1]Sheet1!$AA:$AA)</f>
        <v>#VALUE!</v>
      </c>
      <c r="AP2795" s="100">
        <f t="shared" si="655"/>
        <v>1</v>
      </c>
      <c r="AQ2795" s="97">
        <f t="shared" si="656"/>
        <v>0</v>
      </c>
      <c r="AR2795" s="100">
        <f t="shared" si="657"/>
        <v>1.0000000000000002</v>
      </c>
      <c r="AS2795" s="101">
        <f t="shared" si="658"/>
        <v>0</v>
      </c>
      <c r="AT2795" s="100">
        <v>0.14409654505182889</v>
      </c>
      <c r="AU2795" s="108">
        <f t="shared" si="659"/>
        <v>1</v>
      </c>
    </row>
    <row r="2796" spans="1:47" hidden="1">
      <c r="A2796" s="21">
        <v>44927</v>
      </c>
      <c r="B2796" s="23" t="s">
        <v>13</v>
      </c>
      <c r="C2796" s="23" t="s">
        <v>2644</v>
      </c>
      <c r="D2796" s="23" t="s">
        <v>2929</v>
      </c>
      <c r="E2796" s="23">
        <v>1002049919</v>
      </c>
      <c r="F2796" s="23" t="s">
        <v>15</v>
      </c>
      <c r="G2796" s="23">
        <v>1070945</v>
      </c>
      <c r="H2796" s="37" t="s">
        <v>16</v>
      </c>
      <c r="I2796" s="4" t="s">
        <v>3512</v>
      </c>
      <c r="J2796" s="4" t="s">
        <v>3512</v>
      </c>
      <c r="K2796" s="24">
        <v>16876</v>
      </c>
      <c r="L2796" s="24">
        <v>16876</v>
      </c>
      <c r="M2796" s="29">
        <v>1</v>
      </c>
      <c r="N2796" s="29">
        <v>1</v>
      </c>
      <c r="O2796" s="29">
        <v>0</v>
      </c>
      <c r="P2796" s="29">
        <v>16876</v>
      </c>
      <c r="Q2796" s="29">
        <v>0</v>
      </c>
      <c r="R2796" s="28">
        <v>1222311.6600000001</v>
      </c>
      <c r="S2796" s="28">
        <v>0</v>
      </c>
      <c r="T2796" s="28">
        <v>1257780</v>
      </c>
      <c r="U2796" s="28">
        <v>0</v>
      </c>
      <c r="V2796" s="29">
        <v>1</v>
      </c>
      <c r="W2796" s="29">
        <v>0</v>
      </c>
      <c r="X2796" s="32">
        <f t="shared" si="645"/>
        <v>1</v>
      </c>
      <c r="Y2796" s="33">
        <f t="shared" si="646"/>
        <v>16876</v>
      </c>
      <c r="Z2796" s="33">
        <f t="shared" si="647"/>
        <v>1222311.6600000001</v>
      </c>
      <c r="AA2796" s="33">
        <f t="shared" si="648"/>
        <v>1257780</v>
      </c>
      <c r="AB2796" s="5">
        <v>1</v>
      </c>
      <c r="AC2796" s="6">
        <v>1330969.23</v>
      </c>
      <c r="AD2796" s="32">
        <v>0</v>
      </c>
      <c r="AE2796" s="67">
        <f t="shared" si="649"/>
        <v>1</v>
      </c>
      <c r="AF2796" s="70">
        <f>IF(C2796=Sheet6!$E$3,Sheet6!$E$4,IF('January 2023'!C2796=Sheet6!$F$3,Sheet6!$F$4,IF('January 2023'!C2796=Sheet6!$G$3,Sheet6!$G$4,IF('January 2023'!C2796=Sheet6!$H$3,Sheet6!$H$4,IF('January 2023'!C2796=Sheet6!$I$3,Sheet6!$I$4,IF('January 2023'!C2796=Sheet6!$J$3,Sheet6!$J$4,IF('January 2023'!C2796=Sheet6!$K$3,Sheet6!$K$4,IF('January 2023'!C2796=Sheet6!$L$3,Sheet6!$L$4))))))))</f>
        <v>0.14409654505182889</v>
      </c>
      <c r="AG2796" s="74">
        <f t="shared" si="650"/>
        <v>1</v>
      </c>
      <c r="AH2796" s="71">
        <v>0.81910000000000005</v>
      </c>
      <c r="AI2796" s="72">
        <f t="shared" si="651"/>
        <v>1</v>
      </c>
      <c r="AJ2796" s="73">
        <f t="shared" si="652"/>
        <v>1</v>
      </c>
      <c r="AK2796" s="73">
        <v>0.51307323962548435</v>
      </c>
      <c r="AL2796" s="95">
        <f t="shared" si="653"/>
        <v>1</v>
      </c>
      <c r="AM2796" s="107">
        <v>0</v>
      </c>
      <c r="AN2796" s="98">
        <f t="shared" si="654"/>
        <v>0</v>
      </c>
      <c r="AO2796" s="99" t="e">
        <f>SUMIF([1]Sheet1!$AB:$AB,E2796,[1]Sheet1!$AA:$AA)</f>
        <v>#VALUE!</v>
      </c>
      <c r="AP2796" s="100">
        <f t="shared" si="655"/>
        <v>1</v>
      </c>
      <c r="AQ2796" s="97">
        <f t="shared" si="656"/>
        <v>0</v>
      </c>
      <c r="AR2796" s="100">
        <f t="shared" si="657"/>
        <v>1.029017427519263</v>
      </c>
      <c r="AS2796" s="101">
        <f t="shared" si="658"/>
        <v>-2.901742751926295E-2</v>
      </c>
      <c r="AT2796" s="100">
        <v>0.14409654505182889</v>
      </c>
      <c r="AU2796" s="108">
        <f t="shared" si="659"/>
        <v>1</v>
      </c>
    </row>
    <row r="2797" spans="1:47" hidden="1">
      <c r="A2797" s="21">
        <v>44927</v>
      </c>
      <c r="B2797" s="22" t="s">
        <v>13</v>
      </c>
      <c r="C2797" s="22" t="s">
        <v>2644</v>
      </c>
      <c r="D2797" s="22" t="s">
        <v>2994</v>
      </c>
      <c r="E2797" s="22">
        <v>1002049842</v>
      </c>
      <c r="F2797" s="23" t="s">
        <v>15</v>
      </c>
      <c r="G2797" s="22">
        <v>1079564</v>
      </c>
      <c r="H2797" s="36" t="s">
        <v>16</v>
      </c>
      <c r="I2797" s="4" t="s">
        <v>3512</v>
      </c>
      <c r="J2797" s="4" t="s">
        <v>3512</v>
      </c>
      <c r="K2797" s="24">
        <v>16781.333333333372</v>
      </c>
      <c r="L2797" s="25">
        <v>16781.333333333372</v>
      </c>
      <c r="M2797" s="26">
        <v>1</v>
      </c>
      <c r="N2797" s="26">
        <v>1</v>
      </c>
      <c r="O2797" s="26">
        <v>0</v>
      </c>
      <c r="P2797" s="26">
        <v>16800</v>
      </c>
      <c r="Q2797" s="26">
        <v>0</v>
      </c>
      <c r="R2797" s="27">
        <v>1228447.03</v>
      </c>
      <c r="S2797" s="27">
        <v>0</v>
      </c>
      <c r="T2797" s="28">
        <v>1500000</v>
      </c>
      <c r="U2797" s="27">
        <v>0</v>
      </c>
      <c r="V2797" s="29">
        <v>1</v>
      </c>
      <c r="W2797" s="26">
        <v>0</v>
      </c>
      <c r="X2797" s="30">
        <f t="shared" si="645"/>
        <v>1</v>
      </c>
      <c r="Y2797" s="31">
        <f t="shared" si="646"/>
        <v>16800</v>
      </c>
      <c r="Z2797" s="31">
        <f t="shared" si="647"/>
        <v>1228447.03</v>
      </c>
      <c r="AA2797" s="31">
        <f t="shared" si="648"/>
        <v>1500000</v>
      </c>
      <c r="AB2797" s="5">
        <v>1</v>
      </c>
      <c r="AC2797" s="6">
        <v>512579.59</v>
      </c>
      <c r="AD2797" s="30">
        <v>0</v>
      </c>
      <c r="AE2797" s="67">
        <f t="shared" si="649"/>
        <v>1</v>
      </c>
      <c r="AF2797" s="70">
        <f>IF(C2797=Sheet6!$E$3,Sheet6!$E$4,IF('January 2023'!C2797=Sheet6!$F$3,Sheet6!$F$4,IF('January 2023'!C2797=Sheet6!$G$3,Sheet6!$G$4,IF('January 2023'!C2797=Sheet6!$H$3,Sheet6!$H$4,IF('January 2023'!C2797=Sheet6!$I$3,Sheet6!$I$4,IF('January 2023'!C2797=Sheet6!$J$3,Sheet6!$J$4,IF('January 2023'!C2797=Sheet6!$K$3,Sheet6!$K$4,IF('January 2023'!C2797=Sheet6!$L$3,Sheet6!$L$4))))))))</f>
        <v>0.14409654505182889</v>
      </c>
      <c r="AG2797" s="74">
        <f t="shared" si="650"/>
        <v>1.001112347052278</v>
      </c>
      <c r="AH2797" s="71">
        <v>0.81910000000000005</v>
      </c>
      <c r="AI2797" s="72">
        <f t="shared" si="651"/>
        <v>1</v>
      </c>
      <c r="AJ2797" s="73">
        <f t="shared" si="652"/>
        <v>1</v>
      </c>
      <c r="AK2797" s="73">
        <v>0.51307323962548435</v>
      </c>
      <c r="AL2797" s="95">
        <f t="shared" si="653"/>
        <v>1</v>
      </c>
      <c r="AM2797" s="107">
        <v>0</v>
      </c>
      <c r="AN2797" s="98">
        <f t="shared" si="654"/>
        <v>0</v>
      </c>
      <c r="AO2797" s="99" t="e">
        <f>SUMIF([1]Sheet1!$AB:$AB,E2797,[1]Sheet1!$AA:$AA)</f>
        <v>#VALUE!</v>
      </c>
      <c r="AP2797" s="100">
        <f t="shared" si="655"/>
        <v>1</v>
      </c>
      <c r="AQ2797" s="97">
        <f t="shared" si="656"/>
        <v>0</v>
      </c>
      <c r="AR2797" s="100">
        <f t="shared" si="657"/>
        <v>1.2210538699417914</v>
      </c>
      <c r="AS2797" s="101">
        <f t="shared" si="658"/>
        <v>-0.22241210561469393</v>
      </c>
      <c r="AT2797" s="100">
        <v>0.14409654505182889</v>
      </c>
      <c r="AU2797" s="108">
        <f t="shared" si="659"/>
        <v>1</v>
      </c>
    </row>
    <row r="2798" spans="1:47" hidden="1">
      <c r="A2798" s="21">
        <v>44927</v>
      </c>
      <c r="B2798" s="22" t="s">
        <v>13</v>
      </c>
      <c r="C2798" s="22" t="s">
        <v>2644</v>
      </c>
      <c r="D2798" s="22" t="s">
        <v>3053</v>
      </c>
      <c r="E2798" s="22">
        <v>1002050078</v>
      </c>
      <c r="F2798" s="23" t="s">
        <v>15</v>
      </c>
      <c r="G2798" s="22">
        <v>1079572</v>
      </c>
      <c r="H2798" s="36" t="s">
        <v>16</v>
      </c>
      <c r="I2798" s="4" t="s">
        <v>3512</v>
      </c>
      <c r="J2798" s="4" t="s">
        <v>3512</v>
      </c>
      <c r="K2798" s="24">
        <v>16709</v>
      </c>
      <c r="L2798" s="25">
        <v>16709</v>
      </c>
      <c r="M2798" s="26">
        <v>1</v>
      </c>
      <c r="N2798" s="26">
        <v>1</v>
      </c>
      <c r="O2798" s="26">
        <v>0</v>
      </c>
      <c r="P2798" s="26">
        <v>16709</v>
      </c>
      <c r="Q2798" s="26">
        <v>0</v>
      </c>
      <c r="R2798" s="27">
        <v>1210216.02</v>
      </c>
      <c r="S2798" s="27">
        <v>0</v>
      </c>
      <c r="T2798" s="28">
        <v>1210216.02</v>
      </c>
      <c r="U2798" s="27">
        <v>0</v>
      </c>
      <c r="V2798" s="29">
        <v>1</v>
      </c>
      <c r="W2798" s="26">
        <v>0</v>
      </c>
      <c r="X2798" s="30">
        <f t="shared" si="645"/>
        <v>1</v>
      </c>
      <c r="Y2798" s="31">
        <f t="shared" si="646"/>
        <v>16709</v>
      </c>
      <c r="Z2798" s="31">
        <f t="shared" si="647"/>
        <v>1210216.02</v>
      </c>
      <c r="AA2798" s="31">
        <f t="shared" si="648"/>
        <v>1210216.02</v>
      </c>
      <c r="AB2798" s="5">
        <v>1</v>
      </c>
      <c r="AC2798" s="6">
        <v>933713.37</v>
      </c>
      <c r="AD2798" s="30">
        <v>0</v>
      </c>
      <c r="AE2798" s="67">
        <f t="shared" si="649"/>
        <v>1</v>
      </c>
      <c r="AF2798" s="70">
        <f>IF(C2798=Sheet6!$E$3,Sheet6!$E$4,IF('January 2023'!C2798=Sheet6!$F$3,Sheet6!$F$4,IF('January 2023'!C2798=Sheet6!$G$3,Sheet6!$G$4,IF('January 2023'!C2798=Sheet6!$H$3,Sheet6!$H$4,IF('January 2023'!C2798=Sheet6!$I$3,Sheet6!$I$4,IF('January 2023'!C2798=Sheet6!$J$3,Sheet6!$J$4,IF('January 2023'!C2798=Sheet6!$K$3,Sheet6!$K$4,IF('January 2023'!C2798=Sheet6!$L$3,Sheet6!$L$4))))))))</f>
        <v>0.14409654505182889</v>
      </c>
      <c r="AG2798" s="74">
        <f t="shared" si="650"/>
        <v>1</v>
      </c>
      <c r="AH2798" s="71">
        <v>0.81910000000000005</v>
      </c>
      <c r="AI2798" s="72">
        <f t="shared" si="651"/>
        <v>1</v>
      </c>
      <c r="AJ2798" s="73">
        <f t="shared" si="652"/>
        <v>1</v>
      </c>
      <c r="AK2798" s="73">
        <v>0.51307323962548435</v>
      </c>
      <c r="AL2798" s="95">
        <f t="shared" si="653"/>
        <v>1</v>
      </c>
      <c r="AM2798" s="107">
        <v>0</v>
      </c>
      <c r="AN2798" s="98">
        <f t="shared" si="654"/>
        <v>0</v>
      </c>
      <c r="AO2798" s="99" t="e">
        <f>SUMIF([1]Sheet1!$AB:$AB,E2798,[1]Sheet1!$AA:$AA)</f>
        <v>#VALUE!</v>
      </c>
      <c r="AP2798" s="100">
        <f t="shared" si="655"/>
        <v>1</v>
      </c>
      <c r="AQ2798" s="97">
        <f t="shared" si="656"/>
        <v>0</v>
      </c>
      <c r="AR2798" s="100">
        <f t="shared" si="657"/>
        <v>1</v>
      </c>
      <c r="AS2798" s="101">
        <f t="shared" si="658"/>
        <v>0</v>
      </c>
      <c r="AT2798" s="100">
        <v>0.14409654505182889</v>
      </c>
      <c r="AU2798" s="108">
        <f t="shared" si="659"/>
        <v>1</v>
      </c>
    </row>
    <row r="2799" spans="1:47" hidden="1">
      <c r="A2799" s="21">
        <v>44927</v>
      </c>
      <c r="B2799" s="23" t="s">
        <v>13</v>
      </c>
      <c r="C2799" s="23" t="s">
        <v>2644</v>
      </c>
      <c r="D2799" s="23" t="s">
        <v>2950</v>
      </c>
      <c r="E2799" s="23">
        <v>1002049925</v>
      </c>
      <c r="F2799" s="23" t="s">
        <v>15</v>
      </c>
      <c r="G2799" s="23">
        <v>1079572</v>
      </c>
      <c r="H2799" s="37" t="s">
        <v>16</v>
      </c>
      <c r="I2799" s="4" t="s">
        <v>3512</v>
      </c>
      <c r="J2799" s="4" t="s">
        <v>3512</v>
      </c>
      <c r="K2799" s="24">
        <v>16607</v>
      </c>
      <c r="L2799" s="24">
        <v>16607</v>
      </c>
      <c r="M2799" s="29">
        <v>1</v>
      </c>
      <c r="N2799" s="29">
        <v>1</v>
      </c>
      <c r="O2799" s="29">
        <v>0</v>
      </c>
      <c r="P2799" s="29">
        <v>16607</v>
      </c>
      <c r="Q2799" s="29">
        <v>0</v>
      </c>
      <c r="R2799" s="28">
        <v>1202828.27</v>
      </c>
      <c r="S2799" s="28">
        <v>0</v>
      </c>
      <c r="T2799" s="28">
        <v>1202828.27</v>
      </c>
      <c r="U2799" s="28">
        <v>0</v>
      </c>
      <c r="V2799" s="29">
        <v>1</v>
      </c>
      <c r="W2799" s="29">
        <v>0</v>
      </c>
      <c r="X2799" s="32">
        <f t="shared" si="645"/>
        <v>1</v>
      </c>
      <c r="Y2799" s="33">
        <f t="shared" si="646"/>
        <v>16607</v>
      </c>
      <c r="Z2799" s="33">
        <f t="shared" si="647"/>
        <v>1202828.27</v>
      </c>
      <c r="AA2799" s="33">
        <f t="shared" si="648"/>
        <v>1202828.27</v>
      </c>
      <c r="AB2799" s="5">
        <v>1</v>
      </c>
      <c r="AC2799" s="6">
        <v>1334099.94</v>
      </c>
      <c r="AD2799" s="32">
        <v>0</v>
      </c>
      <c r="AE2799" s="67">
        <f t="shared" si="649"/>
        <v>1</v>
      </c>
      <c r="AF2799" s="70">
        <f>IF(C2799=Sheet6!$E$3,Sheet6!$E$4,IF('January 2023'!C2799=Sheet6!$F$3,Sheet6!$F$4,IF('January 2023'!C2799=Sheet6!$G$3,Sheet6!$G$4,IF('January 2023'!C2799=Sheet6!$H$3,Sheet6!$H$4,IF('January 2023'!C2799=Sheet6!$I$3,Sheet6!$I$4,IF('January 2023'!C2799=Sheet6!$J$3,Sheet6!$J$4,IF('January 2023'!C2799=Sheet6!$K$3,Sheet6!$K$4,IF('January 2023'!C2799=Sheet6!$L$3,Sheet6!$L$4))))))))</f>
        <v>0.14409654505182889</v>
      </c>
      <c r="AG2799" s="74">
        <f t="shared" si="650"/>
        <v>1</v>
      </c>
      <c r="AH2799" s="71">
        <v>0.81910000000000005</v>
      </c>
      <c r="AI2799" s="72">
        <f t="shared" si="651"/>
        <v>1</v>
      </c>
      <c r="AJ2799" s="73">
        <f t="shared" si="652"/>
        <v>1</v>
      </c>
      <c r="AK2799" s="73">
        <v>0.51307323962548435</v>
      </c>
      <c r="AL2799" s="95">
        <f t="shared" si="653"/>
        <v>1</v>
      </c>
      <c r="AM2799" s="107">
        <v>0</v>
      </c>
      <c r="AN2799" s="98">
        <f t="shared" si="654"/>
        <v>0</v>
      </c>
      <c r="AO2799" s="99" t="e">
        <f>SUMIF([1]Sheet1!$AB:$AB,E2799,[1]Sheet1!$AA:$AA)</f>
        <v>#VALUE!</v>
      </c>
      <c r="AP2799" s="100">
        <f t="shared" si="655"/>
        <v>1</v>
      </c>
      <c r="AQ2799" s="97">
        <f t="shared" si="656"/>
        <v>0</v>
      </c>
      <c r="AR2799" s="100">
        <f t="shared" si="657"/>
        <v>1</v>
      </c>
      <c r="AS2799" s="101">
        <f t="shared" si="658"/>
        <v>0</v>
      </c>
      <c r="AT2799" s="100">
        <v>0.14409654505182889</v>
      </c>
      <c r="AU2799" s="108">
        <f t="shared" si="659"/>
        <v>1</v>
      </c>
    </row>
    <row r="2800" spans="1:47" hidden="1">
      <c r="A2800" s="21">
        <v>44927</v>
      </c>
      <c r="B2800" s="23" t="s">
        <v>13</v>
      </c>
      <c r="C2800" s="23" t="s">
        <v>2644</v>
      </c>
      <c r="D2800" s="23" t="s">
        <v>2948</v>
      </c>
      <c r="E2800" s="23">
        <v>1002050571</v>
      </c>
      <c r="F2800" s="23" t="s">
        <v>15</v>
      </c>
      <c r="G2800" s="23">
        <v>1070729</v>
      </c>
      <c r="H2800" s="37" t="s">
        <v>16</v>
      </c>
      <c r="I2800" s="4" t="s">
        <v>3512</v>
      </c>
      <c r="J2800" s="4" t="s">
        <v>3512</v>
      </c>
      <c r="K2800" s="24">
        <v>16032</v>
      </c>
      <c r="L2800" s="24">
        <v>16032</v>
      </c>
      <c r="M2800" s="29">
        <v>1</v>
      </c>
      <c r="N2800" s="29">
        <v>1</v>
      </c>
      <c r="O2800" s="29">
        <v>0</v>
      </c>
      <c r="P2800" s="29">
        <v>16032</v>
      </c>
      <c r="Q2800" s="29">
        <v>0</v>
      </c>
      <c r="R2800" s="28">
        <v>1161181.6000000001</v>
      </c>
      <c r="S2800" s="28">
        <v>0</v>
      </c>
      <c r="T2800" s="28">
        <v>1161181.6000000001</v>
      </c>
      <c r="U2800" s="28">
        <v>0</v>
      </c>
      <c r="V2800" s="29">
        <v>1</v>
      </c>
      <c r="W2800" s="29">
        <v>0</v>
      </c>
      <c r="X2800" s="32">
        <f t="shared" si="645"/>
        <v>1</v>
      </c>
      <c r="Y2800" s="33">
        <f t="shared" si="646"/>
        <v>16032</v>
      </c>
      <c r="Z2800" s="33">
        <f t="shared" si="647"/>
        <v>1161181.6000000001</v>
      </c>
      <c r="AA2800" s="33">
        <f t="shared" si="648"/>
        <v>1161181.6000000001</v>
      </c>
      <c r="AB2800" s="5">
        <v>1</v>
      </c>
      <c r="AC2800" s="6">
        <v>1369018.28</v>
      </c>
      <c r="AD2800" s="32">
        <v>0</v>
      </c>
      <c r="AE2800" s="67">
        <f t="shared" si="649"/>
        <v>1</v>
      </c>
      <c r="AF2800" s="70">
        <f>IF(C2800=Sheet6!$E$3,Sheet6!$E$4,IF('January 2023'!C2800=Sheet6!$F$3,Sheet6!$F$4,IF('January 2023'!C2800=Sheet6!$G$3,Sheet6!$G$4,IF('January 2023'!C2800=Sheet6!$H$3,Sheet6!$H$4,IF('January 2023'!C2800=Sheet6!$I$3,Sheet6!$I$4,IF('January 2023'!C2800=Sheet6!$J$3,Sheet6!$J$4,IF('January 2023'!C2800=Sheet6!$K$3,Sheet6!$K$4,IF('January 2023'!C2800=Sheet6!$L$3,Sheet6!$L$4))))))))</f>
        <v>0.14409654505182889</v>
      </c>
      <c r="AG2800" s="74">
        <f t="shared" si="650"/>
        <v>1</v>
      </c>
      <c r="AH2800" s="71">
        <v>0.81910000000000005</v>
      </c>
      <c r="AI2800" s="72">
        <f t="shared" si="651"/>
        <v>1</v>
      </c>
      <c r="AJ2800" s="73">
        <f t="shared" si="652"/>
        <v>1</v>
      </c>
      <c r="AK2800" s="73">
        <v>0.51307323962548435</v>
      </c>
      <c r="AL2800" s="95">
        <f t="shared" si="653"/>
        <v>1</v>
      </c>
      <c r="AM2800" s="107">
        <v>0</v>
      </c>
      <c r="AN2800" s="98">
        <f t="shared" si="654"/>
        <v>0</v>
      </c>
      <c r="AO2800" s="99" t="e">
        <f>SUMIF([1]Sheet1!$AB:$AB,E2800,[1]Sheet1!$AA:$AA)</f>
        <v>#VALUE!</v>
      </c>
      <c r="AP2800" s="100">
        <f t="shared" si="655"/>
        <v>1</v>
      </c>
      <c r="AQ2800" s="97">
        <f t="shared" si="656"/>
        <v>0</v>
      </c>
      <c r="AR2800" s="100">
        <f t="shared" si="657"/>
        <v>1</v>
      </c>
      <c r="AS2800" s="101">
        <f t="shared" si="658"/>
        <v>0</v>
      </c>
      <c r="AT2800" s="100">
        <v>0.14409654505182889</v>
      </c>
      <c r="AU2800" s="108">
        <f t="shared" si="659"/>
        <v>1</v>
      </c>
    </row>
    <row r="2801" spans="1:47" hidden="1">
      <c r="A2801" s="21">
        <v>44927</v>
      </c>
      <c r="B2801" s="22" t="s">
        <v>13</v>
      </c>
      <c r="C2801" s="22" t="s">
        <v>2644</v>
      </c>
      <c r="D2801" s="22" t="s">
        <v>2971</v>
      </c>
      <c r="E2801" s="22">
        <v>1002049782</v>
      </c>
      <c r="F2801" s="23" t="s">
        <v>15</v>
      </c>
      <c r="G2801" s="22">
        <v>1070774</v>
      </c>
      <c r="H2801" s="36" t="s">
        <v>16</v>
      </c>
      <c r="I2801" s="4" t="s">
        <v>3512</v>
      </c>
      <c r="J2801" s="4" t="s">
        <v>3512</v>
      </c>
      <c r="K2801" s="24">
        <v>15301</v>
      </c>
      <c r="L2801" s="25">
        <v>15301</v>
      </c>
      <c r="M2801" s="26">
        <v>1</v>
      </c>
      <c r="N2801" s="26">
        <v>1</v>
      </c>
      <c r="O2801" s="26">
        <v>0</v>
      </c>
      <c r="P2801" s="26">
        <v>15301</v>
      </c>
      <c r="Q2801" s="26">
        <v>0</v>
      </c>
      <c r="R2801" s="27">
        <v>1108236.0099999998</v>
      </c>
      <c r="S2801" s="27">
        <v>0</v>
      </c>
      <c r="T2801" s="28">
        <v>1108230</v>
      </c>
      <c r="U2801" s="27">
        <v>0</v>
      </c>
      <c r="V2801" s="29">
        <v>1</v>
      </c>
      <c r="W2801" s="26">
        <v>0</v>
      </c>
      <c r="X2801" s="30">
        <f t="shared" si="645"/>
        <v>1</v>
      </c>
      <c r="Y2801" s="31">
        <f t="shared" si="646"/>
        <v>15301</v>
      </c>
      <c r="Z2801" s="31">
        <f t="shared" si="647"/>
        <v>1108236.0099999998</v>
      </c>
      <c r="AA2801" s="31">
        <f t="shared" si="648"/>
        <v>1108230</v>
      </c>
      <c r="AB2801" s="5">
        <v>1</v>
      </c>
      <c r="AC2801" s="6">
        <v>932621.25</v>
      </c>
      <c r="AD2801" s="30">
        <v>0</v>
      </c>
      <c r="AE2801" s="67">
        <f t="shared" si="649"/>
        <v>1</v>
      </c>
      <c r="AF2801" s="70">
        <f>IF(C2801=Sheet6!$E$3,Sheet6!$E$4,IF('January 2023'!C2801=Sheet6!$F$3,Sheet6!$F$4,IF('January 2023'!C2801=Sheet6!$G$3,Sheet6!$G$4,IF('January 2023'!C2801=Sheet6!$H$3,Sheet6!$H$4,IF('January 2023'!C2801=Sheet6!$I$3,Sheet6!$I$4,IF('January 2023'!C2801=Sheet6!$J$3,Sheet6!$J$4,IF('January 2023'!C2801=Sheet6!$K$3,Sheet6!$K$4,IF('January 2023'!C2801=Sheet6!$L$3,Sheet6!$L$4))))))))</f>
        <v>0.14409654505182889</v>
      </c>
      <c r="AG2801" s="74">
        <f t="shared" si="650"/>
        <v>1</v>
      </c>
      <c r="AH2801" s="71">
        <v>0.81910000000000005</v>
      </c>
      <c r="AI2801" s="72">
        <f t="shared" si="651"/>
        <v>1</v>
      </c>
      <c r="AJ2801" s="73">
        <f t="shared" si="652"/>
        <v>1</v>
      </c>
      <c r="AK2801" s="73">
        <v>0.51307323962548435</v>
      </c>
      <c r="AL2801" s="95">
        <f t="shared" si="653"/>
        <v>1</v>
      </c>
      <c r="AM2801" s="107">
        <v>0</v>
      </c>
      <c r="AN2801" s="98">
        <f t="shared" si="654"/>
        <v>0</v>
      </c>
      <c r="AO2801" s="99" t="e">
        <f>SUMIF([1]Sheet1!$AB:$AB,E2801,[1]Sheet1!$AA:$AA)</f>
        <v>#VALUE!</v>
      </c>
      <c r="AP2801" s="100">
        <f t="shared" si="655"/>
        <v>1</v>
      </c>
      <c r="AQ2801" s="97">
        <f t="shared" si="656"/>
        <v>0</v>
      </c>
      <c r="AR2801" s="100">
        <f t="shared" si="657"/>
        <v>0.9999945769674099</v>
      </c>
      <c r="AS2801" s="101">
        <f t="shared" si="658"/>
        <v>5.423032590101684E-6</v>
      </c>
      <c r="AT2801" s="100">
        <v>0.14409654505182889</v>
      </c>
      <c r="AU2801" s="108">
        <f t="shared" si="659"/>
        <v>1</v>
      </c>
    </row>
    <row r="2802" spans="1:47" hidden="1">
      <c r="A2802" s="21">
        <v>44927</v>
      </c>
      <c r="B2802" s="22" t="s">
        <v>13</v>
      </c>
      <c r="C2802" s="22" t="s">
        <v>2644</v>
      </c>
      <c r="D2802" s="22" t="s">
        <v>2964</v>
      </c>
      <c r="E2802" s="22">
        <v>1002049776</v>
      </c>
      <c r="F2802" s="23" t="s">
        <v>15</v>
      </c>
      <c r="G2802" s="22">
        <v>1079564</v>
      </c>
      <c r="H2802" s="36" t="s">
        <v>16</v>
      </c>
      <c r="I2802" s="4" t="s">
        <v>3512</v>
      </c>
      <c r="J2802" s="4" t="s">
        <v>3512</v>
      </c>
      <c r="K2802" s="24">
        <v>15224</v>
      </c>
      <c r="L2802" s="25">
        <v>15224</v>
      </c>
      <c r="M2802" s="26">
        <v>1</v>
      </c>
      <c r="N2802" s="26">
        <v>1</v>
      </c>
      <c r="O2802" s="26">
        <v>0</v>
      </c>
      <c r="P2802" s="26">
        <v>15224</v>
      </c>
      <c r="Q2802" s="26">
        <v>0</v>
      </c>
      <c r="R2802" s="27">
        <v>1102658.9700000002</v>
      </c>
      <c r="S2802" s="27">
        <v>0</v>
      </c>
      <c r="T2802" s="28">
        <v>1103000</v>
      </c>
      <c r="U2802" s="27">
        <v>0</v>
      </c>
      <c r="V2802" s="29">
        <v>1</v>
      </c>
      <c r="W2802" s="26">
        <v>0</v>
      </c>
      <c r="X2802" s="30">
        <f t="shared" si="645"/>
        <v>1</v>
      </c>
      <c r="Y2802" s="31">
        <f t="shared" si="646"/>
        <v>15224</v>
      </c>
      <c r="Z2802" s="31">
        <f t="shared" si="647"/>
        <v>1102658.9700000002</v>
      </c>
      <c r="AA2802" s="31">
        <f t="shared" si="648"/>
        <v>1103000</v>
      </c>
      <c r="AB2802" s="5">
        <v>1</v>
      </c>
      <c r="AC2802" s="6">
        <v>926882.12</v>
      </c>
      <c r="AD2802" s="30">
        <v>0</v>
      </c>
      <c r="AE2802" s="67">
        <f t="shared" si="649"/>
        <v>1</v>
      </c>
      <c r="AF2802" s="70">
        <f>IF(C2802=Sheet6!$E$3,Sheet6!$E$4,IF('January 2023'!C2802=Sheet6!$F$3,Sheet6!$F$4,IF('January 2023'!C2802=Sheet6!$G$3,Sheet6!$G$4,IF('January 2023'!C2802=Sheet6!$H$3,Sheet6!$H$4,IF('January 2023'!C2802=Sheet6!$I$3,Sheet6!$I$4,IF('January 2023'!C2802=Sheet6!$J$3,Sheet6!$J$4,IF('January 2023'!C2802=Sheet6!$K$3,Sheet6!$K$4,IF('January 2023'!C2802=Sheet6!$L$3,Sheet6!$L$4))))))))</f>
        <v>0.14409654505182889</v>
      </c>
      <c r="AG2802" s="74">
        <f t="shared" si="650"/>
        <v>1</v>
      </c>
      <c r="AH2802" s="71">
        <v>0.81910000000000005</v>
      </c>
      <c r="AI2802" s="72">
        <f t="shared" si="651"/>
        <v>1</v>
      </c>
      <c r="AJ2802" s="73">
        <f t="shared" si="652"/>
        <v>1</v>
      </c>
      <c r="AK2802" s="73">
        <v>0.51307323962548435</v>
      </c>
      <c r="AL2802" s="95">
        <f t="shared" si="653"/>
        <v>1</v>
      </c>
      <c r="AM2802" s="107">
        <v>0</v>
      </c>
      <c r="AN2802" s="98">
        <f t="shared" si="654"/>
        <v>0</v>
      </c>
      <c r="AO2802" s="99" t="e">
        <f>SUMIF([1]Sheet1!$AB:$AB,E2802,[1]Sheet1!$AA:$AA)</f>
        <v>#VALUE!</v>
      </c>
      <c r="AP2802" s="100">
        <f t="shared" si="655"/>
        <v>1</v>
      </c>
      <c r="AQ2802" s="97">
        <f t="shared" si="656"/>
        <v>0</v>
      </c>
      <c r="AR2802" s="100">
        <f t="shared" si="657"/>
        <v>1.0003092796678559</v>
      </c>
      <c r="AS2802" s="101">
        <f t="shared" si="658"/>
        <v>-3.0927966785587735E-4</v>
      </c>
      <c r="AT2802" s="100">
        <v>0.14409654505182889</v>
      </c>
      <c r="AU2802" s="108">
        <f t="shared" si="659"/>
        <v>1</v>
      </c>
    </row>
    <row r="2803" spans="1:47" hidden="1">
      <c r="A2803" s="21">
        <v>44927</v>
      </c>
      <c r="B2803" s="23" t="s">
        <v>13</v>
      </c>
      <c r="C2803" s="23" t="s">
        <v>2644</v>
      </c>
      <c r="D2803" s="23" t="s">
        <v>3017</v>
      </c>
      <c r="E2803" s="23">
        <v>1004670538</v>
      </c>
      <c r="F2803" s="23" t="s">
        <v>15</v>
      </c>
      <c r="G2803" s="23">
        <v>1070725</v>
      </c>
      <c r="H2803" s="37" t="s">
        <v>16</v>
      </c>
      <c r="I2803" s="4" t="s">
        <v>3512</v>
      </c>
      <c r="J2803" s="4" t="s">
        <v>3512</v>
      </c>
      <c r="K2803" s="24">
        <v>14485</v>
      </c>
      <c r="L2803" s="24">
        <v>14485</v>
      </c>
      <c r="M2803" s="29">
        <v>1</v>
      </c>
      <c r="N2803" s="29">
        <v>1</v>
      </c>
      <c r="O2803" s="29">
        <v>0</v>
      </c>
      <c r="P2803" s="29">
        <v>14485</v>
      </c>
      <c r="Q2803" s="29">
        <v>0</v>
      </c>
      <c r="R2803" s="28">
        <v>1049133.95</v>
      </c>
      <c r="S2803" s="28">
        <v>0</v>
      </c>
      <c r="T2803" s="28">
        <v>1049163</v>
      </c>
      <c r="U2803" s="28">
        <v>0</v>
      </c>
      <c r="V2803" s="29">
        <v>1</v>
      </c>
      <c r="W2803" s="29">
        <v>0</v>
      </c>
      <c r="X2803" s="32">
        <f t="shared" si="645"/>
        <v>1</v>
      </c>
      <c r="Y2803" s="33">
        <f t="shared" si="646"/>
        <v>14485</v>
      </c>
      <c r="Z2803" s="33">
        <f t="shared" si="647"/>
        <v>1049133.95</v>
      </c>
      <c r="AA2803" s="33">
        <f t="shared" si="648"/>
        <v>1049163</v>
      </c>
      <c r="AB2803" s="5">
        <v>1</v>
      </c>
      <c r="AC2803" s="6">
        <v>1193775.6599999999</v>
      </c>
      <c r="AD2803" s="32">
        <v>0</v>
      </c>
      <c r="AE2803" s="67">
        <f t="shared" si="649"/>
        <v>1</v>
      </c>
      <c r="AF2803" s="70">
        <f>IF(C2803=Sheet6!$E$3,Sheet6!$E$4,IF('January 2023'!C2803=Sheet6!$F$3,Sheet6!$F$4,IF('January 2023'!C2803=Sheet6!$G$3,Sheet6!$G$4,IF('January 2023'!C2803=Sheet6!$H$3,Sheet6!$H$4,IF('January 2023'!C2803=Sheet6!$I$3,Sheet6!$I$4,IF('January 2023'!C2803=Sheet6!$J$3,Sheet6!$J$4,IF('January 2023'!C2803=Sheet6!$K$3,Sheet6!$K$4,IF('January 2023'!C2803=Sheet6!$L$3,Sheet6!$L$4))))))))</f>
        <v>0.14409654505182889</v>
      </c>
      <c r="AG2803" s="74">
        <f t="shared" si="650"/>
        <v>1</v>
      </c>
      <c r="AH2803" s="71">
        <v>0.81910000000000005</v>
      </c>
      <c r="AI2803" s="72">
        <f t="shared" si="651"/>
        <v>1</v>
      </c>
      <c r="AJ2803" s="73">
        <f t="shared" si="652"/>
        <v>1</v>
      </c>
      <c r="AK2803" s="73">
        <v>0.51307323962548435</v>
      </c>
      <c r="AL2803" s="95">
        <f t="shared" si="653"/>
        <v>1</v>
      </c>
      <c r="AM2803" s="107">
        <v>0</v>
      </c>
      <c r="AN2803" s="98">
        <f t="shared" si="654"/>
        <v>0</v>
      </c>
      <c r="AO2803" s="99" t="e">
        <f>SUMIF([1]Sheet1!$AB:$AB,E2803,[1]Sheet1!$AA:$AA)</f>
        <v>#VALUE!</v>
      </c>
      <c r="AP2803" s="100">
        <f t="shared" si="655"/>
        <v>1</v>
      </c>
      <c r="AQ2803" s="97">
        <f t="shared" si="656"/>
        <v>0</v>
      </c>
      <c r="AR2803" s="100">
        <f t="shared" si="657"/>
        <v>1.0000276895052342</v>
      </c>
      <c r="AS2803" s="101">
        <f t="shared" si="658"/>
        <v>-2.7689505234240741E-5</v>
      </c>
      <c r="AT2803" s="100">
        <v>0.14409654505182889</v>
      </c>
      <c r="AU2803" s="108">
        <f t="shared" si="659"/>
        <v>1</v>
      </c>
    </row>
    <row r="2804" spans="1:47" hidden="1">
      <c r="A2804" s="21">
        <v>44927</v>
      </c>
      <c r="B2804" s="22" t="s">
        <v>13</v>
      </c>
      <c r="C2804" s="22" t="s">
        <v>2644</v>
      </c>
      <c r="D2804" s="22" t="s">
        <v>2993</v>
      </c>
      <c r="E2804" s="22">
        <v>1004129484</v>
      </c>
      <c r="F2804" s="23" t="s">
        <v>15</v>
      </c>
      <c r="G2804" s="22">
        <v>1070945</v>
      </c>
      <c r="H2804" s="36" t="s">
        <v>16</v>
      </c>
      <c r="I2804" s="4" t="s">
        <v>3512</v>
      </c>
      <c r="J2804" s="4" t="s">
        <v>3512</v>
      </c>
      <c r="K2804" s="24">
        <v>14479</v>
      </c>
      <c r="L2804" s="25">
        <v>14479</v>
      </c>
      <c r="M2804" s="26">
        <v>1</v>
      </c>
      <c r="N2804" s="26">
        <v>1</v>
      </c>
      <c r="O2804" s="26">
        <v>0</v>
      </c>
      <c r="P2804" s="26">
        <v>14479</v>
      </c>
      <c r="Q2804" s="26">
        <v>0</v>
      </c>
      <c r="R2804" s="27">
        <v>1048699.3799999999</v>
      </c>
      <c r="S2804" s="27">
        <v>0</v>
      </c>
      <c r="T2804" s="28">
        <v>1048699.3799999999</v>
      </c>
      <c r="U2804" s="27">
        <v>0</v>
      </c>
      <c r="V2804" s="29">
        <v>1</v>
      </c>
      <c r="W2804" s="26">
        <v>0</v>
      </c>
      <c r="X2804" s="30">
        <f t="shared" si="645"/>
        <v>1</v>
      </c>
      <c r="Y2804" s="31">
        <f t="shared" si="646"/>
        <v>14479</v>
      </c>
      <c r="Z2804" s="31">
        <f t="shared" si="647"/>
        <v>1048699.3799999999</v>
      </c>
      <c r="AA2804" s="31">
        <f t="shared" si="648"/>
        <v>1048699.3799999999</v>
      </c>
      <c r="AB2804" s="5">
        <v>1</v>
      </c>
      <c r="AC2804" s="6">
        <v>983898.71</v>
      </c>
      <c r="AD2804" s="30">
        <v>0</v>
      </c>
      <c r="AE2804" s="67">
        <f t="shared" si="649"/>
        <v>1</v>
      </c>
      <c r="AF2804" s="70">
        <f>IF(C2804=Sheet6!$E$3,Sheet6!$E$4,IF('January 2023'!C2804=Sheet6!$F$3,Sheet6!$F$4,IF('January 2023'!C2804=Sheet6!$G$3,Sheet6!$G$4,IF('January 2023'!C2804=Sheet6!$H$3,Sheet6!$H$4,IF('January 2023'!C2804=Sheet6!$I$3,Sheet6!$I$4,IF('January 2023'!C2804=Sheet6!$J$3,Sheet6!$J$4,IF('January 2023'!C2804=Sheet6!$K$3,Sheet6!$K$4,IF('January 2023'!C2804=Sheet6!$L$3,Sheet6!$L$4))))))))</f>
        <v>0.14409654505182889</v>
      </c>
      <c r="AG2804" s="74">
        <f t="shared" si="650"/>
        <v>1</v>
      </c>
      <c r="AH2804" s="71">
        <v>0.81910000000000005</v>
      </c>
      <c r="AI2804" s="72">
        <f t="shared" si="651"/>
        <v>1</v>
      </c>
      <c r="AJ2804" s="73">
        <f t="shared" si="652"/>
        <v>1</v>
      </c>
      <c r="AK2804" s="73">
        <v>0.51307323962548435</v>
      </c>
      <c r="AL2804" s="95">
        <f t="shared" si="653"/>
        <v>1</v>
      </c>
      <c r="AM2804" s="107">
        <v>0</v>
      </c>
      <c r="AN2804" s="98">
        <f t="shared" si="654"/>
        <v>0</v>
      </c>
      <c r="AO2804" s="99" t="e">
        <f>SUMIF([1]Sheet1!$AB:$AB,E2804,[1]Sheet1!$AA:$AA)</f>
        <v>#VALUE!</v>
      </c>
      <c r="AP2804" s="100">
        <f t="shared" si="655"/>
        <v>1</v>
      </c>
      <c r="AQ2804" s="97">
        <f t="shared" si="656"/>
        <v>0</v>
      </c>
      <c r="AR2804" s="100">
        <f t="shared" si="657"/>
        <v>1</v>
      </c>
      <c r="AS2804" s="101">
        <f t="shared" si="658"/>
        <v>0</v>
      </c>
      <c r="AT2804" s="100">
        <v>0.14409654505182889</v>
      </c>
      <c r="AU2804" s="108">
        <f t="shared" si="659"/>
        <v>1</v>
      </c>
    </row>
    <row r="2805" spans="1:47" hidden="1">
      <c r="A2805" s="21">
        <v>44927</v>
      </c>
      <c r="B2805" s="22" t="s">
        <v>13</v>
      </c>
      <c r="C2805" s="22" t="s">
        <v>2644</v>
      </c>
      <c r="D2805" s="22" t="s">
        <v>2970</v>
      </c>
      <c r="E2805" s="22">
        <v>1002049533</v>
      </c>
      <c r="F2805" s="23" t="s">
        <v>15</v>
      </c>
      <c r="G2805" s="22">
        <v>1070725</v>
      </c>
      <c r="H2805" s="36" t="s">
        <v>16</v>
      </c>
      <c r="I2805" s="4" t="s">
        <v>3512</v>
      </c>
      <c r="J2805" s="4" t="s">
        <v>3512</v>
      </c>
      <c r="K2805" s="24">
        <v>14392</v>
      </c>
      <c r="L2805" s="25">
        <v>14392</v>
      </c>
      <c r="M2805" s="26">
        <v>1</v>
      </c>
      <c r="N2805" s="26">
        <v>1</v>
      </c>
      <c r="O2805" s="26">
        <v>0</v>
      </c>
      <c r="P2805" s="26">
        <v>14392</v>
      </c>
      <c r="Q2805" s="26">
        <v>0</v>
      </c>
      <c r="R2805" s="27">
        <v>1042398.06</v>
      </c>
      <c r="S2805" s="27">
        <v>0</v>
      </c>
      <c r="T2805" s="28">
        <v>1050000</v>
      </c>
      <c r="U2805" s="27">
        <v>0</v>
      </c>
      <c r="V2805" s="29">
        <v>1</v>
      </c>
      <c r="W2805" s="26">
        <v>0</v>
      </c>
      <c r="X2805" s="30">
        <f t="shared" si="645"/>
        <v>1</v>
      </c>
      <c r="Y2805" s="31">
        <f t="shared" si="646"/>
        <v>14392</v>
      </c>
      <c r="Z2805" s="31">
        <f t="shared" si="647"/>
        <v>1042398.06</v>
      </c>
      <c r="AA2805" s="31">
        <f t="shared" si="648"/>
        <v>1050000</v>
      </c>
      <c r="AB2805" s="5">
        <v>1</v>
      </c>
      <c r="AC2805" s="6">
        <v>1176174.25</v>
      </c>
      <c r="AD2805" s="30">
        <v>0</v>
      </c>
      <c r="AE2805" s="67">
        <f t="shared" si="649"/>
        <v>1</v>
      </c>
      <c r="AF2805" s="70">
        <f>IF(C2805=Sheet6!$E$3,Sheet6!$E$4,IF('January 2023'!C2805=Sheet6!$F$3,Sheet6!$F$4,IF('January 2023'!C2805=Sheet6!$G$3,Sheet6!$G$4,IF('January 2023'!C2805=Sheet6!$H$3,Sheet6!$H$4,IF('January 2023'!C2805=Sheet6!$I$3,Sheet6!$I$4,IF('January 2023'!C2805=Sheet6!$J$3,Sheet6!$J$4,IF('January 2023'!C2805=Sheet6!$K$3,Sheet6!$K$4,IF('January 2023'!C2805=Sheet6!$L$3,Sheet6!$L$4))))))))</f>
        <v>0.14409654505182889</v>
      </c>
      <c r="AG2805" s="74">
        <f t="shared" si="650"/>
        <v>1</v>
      </c>
      <c r="AH2805" s="71">
        <v>0.81910000000000005</v>
      </c>
      <c r="AI2805" s="72">
        <f t="shared" si="651"/>
        <v>1</v>
      </c>
      <c r="AJ2805" s="73">
        <f t="shared" si="652"/>
        <v>1</v>
      </c>
      <c r="AK2805" s="73">
        <v>0.51307323962548435</v>
      </c>
      <c r="AL2805" s="95">
        <f t="shared" si="653"/>
        <v>1</v>
      </c>
      <c r="AM2805" s="107">
        <v>0</v>
      </c>
      <c r="AN2805" s="98">
        <f t="shared" si="654"/>
        <v>0</v>
      </c>
      <c r="AO2805" s="99" t="e">
        <f>SUMIF([1]Sheet1!$AB:$AB,E2805,[1]Sheet1!$AA:$AA)</f>
        <v>#VALUE!</v>
      </c>
      <c r="AP2805" s="100">
        <f t="shared" si="655"/>
        <v>1</v>
      </c>
      <c r="AQ2805" s="97">
        <f t="shared" si="656"/>
        <v>0</v>
      </c>
      <c r="AR2805" s="100">
        <f t="shared" si="657"/>
        <v>1.0072927418917106</v>
      </c>
      <c r="AS2805" s="101">
        <f t="shared" si="658"/>
        <v>-7.2927418917105857E-3</v>
      </c>
      <c r="AT2805" s="100">
        <v>0.14409654505182889</v>
      </c>
      <c r="AU2805" s="108">
        <f t="shared" si="659"/>
        <v>1</v>
      </c>
    </row>
    <row r="2806" spans="1:47" hidden="1">
      <c r="A2806" s="21">
        <v>44927</v>
      </c>
      <c r="B2806" s="22" t="s">
        <v>13</v>
      </c>
      <c r="C2806" s="22" t="s">
        <v>2644</v>
      </c>
      <c r="D2806" s="22" t="s">
        <v>2990</v>
      </c>
      <c r="E2806" s="22">
        <v>1002049997</v>
      </c>
      <c r="F2806" s="23" t="s">
        <v>15</v>
      </c>
      <c r="G2806" s="22">
        <v>1070945</v>
      </c>
      <c r="H2806" s="36" t="s">
        <v>16</v>
      </c>
      <c r="I2806" s="4" t="s">
        <v>3512</v>
      </c>
      <c r="J2806" s="4" t="s">
        <v>3512</v>
      </c>
      <c r="K2806" s="24">
        <v>13628</v>
      </c>
      <c r="L2806" s="25">
        <v>13628</v>
      </c>
      <c r="M2806" s="26">
        <v>1</v>
      </c>
      <c r="N2806" s="26">
        <v>1</v>
      </c>
      <c r="O2806" s="26">
        <v>0</v>
      </c>
      <c r="P2806" s="26">
        <v>13628</v>
      </c>
      <c r="Q2806" s="26">
        <v>0</v>
      </c>
      <c r="R2806" s="27">
        <v>987062.29999999993</v>
      </c>
      <c r="S2806" s="27">
        <v>0</v>
      </c>
      <c r="T2806" s="28">
        <v>987062.3</v>
      </c>
      <c r="U2806" s="27">
        <v>0</v>
      </c>
      <c r="V2806" s="29">
        <v>1</v>
      </c>
      <c r="W2806" s="26">
        <v>0</v>
      </c>
      <c r="X2806" s="30">
        <f t="shared" si="645"/>
        <v>1</v>
      </c>
      <c r="Y2806" s="31">
        <f t="shared" si="646"/>
        <v>13628</v>
      </c>
      <c r="Z2806" s="31">
        <f t="shared" si="647"/>
        <v>987062.29999999993</v>
      </c>
      <c r="AA2806" s="31">
        <f t="shared" si="648"/>
        <v>987062.3</v>
      </c>
      <c r="AB2806" s="5">
        <v>1</v>
      </c>
      <c r="AC2806" s="6">
        <v>1024454.09</v>
      </c>
      <c r="AD2806" s="30">
        <v>0</v>
      </c>
      <c r="AE2806" s="67">
        <f t="shared" si="649"/>
        <v>1</v>
      </c>
      <c r="AF2806" s="70">
        <f>IF(C2806=Sheet6!$E$3,Sheet6!$E$4,IF('January 2023'!C2806=Sheet6!$F$3,Sheet6!$F$4,IF('January 2023'!C2806=Sheet6!$G$3,Sheet6!$G$4,IF('January 2023'!C2806=Sheet6!$H$3,Sheet6!$H$4,IF('January 2023'!C2806=Sheet6!$I$3,Sheet6!$I$4,IF('January 2023'!C2806=Sheet6!$J$3,Sheet6!$J$4,IF('January 2023'!C2806=Sheet6!$K$3,Sheet6!$K$4,IF('January 2023'!C2806=Sheet6!$L$3,Sheet6!$L$4))))))))</f>
        <v>0.14409654505182889</v>
      </c>
      <c r="AG2806" s="74">
        <f t="shared" si="650"/>
        <v>1</v>
      </c>
      <c r="AH2806" s="71">
        <v>0.81910000000000005</v>
      </c>
      <c r="AI2806" s="72">
        <f t="shared" si="651"/>
        <v>1</v>
      </c>
      <c r="AJ2806" s="73">
        <f t="shared" si="652"/>
        <v>1</v>
      </c>
      <c r="AK2806" s="73">
        <v>0.51307323962548435</v>
      </c>
      <c r="AL2806" s="95">
        <f t="shared" si="653"/>
        <v>1</v>
      </c>
      <c r="AM2806" s="107">
        <v>0</v>
      </c>
      <c r="AN2806" s="98">
        <f t="shared" si="654"/>
        <v>0</v>
      </c>
      <c r="AO2806" s="99" t="e">
        <f>SUMIF([1]Sheet1!$AB:$AB,E2806,[1]Sheet1!$AA:$AA)</f>
        <v>#VALUE!</v>
      </c>
      <c r="AP2806" s="100">
        <f t="shared" si="655"/>
        <v>1</v>
      </c>
      <c r="AQ2806" s="97">
        <f t="shared" si="656"/>
        <v>0</v>
      </c>
      <c r="AR2806" s="100">
        <f t="shared" si="657"/>
        <v>1.0000000000000002</v>
      </c>
      <c r="AS2806" s="101">
        <f t="shared" si="658"/>
        <v>0</v>
      </c>
      <c r="AT2806" s="100">
        <v>0.14409654505182889</v>
      </c>
      <c r="AU2806" s="108">
        <f t="shared" si="659"/>
        <v>1</v>
      </c>
    </row>
    <row r="2807" spans="1:47" hidden="1">
      <c r="A2807" s="21">
        <v>44927</v>
      </c>
      <c r="B2807" s="22" t="s">
        <v>13</v>
      </c>
      <c r="C2807" s="22" t="s">
        <v>2644</v>
      </c>
      <c r="D2807" s="22" t="s">
        <v>2991</v>
      </c>
      <c r="E2807" s="22">
        <v>1003503438</v>
      </c>
      <c r="F2807" s="23" t="s">
        <v>15</v>
      </c>
      <c r="G2807" s="22">
        <v>1070774</v>
      </c>
      <c r="H2807" s="36" t="s">
        <v>16</v>
      </c>
      <c r="I2807" s="4" t="s">
        <v>3512</v>
      </c>
      <c r="J2807" s="4" t="s">
        <v>3512</v>
      </c>
      <c r="K2807" s="24">
        <v>12700</v>
      </c>
      <c r="L2807" s="25">
        <v>12700</v>
      </c>
      <c r="M2807" s="26">
        <v>1</v>
      </c>
      <c r="N2807" s="26">
        <v>1</v>
      </c>
      <c r="O2807" s="26">
        <v>0</v>
      </c>
      <c r="P2807" s="26">
        <v>12700</v>
      </c>
      <c r="Q2807" s="26">
        <v>0</v>
      </c>
      <c r="R2807" s="27">
        <v>919848.2</v>
      </c>
      <c r="S2807" s="27">
        <v>0</v>
      </c>
      <c r="T2807" s="28">
        <v>919848.2</v>
      </c>
      <c r="U2807" s="27">
        <v>0</v>
      </c>
      <c r="V2807" s="29">
        <v>1</v>
      </c>
      <c r="W2807" s="26">
        <v>0</v>
      </c>
      <c r="X2807" s="30">
        <f t="shared" si="645"/>
        <v>1</v>
      </c>
      <c r="Y2807" s="31">
        <f t="shared" si="646"/>
        <v>12700</v>
      </c>
      <c r="Z2807" s="31">
        <f t="shared" si="647"/>
        <v>919848.2</v>
      </c>
      <c r="AA2807" s="31">
        <f t="shared" si="648"/>
        <v>919848.2</v>
      </c>
      <c r="AB2807" s="5">
        <v>1</v>
      </c>
      <c r="AC2807" s="6">
        <v>943186.74</v>
      </c>
      <c r="AD2807" s="30">
        <v>0</v>
      </c>
      <c r="AE2807" s="67">
        <f t="shared" si="649"/>
        <v>1</v>
      </c>
      <c r="AF2807" s="70">
        <f>IF(C2807=Sheet6!$E$3,Sheet6!$E$4,IF('January 2023'!C2807=Sheet6!$F$3,Sheet6!$F$4,IF('January 2023'!C2807=Sheet6!$G$3,Sheet6!$G$4,IF('January 2023'!C2807=Sheet6!$H$3,Sheet6!$H$4,IF('January 2023'!C2807=Sheet6!$I$3,Sheet6!$I$4,IF('January 2023'!C2807=Sheet6!$J$3,Sheet6!$J$4,IF('January 2023'!C2807=Sheet6!$K$3,Sheet6!$K$4,IF('January 2023'!C2807=Sheet6!$L$3,Sheet6!$L$4))))))))</f>
        <v>0.14409654505182889</v>
      </c>
      <c r="AG2807" s="74">
        <f t="shared" si="650"/>
        <v>1</v>
      </c>
      <c r="AH2807" s="71">
        <v>0.81910000000000005</v>
      </c>
      <c r="AI2807" s="72">
        <f t="shared" si="651"/>
        <v>1</v>
      </c>
      <c r="AJ2807" s="73">
        <f t="shared" si="652"/>
        <v>1</v>
      </c>
      <c r="AK2807" s="73">
        <v>0.51307323962548435</v>
      </c>
      <c r="AL2807" s="95">
        <f t="shared" si="653"/>
        <v>1</v>
      </c>
      <c r="AM2807" s="107">
        <v>0</v>
      </c>
      <c r="AN2807" s="98">
        <f t="shared" si="654"/>
        <v>0</v>
      </c>
      <c r="AO2807" s="99" t="e">
        <f>SUMIF([1]Sheet1!$AB:$AB,E2807,[1]Sheet1!$AA:$AA)</f>
        <v>#VALUE!</v>
      </c>
      <c r="AP2807" s="100">
        <f t="shared" si="655"/>
        <v>1</v>
      </c>
      <c r="AQ2807" s="97">
        <f t="shared" si="656"/>
        <v>0</v>
      </c>
      <c r="AR2807" s="100">
        <f t="shared" si="657"/>
        <v>1</v>
      </c>
      <c r="AS2807" s="101">
        <f t="shared" si="658"/>
        <v>0</v>
      </c>
      <c r="AT2807" s="100">
        <v>0.14409654505182889</v>
      </c>
      <c r="AU2807" s="108">
        <f t="shared" si="659"/>
        <v>1</v>
      </c>
    </row>
    <row r="2808" spans="1:47" hidden="1">
      <c r="A2808" s="21">
        <v>44927</v>
      </c>
      <c r="B2808" s="23" t="s">
        <v>13</v>
      </c>
      <c r="C2808" s="23" t="s">
        <v>2644</v>
      </c>
      <c r="D2808" s="23" t="s">
        <v>2995</v>
      </c>
      <c r="E2808" s="23">
        <v>1002050233</v>
      </c>
      <c r="F2808" s="23" t="s">
        <v>15</v>
      </c>
      <c r="G2808" s="23">
        <v>1070945</v>
      </c>
      <c r="H2808" s="37" t="s">
        <v>16</v>
      </c>
      <c r="I2808" s="4" t="s">
        <v>3512</v>
      </c>
      <c r="J2808" s="4" t="s">
        <v>3512</v>
      </c>
      <c r="K2808" s="24">
        <v>12304</v>
      </c>
      <c r="L2808" s="24">
        <v>12304</v>
      </c>
      <c r="M2808" s="29">
        <v>1</v>
      </c>
      <c r="N2808" s="29">
        <v>1</v>
      </c>
      <c r="O2808" s="29">
        <v>0</v>
      </c>
      <c r="P2808" s="29">
        <v>12304</v>
      </c>
      <c r="Q2808" s="29">
        <v>0</v>
      </c>
      <c r="R2808" s="28">
        <v>891166.30999999994</v>
      </c>
      <c r="S2808" s="28">
        <v>0</v>
      </c>
      <c r="T2808" s="28">
        <v>1867772.53</v>
      </c>
      <c r="U2808" s="28">
        <v>0</v>
      </c>
      <c r="V2808" s="29">
        <v>1</v>
      </c>
      <c r="W2808" s="29">
        <v>0</v>
      </c>
      <c r="X2808" s="32">
        <f t="shared" si="645"/>
        <v>1</v>
      </c>
      <c r="Y2808" s="33">
        <f t="shared" si="646"/>
        <v>12304</v>
      </c>
      <c r="Z2808" s="33">
        <f t="shared" si="647"/>
        <v>891166.30999999994</v>
      </c>
      <c r="AA2808" s="33">
        <f t="shared" si="648"/>
        <v>1867772.53</v>
      </c>
      <c r="AB2808" s="5">
        <v>1</v>
      </c>
      <c r="AC2808" s="6">
        <v>1038052.16</v>
      </c>
      <c r="AD2808" s="32">
        <v>0</v>
      </c>
      <c r="AE2808" s="67">
        <f t="shared" si="649"/>
        <v>1</v>
      </c>
      <c r="AF2808" s="70">
        <f>IF(C2808=Sheet6!$E$3,Sheet6!$E$4,IF('January 2023'!C2808=Sheet6!$F$3,Sheet6!$F$4,IF('January 2023'!C2808=Sheet6!$G$3,Sheet6!$G$4,IF('January 2023'!C2808=Sheet6!$H$3,Sheet6!$H$4,IF('January 2023'!C2808=Sheet6!$I$3,Sheet6!$I$4,IF('January 2023'!C2808=Sheet6!$J$3,Sheet6!$J$4,IF('January 2023'!C2808=Sheet6!$K$3,Sheet6!$K$4,IF('January 2023'!C2808=Sheet6!$L$3,Sheet6!$L$4))))))))</f>
        <v>0.14409654505182889</v>
      </c>
      <c r="AG2808" s="74">
        <f t="shared" si="650"/>
        <v>1</v>
      </c>
      <c r="AH2808" s="71">
        <v>0.81910000000000005</v>
      </c>
      <c r="AI2808" s="72">
        <f t="shared" si="651"/>
        <v>1</v>
      </c>
      <c r="AJ2808" s="73">
        <f t="shared" si="652"/>
        <v>1</v>
      </c>
      <c r="AK2808" s="73">
        <v>0.51307323962548435</v>
      </c>
      <c r="AL2808" s="95">
        <f t="shared" si="653"/>
        <v>1</v>
      </c>
      <c r="AM2808" s="107">
        <v>0</v>
      </c>
      <c r="AN2808" s="98">
        <f t="shared" si="654"/>
        <v>0</v>
      </c>
      <c r="AO2808" s="99" t="e">
        <f>SUMIF([1]Sheet1!$AB:$AB,E2808,[1]Sheet1!$AA:$AA)</f>
        <v>#VALUE!</v>
      </c>
      <c r="AP2808" s="100">
        <f t="shared" si="655"/>
        <v>1</v>
      </c>
      <c r="AQ2808" s="97">
        <f t="shared" si="656"/>
        <v>0</v>
      </c>
      <c r="AR2808" s="100">
        <f t="shared" si="657"/>
        <v>2.0958742594297579</v>
      </c>
      <c r="AS2808" s="101">
        <f t="shared" si="658"/>
        <v>-1.0958742594297579</v>
      </c>
      <c r="AT2808" s="100">
        <v>0.14409654505182889</v>
      </c>
      <c r="AU2808" s="108">
        <f t="shared" si="659"/>
        <v>1</v>
      </c>
    </row>
    <row r="2809" spans="1:47" hidden="1">
      <c r="A2809" s="21">
        <v>44927</v>
      </c>
      <c r="B2809" s="23" t="s">
        <v>13</v>
      </c>
      <c r="C2809" s="23" t="s">
        <v>2644</v>
      </c>
      <c r="D2809" s="23" t="s">
        <v>3039</v>
      </c>
      <c r="E2809" s="23">
        <v>1006006002</v>
      </c>
      <c r="F2809" s="23" t="s">
        <v>15</v>
      </c>
      <c r="G2809" s="23">
        <v>1070774</v>
      </c>
      <c r="H2809" s="37" t="s">
        <v>16</v>
      </c>
      <c r="I2809" s="4" t="s">
        <v>3512</v>
      </c>
      <c r="J2809" s="4" t="s">
        <v>3512</v>
      </c>
      <c r="K2809" s="24">
        <v>11827</v>
      </c>
      <c r="L2809" s="24">
        <v>11827</v>
      </c>
      <c r="M2809" s="29">
        <v>1</v>
      </c>
      <c r="N2809" s="29">
        <v>1</v>
      </c>
      <c r="O2809" s="29">
        <v>0</v>
      </c>
      <c r="P2809" s="29">
        <v>11827</v>
      </c>
      <c r="Q2809" s="29">
        <v>0</v>
      </c>
      <c r="R2809" s="28">
        <v>856617.67999999993</v>
      </c>
      <c r="S2809" s="28">
        <v>0</v>
      </c>
      <c r="T2809" s="28">
        <v>856618.47</v>
      </c>
      <c r="U2809" s="28">
        <v>0</v>
      </c>
      <c r="V2809" s="29">
        <v>1</v>
      </c>
      <c r="W2809" s="29">
        <v>0</v>
      </c>
      <c r="X2809" s="32">
        <f t="shared" si="645"/>
        <v>1</v>
      </c>
      <c r="Y2809" s="33">
        <f t="shared" si="646"/>
        <v>11827</v>
      </c>
      <c r="Z2809" s="33">
        <f t="shared" si="647"/>
        <v>856617.67999999993</v>
      </c>
      <c r="AA2809" s="33">
        <f t="shared" si="648"/>
        <v>856618.47</v>
      </c>
      <c r="AB2809" s="5">
        <v>1</v>
      </c>
      <c r="AC2809" s="6">
        <v>530351.69999999995</v>
      </c>
      <c r="AD2809" s="32">
        <v>0</v>
      </c>
      <c r="AE2809" s="67">
        <f t="shared" si="649"/>
        <v>1</v>
      </c>
      <c r="AF2809" s="70">
        <f>IF(C2809=Sheet6!$E$3,Sheet6!$E$4,IF('January 2023'!C2809=Sheet6!$F$3,Sheet6!$F$4,IF('January 2023'!C2809=Sheet6!$G$3,Sheet6!$G$4,IF('January 2023'!C2809=Sheet6!$H$3,Sheet6!$H$4,IF('January 2023'!C2809=Sheet6!$I$3,Sheet6!$I$4,IF('January 2023'!C2809=Sheet6!$J$3,Sheet6!$J$4,IF('January 2023'!C2809=Sheet6!$K$3,Sheet6!$K$4,IF('January 2023'!C2809=Sheet6!$L$3,Sheet6!$L$4))))))))</f>
        <v>0.14409654505182889</v>
      </c>
      <c r="AG2809" s="74">
        <f t="shared" si="650"/>
        <v>1</v>
      </c>
      <c r="AH2809" s="71">
        <v>0.81910000000000005</v>
      </c>
      <c r="AI2809" s="72">
        <f t="shared" si="651"/>
        <v>1</v>
      </c>
      <c r="AJ2809" s="73">
        <f t="shared" si="652"/>
        <v>1</v>
      </c>
      <c r="AK2809" s="73">
        <v>0.51307323962548435</v>
      </c>
      <c r="AL2809" s="95">
        <f t="shared" si="653"/>
        <v>1</v>
      </c>
      <c r="AM2809" s="107">
        <v>0</v>
      </c>
      <c r="AN2809" s="98">
        <f t="shared" si="654"/>
        <v>0</v>
      </c>
      <c r="AO2809" s="99" t="e">
        <f>SUMIF([1]Sheet1!$AB:$AB,E2809,[1]Sheet1!$AA:$AA)</f>
        <v>#VALUE!</v>
      </c>
      <c r="AP2809" s="100">
        <f t="shared" si="655"/>
        <v>1</v>
      </c>
      <c r="AQ2809" s="97">
        <f t="shared" si="656"/>
        <v>0</v>
      </c>
      <c r="AR2809" s="100">
        <f t="shared" si="657"/>
        <v>1.0000009222317243</v>
      </c>
      <c r="AS2809" s="101">
        <f t="shared" si="658"/>
        <v>-9.222317243207101E-7</v>
      </c>
      <c r="AT2809" s="100">
        <v>0.14409654505182889</v>
      </c>
      <c r="AU2809" s="108">
        <f t="shared" si="659"/>
        <v>1</v>
      </c>
    </row>
    <row r="2810" spans="1:47" hidden="1">
      <c r="A2810" s="21">
        <v>44927</v>
      </c>
      <c r="B2810" s="23" t="s">
        <v>13</v>
      </c>
      <c r="C2810" s="23" t="s">
        <v>2644</v>
      </c>
      <c r="D2810" s="23" t="s">
        <v>2663</v>
      </c>
      <c r="E2810" s="23">
        <v>1002050150</v>
      </c>
      <c r="F2810" s="23" t="s">
        <v>15</v>
      </c>
      <c r="G2810" s="23">
        <v>1070774</v>
      </c>
      <c r="H2810" s="37" t="s">
        <v>16</v>
      </c>
      <c r="I2810" s="4" t="s">
        <v>3512</v>
      </c>
      <c r="J2810" s="4" t="s">
        <v>3512</v>
      </c>
      <c r="K2810" s="24">
        <v>11500</v>
      </c>
      <c r="L2810" s="24">
        <v>11500</v>
      </c>
      <c r="M2810" s="29">
        <v>1</v>
      </c>
      <c r="N2810" s="29">
        <v>0</v>
      </c>
      <c r="O2810" s="29">
        <v>0</v>
      </c>
      <c r="P2810" s="29">
        <v>11500</v>
      </c>
      <c r="Q2810" s="29">
        <v>0</v>
      </c>
      <c r="R2810" s="28">
        <v>840901.24</v>
      </c>
      <c r="S2810" s="28">
        <v>0</v>
      </c>
      <c r="T2810" s="28">
        <v>733508.7</v>
      </c>
      <c r="U2810" s="28">
        <v>0</v>
      </c>
      <c r="V2810" s="29">
        <v>1</v>
      </c>
      <c r="W2810" s="29">
        <v>0</v>
      </c>
      <c r="X2810" s="32">
        <f t="shared" si="645"/>
        <v>1</v>
      </c>
      <c r="Y2810" s="33">
        <f t="shared" si="646"/>
        <v>11500</v>
      </c>
      <c r="Z2810" s="33">
        <f t="shared" si="647"/>
        <v>840901.24</v>
      </c>
      <c r="AA2810" s="33">
        <f t="shared" si="648"/>
        <v>733508.7</v>
      </c>
      <c r="AB2810" s="5">
        <v>1</v>
      </c>
      <c r="AC2810" s="6">
        <v>1257069.3899999999</v>
      </c>
      <c r="AD2810" s="32">
        <v>0</v>
      </c>
      <c r="AE2810" s="67">
        <f t="shared" si="649"/>
        <v>1</v>
      </c>
      <c r="AF2810" s="70">
        <f>IF(C2810=Sheet6!$E$3,Sheet6!$E$4,IF('January 2023'!C2810=Sheet6!$F$3,Sheet6!$F$4,IF('January 2023'!C2810=Sheet6!$G$3,Sheet6!$G$4,IF('January 2023'!C2810=Sheet6!$H$3,Sheet6!$H$4,IF('January 2023'!C2810=Sheet6!$I$3,Sheet6!$I$4,IF('January 2023'!C2810=Sheet6!$J$3,Sheet6!$J$4,IF('January 2023'!C2810=Sheet6!$K$3,Sheet6!$K$4,IF('January 2023'!C2810=Sheet6!$L$3,Sheet6!$L$4))))))))</f>
        <v>0.14409654505182889</v>
      </c>
      <c r="AG2810" s="74">
        <f t="shared" si="650"/>
        <v>1</v>
      </c>
      <c r="AH2810" s="71">
        <v>0.81910000000000005</v>
      </c>
      <c r="AI2810" s="72">
        <f t="shared" si="651"/>
        <v>1</v>
      </c>
      <c r="AJ2810" s="73">
        <f t="shared" si="652"/>
        <v>1</v>
      </c>
      <c r="AK2810" s="73">
        <v>0.51307323962548435</v>
      </c>
      <c r="AL2810" s="95">
        <f t="shared" si="653"/>
        <v>1</v>
      </c>
      <c r="AM2810" s="107">
        <v>0</v>
      </c>
      <c r="AN2810" s="98">
        <f t="shared" si="654"/>
        <v>0</v>
      </c>
      <c r="AO2810" s="99" t="e">
        <f>SUMIF([1]Sheet1!$AB:$AB,E2810,[1]Sheet1!$AA:$AA)</f>
        <v>#VALUE!</v>
      </c>
      <c r="AP2810" s="100">
        <f t="shared" si="655"/>
        <v>1</v>
      </c>
      <c r="AQ2810" s="97">
        <f t="shared" si="656"/>
        <v>0</v>
      </c>
      <c r="AR2810" s="100">
        <f t="shared" si="657"/>
        <v>0.87228876009268341</v>
      </c>
      <c r="AS2810" s="101">
        <f t="shared" si="658"/>
        <v>0.12771123990731659</v>
      </c>
      <c r="AT2810" s="100">
        <v>0.14409654505182889</v>
      </c>
      <c r="AU2810" s="108">
        <f t="shared" si="659"/>
        <v>1</v>
      </c>
    </row>
    <row r="2811" spans="1:47" hidden="1">
      <c r="A2811" s="21">
        <v>44927</v>
      </c>
      <c r="B2811" s="22" t="s">
        <v>13</v>
      </c>
      <c r="C2811" s="22" t="s">
        <v>2644</v>
      </c>
      <c r="D2811" s="22" t="s">
        <v>3029</v>
      </c>
      <c r="E2811" s="22">
        <v>1004490942</v>
      </c>
      <c r="F2811" s="23" t="s">
        <v>15</v>
      </c>
      <c r="G2811" s="22">
        <v>1079564</v>
      </c>
      <c r="H2811" s="36" t="s">
        <v>16</v>
      </c>
      <c r="I2811" s="4" t="s">
        <v>3512</v>
      </c>
      <c r="J2811" s="4" t="s">
        <v>3512</v>
      </c>
      <c r="K2811" s="24">
        <v>11310</v>
      </c>
      <c r="L2811" s="25">
        <v>11310</v>
      </c>
      <c r="M2811" s="26">
        <v>1</v>
      </c>
      <c r="N2811" s="26">
        <v>1</v>
      </c>
      <c r="O2811" s="26">
        <v>0</v>
      </c>
      <c r="P2811" s="26">
        <v>11310</v>
      </c>
      <c r="Q2811" s="26">
        <v>0</v>
      </c>
      <c r="R2811" s="27">
        <v>819171.89999999991</v>
      </c>
      <c r="S2811" s="27">
        <v>0</v>
      </c>
      <c r="T2811" s="28">
        <v>819171.9</v>
      </c>
      <c r="U2811" s="27">
        <v>0</v>
      </c>
      <c r="V2811" s="29">
        <v>1</v>
      </c>
      <c r="W2811" s="26">
        <v>0</v>
      </c>
      <c r="X2811" s="30">
        <f t="shared" si="645"/>
        <v>1</v>
      </c>
      <c r="Y2811" s="31">
        <f t="shared" si="646"/>
        <v>11310</v>
      </c>
      <c r="Z2811" s="31">
        <f t="shared" si="647"/>
        <v>819171.89999999991</v>
      </c>
      <c r="AA2811" s="31">
        <f t="shared" si="648"/>
        <v>819171.9</v>
      </c>
      <c r="AB2811" s="5">
        <v>1</v>
      </c>
      <c r="AC2811" s="6">
        <v>617177.81000000006</v>
      </c>
      <c r="AD2811" s="30">
        <v>0</v>
      </c>
      <c r="AE2811" s="67">
        <f t="shared" si="649"/>
        <v>1</v>
      </c>
      <c r="AF2811" s="70">
        <f>IF(C2811=Sheet6!$E$3,Sheet6!$E$4,IF('January 2023'!C2811=Sheet6!$F$3,Sheet6!$F$4,IF('January 2023'!C2811=Sheet6!$G$3,Sheet6!$G$4,IF('January 2023'!C2811=Sheet6!$H$3,Sheet6!$H$4,IF('January 2023'!C2811=Sheet6!$I$3,Sheet6!$I$4,IF('January 2023'!C2811=Sheet6!$J$3,Sheet6!$J$4,IF('January 2023'!C2811=Sheet6!$K$3,Sheet6!$K$4,IF('January 2023'!C2811=Sheet6!$L$3,Sheet6!$L$4))))))))</f>
        <v>0.14409654505182889</v>
      </c>
      <c r="AG2811" s="74">
        <f t="shared" si="650"/>
        <v>1</v>
      </c>
      <c r="AH2811" s="71">
        <v>0.81910000000000005</v>
      </c>
      <c r="AI2811" s="72">
        <f t="shared" si="651"/>
        <v>1</v>
      </c>
      <c r="AJ2811" s="73">
        <f t="shared" si="652"/>
        <v>1</v>
      </c>
      <c r="AK2811" s="73">
        <v>0.51307323962548435</v>
      </c>
      <c r="AL2811" s="95">
        <f t="shared" si="653"/>
        <v>1</v>
      </c>
      <c r="AM2811" s="107">
        <v>0</v>
      </c>
      <c r="AN2811" s="98">
        <f t="shared" si="654"/>
        <v>0</v>
      </c>
      <c r="AO2811" s="99" t="e">
        <f>SUMIF([1]Sheet1!$AB:$AB,E2811,[1]Sheet1!$AA:$AA)</f>
        <v>#VALUE!</v>
      </c>
      <c r="AP2811" s="100">
        <f t="shared" si="655"/>
        <v>1</v>
      </c>
      <c r="AQ2811" s="97">
        <f t="shared" si="656"/>
        <v>0</v>
      </c>
      <c r="AR2811" s="100">
        <f t="shared" si="657"/>
        <v>1.0000000000000002</v>
      </c>
      <c r="AS2811" s="101">
        <f t="shared" si="658"/>
        <v>0</v>
      </c>
      <c r="AT2811" s="100">
        <v>0.14409654505182889</v>
      </c>
      <c r="AU2811" s="108">
        <f t="shared" si="659"/>
        <v>1</v>
      </c>
    </row>
    <row r="2812" spans="1:47" hidden="1">
      <c r="A2812" s="21">
        <v>44927</v>
      </c>
      <c r="B2812" s="23" t="s">
        <v>13</v>
      </c>
      <c r="C2812" s="23" t="s">
        <v>2644</v>
      </c>
      <c r="D2812" s="23" t="s">
        <v>3069</v>
      </c>
      <c r="E2812" s="23">
        <v>1002049979</v>
      </c>
      <c r="F2812" s="23" t="s">
        <v>15</v>
      </c>
      <c r="G2812" s="23">
        <v>1079572</v>
      </c>
      <c r="H2812" s="37" t="s">
        <v>16</v>
      </c>
      <c r="I2812" s="4" t="s">
        <v>3512</v>
      </c>
      <c r="J2812" s="4" t="s">
        <v>3512</v>
      </c>
      <c r="K2812" s="24">
        <v>11160</v>
      </c>
      <c r="L2812" s="24">
        <v>11160</v>
      </c>
      <c r="M2812" s="29">
        <v>1</v>
      </c>
      <c r="N2812" s="29">
        <v>1</v>
      </c>
      <c r="O2812" s="29">
        <v>0</v>
      </c>
      <c r="P2812" s="29">
        <v>11160</v>
      </c>
      <c r="Q2812" s="29">
        <v>0</v>
      </c>
      <c r="R2812" s="28">
        <v>808307.55</v>
      </c>
      <c r="S2812" s="28">
        <v>0</v>
      </c>
      <c r="T2812" s="28">
        <v>808307.55</v>
      </c>
      <c r="U2812" s="28">
        <v>0</v>
      </c>
      <c r="V2812" s="29">
        <v>1</v>
      </c>
      <c r="W2812" s="29">
        <v>0</v>
      </c>
      <c r="X2812" s="32">
        <f t="shared" si="645"/>
        <v>1</v>
      </c>
      <c r="Y2812" s="33">
        <f t="shared" si="646"/>
        <v>11160</v>
      </c>
      <c r="Z2812" s="33">
        <f t="shared" si="647"/>
        <v>808307.55</v>
      </c>
      <c r="AA2812" s="33">
        <f t="shared" si="648"/>
        <v>808307.55</v>
      </c>
      <c r="AB2812" s="5">
        <v>1</v>
      </c>
      <c r="AC2812" s="6">
        <v>783000.79</v>
      </c>
      <c r="AD2812" s="32">
        <v>0</v>
      </c>
      <c r="AE2812" s="67">
        <f t="shared" si="649"/>
        <v>1</v>
      </c>
      <c r="AF2812" s="70">
        <f>IF(C2812=Sheet6!$E$3,Sheet6!$E$4,IF('January 2023'!C2812=Sheet6!$F$3,Sheet6!$F$4,IF('January 2023'!C2812=Sheet6!$G$3,Sheet6!$G$4,IF('January 2023'!C2812=Sheet6!$H$3,Sheet6!$H$4,IF('January 2023'!C2812=Sheet6!$I$3,Sheet6!$I$4,IF('January 2023'!C2812=Sheet6!$J$3,Sheet6!$J$4,IF('January 2023'!C2812=Sheet6!$K$3,Sheet6!$K$4,IF('January 2023'!C2812=Sheet6!$L$3,Sheet6!$L$4))))))))</f>
        <v>0.14409654505182889</v>
      </c>
      <c r="AG2812" s="74">
        <f t="shared" si="650"/>
        <v>1</v>
      </c>
      <c r="AH2812" s="71">
        <v>0.81910000000000005</v>
      </c>
      <c r="AI2812" s="72">
        <f t="shared" si="651"/>
        <v>1</v>
      </c>
      <c r="AJ2812" s="73">
        <f t="shared" si="652"/>
        <v>1</v>
      </c>
      <c r="AK2812" s="73">
        <v>0.51307323962548435</v>
      </c>
      <c r="AL2812" s="95">
        <f t="shared" si="653"/>
        <v>1</v>
      </c>
      <c r="AM2812" s="107">
        <v>0</v>
      </c>
      <c r="AN2812" s="98">
        <f t="shared" si="654"/>
        <v>0</v>
      </c>
      <c r="AO2812" s="99" t="e">
        <f>SUMIF([1]Sheet1!$AB:$AB,E2812,[1]Sheet1!$AA:$AA)</f>
        <v>#VALUE!</v>
      </c>
      <c r="AP2812" s="100">
        <f t="shared" si="655"/>
        <v>1</v>
      </c>
      <c r="AQ2812" s="97">
        <f t="shared" si="656"/>
        <v>0</v>
      </c>
      <c r="AR2812" s="100">
        <f t="shared" si="657"/>
        <v>1</v>
      </c>
      <c r="AS2812" s="101">
        <f t="shared" si="658"/>
        <v>0</v>
      </c>
      <c r="AT2812" s="100">
        <v>0.14409654505182889</v>
      </c>
      <c r="AU2812" s="108">
        <f t="shared" si="659"/>
        <v>1</v>
      </c>
    </row>
    <row r="2813" spans="1:47" hidden="1">
      <c r="A2813" s="21">
        <v>44927</v>
      </c>
      <c r="B2813" s="22" t="s">
        <v>13</v>
      </c>
      <c r="C2813" s="22" t="s">
        <v>2644</v>
      </c>
      <c r="D2813" s="22" t="s">
        <v>3002</v>
      </c>
      <c r="E2813" s="22">
        <v>1003151546</v>
      </c>
      <c r="F2813" s="23" t="s">
        <v>15</v>
      </c>
      <c r="G2813" s="22">
        <v>1079564</v>
      </c>
      <c r="H2813" s="36" t="s">
        <v>16</v>
      </c>
      <c r="I2813" s="4" t="s">
        <v>3512</v>
      </c>
      <c r="J2813" s="4" t="s">
        <v>3512</v>
      </c>
      <c r="K2813" s="24">
        <v>10607</v>
      </c>
      <c r="L2813" s="25">
        <v>10607</v>
      </c>
      <c r="M2813" s="26">
        <v>1</v>
      </c>
      <c r="N2813" s="26">
        <v>1</v>
      </c>
      <c r="O2813" s="26">
        <v>0</v>
      </c>
      <c r="P2813" s="26">
        <v>10607</v>
      </c>
      <c r="Q2813" s="26">
        <v>0</v>
      </c>
      <c r="R2813" s="27">
        <v>768254.32000000007</v>
      </c>
      <c r="S2813" s="27">
        <v>0</v>
      </c>
      <c r="T2813" s="28">
        <v>768254.58</v>
      </c>
      <c r="U2813" s="27">
        <v>0</v>
      </c>
      <c r="V2813" s="29">
        <v>1</v>
      </c>
      <c r="W2813" s="26">
        <v>0</v>
      </c>
      <c r="X2813" s="30">
        <f t="shared" si="645"/>
        <v>1</v>
      </c>
      <c r="Y2813" s="31">
        <f t="shared" si="646"/>
        <v>10607</v>
      </c>
      <c r="Z2813" s="31">
        <f t="shared" si="647"/>
        <v>768254.32000000007</v>
      </c>
      <c r="AA2813" s="31">
        <f t="shared" si="648"/>
        <v>768254.58</v>
      </c>
      <c r="AB2813" s="5">
        <v>1</v>
      </c>
      <c r="AC2813" s="6">
        <v>736260.32</v>
      </c>
      <c r="AD2813" s="30">
        <v>0</v>
      </c>
      <c r="AE2813" s="67">
        <f t="shared" si="649"/>
        <v>1</v>
      </c>
      <c r="AF2813" s="70">
        <f>IF(C2813=Sheet6!$E$3,Sheet6!$E$4,IF('January 2023'!C2813=Sheet6!$F$3,Sheet6!$F$4,IF('January 2023'!C2813=Sheet6!$G$3,Sheet6!$G$4,IF('January 2023'!C2813=Sheet6!$H$3,Sheet6!$H$4,IF('January 2023'!C2813=Sheet6!$I$3,Sheet6!$I$4,IF('January 2023'!C2813=Sheet6!$J$3,Sheet6!$J$4,IF('January 2023'!C2813=Sheet6!$K$3,Sheet6!$K$4,IF('January 2023'!C2813=Sheet6!$L$3,Sheet6!$L$4))))))))</f>
        <v>0.14409654505182889</v>
      </c>
      <c r="AG2813" s="74">
        <f t="shared" si="650"/>
        <v>1</v>
      </c>
      <c r="AH2813" s="71">
        <v>0.81910000000000005</v>
      </c>
      <c r="AI2813" s="72">
        <f t="shared" si="651"/>
        <v>1</v>
      </c>
      <c r="AJ2813" s="73">
        <f t="shared" si="652"/>
        <v>1</v>
      </c>
      <c r="AK2813" s="73">
        <v>0.51307323962548435</v>
      </c>
      <c r="AL2813" s="95">
        <f t="shared" si="653"/>
        <v>1</v>
      </c>
      <c r="AM2813" s="107">
        <v>0</v>
      </c>
      <c r="AN2813" s="98">
        <f t="shared" si="654"/>
        <v>0</v>
      </c>
      <c r="AO2813" s="99" t="e">
        <f>SUMIF([1]Sheet1!$AB:$AB,E2813,[1]Sheet1!$AA:$AA)</f>
        <v>#VALUE!</v>
      </c>
      <c r="AP2813" s="100">
        <f t="shared" si="655"/>
        <v>1</v>
      </c>
      <c r="AQ2813" s="97">
        <f t="shared" si="656"/>
        <v>0</v>
      </c>
      <c r="AR2813" s="100">
        <f t="shared" si="657"/>
        <v>1.000000338429597</v>
      </c>
      <c r="AS2813" s="101">
        <f t="shared" si="658"/>
        <v>-3.384295970132456E-7</v>
      </c>
      <c r="AT2813" s="100">
        <v>0.14409654505182889</v>
      </c>
      <c r="AU2813" s="108">
        <f t="shared" si="659"/>
        <v>1</v>
      </c>
    </row>
    <row r="2814" spans="1:47" hidden="1">
      <c r="A2814" s="21">
        <v>44927</v>
      </c>
      <c r="B2814" s="22" t="s">
        <v>13</v>
      </c>
      <c r="C2814" s="22" t="s">
        <v>2644</v>
      </c>
      <c r="D2814" s="22" t="s">
        <v>3056</v>
      </c>
      <c r="E2814" s="22">
        <v>1002049914</v>
      </c>
      <c r="F2814" s="23" t="s">
        <v>15</v>
      </c>
      <c r="G2814" s="22">
        <v>1079564</v>
      </c>
      <c r="H2814" s="36" t="s">
        <v>16</v>
      </c>
      <c r="I2814" s="4" t="s">
        <v>3512</v>
      </c>
      <c r="J2814" s="4" t="s">
        <v>3512</v>
      </c>
      <c r="K2814" s="24">
        <v>10176</v>
      </c>
      <c r="L2814" s="25">
        <v>10176</v>
      </c>
      <c r="M2814" s="26">
        <v>1</v>
      </c>
      <c r="N2814" s="26">
        <v>1</v>
      </c>
      <c r="O2814" s="26">
        <v>0</v>
      </c>
      <c r="P2814" s="26">
        <v>10176</v>
      </c>
      <c r="Q2814" s="26">
        <v>0</v>
      </c>
      <c r="R2814" s="27">
        <v>737037.41999999993</v>
      </c>
      <c r="S2814" s="27">
        <v>0</v>
      </c>
      <c r="T2814" s="28">
        <v>737037.42</v>
      </c>
      <c r="U2814" s="27">
        <v>0</v>
      </c>
      <c r="V2814" s="29">
        <v>1</v>
      </c>
      <c r="W2814" s="26">
        <v>0</v>
      </c>
      <c r="X2814" s="30">
        <f t="shared" si="645"/>
        <v>1</v>
      </c>
      <c r="Y2814" s="31">
        <f t="shared" si="646"/>
        <v>10176</v>
      </c>
      <c r="Z2814" s="31">
        <f t="shared" si="647"/>
        <v>737037.41999999993</v>
      </c>
      <c r="AA2814" s="31">
        <f t="shared" si="648"/>
        <v>737037.42</v>
      </c>
      <c r="AB2814" s="5">
        <v>1</v>
      </c>
      <c r="AC2814" s="6">
        <v>702359.77</v>
      </c>
      <c r="AD2814" s="30">
        <v>0</v>
      </c>
      <c r="AE2814" s="67">
        <f t="shared" si="649"/>
        <v>1</v>
      </c>
      <c r="AF2814" s="70">
        <f>IF(C2814=Sheet6!$E$3,Sheet6!$E$4,IF('January 2023'!C2814=Sheet6!$F$3,Sheet6!$F$4,IF('January 2023'!C2814=Sheet6!$G$3,Sheet6!$G$4,IF('January 2023'!C2814=Sheet6!$H$3,Sheet6!$H$4,IF('January 2023'!C2814=Sheet6!$I$3,Sheet6!$I$4,IF('January 2023'!C2814=Sheet6!$J$3,Sheet6!$J$4,IF('January 2023'!C2814=Sheet6!$K$3,Sheet6!$K$4,IF('January 2023'!C2814=Sheet6!$L$3,Sheet6!$L$4))))))))</f>
        <v>0.14409654505182889</v>
      </c>
      <c r="AG2814" s="74">
        <f t="shared" si="650"/>
        <v>1</v>
      </c>
      <c r="AH2814" s="71">
        <v>0.81910000000000005</v>
      </c>
      <c r="AI2814" s="72">
        <f t="shared" si="651"/>
        <v>1</v>
      </c>
      <c r="AJ2814" s="73">
        <f t="shared" si="652"/>
        <v>1</v>
      </c>
      <c r="AK2814" s="73">
        <v>0.51307323962548435</v>
      </c>
      <c r="AL2814" s="95">
        <f t="shared" si="653"/>
        <v>1</v>
      </c>
      <c r="AM2814" s="107">
        <v>0</v>
      </c>
      <c r="AN2814" s="98">
        <f t="shared" si="654"/>
        <v>0</v>
      </c>
      <c r="AO2814" s="99" t="e">
        <f>SUMIF([1]Sheet1!$AB:$AB,E2814,[1]Sheet1!$AA:$AA)</f>
        <v>#VALUE!</v>
      </c>
      <c r="AP2814" s="100">
        <f t="shared" si="655"/>
        <v>1</v>
      </c>
      <c r="AQ2814" s="97">
        <f t="shared" si="656"/>
        <v>0</v>
      </c>
      <c r="AR2814" s="100">
        <f t="shared" si="657"/>
        <v>1.0000000000000002</v>
      </c>
      <c r="AS2814" s="101">
        <f t="shared" si="658"/>
        <v>0</v>
      </c>
      <c r="AT2814" s="100">
        <v>0.14409654505182889</v>
      </c>
      <c r="AU2814" s="108">
        <f t="shared" si="659"/>
        <v>1</v>
      </c>
    </row>
    <row r="2815" spans="1:47" hidden="1">
      <c r="A2815" s="21">
        <v>44927</v>
      </c>
      <c r="B2815" s="23" t="s">
        <v>13</v>
      </c>
      <c r="C2815" s="23" t="s">
        <v>2644</v>
      </c>
      <c r="D2815" s="23" t="s">
        <v>3059</v>
      </c>
      <c r="E2815" s="23">
        <v>1002050197</v>
      </c>
      <c r="F2815" s="23" t="s">
        <v>15</v>
      </c>
      <c r="G2815" s="23">
        <v>1070725</v>
      </c>
      <c r="H2815" s="37" t="s">
        <v>16</v>
      </c>
      <c r="I2815" s="4" t="s">
        <v>3512</v>
      </c>
      <c r="J2815" s="4" t="s">
        <v>3512</v>
      </c>
      <c r="K2815" s="24">
        <v>9712</v>
      </c>
      <c r="L2815" s="24">
        <v>9712</v>
      </c>
      <c r="M2815" s="29">
        <v>1</v>
      </c>
      <c r="N2815" s="29">
        <v>1</v>
      </c>
      <c r="O2815" s="29">
        <v>0</v>
      </c>
      <c r="P2815" s="29">
        <v>9712</v>
      </c>
      <c r="Q2815" s="29">
        <v>0</v>
      </c>
      <c r="R2815" s="28">
        <v>703430.37</v>
      </c>
      <c r="S2815" s="28">
        <v>0</v>
      </c>
      <c r="T2815" s="28">
        <v>703430.37</v>
      </c>
      <c r="U2815" s="28">
        <v>0</v>
      </c>
      <c r="V2815" s="29">
        <v>1</v>
      </c>
      <c r="W2815" s="29">
        <v>0</v>
      </c>
      <c r="X2815" s="32">
        <f t="shared" si="645"/>
        <v>1</v>
      </c>
      <c r="Y2815" s="33">
        <f t="shared" si="646"/>
        <v>9712</v>
      </c>
      <c r="Z2815" s="33">
        <f t="shared" si="647"/>
        <v>703430.37</v>
      </c>
      <c r="AA2815" s="33">
        <f t="shared" si="648"/>
        <v>703430.37</v>
      </c>
      <c r="AB2815" s="5">
        <v>1</v>
      </c>
      <c r="AC2815" s="6">
        <v>796701.94</v>
      </c>
      <c r="AD2815" s="32">
        <v>0</v>
      </c>
      <c r="AE2815" s="67">
        <f t="shared" si="649"/>
        <v>1</v>
      </c>
      <c r="AF2815" s="70">
        <f>IF(C2815=Sheet6!$E$3,Sheet6!$E$4,IF('January 2023'!C2815=Sheet6!$F$3,Sheet6!$F$4,IF('January 2023'!C2815=Sheet6!$G$3,Sheet6!$G$4,IF('January 2023'!C2815=Sheet6!$H$3,Sheet6!$H$4,IF('January 2023'!C2815=Sheet6!$I$3,Sheet6!$I$4,IF('January 2023'!C2815=Sheet6!$J$3,Sheet6!$J$4,IF('January 2023'!C2815=Sheet6!$K$3,Sheet6!$K$4,IF('January 2023'!C2815=Sheet6!$L$3,Sheet6!$L$4))))))))</f>
        <v>0.14409654505182889</v>
      </c>
      <c r="AG2815" s="74">
        <f t="shared" si="650"/>
        <v>1</v>
      </c>
      <c r="AH2815" s="71">
        <v>0.81910000000000005</v>
      </c>
      <c r="AI2815" s="72">
        <f t="shared" si="651"/>
        <v>1</v>
      </c>
      <c r="AJ2815" s="73">
        <f t="shared" si="652"/>
        <v>1</v>
      </c>
      <c r="AK2815" s="73">
        <v>0.51307323962548435</v>
      </c>
      <c r="AL2815" s="95">
        <f t="shared" si="653"/>
        <v>1</v>
      </c>
      <c r="AM2815" s="107">
        <v>0</v>
      </c>
      <c r="AN2815" s="98">
        <f t="shared" si="654"/>
        <v>0</v>
      </c>
      <c r="AO2815" s="99" t="e">
        <f>SUMIF([1]Sheet1!$AB:$AB,E2815,[1]Sheet1!$AA:$AA)</f>
        <v>#VALUE!</v>
      </c>
      <c r="AP2815" s="100">
        <f t="shared" si="655"/>
        <v>1</v>
      </c>
      <c r="AQ2815" s="97">
        <f t="shared" si="656"/>
        <v>0</v>
      </c>
      <c r="AR2815" s="100">
        <f t="shared" si="657"/>
        <v>1</v>
      </c>
      <c r="AS2815" s="101">
        <f t="shared" si="658"/>
        <v>0</v>
      </c>
      <c r="AT2815" s="100">
        <v>0.14409654505182889</v>
      </c>
      <c r="AU2815" s="108">
        <f t="shared" si="659"/>
        <v>1</v>
      </c>
    </row>
    <row r="2816" spans="1:47" hidden="1">
      <c r="A2816" s="21">
        <v>44927</v>
      </c>
      <c r="B2816" s="22" t="s">
        <v>13</v>
      </c>
      <c r="C2816" s="22" t="s">
        <v>2644</v>
      </c>
      <c r="D2816" s="22" t="s">
        <v>3070</v>
      </c>
      <c r="E2816" s="22">
        <v>1002049962</v>
      </c>
      <c r="F2816" s="23" t="s">
        <v>15</v>
      </c>
      <c r="G2816" s="22">
        <v>1079564</v>
      </c>
      <c r="H2816" s="36" t="s">
        <v>16</v>
      </c>
      <c r="I2816" s="4" t="s">
        <v>3512</v>
      </c>
      <c r="J2816" s="4" t="s">
        <v>3512</v>
      </c>
      <c r="K2816" s="24">
        <v>9541</v>
      </c>
      <c r="L2816" s="25">
        <v>9541</v>
      </c>
      <c r="M2816" s="26">
        <v>1</v>
      </c>
      <c r="N2816" s="26">
        <v>1</v>
      </c>
      <c r="O2816" s="26">
        <v>0</v>
      </c>
      <c r="P2816" s="26">
        <v>9541</v>
      </c>
      <c r="Q2816" s="26">
        <v>0</v>
      </c>
      <c r="R2816" s="27">
        <v>691045.01</v>
      </c>
      <c r="S2816" s="27">
        <v>0</v>
      </c>
      <c r="T2816" s="28">
        <v>691045.01</v>
      </c>
      <c r="U2816" s="27">
        <v>0</v>
      </c>
      <c r="V2816" s="29">
        <v>1</v>
      </c>
      <c r="W2816" s="26">
        <v>0</v>
      </c>
      <c r="X2816" s="30">
        <f t="shared" si="645"/>
        <v>1</v>
      </c>
      <c r="Y2816" s="31">
        <f t="shared" si="646"/>
        <v>9541</v>
      </c>
      <c r="Z2816" s="31">
        <f t="shared" si="647"/>
        <v>691045.01</v>
      </c>
      <c r="AA2816" s="31">
        <f t="shared" si="648"/>
        <v>691045.01</v>
      </c>
      <c r="AB2816" s="5">
        <v>1</v>
      </c>
      <c r="AC2816" s="6">
        <v>554230.84</v>
      </c>
      <c r="AD2816" s="30">
        <v>0</v>
      </c>
      <c r="AE2816" s="67">
        <f t="shared" si="649"/>
        <v>1</v>
      </c>
      <c r="AF2816" s="70">
        <f>IF(C2816=Sheet6!$E$3,Sheet6!$E$4,IF('January 2023'!C2816=Sheet6!$F$3,Sheet6!$F$4,IF('January 2023'!C2816=Sheet6!$G$3,Sheet6!$G$4,IF('January 2023'!C2816=Sheet6!$H$3,Sheet6!$H$4,IF('January 2023'!C2816=Sheet6!$I$3,Sheet6!$I$4,IF('January 2023'!C2816=Sheet6!$J$3,Sheet6!$J$4,IF('January 2023'!C2816=Sheet6!$K$3,Sheet6!$K$4,IF('January 2023'!C2816=Sheet6!$L$3,Sheet6!$L$4))))))))</f>
        <v>0.14409654505182889</v>
      </c>
      <c r="AG2816" s="74">
        <f t="shared" si="650"/>
        <v>1</v>
      </c>
      <c r="AH2816" s="71">
        <v>0.81910000000000005</v>
      </c>
      <c r="AI2816" s="72">
        <f t="shared" si="651"/>
        <v>1</v>
      </c>
      <c r="AJ2816" s="73">
        <f t="shared" si="652"/>
        <v>1</v>
      </c>
      <c r="AK2816" s="73">
        <v>0.51307323962548435</v>
      </c>
      <c r="AL2816" s="95">
        <f t="shared" si="653"/>
        <v>1</v>
      </c>
      <c r="AM2816" s="107">
        <v>0</v>
      </c>
      <c r="AN2816" s="98">
        <f t="shared" si="654"/>
        <v>0</v>
      </c>
      <c r="AO2816" s="99" t="e">
        <f>SUMIF([1]Sheet1!$AB:$AB,E2816,[1]Sheet1!$AA:$AA)</f>
        <v>#VALUE!</v>
      </c>
      <c r="AP2816" s="100">
        <f t="shared" si="655"/>
        <v>1</v>
      </c>
      <c r="AQ2816" s="97">
        <f t="shared" si="656"/>
        <v>0</v>
      </c>
      <c r="AR2816" s="100">
        <f t="shared" si="657"/>
        <v>1</v>
      </c>
      <c r="AS2816" s="101">
        <f t="shared" si="658"/>
        <v>0</v>
      </c>
      <c r="AT2816" s="100">
        <v>0.14409654505182889</v>
      </c>
      <c r="AU2816" s="108">
        <f t="shared" si="659"/>
        <v>1</v>
      </c>
    </row>
    <row r="2817" spans="1:47" hidden="1">
      <c r="A2817" s="21">
        <v>44927</v>
      </c>
      <c r="B2817" s="22" t="s">
        <v>13</v>
      </c>
      <c r="C2817" s="22" t="s">
        <v>2644</v>
      </c>
      <c r="D2817" s="22" t="s">
        <v>3068</v>
      </c>
      <c r="E2817" s="22">
        <v>1002246909</v>
      </c>
      <c r="F2817" s="23" t="s">
        <v>15</v>
      </c>
      <c r="G2817" s="22">
        <v>1079572</v>
      </c>
      <c r="H2817" s="36" t="s">
        <v>16</v>
      </c>
      <c r="I2817" s="4" t="s">
        <v>3512</v>
      </c>
      <c r="J2817" s="4" t="s">
        <v>3512</v>
      </c>
      <c r="K2817" s="24">
        <v>9486</v>
      </c>
      <c r="L2817" s="25">
        <v>9486</v>
      </c>
      <c r="M2817" s="26">
        <v>1</v>
      </c>
      <c r="N2817" s="26">
        <v>1</v>
      </c>
      <c r="O2817" s="26">
        <v>0</v>
      </c>
      <c r="P2817" s="26">
        <v>9486</v>
      </c>
      <c r="Q2817" s="26">
        <v>0</v>
      </c>
      <c r="R2817" s="27">
        <v>687061.42</v>
      </c>
      <c r="S2817" s="27">
        <v>0</v>
      </c>
      <c r="T2817" s="28">
        <v>687061.42</v>
      </c>
      <c r="U2817" s="27">
        <v>0</v>
      </c>
      <c r="V2817" s="29">
        <v>1</v>
      </c>
      <c r="W2817" s="26">
        <v>0</v>
      </c>
      <c r="X2817" s="30">
        <f t="shared" si="645"/>
        <v>1</v>
      </c>
      <c r="Y2817" s="31">
        <f t="shared" si="646"/>
        <v>9486</v>
      </c>
      <c r="Z2817" s="31">
        <f t="shared" si="647"/>
        <v>687061.42</v>
      </c>
      <c r="AA2817" s="31">
        <f t="shared" si="648"/>
        <v>687061.42</v>
      </c>
      <c r="AB2817" s="5">
        <v>1</v>
      </c>
      <c r="AC2817" s="6">
        <v>794509.75</v>
      </c>
      <c r="AD2817" s="30">
        <v>0</v>
      </c>
      <c r="AE2817" s="67">
        <f t="shared" si="649"/>
        <v>1</v>
      </c>
      <c r="AF2817" s="70">
        <f>IF(C2817=Sheet6!$E$3,Sheet6!$E$4,IF('January 2023'!C2817=Sheet6!$F$3,Sheet6!$F$4,IF('January 2023'!C2817=Sheet6!$G$3,Sheet6!$G$4,IF('January 2023'!C2817=Sheet6!$H$3,Sheet6!$H$4,IF('January 2023'!C2817=Sheet6!$I$3,Sheet6!$I$4,IF('January 2023'!C2817=Sheet6!$J$3,Sheet6!$J$4,IF('January 2023'!C2817=Sheet6!$K$3,Sheet6!$K$4,IF('January 2023'!C2817=Sheet6!$L$3,Sheet6!$L$4))))))))</f>
        <v>0.14409654505182889</v>
      </c>
      <c r="AG2817" s="74">
        <f t="shared" si="650"/>
        <v>1</v>
      </c>
      <c r="AH2817" s="71">
        <v>0.81910000000000005</v>
      </c>
      <c r="AI2817" s="72">
        <f t="shared" si="651"/>
        <v>1</v>
      </c>
      <c r="AJ2817" s="73">
        <f t="shared" si="652"/>
        <v>1</v>
      </c>
      <c r="AK2817" s="73">
        <v>0.51307323962548435</v>
      </c>
      <c r="AL2817" s="95">
        <f t="shared" si="653"/>
        <v>1</v>
      </c>
      <c r="AM2817" s="107">
        <v>0</v>
      </c>
      <c r="AN2817" s="98">
        <f t="shared" si="654"/>
        <v>0</v>
      </c>
      <c r="AO2817" s="99" t="e">
        <f>SUMIF([1]Sheet1!$AB:$AB,E2817,[1]Sheet1!$AA:$AA)</f>
        <v>#VALUE!</v>
      </c>
      <c r="AP2817" s="100">
        <f t="shared" si="655"/>
        <v>1</v>
      </c>
      <c r="AQ2817" s="97">
        <f t="shared" si="656"/>
        <v>0</v>
      </c>
      <c r="AR2817" s="100">
        <f t="shared" si="657"/>
        <v>1</v>
      </c>
      <c r="AS2817" s="101">
        <f t="shared" si="658"/>
        <v>0</v>
      </c>
      <c r="AT2817" s="100">
        <v>0.14409654505182889</v>
      </c>
      <c r="AU2817" s="108">
        <f t="shared" si="659"/>
        <v>1</v>
      </c>
    </row>
    <row r="2818" spans="1:47" hidden="1">
      <c r="A2818" s="21">
        <v>44927</v>
      </c>
      <c r="B2818" s="23" t="s">
        <v>13</v>
      </c>
      <c r="C2818" s="23" t="s">
        <v>2644</v>
      </c>
      <c r="D2818" s="23" t="s">
        <v>3061</v>
      </c>
      <c r="E2818" s="23">
        <v>1002049975</v>
      </c>
      <c r="F2818" s="23" t="s">
        <v>15</v>
      </c>
      <c r="G2818" s="23">
        <v>1079564</v>
      </c>
      <c r="H2818" s="37" t="s">
        <v>16</v>
      </c>
      <c r="I2818" s="4" t="s">
        <v>3512</v>
      </c>
      <c r="J2818" s="4" t="s">
        <v>3512</v>
      </c>
      <c r="K2818" s="24">
        <v>9226</v>
      </c>
      <c r="L2818" s="24">
        <v>9226</v>
      </c>
      <c r="M2818" s="29">
        <v>1</v>
      </c>
      <c r="N2818" s="29">
        <v>1</v>
      </c>
      <c r="O2818" s="29">
        <v>0</v>
      </c>
      <c r="P2818" s="29">
        <v>9226</v>
      </c>
      <c r="Q2818" s="29">
        <v>0</v>
      </c>
      <c r="R2818" s="28">
        <v>668229.88</v>
      </c>
      <c r="S2818" s="28">
        <v>0</v>
      </c>
      <c r="T2818" s="28">
        <v>670000</v>
      </c>
      <c r="U2818" s="28">
        <v>0</v>
      </c>
      <c r="V2818" s="29">
        <v>1</v>
      </c>
      <c r="W2818" s="29">
        <v>0</v>
      </c>
      <c r="X2818" s="32">
        <f t="shared" si="645"/>
        <v>1</v>
      </c>
      <c r="Y2818" s="33">
        <f t="shared" si="646"/>
        <v>9226</v>
      </c>
      <c r="Z2818" s="33">
        <f t="shared" si="647"/>
        <v>668229.88</v>
      </c>
      <c r="AA2818" s="33">
        <f t="shared" si="648"/>
        <v>670000</v>
      </c>
      <c r="AB2818" s="5">
        <v>1</v>
      </c>
      <c r="AC2818" s="6">
        <v>535894.93999999994</v>
      </c>
      <c r="AD2818" s="32">
        <v>0</v>
      </c>
      <c r="AE2818" s="67">
        <f t="shared" si="649"/>
        <v>1</v>
      </c>
      <c r="AF2818" s="70">
        <f>IF(C2818=Sheet6!$E$3,Sheet6!$E$4,IF('January 2023'!C2818=Sheet6!$F$3,Sheet6!$F$4,IF('January 2023'!C2818=Sheet6!$G$3,Sheet6!$G$4,IF('January 2023'!C2818=Sheet6!$H$3,Sheet6!$H$4,IF('January 2023'!C2818=Sheet6!$I$3,Sheet6!$I$4,IF('January 2023'!C2818=Sheet6!$J$3,Sheet6!$J$4,IF('January 2023'!C2818=Sheet6!$K$3,Sheet6!$K$4,IF('January 2023'!C2818=Sheet6!$L$3,Sheet6!$L$4))))))))</f>
        <v>0.14409654505182889</v>
      </c>
      <c r="AG2818" s="74">
        <f t="shared" si="650"/>
        <v>1</v>
      </c>
      <c r="AH2818" s="71">
        <v>0.81910000000000005</v>
      </c>
      <c r="AI2818" s="72">
        <f t="shared" si="651"/>
        <v>1</v>
      </c>
      <c r="AJ2818" s="73">
        <f t="shared" si="652"/>
        <v>1</v>
      </c>
      <c r="AK2818" s="73">
        <v>0.51307323962548435</v>
      </c>
      <c r="AL2818" s="95">
        <f t="shared" si="653"/>
        <v>1</v>
      </c>
      <c r="AM2818" s="107">
        <v>0</v>
      </c>
      <c r="AN2818" s="98">
        <f t="shared" si="654"/>
        <v>0</v>
      </c>
      <c r="AO2818" s="99" t="e">
        <f>SUMIF([1]Sheet1!$AB:$AB,E2818,[1]Sheet1!$AA:$AA)</f>
        <v>#VALUE!</v>
      </c>
      <c r="AP2818" s="100">
        <f t="shared" si="655"/>
        <v>1</v>
      </c>
      <c r="AQ2818" s="97">
        <f t="shared" si="656"/>
        <v>0</v>
      </c>
      <c r="AR2818" s="100">
        <f t="shared" si="657"/>
        <v>1.002648968645341</v>
      </c>
      <c r="AS2818" s="101">
        <f t="shared" si="658"/>
        <v>-2.6489686453410322E-3</v>
      </c>
      <c r="AT2818" s="100">
        <v>0.14409654505182889</v>
      </c>
      <c r="AU2818" s="108">
        <f t="shared" si="659"/>
        <v>1</v>
      </c>
    </row>
    <row r="2819" spans="1:47" hidden="1">
      <c r="A2819" s="21">
        <v>44927</v>
      </c>
      <c r="B2819" s="22" t="s">
        <v>13</v>
      </c>
      <c r="C2819" s="22" t="s">
        <v>2644</v>
      </c>
      <c r="D2819" s="22" t="s">
        <v>3032</v>
      </c>
      <c r="E2819" s="22">
        <v>1005181402</v>
      </c>
      <c r="F2819" s="23" t="s">
        <v>15</v>
      </c>
      <c r="G2819" s="22">
        <v>1079564</v>
      </c>
      <c r="H2819" s="36" t="s">
        <v>16</v>
      </c>
      <c r="I2819" s="4" t="s">
        <v>3512</v>
      </c>
      <c r="J2819" s="4" t="s">
        <v>3512</v>
      </c>
      <c r="K2819" s="24">
        <v>9085</v>
      </c>
      <c r="L2819" s="25">
        <v>9085</v>
      </c>
      <c r="M2819" s="26">
        <v>1</v>
      </c>
      <c r="N2819" s="26">
        <v>1</v>
      </c>
      <c r="O2819" s="26">
        <v>0</v>
      </c>
      <c r="P2819" s="26">
        <v>9085</v>
      </c>
      <c r="Q2819" s="26">
        <v>0</v>
      </c>
      <c r="R2819" s="27">
        <v>658017.39</v>
      </c>
      <c r="S2819" s="27">
        <v>0</v>
      </c>
      <c r="T2819" s="28">
        <v>658017.39</v>
      </c>
      <c r="U2819" s="27">
        <v>0</v>
      </c>
      <c r="V2819" s="29">
        <v>1</v>
      </c>
      <c r="W2819" s="26">
        <v>0</v>
      </c>
      <c r="X2819" s="30">
        <f t="shared" si="645"/>
        <v>1</v>
      </c>
      <c r="Y2819" s="31">
        <f t="shared" si="646"/>
        <v>9085</v>
      </c>
      <c r="Z2819" s="31">
        <f t="shared" si="647"/>
        <v>658017.39</v>
      </c>
      <c r="AA2819" s="31">
        <f t="shared" si="648"/>
        <v>658017.39</v>
      </c>
      <c r="AB2819" s="5">
        <v>1</v>
      </c>
      <c r="AC2819" s="6">
        <v>566835.89</v>
      </c>
      <c r="AD2819" s="30">
        <v>0</v>
      </c>
      <c r="AE2819" s="67">
        <f t="shared" si="649"/>
        <v>1</v>
      </c>
      <c r="AF2819" s="70">
        <f>IF(C2819=Sheet6!$E$3,Sheet6!$E$4,IF('January 2023'!C2819=Sheet6!$F$3,Sheet6!$F$4,IF('January 2023'!C2819=Sheet6!$G$3,Sheet6!$G$4,IF('January 2023'!C2819=Sheet6!$H$3,Sheet6!$H$4,IF('January 2023'!C2819=Sheet6!$I$3,Sheet6!$I$4,IF('January 2023'!C2819=Sheet6!$J$3,Sheet6!$J$4,IF('January 2023'!C2819=Sheet6!$K$3,Sheet6!$K$4,IF('January 2023'!C2819=Sheet6!$L$3,Sheet6!$L$4))))))))</f>
        <v>0.14409654505182889</v>
      </c>
      <c r="AG2819" s="74">
        <f t="shared" si="650"/>
        <v>1</v>
      </c>
      <c r="AH2819" s="71">
        <v>0.81910000000000005</v>
      </c>
      <c r="AI2819" s="72">
        <f t="shared" si="651"/>
        <v>1</v>
      </c>
      <c r="AJ2819" s="73">
        <f t="shared" si="652"/>
        <v>1</v>
      </c>
      <c r="AK2819" s="73">
        <v>0.51307323962548435</v>
      </c>
      <c r="AL2819" s="95">
        <f t="shared" si="653"/>
        <v>1</v>
      </c>
      <c r="AM2819" s="107">
        <v>0</v>
      </c>
      <c r="AN2819" s="98">
        <f t="shared" si="654"/>
        <v>0</v>
      </c>
      <c r="AO2819" s="99" t="e">
        <f>SUMIF([1]Sheet1!$AB:$AB,E2819,[1]Sheet1!$AA:$AA)</f>
        <v>#VALUE!</v>
      </c>
      <c r="AP2819" s="100">
        <f t="shared" si="655"/>
        <v>1</v>
      </c>
      <c r="AQ2819" s="97">
        <f t="shared" si="656"/>
        <v>0</v>
      </c>
      <c r="AR2819" s="100">
        <f t="shared" si="657"/>
        <v>1</v>
      </c>
      <c r="AS2819" s="101">
        <f t="shared" si="658"/>
        <v>0</v>
      </c>
      <c r="AT2819" s="100">
        <v>0.14409654505182889</v>
      </c>
      <c r="AU2819" s="108">
        <f t="shared" si="659"/>
        <v>1</v>
      </c>
    </row>
    <row r="2820" spans="1:47" hidden="1">
      <c r="A2820" s="21">
        <v>44927</v>
      </c>
      <c r="B2820" s="23" t="s">
        <v>13</v>
      </c>
      <c r="C2820" s="23" t="s">
        <v>2644</v>
      </c>
      <c r="D2820" s="23" t="s">
        <v>3131</v>
      </c>
      <c r="E2820" s="23">
        <v>1002050176</v>
      </c>
      <c r="F2820" s="23" t="s">
        <v>15</v>
      </c>
      <c r="G2820" s="23">
        <v>1070725</v>
      </c>
      <c r="H2820" s="37" t="s">
        <v>16</v>
      </c>
      <c r="I2820" s="4" t="s">
        <v>3512</v>
      </c>
      <c r="J2820" s="4" t="s">
        <v>3512</v>
      </c>
      <c r="K2820" s="24">
        <v>8987</v>
      </c>
      <c r="L2820" s="24">
        <v>8987</v>
      </c>
      <c r="M2820" s="29">
        <v>1</v>
      </c>
      <c r="N2820" s="29">
        <v>0</v>
      </c>
      <c r="O2820" s="29">
        <v>0</v>
      </c>
      <c r="P2820" s="29">
        <v>8987</v>
      </c>
      <c r="Q2820" s="29">
        <v>0</v>
      </c>
      <c r="R2820" s="28">
        <v>657146.03999999992</v>
      </c>
      <c r="S2820" s="28">
        <v>0</v>
      </c>
      <c r="T2820" s="28">
        <v>413000</v>
      </c>
      <c r="U2820" s="28">
        <v>0</v>
      </c>
      <c r="V2820" s="29">
        <v>1</v>
      </c>
      <c r="W2820" s="29">
        <v>0</v>
      </c>
      <c r="X2820" s="32">
        <f t="shared" ref="X2820:X2883" si="660">IFERROR(SUM(M2820,O2820),"")</f>
        <v>1</v>
      </c>
      <c r="Y2820" s="33">
        <f t="shared" ref="Y2820:Y2883" si="661">IFERROR(SUM(P2820:Q2820),"")</f>
        <v>8987</v>
      </c>
      <c r="Z2820" s="33">
        <f t="shared" ref="Z2820:Z2883" si="662">IFERROR(SUM(R2820:S2820),"")</f>
        <v>657146.03999999992</v>
      </c>
      <c r="AA2820" s="33">
        <f t="shared" ref="AA2820:AA2883" si="663">IFERROR(SUM(T2820:U2820),"")</f>
        <v>413000</v>
      </c>
      <c r="AB2820" s="5">
        <v>1</v>
      </c>
      <c r="AC2820" s="6">
        <v>2964038.59</v>
      </c>
      <c r="AD2820" s="32">
        <v>0</v>
      </c>
      <c r="AE2820" s="67">
        <f t="shared" si="649"/>
        <v>1</v>
      </c>
      <c r="AF2820" s="70">
        <f>IF(C2820=Sheet6!$E$3,Sheet6!$E$4,IF('January 2023'!C2820=Sheet6!$F$3,Sheet6!$F$4,IF('January 2023'!C2820=Sheet6!$G$3,Sheet6!$G$4,IF('January 2023'!C2820=Sheet6!$H$3,Sheet6!$H$4,IF('January 2023'!C2820=Sheet6!$I$3,Sheet6!$I$4,IF('January 2023'!C2820=Sheet6!$J$3,Sheet6!$J$4,IF('January 2023'!C2820=Sheet6!$K$3,Sheet6!$K$4,IF('January 2023'!C2820=Sheet6!$L$3,Sheet6!$L$4))))))))</f>
        <v>0.14409654505182889</v>
      </c>
      <c r="AG2820" s="74">
        <f t="shared" si="650"/>
        <v>1</v>
      </c>
      <c r="AH2820" s="71">
        <v>0.81910000000000005</v>
      </c>
      <c r="AI2820" s="72">
        <f t="shared" si="651"/>
        <v>1</v>
      </c>
      <c r="AJ2820" s="73">
        <f t="shared" si="652"/>
        <v>1</v>
      </c>
      <c r="AK2820" s="73">
        <v>0.51307323962548435</v>
      </c>
      <c r="AL2820" s="95">
        <f t="shared" si="653"/>
        <v>1</v>
      </c>
      <c r="AM2820" s="107">
        <v>0</v>
      </c>
      <c r="AN2820" s="98">
        <f t="shared" si="654"/>
        <v>0</v>
      </c>
      <c r="AO2820" s="99" t="e">
        <f>SUMIF([1]Sheet1!$AB:$AB,E2820,[1]Sheet1!$AA:$AA)</f>
        <v>#VALUE!</v>
      </c>
      <c r="AP2820" s="100">
        <f t="shared" si="655"/>
        <v>1</v>
      </c>
      <c r="AQ2820" s="97">
        <f t="shared" si="656"/>
        <v>0</v>
      </c>
      <c r="AR2820" s="100">
        <f t="shared" si="657"/>
        <v>0.62847521686351493</v>
      </c>
      <c r="AS2820" s="101">
        <f t="shared" si="658"/>
        <v>0.37152478313648507</v>
      </c>
      <c r="AT2820" s="100">
        <v>0.14409654505182889</v>
      </c>
      <c r="AU2820" s="108">
        <f t="shared" si="659"/>
        <v>0</v>
      </c>
    </row>
    <row r="2821" spans="1:47" hidden="1">
      <c r="A2821" s="21">
        <v>44927</v>
      </c>
      <c r="B2821" s="23" t="s">
        <v>13</v>
      </c>
      <c r="C2821" s="23" t="s">
        <v>2644</v>
      </c>
      <c r="D2821" s="23" t="s">
        <v>3073</v>
      </c>
      <c r="E2821" s="23">
        <v>1002050146</v>
      </c>
      <c r="F2821" s="23" t="s">
        <v>15</v>
      </c>
      <c r="G2821" s="23">
        <v>1079564</v>
      </c>
      <c r="H2821" s="37" t="s">
        <v>16</v>
      </c>
      <c r="I2821" s="4" t="s">
        <v>3512</v>
      </c>
      <c r="J2821" s="4" t="s">
        <v>3512</v>
      </c>
      <c r="K2821" s="24">
        <v>8918</v>
      </c>
      <c r="L2821" s="24">
        <v>8918</v>
      </c>
      <c r="M2821" s="29">
        <v>1</v>
      </c>
      <c r="N2821" s="29">
        <v>1</v>
      </c>
      <c r="O2821" s="29">
        <v>0</v>
      </c>
      <c r="P2821" s="29">
        <v>8918</v>
      </c>
      <c r="Q2821" s="29">
        <v>0</v>
      </c>
      <c r="R2821" s="28">
        <v>645921.75</v>
      </c>
      <c r="S2821" s="28">
        <v>0</v>
      </c>
      <c r="T2821" s="28">
        <v>646000</v>
      </c>
      <c r="U2821" s="28">
        <v>0</v>
      </c>
      <c r="V2821" s="29">
        <v>1</v>
      </c>
      <c r="W2821" s="29">
        <v>0</v>
      </c>
      <c r="X2821" s="32">
        <f t="shared" si="660"/>
        <v>1</v>
      </c>
      <c r="Y2821" s="33">
        <f t="shared" si="661"/>
        <v>8918</v>
      </c>
      <c r="Z2821" s="33">
        <f t="shared" si="662"/>
        <v>645921.75</v>
      </c>
      <c r="AA2821" s="33">
        <f t="shared" si="663"/>
        <v>646000</v>
      </c>
      <c r="AB2821" s="5">
        <v>1</v>
      </c>
      <c r="AC2821" s="6">
        <v>503953.55</v>
      </c>
      <c r="AD2821" s="32">
        <v>0</v>
      </c>
      <c r="AE2821" s="67">
        <f t="shared" ref="AE2821:AE2884" si="664">IFERROR((AB2821/X2821),"")</f>
        <v>1</v>
      </c>
      <c r="AF2821" s="70">
        <f>IF(C2821=Sheet6!$E$3,Sheet6!$E$4,IF('January 2023'!C2821=Sheet6!$F$3,Sheet6!$F$4,IF('January 2023'!C2821=Sheet6!$G$3,Sheet6!$G$4,IF('January 2023'!C2821=Sheet6!$H$3,Sheet6!$H$4,IF('January 2023'!C2821=Sheet6!$I$3,Sheet6!$I$4,IF('January 2023'!C2821=Sheet6!$J$3,Sheet6!$J$4,IF('January 2023'!C2821=Sheet6!$K$3,Sheet6!$K$4,IF('January 2023'!C2821=Sheet6!$L$3,Sheet6!$L$4))))))))</f>
        <v>0.14409654505182889</v>
      </c>
      <c r="AG2821" s="74">
        <f t="shared" ref="AG2821:AG2884" si="665">IFERROR(Y2821/L2821,0)</f>
        <v>1</v>
      </c>
      <c r="AH2821" s="71">
        <v>0.81910000000000005</v>
      </c>
      <c r="AI2821" s="72">
        <f t="shared" ref="AI2821:AI2884" si="666">IF(AG2821&gt;AH2821,1,0)</f>
        <v>1</v>
      </c>
      <c r="AJ2821" s="73">
        <f t="shared" ref="AJ2821:AJ2884" si="667">IFERROR(AB2821/X2821,0)</f>
        <v>1</v>
      </c>
      <c r="AK2821" s="73">
        <v>0.51307323962548435</v>
      </c>
      <c r="AL2821" s="95">
        <f t="shared" ref="AL2821:AL2884" si="668">IF(AJ2821&gt;=AK2821,1,0)</f>
        <v>1</v>
      </c>
      <c r="AM2821" s="107">
        <v>0</v>
      </c>
      <c r="AN2821" s="98">
        <f t="shared" ref="AN2821:AN2884" si="669">IF(((AH2821*L2821)-(AG2821*L2821))&lt;0,0,((AH2821*L2821)-(AG2821*L2821)))</f>
        <v>0</v>
      </c>
      <c r="AO2821" s="99" t="e">
        <f>SUMIF([1]Sheet1!$AB:$AB,E2821,[1]Sheet1!$AA:$AA)</f>
        <v>#VALUE!</v>
      </c>
      <c r="AP2821" s="100">
        <f t="shared" ref="AP2821:AP2884" si="670">IF(AN2821=0,100%,IFERROR((AO2821/AN2821),""))</f>
        <v>1</v>
      </c>
      <c r="AQ2821" s="97">
        <f t="shared" ref="AQ2821:AQ2884" si="671">IF(AND(AN2821&gt;0,AP2821&gt;=100%),1,0)</f>
        <v>0</v>
      </c>
      <c r="AR2821" s="100">
        <f t="shared" ref="AR2821:AR2884" si="672">IFERROR(AA2821/Z2821,0)</f>
        <v>1.0001211447052216</v>
      </c>
      <c r="AS2821" s="101">
        <f t="shared" ref="AS2821:AS2884" si="673">1-(AR2821*AG2821)</f>
        <v>-1.211447052216208E-4</v>
      </c>
      <c r="AT2821" s="100">
        <v>0.14409654505182889</v>
      </c>
      <c r="AU2821" s="108">
        <f t="shared" ref="AU2821:AU2884" si="674">IF(AS2821&lt;=AT2821,1,0)</f>
        <v>1</v>
      </c>
    </row>
    <row r="2822" spans="1:47" hidden="1">
      <c r="A2822" s="21">
        <v>44927</v>
      </c>
      <c r="B2822" s="23" t="s">
        <v>13</v>
      </c>
      <c r="C2822" s="23" t="s">
        <v>2644</v>
      </c>
      <c r="D2822" s="23" t="s">
        <v>3086</v>
      </c>
      <c r="E2822" s="23">
        <v>1002917640</v>
      </c>
      <c r="F2822" s="23" t="s">
        <v>15</v>
      </c>
      <c r="G2822" s="23">
        <v>1070774</v>
      </c>
      <c r="H2822" s="37" t="s">
        <v>16</v>
      </c>
      <c r="I2822" s="4" t="s">
        <v>3512</v>
      </c>
      <c r="J2822" s="4" t="s">
        <v>3512</v>
      </c>
      <c r="K2822" s="24">
        <v>8880</v>
      </c>
      <c r="L2822" s="24">
        <v>8880</v>
      </c>
      <c r="M2822" s="29">
        <v>1</v>
      </c>
      <c r="N2822" s="29">
        <v>1</v>
      </c>
      <c r="O2822" s="29">
        <v>0</v>
      </c>
      <c r="P2822" s="29">
        <v>8880</v>
      </c>
      <c r="Q2822" s="29">
        <v>0</v>
      </c>
      <c r="R2822" s="28">
        <v>643169.44999999995</v>
      </c>
      <c r="S2822" s="28">
        <v>0</v>
      </c>
      <c r="T2822" s="28">
        <v>644000</v>
      </c>
      <c r="U2822" s="28">
        <v>0</v>
      </c>
      <c r="V2822" s="29">
        <v>1</v>
      </c>
      <c r="W2822" s="29">
        <v>0</v>
      </c>
      <c r="X2822" s="32">
        <f t="shared" si="660"/>
        <v>1</v>
      </c>
      <c r="Y2822" s="33">
        <f t="shared" si="661"/>
        <v>8880</v>
      </c>
      <c r="Z2822" s="33">
        <f t="shared" si="662"/>
        <v>643169.44999999995</v>
      </c>
      <c r="AA2822" s="33">
        <f t="shared" si="663"/>
        <v>644000</v>
      </c>
      <c r="AB2822" s="5">
        <v>1</v>
      </c>
      <c r="AC2822" s="6">
        <v>568373.42000000004</v>
      </c>
      <c r="AD2822" s="32">
        <v>0</v>
      </c>
      <c r="AE2822" s="67">
        <f t="shared" si="664"/>
        <v>1</v>
      </c>
      <c r="AF2822" s="70">
        <f>IF(C2822=Sheet6!$E$3,Sheet6!$E$4,IF('January 2023'!C2822=Sheet6!$F$3,Sheet6!$F$4,IF('January 2023'!C2822=Sheet6!$G$3,Sheet6!$G$4,IF('January 2023'!C2822=Sheet6!$H$3,Sheet6!$H$4,IF('January 2023'!C2822=Sheet6!$I$3,Sheet6!$I$4,IF('January 2023'!C2822=Sheet6!$J$3,Sheet6!$J$4,IF('January 2023'!C2822=Sheet6!$K$3,Sheet6!$K$4,IF('January 2023'!C2822=Sheet6!$L$3,Sheet6!$L$4))))))))</f>
        <v>0.14409654505182889</v>
      </c>
      <c r="AG2822" s="74">
        <f t="shared" si="665"/>
        <v>1</v>
      </c>
      <c r="AH2822" s="71">
        <v>0.81910000000000005</v>
      </c>
      <c r="AI2822" s="72">
        <f t="shared" si="666"/>
        <v>1</v>
      </c>
      <c r="AJ2822" s="73">
        <f t="shared" si="667"/>
        <v>1</v>
      </c>
      <c r="AK2822" s="73">
        <v>0.51307323962548435</v>
      </c>
      <c r="AL2822" s="95">
        <f t="shared" si="668"/>
        <v>1</v>
      </c>
      <c r="AM2822" s="107">
        <v>0</v>
      </c>
      <c r="AN2822" s="98">
        <f t="shared" si="669"/>
        <v>0</v>
      </c>
      <c r="AO2822" s="99" t="e">
        <f>SUMIF([1]Sheet1!$AB:$AB,E2822,[1]Sheet1!$AA:$AA)</f>
        <v>#VALUE!</v>
      </c>
      <c r="AP2822" s="100">
        <f t="shared" si="670"/>
        <v>1</v>
      </c>
      <c r="AQ2822" s="97">
        <f t="shared" si="671"/>
        <v>0</v>
      </c>
      <c r="AR2822" s="100">
        <f t="shared" si="672"/>
        <v>1.001291339319677</v>
      </c>
      <c r="AS2822" s="101">
        <f t="shared" si="673"/>
        <v>-1.291339319676954E-3</v>
      </c>
      <c r="AT2822" s="100">
        <v>0.14409654505182889</v>
      </c>
      <c r="AU2822" s="108">
        <f t="shared" si="674"/>
        <v>1</v>
      </c>
    </row>
    <row r="2823" spans="1:47" hidden="1">
      <c r="A2823" s="21">
        <v>44927</v>
      </c>
      <c r="B2823" s="22" t="s">
        <v>13</v>
      </c>
      <c r="C2823" s="22" t="s">
        <v>2644</v>
      </c>
      <c r="D2823" s="22" t="s">
        <v>3104</v>
      </c>
      <c r="E2823" s="22">
        <v>1002050202</v>
      </c>
      <c r="F2823" s="23" t="s">
        <v>15</v>
      </c>
      <c r="G2823" s="22">
        <v>1079572</v>
      </c>
      <c r="H2823" s="36" t="s">
        <v>16</v>
      </c>
      <c r="I2823" s="4" t="s">
        <v>3512</v>
      </c>
      <c r="J2823" s="4" t="s">
        <v>3512</v>
      </c>
      <c r="K2823" s="24">
        <v>8436</v>
      </c>
      <c r="L2823" s="25">
        <v>8436</v>
      </c>
      <c r="M2823" s="26">
        <v>1</v>
      </c>
      <c r="N2823" s="26">
        <v>1</v>
      </c>
      <c r="O2823" s="26">
        <v>0</v>
      </c>
      <c r="P2823" s="26">
        <v>8436</v>
      </c>
      <c r="Q2823" s="26">
        <v>0</v>
      </c>
      <c r="R2823" s="27">
        <v>616855.9</v>
      </c>
      <c r="S2823" s="27">
        <v>0</v>
      </c>
      <c r="T2823" s="28">
        <v>508545.35</v>
      </c>
      <c r="U2823" s="27">
        <v>0</v>
      </c>
      <c r="V2823" s="29">
        <v>1</v>
      </c>
      <c r="W2823" s="26">
        <v>0</v>
      </c>
      <c r="X2823" s="30">
        <f t="shared" si="660"/>
        <v>1</v>
      </c>
      <c r="Y2823" s="31">
        <f t="shared" si="661"/>
        <v>8436</v>
      </c>
      <c r="Z2823" s="31">
        <f t="shared" si="662"/>
        <v>616855.9</v>
      </c>
      <c r="AA2823" s="31">
        <f t="shared" si="663"/>
        <v>508545.35</v>
      </c>
      <c r="AB2823" s="5">
        <v>1</v>
      </c>
      <c r="AC2823" s="6">
        <v>1216731.1200000001</v>
      </c>
      <c r="AD2823" s="30">
        <v>0</v>
      </c>
      <c r="AE2823" s="67">
        <f t="shared" si="664"/>
        <v>1</v>
      </c>
      <c r="AF2823" s="70">
        <f>IF(C2823=Sheet6!$E$3,Sheet6!$E$4,IF('January 2023'!C2823=Sheet6!$F$3,Sheet6!$F$4,IF('January 2023'!C2823=Sheet6!$G$3,Sheet6!$G$4,IF('January 2023'!C2823=Sheet6!$H$3,Sheet6!$H$4,IF('January 2023'!C2823=Sheet6!$I$3,Sheet6!$I$4,IF('January 2023'!C2823=Sheet6!$J$3,Sheet6!$J$4,IF('January 2023'!C2823=Sheet6!$K$3,Sheet6!$K$4,IF('January 2023'!C2823=Sheet6!$L$3,Sheet6!$L$4))))))))</f>
        <v>0.14409654505182889</v>
      </c>
      <c r="AG2823" s="74">
        <f t="shared" si="665"/>
        <v>1</v>
      </c>
      <c r="AH2823" s="71">
        <v>0.81910000000000005</v>
      </c>
      <c r="AI2823" s="72">
        <f t="shared" si="666"/>
        <v>1</v>
      </c>
      <c r="AJ2823" s="73">
        <f t="shared" si="667"/>
        <v>1</v>
      </c>
      <c r="AK2823" s="73">
        <v>0.51307323962548435</v>
      </c>
      <c r="AL2823" s="95">
        <f t="shared" si="668"/>
        <v>1</v>
      </c>
      <c r="AM2823" s="107">
        <v>0</v>
      </c>
      <c r="AN2823" s="98">
        <f t="shared" si="669"/>
        <v>0</v>
      </c>
      <c r="AO2823" s="99" t="e">
        <f>SUMIF([1]Sheet1!$AB:$AB,E2823,[1]Sheet1!$AA:$AA)</f>
        <v>#VALUE!</v>
      </c>
      <c r="AP2823" s="100">
        <f t="shared" si="670"/>
        <v>1</v>
      </c>
      <c r="AQ2823" s="97">
        <f t="shared" si="671"/>
        <v>0</v>
      </c>
      <c r="AR2823" s="100">
        <f t="shared" si="672"/>
        <v>0.82441515109120289</v>
      </c>
      <c r="AS2823" s="101">
        <f t="shared" si="673"/>
        <v>0.17558484890879711</v>
      </c>
      <c r="AT2823" s="100">
        <v>0.14409654505182889</v>
      </c>
      <c r="AU2823" s="108">
        <f t="shared" si="674"/>
        <v>0</v>
      </c>
    </row>
    <row r="2824" spans="1:47" hidden="1">
      <c r="A2824" s="21">
        <v>44927</v>
      </c>
      <c r="B2824" s="22" t="s">
        <v>13</v>
      </c>
      <c r="C2824" s="22" t="s">
        <v>2644</v>
      </c>
      <c r="D2824" s="22" t="s">
        <v>3094</v>
      </c>
      <c r="E2824" s="22">
        <v>1002049927</v>
      </c>
      <c r="F2824" s="23" t="s">
        <v>15</v>
      </c>
      <c r="G2824" s="22">
        <v>1079564</v>
      </c>
      <c r="H2824" s="36" t="s">
        <v>16</v>
      </c>
      <c r="I2824" s="4" t="s">
        <v>3512</v>
      </c>
      <c r="J2824" s="4" t="s">
        <v>3512</v>
      </c>
      <c r="K2824" s="24">
        <v>8394</v>
      </c>
      <c r="L2824" s="25">
        <v>8394</v>
      </c>
      <c r="M2824" s="26">
        <v>1</v>
      </c>
      <c r="N2824" s="26">
        <v>1</v>
      </c>
      <c r="O2824" s="26">
        <v>0</v>
      </c>
      <c r="P2824" s="26">
        <v>8394</v>
      </c>
      <c r="Q2824" s="26">
        <v>0</v>
      </c>
      <c r="R2824" s="27">
        <v>607968.94999999995</v>
      </c>
      <c r="S2824" s="27">
        <v>0</v>
      </c>
      <c r="T2824" s="28">
        <v>608000</v>
      </c>
      <c r="U2824" s="27">
        <v>0</v>
      </c>
      <c r="V2824" s="29">
        <v>1</v>
      </c>
      <c r="W2824" s="26">
        <v>0</v>
      </c>
      <c r="X2824" s="30">
        <f t="shared" si="660"/>
        <v>1</v>
      </c>
      <c r="Y2824" s="31">
        <f t="shared" si="661"/>
        <v>8394</v>
      </c>
      <c r="Z2824" s="31">
        <f t="shared" si="662"/>
        <v>607968.94999999995</v>
      </c>
      <c r="AA2824" s="31">
        <f t="shared" si="663"/>
        <v>608000</v>
      </c>
      <c r="AB2824" s="5">
        <v>1</v>
      </c>
      <c r="AC2824" s="6">
        <v>520685.04</v>
      </c>
      <c r="AD2824" s="30">
        <v>0</v>
      </c>
      <c r="AE2824" s="67">
        <f t="shared" si="664"/>
        <v>1</v>
      </c>
      <c r="AF2824" s="70">
        <f>IF(C2824=Sheet6!$E$3,Sheet6!$E$4,IF('January 2023'!C2824=Sheet6!$F$3,Sheet6!$F$4,IF('January 2023'!C2824=Sheet6!$G$3,Sheet6!$G$4,IF('January 2023'!C2824=Sheet6!$H$3,Sheet6!$H$4,IF('January 2023'!C2824=Sheet6!$I$3,Sheet6!$I$4,IF('January 2023'!C2824=Sheet6!$J$3,Sheet6!$J$4,IF('January 2023'!C2824=Sheet6!$K$3,Sheet6!$K$4,IF('January 2023'!C2824=Sheet6!$L$3,Sheet6!$L$4))))))))</f>
        <v>0.14409654505182889</v>
      </c>
      <c r="AG2824" s="74">
        <f t="shared" si="665"/>
        <v>1</v>
      </c>
      <c r="AH2824" s="71">
        <v>0.81910000000000005</v>
      </c>
      <c r="AI2824" s="72">
        <f t="shared" si="666"/>
        <v>1</v>
      </c>
      <c r="AJ2824" s="73">
        <f t="shared" si="667"/>
        <v>1</v>
      </c>
      <c r="AK2824" s="73">
        <v>0.51307323962548435</v>
      </c>
      <c r="AL2824" s="95">
        <f t="shared" si="668"/>
        <v>1</v>
      </c>
      <c r="AM2824" s="107">
        <v>0</v>
      </c>
      <c r="AN2824" s="98">
        <f t="shared" si="669"/>
        <v>0</v>
      </c>
      <c r="AO2824" s="99" t="e">
        <f>SUMIF([1]Sheet1!$AB:$AB,E2824,[1]Sheet1!$AA:$AA)</f>
        <v>#VALUE!</v>
      </c>
      <c r="AP2824" s="100">
        <f t="shared" si="670"/>
        <v>1</v>
      </c>
      <c r="AQ2824" s="97">
        <f t="shared" si="671"/>
        <v>0</v>
      </c>
      <c r="AR2824" s="100">
        <f t="shared" si="672"/>
        <v>1.0000510716871314</v>
      </c>
      <c r="AS2824" s="101">
        <f t="shared" si="673"/>
        <v>-5.1071687131365451E-5</v>
      </c>
      <c r="AT2824" s="100">
        <v>0.14409654505182889</v>
      </c>
      <c r="AU2824" s="108">
        <f t="shared" si="674"/>
        <v>1</v>
      </c>
    </row>
    <row r="2825" spans="1:47" hidden="1">
      <c r="A2825" s="21">
        <v>44927</v>
      </c>
      <c r="B2825" s="23" t="s">
        <v>13</v>
      </c>
      <c r="C2825" s="23" t="s">
        <v>2644</v>
      </c>
      <c r="D2825" s="23" t="s">
        <v>3150</v>
      </c>
      <c r="E2825" s="23">
        <v>1002050374</v>
      </c>
      <c r="F2825" s="23" t="s">
        <v>15</v>
      </c>
      <c r="G2825" s="23">
        <v>1079572</v>
      </c>
      <c r="H2825" s="37" t="s">
        <v>16</v>
      </c>
      <c r="I2825" s="4" t="s">
        <v>3512</v>
      </c>
      <c r="J2825" s="4" t="s">
        <v>3512</v>
      </c>
      <c r="K2825" s="24">
        <v>7876</v>
      </c>
      <c r="L2825" s="24">
        <v>7876</v>
      </c>
      <c r="M2825" s="29">
        <v>1</v>
      </c>
      <c r="N2825" s="29">
        <v>1</v>
      </c>
      <c r="O2825" s="29">
        <v>0</v>
      </c>
      <c r="P2825" s="29">
        <v>7876</v>
      </c>
      <c r="Q2825" s="29">
        <v>0</v>
      </c>
      <c r="R2825" s="28">
        <v>570450.74</v>
      </c>
      <c r="S2825" s="28">
        <v>0</v>
      </c>
      <c r="T2825" s="28">
        <v>1020451</v>
      </c>
      <c r="U2825" s="28">
        <v>0</v>
      </c>
      <c r="V2825" s="29">
        <v>1</v>
      </c>
      <c r="W2825" s="29">
        <v>0</v>
      </c>
      <c r="X2825" s="32">
        <f t="shared" si="660"/>
        <v>1</v>
      </c>
      <c r="Y2825" s="33">
        <f t="shared" si="661"/>
        <v>7876</v>
      </c>
      <c r="Z2825" s="33">
        <f t="shared" si="662"/>
        <v>570450.74</v>
      </c>
      <c r="AA2825" s="33">
        <f t="shared" si="663"/>
        <v>1020451</v>
      </c>
      <c r="AB2825" s="5">
        <v>1</v>
      </c>
      <c r="AC2825" s="6">
        <v>312096.34999999998</v>
      </c>
      <c r="AD2825" s="32">
        <v>0</v>
      </c>
      <c r="AE2825" s="67">
        <f t="shared" si="664"/>
        <v>1</v>
      </c>
      <c r="AF2825" s="70">
        <f>IF(C2825=Sheet6!$E$3,Sheet6!$E$4,IF('January 2023'!C2825=Sheet6!$F$3,Sheet6!$F$4,IF('January 2023'!C2825=Sheet6!$G$3,Sheet6!$G$4,IF('January 2023'!C2825=Sheet6!$H$3,Sheet6!$H$4,IF('January 2023'!C2825=Sheet6!$I$3,Sheet6!$I$4,IF('January 2023'!C2825=Sheet6!$J$3,Sheet6!$J$4,IF('January 2023'!C2825=Sheet6!$K$3,Sheet6!$K$4,IF('January 2023'!C2825=Sheet6!$L$3,Sheet6!$L$4))))))))</f>
        <v>0.14409654505182889</v>
      </c>
      <c r="AG2825" s="74">
        <f t="shared" si="665"/>
        <v>1</v>
      </c>
      <c r="AH2825" s="71">
        <v>0.81910000000000005</v>
      </c>
      <c r="AI2825" s="72">
        <f t="shared" si="666"/>
        <v>1</v>
      </c>
      <c r="AJ2825" s="73">
        <f t="shared" si="667"/>
        <v>1</v>
      </c>
      <c r="AK2825" s="73">
        <v>0.51307323962548435</v>
      </c>
      <c r="AL2825" s="95">
        <f t="shared" si="668"/>
        <v>1</v>
      </c>
      <c r="AM2825" s="107">
        <v>0</v>
      </c>
      <c r="AN2825" s="98">
        <f t="shared" si="669"/>
        <v>0</v>
      </c>
      <c r="AO2825" s="99" t="e">
        <f>SUMIF([1]Sheet1!$AB:$AB,E2825,[1]Sheet1!$AA:$AA)</f>
        <v>#VALUE!</v>
      </c>
      <c r="AP2825" s="100">
        <f t="shared" si="670"/>
        <v>1</v>
      </c>
      <c r="AQ2825" s="97">
        <f t="shared" si="671"/>
        <v>0</v>
      </c>
      <c r="AR2825" s="100">
        <f t="shared" si="672"/>
        <v>1.7888503396454529</v>
      </c>
      <c r="AS2825" s="101">
        <f t="shared" si="673"/>
        <v>-0.78885033964545292</v>
      </c>
      <c r="AT2825" s="100">
        <v>0.14409654505182889</v>
      </c>
      <c r="AU2825" s="108">
        <f t="shared" si="674"/>
        <v>1</v>
      </c>
    </row>
    <row r="2826" spans="1:47" hidden="1">
      <c r="A2826" s="21">
        <v>44927</v>
      </c>
      <c r="B2826" s="23" t="s">
        <v>13</v>
      </c>
      <c r="C2826" s="23" t="s">
        <v>2644</v>
      </c>
      <c r="D2826" s="23" t="s">
        <v>3256</v>
      </c>
      <c r="E2826" s="23">
        <v>1002050173</v>
      </c>
      <c r="F2826" s="23" t="s">
        <v>15</v>
      </c>
      <c r="G2826" s="23">
        <v>1070945</v>
      </c>
      <c r="H2826" s="37" t="s">
        <v>16</v>
      </c>
      <c r="I2826" s="4" t="s">
        <v>3512</v>
      </c>
      <c r="J2826" s="4" t="s">
        <v>3512</v>
      </c>
      <c r="K2826" s="24">
        <v>7550</v>
      </c>
      <c r="L2826" s="24">
        <v>7550</v>
      </c>
      <c r="M2826" s="29">
        <v>1</v>
      </c>
      <c r="N2826" s="29">
        <v>1</v>
      </c>
      <c r="O2826" s="29">
        <v>0</v>
      </c>
      <c r="P2826" s="29">
        <v>7550</v>
      </c>
      <c r="Q2826" s="29">
        <v>0</v>
      </c>
      <c r="R2826" s="28">
        <v>552069.94999999995</v>
      </c>
      <c r="S2826" s="28">
        <v>0</v>
      </c>
      <c r="T2826" s="28">
        <v>552069.94999999995</v>
      </c>
      <c r="U2826" s="28">
        <v>0</v>
      </c>
      <c r="V2826" s="29">
        <v>1</v>
      </c>
      <c r="W2826" s="29">
        <v>0</v>
      </c>
      <c r="X2826" s="32">
        <f t="shared" si="660"/>
        <v>1</v>
      </c>
      <c r="Y2826" s="33">
        <f t="shared" si="661"/>
        <v>7550</v>
      </c>
      <c r="Z2826" s="33">
        <f t="shared" si="662"/>
        <v>552069.94999999995</v>
      </c>
      <c r="AA2826" s="33">
        <f t="shared" si="663"/>
        <v>552069.94999999995</v>
      </c>
      <c r="AB2826" s="5">
        <v>1</v>
      </c>
      <c r="AC2826" s="6">
        <v>550394.52</v>
      </c>
      <c r="AD2826" s="32">
        <v>0</v>
      </c>
      <c r="AE2826" s="67">
        <f t="shared" si="664"/>
        <v>1</v>
      </c>
      <c r="AF2826" s="70">
        <f>IF(C2826=Sheet6!$E$3,Sheet6!$E$4,IF('January 2023'!C2826=Sheet6!$F$3,Sheet6!$F$4,IF('January 2023'!C2826=Sheet6!$G$3,Sheet6!$G$4,IF('January 2023'!C2826=Sheet6!$H$3,Sheet6!$H$4,IF('January 2023'!C2826=Sheet6!$I$3,Sheet6!$I$4,IF('January 2023'!C2826=Sheet6!$J$3,Sheet6!$J$4,IF('January 2023'!C2826=Sheet6!$K$3,Sheet6!$K$4,IF('January 2023'!C2826=Sheet6!$L$3,Sheet6!$L$4))))))))</f>
        <v>0.14409654505182889</v>
      </c>
      <c r="AG2826" s="74">
        <f t="shared" si="665"/>
        <v>1</v>
      </c>
      <c r="AH2826" s="71">
        <v>0.81910000000000005</v>
      </c>
      <c r="AI2826" s="72">
        <f t="shared" si="666"/>
        <v>1</v>
      </c>
      <c r="AJ2826" s="73">
        <f t="shared" si="667"/>
        <v>1</v>
      </c>
      <c r="AK2826" s="73">
        <v>0.51307323962548435</v>
      </c>
      <c r="AL2826" s="95">
        <f t="shared" si="668"/>
        <v>1</v>
      </c>
      <c r="AM2826" s="107">
        <v>0</v>
      </c>
      <c r="AN2826" s="98">
        <f t="shared" si="669"/>
        <v>0</v>
      </c>
      <c r="AO2826" s="99" t="e">
        <f>SUMIF([1]Sheet1!$AB:$AB,E2826,[1]Sheet1!$AA:$AA)</f>
        <v>#VALUE!</v>
      </c>
      <c r="AP2826" s="100">
        <f t="shared" si="670"/>
        <v>1</v>
      </c>
      <c r="AQ2826" s="97">
        <f t="shared" si="671"/>
        <v>0</v>
      </c>
      <c r="AR2826" s="100">
        <f t="shared" si="672"/>
        <v>1</v>
      </c>
      <c r="AS2826" s="101">
        <f t="shared" si="673"/>
        <v>0</v>
      </c>
      <c r="AT2826" s="100">
        <v>0.14409654505182889</v>
      </c>
      <c r="AU2826" s="108">
        <f t="shared" si="674"/>
        <v>1</v>
      </c>
    </row>
    <row r="2827" spans="1:47" hidden="1">
      <c r="A2827" s="21">
        <v>44927</v>
      </c>
      <c r="B2827" s="22" t="s">
        <v>13</v>
      </c>
      <c r="C2827" s="22" t="s">
        <v>2644</v>
      </c>
      <c r="D2827" s="22" t="s">
        <v>3047</v>
      </c>
      <c r="E2827" s="22">
        <v>1002049989</v>
      </c>
      <c r="F2827" s="23" t="s">
        <v>15</v>
      </c>
      <c r="G2827" s="22">
        <v>1070725</v>
      </c>
      <c r="H2827" s="36" t="s">
        <v>16</v>
      </c>
      <c r="I2827" s="4" t="s">
        <v>3512</v>
      </c>
      <c r="J2827" s="4" t="s">
        <v>3512</v>
      </c>
      <c r="K2827" s="24">
        <v>7500</v>
      </c>
      <c r="L2827" s="25">
        <v>7500</v>
      </c>
      <c r="M2827" s="26">
        <v>1</v>
      </c>
      <c r="N2827" s="26">
        <v>0</v>
      </c>
      <c r="O2827" s="26">
        <v>0</v>
      </c>
      <c r="P2827" s="26">
        <v>7500</v>
      </c>
      <c r="Q2827" s="26">
        <v>0</v>
      </c>
      <c r="R2827" s="27">
        <v>543217.43999999994</v>
      </c>
      <c r="S2827" s="27">
        <v>0</v>
      </c>
      <c r="T2827" s="28">
        <v>543217.43999999994</v>
      </c>
      <c r="U2827" s="27">
        <v>0</v>
      </c>
      <c r="V2827" s="29">
        <v>1</v>
      </c>
      <c r="W2827" s="26">
        <v>0</v>
      </c>
      <c r="X2827" s="30">
        <f t="shared" si="660"/>
        <v>1</v>
      </c>
      <c r="Y2827" s="31">
        <f t="shared" si="661"/>
        <v>7500</v>
      </c>
      <c r="Z2827" s="31">
        <f t="shared" si="662"/>
        <v>543217.43999999994</v>
      </c>
      <c r="AA2827" s="31">
        <f t="shared" si="663"/>
        <v>543217.43999999994</v>
      </c>
      <c r="AB2827" s="5">
        <v>1</v>
      </c>
      <c r="AC2827" s="6">
        <v>702751.24</v>
      </c>
      <c r="AD2827" s="30">
        <v>0</v>
      </c>
      <c r="AE2827" s="67">
        <f t="shared" si="664"/>
        <v>1</v>
      </c>
      <c r="AF2827" s="70">
        <f>IF(C2827=Sheet6!$E$3,Sheet6!$E$4,IF('January 2023'!C2827=Sheet6!$F$3,Sheet6!$F$4,IF('January 2023'!C2827=Sheet6!$G$3,Sheet6!$G$4,IF('January 2023'!C2827=Sheet6!$H$3,Sheet6!$H$4,IF('January 2023'!C2827=Sheet6!$I$3,Sheet6!$I$4,IF('January 2023'!C2827=Sheet6!$J$3,Sheet6!$J$4,IF('January 2023'!C2827=Sheet6!$K$3,Sheet6!$K$4,IF('January 2023'!C2827=Sheet6!$L$3,Sheet6!$L$4))))))))</f>
        <v>0.14409654505182889</v>
      </c>
      <c r="AG2827" s="74">
        <f t="shared" si="665"/>
        <v>1</v>
      </c>
      <c r="AH2827" s="71">
        <v>0.81910000000000005</v>
      </c>
      <c r="AI2827" s="72">
        <f t="shared" si="666"/>
        <v>1</v>
      </c>
      <c r="AJ2827" s="73">
        <f t="shared" si="667"/>
        <v>1</v>
      </c>
      <c r="AK2827" s="73">
        <v>0.51307323962548435</v>
      </c>
      <c r="AL2827" s="95">
        <f t="shared" si="668"/>
        <v>1</v>
      </c>
      <c r="AM2827" s="107">
        <v>0</v>
      </c>
      <c r="AN2827" s="98">
        <f t="shared" si="669"/>
        <v>0</v>
      </c>
      <c r="AO2827" s="99" t="e">
        <f>SUMIF([1]Sheet1!$AB:$AB,E2827,[1]Sheet1!$AA:$AA)</f>
        <v>#VALUE!</v>
      </c>
      <c r="AP2827" s="100">
        <f t="shared" si="670"/>
        <v>1</v>
      </c>
      <c r="AQ2827" s="97">
        <f t="shared" si="671"/>
        <v>0</v>
      </c>
      <c r="AR2827" s="100">
        <f t="shared" si="672"/>
        <v>1</v>
      </c>
      <c r="AS2827" s="101">
        <f t="shared" si="673"/>
        <v>0</v>
      </c>
      <c r="AT2827" s="100">
        <v>0.14409654505182889</v>
      </c>
      <c r="AU2827" s="108">
        <f t="shared" si="674"/>
        <v>1</v>
      </c>
    </row>
    <row r="2828" spans="1:47" hidden="1">
      <c r="A2828" s="21">
        <v>44927</v>
      </c>
      <c r="B2828" s="22" t="s">
        <v>13</v>
      </c>
      <c r="C2828" s="22" t="s">
        <v>2644</v>
      </c>
      <c r="D2828" s="22" t="s">
        <v>3167</v>
      </c>
      <c r="E2828" s="22">
        <v>1002050313</v>
      </c>
      <c r="F2828" s="23" t="s">
        <v>15</v>
      </c>
      <c r="G2828" s="22">
        <v>1070945</v>
      </c>
      <c r="H2828" s="36" t="s">
        <v>16</v>
      </c>
      <c r="I2828" s="4" t="s">
        <v>3512</v>
      </c>
      <c r="J2828" s="4" t="s">
        <v>3512</v>
      </c>
      <c r="K2828" s="24">
        <v>7193</v>
      </c>
      <c r="L2828" s="25">
        <v>7193</v>
      </c>
      <c r="M2828" s="26">
        <v>1</v>
      </c>
      <c r="N2828" s="26">
        <v>1</v>
      </c>
      <c r="O2828" s="26">
        <v>0</v>
      </c>
      <c r="P2828" s="26">
        <v>7193</v>
      </c>
      <c r="Q2828" s="26">
        <v>0</v>
      </c>
      <c r="R2828" s="27">
        <v>520981.74</v>
      </c>
      <c r="S2828" s="27">
        <v>0</v>
      </c>
      <c r="T2828" s="28">
        <v>520981.74</v>
      </c>
      <c r="U2828" s="27">
        <v>0</v>
      </c>
      <c r="V2828" s="29">
        <v>1</v>
      </c>
      <c r="W2828" s="26">
        <v>0</v>
      </c>
      <c r="X2828" s="30">
        <f t="shared" si="660"/>
        <v>1</v>
      </c>
      <c r="Y2828" s="31">
        <f t="shared" si="661"/>
        <v>7193</v>
      </c>
      <c r="Z2828" s="31">
        <f t="shared" si="662"/>
        <v>520981.74</v>
      </c>
      <c r="AA2828" s="31">
        <f t="shared" si="663"/>
        <v>520981.74</v>
      </c>
      <c r="AB2828" s="5">
        <v>1</v>
      </c>
      <c r="AC2828" s="6">
        <v>647633.49</v>
      </c>
      <c r="AD2828" s="30">
        <v>0</v>
      </c>
      <c r="AE2828" s="67">
        <f t="shared" si="664"/>
        <v>1</v>
      </c>
      <c r="AF2828" s="70">
        <f>IF(C2828=Sheet6!$E$3,Sheet6!$E$4,IF('January 2023'!C2828=Sheet6!$F$3,Sheet6!$F$4,IF('January 2023'!C2828=Sheet6!$G$3,Sheet6!$G$4,IF('January 2023'!C2828=Sheet6!$H$3,Sheet6!$H$4,IF('January 2023'!C2828=Sheet6!$I$3,Sheet6!$I$4,IF('January 2023'!C2828=Sheet6!$J$3,Sheet6!$J$4,IF('January 2023'!C2828=Sheet6!$K$3,Sheet6!$K$4,IF('January 2023'!C2828=Sheet6!$L$3,Sheet6!$L$4))))))))</f>
        <v>0.14409654505182889</v>
      </c>
      <c r="AG2828" s="74">
        <f t="shared" si="665"/>
        <v>1</v>
      </c>
      <c r="AH2828" s="71">
        <v>0.81910000000000005</v>
      </c>
      <c r="AI2828" s="72">
        <f t="shared" si="666"/>
        <v>1</v>
      </c>
      <c r="AJ2828" s="73">
        <f t="shared" si="667"/>
        <v>1</v>
      </c>
      <c r="AK2828" s="73">
        <v>0.51307323962548435</v>
      </c>
      <c r="AL2828" s="95">
        <f t="shared" si="668"/>
        <v>1</v>
      </c>
      <c r="AM2828" s="107">
        <v>0</v>
      </c>
      <c r="AN2828" s="98">
        <f t="shared" si="669"/>
        <v>0</v>
      </c>
      <c r="AO2828" s="99" t="e">
        <f>SUMIF([1]Sheet1!$AB:$AB,E2828,[1]Sheet1!$AA:$AA)</f>
        <v>#VALUE!</v>
      </c>
      <c r="AP2828" s="100">
        <f t="shared" si="670"/>
        <v>1</v>
      </c>
      <c r="AQ2828" s="97">
        <f t="shared" si="671"/>
        <v>0</v>
      </c>
      <c r="AR2828" s="100">
        <f t="shared" si="672"/>
        <v>1</v>
      </c>
      <c r="AS2828" s="101">
        <f t="shared" si="673"/>
        <v>0</v>
      </c>
      <c r="AT2828" s="100">
        <v>0.14409654505182889</v>
      </c>
      <c r="AU2828" s="108">
        <f t="shared" si="674"/>
        <v>1</v>
      </c>
    </row>
    <row r="2829" spans="1:47" hidden="1">
      <c r="A2829" s="21">
        <v>44927</v>
      </c>
      <c r="B2829" s="22" t="s">
        <v>13</v>
      </c>
      <c r="C2829" s="22" t="s">
        <v>2644</v>
      </c>
      <c r="D2829" s="22" t="s">
        <v>3090</v>
      </c>
      <c r="E2829" s="22">
        <v>1002050278</v>
      </c>
      <c r="F2829" s="23" t="s">
        <v>15</v>
      </c>
      <c r="G2829" s="22">
        <v>1079572</v>
      </c>
      <c r="H2829" s="36" t="s">
        <v>16</v>
      </c>
      <c r="I2829" s="4" t="s">
        <v>3512</v>
      </c>
      <c r="J2829" s="4" t="s">
        <v>3512</v>
      </c>
      <c r="K2829" s="24">
        <v>7118</v>
      </c>
      <c r="L2829" s="25">
        <v>7118</v>
      </c>
      <c r="M2829" s="26">
        <v>1</v>
      </c>
      <c r="N2829" s="26">
        <v>1</v>
      </c>
      <c r="O2829" s="26">
        <v>0</v>
      </c>
      <c r="P2829" s="26">
        <v>7118</v>
      </c>
      <c r="Q2829" s="26">
        <v>0</v>
      </c>
      <c r="R2829" s="27">
        <v>515549.56000000006</v>
      </c>
      <c r="S2829" s="27">
        <v>0</v>
      </c>
      <c r="T2829" s="28">
        <v>515549.56</v>
      </c>
      <c r="U2829" s="27">
        <v>0</v>
      </c>
      <c r="V2829" s="29">
        <v>1</v>
      </c>
      <c r="W2829" s="26">
        <v>0</v>
      </c>
      <c r="X2829" s="30">
        <f t="shared" si="660"/>
        <v>1</v>
      </c>
      <c r="Y2829" s="31">
        <f t="shared" si="661"/>
        <v>7118</v>
      </c>
      <c r="Z2829" s="31">
        <f t="shared" si="662"/>
        <v>515549.56000000006</v>
      </c>
      <c r="AA2829" s="31">
        <f t="shared" si="663"/>
        <v>515549.56</v>
      </c>
      <c r="AB2829" s="5">
        <v>1</v>
      </c>
      <c r="AC2829" s="6">
        <v>651156.64</v>
      </c>
      <c r="AD2829" s="30">
        <v>0</v>
      </c>
      <c r="AE2829" s="67">
        <f t="shared" si="664"/>
        <v>1</v>
      </c>
      <c r="AF2829" s="70">
        <f>IF(C2829=Sheet6!$E$3,Sheet6!$E$4,IF('January 2023'!C2829=Sheet6!$F$3,Sheet6!$F$4,IF('January 2023'!C2829=Sheet6!$G$3,Sheet6!$G$4,IF('January 2023'!C2829=Sheet6!$H$3,Sheet6!$H$4,IF('January 2023'!C2829=Sheet6!$I$3,Sheet6!$I$4,IF('January 2023'!C2829=Sheet6!$J$3,Sheet6!$J$4,IF('January 2023'!C2829=Sheet6!$K$3,Sheet6!$K$4,IF('January 2023'!C2829=Sheet6!$L$3,Sheet6!$L$4))))))))</f>
        <v>0.14409654505182889</v>
      </c>
      <c r="AG2829" s="74">
        <f t="shared" si="665"/>
        <v>1</v>
      </c>
      <c r="AH2829" s="71">
        <v>0.81910000000000005</v>
      </c>
      <c r="AI2829" s="72">
        <f t="shared" si="666"/>
        <v>1</v>
      </c>
      <c r="AJ2829" s="73">
        <f t="shared" si="667"/>
        <v>1</v>
      </c>
      <c r="AK2829" s="73">
        <v>0.51307323962548435</v>
      </c>
      <c r="AL2829" s="95">
        <f t="shared" si="668"/>
        <v>1</v>
      </c>
      <c r="AM2829" s="107">
        <v>0</v>
      </c>
      <c r="AN2829" s="98">
        <f t="shared" si="669"/>
        <v>0</v>
      </c>
      <c r="AO2829" s="99" t="e">
        <f>SUMIF([1]Sheet1!$AB:$AB,E2829,[1]Sheet1!$AA:$AA)</f>
        <v>#VALUE!</v>
      </c>
      <c r="AP2829" s="100">
        <f t="shared" si="670"/>
        <v>1</v>
      </c>
      <c r="AQ2829" s="97">
        <f t="shared" si="671"/>
        <v>0</v>
      </c>
      <c r="AR2829" s="100">
        <f t="shared" si="672"/>
        <v>0.99999999999999989</v>
      </c>
      <c r="AS2829" s="101">
        <f t="shared" si="673"/>
        <v>0</v>
      </c>
      <c r="AT2829" s="100">
        <v>0.14409654505182889</v>
      </c>
      <c r="AU2829" s="108">
        <f t="shared" si="674"/>
        <v>1</v>
      </c>
    </row>
    <row r="2830" spans="1:47" hidden="1">
      <c r="A2830" s="21">
        <v>44927</v>
      </c>
      <c r="B2830" s="23" t="s">
        <v>13</v>
      </c>
      <c r="C2830" s="23" t="s">
        <v>2644</v>
      </c>
      <c r="D2830" s="23" t="s">
        <v>3107</v>
      </c>
      <c r="E2830" s="23">
        <v>1002050323</v>
      </c>
      <c r="F2830" s="23" t="s">
        <v>15</v>
      </c>
      <c r="G2830" s="23">
        <v>1079572</v>
      </c>
      <c r="H2830" s="37" t="s">
        <v>16</v>
      </c>
      <c r="I2830" s="4" t="s">
        <v>3512</v>
      </c>
      <c r="J2830" s="4" t="s">
        <v>3512</v>
      </c>
      <c r="K2830" s="24">
        <v>7088</v>
      </c>
      <c r="L2830" s="24">
        <v>7088</v>
      </c>
      <c r="M2830" s="29">
        <v>1</v>
      </c>
      <c r="N2830" s="29">
        <v>1</v>
      </c>
      <c r="O2830" s="29">
        <v>0</v>
      </c>
      <c r="P2830" s="29">
        <v>7088</v>
      </c>
      <c r="Q2830" s="29">
        <v>0</v>
      </c>
      <c r="R2830" s="28">
        <v>513376.69000000006</v>
      </c>
      <c r="S2830" s="28">
        <v>0</v>
      </c>
      <c r="T2830" s="28">
        <v>550058.92000000004</v>
      </c>
      <c r="U2830" s="28">
        <v>0</v>
      </c>
      <c r="V2830" s="29">
        <v>1</v>
      </c>
      <c r="W2830" s="29">
        <v>0</v>
      </c>
      <c r="X2830" s="32">
        <f t="shared" si="660"/>
        <v>1</v>
      </c>
      <c r="Y2830" s="33">
        <f t="shared" si="661"/>
        <v>7088</v>
      </c>
      <c r="Z2830" s="33">
        <f t="shared" si="662"/>
        <v>513376.69000000006</v>
      </c>
      <c r="AA2830" s="33">
        <f t="shared" si="663"/>
        <v>550058.92000000004</v>
      </c>
      <c r="AB2830" s="5">
        <v>1</v>
      </c>
      <c r="AC2830" s="6">
        <v>549178.68000000005</v>
      </c>
      <c r="AD2830" s="32">
        <v>0</v>
      </c>
      <c r="AE2830" s="67">
        <f t="shared" si="664"/>
        <v>1</v>
      </c>
      <c r="AF2830" s="70">
        <f>IF(C2830=Sheet6!$E$3,Sheet6!$E$4,IF('January 2023'!C2830=Sheet6!$F$3,Sheet6!$F$4,IF('January 2023'!C2830=Sheet6!$G$3,Sheet6!$G$4,IF('January 2023'!C2830=Sheet6!$H$3,Sheet6!$H$4,IF('January 2023'!C2830=Sheet6!$I$3,Sheet6!$I$4,IF('January 2023'!C2830=Sheet6!$J$3,Sheet6!$J$4,IF('January 2023'!C2830=Sheet6!$K$3,Sheet6!$K$4,IF('January 2023'!C2830=Sheet6!$L$3,Sheet6!$L$4))))))))</f>
        <v>0.14409654505182889</v>
      </c>
      <c r="AG2830" s="74">
        <f t="shared" si="665"/>
        <v>1</v>
      </c>
      <c r="AH2830" s="71">
        <v>0.81910000000000005</v>
      </c>
      <c r="AI2830" s="72">
        <f t="shared" si="666"/>
        <v>1</v>
      </c>
      <c r="AJ2830" s="73">
        <f t="shared" si="667"/>
        <v>1</v>
      </c>
      <c r="AK2830" s="73">
        <v>0.51307323962548435</v>
      </c>
      <c r="AL2830" s="95">
        <f t="shared" si="668"/>
        <v>1</v>
      </c>
      <c r="AM2830" s="107">
        <v>0</v>
      </c>
      <c r="AN2830" s="98">
        <f t="shared" si="669"/>
        <v>0</v>
      </c>
      <c r="AO2830" s="99" t="e">
        <f>SUMIF([1]Sheet1!$AB:$AB,E2830,[1]Sheet1!$AA:$AA)</f>
        <v>#VALUE!</v>
      </c>
      <c r="AP2830" s="100">
        <f t="shared" si="670"/>
        <v>1</v>
      </c>
      <c r="AQ2830" s="97">
        <f t="shared" si="671"/>
        <v>0</v>
      </c>
      <c r="AR2830" s="100">
        <f t="shared" si="672"/>
        <v>1.0714528546280508</v>
      </c>
      <c r="AS2830" s="101">
        <f t="shared" si="673"/>
        <v>-7.1452854628050844E-2</v>
      </c>
      <c r="AT2830" s="100">
        <v>0.14409654505182889</v>
      </c>
      <c r="AU2830" s="108">
        <f t="shared" si="674"/>
        <v>1</v>
      </c>
    </row>
    <row r="2831" spans="1:47" hidden="1">
      <c r="A2831" s="21">
        <v>44927</v>
      </c>
      <c r="B2831" s="23" t="s">
        <v>13</v>
      </c>
      <c r="C2831" s="23" t="s">
        <v>2644</v>
      </c>
      <c r="D2831" s="23" t="s">
        <v>2670</v>
      </c>
      <c r="E2831" s="23">
        <v>1002113952</v>
      </c>
      <c r="F2831" s="23" t="s">
        <v>15</v>
      </c>
      <c r="G2831" s="23">
        <v>1079572</v>
      </c>
      <c r="H2831" s="37" t="s">
        <v>16</v>
      </c>
      <c r="I2831" s="4" t="s">
        <v>3512</v>
      </c>
      <c r="J2831" s="4" t="s">
        <v>3512</v>
      </c>
      <c r="K2831" s="24">
        <v>7002</v>
      </c>
      <c r="L2831" s="24">
        <v>7002</v>
      </c>
      <c r="M2831" s="29">
        <v>1</v>
      </c>
      <c r="N2831" s="29">
        <v>0</v>
      </c>
      <c r="O2831" s="29">
        <v>0</v>
      </c>
      <c r="P2831" s="29">
        <v>7002</v>
      </c>
      <c r="Q2831" s="29">
        <v>0</v>
      </c>
      <c r="R2831" s="28">
        <v>507147.79999999993</v>
      </c>
      <c r="S2831" s="28">
        <v>0</v>
      </c>
      <c r="T2831" s="28">
        <v>0</v>
      </c>
      <c r="U2831" s="28">
        <v>0</v>
      </c>
      <c r="V2831" s="29">
        <v>0</v>
      </c>
      <c r="W2831" s="29">
        <v>0</v>
      </c>
      <c r="X2831" s="32">
        <f t="shared" si="660"/>
        <v>1</v>
      </c>
      <c r="Y2831" s="33">
        <f t="shared" si="661"/>
        <v>7002</v>
      </c>
      <c r="Z2831" s="33">
        <f t="shared" si="662"/>
        <v>507147.79999999993</v>
      </c>
      <c r="AA2831" s="33">
        <f t="shared" si="663"/>
        <v>0</v>
      </c>
      <c r="AB2831" s="5">
        <v>0</v>
      </c>
      <c r="AC2831" s="6">
        <v>547076.85</v>
      </c>
      <c r="AD2831" s="32">
        <v>0</v>
      </c>
      <c r="AE2831" s="67">
        <f t="shared" si="664"/>
        <v>0</v>
      </c>
      <c r="AF2831" s="70">
        <f>IF(C2831=Sheet6!$E$3,Sheet6!$E$4,IF('January 2023'!C2831=Sheet6!$F$3,Sheet6!$F$4,IF('January 2023'!C2831=Sheet6!$G$3,Sheet6!$G$4,IF('January 2023'!C2831=Sheet6!$H$3,Sheet6!$H$4,IF('January 2023'!C2831=Sheet6!$I$3,Sheet6!$I$4,IF('January 2023'!C2831=Sheet6!$J$3,Sheet6!$J$4,IF('January 2023'!C2831=Sheet6!$K$3,Sheet6!$K$4,IF('January 2023'!C2831=Sheet6!$L$3,Sheet6!$L$4))))))))</f>
        <v>0.14409654505182889</v>
      </c>
      <c r="AG2831" s="74">
        <f t="shared" si="665"/>
        <v>1</v>
      </c>
      <c r="AH2831" s="71">
        <v>0.81910000000000005</v>
      </c>
      <c r="AI2831" s="72">
        <f t="shared" si="666"/>
        <v>1</v>
      </c>
      <c r="AJ2831" s="73">
        <f t="shared" si="667"/>
        <v>0</v>
      </c>
      <c r="AK2831" s="73">
        <v>0.51307323962548435</v>
      </c>
      <c r="AL2831" s="95">
        <f t="shared" si="668"/>
        <v>0</v>
      </c>
      <c r="AM2831" s="107">
        <v>0</v>
      </c>
      <c r="AN2831" s="98">
        <f t="shared" si="669"/>
        <v>0</v>
      </c>
      <c r="AO2831" s="99" t="e">
        <f>SUMIF([1]Sheet1!$AB:$AB,E2831,[1]Sheet1!$AA:$AA)</f>
        <v>#VALUE!</v>
      </c>
      <c r="AP2831" s="100">
        <f t="shared" si="670"/>
        <v>1</v>
      </c>
      <c r="AQ2831" s="97">
        <f t="shared" si="671"/>
        <v>0</v>
      </c>
      <c r="AR2831" s="100">
        <f t="shared" si="672"/>
        <v>0</v>
      </c>
      <c r="AS2831" s="101">
        <f t="shared" si="673"/>
        <v>1</v>
      </c>
      <c r="AT2831" s="100">
        <v>0.14409654505182889</v>
      </c>
      <c r="AU2831" s="108">
        <f t="shared" si="674"/>
        <v>0</v>
      </c>
    </row>
    <row r="2832" spans="1:47" hidden="1">
      <c r="A2832" s="21">
        <v>44927</v>
      </c>
      <c r="B2832" s="22" t="s">
        <v>13</v>
      </c>
      <c r="C2832" s="22" t="s">
        <v>2644</v>
      </c>
      <c r="D2832" s="22" t="s">
        <v>3091</v>
      </c>
      <c r="E2832" s="22">
        <v>1002050033</v>
      </c>
      <c r="F2832" s="23" t="s">
        <v>15</v>
      </c>
      <c r="G2832" s="22">
        <v>1070774</v>
      </c>
      <c r="H2832" s="36" t="s">
        <v>16</v>
      </c>
      <c r="I2832" s="4" t="s">
        <v>3512</v>
      </c>
      <c r="J2832" s="4" t="s">
        <v>3512</v>
      </c>
      <c r="K2832" s="24">
        <v>6536</v>
      </c>
      <c r="L2832" s="25">
        <v>6536</v>
      </c>
      <c r="M2832" s="26">
        <v>1</v>
      </c>
      <c r="N2832" s="26">
        <v>1</v>
      </c>
      <c r="O2832" s="26">
        <v>0</v>
      </c>
      <c r="P2832" s="26">
        <v>6536</v>
      </c>
      <c r="Q2832" s="26">
        <v>0</v>
      </c>
      <c r="R2832" s="27">
        <v>473395.89</v>
      </c>
      <c r="S2832" s="27">
        <v>0</v>
      </c>
      <c r="T2832" s="28">
        <v>473395.89</v>
      </c>
      <c r="U2832" s="27">
        <v>0</v>
      </c>
      <c r="V2832" s="29">
        <v>1</v>
      </c>
      <c r="W2832" s="26">
        <v>0</v>
      </c>
      <c r="X2832" s="30">
        <f t="shared" si="660"/>
        <v>1</v>
      </c>
      <c r="Y2832" s="31">
        <f t="shared" si="661"/>
        <v>6536</v>
      </c>
      <c r="Z2832" s="31">
        <f t="shared" si="662"/>
        <v>473395.89</v>
      </c>
      <c r="AA2832" s="31">
        <f t="shared" si="663"/>
        <v>473395.89</v>
      </c>
      <c r="AB2832" s="5">
        <v>1</v>
      </c>
      <c r="AC2832" s="6">
        <v>437810.26</v>
      </c>
      <c r="AD2832" s="30">
        <v>0</v>
      </c>
      <c r="AE2832" s="67">
        <f t="shared" si="664"/>
        <v>1</v>
      </c>
      <c r="AF2832" s="70">
        <f>IF(C2832=Sheet6!$E$3,Sheet6!$E$4,IF('January 2023'!C2832=Sheet6!$F$3,Sheet6!$F$4,IF('January 2023'!C2832=Sheet6!$G$3,Sheet6!$G$4,IF('January 2023'!C2832=Sheet6!$H$3,Sheet6!$H$4,IF('January 2023'!C2832=Sheet6!$I$3,Sheet6!$I$4,IF('January 2023'!C2832=Sheet6!$J$3,Sheet6!$J$4,IF('January 2023'!C2832=Sheet6!$K$3,Sheet6!$K$4,IF('January 2023'!C2832=Sheet6!$L$3,Sheet6!$L$4))))))))</f>
        <v>0.14409654505182889</v>
      </c>
      <c r="AG2832" s="74">
        <f t="shared" si="665"/>
        <v>1</v>
      </c>
      <c r="AH2832" s="71">
        <v>0.81910000000000005</v>
      </c>
      <c r="AI2832" s="72">
        <f t="shared" si="666"/>
        <v>1</v>
      </c>
      <c r="AJ2832" s="73">
        <f t="shared" si="667"/>
        <v>1</v>
      </c>
      <c r="AK2832" s="73">
        <v>0.51307323962548435</v>
      </c>
      <c r="AL2832" s="95">
        <f t="shared" si="668"/>
        <v>1</v>
      </c>
      <c r="AM2832" s="107">
        <v>0</v>
      </c>
      <c r="AN2832" s="98">
        <f t="shared" si="669"/>
        <v>0</v>
      </c>
      <c r="AO2832" s="99" t="e">
        <f>SUMIF([1]Sheet1!$AB:$AB,E2832,[1]Sheet1!$AA:$AA)</f>
        <v>#VALUE!</v>
      </c>
      <c r="AP2832" s="100">
        <f t="shared" si="670"/>
        <v>1</v>
      </c>
      <c r="AQ2832" s="97">
        <f t="shared" si="671"/>
        <v>0</v>
      </c>
      <c r="AR2832" s="100">
        <f t="shared" si="672"/>
        <v>1</v>
      </c>
      <c r="AS2832" s="101">
        <f t="shared" si="673"/>
        <v>0</v>
      </c>
      <c r="AT2832" s="100">
        <v>0.14409654505182889</v>
      </c>
      <c r="AU2832" s="108">
        <f t="shared" si="674"/>
        <v>1</v>
      </c>
    </row>
    <row r="2833" spans="1:47" hidden="1">
      <c r="A2833" s="21">
        <v>44927</v>
      </c>
      <c r="B2833" s="23" t="s">
        <v>13</v>
      </c>
      <c r="C2833" s="23" t="s">
        <v>2644</v>
      </c>
      <c r="D2833" s="23" t="s">
        <v>3152</v>
      </c>
      <c r="E2833" s="23">
        <v>1002917356</v>
      </c>
      <c r="F2833" s="23" t="s">
        <v>15</v>
      </c>
      <c r="G2833" s="23">
        <v>1070725</v>
      </c>
      <c r="H2833" s="37" t="s">
        <v>16</v>
      </c>
      <c r="I2833" s="4" t="s">
        <v>3512</v>
      </c>
      <c r="J2833" s="4" t="s">
        <v>3512</v>
      </c>
      <c r="K2833" s="24">
        <v>6508</v>
      </c>
      <c r="L2833" s="24">
        <v>6508</v>
      </c>
      <c r="M2833" s="29">
        <v>1</v>
      </c>
      <c r="N2833" s="29">
        <v>1</v>
      </c>
      <c r="O2833" s="29">
        <v>0</v>
      </c>
      <c r="P2833" s="29">
        <v>6508</v>
      </c>
      <c r="Q2833" s="29">
        <v>0</v>
      </c>
      <c r="R2833" s="28">
        <v>471367.88</v>
      </c>
      <c r="S2833" s="28">
        <v>0</v>
      </c>
      <c r="T2833" s="28">
        <v>471367.88</v>
      </c>
      <c r="U2833" s="28">
        <v>0</v>
      </c>
      <c r="V2833" s="29">
        <v>1</v>
      </c>
      <c r="W2833" s="29">
        <v>0</v>
      </c>
      <c r="X2833" s="32">
        <f t="shared" si="660"/>
        <v>1</v>
      </c>
      <c r="Y2833" s="33">
        <f t="shared" si="661"/>
        <v>6508</v>
      </c>
      <c r="Z2833" s="33">
        <f t="shared" si="662"/>
        <v>471367.88</v>
      </c>
      <c r="AA2833" s="33">
        <f t="shared" si="663"/>
        <v>471367.88</v>
      </c>
      <c r="AB2833" s="5">
        <v>1</v>
      </c>
      <c r="AC2833" s="6">
        <v>536536.79</v>
      </c>
      <c r="AD2833" s="32">
        <v>0</v>
      </c>
      <c r="AE2833" s="67">
        <f t="shared" si="664"/>
        <v>1</v>
      </c>
      <c r="AF2833" s="70">
        <f>IF(C2833=Sheet6!$E$3,Sheet6!$E$4,IF('January 2023'!C2833=Sheet6!$F$3,Sheet6!$F$4,IF('January 2023'!C2833=Sheet6!$G$3,Sheet6!$G$4,IF('January 2023'!C2833=Sheet6!$H$3,Sheet6!$H$4,IF('January 2023'!C2833=Sheet6!$I$3,Sheet6!$I$4,IF('January 2023'!C2833=Sheet6!$J$3,Sheet6!$J$4,IF('January 2023'!C2833=Sheet6!$K$3,Sheet6!$K$4,IF('January 2023'!C2833=Sheet6!$L$3,Sheet6!$L$4))))))))</f>
        <v>0.14409654505182889</v>
      </c>
      <c r="AG2833" s="74">
        <f t="shared" si="665"/>
        <v>1</v>
      </c>
      <c r="AH2833" s="71">
        <v>0.81910000000000005</v>
      </c>
      <c r="AI2833" s="72">
        <f t="shared" si="666"/>
        <v>1</v>
      </c>
      <c r="AJ2833" s="73">
        <f t="shared" si="667"/>
        <v>1</v>
      </c>
      <c r="AK2833" s="73">
        <v>0.51307323962548435</v>
      </c>
      <c r="AL2833" s="95">
        <f t="shared" si="668"/>
        <v>1</v>
      </c>
      <c r="AM2833" s="107">
        <v>0</v>
      </c>
      <c r="AN2833" s="98">
        <f t="shared" si="669"/>
        <v>0</v>
      </c>
      <c r="AO2833" s="99" t="e">
        <f>SUMIF([1]Sheet1!$AB:$AB,E2833,[1]Sheet1!$AA:$AA)</f>
        <v>#VALUE!</v>
      </c>
      <c r="AP2833" s="100">
        <f t="shared" si="670"/>
        <v>1</v>
      </c>
      <c r="AQ2833" s="97">
        <f t="shared" si="671"/>
        <v>0</v>
      </c>
      <c r="AR2833" s="100">
        <f t="shared" si="672"/>
        <v>1</v>
      </c>
      <c r="AS2833" s="101">
        <f t="shared" si="673"/>
        <v>0</v>
      </c>
      <c r="AT2833" s="100">
        <v>0.14409654505182889</v>
      </c>
      <c r="AU2833" s="108">
        <f t="shared" si="674"/>
        <v>1</v>
      </c>
    </row>
    <row r="2834" spans="1:47" hidden="1">
      <c r="A2834" s="21">
        <v>44927</v>
      </c>
      <c r="B2834" s="22" t="s">
        <v>13</v>
      </c>
      <c r="C2834" s="22" t="s">
        <v>2644</v>
      </c>
      <c r="D2834" s="22" t="s">
        <v>3138</v>
      </c>
      <c r="E2834" s="22">
        <v>1002050174</v>
      </c>
      <c r="F2834" s="23" t="s">
        <v>15</v>
      </c>
      <c r="G2834" s="22">
        <v>1070774</v>
      </c>
      <c r="H2834" s="36" t="s">
        <v>16</v>
      </c>
      <c r="I2834" s="4" t="s">
        <v>3512</v>
      </c>
      <c r="J2834" s="4" t="s">
        <v>3512</v>
      </c>
      <c r="K2834" s="24">
        <v>6499</v>
      </c>
      <c r="L2834" s="25">
        <v>6499</v>
      </c>
      <c r="M2834" s="26">
        <v>1</v>
      </c>
      <c r="N2834" s="26">
        <v>1</v>
      </c>
      <c r="O2834" s="26">
        <v>0</v>
      </c>
      <c r="P2834" s="26">
        <v>6499</v>
      </c>
      <c r="Q2834" s="26">
        <v>0</v>
      </c>
      <c r="R2834" s="27">
        <v>470716.02</v>
      </c>
      <c r="S2834" s="27">
        <v>0</v>
      </c>
      <c r="T2834" s="28">
        <v>470750</v>
      </c>
      <c r="U2834" s="27">
        <v>0</v>
      </c>
      <c r="V2834" s="29">
        <v>1</v>
      </c>
      <c r="W2834" s="26">
        <v>0</v>
      </c>
      <c r="X2834" s="30">
        <f t="shared" si="660"/>
        <v>1</v>
      </c>
      <c r="Y2834" s="31">
        <f t="shared" si="661"/>
        <v>6499</v>
      </c>
      <c r="Z2834" s="31">
        <f t="shared" si="662"/>
        <v>470716.02</v>
      </c>
      <c r="AA2834" s="31">
        <f t="shared" si="663"/>
        <v>470750</v>
      </c>
      <c r="AB2834" s="5">
        <v>1</v>
      </c>
      <c r="AC2834" s="6">
        <v>385476.28</v>
      </c>
      <c r="AD2834" s="30">
        <v>0</v>
      </c>
      <c r="AE2834" s="67">
        <f t="shared" si="664"/>
        <v>1</v>
      </c>
      <c r="AF2834" s="70">
        <f>IF(C2834=Sheet6!$E$3,Sheet6!$E$4,IF('January 2023'!C2834=Sheet6!$F$3,Sheet6!$F$4,IF('January 2023'!C2834=Sheet6!$G$3,Sheet6!$G$4,IF('January 2023'!C2834=Sheet6!$H$3,Sheet6!$H$4,IF('January 2023'!C2834=Sheet6!$I$3,Sheet6!$I$4,IF('January 2023'!C2834=Sheet6!$J$3,Sheet6!$J$4,IF('January 2023'!C2834=Sheet6!$K$3,Sheet6!$K$4,IF('January 2023'!C2834=Sheet6!$L$3,Sheet6!$L$4))))))))</f>
        <v>0.14409654505182889</v>
      </c>
      <c r="AG2834" s="74">
        <f t="shared" si="665"/>
        <v>1</v>
      </c>
      <c r="AH2834" s="71">
        <v>0.81910000000000005</v>
      </c>
      <c r="AI2834" s="72">
        <f t="shared" si="666"/>
        <v>1</v>
      </c>
      <c r="AJ2834" s="73">
        <f t="shared" si="667"/>
        <v>1</v>
      </c>
      <c r="AK2834" s="73">
        <v>0.51307323962548435</v>
      </c>
      <c r="AL2834" s="95">
        <f t="shared" si="668"/>
        <v>1</v>
      </c>
      <c r="AM2834" s="107">
        <v>0</v>
      </c>
      <c r="AN2834" s="98">
        <f t="shared" si="669"/>
        <v>0</v>
      </c>
      <c r="AO2834" s="99" t="e">
        <f>SUMIF([1]Sheet1!$AB:$AB,E2834,[1]Sheet1!$AA:$AA)</f>
        <v>#VALUE!</v>
      </c>
      <c r="AP2834" s="100">
        <f t="shared" si="670"/>
        <v>1</v>
      </c>
      <c r="AQ2834" s="97">
        <f t="shared" si="671"/>
        <v>0</v>
      </c>
      <c r="AR2834" s="100">
        <f t="shared" si="672"/>
        <v>1.0000721878979177</v>
      </c>
      <c r="AS2834" s="101">
        <f t="shared" si="673"/>
        <v>-7.2187897917741495E-5</v>
      </c>
      <c r="AT2834" s="100">
        <v>0.14409654505182889</v>
      </c>
      <c r="AU2834" s="108">
        <f t="shared" si="674"/>
        <v>1</v>
      </c>
    </row>
    <row r="2835" spans="1:47" hidden="1">
      <c r="A2835" s="21">
        <v>44927</v>
      </c>
      <c r="B2835" s="23" t="s">
        <v>13</v>
      </c>
      <c r="C2835" s="23" t="s">
        <v>2644</v>
      </c>
      <c r="D2835" s="23" t="s">
        <v>2667</v>
      </c>
      <c r="E2835" s="23">
        <v>1002050165</v>
      </c>
      <c r="F2835" s="23" t="s">
        <v>15</v>
      </c>
      <c r="G2835" s="23">
        <v>1070945</v>
      </c>
      <c r="H2835" s="37" t="s">
        <v>16</v>
      </c>
      <c r="I2835" s="4" t="s">
        <v>3512</v>
      </c>
      <c r="J2835" s="4" t="s">
        <v>3512</v>
      </c>
      <c r="K2835" s="24">
        <v>6495</v>
      </c>
      <c r="L2835" s="24">
        <v>6495</v>
      </c>
      <c r="M2835" s="29">
        <v>1</v>
      </c>
      <c r="N2835" s="29">
        <v>1</v>
      </c>
      <c r="O2835" s="29">
        <v>0</v>
      </c>
      <c r="P2835" s="29">
        <v>6495</v>
      </c>
      <c r="Q2835" s="29">
        <v>0</v>
      </c>
      <c r="R2835" s="28">
        <v>470426.3</v>
      </c>
      <c r="S2835" s="28">
        <v>0</v>
      </c>
      <c r="T2835" s="28">
        <v>470426.3</v>
      </c>
      <c r="U2835" s="28">
        <v>0</v>
      </c>
      <c r="V2835" s="29">
        <v>1</v>
      </c>
      <c r="W2835" s="29">
        <v>0</v>
      </c>
      <c r="X2835" s="32">
        <f t="shared" si="660"/>
        <v>1</v>
      </c>
      <c r="Y2835" s="33">
        <f t="shared" si="661"/>
        <v>6495</v>
      </c>
      <c r="Z2835" s="33">
        <f t="shared" si="662"/>
        <v>470426.3</v>
      </c>
      <c r="AA2835" s="33">
        <f t="shared" si="663"/>
        <v>470426.3</v>
      </c>
      <c r="AB2835" s="5">
        <v>1</v>
      </c>
      <c r="AC2835" s="6">
        <v>509056.21</v>
      </c>
      <c r="AD2835" s="32">
        <v>0</v>
      </c>
      <c r="AE2835" s="67">
        <f t="shared" si="664"/>
        <v>1</v>
      </c>
      <c r="AF2835" s="70">
        <f>IF(C2835=Sheet6!$E$3,Sheet6!$E$4,IF('January 2023'!C2835=Sheet6!$F$3,Sheet6!$F$4,IF('January 2023'!C2835=Sheet6!$G$3,Sheet6!$G$4,IF('January 2023'!C2835=Sheet6!$H$3,Sheet6!$H$4,IF('January 2023'!C2835=Sheet6!$I$3,Sheet6!$I$4,IF('January 2023'!C2835=Sheet6!$J$3,Sheet6!$J$4,IF('January 2023'!C2835=Sheet6!$K$3,Sheet6!$K$4,IF('January 2023'!C2835=Sheet6!$L$3,Sheet6!$L$4))))))))</f>
        <v>0.14409654505182889</v>
      </c>
      <c r="AG2835" s="74">
        <f t="shared" si="665"/>
        <v>1</v>
      </c>
      <c r="AH2835" s="71">
        <v>0.81910000000000005</v>
      </c>
      <c r="AI2835" s="72">
        <f t="shared" si="666"/>
        <v>1</v>
      </c>
      <c r="AJ2835" s="73">
        <f t="shared" si="667"/>
        <v>1</v>
      </c>
      <c r="AK2835" s="73">
        <v>0.51307323962548435</v>
      </c>
      <c r="AL2835" s="95">
        <f t="shared" si="668"/>
        <v>1</v>
      </c>
      <c r="AM2835" s="107">
        <v>0</v>
      </c>
      <c r="AN2835" s="98">
        <f t="shared" si="669"/>
        <v>0</v>
      </c>
      <c r="AO2835" s="99" t="e">
        <f>SUMIF([1]Sheet1!$AB:$AB,E2835,[1]Sheet1!$AA:$AA)</f>
        <v>#VALUE!</v>
      </c>
      <c r="AP2835" s="100">
        <f t="shared" si="670"/>
        <v>1</v>
      </c>
      <c r="AQ2835" s="97">
        <f t="shared" si="671"/>
        <v>0</v>
      </c>
      <c r="AR2835" s="100">
        <f t="shared" si="672"/>
        <v>1</v>
      </c>
      <c r="AS2835" s="101">
        <f t="shared" si="673"/>
        <v>0</v>
      </c>
      <c r="AT2835" s="100">
        <v>0.14409654505182889</v>
      </c>
      <c r="AU2835" s="108">
        <f t="shared" si="674"/>
        <v>1</v>
      </c>
    </row>
    <row r="2836" spans="1:47" hidden="1">
      <c r="A2836" s="21">
        <v>44927</v>
      </c>
      <c r="B2836" s="23" t="s">
        <v>13</v>
      </c>
      <c r="C2836" s="23" t="s">
        <v>2644</v>
      </c>
      <c r="D2836" s="23" t="s">
        <v>3083</v>
      </c>
      <c r="E2836" s="23">
        <v>1002050080</v>
      </c>
      <c r="F2836" s="23" t="s">
        <v>15</v>
      </c>
      <c r="G2836" s="23">
        <v>1079564</v>
      </c>
      <c r="H2836" s="37" t="s">
        <v>16</v>
      </c>
      <c r="I2836" s="4" t="s">
        <v>3512</v>
      </c>
      <c r="J2836" s="4" t="s">
        <v>3512</v>
      </c>
      <c r="K2836" s="24">
        <v>6372</v>
      </c>
      <c r="L2836" s="24">
        <v>6372</v>
      </c>
      <c r="M2836" s="29">
        <v>1</v>
      </c>
      <c r="N2836" s="29">
        <v>1</v>
      </c>
      <c r="O2836" s="29">
        <v>0</v>
      </c>
      <c r="P2836" s="29">
        <v>6372</v>
      </c>
      <c r="Q2836" s="29">
        <v>0</v>
      </c>
      <c r="R2836" s="28">
        <v>461517.54000000004</v>
      </c>
      <c r="S2836" s="28">
        <v>0</v>
      </c>
      <c r="T2836" s="28">
        <v>461517.54</v>
      </c>
      <c r="U2836" s="28">
        <v>0</v>
      </c>
      <c r="V2836" s="29">
        <v>1</v>
      </c>
      <c r="W2836" s="29">
        <v>0</v>
      </c>
      <c r="X2836" s="32">
        <f t="shared" si="660"/>
        <v>1</v>
      </c>
      <c r="Y2836" s="33">
        <f t="shared" si="661"/>
        <v>6372</v>
      </c>
      <c r="Z2836" s="33">
        <f t="shared" si="662"/>
        <v>461517.54000000004</v>
      </c>
      <c r="AA2836" s="33">
        <f t="shared" si="663"/>
        <v>461517.54</v>
      </c>
      <c r="AB2836" s="5">
        <v>1</v>
      </c>
      <c r="AC2836" s="6">
        <v>518294.7</v>
      </c>
      <c r="AD2836" s="32">
        <v>0</v>
      </c>
      <c r="AE2836" s="67">
        <f t="shared" si="664"/>
        <v>1</v>
      </c>
      <c r="AF2836" s="70">
        <f>IF(C2836=Sheet6!$E$3,Sheet6!$E$4,IF('January 2023'!C2836=Sheet6!$F$3,Sheet6!$F$4,IF('January 2023'!C2836=Sheet6!$G$3,Sheet6!$G$4,IF('January 2023'!C2836=Sheet6!$H$3,Sheet6!$H$4,IF('January 2023'!C2836=Sheet6!$I$3,Sheet6!$I$4,IF('January 2023'!C2836=Sheet6!$J$3,Sheet6!$J$4,IF('January 2023'!C2836=Sheet6!$K$3,Sheet6!$K$4,IF('January 2023'!C2836=Sheet6!$L$3,Sheet6!$L$4))))))))</f>
        <v>0.14409654505182889</v>
      </c>
      <c r="AG2836" s="74">
        <f t="shared" si="665"/>
        <v>1</v>
      </c>
      <c r="AH2836" s="71">
        <v>0.81910000000000005</v>
      </c>
      <c r="AI2836" s="72">
        <f t="shared" si="666"/>
        <v>1</v>
      </c>
      <c r="AJ2836" s="73">
        <f t="shared" si="667"/>
        <v>1</v>
      </c>
      <c r="AK2836" s="73">
        <v>0.51307323962548435</v>
      </c>
      <c r="AL2836" s="95">
        <f t="shared" si="668"/>
        <v>1</v>
      </c>
      <c r="AM2836" s="107">
        <v>0</v>
      </c>
      <c r="AN2836" s="98">
        <f t="shared" si="669"/>
        <v>0</v>
      </c>
      <c r="AO2836" s="99" t="e">
        <f>SUMIF([1]Sheet1!$AB:$AB,E2836,[1]Sheet1!$AA:$AA)</f>
        <v>#VALUE!</v>
      </c>
      <c r="AP2836" s="100">
        <f t="shared" si="670"/>
        <v>1</v>
      </c>
      <c r="AQ2836" s="97">
        <f t="shared" si="671"/>
        <v>0</v>
      </c>
      <c r="AR2836" s="100">
        <f t="shared" si="672"/>
        <v>0.99999999999999989</v>
      </c>
      <c r="AS2836" s="101">
        <f t="shared" si="673"/>
        <v>0</v>
      </c>
      <c r="AT2836" s="100">
        <v>0.14409654505182889</v>
      </c>
      <c r="AU2836" s="108">
        <f t="shared" si="674"/>
        <v>1</v>
      </c>
    </row>
    <row r="2837" spans="1:47" hidden="1">
      <c r="A2837" s="21">
        <v>44927</v>
      </c>
      <c r="B2837" s="22" t="s">
        <v>13</v>
      </c>
      <c r="C2837" s="22" t="s">
        <v>2644</v>
      </c>
      <c r="D2837" s="22" t="s">
        <v>3181</v>
      </c>
      <c r="E2837" s="22">
        <v>1002050114</v>
      </c>
      <c r="F2837" s="23" t="s">
        <v>15</v>
      </c>
      <c r="G2837" s="22">
        <v>1070725</v>
      </c>
      <c r="H2837" s="36" t="s">
        <v>16</v>
      </c>
      <c r="I2837" s="4" t="s">
        <v>3512</v>
      </c>
      <c r="J2837" s="4" t="s">
        <v>3512</v>
      </c>
      <c r="K2837" s="24">
        <v>6204</v>
      </c>
      <c r="L2837" s="25">
        <v>6204</v>
      </c>
      <c r="M2837" s="26">
        <v>1</v>
      </c>
      <c r="N2837" s="26">
        <v>1</v>
      </c>
      <c r="O2837" s="26">
        <v>0</v>
      </c>
      <c r="P2837" s="26">
        <v>6204</v>
      </c>
      <c r="Q2837" s="26">
        <v>0</v>
      </c>
      <c r="R2837" s="27">
        <v>449349.47000000003</v>
      </c>
      <c r="S2837" s="27">
        <v>0</v>
      </c>
      <c r="T2837" s="28">
        <v>449349</v>
      </c>
      <c r="U2837" s="27">
        <v>0</v>
      </c>
      <c r="V2837" s="29">
        <v>1</v>
      </c>
      <c r="W2837" s="26">
        <v>0</v>
      </c>
      <c r="X2837" s="30">
        <f t="shared" si="660"/>
        <v>1</v>
      </c>
      <c r="Y2837" s="31">
        <f t="shared" si="661"/>
        <v>6204</v>
      </c>
      <c r="Z2837" s="31">
        <f t="shared" si="662"/>
        <v>449349.47000000003</v>
      </c>
      <c r="AA2837" s="31">
        <f t="shared" si="663"/>
        <v>449349</v>
      </c>
      <c r="AB2837" s="5">
        <v>1</v>
      </c>
      <c r="AC2837" s="6">
        <v>437027.16</v>
      </c>
      <c r="AD2837" s="30">
        <v>0</v>
      </c>
      <c r="AE2837" s="67">
        <f t="shared" si="664"/>
        <v>1</v>
      </c>
      <c r="AF2837" s="70">
        <f>IF(C2837=Sheet6!$E$3,Sheet6!$E$4,IF('January 2023'!C2837=Sheet6!$F$3,Sheet6!$F$4,IF('January 2023'!C2837=Sheet6!$G$3,Sheet6!$G$4,IF('January 2023'!C2837=Sheet6!$H$3,Sheet6!$H$4,IF('January 2023'!C2837=Sheet6!$I$3,Sheet6!$I$4,IF('January 2023'!C2837=Sheet6!$J$3,Sheet6!$J$4,IF('January 2023'!C2837=Sheet6!$K$3,Sheet6!$K$4,IF('January 2023'!C2837=Sheet6!$L$3,Sheet6!$L$4))))))))</f>
        <v>0.14409654505182889</v>
      </c>
      <c r="AG2837" s="74">
        <f t="shared" si="665"/>
        <v>1</v>
      </c>
      <c r="AH2837" s="71">
        <v>0.81910000000000005</v>
      </c>
      <c r="AI2837" s="72">
        <f t="shared" si="666"/>
        <v>1</v>
      </c>
      <c r="AJ2837" s="73">
        <f t="shared" si="667"/>
        <v>1</v>
      </c>
      <c r="AK2837" s="73">
        <v>0.51307323962548435</v>
      </c>
      <c r="AL2837" s="95">
        <f t="shared" si="668"/>
        <v>1</v>
      </c>
      <c r="AM2837" s="107">
        <v>0</v>
      </c>
      <c r="AN2837" s="98">
        <f t="shared" si="669"/>
        <v>0</v>
      </c>
      <c r="AO2837" s="99" t="e">
        <f>SUMIF([1]Sheet1!$AB:$AB,E2837,[1]Sheet1!$AA:$AA)</f>
        <v>#VALUE!</v>
      </c>
      <c r="AP2837" s="100">
        <f t="shared" si="670"/>
        <v>1</v>
      </c>
      <c r="AQ2837" s="97">
        <f t="shared" si="671"/>
        <v>0</v>
      </c>
      <c r="AR2837" s="100">
        <f t="shared" si="672"/>
        <v>0.99999895404349748</v>
      </c>
      <c r="AS2837" s="101">
        <f t="shared" si="673"/>
        <v>1.0459565025211504E-6</v>
      </c>
      <c r="AT2837" s="100">
        <v>0.14409654505182889</v>
      </c>
      <c r="AU2837" s="108">
        <f t="shared" si="674"/>
        <v>1</v>
      </c>
    </row>
    <row r="2838" spans="1:47" hidden="1">
      <c r="A2838" s="21">
        <v>44927</v>
      </c>
      <c r="B2838" s="23" t="s">
        <v>13</v>
      </c>
      <c r="C2838" s="23" t="s">
        <v>2644</v>
      </c>
      <c r="D2838" s="23" t="s">
        <v>3225</v>
      </c>
      <c r="E2838" s="23">
        <v>1002050459</v>
      </c>
      <c r="F2838" s="23" t="s">
        <v>15</v>
      </c>
      <c r="G2838" s="23">
        <v>1070945</v>
      </c>
      <c r="H2838" s="37" t="s">
        <v>16</v>
      </c>
      <c r="I2838" s="4" t="s">
        <v>3512</v>
      </c>
      <c r="J2838" s="4" t="s">
        <v>3512</v>
      </c>
      <c r="K2838" s="24">
        <v>5997</v>
      </c>
      <c r="L2838" s="24">
        <v>5997</v>
      </c>
      <c r="M2838" s="29">
        <v>1</v>
      </c>
      <c r="N2838" s="29">
        <v>1</v>
      </c>
      <c r="O2838" s="29">
        <v>0</v>
      </c>
      <c r="P2838" s="29">
        <v>5997</v>
      </c>
      <c r="Q2838" s="29">
        <v>0</v>
      </c>
      <c r="R2838" s="28">
        <v>434356.67</v>
      </c>
      <c r="S2838" s="28">
        <v>0</v>
      </c>
      <c r="T2838" s="28">
        <v>430000</v>
      </c>
      <c r="U2838" s="28">
        <v>0</v>
      </c>
      <c r="V2838" s="29">
        <v>1</v>
      </c>
      <c r="W2838" s="29">
        <v>0</v>
      </c>
      <c r="X2838" s="32">
        <f t="shared" si="660"/>
        <v>1</v>
      </c>
      <c r="Y2838" s="33">
        <f t="shared" si="661"/>
        <v>5997</v>
      </c>
      <c r="Z2838" s="33">
        <f t="shared" si="662"/>
        <v>434356.67</v>
      </c>
      <c r="AA2838" s="33">
        <f t="shared" si="663"/>
        <v>430000</v>
      </c>
      <c r="AB2838" s="5">
        <v>1</v>
      </c>
      <c r="AC2838" s="6">
        <v>411402.8</v>
      </c>
      <c r="AD2838" s="32">
        <v>0</v>
      </c>
      <c r="AE2838" s="67">
        <f t="shared" si="664"/>
        <v>1</v>
      </c>
      <c r="AF2838" s="70">
        <f>IF(C2838=Sheet6!$E$3,Sheet6!$E$4,IF('January 2023'!C2838=Sheet6!$F$3,Sheet6!$F$4,IF('January 2023'!C2838=Sheet6!$G$3,Sheet6!$G$4,IF('January 2023'!C2838=Sheet6!$H$3,Sheet6!$H$4,IF('January 2023'!C2838=Sheet6!$I$3,Sheet6!$I$4,IF('January 2023'!C2838=Sheet6!$J$3,Sheet6!$J$4,IF('January 2023'!C2838=Sheet6!$K$3,Sheet6!$K$4,IF('January 2023'!C2838=Sheet6!$L$3,Sheet6!$L$4))))))))</f>
        <v>0.14409654505182889</v>
      </c>
      <c r="AG2838" s="74">
        <f t="shared" si="665"/>
        <v>1</v>
      </c>
      <c r="AH2838" s="71">
        <v>0.81910000000000005</v>
      </c>
      <c r="AI2838" s="72">
        <f t="shared" si="666"/>
        <v>1</v>
      </c>
      <c r="AJ2838" s="73">
        <f t="shared" si="667"/>
        <v>1</v>
      </c>
      <c r="AK2838" s="73">
        <v>0.51307323962548435</v>
      </c>
      <c r="AL2838" s="95">
        <f t="shared" si="668"/>
        <v>1</v>
      </c>
      <c r="AM2838" s="107">
        <v>0</v>
      </c>
      <c r="AN2838" s="98">
        <f t="shared" si="669"/>
        <v>0</v>
      </c>
      <c r="AO2838" s="99" t="e">
        <f>SUMIF([1]Sheet1!$AB:$AB,E2838,[1]Sheet1!$AA:$AA)</f>
        <v>#VALUE!</v>
      </c>
      <c r="AP2838" s="100">
        <f t="shared" si="670"/>
        <v>1</v>
      </c>
      <c r="AQ2838" s="97">
        <f t="shared" si="671"/>
        <v>0</v>
      </c>
      <c r="AR2838" s="100">
        <f t="shared" si="672"/>
        <v>0.98996983285648643</v>
      </c>
      <c r="AS2838" s="101">
        <f t="shared" si="673"/>
        <v>1.0030167143513569E-2</v>
      </c>
      <c r="AT2838" s="100">
        <v>0.14409654505182889</v>
      </c>
      <c r="AU2838" s="108">
        <f t="shared" si="674"/>
        <v>1</v>
      </c>
    </row>
    <row r="2839" spans="1:47" hidden="1">
      <c r="A2839" s="21">
        <v>44927</v>
      </c>
      <c r="B2839" s="23" t="s">
        <v>13</v>
      </c>
      <c r="C2839" s="23" t="s">
        <v>2644</v>
      </c>
      <c r="D2839" s="23" t="s">
        <v>3082</v>
      </c>
      <c r="E2839" s="23">
        <v>1004821414</v>
      </c>
      <c r="F2839" s="23" t="s">
        <v>15</v>
      </c>
      <c r="G2839" s="23">
        <v>1079572</v>
      </c>
      <c r="H2839" s="37" t="s">
        <v>16</v>
      </c>
      <c r="I2839" s="4" t="s">
        <v>3512</v>
      </c>
      <c r="J2839" s="4" t="s">
        <v>3512</v>
      </c>
      <c r="K2839" s="24">
        <v>5845</v>
      </c>
      <c r="L2839" s="24">
        <v>5845</v>
      </c>
      <c r="M2839" s="29">
        <v>1</v>
      </c>
      <c r="N2839" s="29">
        <v>1</v>
      </c>
      <c r="O2839" s="29">
        <v>0</v>
      </c>
      <c r="P2839" s="29">
        <v>5845</v>
      </c>
      <c r="Q2839" s="29">
        <v>0</v>
      </c>
      <c r="R2839" s="28">
        <v>423347.46</v>
      </c>
      <c r="S2839" s="28">
        <v>0</v>
      </c>
      <c r="T2839" s="28">
        <v>423200</v>
      </c>
      <c r="U2839" s="28">
        <v>0</v>
      </c>
      <c r="V2839" s="29">
        <v>1</v>
      </c>
      <c r="W2839" s="29">
        <v>0</v>
      </c>
      <c r="X2839" s="32">
        <f t="shared" si="660"/>
        <v>1</v>
      </c>
      <c r="Y2839" s="33">
        <f t="shared" si="661"/>
        <v>5845</v>
      </c>
      <c r="Z2839" s="33">
        <f t="shared" si="662"/>
        <v>423347.46</v>
      </c>
      <c r="AA2839" s="33">
        <f t="shared" si="663"/>
        <v>423200</v>
      </c>
      <c r="AB2839" s="5">
        <v>1</v>
      </c>
      <c r="AC2839" s="6">
        <v>555607.69999999995</v>
      </c>
      <c r="AD2839" s="32">
        <v>0</v>
      </c>
      <c r="AE2839" s="67">
        <f t="shared" si="664"/>
        <v>1</v>
      </c>
      <c r="AF2839" s="70">
        <f>IF(C2839=Sheet6!$E$3,Sheet6!$E$4,IF('January 2023'!C2839=Sheet6!$F$3,Sheet6!$F$4,IF('January 2023'!C2839=Sheet6!$G$3,Sheet6!$G$4,IF('January 2023'!C2839=Sheet6!$H$3,Sheet6!$H$4,IF('January 2023'!C2839=Sheet6!$I$3,Sheet6!$I$4,IF('January 2023'!C2839=Sheet6!$J$3,Sheet6!$J$4,IF('January 2023'!C2839=Sheet6!$K$3,Sheet6!$K$4,IF('January 2023'!C2839=Sheet6!$L$3,Sheet6!$L$4))))))))</f>
        <v>0.14409654505182889</v>
      </c>
      <c r="AG2839" s="74">
        <f t="shared" si="665"/>
        <v>1</v>
      </c>
      <c r="AH2839" s="71">
        <v>0.81910000000000005</v>
      </c>
      <c r="AI2839" s="72">
        <f t="shared" si="666"/>
        <v>1</v>
      </c>
      <c r="AJ2839" s="73">
        <f t="shared" si="667"/>
        <v>1</v>
      </c>
      <c r="AK2839" s="73">
        <v>0.51307323962548435</v>
      </c>
      <c r="AL2839" s="95">
        <f t="shared" si="668"/>
        <v>1</v>
      </c>
      <c r="AM2839" s="107">
        <v>0</v>
      </c>
      <c r="AN2839" s="98">
        <f t="shared" si="669"/>
        <v>0</v>
      </c>
      <c r="AO2839" s="99" t="e">
        <f>SUMIF([1]Sheet1!$AB:$AB,E2839,[1]Sheet1!$AA:$AA)</f>
        <v>#VALUE!</v>
      </c>
      <c r="AP2839" s="100">
        <f t="shared" si="670"/>
        <v>1</v>
      </c>
      <c r="AQ2839" s="97">
        <f t="shared" si="671"/>
        <v>0</v>
      </c>
      <c r="AR2839" s="100">
        <f t="shared" si="672"/>
        <v>0.99965168091477385</v>
      </c>
      <c r="AS2839" s="101">
        <f t="shared" si="673"/>
        <v>3.483190852261453E-4</v>
      </c>
      <c r="AT2839" s="100">
        <v>0.14409654505182889</v>
      </c>
      <c r="AU2839" s="108">
        <f t="shared" si="674"/>
        <v>1</v>
      </c>
    </row>
    <row r="2840" spans="1:47" hidden="1">
      <c r="A2840" s="21">
        <v>44927</v>
      </c>
      <c r="B2840" s="23" t="s">
        <v>13</v>
      </c>
      <c r="C2840" s="23" t="s">
        <v>2644</v>
      </c>
      <c r="D2840" s="23" t="s">
        <v>3159</v>
      </c>
      <c r="E2840" s="23">
        <v>1002050221</v>
      </c>
      <c r="F2840" s="23" t="s">
        <v>15</v>
      </c>
      <c r="G2840" s="23">
        <v>1079564</v>
      </c>
      <c r="H2840" s="37" t="s">
        <v>16</v>
      </c>
      <c r="I2840" s="4" t="s">
        <v>3512</v>
      </c>
      <c r="J2840" s="4" t="s">
        <v>3512</v>
      </c>
      <c r="K2840" s="24">
        <v>5816</v>
      </c>
      <c r="L2840" s="24">
        <v>5816</v>
      </c>
      <c r="M2840" s="29">
        <v>1</v>
      </c>
      <c r="N2840" s="29">
        <v>1</v>
      </c>
      <c r="O2840" s="29">
        <v>0</v>
      </c>
      <c r="P2840" s="29">
        <v>5816</v>
      </c>
      <c r="Q2840" s="29">
        <v>0</v>
      </c>
      <c r="R2840" s="28">
        <v>421247.02</v>
      </c>
      <c r="S2840" s="28">
        <v>0</v>
      </c>
      <c r="T2840" s="28">
        <v>421247.02</v>
      </c>
      <c r="U2840" s="28">
        <v>0</v>
      </c>
      <c r="V2840" s="29">
        <v>1</v>
      </c>
      <c r="W2840" s="29">
        <v>0</v>
      </c>
      <c r="X2840" s="32">
        <f t="shared" si="660"/>
        <v>1</v>
      </c>
      <c r="Y2840" s="33">
        <f t="shared" si="661"/>
        <v>5816</v>
      </c>
      <c r="Z2840" s="33">
        <f t="shared" si="662"/>
        <v>421247.02</v>
      </c>
      <c r="AA2840" s="33">
        <f t="shared" si="663"/>
        <v>421247.02</v>
      </c>
      <c r="AB2840" s="5">
        <v>1</v>
      </c>
      <c r="AC2840" s="6">
        <v>357325.83</v>
      </c>
      <c r="AD2840" s="32">
        <v>0</v>
      </c>
      <c r="AE2840" s="67">
        <f t="shared" si="664"/>
        <v>1</v>
      </c>
      <c r="AF2840" s="70">
        <f>IF(C2840=Sheet6!$E$3,Sheet6!$E$4,IF('January 2023'!C2840=Sheet6!$F$3,Sheet6!$F$4,IF('January 2023'!C2840=Sheet6!$G$3,Sheet6!$G$4,IF('January 2023'!C2840=Sheet6!$H$3,Sheet6!$H$4,IF('January 2023'!C2840=Sheet6!$I$3,Sheet6!$I$4,IF('January 2023'!C2840=Sheet6!$J$3,Sheet6!$J$4,IF('January 2023'!C2840=Sheet6!$K$3,Sheet6!$K$4,IF('January 2023'!C2840=Sheet6!$L$3,Sheet6!$L$4))))))))</f>
        <v>0.14409654505182889</v>
      </c>
      <c r="AG2840" s="74">
        <f t="shared" si="665"/>
        <v>1</v>
      </c>
      <c r="AH2840" s="71">
        <v>0.81910000000000005</v>
      </c>
      <c r="AI2840" s="72">
        <f t="shared" si="666"/>
        <v>1</v>
      </c>
      <c r="AJ2840" s="73">
        <f t="shared" si="667"/>
        <v>1</v>
      </c>
      <c r="AK2840" s="73">
        <v>0.51307323962548435</v>
      </c>
      <c r="AL2840" s="95">
        <f t="shared" si="668"/>
        <v>1</v>
      </c>
      <c r="AM2840" s="107">
        <v>0</v>
      </c>
      <c r="AN2840" s="98">
        <f t="shared" si="669"/>
        <v>0</v>
      </c>
      <c r="AO2840" s="99" t="e">
        <f>SUMIF([1]Sheet1!$AB:$AB,E2840,[1]Sheet1!$AA:$AA)</f>
        <v>#VALUE!</v>
      </c>
      <c r="AP2840" s="100">
        <f t="shared" si="670"/>
        <v>1</v>
      </c>
      <c r="AQ2840" s="97">
        <f t="shared" si="671"/>
        <v>0</v>
      </c>
      <c r="AR2840" s="100">
        <f t="shared" si="672"/>
        <v>1</v>
      </c>
      <c r="AS2840" s="101">
        <f t="shared" si="673"/>
        <v>0</v>
      </c>
      <c r="AT2840" s="100">
        <v>0.14409654505182889</v>
      </c>
      <c r="AU2840" s="108">
        <f t="shared" si="674"/>
        <v>1</v>
      </c>
    </row>
    <row r="2841" spans="1:47" hidden="1">
      <c r="A2841" s="21">
        <v>44927</v>
      </c>
      <c r="B2841" s="23" t="s">
        <v>13</v>
      </c>
      <c r="C2841" s="23" t="s">
        <v>2644</v>
      </c>
      <c r="D2841" s="23" t="s">
        <v>3178</v>
      </c>
      <c r="E2841" s="23">
        <v>1002050505</v>
      </c>
      <c r="F2841" s="23" t="s">
        <v>15</v>
      </c>
      <c r="G2841" s="23">
        <v>1070945</v>
      </c>
      <c r="H2841" s="37" t="s">
        <v>16</v>
      </c>
      <c r="I2841" s="4" t="s">
        <v>3512</v>
      </c>
      <c r="J2841" s="4" t="s">
        <v>3512</v>
      </c>
      <c r="K2841" s="24">
        <v>5811</v>
      </c>
      <c r="L2841" s="24">
        <v>5811</v>
      </c>
      <c r="M2841" s="29">
        <v>1</v>
      </c>
      <c r="N2841" s="29">
        <v>1</v>
      </c>
      <c r="O2841" s="29">
        <v>0</v>
      </c>
      <c r="P2841" s="29">
        <v>5811</v>
      </c>
      <c r="Q2841" s="29">
        <v>0</v>
      </c>
      <c r="R2841" s="28">
        <v>420884.88</v>
      </c>
      <c r="S2841" s="28">
        <v>0</v>
      </c>
      <c r="T2841" s="28">
        <v>451000</v>
      </c>
      <c r="U2841" s="28">
        <v>0</v>
      </c>
      <c r="V2841" s="29">
        <v>1</v>
      </c>
      <c r="W2841" s="29">
        <v>0</v>
      </c>
      <c r="X2841" s="32">
        <f t="shared" si="660"/>
        <v>1</v>
      </c>
      <c r="Y2841" s="33">
        <f t="shared" si="661"/>
        <v>5811</v>
      </c>
      <c r="Z2841" s="33">
        <f t="shared" si="662"/>
        <v>420884.88</v>
      </c>
      <c r="AA2841" s="33">
        <f t="shared" si="663"/>
        <v>451000</v>
      </c>
      <c r="AB2841" s="5">
        <v>1</v>
      </c>
      <c r="AC2841" s="6">
        <v>6092546.6100000003</v>
      </c>
      <c r="AD2841" s="32">
        <v>0</v>
      </c>
      <c r="AE2841" s="67">
        <f t="shared" si="664"/>
        <v>1</v>
      </c>
      <c r="AF2841" s="70">
        <f>IF(C2841=Sheet6!$E$3,Sheet6!$E$4,IF('January 2023'!C2841=Sheet6!$F$3,Sheet6!$F$4,IF('January 2023'!C2841=Sheet6!$G$3,Sheet6!$G$4,IF('January 2023'!C2841=Sheet6!$H$3,Sheet6!$H$4,IF('January 2023'!C2841=Sheet6!$I$3,Sheet6!$I$4,IF('January 2023'!C2841=Sheet6!$J$3,Sheet6!$J$4,IF('January 2023'!C2841=Sheet6!$K$3,Sheet6!$K$4,IF('January 2023'!C2841=Sheet6!$L$3,Sheet6!$L$4))))))))</f>
        <v>0.14409654505182889</v>
      </c>
      <c r="AG2841" s="74">
        <f t="shared" si="665"/>
        <v>1</v>
      </c>
      <c r="AH2841" s="71">
        <v>0.81910000000000005</v>
      </c>
      <c r="AI2841" s="72">
        <f t="shared" si="666"/>
        <v>1</v>
      </c>
      <c r="AJ2841" s="73">
        <f t="shared" si="667"/>
        <v>1</v>
      </c>
      <c r="AK2841" s="73">
        <v>0.51307323962548435</v>
      </c>
      <c r="AL2841" s="95">
        <f t="shared" si="668"/>
        <v>1</v>
      </c>
      <c r="AM2841" s="107">
        <v>0</v>
      </c>
      <c r="AN2841" s="98">
        <f t="shared" si="669"/>
        <v>0</v>
      </c>
      <c r="AO2841" s="99" t="e">
        <f>SUMIF([1]Sheet1!$AB:$AB,E2841,[1]Sheet1!$AA:$AA)</f>
        <v>#VALUE!</v>
      </c>
      <c r="AP2841" s="100">
        <f t="shared" si="670"/>
        <v>1</v>
      </c>
      <c r="AQ2841" s="97">
        <f t="shared" si="671"/>
        <v>0</v>
      </c>
      <c r="AR2841" s="100">
        <f t="shared" si="672"/>
        <v>1.0715519169992516</v>
      </c>
      <c r="AS2841" s="101">
        <f t="shared" si="673"/>
        <v>-7.1551916999251564E-2</v>
      </c>
      <c r="AT2841" s="100">
        <v>0.14409654505182889</v>
      </c>
      <c r="AU2841" s="108">
        <f t="shared" si="674"/>
        <v>1</v>
      </c>
    </row>
    <row r="2842" spans="1:47" hidden="1">
      <c r="A2842" s="21">
        <v>44927</v>
      </c>
      <c r="B2842" s="23" t="s">
        <v>13</v>
      </c>
      <c r="C2842" s="23" t="s">
        <v>2644</v>
      </c>
      <c r="D2842" s="23" t="s">
        <v>3161</v>
      </c>
      <c r="E2842" s="23">
        <v>1002050148</v>
      </c>
      <c r="F2842" s="23" t="s">
        <v>15</v>
      </c>
      <c r="G2842" s="23">
        <v>1079564</v>
      </c>
      <c r="H2842" s="37" t="s">
        <v>16</v>
      </c>
      <c r="I2842" s="4" t="s">
        <v>3512</v>
      </c>
      <c r="J2842" s="4" t="s">
        <v>3512</v>
      </c>
      <c r="K2842" s="24">
        <v>5696</v>
      </c>
      <c r="L2842" s="24">
        <v>5696</v>
      </c>
      <c r="M2842" s="29">
        <v>1</v>
      </c>
      <c r="N2842" s="29">
        <v>1</v>
      </c>
      <c r="O2842" s="29">
        <v>0</v>
      </c>
      <c r="P2842" s="29">
        <v>5696</v>
      </c>
      <c r="Q2842" s="29">
        <v>0</v>
      </c>
      <c r="R2842" s="28">
        <v>412555.54</v>
      </c>
      <c r="S2842" s="28">
        <v>0</v>
      </c>
      <c r="T2842" s="28">
        <v>412555.54</v>
      </c>
      <c r="U2842" s="28">
        <v>0</v>
      </c>
      <c r="V2842" s="29">
        <v>1</v>
      </c>
      <c r="W2842" s="29">
        <v>0</v>
      </c>
      <c r="X2842" s="32">
        <f t="shared" si="660"/>
        <v>1</v>
      </c>
      <c r="Y2842" s="33">
        <f t="shared" si="661"/>
        <v>5696</v>
      </c>
      <c r="Z2842" s="33">
        <f t="shared" si="662"/>
        <v>412555.54</v>
      </c>
      <c r="AA2842" s="33">
        <f t="shared" si="663"/>
        <v>412555.54</v>
      </c>
      <c r="AB2842" s="5">
        <v>1</v>
      </c>
      <c r="AC2842" s="6">
        <v>335952.04</v>
      </c>
      <c r="AD2842" s="32">
        <v>0</v>
      </c>
      <c r="AE2842" s="67">
        <f t="shared" si="664"/>
        <v>1</v>
      </c>
      <c r="AF2842" s="70">
        <f>IF(C2842=Sheet6!$E$3,Sheet6!$E$4,IF('January 2023'!C2842=Sheet6!$F$3,Sheet6!$F$4,IF('January 2023'!C2842=Sheet6!$G$3,Sheet6!$G$4,IF('January 2023'!C2842=Sheet6!$H$3,Sheet6!$H$4,IF('January 2023'!C2842=Sheet6!$I$3,Sheet6!$I$4,IF('January 2023'!C2842=Sheet6!$J$3,Sheet6!$J$4,IF('January 2023'!C2842=Sheet6!$K$3,Sheet6!$K$4,IF('January 2023'!C2842=Sheet6!$L$3,Sheet6!$L$4))))))))</f>
        <v>0.14409654505182889</v>
      </c>
      <c r="AG2842" s="74">
        <f t="shared" si="665"/>
        <v>1</v>
      </c>
      <c r="AH2842" s="71">
        <v>0.81910000000000005</v>
      </c>
      <c r="AI2842" s="72">
        <f t="shared" si="666"/>
        <v>1</v>
      </c>
      <c r="AJ2842" s="73">
        <f t="shared" si="667"/>
        <v>1</v>
      </c>
      <c r="AK2842" s="73">
        <v>0.51307323962548435</v>
      </c>
      <c r="AL2842" s="95">
        <f t="shared" si="668"/>
        <v>1</v>
      </c>
      <c r="AM2842" s="107">
        <v>0</v>
      </c>
      <c r="AN2842" s="98">
        <f t="shared" si="669"/>
        <v>0</v>
      </c>
      <c r="AO2842" s="99" t="e">
        <f>SUMIF([1]Sheet1!$AB:$AB,E2842,[1]Sheet1!$AA:$AA)</f>
        <v>#VALUE!</v>
      </c>
      <c r="AP2842" s="100">
        <f t="shared" si="670"/>
        <v>1</v>
      </c>
      <c r="AQ2842" s="97">
        <f t="shared" si="671"/>
        <v>0</v>
      </c>
      <c r="AR2842" s="100">
        <f t="shared" si="672"/>
        <v>1</v>
      </c>
      <c r="AS2842" s="101">
        <f t="shared" si="673"/>
        <v>0</v>
      </c>
      <c r="AT2842" s="100">
        <v>0.14409654505182889</v>
      </c>
      <c r="AU2842" s="108">
        <f t="shared" si="674"/>
        <v>1</v>
      </c>
    </row>
    <row r="2843" spans="1:47" hidden="1">
      <c r="A2843" s="21">
        <v>44927</v>
      </c>
      <c r="B2843" s="23" t="s">
        <v>13</v>
      </c>
      <c r="C2843" s="23" t="s">
        <v>2644</v>
      </c>
      <c r="D2843" s="23" t="s">
        <v>3211</v>
      </c>
      <c r="E2843" s="23">
        <v>1003871898</v>
      </c>
      <c r="F2843" s="23" t="s">
        <v>15</v>
      </c>
      <c r="G2843" s="23">
        <v>1070945</v>
      </c>
      <c r="H2843" s="37" t="s">
        <v>16</v>
      </c>
      <c r="I2843" s="4" t="s">
        <v>3512</v>
      </c>
      <c r="J2843" s="4" t="s">
        <v>3512</v>
      </c>
      <c r="K2843" s="24">
        <v>5180</v>
      </c>
      <c r="L2843" s="24">
        <v>5180</v>
      </c>
      <c r="M2843" s="29">
        <v>1</v>
      </c>
      <c r="N2843" s="29">
        <v>1</v>
      </c>
      <c r="O2843" s="29">
        <v>0</v>
      </c>
      <c r="P2843" s="29">
        <v>5180</v>
      </c>
      <c r="Q2843" s="29">
        <v>0</v>
      </c>
      <c r="R2843" s="28">
        <v>375182.18</v>
      </c>
      <c r="S2843" s="28">
        <v>0</v>
      </c>
      <c r="T2843" s="28">
        <v>401990.02</v>
      </c>
      <c r="U2843" s="28">
        <v>0</v>
      </c>
      <c r="V2843" s="29">
        <v>1</v>
      </c>
      <c r="W2843" s="29">
        <v>0</v>
      </c>
      <c r="X2843" s="32">
        <f t="shared" si="660"/>
        <v>1</v>
      </c>
      <c r="Y2843" s="33">
        <f t="shared" si="661"/>
        <v>5180</v>
      </c>
      <c r="Z2843" s="33">
        <f t="shared" si="662"/>
        <v>375182.18</v>
      </c>
      <c r="AA2843" s="33">
        <f t="shared" si="663"/>
        <v>401990.02</v>
      </c>
      <c r="AB2843" s="5">
        <v>1</v>
      </c>
      <c r="AC2843" s="6">
        <v>-1353249.96</v>
      </c>
      <c r="AD2843" s="32">
        <v>0</v>
      </c>
      <c r="AE2843" s="67">
        <f t="shared" si="664"/>
        <v>1</v>
      </c>
      <c r="AF2843" s="70">
        <f>IF(C2843=Sheet6!$E$3,Sheet6!$E$4,IF('January 2023'!C2843=Sheet6!$F$3,Sheet6!$F$4,IF('January 2023'!C2843=Sheet6!$G$3,Sheet6!$G$4,IF('January 2023'!C2843=Sheet6!$H$3,Sheet6!$H$4,IF('January 2023'!C2843=Sheet6!$I$3,Sheet6!$I$4,IF('January 2023'!C2843=Sheet6!$J$3,Sheet6!$J$4,IF('January 2023'!C2843=Sheet6!$K$3,Sheet6!$K$4,IF('January 2023'!C2843=Sheet6!$L$3,Sheet6!$L$4))))))))</f>
        <v>0.14409654505182889</v>
      </c>
      <c r="AG2843" s="74">
        <f t="shared" si="665"/>
        <v>1</v>
      </c>
      <c r="AH2843" s="71">
        <v>0.81910000000000005</v>
      </c>
      <c r="AI2843" s="72">
        <f t="shared" si="666"/>
        <v>1</v>
      </c>
      <c r="AJ2843" s="73">
        <f t="shared" si="667"/>
        <v>1</v>
      </c>
      <c r="AK2843" s="73">
        <v>0.51307323962548435</v>
      </c>
      <c r="AL2843" s="95">
        <f t="shared" si="668"/>
        <v>1</v>
      </c>
      <c r="AM2843" s="107">
        <v>0</v>
      </c>
      <c r="AN2843" s="98">
        <f t="shared" si="669"/>
        <v>0</v>
      </c>
      <c r="AO2843" s="99" t="e">
        <f>SUMIF([1]Sheet1!$AB:$AB,E2843,[1]Sheet1!$AA:$AA)</f>
        <v>#VALUE!</v>
      </c>
      <c r="AP2843" s="100">
        <f t="shared" si="670"/>
        <v>1</v>
      </c>
      <c r="AQ2843" s="97">
        <f t="shared" si="671"/>
        <v>0</v>
      </c>
      <c r="AR2843" s="100">
        <f t="shared" si="672"/>
        <v>1.0714528605809583</v>
      </c>
      <c r="AS2843" s="101">
        <f t="shared" si="673"/>
        <v>-7.1452860580958344E-2</v>
      </c>
      <c r="AT2843" s="100">
        <v>0.14409654505182889</v>
      </c>
      <c r="AU2843" s="108">
        <f t="shared" si="674"/>
        <v>1</v>
      </c>
    </row>
    <row r="2844" spans="1:47" hidden="1">
      <c r="A2844" s="21">
        <v>44927</v>
      </c>
      <c r="B2844" s="22" t="s">
        <v>13</v>
      </c>
      <c r="C2844" s="22" t="s">
        <v>2644</v>
      </c>
      <c r="D2844" s="22" t="s">
        <v>3186</v>
      </c>
      <c r="E2844" s="22">
        <v>1002050829</v>
      </c>
      <c r="F2844" s="23" t="s">
        <v>15</v>
      </c>
      <c r="G2844" s="22">
        <v>1070945</v>
      </c>
      <c r="H2844" s="36" t="s">
        <v>16</v>
      </c>
      <c r="I2844" s="4" t="s">
        <v>3512</v>
      </c>
      <c r="J2844" s="4" t="s">
        <v>3512</v>
      </c>
      <c r="K2844" s="24">
        <v>5006</v>
      </c>
      <c r="L2844" s="25">
        <v>5006</v>
      </c>
      <c r="M2844" s="26">
        <v>1</v>
      </c>
      <c r="N2844" s="26">
        <v>0</v>
      </c>
      <c r="O2844" s="26">
        <v>0</v>
      </c>
      <c r="P2844" s="26">
        <v>5006</v>
      </c>
      <c r="Q2844" s="26">
        <v>0</v>
      </c>
      <c r="R2844" s="27">
        <v>362579.54</v>
      </c>
      <c r="S2844" s="27">
        <v>0</v>
      </c>
      <c r="T2844" s="28">
        <v>362579.54</v>
      </c>
      <c r="U2844" s="27">
        <v>0</v>
      </c>
      <c r="V2844" s="29">
        <v>1</v>
      </c>
      <c r="W2844" s="26">
        <v>0</v>
      </c>
      <c r="X2844" s="30">
        <f t="shared" si="660"/>
        <v>1</v>
      </c>
      <c r="Y2844" s="31">
        <f t="shared" si="661"/>
        <v>5006</v>
      </c>
      <c r="Z2844" s="31">
        <f t="shared" si="662"/>
        <v>362579.54</v>
      </c>
      <c r="AA2844" s="31">
        <f t="shared" si="663"/>
        <v>362579.54</v>
      </c>
      <c r="AB2844" s="5">
        <v>1</v>
      </c>
      <c r="AC2844" s="6">
        <v>297510.55</v>
      </c>
      <c r="AD2844" s="30">
        <v>0</v>
      </c>
      <c r="AE2844" s="67">
        <f t="shared" si="664"/>
        <v>1</v>
      </c>
      <c r="AF2844" s="70">
        <f>IF(C2844=Sheet6!$E$3,Sheet6!$E$4,IF('January 2023'!C2844=Sheet6!$F$3,Sheet6!$F$4,IF('January 2023'!C2844=Sheet6!$G$3,Sheet6!$G$4,IF('January 2023'!C2844=Sheet6!$H$3,Sheet6!$H$4,IF('January 2023'!C2844=Sheet6!$I$3,Sheet6!$I$4,IF('January 2023'!C2844=Sheet6!$J$3,Sheet6!$J$4,IF('January 2023'!C2844=Sheet6!$K$3,Sheet6!$K$4,IF('January 2023'!C2844=Sheet6!$L$3,Sheet6!$L$4))))))))</f>
        <v>0.14409654505182889</v>
      </c>
      <c r="AG2844" s="74">
        <f t="shared" si="665"/>
        <v>1</v>
      </c>
      <c r="AH2844" s="71">
        <v>0.81910000000000005</v>
      </c>
      <c r="AI2844" s="72">
        <f t="shared" si="666"/>
        <v>1</v>
      </c>
      <c r="AJ2844" s="73">
        <f t="shared" si="667"/>
        <v>1</v>
      </c>
      <c r="AK2844" s="73">
        <v>0.51307323962548435</v>
      </c>
      <c r="AL2844" s="95">
        <f t="shared" si="668"/>
        <v>1</v>
      </c>
      <c r="AM2844" s="107">
        <v>0</v>
      </c>
      <c r="AN2844" s="98">
        <f t="shared" si="669"/>
        <v>0</v>
      </c>
      <c r="AO2844" s="99" t="e">
        <f>SUMIF([1]Sheet1!$AB:$AB,E2844,[1]Sheet1!$AA:$AA)</f>
        <v>#VALUE!</v>
      </c>
      <c r="AP2844" s="100">
        <f t="shared" si="670"/>
        <v>1</v>
      </c>
      <c r="AQ2844" s="97">
        <f t="shared" si="671"/>
        <v>0</v>
      </c>
      <c r="AR2844" s="100">
        <f t="shared" si="672"/>
        <v>1</v>
      </c>
      <c r="AS2844" s="101">
        <f t="shared" si="673"/>
        <v>0</v>
      </c>
      <c r="AT2844" s="100">
        <v>0.14409654505182889</v>
      </c>
      <c r="AU2844" s="108">
        <f t="shared" si="674"/>
        <v>1</v>
      </c>
    </row>
    <row r="2845" spans="1:47" hidden="1">
      <c r="A2845" s="21">
        <v>44927</v>
      </c>
      <c r="B2845" s="22" t="s">
        <v>13</v>
      </c>
      <c r="C2845" s="22" t="s">
        <v>2644</v>
      </c>
      <c r="D2845" s="22" t="s">
        <v>3199</v>
      </c>
      <c r="E2845" s="22">
        <v>1002050236</v>
      </c>
      <c r="F2845" s="23" t="s">
        <v>15</v>
      </c>
      <c r="G2845" s="22">
        <v>1079564</v>
      </c>
      <c r="H2845" s="36" t="s">
        <v>16</v>
      </c>
      <c r="I2845" s="4" t="s">
        <v>3512</v>
      </c>
      <c r="J2845" s="4" t="s">
        <v>3512</v>
      </c>
      <c r="K2845" s="24">
        <v>4795</v>
      </c>
      <c r="L2845" s="25">
        <v>4795</v>
      </c>
      <c r="M2845" s="26">
        <v>1</v>
      </c>
      <c r="N2845" s="26">
        <v>1</v>
      </c>
      <c r="O2845" s="26">
        <v>0</v>
      </c>
      <c r="P2845" s="26">
        <v>4795</v>
      </c>
      <c r="Q2845" s="26">
        <v>0</v>
      </c>
      <c r="R2845" s="27">
        <v>347297.02</v>
      </c>
      <c r="S2845" s="27">
        <v>0</v>
      </c>
      <c r="T2845" s="28">
        <v>347297.02</v>
      </c>
      <c r="U2845" s="27">
        <v>0</v>
      </c>
      <c r="V2845" s="29">
        <v>1</v>
      </c>
      <c r="W2845" s="26">
        <v>0</v>
      </c>
      <c r="X2845" s="30">
        <f t="shared" si="660"/>
        <v>1</v>
      </c>
      <c r="Y2845" s="31">
        <f t="shared" si="661"/>
        <v>4795</v>
      </c>
      <c r="Z2845" s="31">
        <f t="shared" si="662"/>
        <v>347297.02</v>
      </c>
      <c r="AA2845" s="31">
        <f t="shared" si="663"/>
        <v>347297.02</v>
      </c>
      <c r="AB2845" s="5">
        <v>1</v>
      </c>
      <c r="AC2845" s="6">
        <v>266115.36</v>
      </c>
      <c r="AD2845" s="30">
        <v>0</v>
      </c>
      <c r="AE2845" s="67">
        <f t="shared" si="664"/>
        <v>1</v>
      </c>
      <c r="AF2845" s="70">
        <f>IF(C2845=Sheet6!$E$3,Sheet6!$E$4,IF('January 2023'!C2845=Sheet6!$F$3,Sheet6!$F$4,IF('January 2023'!C2845=Sheet6!$G$3,Sheet6!$G$4,IF('January 2023'!C2845=Sheet6!$H$3,Sheet6!$H$4,IF('January 2023'!C2845=Sheet6!$I$3,Sheet6!$I$4,IF('January 2023'!C2845=Sheet6!$J$3,Sheet6!$J$4,IF('January 2023'!C2845=Sheet6!$K$3,Sheet6!$K$4,IF('January 2023'!C2845=Sheet6!$L$3,Sheet6!$L$4))))))))</f>
        <v>0.14409654505182889</v>
      </c>
      <c r="AG2845" s="74">
        <f t="shared" si="665"/>
        <v>1</v>
      </c>
      <c r="AH2845" s="71">
        <v>0.81910000000000005</v>
      </c>
      <c r="AI2845" s="72">
        <f t="shared" si="666"/>
        <v>1</v>
      </c>
      <c r="AJ2845" s="73">
        <f t="shared" si="667"/>
        <v>1</v>
      </c>
      <c r="AK2845" s="73">
        <v>0.51307323962548435</v>
      </c>
      <c r="AL2845" s="95">
        <f t="shared" si="668"/>
        <v>1</v>
      </c>
      <c r="AM2845" s="107">
        <v>0</v>
      </c>
      <c r="AN2845" s="98">
        <f t="shared" si="669"/>
        <v>0</v>
      </c>
      <c r="AO2845" s="99" t="e">
        <f>SUMIF([1]Sheet1!$AB:$AB,E2845,[1]Sheet1!$AA:$AA)</f>
        <v>#VALUE!</v>
      </c>
      <c r="AP2845" s="100">
        <f t="shared" si="670"/>
        <v>1</v>
      </c>
      <c r="AQ2845" s="97">
        <f t="shared" si="671"/>
        <v>0</v>
      </c>
      <c r="AR2845" s="100">
        <f t="shared" si="672"/>
        <v>1</v>
      </c>
      <c r="AS2845" s="101">
        <f t="shared" si="673"/>
        <v>0</v>
      </c>
      <c r="AT2845" s="100">
        <v>0.14409654505182889</v>
      </c>
      <c r="AU2845" s="108">
        <f t="shared" si="674"/>
        <v>1</v>
      </c>
    </row>
    <row r="2846" spans="1:47" hidden="1">
      <c r="A2846" s="21">
        <v>44927</v>
      </c>
      <c r="B2846" s="22" t="s">
        <v>13</v>
      </c>
      <c r="C2846" s="22" t="s">
        <v>2644</v>
      </c>
      <c r="D2846" s="22" t="s">
        <v>3168</v>
      </c>
      <c r="E2846" s="22">
        <v>1002050116</v>
      </c>
      <c r="F2846" s="23" t="s">
        <v>15</v>
      </c>
      <c r="G2846" s="22">
        <v>1070725</v>
      </c>
      <c r="H2846" s="36" t="s">
        <v>16</v>
      </c>
      <c r="I2846" s="4" t="s">
        <v>3512</v>
      </c>
      <c r="J2846" s="4" t="s">
        <v>3512</v>
      </c>
      <c r="K2846" s="24">
        <v>4557</v>
      </c>
      <c r="L2846" s="25">
        <v>4557</v>
      </c>
      <c r="M2846" s="26">
        <v>1</v>
      </c>
      <c r="N2846" s="26">
        <v>1</v>
      </c>
      <c r="O2846" s="26">
        <v>0</v>
      </c>
      <c r="P2846" s="26">
        <v>4557</v>
      </c>
      <c r="Q2846" s="26">
        <v>0</v>
      </c>
      <c r="R2846" s="27">
        <v>330058.92</v>
      </c>
      <c r="S2846" s="27">
        <v>0</v>
      </c>
      <c r="T2846" s="28">
        <v>330000</v>
      </c>
      <c r="U2846" s="27">
        <v>0</v>
      </c>
      <c r="V2846" s="29">
        <v>1</v>
      </c>
      <c r="W2846" s="26">
        <v>0</v>
      </c>
      <c r="X2846" s="30">
        <f t="shared" si="660"/>
        <v>1</v>
      </c>
      <c r="Y2846" s="31">
        <f t="shared" si="661"/>
        <v>4557</v>
      </c>
      <c r="Z2846" s="31">
        <f t="shared" si="662"/>
        <v>330058.92</v>
      </c>
      <c r="AA2846" s="31">
        <f t="shared" si="663"/>
        <v>330000</v>
      </c>
      <c r="AB2846" s="5">
        <v>1</v>
      </c>
      <c r="AC2846" s="6">
        <v>364629.92</v>
      </c>
      <c r="AD2846" s="30">
        <v>0</v>
      </c>
      <c r="AE2846" s="67">
        <f t="shared" si="664"/>
        <v>1</v>
      </c>
      <c r="AF2846" s="70">
        <f>IF(C2846=Sheet6!$E$3,Sheet6!$E$4,IF('January 2023'!C2846=Sheet6!$F$3,Sheet6!$F$4,IF('January 2023'!C2846=Sheet6!$G$3,Sheet6!$G$4,IF('January 2023'!C2846=Sheet6!$H$3,Sheet6!$H$4,IF('January 2023'!C2846=Sheet6!$I$3,Sheet6!$I$4,IF('January 2023'!C2846=Sheet6!$J$3,Sheet6!$J$4,IF('January 2023'!C2846=Sheet6!$K$3,Sheet6!$K$4,IF('January 2023'!C2846=Sheet6!$L$3,Sheet6!$L$4))))))))</f>
        <v>0.14409654505182889</v>
      </c>
      <c r="AG2846" s="74">
        <f t="shared" si="665"/>
        <v>1</v>
      </c>
      <c r="AH2846" s="71">
        <v>0.81910000000000005</v>
      </c>
      <c r="AI2846" s="72">
        <f t="shared" si="666"/>
        <v>1</v>
      </c>
      <c r="AJ2846" s="73">
        <f t="shared" si="667"/>
        <v>1</v>
      </c>
      <c r="AK2846" s="73">
        <v>0.51307323962548435</v>
      </c>
      <c r="AL2846" s="95">
        <f t="shared" si="668"/>
        <v>1</v>
      </c>
      <c r="AM2846" s="107">
        <v>0</v>
      </c>
      <c r="AN2846" s="98">
        <f t="shared" si="669"/>
        <v>0</v>
      </c>
      <c r="AO2846" s="99" t="e">
        <f>SUMIF([1]Sheet1!$AB:$AB,E2846,[1]Sheet1!$AA:$AA)</f>
        <v>#VALUE!</v>
      </c>
      <c r="AP2846" s="100">
        <f t="shared" si="670"/>
        <v>1</v>
      </c>
      <c r="AQ2846" s="97">
        <f t="shared" si="671"/>
        <v>0</v>
      </c>
      <c r="AR2846" s="100">
        <f t="shared" si="672"/>
        <v>0.9998214864182432</v>
      </c>
      <c r="AS2846" s="101">
        <f t="shared" si="673"/>
        <v>1.7851358175680065E-4</v>
      </c>
      <c r="AT2846" s="100">
        <v>0.14409654505182889</v>
      </c>
      <c r="AU2846" s="108">
        <f t="shared" si="674"/>
        <v>1</v>
      </c>
    </row>
    <row r="2847" spans="1:47" hidden="1">
      <c r="A2847" s="21">
        <v>44927</v>
      </c>
      <c r="B2847" s="22" t="s">
        <v>13</v>
      </c>
      <c r="C2847" s="22" t="s">
        <v>2644</v>
      </c>
      <c r="D2847" s="22" t="s">
        <v>3218</v>
      </c>
      <c r="E2847" s="22">
        <v>1002050360</v>
      </c>
      <c r="F2847" s="23" t="s">
        <v>15</v>
      </c>
      <c r="G2847" s="22">
        <v>1079564</v>
      </c>
      <c r="H2847" s="36" t="s">
        <v>16</v>
      </c>
      <c r="I2847" s="4" t="s">
        <v>3512</v>
      </c>
      <c r="J2847" s="4" t="s">
        <v>3512</v>
      </c>
      <c r="K2847" s="24">
        <v>4380</v>
      </c>
      <c r="L2847" s="25">
        <v>4380</v>
      </c>
      <c r="M2847" s="26">
        <v>1</v>
      </c>
      <c r="N2847" s="26">
        <v>1</v>
      </c>
      <c r="O2847" s="26">
        <v>0</v>
      </c>
      <c r="P2847" s="26">
        <v>4380</v>
      </c>
      <c r="Q2847" s="26">
        <v>0</v>
      </c>
      <c r="R2847" s="27">
        <v>317238.99</v>
      </c>
      <c r="S2847" s="27">
        <v>0</v>
      </c>
      <c r="T2847" s="28">
        <v>317238.99</v>
      </c>
      <c r="U2847" s="27">
        <v>0</v>
      </c>
      <c r="V2847" s="29">
        <v>1</v>
      </c>
      <c r="W2847" s="26">
        <v>0</v>
      </c>
      <c r="X2847" s="30">
        <f t="shared" si="660"/>
        <v>1</v>
      </c>
      <c r="Y2847" s="31">
        <f t="shared" si="661"/>
        <v>4380</v>
      </c>
      <c r="Z2847" s="31">
        <f t="shared" si="662"/>
        <v>317238.99</v>
      </c>
      <c r="AA2847" s="31">
        <f t="shared" si="663"/>
        <v>317238.99</v>
      </c>
      <c r="AB2847" s="5">
        <v>1</v>
      </c>
      <c r="AC2847" s="6">
        <v>206456.66</v>
      </c>
      <c r="AD2847" s="30">
        <v>0</v>
      </c>
      <c r="AE2847" s="67">
        <f t="shared" si="664"/>
        <v>1</v>
      </c>
      <c r="AF2847" s="70">
        <f>IF(C2847=Sheet6!$E$3,Sheet6!$E$4,IF('January 2023'!C2847=Sheet6!$F$3,Sheet6!$F$4,IF('January 2023'!C2847=Sheet6!$G$3,Sheet6!$G$4,IF('January 2023'!C2847=Sheet6!$H$3,Sheet6!$H$4,IF('January 2023'!C2847=Sheet6!$I$3,Sheet6!$I$4,IF('January 2023'!C2847=Sheet6!$J$3,Sheet6!$J$4,IF('January 2023'!C2847=Sheet6!$K$3,Sheet6!$K$4,IF('January 2023'!C2847=Sheet6!$L$3,Sheet6!$L$4))))))))</f>
        <v>0.14409654505182889</v>
      </c>
      <c r="AG2847" s="74">
        <f t="shared" si="665"/>
        <v>1</v>
      </c>
      <c r="AH2847" s="71">
        <v>0.81910000000000005</v>
      </c>
      <c r="AI2847" s="72">
        <f t="shared" si="666"/>
        <v>1</v>
      </c>
      <c r="AJ2847" s="73">
        <f t="shared" si="667"/>
        <v>1</v>
      </c>
      <c r="AK2847" s="73">
        <v>0.51307323962548435</v>
      </c>
      <c r="AL2847" s="95">
        <f t="shared" si="668"/>
        <v>1</v>
      </c>
      <c r="AM2847" s="107">
        <v>0</v>
      </c>
      <c r="AN2847" s="98">
        <f t="shared" si="669"/>
        <v>0</v>
      </c>
      <c r="AO2847" s="99" t="e">
        <f>SUMIF([1]Sheet1!$AB:$AB,E2847,[1]Sheet1!$AA:$AA)</f>
        <v>#VALUE!</v>
      </c>
      <c r="AP2847" s="100">
        <f t="shared" si="670"/>
        <v>1</v>
      </c>
      <c r="AQ2847" s="97">
        <f t="shared" si="671"/>
        <v>0</v>
      </c>
      <c r="AR2847" s="100">
        <f t="shared" si="672"/>
        <v>1</v>
      </c>
      <c r="AS2847" s="101">
        <f t="shared" si="673"/>
        <v>0</v>
      </c>
      <c r="AT2847" s="100">
        <v>0.14409654505182889</v>
      </c>
      <c r="AU2847" s="108">
        <f t="shared" si="674"/>
        <v>1</v>
      </c>
    </row>
    <row r="2848" spans="1:47" hidden="1">
      <c r="A2848" s="21">
        <v>44927</v>
      </c>
      <c r="B2848" s="23" t="s">
        <v>13</v>
      </c>
      <c r="C2848" s="23" t="s">
        <v>2644</v>
      </c>
      <c r="D2848" s="23" t="s">
        <v>3197</v>
      </c>
      <c r="E2848" s="23">
        <v>1002050015</v>
      </c>
      <c r="F2848" s="23" t="s">
        <v>15</v>
      </c>
      <c r="G2848" s="23">
        <v>1070945</v>
      </c>
      <c r="H2848" s="37" t="s">
        <v>16</v>
      </c>
      <c r="I2848" s="4" t="s">
        <v>3512</v>
      </c>
      <c r="J2848" s="4" t="s">
        <v>3512</v>
      </c>
      <c r="K2848" s="24">
        <v>4372</v>
      </c>
      <c r="L2848" s="24">
        <v>4372</v>
      </c>
      <c r="M2848" s="29">
        <v>1</v>
      </c>
      <c r="N2848" s="29">
        <v>1</v>
      </c>
      <c r="O2848" s="29">
        <v>0</v>
      </c>
      <c r="P2848" s="29">
        <v>4372</v>
      </c>
      <c r="Q2848" s="29">
        <v>0</v>
      </c>
      <c r="R2848" s="28">
        <v>316659.55000000005</v>
      </c>
      <c r="S2848" s="28">
        <v>0</v>
      </c>
      <c r="T2848" s="28">
        <v>0</v>
      </c>
      <c r="U2848" s="28">
        <v>0</v>
      </c>
      <c r="V2848" s="29">
        <v>0</v>
      </c>
      <c r="W2848" s="29">
        <v>0</v>
      </c>
      <c r="X2848" s="32">
        <f t="shared" si="660"/>
        <v>1</v>
      </c>
      <c r="Y2848" s="33">
        <f t="shared" si="661"/>
        <v>4372</v>
      </c>
      <c r="Z2848" s="33">
        <f t="shared" si="662"/>
        <v>316659.55000000005</v>
      </c>
      <c r="AA2848" s="33">
        <f t="shared" si="663"/>
        <v>0</v>
      </c>
      <c r="AB2848" s="5">
        <v>0</v>
      </c>
      <c r="AC2848" s="6">
        <v>625444.18000000005</v>
      </c>
      <c r="AD2848" s="32">
        <v>0</v>
      </c>
      <c r="AE2848" s="67">
        <f t="shared" si="664"/>
        <v>0</v>
      </c>
      <c r="AF2848" s="70">
        <f>IF(C2848=Sheet6!$E$3,Sheet6!$E$4,IF('January 2023'!C2848=Sheet6!$F$3,Sheet6!$F$4,IF('January 2023'!C2848=Sheet6!$G$3,Sheet6!$G$4,IF('January 2023'!C2848=Sheet6!$H$3,Sheet6!$H$4,IF('January 2023'!C2848=Sheet6!$I$3,Sheet6!$I$4,IF('January 2023'!C2848=Sheet6!$J$3,Sheet6!$J$4,IF('January 2023'!C2848=Sheet6!$K$3,Sheet6!$K$4,IF('January 2023'!C2848=Sheet6!$L$3,Sheet6!$L$4))))))))</f>
        <v>0.14409654505182889</v>
      </c>
      <c r="AG2848" s="74">
        <f t="shared" si="665"/>
        <v>1</v>
      </c>
      <c r="AH2848" s="71">
        <v>0.81910000000000005</v>
      </c>
      <c r="AI2848" s="72">
        <f t="shared" si="666"/>
        <v>1</v>
      </c>
      <c r="AJ2848" s="73">
        <f t="shared" si="667"/>
        <v>0</v>
      </c>
      <c r="AK2848" s="73">
        <v>0.51307323962548435</v>
      </c>
      <c r="AL2848" s="95">
        <f t="shared" si="668"/>
        <v>0</v>
      </c>
      <c r="AM2848" s="107">
        <v>0</v>
      </c>
      <c r="AN2848" s="98">
        <f t="shared" si="669"/>
        <v>0</v>
      </c>
      <c r="AO2848" s="99" t="e">
        <f>SUMIF([1]Sheet1!$AB:$AB,E2848,[1]Sheet1!$AA:$AA)</f>
        <v>#VALUE!</v>
      </c>
      <c r="AP2848" s="100">
        <f t="shared" si="670"/>
        <v>1</v>
      </c>
      <c r="AQ2848" s="97">
        <f t="shared" si="671"/>
        <v>0</v>
      </c>
      <c r="AR2848" s="100">
        <f t="shared" si="672"/>
        <v>0</v>
      </c>
      <c r="AS2848" s="101">
        <f t="shared" si="673"/>
        <v>1</v>
      </c>
      <c r="AT2848" s="100">
        <v>0.14409654505182889</v>
      </c>
      <c r="AU2848" s="108">
        <f t="shared" si="674"/>
        <v>0</v>
      </c>
    </row>
    <row r="2849" spans="1:47" hidden="1">
      <c r="A2849" s="21">
        <v>44927</v>
      </c>
      <c r="B2849" s="22" t="s">
        <v>13</v>
      </c>
      <c r="C2849" s="22" t="s">
        <v>2644</v>
      </c>
      <c r="D2849" s="22" t="s">
        <v>3216</v>
      </c>
      <c r="E2849" s="22">
        <v>1002050407</v>
      </c>
      <c r="F2849" s="23" t="s">
        <v>15</v>
      </c>
      <c r="G2849" s="22">
        <v>1079564</v>
      </c>
      <c r="H2849" s="36" t="s">
        <v>16</v>
      </c>
      <c r="I2849" s="4" t="s">
        <v>3512</v>
      </c>
      <c r="J2849" s="4" t="s">
        <v>3512</v>
      </c>
      <c r="K2849" s="24">
        <v>4295</v>
      </c>
      <c r="L2849" s="25">
        <v>4295</v>
      </c>
      <c r="M2849" s="26">
        <v>1</v>
      </c>
      <c r="N2849" s="26">
        <v>1</v>
      </c>
      <c r="O2849" s="26">
        <v>0</v>
      </c>
      <c r="P2849" s="26">
        <v>4295</v>
      </c>
      <c r="Q2849" s="26">
        <v>0</v>
      </c>
      <c r="R2849" s="27">
        <v>311082.52</v>
      </c>
      <c r="S2849" s="27">
        <v>0</v>
      </c>
      <c r="T2849" s="28">
        <v>310000</v>
      </c>
      <c r="U2849" s="27">
        <v>0</v>
      </c>
      <c r="V2849" s="29">
        <v>1</v>
      </c>
      <c r="W2849" s="26">
        <v>0</v>
      </c>
      <c r="X2849" s="30">
        <f t="shared" si="660"/>
        <v>1</v>
      </c>
      <c r="Y2849" s="31">
        <f t="shared" si="661"/>
        <v>4295</v>
      </c>
      <c r="Z2849" s="31">
        <f t="shared" si="662"/>
        <v>311082.52</v>
      </c>
      <c r="AA2849" s="31">
        <f t="shared" si="663"/>
        <v>310000</v>
      </c>
      <c r="AB2849" s="5">
        <v>1</v>
      </c>
      <c r="AC2849" s="6">
        <v>219818.23</v>
      </c>
      <c r="AD2849" s="30">
        <v>0</v>
      </c>
      <c r="AE2849" s="67">
        <f t="shared" si="664"/>
        <v>1</v>
      </c>
      <c r="AF2849" s="70">
        <f>IF(C2849=Sheet6!$E$3,Sheet6!$E$4,IF('January 2023'!C2849=Sheet6!$F$3,Sheet6!$F$4,IF('January 2023'!C2849=Sheet6!$G$3,Sheet6!$G$4,IF('January 2023'!C2849=Sheet6!$H$3,Sheet6!$H$4,IF('January 2023'!C2849=Sheet6!$I$3,Sheet6!$I$4,IF('January 2023'!C2849=Sheet6!$J$3,Sheet6!$J$4,IF('January 2023'!C2849=Sheet6!$K$3,Sheet6!$K$4,IF('January 2023'!C2849=Sheet6!$L$3,Sheet6!$L$4))))))))</f>
        <v>0.14409654505182889</v>
      </c>
      <c r="AG2849" s="74">
        <f t="shared" si="665"/>
        <v>1</v>
      </c>
      <c r="AH2849" s="71">
        <v>0.81910000000000005</v>
      </c>
      <c r="AI2849" s="72">
        <f t="shared" si="666"/>
        <v>1</v>
      </c>
      <c r="AJ2849" s="73">
        <f t="shared" si="667"/>
        <v>1</v>
      </c>
      <c r="AK2849" s="73">
        <v>0.51307323962548435</v>
      </c>
      <c r="AL2849" s="95">
        <f t="shared" si="668"/>
        <v>1</v>
      </c>
      <c r="AM2849" s="107">
        <v>0</v>
      </c>
      <c r="AN2849" s="98">
        <f t="shared" si="669"/>
        <v>0</v>
      </c>
      <c r="AO2849" s="99" t="e">
        <f>SUMIF([1]Sheet1!$AB:$AB,E2849,[1]Sheet1!$AA:$AA)</f>
        <v>#VALUE!</v>
      </c>
      <c r="AP2849" s="100">
        <f t="shared" si="670"/>
        <v>1</v>
      </c>
      <c r="AQ2849" s="97">
        <f t="shared" si="671"/>
        <v>0</v>
      </c>
      <c r="AR2849" s="100">
        <f t="shared" si="672"/>
        <v>0.99652015163050622</v>
      </c>
      <c r="AS2849" s="101">
        <f t="shared" si="673"/>
        <v>3.4798483694937765E-3</v>
      </c>
      <c r="AT2849" s="100">
        <v>0.14409654505182889</v>
      </c>
      <c r="AU2849" s="108">
        <f t="shared" si="674"/>
        <v>1</v>
      </c>
    </row>
    <row r="2850" spans="1:47" hidden="1">
      <c r="A2850" s="21">
        <v>44927</v>
      </c>
      <c r="B2850" s="23" t="s">
        <v>13</v>
      </c>
      <c r="C2850" s="23" t="s">
        <v>2644</v>
      </c>
      <c r="D2850" s="23" t="s">
        <v>3248</v>
      </c>
      <c r="E2850" s="23">
        <v>1002050788</v>
      </c>
      <c r="F2850" s="23" t="s">
        <v>15</v>
      </c>
      <c r="G2850" s="23">
        <v>1079564</v>
      </c>
      <c r="H2850" s="37" t="s">
        <v>16</v>
      </c>
      <c r="I2850" s="4" t="s">
        <v>3512</v>
      </c>
      <c r="J2850" s="4" t="s">
        <v>3512</v>
      </c>
      <c r="K2850" s="24">
        <v>4198</v>
      </c>
      <c r="L2850" s="24">
        <v>4198</v>
      </c>
      <c r="M2850" s="29">
        <v>1</v>
      </c>
      <c r="N2850" s="29">
        <v>1</v>
      </c>
      <c r="O2850" s="29">
        <v>0</v>
      </c>
      <c r="P2850" s="29">
        <v>4198</v>
      </c>
      <c r="Q2850" s="29">
        <v>0</v>
      </c>
      <c r="R2850" s="28">
        <v>304056.91000000003</v>
      </c>
      <c r="S2850" s="28">
        <v>0</v>
      </c>
      <c r="T2850" s="28">
        <v>304056.90999999997</v>
      </c>
      <c r="U2850" s="28">
        <v>0</v>
      </c>
      <c r="V2850" s="29">
        <v>1</v>
      </c>
      <c r="W2850" s="29">
        <v>0</v>
      </c>
      <c r="X2850" s="32">
        <f t="shared" si="660"/>
        <v>1</v>
      </c>
      <c r="Y2850" s="33">
        <f t="shared" si="661"/>
        <v>4198</v>
      </c>
      <c r="Z2850" s="33">
        <f t="shared" si="662"/>
        <v>304056.91000000003</v>
      </c>
      <c r="AA2850" s="33">
        <f t="shared" si="663"/>
        <v>304056.90999999997</v>
      </c>
      <c r="AB2850" s="5">
        <v>1</v>
      </c>
      <c r="AC2850" s="6">
        <v>122683.96</v>
      </c>
      <c r="AD2850" s="32">
        <v>0</v>
      </c>
      <c r="AE2850" s="67">
        <f t="shared" si="664"/>
        <v>1</v>
      </c>
      <c r="AF2850" s="70">
        <f>IF(C2850=Sheet6!$E$3,Sheet6!$E$4,IF('January 2023'!C2850=Sheet6!$F$3,Sheet6!$F$4,IF('January 2023'!C2850=Sheet6!$G$3,Sheet6!$G$4,IF('January 2023'!C2850=Sheet6!$H$3,Sheet6!$H$4,IF('January 2023'!C2850=Sheet6!$I$3,Sheet6!$I$4,IF('January 2023'!C2850=Sheet6!$J$3,Sheet6!$J$4,IF('January 2023'!C2850=Sheet6!$K$3,Sheet6!$K$4,IF('January 2023'!C2850=Sheet6!$L$3,Sheet6!$L$4))))))))</f>
        <v>0.14409654505182889</v>
      </c>
      <c r="AG2850" s="74">
        <f t="shared" si="665"/>
        <v>1</v>
      </c>
      <c r="AH2850" s="71">
        <v>0.81910000000000005</v>
      </c>
      <c r="AI2850" s="72">
        <f t="shared" si="666"/>
        <v>1</v>
      </c>
      <c r="AJ2850" s="73">
        <f t="shared" si="667"/>
        <v>1</v>
      </c>
      <c r="AK2850" s="73">
        <v>0.51307323962548435</v>
      </c>
      <c r="AL2850" s="95">
        <f t="shared" si="668"/>
        <v>1</v>
      </c>
      <c r="AM2850" s="107">
        <v>0</v>
      </c>
      <c r="AN2850" s="98">
        <f t="shared" si="669"/>
        <v>0</v>
      </c>
      <c r="AO2850" s="99" t="e">
        <f>SUMIF([1]Sheet1!$AB:$AB,E2850,[1]Sheet1!$AA:$AA)</f>
        <v>#VALUE!</v>
      </c>
      <c r="AP2850" s="100">
        <f t="shared" si="670"/>
        <v>1</v>
      </c>
      <c r="AQ2850" s="97">
        <f t="shared" si="671"/>
        <v>0</v>
      </c>
      <c r="AR2850" s="100">
        <f t="shared" si="672"/>
        <v>0.99999999999999978</v>
      </c>
      <c r="AS2850" s="101">
        <f t="shared" si="673"/>
        <v>0</v>
      </c>
      <c r="AT2850" s="100">
        <v>0.14409654505182889</v>
      </c>
      <c r="AU2850" s="108">
        <f t="shared" si="674"/>
        <v>1</v>
      </c>
    </row>
    <row r="2851" spans="1:47" hidden="1">
      <c r="A2851" s="21">
        <v>44927</v>
      </c>
      <c r="B2851" s="22" t="s">
        <v>13</v>
      </c>
      <c r="C2851" s="22" t="s">
        <v>2644</v>
      </c>
      <c r="D2851" s="22" t="s">
        <v>3163</v>
      </c>
      <c r="E2851" s="22">
        <v>1002050099</v>
      </c>
      <c r="F2851" s="23" t="s">
        <v>15</v>
      </c>
      <c r="G2851" s="22">
        <v>1070774</v>
      </c>
      <c r="H2851" s="36" t="s">
        <v>16</v>
      </c>
      <c r="I2851" s="4" t="s">
        <v>3512</v>
      </c>
      <c r="J2851" s="4" t="s">
        <v>3512</v>
      </c>
      <c r="K2851" s="24">
        <v>4163.3099999999995</v>
      </c>
      <c r="L2851" s="25">
        <v>4163.3099999999995</v>
      </c>
      <c r="M2851" s="26">
        <v>1</v>
      </c>
      <c r="N2851" s="26">
        <v>1</v>
      </c>
      <c r="O2851" s="26">
        <v>0</v>
      </c>
      <c r="P2851" s="26">
        <v>4163</v>
      </c>
      <c r="Q2851" s="26">
        <v>0</v>
      </c>
      <c r="R2851" s="27">
        <v>301521.89</v>
      </c>
      <c r="S2851" s="27">
        <v>0</v>
      </c>
      <c r="T2851" s="28">
        <v>301521.89</v>
      </c>
      <c r="U2851" s="27">
        <v>0</v>
      </c>
      <c r="V2851" s="29">
        <v>1</v>
      </c>
      <c r="W2851" s="26">
        <v>0</v>
      </c>
      <c r="X2851" s="30">
        <f t="shared" si="660"/>
        <v>1</v>
      </c>
      <c r="Y2851" s="31">
        <f t="shared" si="661"/>
        <v>4163</v>
      </c>
      <c r="Z2851" s="31">
        <f t="shared" si="662"/>
        <v>301521.89</v>
      </c>
      <c r="AA2851" s="31">
        <f t="shared" si="663"/>
        <v>301521.89</v>
      </c>
      <c r="AB2851" s="5">
        <v>1</v>
      </c>
      <c r="AC2851" s="6">
        <v>233389.2</v>
      </c>
      <c r="AD2851" s="30">
        <v>0</v>
      </c>
      <c r="AE2851" s="67">
        <f t="shared" si="664"/>
        <v>1</v>
      </c>
      <c r="AF2851" s="70">
        <f>IF(C2851=Sheet6!$E$3,Sheet6!$E$4,IF('January 2023'!C2851=Sheet6!$F$3,Sheet6!$F$4,IF('January 2023'!C2851=Sheet6!$G$3,Sheet6!$G$4,IF('January 2023'!C2851=Sheet6!$H$3,Sheet6!$H$4,IF('January 2023'!C2851=Sheet6!$I$3,Sheet6!$I$4,IF('January 2023'!C2851=Sheet6!$J$3,Sheet6!$J$4,IF('January 2023'!C2851=Sheet6!$K$3,Sheet6!$K$4,IF('January 2023'!C2851=Sheet6!$L$3,Sheet6!$L$4))))))))</f>
        <v>0.14409654505182889</v>
      </c>
      <c r="AG2851" s="74">
        <f t="shared" si="665"/>
        <v>0.9999255400150362</v>
      </c>
      <c r="AH2851" s="71">
        <v>0.81910000000000005</v>
      </c>
      <c r="AI2851" s="72">
        <f t="shared" si="666"/>
        <v>1</v>
      </c>
      <c r="AJ2851" s="73">
        <f t="shared" si="667"/>
        <v>1</v>
      </c>
      <c r="AK2851" s="73">
        <v>0.51307323962548435</v>
      </c>
      <c r="AL2851" s="95">
        <f t="shared" si="668"/>
        <v>1</v>
      </c>
      <c r="AM2851" s="107">
        <v>0</v>
      </c>
      <c r="AN2851" s="98">
        <f t="shared" si="669"/>
        <v>0</v>
      </c>
      <c r="AO2851" s="99" t="e">
        <f>SUMIF([1]Sheet1!$AB:$AB,E2851,[1]Sheet1!$AA:$AA)</f>
        <v>#VALUE!</v>
      </c>
      <c r="AP2851" s="100">
        <f t="shared" si="670"/>
        <v>1</v>
      </c>
      <c r="AQ2851" s="97">
        <f t="shared" si="671"/>
        <v>0</v>
      </c>
      <c r="AR2851" s="100">
        <f t="shared" si="672"/>
        <v>1</v>
      </c>
      <c r="AS2851" s="101">
        <f t="shared" si="673"/>
        <v>7.4459984963803905E-5</v>
      </c>
      <c r="AT2851" s="100">
        <v>0.14409654505182889</v>
      </c>
      <c r="AU2851" s="108">
        <f t="shared" si="674"/>
        <v>1</v>
      </c>
    </row>
    <row r="2852" spans="1:47" hidden="1">
      <c r="A2852" s="21">
        <v>44927</v>
      </c>
      <c r="B2852" s="23" t="s">
        <v>13</v>
      </c>
      <c r="C2852" s="23" t="s">
        <v>2644</v>
      </c>
      <c r="D2852" s="23" t="s">
        <v>3229</v>
      </c>
      <c r="E2852" s="23">
        <v>1002050147</v>
      </c>
      <c r="F2852" s="23" t="s">
        <v>15</v>
      </c>
      <c r="G2852" s="23">
        <v>1079564</v>
      </c>
      <c r="H2852" s="37" t="s">
        <v>16</v>
      </c>
      <c r="I2852" s="4" t="s">
        <v>3512</v>
      </c>
      <c r="J2852" s="4" t="s">
        <v>3512</v>
      </c>
      <c r="K2852" s="24">
        <v>4128</v>
      </c>
      <c r="L2852" s="24">
        <v>4128</v>
      </c>
      <c r="M2852" s="29">
        <v>1</v>
      </c>
      <c r="N2852" s="29">
        <v>1</v>
      </c>
      <c r="O2852" s="29">
        <v>0</v>
      </c>
      <c r="P2852" s="29">
        <v>4128</v>
      </c>
      <c r="Q2852" s="29">
        <v>0</v>
      </c>
      <c r="R2852" s="28">
        <v>298986.87</v>
      </c>
      <c r="S2852" s="28">
        <v>0</v>
      </c>
      <c r="T2852" s="28">
        <v>0</v>
      </c>
      <c r="U2852" s="28">
        <v>0</v>
      </c>
      <c r="V2852" s="29">
        <v>0</v>
      </c>
      <c r="W2852" s="29">
        <v>0</v>
      </c>
      <c r="X2852" s="32">
        <f t="shared" si="660"/>
        <v>1</v>
      </c>
      <c r="Y2852" s="33">
        <f t="shared" si="661"/>
        <v>4128</v>
      </c>
      <c r="Z2852" s="33">
        <f t="shared" si="662"/>
        <v>298986.87</v>
      </c>
      <c r="AA2852" s="33">
        <f t="shared" si="663"/>
        <v>0</v>
      </c>
      <c r="AB2852" s="5">
        <v>0</v>
      </c>
      <c r="AC2852" s="6">
        <v>470305.78</v>
      </c>
      <c r="AD2852" s="32">
        <v>0</v>
      </c>
      <c r="AE2852" s="67">
        <f t="shared" si="664"/>
        <v>0</v>
      </c>
      <c r="AF2852" s="70">
        <f>IF(C2852=Sheet6!$E$3,Sheet6!$E$4,IF('January 2023'!C2852=Sheet6!$F$3,Sheet6!$F$4,IF('January 2023'!C2852=Sheet6!$G$3,Sheet6!$G$4,IF('January 2023'!C2852=Sheet6!$H$3,Sheet6!$H$4,IF('January 2023'!C2852=Sheet6!$I$3,Sheet6!$I$4,IF('January 2023'!C2852=Sheet6!$J$3,Sheet6!$J$4,IF('January 2023'!C2852=Sheet6!$K$3,Sheet6!$K$4,IF('January 2023'!C2852=Sheet6!$L$3,Sheet6!$L$4))))))))</f>
        <v>0.14409654505182889</v>
      </c>
      <c r="AG2852" s="74">
        <f t="shared" si="665"/>
        <v>1</v>
      </c>
      <c r="AH2852" s="71">
        <v>0.81910000000000005</v>
      </c>
      <c r="AI2852" s="72">
        <f t="shared" si="666"/>
        <v>1</v>
      </c>
      <c r="AJ2852" s="73">
        <f t="shared" si="667"/>
        <v>0</v>
      </c>
      <c r="AK2852" s="73">
        <v>0.51307323962548435</v>
      </c>
      <c r="AL2852" s="95">
        <f t="shared" si="668"/>
        <v>0</v>
      </c>
      <c r="AM2852" s="107">
        <v>0</v>
      </c>
      <c r="AN2852" s="98">
        <f t="shared" si="669"/>
        <v>0</v>
      </c>
      <c r="AO2852" s="99" t="e">
        <f>SUMIF([1]Sheet1!$AB:$AB,E2852,[1]Sheet1!$AA:$AA)</f>
        <v>#VALUE!</v>
      </c>
      <c r="AP2852" s="100">
        <f t="shared" si="670"/>
        <v>1</v>
      </c>
      <c r="AQ2852" s="97">
        <f t="shared" si="671"/>
        <v>0</v>
      </c>
      <c r="AR2852" s="100">
        <f t="shared" si="672"/>
        <v>0</v>
      </c>
      <c r="AS2852" s="101">
        <f t="shared" si="673"/>
        <v>1</v>
      </c>
      <c r="AT2852" s="100">
        <v>0.14409654505182889</v>
      </c>
      <c r="AU2852" s="108">
        <f t="shared" si="674"/>
        <v>0</v>
      </c>
    </row>
    <row r="2853" spans="1:47" hidden="1">
      <c r="A2853" s="21">
        <v>44927</v>
      </c>
      <c r="B2853" s="22" t="s">
        <v>13</v>
      </c>
      <c r="C2853" s="22" t="s">
        <v>2644</v>
      </c>
      <c r="D2853" s="22" t="s">
        <v>2671</v>
      </c>
      <c r="E2853" s="22">
        <v>1002050308</v>
      </c>
      <c r="F2853" s="23" t="s">
        <v>15</v>
      </c>
      <c r="G2853" s="22">
        <v>1079572</v>
      </c>
      <c r="H2853" s="36" t="s">
        <v>16</v>
      </c>
      <c r="I2853" s="4" t="s">
        <v>3512</v>
      </c>
      <c r="J2853" s="4" t="s">
        <v>3512</v>
      </c>
      <c r="K2853" s="24">
        <v>4027</v>
      </c>
      <c r="L2853" s="25">
        <v>4027</v>
      </c>
      <c r="M2853" s="26">
        <v>1</v>
      </c>
      <c r="N2853" s="26">
        <v>1</v>
      </c>
      <c r="O2853" s="26">
        <v>0</v>
      </c>
      <c r="P2853" s="26">
        <v>4027</v>
      </c>
      <c r="Q2853" s="26">
        <v>0</v>
      </c>
      <c r="R2853" s="27">
        <v>291671.55</v>
      </c>
      <c r="S2853" s="27">
        <v>0</v>
      </c>
      <c r="T2853" s="28">
        <v>291671.55</v>
      </c>
      <c r="U2853" s="27">
        <v>0</v>
      </c>
      <c r="V2853" s="29">
        <v>1</v>
      </c>
      <c r="W2853" s="26">
        <v>0</v>
      </c>
      <c r="X2853" s="30">
        <f t="shared" si="660"/>
        <v>1</v>
      </c>
      <c r="Y2853" s="31">
        <f t="shared" si="661"/>
        <v>4027</v>
      </c>
      <c r="Z2853" s="31">
        <f t="shared" si="662"/>
        <v>291671.55</v>
      </c>
      <c r="AA2853" s="31">
        <f t="shared" si="663"/>
        <v>291671.55</v>
      </c>
      <c r="AB2853" s="5">
        <v>1</v>
      </c>
      <c r="AC2853" s="6">
        <v>235111.63</v>
      </c>
      <c r="AD2853" s="30">
        <v>0</v>
      </c>
      <c r="AE2853" s="67">
        <f t="shared" si="664"/>
        <v>1</v>
      </c>
      <c r="AF2853" s="70">
        <f>IF(C2853=Sheet6!$E$3,Sheet6!$E$4,IF('January 2023'!C2853=Sheet6!$F$3,Sheet6!$F$4,IF('January 2023'!C2853=Sheet6!$G$3,Sheet6!$G$4,IF('January 2023'!C2853=Sheet6!$H$3,Sheet6!$H$4,IF('January 2023'!C2853=Sheet6!$I$3,Sheet6!$I$4,IF('January 2023'!C2853=Sheet6!$J$3,Sheet6!$J$4,IF('January 2023'!C2853=Sheet6!$K$3,Sheet6!$K$4,IF('January 2023'!C2853=Sheet6!$L$3,Sheet6!$L$4))))))))</f>
        <v>0.14409654505182889</v>
      </c>
      <c r="AG2853" s="74">
        <f t="shared" si="665"/>
        <v>1</v>
      </c>
      <c r="AH2853" s="71">
        <v>0.81910000000000005</v>
      </c>
      <c r="AI2853" s="72">
        <f t="shared" si="666"/>
        <v>1</v>
      </c>
      <c r="AJ2853" s="73">
        <f t="shared" si="667"/>
        <v>1</v>
      </c>
      <c r="AK2853" s="73">
        <v>0.51307323962548435</v>
      </c>
      <c r="AL2853" s="95">
        <f t="shared" si="668"/>
        <v>1</v>
      </c>
      <c r="AM2853" s="107">
        <v>0</v>
      </c>
      <c r="AN2853" s="98">
        <f t="shared" si="669"/>
        <v>0</v>
      </c>
      <c r="AO2853" s="99" t="e">
        <f>SUMIF([1]Sheet1!$AB:$AB,E2853,[1]Sheet1!$AA:$AA)</f>
        <v>#VALUE!</v>
      </c>
      <c r="AP2853" s="100">
        <f t="shared" si="670"/>
        <v>1</v>
      </c>
      <c r="AQ2853" s="97">
        <f t="shared" si="671"/>
        <v>0</v>
      </c>
      <c r="AR2853" s="100">
        <f t="shared" si="672"/>
        <v>1</v>
      </c>
      <c r="AS2853" s="101">
        <f t="shared" si="673"/>
        <v>0</v>
      </c>
      <c r="AT2853" s="100">
        <v>0.14409654505182889</v>
      </c>
      <c r="AU2853" s="108">
        <f t="shared" si="674"/>
        <v>1</v>
      </c>
    </row>
    <row r="2854" spans="1:47" hidden="1">
      <c r="A2854" s="21">
        <v>44927</v>
      </c>
      <c r="B2854" s="23" t="s">
        <v>13</v>
      </c>
      <c r="C2854" s="23" t="s">
        <v>2644</v>
      </c>
      <c r="D2854" s="23" t="s">
        <v>3169</v>
      </c>
      <c r="E2854" s="23">
        <v>1002050248</v>
      </c>
      <c r="F2854" s="23" t="s">
        <v>15</v>
      </c>
      <c r="G2854" s="23">
        <v>1079572</v>
      </c>
      <c r="H2854" s="37" t="s">
        <v>16</v>
      </c>
      <c r="I2854" s="4" t="s">
        <v>3512</v>
      </c>
      <c r="J2854" s="4" t="s">
        <v>3512</v>
      </c>
      <c r="K2854" s="24">
        <v>3953</v>
      </c>
      <c r="L2854" s="24">
        <v>3953</v>
      </c>
      <c r="M2854" s="29">
        <v>1</v>
      </c>
      <c r="N2854" s="29">
        <v>1</v>
      </c>
      <c r="O2854" s="29">
        <v>0</v>
      </c>
      <c r="P2854" s="29">
        <v>3953</v>
      </c>
      <c r="Q2854" s="29">
        <v>0</v>
      </c>
      <c r="R2854" s="28">
        <v>286311.8</v>
      </c>
      <c r="S2854" s="28">
        <v>0</v>
      </c>
      <c r="T2854" s="28">
        <v>286311</v>
      </c>
      <c r="U2854" s="28">
        <v>0</v>
      </c>
      <c r="V2854" s="29">
        <v>1</v>
      </c>
      <c r="W2854" s="29">
        <v>0</v>
      </c>
      <c r="X2854" s="32">
        <f t="shared" si="660"/>
        <v>1</v>
      </c>
      <c r="Y2854" s="33">
        <f t="shared" si="661"/>
        <v>3953</v>
      </c>
      <c r="Z2854" s="33">
        <f t="shared" si="662"/>
        <v>286311.8</v>
      </c>
      <c r="AA2854" s="33">
        <f t="shared" si="663"/>
        <v>286311</v>
      </c>
      <c r="AB2854" s="5">
        <v>1</v>
      </c>
      <c r="AC2854" s="6">
        <v>384415.75</v>
      </c>
      <c r="AD2854" s="32">
        <v>0</v>
      </c>
      <c r="AE2854" s="67">
        <f t="shared" si="664"/>
        <v>1</v>
      </c>
      <c r="AF2854" s="70">
        <f>IF(C2854=Sheet6!$E$3,Sheet6!$E$4,IF('January 2023'!C2854=Sheet6!$F$3,Sheet6!$F$4,IF('January 2023'!C2854=Sheet6!$G$3,Sheet6!$G$4,IF('January 2023'!C2854=Sheet6!$H$3,Sheet6!$H$4,IF('January 2023'!C2854=Sheet6!$I$3,Sheet6!$I$4,IF('January 2023'!C2854=Sheet6!$J$3,Sheet6!$J$4,IF('January 2023'!C2854=Sheet6!$K$3,Sheet6!$K$4,IF('January 2023'!C2854=Sheet6!$L$3,Sheet6!$L$4))))))))</f>
        <v>0.14409654505182889</v>
      </c>
      <c r="AG2854" s="74">
        <f t="shared" si="665"/>
        <v>1</v>
      </c>
      <c r="AH2854" s="71">
        <v>0.81910000000000005</v>
      </c>
      <c r="AI2854" s="72">
        <f t="shared" si="666"/>
        <v>1</v>
      </c>
      <c r="AJ2854" s="73">
        <f t="shared" si="667"/>
        <v>1</v>
      </c>
      <c r="AK2854" s="73">
        <v>0.51307323962548435</v>
      </c>
      <c r="AL2854" s="95">
        <f t="shared" si="668"/>
        <v>1</v>
      </c>
      <c r="AM2854" s="107">
        <v>0</v>
      </c>
      <c r="AN2854" s="98">
        <f t="shared" si="669"/>
        <v>0</v>
      </c>
      <c r="AO2854" s="99" t="e">
        <f>SUMIF([1]Sheet1!$AB:$AB,E2854,[1]Sheet1!$AA:$AA)</f>
        <v>#VALUE!</v>
      </c>
      <c r="AP2854" s="100">
        <f t="shared" si="670"/>
        <v>1</v>
      </c>
      <c r="AQ2854" s="97">
        <f t="shared" si="671"/>
        <v>0</v>
      </c>
      <c r="AR2854" s="100">
        <f t="shared" si="672"/>
        <v>0.99999720584341967</v>
      </c>
      <c r="AS2854" s="101">
        <f t="shared" si="673"/>
        <v>2.7941565803324409E-6</v>
      </c>
      <c r="AT2854" s="100">
        <v>0.14409654505182889</v>
      </c>
      <c r="AU2854" s="108">
        <f t="shared" si="674"/>
        <v>1</v>
      </c>
    </row>
    <row r="2855" spans="1:47" hidden="1">
      <c r="A2855" s="21">
        <v>44927</v>
      </c>
      <c r="B2855" s="22" t="s">
        <v>13</v>
      </c>
      <c r="C2855" s="22" t="s">
        <v>2644</v>
      </c>
      <c r="D2855" s="22" t="s">
        <v>3205</v>
      </c>
      <c r="E2855" s="22">
        <v>1002050356</v>
      </c>
      <c r="F2855" s="23" t="s">
        <v>15</v>
      </c>
      <c r="G2855" s="22">
        <v>1079564</v>
      </c>
      <c r="H2855" s="36" t="s">
        <v>16</v>
      </c>
      <c r="I2855" s="4" t="s">
        <v>3512</v>
      </c>
      <c r="J2855" s="4" t="s">
        <v>3512</v>
      </c>
      <c r="K2855" s="24">
        <v>3943</v>
      </c>
      <c r="L2855" s="25">
        <v>3943</v>
      </c>
      <c r="M2855" s="26">
        <v>1</v>
      </c>
      <c r="N2855" s="26">
        <v>1</v>
      </c>
      <c r="O2855" s="26">
        <v>0</v>
      </c>
      <c r="P2855" s="26">
        <v>3943</v>
      </c>
      <c r="Q2855" s="26">
        <v>0</v>
      </c>
      <c r="R2855" s="27">
        <v>285587.52</v>
      </c>
      <c r="S2855" s="27">
        <v>0</v>
      </c>
      <c r="T2855" s="28">
        <v>290768</v>
      </c>
      <c r="U2855" s="27">
        <v>0</v>
      </c>
      <c r="V2855" s="29">
        <v>1</v>
      </c>
      <c r="W2855" s="26">
        <v>0</v>
      </c>
      <c r="X2855" s="30">
        <f t="shared" si="660"/>
        <v>1</v>
      </c>
      <c r="Y2855" s="31">
        <f t="shared" si="661"/>
        <v>3943</v>
      </c>
      <c r="Z2855" s="31">
        <f t="shared" si="662"/>
        <v>285587.52</v>
      </c>
      <c r="AA2855" s="31">
        <f t="shared" si="663"/>
        <v>290768</v>
      </c>
      <c r="AB2855" s="5">
        <v>1</v>
      </c>
      <c r="AC2855" s="6">
        <v>203105.86</v>
      </c>
      <c r="AD2855" s="30">
        <v>0</v>
      </c>
      <c r="AE2855" s="67">
        <f t="shared" si="664"/>
        <v>1</v>
      </c>
      <c r="AF2855" s="70">
        <f>IF(C2855=Sheet6!$E$3,Sheet6!$E$4,IF('January 2023'!C2855=Sheet6!$F$3,Sheet6!$F$4,IF('January 2023'!C2855=Sheet6!$G$3,Sheet6!$G$4,IF('January 2023'!C2855=Sheet6!$H$3,Sheet6!$H$4,IF('January 2023'!C2855=Sheet6!$I$3,Sheet6!$I$4,IF('January 2023'!C2855=Sheet6!$J$3,Sheet6!$J$4,IF('January 2023'!C2855=Sheet6!$K$3,Sheet6!$K$4,IF('January 2023'!C2855=Sheet6!$L$3,Sheet6!$L$4))))))))</f>
        <v>0.14409654505182889</v>
      </c>
      <c r="AG2855" s="74">
        <f t="shared" si="665"/>
        <v>1</v>
      </c>
      <c r="AH2855" s="71">
        <v>0.81910000000000005</v>
      </c>
      <c r="AI2855" s="72">
        <f t="shared" si="666"/>
        <v>1</v>
      </c>
      <c r="AJ2855" s="73">
        <f t="shared" si="667"/>
        <v>1</v>
      </c>
      <c r="AK2855" s="73">
        <v>0.51307323962548435</v>
      </c>
      <c r="AL2855" s="95">
        <f t="shared" si="668"/>
        <v>1</v>
      </c>
      <c r="AM2855" s="107">
        <v>0</v>
      </c>
      <c r="AN2855" s="98">
        <f t="shared" si="669"/>
        <v>0</v>
      </c>
      <c r="AO2855" s="99" t="e">
        <f>SUMIF([1]Sheet1!$AB:$AB,E2855,[1]Sheet1!$AA:$AA)</f>
        <v>#VALUE!</v>
      </c>
      <c r="AP2855" s="100">
        <f t="shared" si="670"/>
        <v>1</v>
      </c>
      <c r="AQ2855" s="97">
        <f t="shared" si="671"/>
        <v>0</v>
      </c>
      <c r="AR2855" s="100">
        <f t="shared" si="672"/>
        <v>1.0181397282346232</v>
      </c>
      <c r="AS2855" s="101">
        <f t="shared" si="673"/>
        <v>-1.8139728234623176E-2</v>
      </c>
      <c r="AT2855" s="100">
        <v>0.14409654505182889</v>
      </c>
      <c r="AU2855" s="108">
        <f t="shared" si="674"/>
        <v>1</v>
      </c>
    </row>
    <row r="2856" spans="1:47" hidden="1">
      <c r="A2856" s="21">
        <v>44927</v>
      </c>
      <c r="B2856" s="22" t="s">
        <v>13</v>
      </c>
      <c r="C2856" s="22" t="s">
        <v>2644</v>
      </c>
      <c r="D2856" s="22" t="s">
        <v>3176</v>
      </c>
      <c r="E2856" s="22">
        <v>1002050252</v>
      </c>
      <c r="F2856" s="23" t="s">
        <v>15</v>
      </c>
      <c r="G2856" s="22">
        <v>1079564</v>
      </c>
      <c r="H2856" s="36" t="s">
        <v>16</v>
      </c>
      <c r="I2856" s="4" t="s">
        <v>3512</v>
      </c>
      <c r="J2856" s="4" t="s">
        <v>3512</v>
      </c>
      <c r="K2856" s="24">
        <v>3827</v>
      </c>
      <c r="L2856" s="25">
        <v>3827</v>
      </c>
      <c r="M2856" s="26">
        <v>1</v>
      </c>
      <c r="N2856" s="26">
        <v>1</v>
      </c>
      <c r="O2856" s="26">
        <v>0</v>
      </c>
      <c r="P2856" s="26">
        <v>3827</v>
      </c>
      <c r="Q2856" s="26">
        <v>0</v>
      </c>
      <c r="R2856" s="27">
        <v>277185.75</v>
      </c>
      <c r="S2856" s="27">
        <v>0</v>
      </c>
      <c r="T2856" s="28">
        <v>277185.75</v>
      </c>
      <c r="U2856" s="27">
        <v>0</v>
      </c>
      <c r="V2856" s="29">
        <v>1</v>
      </c>
      <c r="W2856" s="26">
        <v>0</v>
      </c>
      <c r="X2856" s="30">
        <f t="shared" si="660"/>
        <v>1</v>
      </c>
      <c r="Y2856" s="31">
        <f t="shared" si="661"/>
        <v>3827</v>
      </c>
      <c r="Z2856" s="31">
        <f t="shared" si="662"/>
        <v>277185.75</v>
      </c>
      <c r="AA2856" s="31">
        <f t="shared" si="663"/>
        <v>277185.75</v>
      </c>
      <c r="AB2856" s="5">
        <v>1</v>
      </c>
      <c r="AC2856" s="6">
        <v>234641.87</v>
      </c>
      <c r="AD2856" s="30">
        <v>0</v>
      </c>
      <c r="AE2856" s="67">
        <f t="shared" si="664"/>
        <v>1</v>
      </c>
      <c r="AF2856" s="70">
        <f>IF(C2856=Sheet6!$E$3,Sheet6!$E$4,IF('January 2023'!C2856=Sheet6!$F$3,Sheet6!$F$4,IF('January 2023'!C2856=Sheet6!$G$3,Sheet6!$G$4,IF('January 2023'!C2856=Sheet6!$H$3,Sheet6!$H$4,IF('January 2023'!C2856=Sheet6!$I$3,Sheet6!$I$4,IF('January 2023'!C2856=Sheet6!$J$3,Sheet6!$J$4,IF('January 2023'!C2856=Sheet6!$K$3,Sheet6!$K$4,IF('January 2023'!C2856=Sheet6!$L$3,Sheet6!$L$4))))))))</f>
        <v>0.14409654505182889</v>
      </c>
      <c r="AG2856" s="74">
        <f t="shared" si="665"/>
        <v>1</v>
      </c>
      <c r="AH2856" s="71">
        <v>0.81910000000000005</v>
      </c>
      <c r="AI2856" s="72">
        <f t="shared" si="666"/>
        <v>1</v>
      </c>
      <c r="AJ2856" s="73">
        <f t="shared" si="667"/>
        <v>1</v>
      </c>
      <c r="AK2856" s="73">
        <v>0.51307323962548435</v>
      </c>
      <c r="AL2856" s="95">
        <f t="shared" si="668"/>
        <v>1</v>
      </c>
      <c r="AM2856" s="107">
        <v>0</v>
      </c>
      <c r="AN2856" s="98">
        <f t="shared" si="669"/>
        <v>0</v>
      </c>
      <c r="AO2856" s="99" t="e">
        <f>SUMIF([1]Sheet1!$AB:$AB,E2856,[1]Sheet1!$AA:$AA)</f>
        <v>#VALUE!</v>
      </c>
      <c r="AP2856" s="100">
        <f t="shared" si="670"/>
        <v>1</v>
      </c>
      <c r="AQ2856" s="97">
        <f t="shared" si="671"/>
        <v>0</v>
      </c>
      <c r="AR2856" s="100">
        <f t="shared" si="672"/>
        <v>1</v>
      </c>
      <c r="AS2856" s="101">
        <f t="shared" si="673"/>
        <v>0</v>
      </c>
      <c r="AT2856" s="100">
        <v>0.14409654505182889</v>
      </c>
      <c r="AU2856" s="108">
        <f t="shared" si="674"/>
        <v>1</v>
      </c>
    </row>
    <row r="2857" spans="1:47" hidden="1">
      <c r="A2857" s="21">
        <v>44927</v>
      </c>
      <c r="B2857" s="23" t="s">
        <v>13</v>
      </c>
      <c r="C2857" s="23" t="s">
        <v>2644</v>
      </c>
      <c r="D2857" s="23" t="s">
        <v>3114</v>
      </c>
      <c r="E2857" s="23">
        <v>1002050266</v>
      </c>
      <c r="F2857" s="23" t="s">
        <v>15</v>
      </c>
      <c r="G2857" s="23">
        <v>1079564</v>
      </c>
      <c r="H2857" s="37" t="s">
        <v>16</v>
      </c>
      <c r="I2857" s="4" t="s">
        <v>3512</v>
      </c>
      <c r="J2857" s="4" t="s">
        <v>3512</v>
      </c>
      <c r="K2857" s="24">
        <v>3674</v>
      </c>
      <c r="L2857" s="24">
        <v>3674</v>
      </c>
      <c r="M2857" s="29">
        <v>1</v>
      </c>
      <c r="N2857" s="29">
        <v>1</v>
      </c>
      <c r="O2857" s="29">
        <v>0</v>
      </c>
      <c r="P2857" s="29">
        <v>3674</v>
      </c>
      <c r="Q2857" s="29">
        <v>0</v>
      </c>
      <c r="R2857" s="28">
        <v>266104.11</v>
      </c>
      <c r="S2857" s="28">
        <v>0</v>
      </c>
      <c r="T2857" s="28">
        <v>266104.11</v>
      </c>
      <c r="U2857" s="28">
        <v>0</v>
      </c>
      <c r="V2857" s="29">
        <v>1</v>
      </c>
      <c r="W2857" s="29">
        <v>0</v>
      </c>
      <c r="X2857" s="32">
        <f t="shared" si="660"/>
        <v>1</v>
      </c>
      <c r="Y2857" s="33">
        <f t="shared" si="661"/>
        <v>3674</v>
      </c>
      <c r="Z2857" s="33">
        <f t="shared" si="662"/>
        <v>266104.11</v>
      </c>
      <c r="AA2857" s="33">
        <f t="shared" si="663"/>
        <v>266104.11</v>
      </c>
      <c r="AB2857" s="5">
        <v>1</v>
      </c>
      <c r="AC2857" s="6">
        <v>471319.35</v>
      </c>
      <c r="AD2857" s="32">
        <v>0</v>
      </c>
      <c r="AE2857" s="67">
        <f t="shared" si="664"/>
        <v>1</v>
      </c>
      <c r="AF2857" s="70">
        <f>IF(C2857=Sheet6!$E$3,Sheet6!$E$4,IF('January 2023'!C2857=Sheet6!$F$3,Sheet6!$F$4,IF('January 2023'!C2857=Sheet6!$G$3,Sheet6!$G$4,IF('January 2023'!C2857=Sheet6!$H$3,Sheet6!$H$4,IF('January 2023'!C2857=Sheet6!$I$3,Sheet6!$I$4,IF('January 2023'!C2857=Sheet6!$J$3,Sheet6!$J$4,IF('January 2023'!C2857=Sheet6!$K$3,Sheet6!$K$4,IF('January 2023'!C2857=Sheet6!$L$3,Sheet6!$L$4))))))))</f>
        <v>0.14409654505182889</v>
      </c>
      <c r="AG2857" s="74">
        <f t="shared" si="665"/>
        <v>1</v>
      </c>
      <c r="AH2857" s="71">
        <v>0.81910000000000005</v>
      </c>
      <c r="AI2857" s="72">
        <f t="shared" si="666"/>
        <v>1</v>
      </c>
      <c r="AJ2857" s="73">
        <f t="shared" si="667"/>
        <v>1</v>
      </c>
      <c r="AK2857" s="73">
        <v>0.51307323962548435</v>
      </c>
      <c r="AL2857" s="95">
        <f t="shared" si="668"/>
        <v>1</v>
      </c>
      <c r="AM2857" s="107">
        <v>0</v>
      </c>
      <c r="AN2857" s="98">
        <f t="shared" si="669"/>
        <v>0</v>
      </c>
      <c r="AO2857" s="99" t="e">
        <f>SUMIF([1]Sheet1!$AB:$AB,E2857,[1]Sheet1!$AA:$AA)</f>
        <v>#VALUE!</v>
      </c>
      <c r="AP2857" s="100">
        <f t="shared" si="670"/>
        <v>1</v>
      </c>
      <c r="AQ2857" s="97">
        <f t="shared" si="671"/>
        <v>0</v>
      </c>
      <c r="AR2857" s="100">
        <f t="shared" si="672"/>
        <v>1</v>
      </c>
      <c r="AS2857" s="101">
        <f t="shared" si="673"/>
        <v>0</v>
      </c>
      <c r="AT2857" s="100">
        <v>0.14409654505182889</v>
      </c>
      <c r="AU2857" s="108">
        <f t="shared" si="674"/>
        <v>1</v>
      </c>
    </row>
    <row r="2858" spans="1:47" hidden="1">
      <c r="A2858" s="21">
        <v>44927</v>
      </c>
      <c r="B2858" s="22" t="s">
        <v>13</v>
      </c>
      <c r="C2858" s="22" t="s">
        <v>2644</v>
      </c>
      <c r="D2858" s="22" t="s">
        <v>3255</v>
      </c>
      <c r="E2858" s="22">
        <v>1002050222</v>
      </c>
      <c r="F2858" s="23" t="s">
        <v>15</v>
      </c>
      <c r="G2858" s="22">
        <v>1070945</v>
      </c>
      <c r="H2858" s="36" t="s">
        <v>16</v>
      </c>
      <c r="I2858" s="4" t="s">
        <v>3512</v>
      </c>
      <c r="J2858" s="4" t="s">
        <v>3512</v>
      </c>
      <c r="K2858" s="24">
        <v>3663</v>
      </c>
      <c r="L2858" s="25">
        <v>3663</v>
      </c>
      <c r="M2858" s="26">
        <v>1</v>
      </c>
      <c r="N2858" s="26">
        <v>1</v>
      </c>
      <c r="O2858" s="26">
        <v>0</v>
      </c>
      <c r="P2858" s="26">
        <v>3663</v>
      </c>
      <c r="Q2858" s="26">
        <v>0</v>
      </c>
      <c r="R2858" s="27">
        <v>265307.40000000002</v>
      </c>
      <c r="S2858" s="27">
        <v>0</v>
      </c>
      <c r="T2858" s="28">
        <v>265307.40000000002</v>
      </c>
      <c r="U2858" s="27">
        <v>0</v>
      </c>
      <c r="V2858" s="29">
        <v>1</v>
      </c>
      <c r="W2858" s="26">
        <v>0</v>
      </c>
      <c r="X2858" s="30">
        <f t="shared" si="660"/>
        <v>1</v>
      </c>
      <c r="Y2858" s="31">
        <f t="shared" si="661"/>
        <v>3663</v>
      </c>
      <c r="Z2858" s="31">
        <f t="shared" si="662"/>
        <v>265307.40000000002</v>
      </c>
      <c r="AA2858" s="31">
        <f t="shared" si="663"/>
        <v>265307.40000000002</v>
      </c>
      <c r="AB2858" s="5">
        <v>1</v>
      </c>
      <c r="AC2858" s="6">
        <v>269873.39</v>
      </c>
      <c r="AD2858" s="30">
        <v>0</v>
      </c>
      <c r="AE2858" s="67">
        <f t="shared" si="664"/>
        <v>1</v>
      </c>
      <c r="AF2858" s="70">
        <f>IF(C2858=Sheet6!$E$3,Sheet6!$E$4,IF('January 2023'!C2858=Sheet6!$F$3,Sheet6!$F$4,IF('January 2023'!C2858=Sheet6!$G$3,Sheet6!$G$4,IF('January 2023'!C2858=Sheet6!$H$3,Sheet6!$H$4,IF('January 2023'!C2858=Sheet6!$I$3,Sheet6!$I$4,IF('January 2023'!C2858=Sheet6!$J$3,Sheet6!$J$4,IF('January 2023'!C2858=Sheet6!$K$3,Sheet6!$K$4,IF('January 2023'!C2858=Sheet6!$L$3,Sheet6!$L$4))))))))</f>
        <v>0.14409654505182889</v>
      </c>
      <c r="AG2858" s="74">
        <f t="shared" si="665"/>
        <v>1</v>
      </c>
      <c r="AH2858" s="71">
        <v>0.81910000000000005</v>
      </c>
      <c r="AI2858" s="72">
        <f t="shared" si="666"/>
        <v>1</v>
      </c>
      <c r="AJ2858" s="73">
        <f t="shared" si="667"/>
        <v>1</v>
      </c>
      <c r="AK2858" s="73">
        <v>0.51307323962548435</v>
      </c>
      <c r="AL2858" s="95">
        <f t="shared" si="668"/>
        <v>1</v>
      </c>
      <c r="AM2858" s="107">
        <v>0</v>
      </c>
      <c r="AN2858" s="98">
        <f t="shared" si="669"/>
        <v>0</v>
      </c>
      <c r="AO2858" s="99" t="e">
        <f>SUMIF([1]Sheet1!$AB:$AB,E2858,[1]Sheet1!$AA:$AA)</f>
        <v>#VALUE!</v>
      </c>
      <c r="AP2858" s="100">
        <f t="shared" si="670"/>
        <v>1</v>
      </c>
      <c r="AQ2858" s="97">
        <f t="shared" si="671"/>
        <v>0</v>
      </c>
      <c r="AR2858" s="100">
        <f t="shared" si="672"/>
        <v>1</v>
      </c>
      <c r="AS2858" s="101">
        <f t="shared" si="673"/>
        <v>0</v>
      </c>
      <c r="AT2858" s="100">
        <v>0.14409654505182889</v>
      </c>
      <c r="AU2858" s="108">
        <f t="shared" si="674"/>
        <v>1</v>
      </c>
    </row>
    <row r="2859" spans="1:47" hidden="1">
      <c r="A2859" s="21">
        <v>44927</v>
      </c>
      <c r="B2859" s="23" t="s">
        <v>13</v>
      </c>
      <c r="C2859" s="23" t="s">
        <v>2644</v>
      </c>
      <c r="D2859" s="23" t="s">
        <v>3182</v>
      </c>
      <c r="E2859" s="23">
        <v>1002184429</v>
      </c>
      <c r="F2859" s="23" t="s">
        <v>15</v>
      </c>
      <c r="G2859" s="23">
        <v>1079572</v>
      </c>
      <c r="H2859" s="37" t="s">
        <v>16</v>
      </c>
      <c r="I2859" s="4" t="s">
        <v>3512</v>
      </c>
      <c r="J2859" s="4" t="s">
        <v>3512</v>
      </c>
      <c r="K2859" s="24">
        <v>3566</v>
      </c>
      <c r="L2859" s="24">
        <v>3566</v>
      </c>
      <c r="M2859" s="29">
        <v>1</v>
      </c>
      <c r="N2859" s="29">
        <v>1</v>
      </c>
      <c r="O2859" s="29">
        <v>0</v>
      </c>
      <c r="P2859" s="29">
        <v>3566</v>
      </c>
      <c r="Q2859" s="29">
        <v>0</v>
      </c>
      <c r="R2859" s="28">
        <v>258281.79</v>
      </c>
      <c r="S2859" s="28">
        <v>0</v>
      </c>
      <c r="T2859" s="28">
        <v>258281.79</v>
      </c>
      <c r="U2859" s="28">
        <v>0</v>
      </c>
      <c r="V2859" s="29">
        <v>1</v>
      </c>
      <c r="W2859" s="29">
        <v>0</v>
      </c>
      <c r="X2859" s="32">
        <f t="shared" si="660"/>
        <v>1</v>
      </c>
      <c r="Y2859" s="33">
        <f t="shared" si="661"/>
        <v>3566</v>
      </c>
      <c r="Z2859" s="33">
        <f t="shared" si="662"/>
        <v>258281.79</v>
      </c>
      <c r="AA2859" s="33">
        <f t="shared" si="663"/>
        <v>258281.79</v>
      </c>
      <c r="AB2859" s="5">
        <v>1</v>
      </c>
      <c r="AC2859" s="6">
        <v>291716.92</v>
      </c>
      <c r="AD2859" s="32">
        <v>0</v>
      </c>
      <c r="AE2859" s="67">
        <f t="shared" si="664"/>
        <v>1</v>
      </c>
      <c r="AF2859" s="70">
        <f>IF(C2859=Sheet6!$E$3,Sheet6!$E$4,IF('January 2023'!C2859=Sheet6!$F$3,Sheet6!$F$4,IF('January 2023'!C2859=Sheet6!$G$3,Sheet6!$G$4,IF('January 2023'!C2859=Sheet6!$H$3,Sheet6!$H$4,IF('January 2023'!C2859=Sheet6!$I$3,Sheet6!$I$4,IF('January 2023'!C2859=Sheet6!$J$3,Sheet6!$J$4,IF('January 2023'!C2859=Sheet6!$K$3,Sheet6!$K$4,IF('January 2023'!C2859=Sheet6!$L$3,Sheet6!$L$4))))))))</f>
        <v>0.14409654505182889</v>
      </c>
      <c r="AG2859" s="74">
        <f t="shared" si="665"/>
        <v>1</v>
      </c>
      <c r="AH2859" s="71">
        <v>0.81910000000000005</v>
      </c>
      <c r="AI2859" s="72">
        <f t="shared" si="666"/>
        <v>1</v>
      </c>
      <c r="AJ2859" s="73">
        <f t="shared" si="667"/>
        <v>1</v>
      </c>
      <c r="AK2859" s="73">
        <v>0.51307323962548435</v>
      </c>
      <c r="AL2859" s="95">
        <f t="shared" si="668"/>
        <v>1</v>
      </c>
      <c r="AM2859" s="107">
        <v>0</v>
      </c>
      <c r="AN2859" s="98">
        <f t="shared" si="669"/>
        <v>0</v>
      </c>
      <c r="AO2859" s="99" t="e">
        <f>SUMIF([1]Sheet1!$AB:$AB,E2859,[1]Sheet1!$AA:$AA)</f>
        <v>#VALUE!</v>
      </c>
      <c r="AP2859" s="100">
        <f t="shared" si="670"/>
        <v>1</v>
      </c>
      <c r="AQ2859" s="97">
        <f t="shared" si="671"/>
        <v>0</v>
      </c>
      <c r="AR2859" s="100">
        <f t="shared" si="672"/>
        <v>1</v>
      </c>
      <c r="AS2859" s="101">
        <f t="shared" si="673"/>
        <v>0</v>
      </c>
      <c r="AT2859" s="100">
        <v>0.14409654505182889</v>
      </c>
      <c r="AU2859" s="108">
        <f t="shared" si="674"/>
        <v>1</v>
      </c>
    </row>
    <row r="2860" spans="1:47" hidden="1">
      <c r="A2860" s="21">
        <v>44927</v>
      </c>
      <c r="B2860" s="23" t="s">
        <v>13</v>
      </c>
      <c r="C2860" s="23" t="s">
        <v>2644</v>
      </c>
      <c r="D2860" s="23" t="s">
        <v>3233</v>
      </c>
      <c r="E2860" s="23">
        <v>1002050228</v>
      </c>
      <c r="F2860" s="23" t="s">
        <v>15</v>
      </c>
      <c r="G2860" s="23">
        <v>1070725</v>
      </c>
      <c r="H2860" s="37" t="s">
        <v>16</v>
      </c>
      <c r="I2860" s="4" t="s">
        <v>3512</v>
      </c>
      <c r="J2860" s="4" t="s">
        <v>3512</v>
      </c>
      <c r="K2860" s="24">
        <v>3429</v>
      </c>
      <c r="L2860" s="24">
        <v>3429</v>
      </c>
      <c r="M2860" s="29">
        <v>1</v>
      </c>
      <c r="N2860" s="29">
        <v>1</v>
      </c>
      <c r="O2860" s="29">
        <v>0</v>
      </c>
      <c r="P2860" s="29">
        <v>3429</v>
      </c>
      <c r="Q2860" s="29">
        <v>0</v>
      </c>
      <c r="R2860" s="28">
        <v>248359.00999999998</v>
      </c>
      <c r="S2860" s="28">
        <v>0</v>
      </c>
      <c r="T2860" s="28">
        <v>248359.01</v>
      </c>
      <c r="U2860" s="28">
        <v>0</v>
      </c>
      <c r="V2860" s="29">
        <v>1</v>
      </c>
      <c r="W2860" s="29">
        <v>0</v>
      </c>
      <c r="X2860" s="32">
        <f t="shared" si="660"/>
        <v>1</v>
      </c>
      <c r="Y2860" s="33">
        <f t="shared" si="661"/>
        <v>3429</v>
      </c>
      <c r="Z2860" s="33">
        <f t="shared" si="662"/>
        <v>248359.00999999998</v>
      </c>
      <c r="AA2860" s="33">
        <f t="shared" si="663"/>
        <v>248359.01</v>
      </c>
      <c r="AB2860" s="5">
        <v>1</v>
      </c>
      <c r="AC2860" s="6">
        <v>212954.92</v>
      </c>
      <c r="AD2860" s="32">
        <v>0</v>
      </c>
      <c r="AE2860" s="67">
        <f t="shared" si="664"/>
        <v>1</v>
      </c>
      <c r="AF2860" s="70">
        <f>IF(C2860=Sheet6!$E$3,Sheet6!$E$4,IF('January 2023'!C2860=Sheet6!$F$3,Sheet6!$F$4,IF('January 2023'!C2860=Sheet6!$G$3,Sheet6!$G$4,IF('January 2023'!C2860=Sheet6!$H$3,Sheet6!$H$4,IF('January 2023'!C2860=Sheet6!$I$3,Sheet6!$I$4,IF('January 2023'!C2860=Sheet6!$J$3,Sheet6!$J$4,IF('January 2023'!C2860=Sheet6!$K$3,Sheet6!$K$4,IF('January 2023'!C2860=Sheet6!$L$3,Sheet6!$L$4))))))))</f>
        <v>0.14409654505182889</v>
      </c>
      <c r="AG2860" s="74">
        <f t="shared" si="665"/>
        <v>1</v>
      </c>
      <c r="AH2860" s="71">
        <v>0.81910000000000005</v>
      </c>
      <c r="AI2860" s="72">
        <f t="shared" si="666"/>
        <v>1</v>
      </c>
      <c r="AJ2860" s="73">
        <f t="shared" si="667"/>
        <v>1</v>
      </c>
      <c r="AK2860" s="73">
        <v>0.51307323962548435</v>
      </c>
      <c r="AL2860" s="95">
        <f t="shared" si="668"/>
        <v>1</v>
      </c>
      <c r="AM2860" s="107">
        <v>0</v>
      </c>
      <c r="AN2860" s="98">
        <f t="shared" si="669"/>
        <v>0</v>
      </c>
      <c r="AO2860" s="99" t="e">
        <f>SUMIF([1]Sheet1!$AB:$AB,E2860,[1]Sheet1!$AA:$AA)</f>
        <v>#VALUE!</v>
      </c>
      <c r="AP2860" s="100">
        <f t="shared" si="670"/>
        <v>1</v>
      </c>
      <c r="AQ2860" s="97">
        <f t="shared" si="671"/>
        <v>0</v>
      </c>
      <c r="AR2860" s="100">
        <f t="shared" si="672"/>
        <v>1.0000000000000002</v>
      </c>
      <c r="AS2860" s="101">
        <f t="shared" si="673"/>
        <v>0</v>
      </c>
      <c r="AT2860" s="100">
        <v>0.14409654505182889</v>
      </c>
      <c r="AU2860" s="108">
        <f t="shared" si="674"/>
        <v>1</v>
      </c>
    </row>
    <row r="2861" spans="1:47" hidden="1">
      <c r="A2861" s="21">
        <v>44927</v>
      </c>
      <c r="B2861" s="23" t="s">
        <v>13</v>
      </c>
      <c r="C2861" s="23" t="s">
        <v>2644</v>
      </c>
      <c r="D2861" s="23" t="s">
        <v>3240</v>
      </c>
      <c r="E2861" s="23">
        <v>1002050299</v>
      </c>
      <c r="F2861" s="23" t="s">
        <v>15</v>
      </c>
      <c r="G2861" s="23">
        <v>1070774</v>
      </c>
      <c r="H2861" s="37" t="s">
        <v>16</v>
      </c>
      <c r="I2861" s="4" t="s">
        <v>3512</v>
      </c>
      <c r="J2861" s="4" t="s">
        <v>3512</v>
      </c>
      <c r="K2861" s="24">
        <v>3410</v>
      </c>
      <c r="L2861" s="24">
        <v>3410</v>
      </c>
      <c r="M2861" s="29">
        <v>1</v>
      </c>
      <c r="N2861" s="29">
        <v>1</v>
      </c>
      <c r="O2861" s="29">
        <v>0</v>
      </c>
      <c r="P2861" s="29">
        <v>3410</v>
      </c>
      <c r="Q2861" s="29">
        <v>0</v>
      </c>
      <c r="R2861" s="28">
        <v>246982.86</v>
      </c>
      <c r="S2861" s="28">
        <v>0</v>
      </c>
      <c r="T2861" s="28">
        <v>246982.86</v>
      </c>
      <c r="U2861" s="28">
        <v>0</v>
      </c>
      <c r="V2861" s="29">
        <v>1</v>
      </c>
      <c r="W2861" s="29">
        <v>0</v>
      </c>
      <c r="X2861" s="32">
        <f t="shared" si="660"/>
        <v>1</v>
      </c>
      <c r="Y2861" s="33">
        <f t="shared" si="661"/>
        <v>3410</v>
      </c>
      <c r="Z2861" s="33">
        <f t="shared" si="662"/>
        <v>246982.86</v>
      </c>
      <c r="AA2861" s="33">
        <f t="shared" si="663"/>
        <v>246982.86</v>
      </c>
      <c r="AB2861" s="5">
        <v>1</v>
      </c>
      <c r="AC2861" s="6">
        <v>195104.29</v>
      </c>
      <c r="AD2861" s="32">
        <v>0</v>
      </c>
      <c r="AE2861" s="67">
        <f t="shared" si="664"/>
        <v>1</v>
      </c>
      <c r="AF2861" s="70">
        <f>IF(C2861=Sheet6!$E$3,Sheet6!$E$4,IF('January 2023'!C2861=Sheet6!$F$3,Sheet6!$F$4,IF('January 2023'!C2861=Sheet6!$G$3,Sheet6!$G$4,IF('January 2023'!C2861=Sheet6!$H$3,Sheet6!$H$4,IF('January 2023'!C2861=Sheet6!$I$3,Sheet6!$I$4,IF('January 2023'!C2861=Sheet6!$J$3,Sheet6!$J$4,IF('January 2023'!C2861=Sheet6!$K$3,Sheet6!$K$4,IF('January 2023'!C2861=Sheet6!$L$3,Sheet6!$L$4))))))))</f>
        <v>0.14409654505182889</v>
      </c>
      <c r="AG2861" s="74">
        <f t="shared" si="665"/>
        <v>1</v>
      </c>
      <c r="AH2861" s="71">
        <v>0.81910000000000005</v>
      </c>
      <c r="AI2861" s="72">
        <f t="shared" si="666"/>
        <v>1</v>
      </c>
      <c r="AJ2861" s="73">
        <f t="shared" si="667"/>
        <v>1</v>
      </c>
      <c r="AK2861" s="73">
        <v>0.51307323962548435</v>
      </c>
      <c r="AL2861" s="95">
        <f t="shared" si="668"/>
        <v>1</v>
      </c>
      <c r="AM2861" s="107">
        <v>0</v>
      </c>
      <c r="AN2861" s="98">
        <f t="shared" si="669"/>
        <v>0</v>
      </c>
      <c r="AO2861" s="99" t="e">
        <f>SUMIF([1]Sheet1!$AB:$AB,E2861,[1]Sheet1!$AA:$AA)</f>
        <v>#VALUE!</v>
      </c>
      <c r="AP2861" s="100">
        <f t="shared" si="670"/>
        <v>1</v>
      </c>
      <c r="AQ2861" s="97">
        <f t="shared" si="671"/>
        <v>0</v>
      </c>
      <c r="AR2861" s="100">
        <f t="shared" si="672"/>
        <v>1</v>
      </c>
      <c r="AS2861" s="101">
        <f t="shared" si="673"/>
        <v>0</v>
      </c>
      <c r="AT2861" s="100">
        <v>0.14409654505182889</v>
      </c>
      <c r="AU2861" s="108">
        <f t="shared" si="674"/>
        <v>1</v>
      </c>
    </row>
    <row r="2862" spans="1:47" hidden="1">
      <c r="A2862" s="21">
        <v>44927</v>
      </c>
      <c r="B2862" s="22" t="s">
        <v>13</v>
      </c>
      <c r="C2862" s="22" t="s">
        <v>2644</v>
      </c>
      <c r="D2862" s="22" t="s">
        <v>3220</v>
      </c>
      <c r="E2862" s="22">
        <v>1002050383</v>
      </c>
      <c r="F2862" s="23" t="s">
        <v>15</v>
      </c>
      <c r="G2862" s="22">
        <v>1079564</v>
      </c>
      <c r="H2862" s="36" t="s">
        <v>16</v>
      </c>
      <c r="I2862" s="4" t="s">
        <v>3512</v>
      </c>
      <c r="J2862" s="4" t="s">
        <v>3512</v>
      </c>
      <c r="K2862" s="24">
        <v>3267</v>
      </c>
      <c r="L2862" s="25">
        <v>3267</v>
      </c>
      <c r="M2862" s="26">
        <v>1</v>
      </c>
      <c r="N2862" s="26">
        <v>1</v>
      </c>
      <c r="O2862" s="26">
        <v>0</v>
      </c>
      <c r="P2862" s="26">
        <v>3267</v>
      </c>
      <c r="Q2862" s="26">
        <v>0</v>
      </c>
      <c r="R2862" s="27">
        <v>236625.50999999998</v>
      </c>
      <c r="S2862" s="27">
        <v>0</v>
      </c>
      <c r="T2862" s="28">
        <v>236540</v>
      </c>
      <c r="U2862" s="27">
        <v>0</v>
      </c>
      <c r="V2862" s="29">
        <v>1</v>
      </c>
      <c r="W2862" s="26">
        <v>0</v>
      </c>
      <c r="X2862" s="30">
        <f t="shared" si="660"/>
        <v>1</v>
      </c>
      <c r="Y2862" s="31">
        <f t="shared" si="661"/>
        <v>3267</v>
      </c>
      <c r="Z2862" s="31">
        <f t="shared" si="662"/>
        <v>236625.50999999998</v>
      </c>
      <c r="AA2862" s="31">
        <f t="shared" si="663"/>
        <v>236540</v>
      </c>
      <c r="AB2862" s="5">
        <v>1</v>
      </c>
      <c r="AC2862" s="6">
        <v>210214.37</v>
      </c>
      <c r="AD2862" s="30">
        <v>0</v>
      </c>
      <c r="AE2862" s="67">
        <f t="shared" si="664"/>
        <v>1</v>
      </c>
      <c r="AF2862" s="70">
        <f>IF(C2862=Sheet6!$E$3,Sheet6!$E$4,IF('January 2023'!C2862=Sheet6!$F$3,Sheet6!$F$4,IF('January 2023'!C2862=Sheet6!$G$3,Sheet6!$G$4,IF('January 2023'!C2862=Sheet6!$H$3,Sheet6!$H$4,IF('January 2023'!C2862=Sheet6!$I$3,Sheet6!$I$4,IF('January 2023'!C2862=Sheet6!$J$3,Sheet6!$J$4,IF('January 2023'!C2862=Sheet6!$K$3,Sheet6!$K$4,IF('January 2023'!C2862=Sheet6!$L$3,Sheet6!$L$4))))))))</f>
        <v>0.14409654505182889</v>
      </c>
      <c r="AG2862" s="74">
        <f t="shared" si="665"/>
        <v>1</v>
      </c>
      <c r="AH2862" s="71">
        <v>0.81910000000000005</v>
      </c>
      <c r="AI2862" s="72">
        <f t="shared" si="666"/>
        <v>1</v>
      </c>
      <c r="AJ2862" s="73">
        <f t="shared" si="667"/>
        <v>1</v>
      </c>
      <c r="AK2862" s="73">
        <v>0.51307323962548435</v>
      </c>
      <c r="AL2862" s="95">
        <f t="shared" si="668"/>
        <v>1</v>
      </c>
      <c r="AM2862" s="107">
        <v>0</v>
      </c>
      <c r="AN2862" s="98">
        <f t="shared" si="669"/>
        <v>0</v>
      </c>
      <c r="AO2862" s="99" t="e">
        <f>SUMIF([1]Sheet1!$AB:$AB,E2862,[1]Sheet1!$AA:$AA)</f>
        <v>#VALUE!</v>
      </c>
      <c r="AP2862" s="100">
        <f t="shared" si="670"/>
        <v>1</v>
      </c>
      <c r="AQ2862" s="97">
        <f t="shared" si="671"/>
        <v>0</v>
      </c>
      <c r="AR2862" s="100">
        <f t="shared" si="672"/>
        <v>0.99963862729762321</v>
      </c>
      <c r="AS2862" s="101">
        <f t="shared" si="673"/>
        <v>3.6137270237679431E-4</v>
      </c>
      <c r="AT2862" s="100">
        <v>0.14409654505182889</v>
      </c>
      <c r="AU2862" s="108">
        <f t="shared" si="674"/>
        <v>1</v>
      </c>
    </row>
    <row r="2863" spans="1:47" hidden="1">
      <c r="A2863" s="21">
        <v>44927</v>
      </c>
      <c r="B2863" s="23" t="s">
        <v>13</v>
      </c>
      <c r="C2863" s="23" t="s">
        <v>2644</v>
      </c>
      <c r="D2863" s="23" t="s">
        <v>3236</v>
      </c>
      <c r="E2863" s="23">
        <v>1002050035</v>
      </c>
      <c r="F2863" s="23" t="s">
        <v>15</v>
      </c>
      <c r="G2863" s="23">
        <v>1079564</v>
      </c>
      <c r="H2863" s="37" t="s">
        <v>16</v>
      </c>
      <c r="I2863" s="4" t="s">
        <v>3512</v>
      </c>
      <c r="J2863" s="4" t="s">
        <v>3512</v>
      </c>
      <c r="K2863" s="24">
        <v>3111</v>
      </c>
      <c r="L2863" s="24">
        <v>3111</v>
      </c>
      <c r="M2863" s="29">
        <v>1</v>
      </c>
      <c r="N2863" s="29">
        <v>1</v>
      </c>
      <c r="O2863" s="29">
        <v>0</v>
      </c>
      <c r="P2863" s="29">
        <v>3111</v>
      </c>
      <c r="Q2863" s="29">
        <v>0</v>
      </c>
      <c r="R2863" s="28">
        <v>225326.59</v>
      </c>
      <c r="S2863" s="28">
        <v>0</v>
      </c>
      <c r="T2863" s="28">
        <v>225326.59</v>
      </c>
      <c r="U2863" s="28">
        <v>0</v>
      </c>
      <c r="V2863" s="29">
        <v>1</v>
      </c>
      <c r="W2863" s="29">
        <v>0</v>
      </c>
      <c r="X2863" s="32">
        <f t="shared" si="660"/>
        <v>1</v>
      </c>
      <c r="Y2863" s="33">
        <f t="shared" si="661"/>
        <v>3111</v>
      </c>
      <c r="Z2863" s="33">
        <f t="shared" si="662"/>
        <v>225326.59</v>
      </c>
      <c r="AA2863" s="33">
        <f t="shared" si="663"/>
        <v>225326.59</v>
      </c>
      <c r="AB2863" s="5">
        <v>1</v>
      </c>
      <c r="AC2863" s="6">
        <v>121744.45</v>
      </c>
      <c r="AD2863" s="32">
        <v>0</v>
      </c>
      <c r="AE2863" s="67">
        <f t="shared" si="664"/>
        <v>1</v>
      </c>
      <c r="AF2863" s="70">
        <f>IF(C2863=Sheet6!$E$3,Sheet6!$E$4,IF('January 2023'!C2863=Sheet6!$F$3,Sheet6!$F$4,IF('January 2023'!C2863=Sheet6!$G$3,Sheet6!$G$4,IF('January 2023'!C2863=Sheet6!$H$3,Sheet6!$H$4,IF('January 2023'!C2863=Sheet6!$I$3,Sheet6!$I$4,IF('January 2023'!C2863=Sheet6!$J$3,Sheet6!$J$4,IF('January 2023'!C2863=Sheet6!$K$3,Sheet6!$K$4,IF('January 2023'!C2863=Sheet6!$L$3,Sheet6!$L$4))))))))</f>
        <v>0.14409654505182889</v>
      </c>
      <c r="AG2863" s="74">
        <f t="shared" si="665"/>
        <v>1</v>
      </c>
      <c r="AH2863" s="71">
        <v>0.81910000000000005</v>
      </c>
      <c r="AI2863" s="72">
        <f t="shared" si="666"/>
        <v>1</v>
      </c>
      <c r="AJ2863" s="73">
        <f t="shared" si="667"/>
        <v>1</v>
      </c>
      <c r="AK2863" s="73">
        <v>0.51307323962548435</v>
      </c>
      <c r="AL2863" s="95">
        <f t="shared" si="668"/>
        <v>1</v>
      </c>
      <c r="AM2863" s="107">
        <v>0</v>
      </c>
      <c r="AN2863" s="98">
        <f t="shared" si="669"/>
        <v>0</v>
      </c>
      <c r="AO2863" s="99" t="e">
        <f>SUMIF([1]Sheet1!$AB:$AB,E2863,[1]Sheet1!$AA:$AA)</f>
        <v>#VALUE!</v>
      </c>
      <c r="AP2863" s="100">
        <f t="shared" si="670"/>
        <v>1</v>
      </c>
      <c r="AQ2863" s="97">
        <f t="shared" si="671"/>
        <v>0</v>
      </c>
      <c r="AR2863" s="100">
        <f t="shared" si="672"/>
        <v>1</v>
      </c>
      <c r="AS2863" s="101">
        <f t="shared" si="673"/>
        <v>0</v>
      </c>
      <c r="AT2863" s="100">
        <v>0.14409654505182889</v>
      </c>
      <c r="AU2863" s="108">
        <f t="shared" si="674"/>
        <v>1</v>
      </c>
    </row>
    <row r="2864" spans="1:47" hidden="1">
      <c r="A2864" s="21">
        <v>44927</v>
      </c>
      <c r="B2864" s="22" t="s">
        <v>13</v>
      </c>
      <c r="C2864" s="22" t="s">
        <v>2644</v>
      </c>
      <c r="D2864" s="22" t="s">
        <v>3243</v>
      </c>
      <c r="E2864" s="22">
        <v>1002050675</v>
      </c>
      <c r="F2864" s="23" t="s">
        <v>15</v>
      </c>
      <c r="G2864" s="22">
        <v>1079564</v>
      </c>
      <c r="H2864" s="36" t="s">
        <v>16</v>
      </c>
      <c r="I2864" s="4" t="s">
        <v>3512</v>
      </c>
      <c r="J2864" s="4" t="s">
        <v>3512</v>
      </c>
      <c r="K2864" s="24">
        <v>2819</v>
      </c>
      <c r="L2864" s="25">
        <v>2819</v>
      </c>
      <c r="M2864" s="26">
        <v>1</v>
      </c>
      <c r="N2864" s="26">
        <v>1</v>
      </c>
      <c r="O2864" s="26">
        <v>0</v>
      </c>
      <c r="P2864" s="26">
        <v>2819</v>
      </c>
      <c r="Q2864" s="26">
        <v>0</v>
      </c>
      <c r="R2864" s="27">
        <v>204177.33000000002</v>
      </c>
      <c r="S2864" s="27">
        <v>0</v>
      </c>
      <c r="T2864" s="28">
        <v>204177.33</v>
      </c>
      <c r="U2864" s="27">
        <v>0</v>
      </c>
      <c r="V2864" s="29">
        <v>1</v>
      </c>
      <c r="W2864" s="26">
        <v>0</v>
      </c>
      <c r="X2864" s="30">
        <f t="shared" si="660"/>
        <v>1</v>
      </c>
      <c r="Y2864" s="31">
        <f t="shared" si="661"/>
        <v>2819</v>
      </c>
      <c r="Z2864" s="31">
        <f t="shared" si="662"/>
        <v>204177.33000000002</v>
      </c>
      <c r="AA2864" s="31">
        <f t="shared" si="663"/>
        <v>204177.33</v>
      </c>
      <c r="AB2864" s="5">
        <v>1</v>
      </c>
      <c r="AC2864" s="6">
        <v>157993.76</v>
      </c>
      <c r="AD2864" s="30">
        <v>0</v>
      </c>
      <c r="AE2864" s="67">
        <f t="shared" si="664"/>
        <v>1</v>
      </c>
      <c r="AF2864" s="70">
        <f>IF(C2864=Sheet6!$E$3,Sheet6!$E$4,IF('January 2023'!C2864=Sheet6!$F$3,Sheet6!$F$4,IF('January 2023'!C2864=Sheet6!$G$3,Sheet6!$G$4,IF('January 2023'!C2864=Sheet6!$H$3,Sheet6!$H$4,IF('January 2023'!C2864=Sheet6!$I$3,Sheet6!$I$4,IF('January 2023'!C2864=Sheet6!$J$3,Sheet6!$J$4,IF('January 2023'!C2864=Sheet6!$K$3,Sheet6!$K$4,IF('January 2023'!C2864=Sheet6!$L$3,Sheet6!$L$4))))))))</f>
        <v>0.14409654505182889</v>
      </c>
      <c r="AG2864" s="74">
        <f t="shared" si="665"/>
        <v>1</v>
      </c>
      <c r="AH2864" s="71">
        <v>0.81910000000000005</v>
      </c>
      <c r="AI2864" s="72">
        <f t="shared" si="666"/>
        <v>1</v>
      </c>
      <c r="AJ2864" s="73">
        <f t="shared" si="667"/>
        <v>1</v>
      </c>
      <c r="AK2864" s="73">
        <v>0.51307323962548435</v>
      </c>
      <c r="AL2864" s="95">
        <f t="shared" si="668"/>
        <v>1</v>
      </c>
      <c r="AM2864" s="107">
        <v>0</v>
      </c>
      <c r="AN2864" s="98">
        <f t="shared" si="669"/>
        <v>0</v>
      </c>
      <c r="AO2864" s="99" t="e">
        <f>SUMIF([1]Sheet1!$AB:$AB,E2864,[1]Sheet1!$AA:$AA)</f>
        <v>#VALUE!</v>
      </c>
      <c r="AP2864" s="100">
        <f t="shared" si="670"/>
        <v>1</v>
      </c>
      <c r="AQ2864" s="97">
        <f t="shared" si="671"/>
        <v>0</v>
      </c>
      <c r="AR2864" s="100">
        <f t="shared" si="672"/>
        <v>0.99999999999999989</v>
      </c>
      <c r="AS2864" s="101">
        <f t="shared" si="673"/>
        <v>0</v>
      </c>
      <c r="AT2864" s="100">
        <v>0.14409654505182889</v>
      </c>
      <c r="AU2864" s="108">
        <f t="shared" si="674"/>
        <v>1</v>
      </c>
    </row>
    <row r="2865" spans="1:47" hidden="1">
      <c r="A2865" s="21">
        <v>44927</v>
      </c>
      <c r="B2865" s="22" t="s">
        <v>13</v>
      </c>
      <c r="C2865" s="22" t="s">
        <v>2644</v>
      </c>
      <c r="D2865" s="22" t="s">
        <v>3204</v>
      </c>
      <c r="E2865" s="22">
        <v>1002050207</v>
      </c>
      <c r="F2865" s="23" t="s">
        <v>15</v>
      </c>
      <c r="G2865" s="22">
        <v>1070774</v>
      </c>
      <c r="H2865" s="36" t="s">
        <v>16</v>
      </c>
      <c r="I2865" s="4" t="s">
        <v>3512</v>
      </c>
      <c r="J2865" s="4" t="s">
        <v>3512</v>
      </c>
      <c r="K2865" s="24">
        <v>2654</v>
      </c>
      <c r="L2865" s="25">
        <v>2654</v>
      </c>
      <c r="M2865" s="26">
        <v>1</v>
      </c>
      <c r="N2865" s="26">
        <v>1</v>
      </c>
      <c r="O2865" s="26">
        <v>0</v>
      </c>
      <c r="P2865" s="26">
        <v>2654</v>
      </c>
      <c r="Q2865" s="26">
        <v>0</v>
      </c>
      <c r="R2865" s="27">
        <v>192226.55</v>
      </c>
      <c r="S2865" s="27">
        <v>0</v>
      </c>
      <c r="T2865" s="28">
        <v>192226.55</v>
      </c>
      <c r="U2865" s="27">
        <v>0</v>
      </c>
      <c r="V2865" s="29">
        <v>1</v>
      </c>
      <c r="W2865" s="26">
        <v>0</v>
      </c>
      <c r="X2865" s="30">
        <f t="shared" si="660"/>
        <v>1</v>
      </c>
      <c r="Y2865" s="31">
        <f t="shared" si="661"/>
        <v>2654</v>
      </c>
      <c r="Z2865" s="31">
        <f t="shared" si="662"/>
        <v>192226.55</v>
      </c>
      <c r="AA2865" s="31">
        <f t="shared" si="663"/>
        <v>192226.55</v>
      </c>
      <c r="AB2865" s="5">
        <v>1</v>
      </c>
      <c r="AC2865" s="6">
        <v>245211.33</v>
      </c>
      <c r="AD2865" s="30">
        <v>0</v>
      </c>
      <c r="AE2865" s="67">
        <f t="shared" si="664"/>
        <v>1</v>
      </c>
      <c r="AF2865" s="70">
        <f>IF(C2865=Sheet6!$E$3,Sheet6!$E$4,IF('January 2023'!C2865=Sheet6!$F$3,Sheet6!$F$4,IF('January 2023'!C2865=Sheet6!$G$3,Sheet6!$G$4,IF('January 2023'!C2865=Sheet6!$H$3,Sheet6!$H$4,IF('January 2023'!C2865=Sheet6!$I$3,Sheet6!$I$4,IF('January 2023'!C2865=Sheet6!$J$3,Sheet6!$J$4,IF('January 2023'!C2865=Sheet6!$K$3,Sheet6!$K$4,IF('January 2023'!C2865=Sheet6!$L$3,Sheet6!$L$4))))))))</f>
        <v>0.14409654505182889</v>
      </c>
      <c r="AG2865" s="74">
        <f t="shared" si="665"/>
        <v>1</v>
      </c>
      <c r="AH2865" s="71">
        <v>0.81910000000000005</v>
      </c>
      <c r="AI2865" s="72">
        <f t="shared" si="666"/>
        <v>1</v>
      </c>
      <c r="AJ2865" s="73">
        <f t="shared" si="667"/>
        <v>1</v>
      </c>
      <c r="AK2865" s="73">
        <v>0.51307323962548435</v>
      </c>
      <c r="AL2865" s="95">
        <f t="shared" si="668"/>
        <v>1</v>
      </c>
      <c r="AM2865" s="107">
        <v>0</v>
      </c>
      <c r="AN2865" s="98">
        <f t="shared" si="669"/>
        <v>0</v>
      </c>
      <c r="AO2865" s="99" t="e">
        <f>SUMIF([1]Sheet1!$AB:$AB,E2865,[1]Sheet1!$AA:$AA)</f>
        <v>#VALUE!</v>
      </c>
      <c r="AP2865" s="100">
        <f t="shared" si="670"/>
        <v>1</v>
      </c>
      <c r="AQ2865" s="97">
        <f t="shared" si="671"/>
        <v>0</v>
      </c>
      <c r="AR2865" s="100">
        <f t="shared" si="672"/>
        <v>1</v>
      </c>
      <c r="AS2865" s="101">
        <f t="shared" si="673"/>
        <v>0</v>
      </c>
      <c r="AT2865" s="100">
        <v>0.14409654505182889</v>
      </c>
      <c r="AU2865" s="108">
        <f t="shared" si="674"/>
        <v>1</v>
      </c>
    </row>
    <row r="2866" spans="1:47" hidden="1">
      <c r="A2866" s="21">
        <v>44927</v>
      </c>
      <c r="B2866" s="23" t="s">
        <v>13</v>
      </c>
      <c r="C2866" s="23" t="s">
        <v>2644</v>
      </c>
      <c r="D2866" s="23" t="s">
        <v>3285</v>
      </c>
      <c r="E2866" s="23">
        <v>1002050198</v>
      </c>
      <c r="F2866" s="23" t="s">
        <v>15</v>
      </c>
      <c r="G2866" s="23">
        <v>1070945</v>
      </c>
      <c r="H2866" s="37" t="s">
        <v>16</v>
      </c>
      <c r="I2866" s="4" t="s">
        <v>3512</v>
      </c>
      <c r="J2866" s="4" t="s">
        <v>3512</v>
      </c>
      <c r="K2866" s="24">
        <v>2618</v>
      </c>
      <c r="L2866" s="24">
        <v>2618</v>
      </c>
      <c r="M2866" s="29">
        <v>1</v>
      </c>
      <c r="N2866" s="29">
        <v>1</v>
      </c>
      <c r="O2866" s="29">
        <v>0</v>
      </c>
      <c r="P2866" s="29">
        <v>2618</v>
      </c>
      <c r="Q2866" s="29">
        <v>0</v>
      </c>
      <c r="R2866" s="28">
        <v>189619.1</v>
      </c>
      <c r="S2866" s="28">
        <v>0</v>
      </c>
      <c r="T2866" s="28">
        <v>189619.1</v>
      </c>
      <c r="U2866" s="28">
        <v>0</v>
      </c>
      <c r="V2866" s="29">
        <v>1</v>
      </c>
      <c r="W2866" s="29">
        <v>0</v>
      </c>
      <c r="X2866" s="32">
        <f t="shared" si="660"/>
        <v>1</v>
      </c>
      <c r="Y2866" s="33">
        <f t="shared" si="661"/>
        <v>2618</v>
      </c>
      <c r="Z2866" s="33">
        <f t="shared" si="662"/>
        <v>189619.1</v>
      </c>
      <c r="AA2866" s="33">
        <f t="shared" si="663"/>
        <v>189619.1</v>
      </c>
      <c r="AB2866" s="5">
        <v>1</v>
      </c>
      <c r="AC2866" s="6">
        <v>199958.41</v>
      </c>
      <c r="AD2866" s="32">
        <v>0</v>
      </c>
      <c r="AE2866" s="67">
        <f t="shared" si="664"/>
        <v>1</v>
      </c>
      <c r="AF2866" s="70">
        <f>IF(C2866=Sheet6!$E$3,Sheet6!$E$4,IF('January 2023'!C2866=Sheet6!$F$3,Sheet6!$F$4,IF('January 2023'!C2866=Sheet6!$G$3,Sheet6!$G$4,IF('January 2023'!C2866=Sheet6!$H$3,Sheet6!$H$4,IF('January 2023'!C2866=Sheet6!$I$3,Sheet6!$I$4,IF('January 2023'!C2866=Sheet6!$J$3,Sheet6!$J$4,IF('January 2023'!C2866=Sheet6!$K$3,Sheet6!$K$4,IF('January 2023'!C2866=Sheet6!$L$3,Sheet6!$L$4))))))))</f>
        <v>0.14409654505182889</v>
      </c>
      <c r="AG2866" s="74">
        <f t="shared" si="665"/>
        <v>1</v>
      </c>
      <c r="AH2866" s="71">
        <v>0.81910000000000005</v>
      </c>
      <c r="AI2866" s="72">
        <f t="shared" si="666"/>
        <v>1</v>
      </c>
      <c r="AJ2866" s="73">
        <f t="shared" si="667"/>
        <v>1</v>
      </c>
      <c r="AK2866" s="73">
        <v>0.51307323962548435</v>
      </c>
      <c r="AL2866" s="95">
        <f t="shared" si="668"/>
        <v>1</v>
      </c>
      <c r="AM2866" s="107">
        <v>0</v>
      </c>
      <c r="AN2866" s="98">
        <f t="shared" si="669"/>
        <v>0</v>
      </c>
      <c r="AO2866" s="99" t="e">
        <f>SUMIF([1]Sheet1!$AB:$AB,E2866,[1]Sheet1!$AA:$AA)</f>
        <v>#VALUE!</v>
      </c>
      <c r="AP2866" s="100">
        <f t="shared" si="670"/>
        <v>1</v>
      </c>
      <c r="AQ2866" s="97">
        <f t="shared" si="671"/>
        <v>0</v>
      </c>
      <c r="AR2866" s="100">
        <f t="shared" si="672"/>
        <v>1</v>
      </c>
      <c r="AS2866" s="101">
        <f t="shared" si="673"/>
        <v>0</v>
      </c>
      <c r="AT2866" s="100">
        <v>0.14409654505182889</v>
      </c>
      <c r="AU2866" s="108">
        <f t="shared" si="674"/>
        <v>1</v>
      </c>
    </row>
    <row r="2867" spans="1:47" hidden="1">
      <c r="A2867" s="21">
        <v>44927</v>
      </c>
      <c r="B2867" s="22" t="s">
        <v>13</v>
      </c>
      <c r="C2867" s="22" t="s">
        <v>2644</v>
      </c>
      <c r="D2867" s="22" t="s">
        <v>3264</v>
      </c>
      <c r="E2867" s="22">
        <v>1002050534</v>
      </c>
      <c r="F2867" s="23" t="s">
        <v>15</v>
      </c>
      <c r="G2867" s="22">
        <v>1079564</v>
      </c>
      <c r="H2867" s="36" t="s">
        <v>16</v>
      </c>
      <c r="I2867" s="4" t="s">
        <v>3512</v>
      </c>
      <c r="J2867" s="4" t="s">
        <v>3512</v>
      </c>
      <c r="K2867" s="24">
        <v>2511</v>
      </c>
      <c r="L2867" s="25">
        <v>2511</v>
      </c>
      <c r="M2867" s="26">
        <v>1</v>
      </c>
      <c r="N2867" s="26">
        <v>1</v>
      </c>
      <c r="O2867" s="26">
        <v>0</v>
      </c>
      <c r="P2867" s="26">
        <v>2511</v>
      </c>
      <c r="Q2867" s="26">
        <v>0</v>
      </c>
      <c r="R2867" s="27">
        <v>181869.19999999998</v>
      </c>
      <c r="S2867" s="27">
        <v>0</v>
      </c>
      <c r="T2867" s="28">
        <v>181869.2</v>
      </c>
      <c r="U2867" s="27">
        <v>0</v>
      </c>
      <c r="V2867" s="29">
        <v>1</v>
      </c>
      <c r="W2867" s="26">
        <v>0</v>
      </c>
      <c r="X2867" s="30">
        <f t="shared" si="660"/>
        <v>1</v>
      </c>
      <c r="Y2867" s="31">
        <f t="shared" si="661"/>
        <v>2511</v>
      </c>
      <c r="Z2867" s="31">
        <f t="shared" si="662"/>
        <v>181869.19999999998</v>
      </c>
      <c r="AA2867" s="31">
        <f t="shared" si="663"/>
        <v>181869.2</v>
      </c>
      <c r="AB2867" s="5">
        <v>1</v>
      </c>
      <c r="AC2867" s="6">
        <v>151886.97</v>
      </c>
      <c r="AD2867" s="30">
        <v>0</v>
      </c>
      <c r="AE2867" s="67">
        <f t="shared" si="664"/>
        <v>1</v>
      </c>
      <c r="AF2867" s="70">
        <f>IF(C2867=Sheet6!$E$3,Sheet6!$E$4,IF('January 2023'!C2867=Sheet6!$F$3,Sheet6!$F$4,IF('January 2023'!C2867=Sheet6!$G$3,Sheet6!$G$4,IF('January 2023'!C2867=Sheet6!$H$3,Sheet6!$H$4,IF('January 2023'!C2867=Sheet6!$I$3,Sheet6!$I$4,IF('January 2023'!C2867=Sheet6!$J$3,Sheet6!$J$4,IF('January 2023'!C2867=Sheet6!$K$3,Sheet6!$K$4,IF('January 2023'!C2867=Sheet6!$L$3,Sheet6!$L$4))))))))</f>
        <v>0.14409654505182889</v>
      </c>
      <c r="AG2867" s="74">
        <f t="shared" si="665"/>
        <v>1</v>
      </c>
      <c r="AH2867" s="71">
        <v>0.81910000000000005</v>
      </c>
      <c r="AI2867" s="72">
        <f t="shared" si="666"/>
        <v>1</v>
      </c>
      <c r="AJ2867" s="73">
        <f t="shared" si="667"/>
        <v>1</v>
      </c>
      <c r="AK2867" s="73">
        <v>0.51307323962548435</v>
      </c>
      <c r="AL2867" s="95">
        <f t="shared" si="668"/>
        <v>1</v>
      </c>
      <c r="AM2867" s="107">
        <v>0</v>
      </c>
      <c r="AN2867" s="98">
        <f t="shared" si="669"/>
        <v>0</v>
      </c>
      <c r="AO2867" s="99" t="e">
        <f>SUMIF([1]Sheet1!$AB:$AB,E2867,[1]Sheet1!$AA:$AA)</f>
        <v>#VALUE!</v>
      </c>
      <c r="AP2867" s="100">
        <f t="shared" si="670"/>
        <v>1</v>
      </c>
      <c r="AQ2867" s="97">
        <f t="shared" si="671"/>
        <v>0</v>
      </c>
      <c r="AR2867" s="100">
        <f t="shared" si="672"/>
        <v>1.0000000000000002</v>
      </c>
      <c r="AS2867" s="101">
        <f t="shared" si="673"/>
        <v>0</v>
      </c>
      <c r="AT2867" s="100">
        <v>0.14409654505182889</v>
      </c>
      <c r="AU2867" s="108">
        <f t="shared" si="674"/>
        <v>1</v>
      </c>
    </row>
    <row r="2868" spans="1:47" hidden="1">
      <c r="A2868" s="21">
        <v>44927</v>
      </c>
      <c r="B2868" s="23" t="s">
        <v>13</v>
      </c>
      <c r="C2868" s="23" t="s">
        <v>2644</v>
      </c>
      <c r="D2868" s="23" t="s">
        <v>3210</v>
      </c>
      <c r="E2868" s="23">
        <v>1002050527</v>
      </c>
      <c r="F2868" s="23" t="s">
        <v>15</v>
      </c>
      <c r="G2868" s="23">
        <v>1070774</v>
      </c>
      <c r="H2868" s="37" t="s">
        <v>16</v>
      </c>
      <c r="I2868" s="4" t="s">
        <v>3512</v>
      </c>
      <c r="J2868" s="4" t="s">
        <v>3512</v>
      </c>
      <c r="K2868" s="24">
        <v>2250</v>
      </c>
      <c r="L2868" s="24">
        <v>2250</v>
      </c>
      <c r="M2868" s="29">
        <v>1</v>
      </c>
      <c r="N2868" s="29">
        <v>0</v>
      </c>
      <c r="O2868" s="29">
        <v>0</v>
      </c>
      <c r="P2868" s="29">
        <v>2250</v>
      </c>
      <c r="Q2868" s="29">
        <v>0</v>
      </c>
      <c r="R2868" s="28">
        <v>162965.23000000001</v>
      </c>
      <c r="S2868" s="28">
        <v>0</v>
      </c>
      <c r="T2868" s="28">
        <v>128000</v>
      </c>
      <c r="U2868" s="28">
        <v>0</v>
      </c>
      <c r="V2868" s="29">
        <v>1</v>
      </c>
      <c r="W2868" s="29">
        <v>0</v>
      </c>
      <c r="X2868" s="32">
        <f t="shared" si="660"/>
        <v>1</v>
      </c>
      <c r="Y2868" s="33">
        <f t="shared" si="661"/>
        <v>2250</v>
      </c>
      <c r="Z2868" s="33">
        <f t="shared" si="662"/>
        <v>162965.23000000001</v>
      </c>
      <c r="AA2868" s="33">
        <f t="shared" si="663"/>
        <v>128000</v>
      </c>
      <c r="AB2868" s="5">
        <v>1</v>
      </c>
      <c r="AC2868" s="6">
        <v>422664.36</v>
      </c>
      <c r="AD2868" s="32">
        <v>0</v>
      </c>
      <c r="AE2868" s="67">
        <f t="shared" si="664"/>
        <v>1</v>
      </c>
      <c r="AF2868" s="70">
        <f>IF(C2868=Sheet6!$E$3,Sheet6!$E$4,IF('January 2023'!C2868=Sheet6!$F$3,Sheet6!$F$4,IF('January 2023'!C2868=Sheet6!$G$3,Sheet6!$G$4,IF('January 2023'!C2868=Sheet6!$H$3,Sheet6!$H$4,IF('January 2023'!C2868=Sheet6!$I$3,Sheet6!$I$4,IF('January 2023'!C2868=Sheet6!$J$3,Sheet6!$J$4,IF('January 2023'!C2868=Sheet6!$K$3,Sheet6!$K$4,IF('January 2023'!C2868=Sheet6!$L$3,Sheet6!$L$4))))))))</f>
        <v>0.14409654505182889</v>
      </c>
      <c r="AG2868" s="74">
        <f t="shared" si="665"/>
        <v>1</v>
      </c>
      <c r="AH2868" s="71">
        <v>0.81910000000000005</v>
      </c>
      <c r="AI2868" s="72">
        <f t="shared" si="666"/>
        <v>1</v>
      </c>
      <c r="AJ2868" s="73">
        <f t="shared" si="667"/>
        <v>1</v>
      </c>
      <c r="AK2868" s="73">
        <v>0.51307323962548435</v>
      </c>
      <c r="AL2868" s="95">
        <f t="shared" si="668"/>
        <v>1</v>
      </c>
      <c r="AM2868" s="107">
        <v>0</v>
      </c>
      <c r="AN2868" s="98">
        <f t="shared" si="669"/>
        <v>0</v>
      </c>
      <c r="AO2868" s="99" t="e">
        <f>SUMIF([1]Sheet1!$AB:$AB,E2868,[1]Sheet1!$AA:$AA)</f>
        <v>#VALUE!</v>
      </c>
      <c r="AP2868" s="100">
        <f t="shared" si="670"/>
        <v>1</v>
      </c>
      <c r="AQ2868" s="97">
        <f t="shared" si="671"/>
        <v>0</v>
      </c>
      <c r="AR2868" s="100">
        <f t="shared" si="672"/>
        <v>0.78544361886274749</v>
      </c>
      <c r="AS2868" s="101">
        <f t="shared" si="673"/>
        <v>0.21455638113725251</v>
      </c>
      <c r="AT2868" s="100">
        <v>0.14409654505182889</v>
      </c>
      <c r="AU2868" s="108">
        <f t="shared" si="674"/>
        <v>0</v>
      </c>
    </row>
    <row r="2869" spans="1:47" hidden="1">
      <c r="A2869" s="21">
        <v>44927</v>
      </c>
      <c r="B2869" s="23" t="s">
        <v>13</v>
      </c>
      <c r="C2869" s="23" t="s">
        <v>2644</v>
      </c>
      <c r="D2869" s="23" t="s">
        <v>3270</v>
      </c>
      <c r="E2869" s="23">
        <v>1002050531</v>
      </c>
      <c r="F2869" s="23" t="s">
        <v>15</v>
      </c>
      <c r="G2869" s="23">
        <v>1079564</v>
      </c>
      <c r="H2869" s="37" t="s">
        <v>16</v>
      </c>
      <c r="I2869" s="4" t="s">
        <v>3512</v>
      </c>
      <c r="J2869" s="4" t="s">
        <v>3512</v>
      </c>
      <c r="K2869" s="24">
        <v>2086</v>
      </c>
      <c r="L2869" s="24">
        <v>2086</v>
      </c>
      <c r="M2869" s="29">
        <v>1</v>
      </c>
      <c r="N2869" s="29">
        <v>1</v>
      </c>
      <c r="O2869" s="29">
        <v>0</v>
      </c>
      <c r="P2869" s="29">
        <v>2086</v>
      </c>
      <c r="Q2869" s="29">
        <v>0</v>
      </c>
      <c r="R2869" s="28">
        <v>151086.88</v>
      </c>
      <c r="S2869" s="28">
        <v>0</v>
      </c>
      <c r="T2869" s="28">
        <v>151086.88</v>
      </c>
      <c r="U2869" s="28">
        <v>0</v>
      </c>
      <c r="V2869" s="29">
        <v>1</v>
      </c>
      <c r="W2869" s="29">
        <v>0</v>
      </c>
      <c r="X2869" s="32">
        <f t="shared" si="660"/>
        <v>1</v>
      </c>
      <c r="Y2869" s="33">
        <f t="shared" si="661"/>
        <v>2086</v>
      </c>
      <c r="Z2869" s="33">
        <f t="shared" si="662"/>
        <v>151086.88</v>
      </c>
      <c r="AA2869" s="33">
        <f t="shared" si="663"/>
        <v>151086.88</v>
      </c>
      <c r="AB2869" s="5">
        <v>1</v>
      </c>
      <c r="AC2869" s="6">
        <v>123232</v>
      </c>
      <c r="AD2869" s="32">
        <v>0</v>
      </c>
      <c r="AE2869" s="67">
        <f t="shared" si="664"/>
        <v>1</v>
      </c>
      <c r="AF2869" s="70">
        <f>IF(C2869=Sheet6!$E$3,Sheet6!$E$4,IF('January 2023'!C2869=Sheet6!$F$3,Sheet6!$F$4,IF('January 2023'!C2869=Sheet6!$G$3,Sheet6!$G$4,IF('January 2023'!C2869=Sheet6!$H$3,Sheet6!$H$4,IF('January 2023'!C2869=Sheet6!$I$3,Sheet6!$I$4,IF('January 2023'!C2869=Sheet6!$J$3,Sheet6!$J$4,IF('January 2023'!C2869=Sheet6!$K$3,Sheet6!$K$4,IF('January 2023'!C2869=Sheet6!$L$3,Sheet6!$L$4))))))))</f>
        <v>0.14409654505182889</v>
      </c>
      <c r="AG2869" s="74">
        <f t="shared" si="665"/>
        <v>1</v>
      </c>
      <c r="AH2869" s="71">
        <v>0.81910000000000005</v>
      </c>
      <c r="AI2869" s="72">
        <f t="shared" si="666"/>
        <v>1</v>
      </c>
      <c r="AJ2869" s="73">
        <f t="shared" si="667"/>
        <v>1</v>
      </c>
      <c r="AK2869" s="73">
        <v>0.51307323962548435</v>
      </c>
      <c r="AL2869" s="95">
        <f t="shared" si="668"/>
        <v>1</v>
      </c>
      <c r="AM2869" s="107">
        <v>0</v>
      </c>
      <c r="AN2869" s="98">
        <f t="shared" si="669"/>
        <v>0</v>
      </c>
      <c r="AO2869" s="99" t="e">
        <f>SUMIF([1]Sheet1!$AB:$AB,E2869,[1]Sheet1!$AA:$AA)</f>
        <v>#VALUE!</v>
      </c>
      <c r="AP2869" s="100">
        <f t="shared" si="670"/>
        <v>1</v>
      </c>
      <c r="AQ2869" s="97">
        <f t="shared" si="671"/>
        <v>0</v>
      </c>
      <c r="AR2869" s="100">
        <f t="shared" si="672"/>
        <v>1</v>
      </c>
      <c r="AS2869" s="101">
        <f t="shared" si="673"/>
        <v>0</v>
      </c>
      <c r="AT2869" s="100">
        <v>0.14409654505182889</v>
      </c>
      <c r="AU2869" s="108">
        <f t="shared" si="674"/>
        <v>1</v>
      </c>
    </row>
    <row r="2870" spans="1:47" hidden="1">
      <c r="A2870" s="21">
        <v>44927</v>
      </c>
      <c r="B2870" s="22" t="s">
        <v>13</v>
      </c>
      <c r="C2870" s="22" t="s">
        <v>2644</v>
      </c>
      <c r="D2870" s="22" t="s">
        <v>3294</v>
      </c>
      <c r="E2870" s="22">
        <v>1002050641</v>
      </c>
      <c r="F2870" s="23" t="s">
        <v>15</v>
      </c>
      <c r="G2870" s="22">
        <v>1070945</v>
      </c>
      <c r="H2870" s="36" t="s">
        <v>16</v>
      </c>
      <c r="I2870" s="4" t="s">
        <v>3512</v>
      </c>
      <c r="J2870" s="4" t="s">
        <v>3512</v>
      </c>
      <c r="K2870" s="24">
        <v>2081</v>
      </c>
      <c r="L2870" s="25">
        <v>2081</v>
      </c>
      <c r="M2870" s="26">
        <v>1</v>
      </c>
      <c r="N2870" s="26">
        <v>1</v>
      </c>
      <c r="O2870" s="26">
        <v>0</v>
      </c>
      <c r="P2870" s="26">
        <v>2081</v>
      </c>
      <c r="Q2870" s="26">
        <v>0</v>
      </c>
      <c r="R2870" s="27">
        <v>150724.73000000001</v>
      </c>
      <c r="S2870" s="27">
        <v>0</v>
      </c>
      <c r="T2870" s="28">
        <v>150724.73000000001</v>
      </c>
      <c r="U2870" s="27">
        <v>0</v>
      </c>
      <c r="V2870" s="29">
        <v>1</v>
      </c>
      <c r="W2870" s="26">
        <v>0</v>
      </c>
      <c r="X2870" s="30">
        <f t="shared" si="660"/>
        <v>1</v>
      </c>
      <c r="Y2870" s="31">
        <f t="shared" si="661"/>
        <v>2081</v>
      </c>
      <c r="Z2870" s="31">
        <f t="shared" si="662"/>
        <v>150724.73000000001</v>
      </c>
      <c r="AA2870" s="31">
        <f t="shared" si="663"/>
        <v>150724.73000000001</v>
      </c>
      <c r="AB2870" s="5">
        <v>1</v>
      </c>
      <c r="AC2870" s="6">
        <v>130591.47</v>
      </c>
      <c r="AD2870" s="30">
        <v>0</v>
      </c>
      <c r="AE2870" s="67">
        <f t="shared" si="664"/>
        <v>1</v>
      </c>
      <c r="AF2870" s="70">
        <f>IF(C2870=Sheet6!$E$3,Sheet6!$E$4,IF('January 2023'!C2870=Sheet6!$F$3,Sheet6!$F$4,IF('January 2023'!C2870=Sheet6!$G$3,Sheet6!$G$4,IF('January 2023'!C2870=Sheet6!$H$3,Sheet6!$H$4,IF('January 2023'!C2870=Sheet6!$I$3,Sheet6!$I$4,IF('January 2023'!C2870=Sheet6!$J$3,Sheet6!$J$4,IF('January 2023'!C2870=Sheet6!$K$3,Sheet6!$K$4,IF('January 2023'!C2870=Sheet6!$L$3,Sheet6!$L$4))))))))</f>
        <v>0.14409654505182889</v>
      </c>
      <c r="AG2870" s="74">
        <f t="shared" si="665"/>
        <v>1</v>
      </c>
      <c r="AH2870" s="71">
        <v>0.81910000000000005</v>
      </c>
      <c r="AI2870" s="72">
        <f t="shared" si="666"/>
        <v>1</v>
      </c>
      <c r="AJ2870" s="73">
        <f t="shared" si="667"/>
        <v>1</v>
      </c>
      <c r="AK2870" s="73">
        <v>0.51307323962548435</v>
      </c>
      <c r="AL2870" s="95">
        <f t="shared" si="668"/>
        <v>1</v>
      </c>
      <c r="AM2870" s="107">
        <v>0</v>
      </c>
      <c r="AN2870" s="98">
        <f t="shared" si="669"/>
        <v>0</v>
      </c>
      <c r="AO2870" s="99" t="e">
        <f>SUMIF([1]Sheet1!$AB:$AB,E2870,[1]Sheet1!$AA:$AA)</f>
        <v>#VALUE!</v>
      </c>
      <c r="AP2870" s="100">
        <f t="shared" si="670"/>
        <v>1</v>
      </c>
      <c r="AQ2870" s="97">
        <f t="shared" si="671"/>
        <v>0</v>
      </c>
      <c r="AR2870" s="100">
        <f t="shared" si="672"/>
        <v>1</v>
      </c>
      <c r="AS2870" s="101">
        <f t="shared" si="673"/>
        <v>0</v>
      </c>
      <c r="AT2870" s="100">
        <v>0.14409654505182889</v>
      </c>
      <c r="AU2870" s="108">
        <f t="shared" si="674"/>
        <v>1</v>
      </c>
    </row>
    <row r="2871" spans="1:47" hidden="1">
      <c r="A2871" s="21">
        <v>44927</v>
      </c>
      <c r="B2871" s="23" t="s">
        <v>13</v>
      </c>
      <c r="C2871" s="23" t="s">
        <v>2644</v>
      </c>
      <c r="D2871" s="23" t="s">
        <v>3266</v>
      </c>
      <c r="E2871" s="23">
        <v>1002050391</v>
      </c>
      <c r="F2871" s="23" t="s">
        <v>15</v>
      </c>
      <c r="G2871" s="23">
        <v>1079564</v>
      </c>
      <c r="H2871" s="37" t="s">
        <v>16</v>
      </c>
      <c r="I2871" s="4" t="s">
        <v>3512</v>
      </c>
      <c r="J2871" s="4" t="s">
        <v>3512</v>
      </c>
      <c r="K2871" s="24">
        <v>2066</v>
      </c>
      <c r="L2871" s="24">
        <v>2066</v>
      </c>
      <c r="M2871" s="29">
        <v>1</v>
      </c>
      <c r="N2871" s="29">
        <v>1</v>
      </c>
      <c r="O2871" s="29">
        <v>0</v>
      </c>
      <c r="P2871" s="29">
        <v>2066</v>
      </c>
      <c r="Q2871" s="29">
        <v>0</v>
      </c>
      <c r="R2871" s="28">
        <v>149638.30000000002</v>
      </c>
      <c r="S2871" s="28">
        <v>0</v>
      </c>
      <c r="T2871" s="28">
        <v>150000</v>
      </c>
      <c r="U2871" s="28">
        <v>0</v>
      </c>
      <c r="V2871" s="29">
        <v>1</v>
      </c>
      <c r="W2871" s="29">
        <v>0</v>
      </c>
      <c r="X2871" s="32">
        <f t="shared" si="660"/>
        <v>1</v>
      </c>
      <c r="Y2871" s="33">
        <f t="shared" si="661"/>
        <v>2066</v>
      </c>
      <c r="Z2871" s="33">
        <f t="shared" si="662"/>
        <v>149638.30000000002</v>
      </c>
      <c r="AA2871" s="33">
        <f t="shared" si="663"/>
        <v>150000</v>
      </c>
      <c r="AB2871" s="5">
        <v>1</v>
      </c>
      <c r="AC2871" s="6">
        <v>107909.27</v>
      </c>
      <c r="AD2871" s="32">
        <v>0</v>
      </c>
      <c r="AE2871" s="67">
        <f t="shared" si="664"/>
        <v>1</v>
      </c>
      <c r="AF2871" s="70">
        <f>IF(C2871=Sheet6!$E$3,Sheet6!$E$4,IF('January 2023'!C2871=Sheet6!$F$3,Sheet6!$F$4,IF('January 2023'!C2871=Sheet6!$G$3,Sheet6!$G$4,IF('January 2023'!C2871=Sheet6!$H$3,Sheet6!$H$4,IF('January 2023'!C2871=Sheet6!$I$3,Sheet6!$I$4,IF('January 2023'!C2871=Sheet6!$J$3,Sheet6!$J$4,IF('January 2023'!C2871=Sheet6!$K$3,Sheet6!$K$4,IF('January 2023'!C2871=Sheet6!$L$3,Sheet6!$L$4))))))))</f>
        <v>0.14409654505182889</v>
      </c>
      <c r="AG2871" s="74">
        <f t="shared" si="665"/>
        <v>1</v>
      </c>
      <c r="AH2871" s="71">
        <v>0.81910000000000005</v>
      </c>
      <c r="AI2871" s="72">
        <f t="shared" si="666"/>
        <v>1</v>
      </c>
      <c r="AJ2871" s="73">
        <f t="shared" si="667"/>
        <v>1</v>
      </c>
      <c r="AK2871" s="73">
        <v>0.51307323962548435</v>
      </c>
      <c r="AL2871" s="95">
        <f t="shared" si="668"/>
        <v>1</v>
      </c>
      <c r="AM2871" s="107">
        <v>0</v>
      </c>
      <c r="AN2871" s="98">
        <f t="shared" si="669"/>
        <v>0</v>
      </c>
      <c r="AO2871" s="99" t="e">
        <f>SUMIF([1]Sheet1!$AB:$AB,E2871,[1]Sheet1!$AA:$AA)</f>
        <v>#VALUE!</v>
      </c>
      <c r="AP2871" s="100">
        <f t="shared" si="670"/>
        <v>1</v>
      </c>
      <c r="AQ2871" s="97">
        <f t="shared" si="671"/>
        <v>0</v>
      </c>
      <c r="AR2871" s="100">
        <f t="shared" si="672"/>
        <v>1.0024171619164344</v>
      </c>
      <c r="AS2871" s="101">
        <f t="shared" si="673"/>
        <v>-2.4171619164343738E-3</v>
      </c>
      <c r="AT2871" s="100">
        <v>0.14409654505182889</v>
      </c>
      <c r="AU2871" s="108">
        <f t="shared" si="674"/>
        <v>1</v>
      </c>
    </row>
    <row r="2872" spans="1:47" hidden="1">
      <c r="A2872" s="21">
        <v>44927</v>
      </c>
      <c r="B2872" s="23" t="s">
        <v>13</v>
      </c>
      <c r="C2872" s="23" t="s">
        <v>2644</v>
      </c>
      <c r="D2872" s="23" t="s">
        <v>3276</v>
      </c>
      <c r="E2872" s="23">
        <v>1003363654</v>
      </c>
      <c r="F2872" s="23" t="s">
        <v>15</v>
      </c>
      <c r="G2872" s="23">
        <v>1079564</v>
      </c>
      <c r="H2872" s="37" t="s">
        <v>16</v>
      </c>
      <c r="I2872" s="4" t="s">
        <v>3512</v>
      </c>
      <c r="J2872" s="4" t="s">
        <v>3512</v>
      </c>
      <c r="K2872" s="24">
        <v>2028</v>
      </c>
      <c r="L2872" s="24">
        <v>2028</v>
      </c>
      <c r="M2872" s="29">
        <v>1</v>
      </c>
      <c r="N2872" s="29">
        <v>1</v>
      </c>
      <c r="O2872" s="29">
        <v>0</v>
      </c>
      <c r="P2872" s="29">
        <v>2028</v>
      </c>
      <c r="Q2872" s="29">
        <v>0</v>
      </c>
      <c r="R2872" s="28">
        <v>146886</v>
      </c>
      <c r="S2872" s="28">
        <v>0</v>
      </c>
      <c r="T2872" s="28">
        <v>146850</v>
      </c>
      <c r="U2872" s="28">
        <v>0</v>
      </c>
      <c r="V2872" s="29">
        <v>1</v>
      </c>
      <c r="W2872" s="29">
        <v>0</v>
      </c>
      <c r="X2872" s="32">
        <f t="shared" si="660"/>
        <v>1</v>
      </c>
      <c r="Y2872" s="33">
        <f t="shared" si="661"/>
        <v>2028</v>
      </c>
      <c r="Z2872" s="33">
        <f t="shared" si="662"/>
        <v>146886</v>
      </c>
      <c r="AA2872" s="33">
        <f t="shared" si="663"/>
        <v>146850</v>
      </c>
      <c r="AB2872" s="5">
        <v>1</v>
      </c>
      <c r="AC2872" s="6">
        <v>137403.89000000001</v>
      </c>
      <c r="AD2872" s="32">
        <v>0</v>
      </c>
      <c r="AE2872" s="67">
        <f t="shared" si="664"/>
        <v>1</v>
      </c>
      <c r="AF2872" s="70">
        <f>IF(C2872=Sheet6!$E$3,Sheet6!$E$4,IF('January 2023'!C2872=Sheet6!$F$3,Sheet6!$F$4,IF('January 2023'!C2872=Sheet6!$G$3,Sheet6!$G$4,IF('January 2023'!C2872=Sheet6!$H$3,Sheet6!$H$4,IF('January 2023'!C2872=Sheet6!$I$3,Sheet6!$I$4,IF('January 2023'!C2872=Sheet6!$J$3,Sheet6!$J$4,IF('January 2023'!C2872=Sheet6!$K$3,Sheet6!$K$4,IF('January 2023'!C2872=Sheet6!$L$3,Sheet6!$L$4))))))))</f>
        <v>0.14409654505182889</v>
      </c>
      <c r="AG2872" s="74">
        <f t="shared" si="665"/>
        <v>1</v>
      </c>
      <c r="AH2872" s="71">
        <v>0.81910000000000005</v>
      </c>
      <c r="AI2872" s="72">
        <f t="shared" si="666"/>
        <v>1</v>
      </c>
      <c r="AJ2872" s="73">
        <f t="shared" si="667"/>
        <v>1</v>
      </c>
      <c r="AK2872" s="73">
        <v>0.51307323962548435</v>
      </c>
      <c r="AL2872" s="95">
        <f t="shared" si="668"/>
        <v>1</v>
      </c>
      <c r="AM2872" s="107">
        <v>0</v>
      </c>
      <c r="AN2872" s="98">
        <f t="shared" si="669"/>
        <v>0</v>
      </c>
      <c r="AO2872" s="99" t="e">
        <f>SUMIF([1]Sheet1!$AB:$AB,E2872,[1]Sheet1!$AA:$AA)</f>
        <v>#VALUE!</v>
      </c>
      <c r="AP2872" s="100">
        <f t="shared" si="670"/>
        <v>1</v>
      </c>
      <c r="AQ2872" s="97">
        <f t="shared" si="671"/>
        <v>0</v>
      </c>
      <c r="AR2872" s="100">
        <f t="shared" si="672"/>
        <v>0.99975491197255018</v>
      </c>
      <c r="AS2872" s="101">
        <f t="shared" si="673"/>
        <v>2.4508802744982461E-4</v>
      </c>
      <c r="AT2872" s="100">
        <v>0.14409654505182889</v>
      </c>
      <c r="AU2872" s="108">
        <f t="shared" si="674"/>
        <v>1</v>
      </c>
    </row>
    <row r="2873" spans="1:47" hidden="1">
      <c r="A2873" s="21">
        <v>44927</v>
      </c>
      <c r="B2873" s="23" t="s">
        <v>13</v>
      </c>
      <c r="C2873" s="23" t="s">
        <v>2644</v>
      </c>
      <c r="D2873" s="23" t="s">
        <v>3278</v>
      </c>
      <c r="E2873" s="23">
        <v>1002050159</v>
      </c>
      <c r="F2873" s="23" t="s">
        <v>15</v>
      </c>
      <c r="G2873" s="23">
        <v>1070945</v>
      </c>
      <c r="H2873" s="37" t="s">
        <v>16</v>
      </c>
      <c r="I2873" s="4" t="s">
        <v>3512</v>
      </c>
      <c r="J2873" s="4" t="s">
        <v>3512</v>
      </c>
      <c r="K2873" s="24">
        <v>1912</v>
      </c>
      <c r="L2873" s="24">
        <v>1912</v>
      </c>
      <c r="M2873" s="29">
        <v>1</v>
      </c>
      <c r="N2873" s="29">
        <v>1</v>
      </c>
      <c r="O2873" s="29">
        <v>0</v>
      </c>
      <c r="P2873" s="29">
        <v>1912</v>
      </c>
      <c r="Q2873" s="29">
        <v>0</v>
      </c>
      <c r="R2873" s="28">
        <v>138484.24</v>
      </c>
      <c r="S2873" s="28">
        <v>0</v>
      </c>
      <c r="T2873" s="28">
        <v>148380.03</v>
      </c>
      <c r="U2873" s="28">
        <v>0</v>
      </c>
      <c r="V2873" s="29">
        <v>1</v>
      </c>
      <c r="W2873" s="29">
        <v>0</v>
      </c>
      <c r="X2873" s="32">
        <f t="shared" si="660"/>
        <v>1</v>
      </c>
      <c r="Y2873" s="33">
        <f t="shared" si="661"/>
        <v>1912</v>
      </c>
      <c r="Z2873" s="33">
        <f t="shared" si="662"/>
        <v>138484.24</v>
      </c>
      <c r="AA2873" s="33">
        <f t="shared" si="663"/>
        <v>148380.03</v>
      </c>
      <c r="AB2873" s="5">
        <v>1</v>
      </c>
      <c r="AC2873" s="6">
        <v>626763.06999999995</v>
      </c>
      <c r="AD2873" s="32">
        <v>0</v>
      </c>
      <c r="AE2873" s="67">
        <f t="shared" si="664"/>
        <v>1</v>
      </c>
      <c r="AF2873" s="70">
        <f>IF(C2873=Sheet6!$E$3,Sheet6!$E$4,IF('January 2023'!C2873=Sheet6!$F$3,Sheet6!$F$4,IF('January 2023'!C2873=Sheet6!$G$3,Sheet6!$G$4,IF('January 2023'!C2873=Sheet6!$H$3,Sheet6!$H$4,IF('January 2023'!C2873=Sheet6!$I$3,Sheet6!$I$4,IF('January 2023'!C2873=Sheet6!$J$3,Sheet6!$J$4,IF('January 2023'!C2873=Sheet6!$K$3,Sheet6!$K$4,IF('January 2023'!C2873=Sheet6!$L$3,Sheet6!$L$4))))))))</f>
        <v>0.14409654505182889</v>
      </c>
      <c r="AG2873" s="74">
        <f t="shared" si="665"/>
        <v>1</v>
      </c>
      <c r="AH2873" s="71">
        <v>0.81910000000000005</v>
      </c>
      <c r="AI2873" s="72">
        <f t="shared" si="666"/>
        <v>1</v>
      </c>
      <c r="AJ2873" s="73">
        <f t="shared" si="667"/>
        <v>1</v>
      </c>
      <c r="AK2873" s="73">
        <v>0.51307323962548435</v>
      </c>
      <c r="AL2873" s="95">
        <f t="shared" si="668"/>
        <v>1</v>
      </c>
      <c r="AM2873" s="107">
        <v>0</v>
      </c>
      <c r="AN2873" s="98">
        <f t="shared" si="669"/>
        <v>0</v>
      </c>
      <c r="AO2873" s="99" t="e">
        <f>SUMIF([1]Sheet1!$AB:$AB,E2873,[1]Sheet1!$AA:$AA)</f>
        <v>#VALUE!</v>
      </c>
      <c r="AP2873" s="100">
        <f t="shared" si="670"/>
        <v>1</v>
      </c>
      <c r="AQ2873" s="97">
        <f t="shared" si="671"/>
        <v>0</v>
      </c>
      <c r="AR2873" s="100">
        <f t="shared" si="672"/>
        <v>1.0714578785282716</v>
      </c>
      <c r="AS2873" s="101">
        <f t="shared" si="673"/>
        <v>-7.1457878528271568E-2</v>
      </c>
      <c r="AT2873" s="100">
        <v>0.14409654505182889</v>
      </c>
      <c r="AU2873" s="108">
        <f t="shared" si="674"/>
        <v>1</v>
      </c>
    </row>
    <row r="2874" spans="1:47" hidden="1">
      <c r="A2874" s="21">
        <v>44927</v>
      </c>
      <c r="B2874" s="22" t="s">
        <v>13</v>
      </c>
      <c r="C2874" s="22" t="s">
        <v>2644</v>
      </c>
      <c r="D2874" s="22" t="s">
        <v>3296</v>
      </c>
      <c r="E2874" s="22">
        <v>1002050609</v>
      </c>
      <c r="F2874" s="23" t="s">
        <v>15</v>
      </c>
      <c r="G2874" s="22">
        <v>1070725</v>
      </c>
      <c r="H2874" s="36" t="s">
        <v>16</v>
      </c>
      <c r="I2874" s="4" t="s">
        <v>3512</v>
      </c>
      <c r="J2874" s="4" t="s">
        <v>3512</v>
      </c>
      <c r="K2874" s="24">
        <v>1666</v>
      </c>
      <c r="L2874" s="25">
        <v>1666</v>
      </c>
      <c r="M2874" s="26">
        <v>1</v>
      </c>
      <c r="N2874" s="26">
        <v>1</v>
      </c>
      <c r="O2874" s="26">
        <v>0</v>
      </c>
      <c r="P2874" s="26">
        <v>1666</v>
      </c>
      <c r="Q2874" s="26">
        <v>0</v>
      </c>
      <c r="R2874" s="27">
        <v>120666.7</v>
      </c>
      <c r="S2874" s="27">
        <v>0</v>
      </c>
      <c r="T2874" s="28">
        <v>119826</v>
      </c>
      <c r="U2874" s="27">
        <v>0</v>
      </c>
      <c r="V2874" s="29">
        <v>1</v>
      </c>
      <c r="W2874" s="26">
        <v>0</v>
      </c>
      <c r="X2874" s="30">
        <f t="shared" si="660"/>
        <v>1</v>
      </c>
      <c r="Y2874" s="31">
        <f t="shared" si="661"/>
        <v>1666</v>
      </c>
      <c r="Z2874" s="31">
        <f t="shared" si="662"/>
        <v>120666.7</v>
      </c>
      <c r="AA2874" s="31">
        <f t="shared" si="663"/>
        <v>119826</v>
      </c>
      <c r="AB2874" s="5">
        <v>1</v>
      </c>
      <c r="AC2874" s="6">
        <v>118456.49</v>
      </c>
      <c r="AD2874" s="30">
        <v>0</v>
      </c>
      <c r="AE2874" s="67">
        <f t="shared" si="664"/>
        <v>1</v>
      </c>
      <c r="AF2874" s="70">
        <f>IF(C2874=Sheet6!$E$3,Sheet6!$E$4,IF('January 2023'!C2874=Sheet6!$F$3,Sheet6!$F$4,IF('January 2023'!C2874=Sheet6!$G$3,Sheet6!$G$4,IF('January 2023'!C2874=Sheet6!$H$3,Sheet6!$H$4,IF('January 2023'!C2874=Sheet6!$I$3,Sheet6!$I$4,IF('January 2023'!C2874=Sheet6!$J$3,Sheet6!$J$4,IF('January 2023'!C2874=Sheet6!$K$3,Sheet6!$K$4,IF('January 2023'!C2874=Sheet6!$L$3,Sheet6!$L$4))))))))</f>
        <v>0.14409654505182889</v>
      </c>
      <c r="AG2874" s="74">
        <f t="shared" si="665"/>
        <v>1</v>
      </c>
      <c r="AH2874" s="71">
        <v>0.81910000000000005</v>
      </c>
      <c r="AI2874" s="72">
        <f t="shared" si="666"/>
        <v>1</v>
      </c>
      <c r="AJ2874" s="73">
        <f t="shared" si="667"/>
        <v>1</v>
      </c>
      <c r="AK2874" s="73">
        <v>0.51307323962548435</v>
      </c>
      <c r="AL2874" s="95">
        <f t="shared" si="668"/>
        <v>1</v>
      </c>
      <c r="AM2874" s="107">
        <v>0</v>
      </c>
      <c r="AN2874" s="98">
        <f t="shared" si="669"/>
        <v>0</v>
      </c>
      <c r="AO2874" s="99" t="e">
        <f>SUMIF([1]Sheet1!$AB:$AB,E2874,[1]Sheet1!$AA:$AA)</f>
        <v>#VALUE!</v>
      </c>
      <c r="AP2874" s="100">
        <f t="shared" si="670"/>
        <v>1</v>
      </c>
      <c r="AQ2874" s="97">
        <f t="shared" si="671"/>
        <v>0</v>
      </c>
      <c r="AR2874" s="100">
        <f t="shared" si="672"/>
        <v>0.99303287485279701</v>
      </c>
      <c r="AS2874" s="101">
        <f t="shared" si="673"/>
        <v>6.9671251472029905E-3</v>
      </c>
      <c r="AT2874" s="100">
        <v>0.14409654505182889</v>
      </c>
      <c r="AU2874" s="108">
        <f t="shared" si="674"/>
        <v>1</v>
      </c>
    </row>
    <row r="2875" spans="1:47" hidden="1">
      <c r="A2875" s="21">
        <v>44927</v>
      </c>
      <c r="B2875" s="23" t="s">
        <v>13</v>
      </c>
      <c r="C2875" s="23" t="s">
        <v>2644</v>
      </c>
      <c r="D2875" s="23" t="s">
        <v>3252</v>
      </c>
      <c r="E2875" s="23">
        <v>1002753435</v>
      </c>
      <c r="F2875" s="23" t="s">
        <v>15</v>
      </c>
      <c r="G2875" s="23">
        <v>1079564</v>
      </c>
      <c r="H2875" s="37" t="s">
        <v>16</v>
      </c>
      <c r="I2875" s="4" t="s">
        <v>3512</v>
      </c>
      <c r="J2875" s="4" t="s">
        <v>3512</v>
      </c>
      <c r="K2875" s="24">
        <v>1631</v>
      </c>
      <c r="L2875" s="24">
        <v>1631</v>
      </c>
      <c r="M2875" s="29">
        <v>1</v>
      </c>
      <c r="N2875" s="29">
        <v>1</v>
      </c>
      <c r="O2875" s="29">
        <v>0</v>
      </c>
      <c r="P2875" s="29">
        <v>1631</v>
      </c>
      <c r="Q2875" s="29">
        <v>0</v>
      </c>
      <c r="R2875" s="28">
        <v>118131.68</v>
      </c>
      <c r="S2875" s="28">
        <v>0</v>
      </c>
      <c r="T2875" s="28">
        <v>118131</v>
      </c>
      <c r="U2875" s="28">
        <v>0</v>
      </c>
      <c r="V2875" s="29">
        <v>1</v>
      </c>
      <c r="W2875" s="29">
        <v>0</v>
      </c>
      <c r="X2875" s="32">
        <f t="shared" si="660"/>
        <v>1</v>
      </c>
      <c r="Y2875" s="33">
        <f t="shared" si="661"/>
        <v>1631</v>
      </c>
      <c r="Z2875" s="33">
        <f t="shared" si="662"/>
        <v>118131.68</v>
      </c>
      <c r="AA2875" s="33">
        <f t="shared" si="663"/>
        <v>118131</v>
      </c>
      <c r="AB2875" s="5">
        <v>1</v>
      </c>
      <c r="AC2875" s="6">
        <v>184065.76</v>
      </c>
      <c r="AD2875" s="32">
        <v>0</v>
      </c>
      <c r="AE2875" s="67">
        <f t="shared" si="664"/>
        <v>1</v>
      </c>
      <c r="AF2875" s="70">
        <f>IF(C2875=Sheet6!$E$3,Sheet6!$E$4,IF('January 2023'!C2875=Sheet6!$F$3,Sheet6!$F$4,IF('January 2023'!C2875=Sheet6!$G$3,Sheet6!$G$4,IF('January 2023'!C2875=Sheet6!$H$3,Sheet6!$H$4,IF('January 2023'!C2875=Sheet6!$I$3,Sheet6!$I$4,IF('January 2023'!C2875=Sheet6!$J$3,Sheet6!$J$4,IF('January 2023'!C2875=Sheet6!$K$3,Sheet6!$K$4,IF('January 2023'!C2875=Sheet6!$L$3,Sheet6!$L$4))))))))</f>
        <v>0.14409654505182889</v>
      </c>
      <c r="AG2875" s="74">
        <f t="shared" si="665"/>
        <v>1</v>
      </c>
      <c r="AH2875" s="71">
        <v>0.81910000000000005</v>
      </c>
      <c r="AI2875" s="72">
        <f t="shared" si="666"/>
        <v>1</v>
      </c>
      <c r="AJ2875" s="73">
        <f t="shared" si="667"/>
        <v>1</v>
      </c>
      <c r="AK2875" s="73">
        <v>0.51307323962548435</v>
      </c>
      <c r="AL2875" s="95">
        <f t="shared" si="668"/>
        <v>1</v>
      </c>
      <c r="AM2875" s="107">
        <v>0</v>
      </c>
      <c r="AN2875" s="98">
        <f t="shared" si="669"/>
        <v>0</v>
      </c>
      <c r="AO2875" s="99" t="e">
        <f>SUMIF([1]Sheet1!$AB:$AB,E2875,[1]Sheet1!$AA:$AA)</f>
        <v>#VALUE!</v>
      </c>
      <c r="AP2875" s="100">
        <f t="shared" si="670"/>
        <v>1</v>
      </c>
      <c r="AQ2875" s="97">
        <f t="shared" si="671"/>
        <v>0</v>
      </c>
      <c r="AR2875" s="100">
        <f t="shared" si="672"/>
        <v>0.99999424371176304</v>
      </c>
      <c r="AS2875" s="101">
        <f t="shared" si="673"/>
        <v>5.7562882369577295E-6</v>
      </c>
      <c r="AT2875" s="100">
        <v>0.14409654505182889</v>
      </c>
      <c r="AU2875" s="108">
        <f t="shared" si="674"/>
        <v>1</v>
      </c>
    </row>
    <row r="2876" spans="1:47" hidden="1">
      <c r="A2876" s="21">
        <v>44927</v>
      </c>
      <c r="B2876" s="22" t="s">
        <v>13</v>
      </c>
      <c r="C2876" s="22" t="s">
        <v>2644</v>
      </c>
      <c r="D2876" s="22" t="s">
        <v>3206</v>
      </c>
      <c r="E2876" s="22">
        <v>1002050405</v>
      </c>
      <c r="F2876" s="23" t="s">
        <v>15</v>
      </c>
      <c r="G2876" s="22">
        <v>1079564</v>
      </c>
      <c r="H2876" s="36" t="s">
        <v>16</v>
      </c>
      <c r="I2876" s="4" t="s">
        <v>3512</v>
      </c>
      <c r="J2876" s="4" t="s">
        <v>3512</v>
      </c>
      <c r="K2876" s="24">
        <v>1432</v>
      </c>
      <c r="L2876" s="25">
        <v>1432</v>
      </c>
      <c r="M2876" s="26">
        <v>1</v>
      </c>
      <c r="N2876" s="26">
        <v>0</v>
      </c>
      <c r="O2876" s="26">
        <v>0</v>
      </c>
      <c r="P2876" s="26">
        <v>1432</v>
      </c>
      <c r="Q2876" s="26">
        <v>0</v>
      </c>
      <c r="R2876" s="27">
        <v>103718.31999999999</v>
      </c>
      <c r="S2876" s="27">
        <v>0</v>
      </c>
      <c r="T2876" s="28">
        <v>94509.37</v>
      </c>
      <c r="U2876" s="27">
        <v>0</v>
      </c>
      <c r="V2876" s="29">
        <v>1</v>
      </c>
      <c r="W2876" s="26">
        <v>0</v>
      </c>
      <c r="X2876" s="30">
        <f t="shared" si="660"/>
        <v>1</v>
      </c>
      <c r="Y2876" s="31">
        <f t="shared" si="661"/>
        <v>1432</v>
      </c>
      <c r="Z2876" s="31">
        <f t="shared" si="662"/>
        <v>103718.31999999999</v>
      </c>
      <c r="AA2876" s="31">
        <f t="shared" si="663"/>
        <v>94509.37</v>
      </c>
      <c r="AB2876" s="5">
        <v>1</v>
      </c>
      <c r="AC2876" s="6">
        <v>200741.33</v>
      </c>
      <c r="AD2876" s="30">
        <v>0</v>
      </c>
      <c r="AE2876" s="67">
        <f t="shared" si="664"/>
        <v>1</v>
      </c>
      <c r="AF2876" s="70">
        <f>IF(C2876=Sheet6!$E$3,Sheet6!$E$4,IF('January 2023'!C2876=Sheet6!$F$3,Sheet6!$F$4,IF('January 2023'!C2876=Sheet6!$G$3,Sheet6!$G$4,IF('January 2023'!C2876=Sheet6!$H$3,Sheet6!$H$4,IF('January 2023'!C2876=Sheet6!$I$3,Sheet6!$I$4,IF('January 2023'!C2876=Sheet6!$J$3,Sheet6!$J$4,IF('January 2023'!C2876=Sheet6!$K$3,Sheet6!$K$4,IF('January 2023'!C2876=Sheet6!$L$3,Sheet6!$L$4))))))))</f>
        <v>0.14409654505182889</v>
      </c>
      <c r="AG2876" s="74">
        <f t="shared" si="665"/>
        <v>1</v>
      </c>
      <c r="AH2876" s="71">
        <v>0.81910000000000005</v>
      </c>
      <c r="AI2876" s="72">
        <f t="shared" si="666"/>
        <v>1</v>
      </c>
      <c r="AJ2876" s="73">
        <f t="shared" si="667"/>
        <v>1</v>
      </c>
      <c r="AK2876" s="73">
        <v>0.51307323962548435</v>
      </c>
      <c r="AL2876" s="95">
        <f t="shared" si="668"/>
        <v>1</v>
      </c>
      <c r="AM2876" s="107">
        <v>0</v>
      </c>
      <c r="AN2876" s="98">
        <f t="shared" si="669"/>
        <v>0</v>
      </c>
      <c r="AO2876" s="99" t="e">
        <f>SUMIF([1]Sheet1!$AB:$AB,E2876,[1]Sheet1!$AA:$AA)</f>
        <v>#VALUE!</v>
      </c>
      <c r="AP2876" s="100">
        <f t="shared" si="670"/>
        <v>1</v>
      </c>
      <c r="AQ2876" s="97">
        <f t="shared" si="671"/>
        <v>0</v>
      </c>
      <c r="AR2876" s="100">
        <f t="shared" si="672"/>
        <v>0.91121192475929036</v>
      </c>
      <c r="AS2876" s="101">
        <f t="shared" si="673"/>
        <v>8.8788075240709641E-2</v>
      </c>
      <c r="AT2876" s="100">
        <v>0.14409654505182889</v>
      </c>
      <c r="AU2876" s="108">
        <f t="shared" si="674"/>
        <v>1</v>
      </c>
    </row>
    <row r="2877" spans="1:47" hidden="1">
      <c r="A2877" s="21">
        <v>44927</v>
      </c>
      <c r="B2877" s="22" t="s">
        <v>13</v>
      </c>
      <c r="C2877" s="22" t="s">
        <v>2644</v>
      </c>
      <c r="D2877" s="22" t="s">
        <v>3291</v>
      </c>
      <c r="E2877" s="22">
        <v>1002050668</v>
      </c>
      <c r="F2877" s="23" t="s">
        <v>15</v>
      </c>
      <c r="G2877" s="22">
        <v>1070945</v>
      </c>
      <c r="H2877" s="36" t="s">
        <v>16</v>
      </c>
      <c r="I2877" s="4" t="s">
        <v>3512</v>
      </c>
      <c r="J2877" s="4" t="s">
        <v>3512</v>
      </c>
      <c r="K2877" s="24">
        <v>1233</v>
      </c>
      <c r="L2877" s="25">
        <v>1233</v>
      </c>
      <c r="M2877" s="26">
        <v>1</v>
      </c>
      <c r="N2877" s="26">
        <v>1</v>
      </c>
      <c r="O2877" s="26">
        <v>0</v>
      </c>
      <c r="P2877" s="26">
        <v>1233</v>
      </c>
      <c r="Q2877" s="26">
        <v>0</v>
      </c>
      <c r="R2877" s="27">
        <v>89304.95</v>
      </c>
      <c r="S2877" s="27">
        <v>0</v>
      </c>
      <c r="T2877" s="28">
        <v>89300</v>
      </c>
      <c r="U2877" s="27">
        <v>0</v>
      </c>
      <c r="V2877" s="29">
        <v>1</v>
      </c>
      <c r="W2877" s="26">
        <v>0</v>
      </c>
      <c r="X2877" s="30">
        <f t="shared" si="660"/>
        <v>1</v>
      </c>
      <c r="Y2877" s="31">
        <f t="shared" si="661"/>
        <v>1233</v>
      </c>
      <c r="Z2877" s="31">
        <f t="shared" si="662"/>
        <v>89304.95</v>
      </c>
      <c r="AA2877" s="31">
        <f t="shared" si="663"/>
        <v>89300</v>
      </c>
      <c r="AB2877" s="5">
        <v>1</v>
      </c>
      <c r="AC2877" s="6">
        <v>121458.49</v>
      </c>
      <c r="AD2877" s="30">
        <v>0</v>
      </c>
      <c r="AE2877" s="67">
        <f t="shared" si="664"/>
        <v>1</v>
      </c>
      <c r="AF2877" s="70">
        <f>IF(C2877=Sheet6!$E$3,Sheet6!$E$4,IF('January 2023'!C2877=Sheet6!$F$3,Sheet6!$F$4,IF('January 2023'!C2877=Sheet6!$G$3,Sheet6!$G$4,IF('January 2023'!C2877=Sheet6!$H$3,Sheet6!$H$4,IF('January 2023'!C2877=Sheet6!$I$3,Sheet6!$I$4,IF('January 2023'!C2877=Sheet6!$J$3,Sheet6!$J$4,IF('January 2023'!C2877=Sheet6!$K$3,Sheet6!$K$4,IF('January 2023'!C2877=Sheet6!$L$3,Sheet6!$L$4))))))))</f>
        <v>0.14409654505182889</v>
      </c>
      <c r="AG2877" s="74">
        <f t="shared" si="665"/>
        <v>1</v>
      </c>
      <c r="AH2877" s="71">
        <v>0.81910000000000005</v>
      </c>
      <c r="AI2877" s="72">
        <f t="shared" si="666"/>
        <v>1</v>
      </c>
      <c r="AJ2877" s="73">
        <f t="shared" si="667"/>
        <v>1</v>
      </c>
      <c r="AK2877" s="73">
        <v>0.51307323962548435</v>
      </c>
      <c r="AL2877" s="95">
        <f t="shared" si="668"/>
        <v>1</v>
      </c>
      <c r="AM2877" s="107">
        <v>0</v>
      </c>
      <c r="AN2877" s="98">
        <f t="shared" si="669"/>
        <v>0</v>
      </c>
      <c r="AO2877" s="99" t="e">
        <f>SUMIF([1]Sheet1!$AB:$AB,E2877,[1]Sheet1!$AA:$AA)</f>
        <v>#VALUE!</v>
      </c>
      <c r="AP2877" s="100">
        <f t="shared" si="670"/>
        <v>1</v>
      </c>
      <c r="AQ2877" s="97">
        <f t="shared" si="671"/>
        <v>0</v>
      </c>
      <c r="AR2877" s="100">
        <f t="shared" si="672"/>
        <v>0.99994457194142095</v>
      </c>
      <c r="AS2877" s="101">
        <f t="shared" si="673"/>
        <v>5.5428058579054529E-5</v>
      </c>
      <c r="AT2877" s="100">
        <v>0.14409654505182889</v>
      </c>
      <c r="AU2877" s="108">
        <f t="shared" si="674"/>
        <v>1</v>
      </c>
    </row>
    <row r="2878" spans="1:47" hidden="1">
      <c r="A2878" s="21">
        <v>44927</v>
      </c>
      <c r="B2878" s="23" t="s">
        <v>13</v>
      </c>
      <c r="C2878" s="23" t="s">
        <v>2644</v>
      </c>
      <c r="D2878" s="23" t="s">
        <v>3279</v>
      </c>
      <c r="E2878" s="23">
        <v>1002050508</v>
      </c>
      <c r="F2878" s="23" t="s">
        <v>15</v>
      </c>
      <c r="G2878" s="23">
        <v>1070945</v>
      </c>
      <c r="H2878" s="37" t="s">
        <v>16</v>
      </c>
      <c r="I2878" s="4" t="s">
        <v>3512</v>
      </c>
      <c r="J2878" s="4" t="s">
        <v>3512</v>
      </c>
      <c r="K2878" s="24">
        <v>837</v>
      </c>
      <c r="L2878" s="24">
        <v>837</v>
      </c>
      <c r="M2878" s="29">
        <v>1</v>
      </c>
      <c r="N2878" s="29">
        <v>1</v>
      </c>
      <c r="O2878" s="29">
        <v>0</v>
      </c>
      <c r="P2878" s="29">
        <v>837</v>
      </c>
      <c r="Q2878" s="29">
        <v>0</v>
      </c>
      <c r="R2878" s="28">
        <v>60623.07</v>
      </c>
      <c r="S2878" s="28">
        <v>0</v>
      </c>
      <c r="T2878" s="28">
        <v>70000</v>
      </c>
      <c r="U2878" s="28">
        <v>0</v>
      </c>
      <c r="V2878" s="29">
        <v>1</v>
      </c>
      <c r="W2878" s="29">
        <v>0</v>
      </c>
      <c r="X2878" s="32">
        <f t="shared" si="660"/>
        <v>1</v>
      </c>
      <c r="Y2878" s="33">
        <f t="shared" si="661"/>
        <v>837</v>
      </c>
      <c r="Z2878" s="33">
        <f t="shared" si="662"/>
        <v>60623.07</v>
      </c>
      <c r="AA2878" s="33">
        <f t="shared" si="663"/>
        <v>70000</v>
      </c>
      <c r="AB2878" s="5">
        <v>1</v>
      </c>
      <c r="AC2878" s="6">
        <v>193340.77</v>
      </c>
      <c r="AD2878" s="32">
        <v>0</v>
      </c>
      <c r="AE2878" s="67">
        <f t="shared" si="664"/>
        <v>1</v>
      </c>
      <c r="AF2878" s="70">
        <f>IF(C2878=Sheet6!$E$3,Sheet6!$E$4,IF('January 2023'!C2878=Sheet6!$F$3,Sheet6!$F$4,IF('January 2023'!C2878=Sheet6!$G$3,Sheet6!$G$4,IF('January 2023'!C2878=Sheet6!$H$3,Sheet6!$H$4,IF('January 2023'!C2878=Sheet6!$I$3,Sheet6!$I$4,IF('January 2023'!C2878=Sheet6!$J$3,Sheet6!$J$4,IF('January 2023'!C2878=Sheet6!$K$3,Sheet6!$K$4,IF('January 2023'!C2878=Sheet6!$L$3,Sheet6!$L$4))))))))</f>
        <v>0.14409654505182889</v>
      </c>
      <c r="AG2878" s="74">
        <f t="shared" si="665"/>
        <v>1</v>
      </c>
      <c r="AH2878" s="71">
        <v>0.81910000000000005</v>
      </c>
      <c r="AI2878" s="72">
        <f t="shared" si="666"/>
        <v>1</v>
      </c>
      <c r="AJ2878" s="73">
        <f t="shared" si="667"/>
        <v>1</v>
      </c>
      <c r="AK2878" s="73">
        <v>0.51307323962548435</v>
      </c>
      <c r="AL2878" s="95">
        <f t="shared" si="668"/>
        <v>1</v>
      </c>
      <c r="AM2878" s="107">
        <v>0</v>
      </c>
      <c r="AN2878" s="98">
        <f t="shared" si="669"/>
        <v>0</v>
      </c>
      <c r="AO2878" s="99" t="e">
        <f>SUMIF([1]Sheet1!$AB:$AB,E2878,[1]Sheet1!$AA:$AA)</f>
        <v>#VALUE!</v>
      </c>
      <c r="AP2878" s="100">
        <f t="shared" si="670"/>
        <v>1</v>
      </c>
      <c r="AQ2878" s="97">
        <f t="shared" si="671"/>
        <v>0</v>
      </c>
      <c r="AR2878" s="100">
        <f t="shared" si="672"/>
        <v>1.1546759344256239</v>
      </c>
      <c r="AS2878" s="101">
        <f t="shared" si="673"/>
        <v>-0.15467593442562388</v>
      </c>
      <c r="AT2878" s="100">
        <v>0.14409654505182889</v>
      </c>
      <c r="AU2878" s="108">
        <f t="shared" si="674"/>
        <v>1</v>
      </c>
    </row>
    <row r="2879" spans="1:47" hidden="1">
      <c r="A2879" s="21">
        <v>44927</v>
      </c>
      <c r="B2879" s="23" t="s">
        <v>13</v>
      </c>
      <c r="C2879" s="23" t="s">
        <v>2644</v>
      </c>
      <c r="D2879" s="23" t="s">
        <v>3290</v>
      </c>
      <c r="E2879" s="23">
        <v>1004129480</v>
      </c>
      <c r="F2879" s="23" t="s">
        <v>15</v>
      </c>
      <c r="G2879" s="23">
        <v>1079564</v>
      </c>
      <c r="H2879" s="37" t="s">
        <v>16</v>
      </c>
      <c r="I2879" s="4" t="s">
        <v>3512</v>
      </c>
      <c r="J2879" s="4" t="s">
        <v>3512</v>
      </c>
      <c r="K2879" s="24">
        <v>262</v>
      </c>
      <c r="L2879" s="24">
        <v>262</v>
      </c>
      <c r="M2879" s="29">
        <v>1</v>
      </c>
      <c r="N2879" s="29">
        <v>1</v>
      </c>
      <c r="O2879" s="29">
        <v>0</v>
      </c>
      <c r="P2879" s="29">
        <v>262</v>
      </c>
      <c r="Q2879" s="29">
        <v>0</v>
      </c>
      <c r="R2879" s="28">
        <v>18976.39</v>
      </c>
      <c r="S2879" s="28">
        <v>0</v>
      </c>
      <c r="T2879" s="28">
        <v>0</v>
      </c>
      <c r="U2879" s="28">
        <v>0</v>
      </c>
      <c r="V2879" s="29">
        <v>0</v>
      </c>
      <c r="W2879" s="29">
        <v>0</v>
      </c>
      <c r="X2879" s="32">
        <f t="shared" si="660"/>
        <v>1</v>
      </c>
      <c r="Y2879" s="33">
        <f t="shared" si="661"/>
        <v>262</v>
      </c>
      <c r="Z2879" s="33">
        <f t="shared" si="662"/>
        <v>18976.39</v>
      </c>
      <c r="AA2879" s="33">
        <f t="shared" si="663"/>
        <v>0</v>
      </c>
      <c r="AB2879" s="5">
        <v>0</v>
      </c>
      <c r="AC2879" s="6">
        <v>-1228803.3600000001</v>
      </c>
      <c r="AD2879" s="32">
        <v>0</v>
      </c>
      <c r="AE2879" s="67">
        <f t="shared" si="664"/>
        <v>0</v>
      </c>
      <c r="AF2879" s="70">
        <f>IF(C2879=Sheet6!$E$3,Sheet6!$E$4,IF('January 2023'!C2879=Sheet6!$F$3,Sheet6!$F$4,IF('January 2023'!C2879=Sheet6!$G$3,Sheet6!$G$4,IF('January 2023'!C2879=Sheet6!$H$3,Sheet6!$H$4,IF('January 2023'!C2879=Sheet6!$I$3,Sheet6!$I$4,IF('January 2023'!C2879=Sheet6!$J$3,Sheet6!$J$4,IF('January 2023'!C2879=Sheet6!$K$3,Sheet6!$K$4,IF('January 2023'!C2879=Sheet6!$L$3,Sheet6!$L$4))))))))</f>
        <v>0.14409654505182889</v>
      </c>
      <c r="AG2879" s="74">
        <f t="shared" si="665"/>
        <v>1</v>
      </c>
      <c r="AH2879" s="71">
        <v>0.81910000000000005</v>
      </c>
      <c r="AI2879" s="72">
        <f t="shared" si="666"/>
        <v>1</v>
      </c>
      <c r="AJ2879" s="73">
        <f t="shared" si="667"/>
        <v>0</v>
      </c>
      <c r="AK2879" s="73">
        <v>0.51307323962548435</v>
      </c>
      <c r="AL2879" s="95">
        <f t="shared" si="668"/>
        <v>0</v>
      </c>
      <c r="AM2879" s="107">
        <v>0</v>
      </c>
      <c r="AN2879" s="98">
        <f t="shared" si="669"/>
        <v>0</v>
      </c>
      <c r="AO2879" s="99" t="e">
        <f>SUMIF([1]Sheet1!$AB:$AB,E2879,[1]Sheet1!$AA:$AA)</f>
        <v>#VALUE!</v>
      </c>
      <c r="AP2879" s="100">
        <f t="shared" si="670"/>
        <v>1</v>
      </c>
      <c r="AQ2879" s="97">
        <f t="shared" si="671"/>
        <v>0</v>
      </c>
      <c r="AR2879" s="100">
        <f t="shared" si="672"/>
        <v>0</v>
      </c>
      <c r="AS2879" s="101">
        <f t="shared" si="673"/>
        <v>1</v>
      </c>
      <c r="AT2879" s="100">
        <v>0.14409654505182889</v>
      </c>
      <c r="AU2879" s="108">
        <f t="shared" si="674"/>
        <v>0</v>
      </c>
    </row>
    <row r="2880" spans="1:47" hidden="1">
      <c r="A2880" s="21">
        <v>44927</v>
      </c>
      <c r="B2880" s="22" t="s">
        <v>13</v>
      </c>
      <c r="C2880" s="22" t="s">
        <v>2644</v>
      </c>
      <c r="D2880" s="22" t="s">
        <v>3272</v>
      </c>
      <c r="E2880" s="22">
        <v>1002050397</v>
      </c>
      <c r="F2880" s="23" t="s">
        <v>15</v>
      </c>
      <c r="G2880" s="22">
        <v>1070945</v>
      </c>
      <c r="H2880" s="36" t="s">
        <v>16</v>
      </c>
      <c r="I2880" s="4" t="s">
        <v>3512</v>
      </c>
      <c r="J2880" s="4" t="s">
        <v>3512</v>
      </c>
      <c r="K2880" s="24">
        <v>82</v>
      </c>
      <c r="L2880" s="25">
        <v>82</v>
      </c>
      <c r="M2880" s="26">
        <v>1</v>
      </c>
      <c r="N2880" s="26">
        <v>1</v>
      </c>
      <c r="O2880" s="26">
        <v>0</v>
      </c>
      <c r="P2880" s="26">
        <v>82</v>
      </c>
      <c r="Q2880" s="26">
        <v>0</v>
      </c>
      <c r="R2880" s="27">
        <v>5939.18</v>
      </c>
      <c r="S2880" s="27">
        <v>0</v>
      </c>
      <c r="T2880" s="28">
        <v>300000</v>
      </c>
      <c r="U2880" s="27">
        <v>0</v>
      </c>
      <c r="V2880" s="29">
        <v>1</v>
      </c>
      <c r="W2880" s="26">
        <v>0</v>
      </c>
      <c r="X2880" s="30">
        <f t="shared" si="660"/>
        <v>1</v>
      </c>
      <c r="Y2880" s="31">
        <f t="shared" si="661"/>
        <v>82</v>
      </c>
      <c r="Z2880" s="31">
        <f t="shared" si="662"/>
        <v>5939.18</v>
      </c>
      <c r="AA2880" s="31">
        <f t="shared" si="663"/>
        <v>300000</v>
      </c>
      <c r="AB2880" s="5">
        <v>1</v>
      </c>
      <c r="AC2880" s="6">
        <v>397353.97</v>
      </c>
      <c r="AD2880" s="30">
        <v>0</v>
      </c>
      <c r="AE2880" s="67">
        <f t="shared" si="664"/>
        <v>1</v>
      </c>
      <c r="AF2880" s="70">
        <f>IF(C2880=Sheet6!$E$3,Sheet6!$E$4,IF('January 2023'!C2880=Sheet6!$F$3,Sheet6!$F$4,IF('January 2023'!C2880=Sheet6!$G$3,Sheet6!$G$4,IF('January 2023'!C2880=Sheet6!$H$3,Sheet6!$H$4,IF('January 2023'!C2880=Sheet6!$I$3,Sheet6!$I$4,IF('January 2023'!C2880=Sheet6!$J$3,Sheet6!$J$4,IF('January 2023'!C2880=Sheet6!$K$3,Sheet6!$K$4,IF('January 2023'!C2880=Sheet6!$L$3,Sheet6!$L$4))))))))</f>
        <v>0.14409654505182889</v>
      </c>
      <c r="AG2880" s="74">
        <f t="shared" si="665"/>
        <v>1</v>
      </c>
      <c r="AH2880" s="71">
        <v>0.81910000000000005</v>
      </c>
      <c r="AI2880" s="72">
        <f t="shared" si="666"/>
        <v>1</v>
      </c>
      <c r="AJ2880" s="73">
        <f t="shared" si="667"/>
        <v>1</v>
      </c>
      <c r="AK2880" s="73">
        <v>0.51307323962548435</v>
      </c>
      <c r="AL2880" s="95">
        <f t="shared" si="668"/>
        <v>1</v>
      </c>
      <c r="AM2880" s="107">
        <v>0</v>
      </c>
      <c r="AN2880" s="98">
        <f t="shared" si="669"/>
        <v>0</v>
      </c>
      <c r="AO2880" s="99" t="e">
        <f>SUMIF([1]Sheet1!$AB:$AB,E2880,[1]Sheet1!$AA:$AA)</f>
        <v>#VALUE!</v>
      </c>
      <c r="AP2880" s="100">
        <f t="shared" si="670"/>
        <v>1</v>
      </c>
      <c r="AQ2880" s="97">
        <f t="shared" si="671"/>
        <v>0</v>
      </c>
      <c r="AR2880" s="100">
        <f t="shared" si="672"/>
        <v>50.512023545337904</v>
      </c>
      <c r="AS2880" s="101">
        <f t="shared" si="673"/>
        <v>-49.512023545337904</v>
      </c>
      <c r="AT2880" s="100">
        <v>0.14409654505182889</v>
      </c>
      <c r="AU2880" s="108">
        <f t="shared" si="674"/>
        <v>1</v>
      </c>
    </row>
    <row r="2881" spans="1:47" hidden="1">
      <c r="A2881" s="21">
        <v>44927</v>
      </c>
      <c r="B2881" s="22" t="s">
        <v>13</v>
      </c>
      <c r="C2881" s="22" t="s">
        <v>2644</v>
      </c>
      <c r="D2881" s="22" t="s">
        <v>3314</v>
      </c>
      <c r="E2881" s="22">
        <v>1004820908</v>
      </c>
      <c r="F2881" s="23" t="s">
        <v>15</v>
      </c>
      <c r="G2881" s="22">
        <v>1070774</v>
      </c>
      <c r="H2881" s="36" t="s">
        <v>16</v>
      </c>
      <c r="I2881" s="4" t="s">
        <v>3512</v>
      </c>
      <c r="J2881" s="4" t="s">
        <v>3512</v>
      </c>
      <c r="K2881" s="24">
        <v>69</v>
      </c>
      <c r="L2881" s="25">
        <v>69</v>
      </c>
      <c r="M2881" s="26">
        <v>1</v>
      </c>
      <c r="N2881" s="26">
        <v>1</v>
      </c>
      <c r="O2881" s="26">
        <v>0</v>
      </c>
      <c r="P2881" s="26">
        <v>69</v>
      </c>
      <c r="Q2881" s="26">
        <v>0</v>
      </c>
      <c r="R2881" s="27">
        <v>4997.5999999999995</v>
      </c>
      <c r="S2881" s="27">
        <v>0</v>
      </c>
      <c r="T2881" s="28">
        <v>11000</v>
      </c>
      <c r="U2881" s="27">
        <v>0</v>
      </c>
      <c r="V2881" s="29">
        <v>1</v>
      </c>
      <c r="W2881" s="26">
        <v>0</v>
      </c>
      <c r="X2881" s="30">
        <f t="shared" si="660"/>
        <v>1</v>
      </c>
      <c r="Y2881" s="31">
        <f t="shared" si="661"/>
        <v>69</v>
      </c>
      <c r="Z2881" s="31">
        <f t="shared" si="662"/>
        <v>4997.5999999999995</v>
      </c>
      <c r="AA2881" s="31">
        <f t="shared" si="663"/>
        <v>11000</v>
      </c>
      <c r="AB2881" s="5">
        <v>1</v>
      </c>
      <c r="AC2881" s="6">
        <v>10826.94</v>
      </c>
      <c r="AD2881" s="30">
        <v>0</v>
      </c>
      <c r="AE2881" s="67">
        <f t="shared" si="664"/>
        <v>1</v>
      </c>
      <c r="AF2881" s="70">
        <f>IF(C2881=Sheet6!$E$3,Sheet6!$E$4,IF('January 2023'!C2881=Sheet6!$F$3,Sheet6!$F$4,IF('January 2023'!C2881=Sheet6!$G$3,Sheet6!$G$4,IF('January 2023'!C2881=Sheet6!$H$3,Sheet6!$H$4,IF('January 2023'!C2881=Sheet6!$I$3,Sheet6!$I$4,IF('January 2023'!C2881=Sheet6!$J$3,Sheet6!$J$4,IF('January 2023'!C2881=Sheet6!$K$3,Sheet6!$K$4,IF('January 2023'!C2881=Sheet6!$L$3,Sheet6!$L$4))))))))</f>
        <v>0.14409654505182889</v>
      </c>
      <c r="AG2881" s="74">
        <f t="shared" si="665"/>
        <v>1</v>
      </c>
      <c r="AH2881" s="71">
        <v>0.81910000000000005</v>
      </c>
      <c r="AI2881" s="72">
        <f t="shared" si="666"/>
        <v>1</v>
      </c>
      <c r="AJ2881" s="73">
        <f t="shared" si="667"/>
        <v>1</v>
      </c>
      <c r="AK2881" s="73">
        <v>0.51307323962548435</v>
      </c>
      <c r="AL2881" s="95">
        <f t="shared" si="668"/>
        <v>1</v>
      </c>
      <c r="AM2881" s="107">
        <v>0</v>
      </c>
      <c r="AN2881" s="98">
        <f t="shared" si="669"/>
        <v>0</v>
      </c>
      <c r="AO2881" s="99" t="e">
        <f>SUMIF([1]Sheet1!$AB:$AB,E2881,[1]Sheet1!$AA:$AA)</f>
        <v>#VALUE!</v>
      </c>
      <c r="AP2881" s="100">
        <f t="shared" si="670"/>
        <v>1</v>
      </c>
      <c r="AQ2881" s="97">
        <f t="shared" si="671"/>
        <v>0</v>
      </c>
      <c r="AR2881" s="100">
        <f t="shared" si="672"/>
        <v>2.2010565071234196</v>
      </c>
      <c r="AS2881" s="101">
        <f t="shared" si="673"/>
        <v>-1.2010565071234196</v>
      </c>
      <c r="AT2881" s="100">
        <v>0.14409654505182889</v>
      </c>
      <c r="AU2881" s="108">
        <f t="shared" si="674"/>
        <v>1</v>
      </c>
    </row>
    <row r="2882" spans="1:47" hidden="1">
      <c r="A2882" s="21">
        <v>44927</v>
      </c>
      <c r="B2882" s="22" t="s">
        <v>13</v>
      </c>
      <c r="C2882" s="22" t="s">
        <v>2644</v>
      </c>
      <c r="D2882" s="22" t="s">
        <v>2883</v>
      </c>
      <c r="E2882" s="22">
        <v>1002049565</v>
      </c>
      <c r="F2882" s="23" t="s">
        <v>15</v>
      </c>
      <c r="G2882" s="22">
        <v>1070945</v>
      </c>
      <c r="H2882" s="36" t="s">
        <v>16</v>
      </c>
      <c r="I2882" s="4" t="s">
        <v>3543</v>
      </c>
      <c r="J2882" s="4" t="s">
        <v>3543</v>
      </c>
      <c r="K2882" s="24" t="s">
        <v>24</v>
      </c>
      <c r="L2882" s="25">
        <v>0</v>
      </c>
      <c r="M2882" s="26">
        <v>0</v>
      </c>
      <c r="N2882" s="26">
        <v>0</v>
      </c>
      <c r="O2882" s="26">
        <v>1</v>
      </c>
      <c r="P2882" s="26">
        <v>0</v>
      </c>
      <c r="Q2882" s="26">
        <v>28315.9</v>
      </c>
      <c r="R2882" s="27">
        <v>0</v>
      </c>
      <c r="S2882" s="27">
        <v>2080000</v>
      </c>
      <c r="T2882" s="28">
        <v>0</v>
      </c>
      <c r="U2882" s="27">
        <v>2900000</v>
      </c>
      <c r="V2882" s="29">
        <v>0</v>
      </c>
      <c r="W2882" s="26">
        <v>1</v>
      </c>
      <c r="X2882" s="30">
        <f t="shared" si="660"/>
        <v>1</v>
      </c>
      <c r="Y2882" s="31">
        <f t="shared" si="661"/>
        <v>28315.9</v>
      </c>
      <c r="Z2882" s="31">
        <f t="shared" si="662"/>
        <v>2080000</v>
      </c>
      <c r="AA2882" s="31">
        <f t="shared" si="663"/>
        <v>2900000</v>
      </c>
      <c r="AB2882" s="5">
        <v>1</v>
      </c>
      <c r="AC2882" s="6">
        <v>0</v>
      </c>
      <c r="AD2882" s="30">
        <v>0</v>
      </c>
      <c r="AE2882" s="67">
        <f t="shared" si="664"/>
        <v>1</v>
      </c>
      <c r="AF2882" s="70">
        <f>IF(C2882=Sheet6!$E$3,Sheet6!$E$4,IF('January 2023'!C2882=Sheet6!$F$3,Sheet6!$F$4,IF('January 2023'!C2882=Sheet6!$G$3,Sheet6!$G$4,IF('January 2023'!C2882=Sheet6!$H$3,Sheet6!$H$4,IF('January 2023'!C2882=Sheet6!$I$3,Sheet6!$I$4,IF('January 2023'!C2882=Sheet6!$J$3,Sheet6!$J$4,IF('January 2023'!C2882=Sheet6!$K$3,Sheet6!$K$4,IF('January 2023'!C2882=Sheet6!$L$3,Sheet6!$L$4))))))))</f>
        <v>0.14409654505182889</v>
      </c>
      <c r="AG2882" s="74">
        <f t="shared" si="665"/>
        <v>0</v>
      </c>
      <c r="AH2882" s="71">
        <v>0.81910000000000005</v>
      </c>
      <c r="AI2882" s="72">
        <f t="shared" si="666"/>
        <v>0</v>
      </c>
      <c r="AJ2882" s="73">
        <f t="shared" si="667"/>
        <v>1</v>
      </c>
      <c r="AK2882" s="73">
        <v>0.51307323962548435</v>
      </c>
      <c r="AL2882" s="95">
        <f t="shared" si="668"/>
        <v>1</v>
      </c>
      <c r="AM2882" s="107">
        <v>0</v>
      </c>
      <c r="AN2882" s="98">
        <f t="shared" si="669"/>
        <v>0</v>
      </c>
      <c r="AO2882" s="99" t="e">
        <f>SUMIF([1]Sheet1!$AB:$AB,E2882,[1]Sheet1!$AA:$AA)</f>
        <v>#VALUE!</v>
      </c>
      <c r="AP2882" s="100">
        <f t="shared" si="670"/>
        <v>1</v>
      </c>
      <c r="AQ2882" s="97">
        <f t="shared" si="671"/>
        <v>0</v>
      </c>
      <c r="AR2882" s="100">
        <f t="shared" si="672"/>
        <v>1.3942307692307692</v>
      </c>
      <c r="AS2882" s="101">
        <f t="shared" si="673"/>
        <v>1</v>
      </c>
      <c r="AT2882" s="100">
        <v>0.14409654505182889</v>
      </c>
      <c r="AU2882" s="108">
        <f t="shared" si="674"/>
        <v>0</v>
      </c>
    </row>
    <row r="2883" spans="1:47" hidden="1">
      <c r="A2883" s="21">
        <v>44927</v>
      </c>
      <c r="B2883" s="22" t="s">
        <v>13</v>
      </c>
      <c r="C2883" s="22" t="s">
        <v>2644</v>
      </c>
      <c r="D2883" s="22" t="s">
        <v>2810</v>
      </c>
      <c r="E2883" s="22">
        <v>1002049727</v>
      </c>
      <c r="F2883" s="23" t="s">
        <v>15</v>
      </c>
      <c r="G2883" s="22">
        <v>1070945</v>
      </c>
      <c r="H2883" s="36" t="s">
        <v>16</v>
      </c>
      <c r="I2883" s="4" t="s">
        <v>3543</v>
      </c>
      <c r="J2883" s="4" t="s">
        <v>3543</v>
      </c>
      <c r="K2883" s="24" t="s">
        <v>24</v>
      </c>
      <c r="L2883" s="25">
        <v>0</v>
      </c>
      <c r="M2883" s="26">
        <v>0</v>
      </c>
      <c r="N2883" s="26">
        <v>0</v>
      </c>
      <c r="O2883" s="26">
        <v>1</v>
      </c>
      <c r="P2883" s="26">
        <v>0</v>
      </c>
      <c r="Q2883" s="26">
        <v>14099.5</v>
      </c>
      <c r="R2883" s="27">
        <v>0</v>
      </c>
      <c r="S2883" s="27">
        <v>198563.5</v>
      </c>
      <c r="T2883" s="28">
        <v>0</v>
      </c>
      <c r="U2883" s="27">
        <v>1860000</v>
      </c>
      <c r="V2883" s="29">
        <v>0</v>
      </c>
      <c r="W2883" s="26">
        <v>1</v>
      </c>
      <c r="X2883" s="30">
        <f t="shared" si="660"/>
        <v>1</v>
      </c>
      <c r="Y2883" s="31">
        <f t="shared" si="661"/>
        <v>14099.5</v>
      </c>
      <c r="Z2883" s="31">
        <f t="shared" si="662"/>
        <v>198563.5</v>
      </c>
      <c r="AA2883" s="31">
        <f t="shared" si="663"/>
        <v>1860000</v>
      </c>
      <c r="AB2883" s="5">
        <v>1</v>
      </c>
      <c r="AC2883" s="6">
        <v>0</v>
      </c>
      <c r="AD2883" s="30">
        <v>0</v>
      </c>
      <c r="AE2883" s="67">
        <f t="shared" si="664"/>
        <v>1</v>
      </c>
      <c r="AF2883" s="70">
        <f>IF(C2883=Sheet6!$E$3,Sheet6!$E$4,IF('January 2023'!C2883=Sheet6!$F$3,Sheet6!$F$4,IF('January 2023'!C2883=Sheet6!$G$3,Sheet6!$G$4,IF('January 2023'!C2883=Sheet6!$H$3,Sheet6!$H$4,IF('January 2023'!C2883=Sheet6!$I$3,Sheet6!$I$4,IF('January 2023'!C2883=Sheet6!$J$3,Sheet6!$J$4,IF('January 2023'!C2883=Sheet6!$K$3,Sheet6!$K$4,IF('January 2023'!C2883=Sheet6!$L$3,Sheet6!$L$4))))))))</f>
        <v>0.14409654505182889</v>
      </c>
      <c r="AG2883" s="74">
        <f t="shared" si="665"/>
        <v>0</v>
      </c>
      <c r="AH2883" s="71">
        <v>0.81910000000000005</v>
      </c>
      <c r="AI2883" s="72">
        <f t="shared" si="666"/>
        <v>0</v>
      </c>
      <c r="AJ2883" s="73">
        <f t="shared" si="667"/>
        <v>1</v>
      </c>
      <c r="AK2883" s="73">
        <v>0.51307323962548435</v>
      </c>
      <c r="AL2883" s="95">
        <f t="shared" si="668"/>
        <v>1</v>
      </c>
      <c r="AM2883" s="107">
        <v>0</v>
      </c>
      <c r="AN2883" s="98">
        <f t="shared" si="669"/>
        <v>0</v>
      </c>
      <c r="AO2883" s="99" t="e">
        <f>SUMIF([1]Sheet1!$AB:$AB,E2883,[1]Sheet1!$AA:$AA)</f>
        <v>#VALUE!</v>
      </c>
      <c r="AP2883" s="100">
        <f t="shared" si="670"/>
        <v>1</v>
      </c>
      <c r="AQ2883" s="97">
        <f t="shared" si="671"/>
        <v>0</v>
      </c>
      <c r="AR2883" s="100">
        <f t="shared" si="672"/>
        <v>9.3672804921347588</v>
      </c>
      <c r="AS2883" s="101">
        <f t="shared" si="673"/>
        <v>1</v>
      </c>
      <c r="AT2883" s="100">
        <v>0.14409654505182889</v>
      </c>
      <c r="AU2883" s="108">
        <f t="shared" si="674"/>
        <v>0</v>
      </c>
    </row>
    <row r="2884" spans="1:47" hidden="1">
      <c r="A2884" s="21">
        <v>44927</v>
      </c>
      <c r="B2884" s="23" t="s">
        <v>13</v>
      </c>
      <c r="C2884" s="23" t="s">
        <v>2644</v>
      </c>
      <c r="D2884" s="23" t="s">
        <v>3469</v>
      </c>
      <c r="E2884" s="23">
        <v>1002249923</v>
      </c>
      <c r="F2884" s="23" t="s">
        <v>15</v>
      </c>
      <c r="G2884" s="22">
        <v>1070945</v>
      </c>
      <c r="H2884" s="36" t="s">
        <v>16</v>
      </c>
      <c r="I2884" s="4" t="s">
        <v>3543</v>
      </c>
      <c r="J2884" s="4" t="s">
        <v>3543</v>
      </c>
      <c r="K2884" s="24" t="s">
        <v>45</v>
      </c>
      <c r="L2884" s="25">
        <v>0</v>
      </c>
      <c r="M2884" s="29">
        <v>0</v>
      </c>
      <c r="N2884" s="29">
        <v>0</v>
      </c>
      <c r="O2884" s="29">
        <v>2</v>
      </c>
      <c r="P2884" s="29">
        <v>0</v>
      </c>
      <c r="Q2884" s="29">
        <v>0</v>
      </c>
      <c r="R2884" s="28">
        <v>0</v>
      </c>
      <c r="S2884" s="28">
        <v>0</v>
      </c>
      <c r="T2884" s="28">
        <v>0</v>
      </c>
      <c r="U2884" s="28">
        <v>0</v>
      </c>
      <c r="V2884" s="29">
        <v>0</v>
      </c>
      <c r="W2884" s="29">
        <v>0</v>
      </c>
      <c r="X2884" s="32">
        <f t="shared" ref="X2884:X2947" si="675">IFERROR(SUM(M2884,O2884),"")</f>
        <v>2</v>
      </c>
      <c r="Y2884" s="33">
        <f t="shared" ref="Y2884:Y2947" si="676">IFERROR(SUM(P2884:Q2884),"")</f>
        <v>0</v>
      </c>
      <c r="Z2884" s="33">
        <f t="shared" ref="Z2884:Z2947" si="677">IFERROR(SUM(R2884:S2884),"")</f>
        <v>0</v>
      </c>
      <c r="AA2884" s="33">
        <f t="shared" ref="AA2884:AA2947" si="678">IFERROR(SUM(T2884:U2884),"")</f>
        <v>0</v>
      </c>
      <c r="AB2884" s="5">
        <v>0</v>
      </c>
      <c r="AC2884" s="6">
        <v>0</v>
      </c>
      <c r="AD2884" s="32">
        <v>0</v>
      </c>
      <c r="AE2884" s="67">
        <f t="shared" si="664"/>
        <v>0</v>
      </c>
      <c r="AF2884" s="70">
        <f>IF(C2884=Sheet6!$E$3,Sheet6!$E$4,IF('January 2023'!C2884=Sheet6!$F$3,Sheet6!$F$4,IF('January 2023'!C2884=Sheet6!$G$3,Sheet6!$G$4,IF('January 2023'!C2884=Sheet6!$H$3,Sheet6!$H$4,IF('January 2023'!C2884=Sheet6!$I$3,Sheet6!$I$4,IF('January 2023'!C2884=Sheet6!$J$3,Sheet6!$J$4,IF('January 2023'!C2884=Sheet6!$K$3,Sheet6!$K$4,IF('January 2023'!C2884=Sheet6!$L$3,Sheet6!$L$4))))))))</f>
        <v>0.14409654505182889</v>
      </c>
      <c r="AG2884" s="74">
        <f t="shared" si="665"/>
        <v>0</v>
      </c>
      <c r="AH2884" s="71">
        <v>0.81910000000000005</v>
      </c>
      <c r="AI2884" s="72">
        <f t="shared" si="666"/>
        <v>0</v>
      </c>
      <c r="AJ2884" s="73">
        <f t="shared" si="667"/>
        <v>0</v>
      </c>
      <c r="AK2884" s="73">
        <v>0.51307323962548435</v>
      </c>
      <c r="AL2884" s="95">
        <f t="shared" si="668"/>
        <v>0</v>
      </c>
      <c r="AM2884" s="107">
        <v>0</v>
      </c>
      <c r="AN2884" s="98">
        <f t="shared" si="669"/>
        <v>0</v>
      </c>
      <c r="AO2884" s="99" t="e">
        <f>SUMIF([1]Sheet1!$AB:$AB,E2884,[1]Sheet1!$AA:$AA)</f>
        <v>#VALUE!</v>
      </c>
      <c r="AP2884" s="100">
        <f t="shared" si="670"/>
        <v>1</v>
      </c>
      <c r="AQ2884" s="97">
        <f t="shared" si="671"/>
        <v>0</v>
      </c>
      <c r="AR2884" s="100">
        <f t="shared" si="672"/>
        <v>0</v>
      </c>
      <c r="AS2884" s="101">
        <f t="shared" si="673"/>
        <v>1</v>
      </c>
      <c r="AT2884" s="100">
        <v>0.14409654505182889</v>
      </c>
      <c r="AU2884" s="108">
        <f t="shared" si="674"/>
        <v>0</v>
      </c>
    </row>
    <row r="2885" spans="1:47" hidden="1">
      <c r="A2885" s="21">
        <v>44927</v>
      </c>
      <c r="B2885" s="22" t="s">
        <v>13</v>
      </c>
      <c r="C2885" s="22" t="s">
        <v>2644</v>
      </c>
      <c r="D2885" s="22" t="s">
        <v>2895</v>
      </c>
      <c r="E2885" s="22">
        <v>1002049609</v>
      </c>
      <c r="F2885" s="23" t="s">
        <v>15</v>
      </c>
      <c r="G2885" s="22">
        <v>1070945</v>
      </c>
      <c r="H2885" s="36" t="s">
        <v>16</v>
      </c>
      <c r="I2885" s="4" t="s">
        <v>3543</v>
      </c>
      <c r="J2885" s="4" t="s">
        <v>3543</v>
      </c>
      <c r="K2885" s="24">
        <v>42850</v>
      </c>
      <c r="L2885" s="25">
        <v>42850</v>
      </c>
      <c r="M2885" s="26">
        <v>0</v>
      </c>
      <c r="N2885" s="26">
        <v>0</v>
      </c>
      <c r="O2885" s="26">
        <v>1</v>
      </c>
      <c r="P2885" s="26">
        <v>0</v>
      </c>
      <c r="Q2885" s="26">
        <v>45295.4</v>
      </c>
      <c r="R2885" s="27">
        <v>0</v>
      </c>
      <c r="S2885" s="27">
        <v>3249470</v>
      </c>
      <c r="T2885" s="28">
        <v>0</v>
      </c>
      <c r="U2885" s="27">
        <v>3250000</v>
      </c>
      <c r="V2885" s="29">
        <v>0</v>
      </c>
      <c r="W2885" s="26">
        <v>1</v>
      </c>
      <c r="X2885" s="30">
        <f t="shared" si="675"/>
        <v>1</v>
      </c>
      <c r="Y2885" s="31">
        <f t="shared" si="676"/>
        <v>45295.4</v>
      </c>
      <c r="Z2885" s="31">
        <f t="shared" si="677"/>
        <v>3249470</v>
      </c>
      <c r="AA2885" s="31">
        <f t="shared" si="678"/>
        <v>3250000</v>
      </c>
      <c r="AB2885" s="5">
        <v>1</v>
      </c>
      <c r="AC2885" s="6">
        <v>0</v>
      </c>
      <c r="AD2885" s="30">
        <v>0</v>
      </c>
      <c r="AE2885" s="67">
        <f t="shared" ref="AE2885:AE2948" si="679">IFERROR((AB2885/X2885),"")</f>
        <v>1</v>
      </c>
      <c r="AF2885" s="70">
        <f>IF(C2885=Sheet6!$E$3,Sheet6!$E$4,IF('January 2023'!C2885=Sheet6!$F$3,Sheet6!$F$4,IF('January 2023'!C2885=Sheet6!$G$3,Sheet6!$G$4,IF('January 2023'!C2885=Sheet6!$H$3,Sheet6!$H$4,IF('January 2023'!C2885=Sheet6!$I$3,Sheet6!$I$4,IF('January 2023'!C2885=Sheet6!$J$3,Sheet6!$J$4,IF('January 2023'!C2885=Sheet6!$K$3,Sheet6!$K$4,IF('January 2023'!C2885=Sheet6!$L$3,Sheet6!$L$4))))))))</f>
        <v>0.14409654505182889</v>
      </c>
      <c r="AG2885" s="74">
        <f t="shared" ref="AG2885:AG2948" si="680">IFERROR(Y2885/L2885,0)</f>
        <v>1.0570688448074679</v>
      </c>
      <c r="AH2885" s="71">
        <v>0.81910000000000005</v>
      </c>
      <c r="AI2885" s="72">
        <f t="shared" ref="AI2885:AI2948" si="681">IF(AG2885&gt;AH2885,1,0)</f>
        <v>1</v>
      </c>
      <c r="AJ2885" s="73">
        <f t="shared" ref="AJ2885:AJ2948" si="682">IFERROR(AB2885/X2885,0)</f>
        <v>1</v>
      </c>
      <c r="AK2885" s="73">
        <v>0.51307323962548435</v>
      </c>
      <c r="AL2885" s="95">
        <f t="shared" ref="AL2885:AL2948" si="683">IF(AJ2885&gt;=AK2885,1,0)</f>
        <v>1</v>
      </c>
      <c r="AM2885" s="107">
        <v>0</v>
      </c>
      <c r="AN2885" s="98">
        <f t="shared" ref="AN2885:AN2948" si="684">IF(((AH2885*L2885)-(AG2885*L2885))&lt;0,0,((AH2885*L2885)-(AG2885*L2885)))</f>
        <v>0</v>
      </c>
      <c r="AO2885" s="99" t="e">
        <f>SUMIF([1]Sheet1!$AB:$AB,E2885,[1]Sheet1!$AA:$AA)</f>
        <v>#VALUE!</v>
      </c>
      <c r="AP2885" s="100">
        <f t="shared" ref="AP2885:AP2948" si="685">IF(AN2885=0,100%,IFERROR((AO2885/AN2885),""))</f>
        <v>1</v>
      </c>
      <c r="AQ2885" s="97">
        <f t="shared" ref="AQ2885:AQ2948" si="686">IF(AND(AN2885&gt;0,AP2885&gt;=100%),1,0)</f>
        <v>0</v>
      </c>
      <c r="AR2885" s="100">
        <f t="shared" ref="AR2885:AR2948" si="687">IFERROR(AA2885/Z2885,0)</f>
        <v>1.0001631035214973</v>
      </c>
      <c r="AS2885" s="101">
        <f t="shared" ref="AS2885:AS2948" si="688">1-(AR2885*AG2885)</f>
        <v>-5.7241256458520962E-2</v>
      </c>
      <c r="AT2885" s="100">
        <v>0.14409654505182889</v>
      </c>
      <c r="AU2885" s="108">
        <f t="shared" ref="AU2885:AU2948" si="689">IF(AS2885&lt;=AT2885,1,0)</f>
        <v>1</v>
      </c>
    </row>
    <row r="2886" spans="1:47" hidden="1">
      <c r="A2886" s="21">
        <v>44927</v>
      </c>
      <c r="B2886" s="22" t="s">
        <v>13</v>
      </c>
      <c r="C2886" s="22" t="s">
        <v>2644</v>
      </c>
      <c r="D2886" s="22" t="s">
        <v>2986</v>
      </c>
      <c r="E2886" s="22">
        <v>1002049601</v>
      </c>
      <c r="F2886" s="23" t="s">
        <v>15</v>
      </c>
      <c r="G2886" s="22">
        <v>1070945</v>
      </c>
      <c r="H2886" s="36" t="s">
        <v>16</v>
      </c>
      <c r="I2886" s="4" t="s">
        <v>3543</v>
      </c>
      <c r="J2886" s="4" t="s">
        <v>3543</v>
      </c>
      <c r="K2886" s="24">
        <v>18980</v>
      </c>
      <c r="L2886" s="25">
        <v>18980</v>
      </c>
      <c r="M2886" s="26">
        <v>0</v>
      </c>
      <c r="N2886" s="26">
        <v>0</v>
      </c>
      <c r="O2886" s="26">
        <v>1</v>
      </c>
      <c r="P2886" s="26">
        <v>0</v>
      </c>
      <c r="Q2886" s="26">
        <v>29361.4</v>
      </c>
      <c r="R2886" s="27">
        <v>0</v>
      </c>
      <c r="S2886" s="27">
        <v>2221637</v>
      </c>
      <c r="T2886" s="28">
        <v>0</v>
      </c>
      <c r="U2886" s="27">
        <v>2821637</v>
      </c>
      <c r="V2886" s="29">
        <v>0</v>
      </c>
      <c r="W2886" s="26">
        <v>1</v>
      </c>
      <c r="X2886" s="30">
        <f t="shared" si="675"/>
        <v>1</v>
      </c>
      <c r="Y2886" s="31">
        <f t="shared" si="676"/>
        <v>29361.4</v>
      </c>
      <c r="Z2886" s="31">
        <f t="shared" si="677"/>
        <v>2221637</v>
      </c>
      <c r="AA2886" s="31">
        <f t="shared" si="678"/>
        <v>2821637</v>
      </c>
      <c r="AB2886" s="5">
        <v>1</v>
      </c>
      <c r="AC2886" s="6">
        <v>0</v>
      </c>
      <c r="AD2886" s="30">
        <v>0</v>
      </c>
      <c r="AE2886" s="67">
        <f t="shared" si="679"/>
        <v>1</v>
      </c>
      <c r="AF2886" s="70">
        <f>IF(C2886=Sheet6!$E$3,Sheet6!$E$4,IF('January 2023'!C2886=Sheet6!$F$3,Sheet6!$F$4,IF('January 2023'!C2886=Sheet6!$G$3,Sheet6!$G$4,IF('January 2023'!C2886=Sheet6!$H$3,Sheet6!$H$4,IF('January 2023'!C2886=Sheet6!$I$3,Sheet6!$I$4,IF('January 2023'!C2886=Sheet6!$J$3,Sheet6!$J$4,IF('January 2023'!C2886=Sheet6!$K$3,Sheet6!$K$4,IF('January 2023'!C2886=Sheet6!$L$3,Sheet6!$L$4))))))))</f>
        <v>0.14409654505182889</v>
      </c>
      <c r="AG2886" s="74">
        <f t="shared" si="680"/>
        <v>1.5469652265542677</v>
      </c>
      <c r="AH2886" s="71">
        <v>0.81910000000000005</v>
      </c>
      <c r="AI2886" s="72">
        <f t="shared" si="681"/>
        <v>1</v>
      </c>
      <c r="AJ2886" s="73">
        <f t="shared" si="682"/>
        <v>1</v>
      </c>
      <c r="AK2886" s="73">
        <v>0.51307323962548435</v>
      </c>
      <c r="AL2886" s="95">
        <f t="shared" si="683"/>
        <v>1</v>
      </c>
      <c r="AM2886" s="107">
        <v>0</v>
      </c>
      <c r="AN2886" s="98">
        <f t="shared" si="684"/>
        <v>0</v>
      </c>
      <c r="AO2886" s="99" t="e">
        <f>SUMIF([1]Sheet1!$AB:$AB,E2886,[1]Sheet1!$AA:$AA)</f>
        <v>#VALUE!</v>
      </c>
      <c r="AP2886" s="100">
        <f t="shared" si="685"/>
        <v>1</v>
      </c>
      <c r="AQ2886" s="97">
        <f t="shared" si="686"/>
        <v>0</v>
      </c>
      <c r="AR2886" s="100">
        <f t="shared" si="687"/>
        <v>1.2700711232303028</v>
      </c>
      <c r="AS2886" s="101">
        <f t="shared" si="688"/>
        <v>-0.96475586288799864</v>
      </c>
      <c r="AT2886" s="100">
        <v>0.14409654505182889</v>
      </c>
      <c r="AU2886" s="108">
        <f t="shared" si="689"/>
        <v>1</v>
      </c>
    </row>
    <row r="2887" spans="1:47" hidden="1">
      <c r="A2887" s="21">
        <v>44927</v>
      </c>
      <c r="B2887" s="22" t="s">
        <v>13</v>
      </c>
      <c r="C2887" s="22" t="s">
        <v>2644</v>
      </c>
      <c r="D2887" s="22" t="s">
        <v>3109</v>
      </c>
      <c r="E2887" s="22">
        <v>1002049594</v>
      </c>
      <c r="F2887" s="23" t="s">
        <v>15</v>
      </c>
      <c r="G2887" s="22">
        <v>1070945</v>
      </c>
      <c r="H2887" s="36" t="s">
        <v>16</v>
      </c>
      <c r="I2887" s="4" t="s">
        <v>3543</v>
      </c>
      <c r="J2887" s="4" t="s">
        <v>3543</v>
      </c>
      <c r="K2887" s="24">
        <v>16200</v>
      </c>
      <c r="L2887" s="25">
        <v>16200</v>
      </c>
      <c r="M2887" s="26">
        <v>0</v>
      </c>
      <c r="N2887" s="26">
        <v>0</v>
      </c>
      <c r="O2887" s="26">
        <v>1</v>
      </c>
      <c r="P2887" s="26">
        <v>0</v>
      </c>
      <c r="Q2887" s="26">
        <v>16385.999999999996</v>
      </c>
      <c r="R2887" s="27">
        <v>0</v>
      </c>
      <c r="S2887" s="27">
        <v>1176999.9999999998</v>
      </c>
      <c r="T2887" s="28">
        <v>0</v>
      </c>
      <c r="U2887" s="27">
        <v>1477000</v>
      </c>
      <c r="V2887" s="29">
        <v>0</v>
      </c>
      <c r="W2887" s="26">
        <v>1</v>
      </c>
      <c r="X2887" s="30">
        <f t="shared" si="675"/>
        <v>1</v>
      </c>
      <c r="Y2887" s="31">
        <f t="shared" si="676"/>
        <v>16385.999999999996</v>
      </c>
      <c r="Z2887" s="31">
        <f t="shared" si="677"/>
        <v>1176999.9999999998</v>
      </c>
      <c r="AA2887" s="31">
        <f t="shared" si="678"/>
        <v>1477000</v>
      </c>
      <c r="AB2887" s="5">
        <v>1</v>
      </c>
      <c r="AC2887" s="6">
        <v>0</v>
      </c>
      <c r="AD2887" s="30">
        <v>0</v>
      </c>
      <c r="AE2887" s="67">
        <f t="shared" si="679"/>
        <v>1</v>
      </c>
      <c r="AF2887" s="70">
        <f>IF(C2887=Sheet6!$E$3,Sheet6!$E$4,IF('January 2023'!C2887=Sheet6!$F$3,Sheet6!$F$4,IF('January 2023'!C2887=Sheet6!$G$3,Sheet6!$G$4,IF('January 2023'!C2887=Sheet6!$H$3,Sheet6!$H$4,IF('January 2023'!C2887=Sheet6!$I$3,Sheet6!$I$4,IF('January 2023'!C2887=Sheet6!$J$3,Sheet6!$J$4,IF('January 2023'!C2887=Sheet6!$K$3,Sheet6!$K$4,IF('January 2023'!C2887=Sheet6!$L$3,Sheet6!$L$4))))))))</f>
        <v>0.14409654505182889</v>
      </c>
      <c r="AG2887" s="74">
        <f t="shared" si="680"/>
        <v>1.0114814814814812</v>
      </c>
      <c r="AH2887" s="71">
        <v>0.81910000000000005</v>
      </c>
      <c r="AI2887" s="72">
        <f t="shared" si="681"/>
        <v>1</v>
      </c>
      <c r="AJ2887" s="73">
        <f t="shared" si="682"/>
        <v>1</v>
      </c>
      <c r="AK2887" s="73">
        <v>0.51307323962548435</v>
      </c>
      <c r="AL2887" s="95">
        <f t="shared" si="683"/>
        <v>1</v>
      </c>
      <c r="AM2887" s="107">
        <v>0</v>
      </c>
      <c r="AN2887" s="98">
        <f t="shared" si="684"/>
        <v>0</v>
      </c>
      <c r="AO2887" s="99" t="e">
        <f>SUMIF([1]Sheet1!$AB:$AB,E2887,[1]Sheet1!$AA:$AA)</f>
        <v>#VALUE!</v>
      </c>
      <c r="AP2887" s="100">
        <f t="shared" si="685"/>
        <v>1</v>
      </c>
      <c r="AQ2887" s="97">
        <f t="shared" si="686"/>
        <v>0</v>
      </c>
      <c r="AR2887" s="100">
        <f t="shared" si="687"/>
        <v>1.2548853016142738</v>
      </c>
      <c r="AS2887" s="101">
        <f t="shared" si="688"/>
        <v>-0.26929324396614107</v>
      </c>
      <c r="AT2887" s="100">
        <v>0.14409654505182889</v>
      </c>
      <c r="AU2887" s="108">
        <f t="shared" si="689"/>
        <v>1</v>
      </c>
    </row>
    <row r="2888" spans="1:47" hidden="1">
      <c r="A2888" s="21">
        <v>44927</v>
      </c>
      <c r="B2888" s="22" t="s">
        <v>13</v>
      </c>
      <c r="C2888" s="22" t="s">
        <v>2644</v>
      </c>
      <c r="D2888" s="22" t="s">
        <v>3470</v>
      </c>
      <c r="E2888" s="22">
        <v>1000278600</v>
      </c>
      <c r="F2888" s="23" t="s">
        <v>15</v>
      </c>
      <c r="G2888" s="22">
        <v>1070774</v>
      </c>
      <c r="H2888" s="36" t="s">
        <v>16</v>
      </c>
      <c r="I2888" s="4" t="s">
        <v>3543</v>
      </c>
      <c r="J2888" s="4" t="s">
        <v>3543</v>
      </c>
      <c r="K2888" s="24">
        <v>4616.890000000014</v>
      </c>
      <c r="L2888" s="25">
        <v>4616.890000000014</v>
      </c>
      <c r="M2888" s="26">
        <v>0</v>
      </c>
      <c r="N2888" s="26">
        <v>0</v>
      </c>
      <c r="O2888" s="26">
        <v>1</v>
      </c>
      <c r="P2888" s="26">
        <v>0</v>
      </c>
      <c r="Q2888" s="26">
        <v>16622.8</v>
      </c>
      <c r="R2888" s="27">
        <v>0</v>
      </c>
      <c r="S2888" s="27">
        <v>1290000</v>
      </c>
      <c r="T2888" s="28">
        <v>0</v>
      </c>
      <c r="U2888" s="27">
        <v>1290000</v>
      </c>
      <c r="V2888" s="29">
        <v>0</v>
      </c>
      <c r="W2888" s="26">
        <v>1</v>
      </c>
      <c r="X2888" s="30">
        <f t="shared" si="675"/>
        <v>1</v>
      </c>
      <c r="Y2888" s="31">
        <f t="shared" si="676"/>
        <v>16622.8</v>
      </c>
      <c r="Z2888" s="31">
        <f t="shared" si="677"/>
        <v>1290000</v>
      </c>
      <c r="AA2888" s="31">
        <f t="shared" si="678"/>
        <v>1290000</v>
      </c>
      <c r="AB2888" s="5">
        <v>1</v>
      </c>
      <c r="AC2888" s="6">
        <v>0</v>
      </c>
      <c r="AD2888" s="30">
        <v>0</v>
      </c>
      <c r="AE2888" s="67">
        <f t="shared" si="679"/>
        <v>1</v>
      </c>
      <c r="AF2888" s="70">
        <f>IF(C2888=Sheet6!$E$3,Sheet6!$E$4,IF('January 2023'!C2888=Sheet6!$F$3,Sheet6!$F$4,IF('January 2023'!C2888=Sheet6!$G$3,Sheet6!$G$4,IF('January 2023'!C2888=Sheet6!$H$3,Sheet6!$H$4,IF('January 2023'!C2888=Sheet6!$I$3,Sheet6!$I$4,IF('January 2023'!C2888=Sheet6!$J$3,Sheet6!$J$4,IF('January 2023'!C2888=Sheet6!$K$3,Sheet6!$K$4,IF('January 2023'!C2888=Sheet6!$L$3,Sheet6!$L$4))))))))</f>
        <v>0.14409654505182889</v>
      </c>
      <c r="AG2888" s="74">
        <f t="shared" si="680"/>
        <v>3.6004323256564374</v>
      </c>
      <c r="AH2888" s="71">
        <v>0.81910000000000005</v>
      </c>
      <c r="AI2888" s="72">
        <f t="shared" si="681"/>
        <v>1</v>
      </c>
      <c r="AJ2888" s="73">
        <f t="shared" si="682"/>
        <v>1</v>
      </c>
      <c r="AK2888" s="73">
        <v>0.51307323962548435</v>
      </c>
      <c r="AL2888" s="95">
        <f t="shared" si="683"/>
        <v>1</v>
      </c>
      <c r="AM2888" s="107">
        <v>0</v>
      </c>
      <c r="AN2888" s="98">
        <f t="shared" si="684"/>
        <v>0</v>
      </c>
      <c r="AO2888" s="99" t="e">
        <f>SUMIF([1]Sheet1!$AB:$AB,E2888,[1]Sheet1!$AA:$AA)</f>
        <v>#VALUE!</v>
      </c>
      <c r="AP2888" s="100">
        <f t="shared" si="685"/>
        <v>1</v>
      </c>
      <c r="AQ2888" s="97">
        <f t="shared" si="686"/>
        <v>0</v>
      </c>
      <c r="AR2888" s="100">
        <f t="shared" si="687"/>
        <v>1</v>
      </c>
      <c r="AS2888" s="101">
        <f t="shared" si="688"/>
        <v>-2.6004323256564374</v>
      </c>
      <c r="AT2888" s="100">
        <v>0.14409654505182889</v>
      </c>
      <c r="AU2888" s="108">
        <f t="shared" si="689"/>
        <v>1</v>
      </c>
    </row>
    <row r="2889" spans="1:47" hidden="1">
      <c r="A2889" s="21">
        <v>44927</v>
      </c>
      <c r="B2889" s="22" t="s">
        <v>13</v>
      </c>
      <c r="C2889" s="22" t="s">
        <v>2644</v>
      </c>
      <c r="D2889" s="22" t="s">
        <v>3471</v>
      </c>
      <c r="E2889" s="22">
        <v>1000279779</v>
      </c>
      <c r="F2889" s="23" t="s">
        <v>15</v>
      </c>
      <c r="G2889" s="22">
        <v>1070725</v>
      </c>
      <c r="H2889" s="36" t="s">
        <v>16</v>
      </c>
      <c r="I2889" s="4" t="s">
        <v>3543</v>
      </c>
      <c r="J2889" s="4" t="s">
        <v>3543</v>
      </c>
      <c r="K2889" s="24">
        <v>4218.0400000000081</v>
      </c>
      <c r="L2889" s="25">
        <v>4218.0400000000081</v>
      </c>
      <c r="M2889" s="26">
        <v>0</v>
      </c>
      <c r="N2889" s="26">
        <v>0</v>
      </c>
      <c r="O2889" s="26">
        <v>1</v>
      </c>
      <c r="P2889" s="26">
        <v>0</v>
      </c>
      <c r="Q2889" s="26">
        <v>3865.7</v>
      </c>
      <c r="R2889" s="27">
        <v>0</v>
      </c>
      <c r="S2889" s="27">
        <v>300000</v>
      </c>
      <c r="T2889" s="28">
        <v>0</v>
      </c>
      <c r="U2889" s="27">
        <v>300000</v>
      </c>
      <c r="V2889" s="29">
        <v>0</v>
      </c>
      <c r="W2889" s="26">
        <v>1</v>
      </c>
      <c r="X2889" s="30">
        <f t="shared" si="675"/>
        <v>1</v>
      </c>
      <c r="Y2889" s="31">
        <f t="shared" si="676"/>
        <v>3865.7</v>
      </c>
      <c r="Z2889" s="31">
        <f t="shared" si="677"/>
        <v>300000</v>
      </c>
      <c r="AA2889" s="31">
        <f t="shared" si="678"/>
        <v>300000</v>
      </c>
      <c r="AB2889" s="5">
        <v>1</v>
      </c>
      <c r="AC2889" s="6">
        <v>0</v>
      </c>
      <c r="AD2889" s="30">
        <v>0</v>
      </c>
      <c r="AE2889" s="67">
        <f t="shared" si="679"/>
        <v>1</v>
      </c>
      <c r="AF2889" s="70">
        <f>IF(C2889=Sheet6!$E$3,Sheet6!$E$4,IF('January 2023'!C2889=Sheet6!$F$3,Sheet6!$F$4,IF('January 2023'!C2889=Sheet6!$G$3,Sheet6!$G$4,IF('January 2023'!C2889=Sheet6!$H$3,Sheet6!$H$4,IF('January 2023'!C2889=Sheet6!$I$3,Sheet6!$I$4,IF('January 2023'!C2889=Sheet6!$J$3,Sheet6!$J$4,IF('January 2023'!C2889=Sheet6!$K$3,Sheet6!$K$4,IF('January 2023'!C2889=Sheet6!$L$3,Sheet6!$L$4))))))))</f>
        <v>0.14409654505182889</v>
      </c>
      <c r="AG2889" s="74">
        <f t="shared" si="680"/>
        <v>0.91646831229670467</v>
      </c>
      <c r="AH2889" s="71">
        <v>0.81910000000000005</v>
      </c>
      <c r="AI2889" s="72">
        <f t="shared" si="681"/>
        <v>1</v>
      </c>
      <c r="AJ2889" s="73">
        <f t="shared" si="682"/>
        <v>1</v>
      </c>
      <c r="AK2889" s="73">
        <v>0.51307323962548435</v>
      </c>
      <c r="AL2889" s="95">
        <f t="shared" si="683"/>
        <v>1</v>
      </c>
      <c r="AM2889" s="107">
        <v>0</v>
      </c>
      <c r="AN2889" s="98">
        <f t="shared" si="684"/>
        <v>0</v>
      </c>
      <c r="AO2889" s="99" t="e">
        <f>SUMIF([1]Sheet1!$AB:$AB,E2889,[1]Sheet1!$AA:$AA)</f>
        <v>#VALUE!</v>
      </c>
      <c r="AP2889" s="100">
        <f t="shared" si="685"/>
        <v>1</v>
      </c>
      <c r="AQ2889" s="97">
        <f t="shared" si="686"/>
        <v>0</v>
      </c>
      <c r="AR2889" s="100">
        <f t="shared" si="687"/>
        <v>1</v>
      </c>
      <c r="AS2889" s="101">
        <f t="shared" si="688"/>
        <v>8.3531687703295332E-2</v>
      </c>
      <c r="AT2889" s="100">
        <v>0.14409654505182889</v>
      </c>
      <c r="AU2889" s="108">
        <f t="shared" si="689"/>
        <v>1</v>
      </c>
    </row>
    <row r="2890" spans="1:47" hidden="1">
      <c r="A2890" s="21">
        <v>44927</v>
      </c>
      <c r="B2890" s="23" t="s">
        <v>13</v>
      </c>
      <c r="C2890" s="23" t="s">
        <v>2644</v>
      </c>
      <c r="D2890" s="23" t="s">
        <v>3472</v>
      </c>
      <c r="E2890" s="23">
        <v>1002050823</v>
      </c>
      <c r="F2890" s="23" t="s">
        <v>15</v>
      </c>
      <c r="G2890" s="22">
        <v>1091864</v>
      </c>
      <c r="H2890" s="36" t="s">
        <v>784</v>
      </c>
      <c r="I2890" s="4" t="s">
        <v>3512</v>
      </c>
      <c r="J2890" s="4" t="s">
        <v>3512</v>
      </c>
      <c r="K2890" s="24">
        <v>8082.0999999999767</v>
      </c>
      <c r="L2890" s="24">
        <v>8082.0999999999767</v>
      </c>
      <c r="M2890" s="29">
        <v>0</v>
      </c>
      <c r="N2890" s="29">
        <v>0</v>
      </c>
      <c r="O2890" s="29">
        <v>1</v>
      </c>
      <c r="P2890" s="29">
        <v>0</v>
      </c>
      <c r="Q2890" s="29">
        <v>32506.7</v>
      </c>
      <c r="R2890" s="28">
        <v>0</v>
      </c>
      <c r="S2890" s="28">
        <v>2530000</v>
      </c>
      <c r="T2890" s="28">
        <v>0</v>
      </c>
      <c r="U2890" s="28">
        <v>2530000</v>
      </c>
      <c r="V2890" s="29">
        <v>0</v>
      </c>
      <c r="W2890" s="29">
        <v>1</v>
      </c>
      <c r="X2890" s="32">
        <f t="shared" si="675"/>
        <v>1</v>
      </c>
      <c r="Y2890" s="33">
        <f t="shared" si="676"/>
        <v>32506.7</v>
      </c>
      <c r="Z2890" s="33">
        <f t="shared" si="677"/>
        <v>2530000</v>
      </c>
      <c r="AA2890" s="33">
        <f t="shared" si="678"/>
        <v>2530000</v>
      </c>
      <c r="AB2890" s="5">
        <v>1</v>
      </c>
      <c r="AC2890" s="6">
        <v>0</v>
      </c>
      <c r="AD2890" s="32">
        <v>0</v>
      </c>
      <c r="AE2890" s="67">
        <f t="shared" si="679"/>
        <v>1</v>
      </c>
      <c r="AF2890" s="70">
        <f>IF(C2890=Sheet6!$E$3,Sheet6!$E$4,IF('January 2023'!C2890=Sheet6!$F$3,Sheet6!$F$4,IF('January 2023'!C2890=Sheet6!$G$3,Sheet6!$G$4,IF('January 2023'!C2890=Sheet6!$H$3,Sheet6!$H$4,IF('January 2023'!C2890=Sheet6!$I$3,Sheet6!$I$4,IF('January 2023'!C2890=Sheet6!$J$3,Sheet6!$J$4,IF('January 2023'!C2890=Sheet6!$K$3,Sheet6!$K$4,IF('January 2023'!C2890=Sheet6!$L$3,Sheet6!$L$4))))))))</f>
        <v>0.14409654505182889</v>
      </c>
      <c r="AG2890" s="74">
        <f t="shared" si="680"/>
        <v>4.0220610979819718</v>
      </c>
      <c r="AH2890" s="71">
        <v>0.81910000000000005</v>
      </c>
      <c r="AI2890" s="72">
        <f t="shared" si="681"/>
        <v>1</v>
      </c>
      <c r="AJ2890" s="73">
        <f t="shared" si="682"/>
        <v>1</v>
      </c>
      <c r="AK2890" s="73">
        <v>0.51307323962548435</v>
      </c>
      <c r="AL2890" s="95">
        <f t="shared" si="683"/>
        <v>1</v>
      </c>
      <c r="AM2890" s="107">
        <v>0</v>
      </c>
      <c r="AN2890" s="98">
        <f t="shared" si="684"/>
        <v>0</v>
      </c>
      <c r="AO2890" s="99" t="e">
        <f>SUMIF([1]Sheet1!$AB:$AB,E2890,[1]Sheet1!$AA:$AA)</f>
        <v>#VALUE!</v>
      </c>
      <c r="AP2890" s="100">
        <f t="shared" si="685"/>
        <v>1</v>
      </c>
      <c r="AQ2890" s="97">
        <f t="shared" si="686"/>
        <v>0</v>
      </c>
      <c r="AR2890" s="100">
        <f t="shared" si="687"/>
        <v>1</v>
      </c>
      <c r="AS2890" s="101">
        <f t="shared" si="688"/>
        <v>-3.0220610979819718</v>
      </c>
      <c r="AT2890" s="100">
        <v>0.14409654505182889</v>
      </c>
      <c r="AU2890" s="108">
        <f t="shared" si="689"/>
        <v>1</v>
      </c>
    </row>
    <row r="2891" spans="1:47" hidden="1">
      <c r="A2891" s="21">
        <v>44927</v>
      </c>
      <c r="B2891" s="22" t="s">
        <v>13</v>
      </c>
      <c r="C2891" s="22" t="s">
        <v>2644</v>
      </c>
      <c r="D2891" s="22" t="s">
        <v>2655</v>
      </c>
      <c r="E2891" s="22">
        <v>1002049821</v>
      </c>
      <c r="F2891" s="23" t="s">
        <v>15</v>
      </c>
      <c r="G2891" s="22">
        <v>1091868</v>
      </c>
      <c r="H2891" s="36" t="s">
        <v>784</v>
      </c>
      <c r="I2891" s="4" t="s">
        <v>3512</v>
      </c>
      <c r="J2891" s="4" t="s">
        <v>3512</v>
      </c>
      <c r="K2891" s="24" t="s">
        <v>18</v>
      </c>
      <c r="L2891" s="25">
        <v>0</v>
      </c>
      <c r="M2891" s="26">
        <v>0</v>
      </c>
      <c r="N2891" s="26">
        <v>1</v>
      </c>
      <c r="O2891" s="26">
        <v>0</v>
      </c>
      <c r="P2891" s="26">
        <v>0</v>
      </c>
      <c r="Q2891" s="26">
        <v>0</v>
      </c>
      <c r="R2891" s="27">
        <v>0</v>
      </c>
      <c r="S2891" s="27">
        <v>0</v>
      </c>
      <c r="T2891" s="28">
        <v>0</v>
      </c>
      <c r="U2891" s="27">
        <v>0</v>
      </c>
      <c r="V2891" s="29">
        <v>0</v>
      </c>
      <c r="W2891" s="26">
        <v>0</v>
      </c>
      <c r="X2891" s="30">
        <f t="shared" si="675"/>
        <v>0</v>
      </c>
      <c r="Y2891" s="31">
        <f t="shared" si="676"/>
        <v>0</v>
      </c>
      <c r="Z2891" s="31">
        <f t="shared" si="677"/>
        <v>0</v>
      </c>
      <c r="AA2891" s="31">
        <f t="shared" si="678"/>
        <v>0</v>
      </c>
      <c r="AB2891" s="5">
        <v>0</v>
      </c>
      <c r="AC2891" s="6">
        <v>0</v>
      </c>
      <c r="AD2891" s="30">
        <v>1</v>
      </c>
      <c r="AE2891" s="67" t="str">
        <f t="shared" si="679"/>
        <v/>
      </c>
      <c r="AF2891" s="70">
        <f>IF(C2891=Sheet6!$E$3,Sheet6!$E$4,IF('January 2023'!C2891=Sheet6!$F$3,Sheet6!$F$4,IF('January 2023'!C2891=Sheet6!$G$3,Sheet6!$G$4,IF('January 2023'!C2891=Sheet6!$H$3,Sheet6!$H$4,IF('January 2023'!C2891=Sheet6!$I$3,Sheet6!$I$4,IF('January 2023'!C2891=Sheet6!$J$3,Sheet6!$J$4,IF('January 2023'!C2891=Sheet6!$K$3,Sheet6!$K$4,IF('January 2023'!C2891=Sheet6!$L$3,Sheet6!$L$4))))))))</f>
        <v>0.14409654505182889</v>
      </c>
      <c r="AG2891" s="74">
        <f t="shared" si="680"/>
        <v>0</v>
      </c>
      <c r="AH2891" s="71">
        <v>0.81910000000000005</v>
      </c>
      <c r="AI2891" s="72">
        <f t="shared" si="681"/>
        <v>0</v>
      </c>
      <c r="AJ2891" s="73">
        <f t="shared" si="682"/>
        <v>0</v>
      </c>
      <c r="AK2891" s="73">
        <v>0.51307323962548435</v>
      </c>
      <c r="AL2891" s="95">
        <f t="shared" si="683"/>
        <v>0</v>
      </c>
      <c r="AM2891" s="107">
        <v>0</v>
      </c>
      <c r="AN2891" s="98">
        <f t="shared" si="684"/>
        <v>0</v>
      </c>
      <c r="AO2891" s="99" t="e">
        <f>SUMIF([1]Sheet1!$AB:$AB,E2891,[1]Sheet1!$AA:$AA)</f>
        <v>#VALUE!</v>
      </c>
      <c r="AP2891" s="100">
        <f t="shared" si="685"/>
        <v>1</v>
      </c>
      <c r="AQ2891" s="97">
        <f t="shared" si="686"/>
        <v>0</v>
      </c>
      <c r="AR2891" s="100">
        <f t="shared" si="687"/>
        <v>0</v>
      </c>
      <c r="AS2891" s="101">
        <f t="shared" si="688"/>
        <v>1</v>
      </c>
      <c r="AT2891" s="100">
        <v>0.14409654505182889</v>
      </c>
      <c r="AU2891" s="108">
        <f t="shared" si="689"/>
        <v>0</v>
      </c>
    </row>
    <row r="2892" spans="1:47" hidden="1">
      <c r="A2892" s="21">
        <v>44927</v>
      </c>
      <c r="B2892" s="22" t="s">
        <v>13</v>
      </c>
      <c r="C2892" s="22" t="s">
        <v>2644</v>
      </c>
      <c r="D2892" s="22" t="s">
        <v>2654</v>
      </c>
      <c r="E2892" s="22">
        <v>1002050803</v>
      </c>
      <c r="F2892" s="23" t="s">
        <v>15</v>
      </c>
      <c r="G2892" s="22">
        <v>1091868</v>
      </c>
      <c r="H2892" s="36" t="s">
        <v>784</v>
      </c>
      <c r="I2892" s="4" t="s">
        <v>3512</v>
      </c>
      <c r="J2892" s="4" t="s">
        <v>3512</v>
      </c>
      <c r="K2892" s="24" t="s">
        <v>18</v>
      </c>
      <c r="L2892" s="25">
        <v>0</v>
      </c>
      <c r="M2892" s="26">
        <v>0</v>
      </c>
      <c r="N2892" s="26">
        <v>0</v>
      </c>
      <c r="O2892" s="26">
        <v>0</v>
      </c>
      <c r="P2892" s="26">
        <v>0</v>
      </c>
      <c r="Q2892" s="26">
        <v>0</v>
      </c>
      <c r="R2892" s="27">
        <v>0</v>
      </c>
      <c r="S2892" s="27">
        <v>0</v>
      </c>
      <c r="T2892" s="28">
        <v>0</v>
      </c>
      <c r="U2892" s="27">
        <v>0</v>
      </c>
      <c r="V2892" s="29">
        <v>0</v>
      </c>
      <c r="W2892" s="26">
        <v>0</v>
      </c>
      <c r="X2892" s="30">
        <f t="shared" si="675"/>
        <v>0</v>
      </c>
      <c r="Y2892" s="31">
        <f t="shared" si="676"/>
        <v>0</v>
      </c>
      <c r="Z2892" s="31">
        <f t="shared" si="677"/>
        <v>0</v>
      </c>
      <c r="AA2892" s="31">
        <f t="shared" si="678"/>
        <v>0</v>
      </c>
      <c r="AB2892" s="5">
        <v>0</v>
      </c>
      <c r="AC2892" s="6">
        <v>1455999.24</v>
      </c>
      <c r="AD2892" s="30">
        <v>1</v>
      </c>
      <c r="AE2892" s="67" t="str">
        <f t="shared" si="679"/>
        <v/>
      </c>
      <c r="AF2892" s="70">
        <f>IF(C2892=Sheet6!$E$3,Sheet6!$E$4,IF('January 2023'!C2892=Sheet6!$F$3,Sheet6!$F$4,IF('January 2023'!C2892=Sheet6!$G$3,Sheet6!$G$4,IF('January 2023'!C2892=Sheet6!$H$3,Sheet6!$H$4,IF('January 2023'!C2892=Sheet6!$I$3,Sheet6!$I$4,IF('January 2023'!C2892=Sheet6!$J$3,Sheet6!$J$4,IF('January 2023'!C2892=Sheet6!$K$3,Sheet6!$K$4,IF('January 2023'!C2892=Sheet6!$L$3,Sheet6!$L$4))))))))</f>
        <v>0.14409654505182889</v>
      </c>
      <c r="AG2892" s="74">
        <f t="shared" si="680"/>
        <v>0</v>
      </c>
      <c r="AH2892" s="71">
        <v>0.81910000000000005</v>
      </c>
      <c r="AI2892" s="72">
        <f t="shared" si="681"/>
        <v>0</v>
      </c>
      <c r="AJ2892" s="73">
        <f t="shared" si="682"/>
        <v>0</v>
      </c>
      <c r="AK2892" s="73">
        <v>0.51307323962548435</v>
      </c>
      <c r="AL2892" s="95">
        <f t="shared" si="683"/>
        <v>0</v>
      </c>
      <c r="AM2892" s="107">
        <v>0</v>
      </c>
      <c r="AN2892" s="98">
        <f t="shared" si="684"/>
        <v>0</v>
      </c>
      <c r="AO2892" s="99" t="e">
        <f>SUMIF([1]Sheet1!$AB:$AB,E2892,[1]Sheet1!$AA:$AA)</f>
        <v>#VALUE!</v>
      </c>
      <c r="AP2892" s="100">
        <f t="shared" si="685"/>
        <v>1</v>
      </c>
      <c r="AQ2892" s="97">
        <f t="shared" si="686"/>
        <v>0</v>
      </c>
      <c r="AR2892" s="100">
        <f t="shared" si="687"/>
        <v>0</v>
      </c>
      <c r="AS2892" s="101">
        <f t="shared" si="688"/>
        <v>1</v>
      </c>
      <c r="AT2892" s="100">
        <v>0.14409654505182889</v>
      </c>
      <c r="AU2892" s="108">
        <f t="shared" si="689"/>
        <v>0</v>
      </c>
    </row>
    <row r="2893" spans="1:47" hidden="1">
      <c r="A2893" s="21">
        <v>44927</v>
      </c>
      <c r="B2893" s="22" t="s">
        <v>13</v>
      </c>
      <c r="C2893" s="22" t="s">
        <v>2644</v>
      </c>
      <c r="D2893" s="22" t="s">
        <v>2649</v>
      </c>
      <c r="E2893" s="22">
        <v>1002050817</v>
      </c>
      <c r="F2893" s="23" t="s">
        <v>15</v>
      </c>
      <c r="G2893" s="22">
        <v>1070937</v>
      </c>
      <c r="H2893" s="36" t="s">
        <v>784</v>
      </c>
      <c r="I2893" s="4" t="s">
        <v>3512</v>
      </c>
      <c r="J2893" s="4" t="s">
        <v>3512</v>
      </c>
      <c r="K2893" s="24" t="s">
        <v>18</v>
      </c>
      <c r="L2893" s="25">
        <v>0</v>
      </c>
      <c r="M2893" s="26">
        <v>0</v>
      </c>
      <c r="N2893" s="26">
        <v>1</v>
      </c>
      <c r="O2893" s="26">
        <v>0</v>
      </c>
      <c r="P2893" s="26">
        <v>0</v>
      </c>
      <c r="Q2893" s="26">
        <v>0</v>
      </c>
      <c r="R2893" s="27">
        <v>0</v>
      </c>
      <c r="S2893" s="27">
        <v>0</v>
      </c>
      <c r="T2893" s="28">
        <v>0</v>
      </c>
      <c r="U2893" s="27">
        <v>0</v>
      </c>
      <c r="V2893" s="29">
        <v>0</v>
      </c>
      <c r="W2893" s="26">
        <v>0</v>
      </c>
      <c r="X2893" s="30">
        <f t="shared" si="675"/>
        <v>0</v>
      </c>
      <c r="Y2893" s="31">
        <f t="shared" si="676"/>
        <v>0</v>
      </c>
      <c r="Z2893" s="31">
        <f t="shared" si="677"/>
        <v>0</v>
      </c>
      <c r="AA2893" s="31">
        <f t="shared" si="678"/>
        <v>0</v>
      </c>
      <c r="AB2893" s="5">
        <v>0</v>
      </c>
      <c r="AC2893" s="6">
        <v>0</v>
      </c>
      <c r="AD2893" s="30">
        <v>1</v>
      </c>
      <c r="AE2893" s="67" t="str">
        <f t="shared" si="679"/>
        <v/>
      </c>
      <c r="AF2893" s="70">
        <f>IF(C2893=Sheet6!$E$3,Sheet6!$E$4,IF('January 2023'!C2893=Sheet6!$F$3,Sheet6!$F$4,IF('January 2023'!C2893=Sheet6!$G$3,Sheet6!$G$4,IF('January 2023'!C2893=Sheet6!$H$3,Sheet6!$H$4,IF('January 2023'!C2893=Sheet6!$I$3,Sheet6!$I$4,IF('January 2023'!C2893=Sheet6!$J$3,Sheet6!$J$4,IF('January 2023'!C2893=Sheet6!$K$3,Sheet6!$K$4,IF('January 2023'!C2893=Sheet6!$L$3,Sheet6!$L$4))))))))</f>
        <v>0.14409654505182889</v>
      </c>
      <c r="AG2893" s="74">
        <f t="shared" si="680"/>
        <v>0</v>
      </c>
      <c r="AH2893" s="71">
        <v>0.81910000000000005</v>
      </c>
      <c r="AI2893" s="72">
        <f t="shared" si="681"/>
        <v>0</v>
      </c>
      <c r="AJ2893" s="73">
        <f t="shared" si="682"/>
        <v>0</v>
      </c>
      <c r="AK2893" s="73">
        <v>0.51307323962548435</v>
      </c>
      <c r="AL2893" s="95">
        <f t="shared" si="683"/>
        <v>0</v>
      </c>
      <c r="AM2893" s="107">
        <v>0</v>
      </c>
      <c r="AN2893" s="98">
        <f t="shared" si="684"/>
        <v>0</v>
      </c>
      <c r="AO2893" s="99" t="e">
        <f>SUMIF([1]Sheet1!$AB:$AB,E2893,[1]Sheet1!$AA:$AA)</f>
        <v>#VALUE!</v>
      </c>
      <c r="AP2893" s="100">
        <f t="shared" si="685"/>
        <v>1</v>
      </c>
      <c r="AQ2893" s="97">
        <f t="shared" si="686"/>
        <v>0</v>
      </c>
      <c r="AR2893" s="100">
        <f t="shared" si="687"/>
        <v>0</v>
      </c>
      <c r="AS2893" s="101">
        <f t="shared" si="688"/>
        <v>1</v>
      </c>
      <c r="AT2893" s="100">
        <v>0.14409654505182889</v>
      </c>
      <c r="AU2893" s="108">
        <f t="shared" si="689"/>
        <v>0</v>
      </c>
    </row>
    <row r="2894" spans="1:47" hidden="1">
      <c r="A2894" s="21">
        <v>44927</v>
      </c>
      <c r="B2894" s="22" t="s">
        <v>13</v>
      </c>
      <c r="C2894" s="22" t="s">
        <v>2644</v>
      </c>
      <c r="D2894" s="22" t="s">
        <v>2652</v>
      </c>
      <c r="E2894" s="22">
        <v>1002050822</v>
      </c>
      <c r="F2894" s="23" t="s">
        <v>15</v>
      </c>
      <c r="G2894" s="22">
        <v>1091864</v>
      </c>
      <c r="H2894" s="36" t="s">
        <v>784</v>
      </c>
      <c r="I2894" s="4" t="s">
        <v>3512</v>
      </c>
      <c r="J2894" s="4" t="s">
        <v>3512</v>
      </c>
      <c r="K2894" s="24" t="s">
        <v>18</v>
      </c>
      <c r="L2894" s="25">
        <v>0</v>
      </c>
      <c r="M2894" s="26">
        <v>0</v>
      </c>
      <c r="N2894" s="26">
        <v>1</v>
      </c>
      <c r="O2894" s="26">
        <v>0</v>
      </c>
      <c r="P2894" s="26">
        <v>0</v>
      </c>
      <c r="Q2894" s="26">
        <v>0</v>
      </c>
      <c r="R2894" s="27">
        <v>0</v>
      </c>
      <c r="S2894" s="27">
        <v>0</v>
      </c>
      <c r="T2894" s="28">
        <v>0</v>
      </c>
      <c r="U2894" s="27">
        <v>0</v>
      </c>
      <c r="V2894" s="29">
        <v>0</v>
      </c>
      <c r="W2894" s="26">
        <v>0</v>
      </c>
      <c r="X2894" s="30">
        <f t="shared" si="675"/>
        <v>0</v>
      </c>
      <c r="Y2894" s="31">
        <f t="shared" si="676"/>
        <v>0</v>
      </c>
      <c r="Z2894" s="31">
        <f t="shared" si="677"/>
        <v>0</v>
      </c>
      <c r="AA2894" s="31">
        <f t="shared" si="678"/>
        <v>0</v>
      </c>
      <c r="AB2894" s="5">
        <v>0</v>
      </c>
      <c r="AC2894" s="6">
        <v>666398.5</v>
      </c>
      <c r="AD2894" s="30">
        <v>1</v>
      </c>
      <c r="AE2894" s="67" t="str">
        <f t="shared" si="679"/>
        <v/>
      </c>
      <c r="AF2894" s="70">
        <f>IF(C2894=Sheet6!$E$3,Sheet6!$E$4,IF('January 2023'!C2894=Sheet6!$F$3,Sheet6!$F$4,IF('January 2023'!C2894=Sheet6!$G$3,Sheet6!$G$4,IF('January 2023'!C2894=Sheet6!$H$3,Sheet6!$H$4,IF('January 2023'!C2894=Sheet6!$I$3,Sheet6!$I$4,IF('January 2023'!C2894=Sheet6!$J$3,Sheet6!$J$4,IF('January 2023'!C2894=Sheet6!$K$3,Sheet6!$K$4,IF('January 2023'!C2894=Sheet6!$L$3,Sheet6!$L$4))))))))</f>
        <v>0.14409654505182889</v>
      </c>
      <c r="AG2894" s="74">
        <f t="shared" si="680"/>
        <v>0</v>
      </c>
      <c r="AH2894" s="71">
        <v>0.81910000000000005</v>
      </c>
      <c r="AI2894" s="72">
        <f t="shared" si="681"/>
        <v>0</v>
      </c>
      <c r="AJ2894" s="73">
        <f t="shared" si="682"/>
        <v>0</v>
      </c>
      <c r="AK2894" s="73">
        <v>0.51307323962548435</v>
      </c>
      <c r="AL2894" s="95">
        <f t="shared" si="683"/>
        <v>0</v>
      </c>
      <c r="AM2894" s="107">
        <v>0</v>
      </c>
      <c r="AN2894" s="98">
        <f t="shared" si="684"/>
        <v>0</v>
      </c>
      <c r="AO2894" s="99" t="e">
        <f>SUMIF([1]Sheet1!$AB:$AB,E2894,[1]Sheet1!$AA:$AA)</f>
        <v>#VALUE!</v>
      </c>
      <c r="AP2894" s="100">
        <f t="shared" si="685"/>
        <v>1</v>
      </c>
      <c r="AQ2894" s="97">
        <f t="shared" si="686"/>
        <v>0</v>
      </c>
      <c r="AR2894" s="100">
        <f t="shared" si="687"/>
        <v>0</v>
      </c>
      <c r="AS2894" s="101">
        <f t="shared" si="688"/>
        <v>1</v>
      </c>
      <c r="AT2894" s="100">
        <v>0.14409654505182889</v>
      </c>
      <c r="AU2894" s="108">
        <f t="shared" si="689"/>
        <v>0</v>
      </c>
    </row>
    <row r="2895" spans="1:47" hidden="1">
      <c r="A2895" s="21">
        <v>44927</v>
      </c>
      <c r="B2895" s="23" t="s">
        <v>13</v>
      </c>
      <c r="C2895" s="23" t="s">
        <v>2644</v>
      </c>
      <c r="D2895" s="23" t="s">
        <v>2653</v>
      </c>
      <c r="E2895" s="23">
        <v>1002050840</v>
      </c>
      <c r="F2895" s="23" t="s">
        <v>15</v>
      </c>
      <c r="G2895" s="23">
        <v>1091868</v>
      </c>
      <c r="H2895" s="36" t="s">
        <v>784</v>
      </c>
      <c r="I2895" s="4" t="s">
        <v>3512</v>
      </c>
      <c r="J2895" s="4" t="s">
        <v>3512</v>
      </c>
      <c r="K2895" s="24" t="s">
        <v>18</v>
      </c>
      <c r="L2895" s="25">
        <v>0</v>
      </c>
      <c r="M2895" s="29">
        <v>0</v>
      </c>
      <c r="N2895" s="29">
        <v>1</v>
      </c>
      <c r="O2895" s="29">
        <v>0</v>
      </c>
      <c r="P2895" s="29">
        <v>0</v>
      </c>
      <c r="Q2895" s="29">
        <v>0</v>
      </c>
      <c r="R2895" s="28">
        <v>0</v>
      </c>
      <c r="S2895" s="28">
        <v>0</v>
      </c>
      <c r="T2895" s="28">
        <v>0</v>
      </c>
      <c r="U2895" s="28">
        <v>0</v>
      </c>
      <c r="V2895" s="29">
        <v>0</v>
      </c>
      <c r="W2895" s="29">
        <v>0</v>
      </c>
      <c r="X2895" s="32">
        <f t="shared" si="675"/>
        <v>0</v>
      </c>
      <c r="Y2895" s="33">
        <f t="shared" si="676"/>
        <v>0</v>
      </c>
      <c r="Z2895" s="33">
        <f t="shared" si="677"/>
        <v>0</v>
      </c>
      <c r="AA2895" s="33">
        <f t="shared" si="678"/>
        <v>0</v>
      </c>
      <c r="AB2895" s="5">
        <v>0</v>
      </c>
      <c r="AC2895" s="6">
        <v>857056.83</v>
      </c>
      <c r="AD2895" s="32">
        <v>1</v>
      </c>
      <c r="AE2895" s="67" t="str">
        <f t="shared" si="679"/>
        <v/>
      </c>
      <c r="AF2895" s="70">
        <f>IF(C2895=Sheet6!$E$3,Sheet6!$E$4,IF('January 2023'!C2895=Sheet6!$F$3,Sheet6!$F$4,IF('January 2023'!C2895=Sheet6!$G$3,Sheet6!$G$4,IF('January 2023'!C2895=Sheet6!$H$3,Sheet6!$H$4,IF('January 2023'!C2895=Sheet6!$I$3,Sheet6!$I$4,IF('January 2023'!C2895=Sheet6!$J$3,Sheet6!$J$4,IF('January 2023'!C2895=Sheet6!$K$3,Sheet6!$K$4,IF('January 2023'!C2895=Sheet6!$L$3,Sheet6!$L$4))))))))</f>
        <v>0.14409654505182889</v>
      </c>
      <c r="AG2895" s="74">
        <f t="shared" si="680"/>
        <v>0</v>
      </c>
      <c r="AH2895" s="71">
        <v>0.81910000000000005</v>
      </c>
      <c r="AI2895" s="72">
        <f t="shared" si="681"/>
        <v>0</v>
      </c>
      <c r="AJ2895" s="73">
        <f t="shared" si="682"/>
        <v>0</v>
      </c>
      <c r="AK2895" s="73">
        <v>0.51307323962548435</v>
      </c>
      <c r="AL2895" s="95">
        <f t="shared" si="683"/>
        <v>0</v>
      </c>
      <c r="AM2895" s="107">
        <v>0</v>
      </c>
      <c r="AN2895" s="98">
        <f t="shared" si="684"/>
        <v>0</v>
      </c>
      <c r="AO2895" s="99" t="e">
        <f>SUMIF([1]Sheet1!$AB:$AB,E2895,[1]Sheet1!$AA:$AA)</f>
        <v>#VALUE!</v>
      </c>
      <c r="AP2895" s="100">
        <f t="shared" si="685"/>
        <v>1</v>
      </c>
      <c r="AQ2895" s="97">
        <f t="shared" si="686"/>
        <v>0</v>
      </c>
      <c r="AR2895" s="100">
        <f t="shared" si="687"/>
        <v>0</v>
      </c>
      <c r="AS2895" s="101">
        <f t="shared" si="688"/>
        <v>1</v>
      </c>
      <c r="AT2895" s="100">
        <v>0.14409654505182889</v>
      </c>
      <c r="AU2895" s="108">
        <f t="shared" si="689"/>
        <v>0</v>
      </c>
    </row>
    <row r="2896" spans="1:47" hidden="1">
      <c r="A2896" s="21">
        <v>44927</v>
      </c>
      <c r="B2896" s="23" t="s">
        <v>13</v>
      </c>
      <c r="C2896" s="23" t="s">
        <v>2644</v>
      </c>
      <c r="D2896" s="23" t="s">
        <v>2651</v>
      </c>
      <c r="E2896" s="23">
        <v>1002050891</v>
      </c>
      <c r="F2896" s="23" t="s">
        <v>15</v>
      </c>
      <c r="G2896" s="23">
        <v>1070941</v>
      </c>
      <c r="H2896" s="36" t="s">
        <v>784</v>
      </c>
      <c r="I2896" s="4" t="s">
        <v>3512</v>
      </c>
      <c r="J2896" s="4" t="s">
        <v>3512</v>
      </c>
      <c r="K2896" s="24" t="s">
        <v>18</v>
      </c>
      <c r="L2896" s="25">
        <v>0</v>
      </c>
      <c r="M2896" s="29">
        <v>0</v>
      </c>
      <c r="N2896" s="29">
        <v>1</v>
      </c>
      <c r="O2896" s="29">
        <v>0</v>
      </c>
      <c r="P2896" s="29">
        <v>0</v>
      </c>
      <c r="Q2896" s="29">
        <v>0</v>
      </c>
      <c r="R2896" s="28">
        <v>0</v>
      </c>
      <c r="S2896" s="28">
        <v>0</v>
      </c>
      <c r="T2896" s="28">
        <v>0</v>
      </c>
      <c r="U2896" s="28">
        <v>0</v>
      </c>
      <c r="V2896" s="29">
        <v>0</v>
      </c>
      <c r="W2896" s="29">
        <v>0</v>
      </c>
      <c r="X2896" s="32">
        <f t="shared" si="675"/>
        <v>0</v>
      </c>
      <c r="Y2896" s="33">
        <f t="shared" si="676"/>
        <v>0</v>
      </c>
      <c r="Z2896" s="33">
        <f t="shared" si="677"/>
        <v>0</v>
      </c>
      <c r="AA2896" s="33">
        <f t="shared" si="678"/>
        <v>0</v>
      </c>
      <c r="AB2896" s="5">
        <v>0</v>
      </c>
      <c r="AC2896" s="6">
        <v>821442.42</v>
      </c>
      <c r="AD2896" s="32">
        <v>1</v>
      </c>
      <c r="AE2896" s="67" t="str">
        <f t="shared" si="679"/>
        <v/>
      </c>
      <c r="AF2896" s="70">
        <f>IF(C2896=Sheet6!$E$3,Sheet6!$E$4,IF('January 2023'!C2896=Sheet6!$F$3,Sheet6!$F$4,IF('January 2023'!C2896=Sheet6!$G$3,Sheet6!$G$4,IF('January 2023'!C2896=Sheet6!$H$3,Sheet6!$H$4,IF('January 2023'!C2896=Sheet6!$I$3,Sheet6!$I$4,IF('January 2023'!C2896=Sheet6!$J$3,Sheet6!$J$4,IF('January 2023'!C2896=Sheet6!$K$3,Sheet6!$K$4,IF('January 2023'!C2896=Sheet6!$L$3,Sheet6!$L$4))))))))</f>
        <v>0.14409654505182889</v>
      </c>
      <c r="AG2896" s="74">
        <f t="shared" si="680"/>
        <v>0</v>
      </c>
      <c r="AH2896" s="71">
        <v>0.81910000000000005</v>
      </c>
      <c r="AI2896" s="72">
        <f t="shared" si="681"/>
        <v>0</v>
      </c>
      <c r="AJ2896" s="73">
        <f t="shared" si="682"/>
        <v>0</v>
      </c>
      <c r="AK2896" s="73">
        <v>0.51307323962548435</v>
      </c>
      <c r="AL2896" s="95">
        <f t="shared" si="683"/>
        <v>0</v>
      </c>
      <c r="AM2896" s="107">
        <v>0</v>
      </c>
      <c r="AN2896" s="98">
        <f t="shared" si="684"/>
        <v>0</v>
      </c>
      <c r="AO2896" s="99" t="e">
        <f>SUMIF([1]Sheet1!$AB:$AB,E2896,[1]Sheet1!$AA:$AA)</f>
        <v>#VALUE!</v>
      </c>
      <c r="AP2896" s="100">
        <f t="shared" si="685"/>
        <v>1</v>
      </c>
      <c r="AQ2896" s="97">
        <f t="shared" si="686"/>
        <v>0</v>
      </c>
      <c r="AR2896" s="100">
        <f t="shared" si="687"/>
        <v>0</v>
      </c>
      <c r="AS2896" s="101">
        <f t="shared" si="688"/>
        <v>1</v>
      </c>
      <c r="AT2896" s="100">
        <v>0.14409654505182889</v>
      </c>
      <c r="AU2896" s="108">
        <f t="shared" si="689"/>
        <v>0</v>
      </c>
    </row>
    <row r="2897" spans="1:47" hidden="1">
      <c r="A2897" s="21">
        <v>44927</v>
      </c>
      <c r="B2897" s="22" t="s">
        <v>13</v>
      </c>
      <c r="C2897" s="22" t="s">
        <v>2644</v>
      </c>
      <c r="D2897" s="22" t="s">
        <v>2676</v>
      </c>
      <c r="E2897" s="22">
        <v>1002049759</v>
      </c>
      <c r="F2897" s="23" t="s">
        <v>15</v>
      </c>
      <c r="G2897" s="22">
        <v>1079580</v>
      </c>
      <c r="H2897" s="36" t="s">
        <v>784</v>
      </c>
      <c r="I2897" s="4" t="s">
        <v>3543</v>
      </c>
      <c r="J2897" s="4" t="s">
        <v>3543</v>
      </c>
      <c r="K2897" s="24" t="s">
        <v>24</v>
      </c>
      <c r="L2897" s="25">
        <v>0</v>
      </c>
      <c r="M2897" s="26">
        <v>0</v>
      </c>
      <c r="N2897" s="26">
        <v>1</v>
      </c>
      <c r="O2897" s="26">
        <v>1</v>
      </c>
      <c r="P2897" s="26">
        <v>0</v>
      </c>
      <c r="Q2897" s="26">
        <v>0</v>
      </c>
      <c r="R2897" s="27">
        <v>0</v>
      </c>
      <c r="S2897" s="27">
        <v>0</v>
      </c>
      <c r="T2897" s="28">
        <v>0</v>
      </c>
      <c r="U2897" s="27">
        <v>0</v>
      </c>
      <c r="V2897" s="29">
        <v>0</v>
      </c>
      <c r="W2897" s="26">
        <v>0</v>
      </c>
      <c r="X2897" s="30">
        <f t="shared" si="675"/>
        <v>1</v>
      </c>
      <c r="Y2897" s="31">
        <f t="shared" si="676"/>
        <v>0</v>
      </c>
      <c r="Z2897" s="31">
        <f t="shared" si="677"/>
        <v>0</v>
      </c>
      <c r="AA2897" s="31">
        <f t="shared" si="678"/>
        <v>0</v>
      </c>
      <c r="AB2897" s="5">
        <v>0</v>
      </c>
      <c r="AC2897" s="6">
        <v>0</v>
      </c>
      <c r="AD2897" s="30">
        <v>1</v>
      </c>
      <c r="AE2897" s="67">
        <f t="shared" si="679"/>
        <v>0</v>
      </c>
      <c r="AF2897" s="70">
        <f>IF(C2897=Sheet6!$E$3,Sheet6!$E$4,IF('January 2023'!C2897=Sheet6!$F$3,Sheet6!$F$4,IF('January 2023'!C2897=Sheet6!$G$3,Sheet6!$G$4,IF('January 2023'!C2897=Sheet6!$H$3,Sheet6!$H$4,IF('January 2023'!C2897=Sheet6!$I$3,Sheet6!$I$4,IF('January 2023'!C2897=Sheet6!$J$3,Sheet6!$J$4,IF('January 2023'!C2897=Sheet6!$K$3,Sheet6!$K$4,IF('January 2023'!C2897=Sheet6!$L$3,Sheet6!$L$4))))))))</f>
        <v>0.14409654505182889</v>
      </c>
      <c r="AG2897" s="74">
        <f t="shared" si="680"/>
        <v>0</v>
      </c>
      <c r="AH2897" s="71">
        <v>0.81910000000000005</v>
      </c>
      <c r="AI2897" s="72">
        <f t="shared" si="681"/>
        <v>0</v>
      </c>
      <c r="AJ2897" s="73">
        <f t="shared" si="682"/>
        <v>0</v>
      </c>
      <c r="AK2897" s="73">
        <v>0.51307323962548435</v>
      </c>
      <c r="AL2897" s="95">
        <f t="shared" si="683"/>
        <v>0</v>
      </c>
      <c r="AM2897" s="107">
        <v>0</v>
      </c>
      <c r="AN2897" s="98">
        <f t="shared" si="684"/>
        <v>0</v>
      </c>
      <c r="AO2897" s="99" t="e">
        <f>SUMIF([1]Sheet1!$AB:$AB,E2897,[1]Sheet1!$AA:$AA)</f>
        <v>#VALUE!</v>
      </c>
      <c r="AP2897" s="100">
        <f t="shared" si="685"/>
        <v>1</v>
      </c>
      <c r="AQ2897" s="97">
        <f t="shared" si="686"/>
        <v>0</v>
      </c>
      <c r="AR2897" s="100">
        <f t="shared" si="687"/>
        <v>0</v>
      </c>
      <c r="AS2897" s="101">
        <f t="shared" si="688"/>
        <v>1</v>
      </c>
      <c r="AT2897" s="100">
        <v>0.14409654505182889</v>
      </c>
      <c r="AU2897" s="108">
        <f t="shared" si="689"/>
        <v>0</v>
      </c>
    </row>
    <row r="2898" spans="1:47" hidden="1">
      <c r="A2898" s="21">
        <v>44927</v>
      </c>
      <c r="B2898" s="23" t="s">
        <v>13</v>
      </c>
      <c r="C2898" s="23" t="s">
        <v>2644</v>
      </c>
      <c r="D2898" s="23" t="s">
        <v>2674</v>
      </c>
      <c r="E2898" s="23">
        <v>1002049642</v>
      </c>
      <c r="F2898" s="23" t="s">
        <v>15</v>
      </c>
      <c r="G2898" s="23">
        <v>1070937</v>
      </c>
      <c r="H2898" s="36" t="s">
        <v>784</v>
      </c>
      <c r="I2898" s="4" t="s">
        <v>3512</v>
      </c>
      <c r="J2898" s="4" t="s">
        <v>3512</v>
      </c>
      <c r="K2898" s="24" t="s">
        <v>24</v>
      </c>
      <c r="L2898" s="25">
        <v>0</v>
      </c>
      <c r="M2898" s="29">
        <v>0</v>
      </c>
      <c r="N2898" s="29">
        <v>1</v>
      </c>
      <c r="O2898" s="29">
        <v>0</v>
      </c>
      <c r="P2898" s="29">
        <v>0</v>
      </c>
      <c r="Q2898" s="29">
        <v>0</v>
      </c>
      <c r="R2898" s="28">
        <v>0</v>
      </c>
      <c r="S2898" s="28">
        <v>0</v>
      </c>
      <c r="T2898" s="28">
        <v>0</v>
      </c>
      <c r="U2898" s="28">
        <v>0</v>
      </c>
      <c r="V2898" s="29">
        <v>0</v>
      </c>
      <c r="W2898" s="29">
        <v>0</v>
      </c>
      <c r="X2898" s="32">
        <f t="shared" si="675"/>
        <v>0</v>
      </c>
      <c r="Y2898" s="33">
        <f t="shared" si="676"/>
        <v>0</v>
      </c>
      <c r="Z2898" s="33">
        <f t="shared" si="677"/>
        <v>0</v>
      </c>
      <c r="AA2898" s="33">
        <f t="shared" si="678"/>
        <v>0</v>
      </c>
      <c r="AB2898" s="5">
        <v>0</v>
      </c>
      <c r="AC2898" s="6">
        <v>0</v>
      </c>
      <c r="AD2898" s="32">
        <v>1</v>
      </c>
      <c r="AE2898" s="67" t="str">
        <f t="shared" si="679"/>
        <v/>
      </c>
      <c r="AF2898" s="70">
        <f>IF(C2898=Sheet6!$E$3,Sheet6!$E$4,IF('January 2023'!C2898=Sheet6!$F$3,Sheet6!$F$4,IF('January 2023'!C2898=Sheet6!$G$3,Sheet6!$G$4,IF('January 2023'!C2898=Sheet6!$H$3,Sheet6!$H$4,IF('January 2023'!C2898=Sheet6!$I$3,Sheet6!$I$4,IF('January 2023'!C2898=Sheet6!$J$3,Sheet6!$J$4,IF('January 2023'!C2898=Sheet6!$K$3,Sheet6!$K$4,IF('January 2023'!C2898=Sheet6!$L$3,Sheet6!$L$4))))))))</f>
        <v>0.14409654505182889</v>
      </c>
      <c r="AG2898" s="74">
        <f t="shared" si="680"/>
        <v>0</v>
      </c>
      <c r="AH2898" s="71">
        <v>0.81910000000000005</v>
      </c>
      <c r="AI2898" s="72">
        <f t="shared" si="681"/>
        <v>0</v>
      </c>
      <c r="AJ2898" s="73">
        <f t="shared" si="682"/>
        <v>0</v>
      </c>
      <c r="AK2898" s="73">
        <v>0.51307323962548435</v>
      </c>
      <c r="AL2898" s="95">
        <f t="shared" si="683"/>
        <v>0</v>
      </c>
      <c r="AM2898" s="107">
        <v>0</v>
      </c>
      <c r="AN2898" s="98">
        <f t="shared" si="684"/>
        <v>0</v>
      </c>
      <c r="AO2898" s="99" t="e">
        <f>SUMIF([1]Sheet1!$AB:$AB,E2898,[1]Sheet1!$AA:$AA)</f>
        <v>#VALUE!</v>
      </c>
      <c r="AP2898" s="100">
        <f t="shared" si="685"/>
        <v>1</v>
      </c>
      <c r="AQ2898" s="97">
        <f t="shared" si="686"/>
        <v>0</v>
      </c>
      <c r="AR2898" s="100">
        <f t="shared" si="687"/>
        <v>0</v>
      </c>
      <c r="AS2898" s="101">
        <f t="shared" si="688"/>
        <v>1</v>
      </c>
      <c r="AT2898" s="100">
        <v>0.14409654505182889</v>
      </c>
      <c r="AU2898" s="108">
        <f t="shared" si="689"/>
        <v>0</v>
      </c>
    </row>
    <row r="2899" spans="1:47" hidden="1">
      <c r="A2899" s="21">
        <v>44927</v>
      </c>
      <c r="B2899" s="22" t="s">
        <v>13</v>
      </c>
      <c r="C2899" s="22" t="s">
        <v>2644</v>
      </c>
      <c r="D2899" s="22" t="s">
        <v>2678</v>
      </c>
      <c r="E2899" s="22">
        <v>1002049713</v>
      </c>
      <c r="F2899" s="23" t="s">
        <v>15</v>
      </c>
      <c r="G2899" s="22">
        <v>1091864</v>
      </c>
      <c r="H2899" s="36" t="s">
        <v>784</v>
      </c>
      <c r="I2899" s="4" t="s">
        <v>3512</v>
      </c>
      <c r="J2899" s="4" t="s">
        <v>3512</v>
      </c>
      <c r="K2899" s="24" t="s">
        <v>24</v>
      </c>
      <c r="L2899" s="25">
        <v>0</v>
      </c>
      <c r="M2899" s="26">
        <v>0</v>
      </c>
      <c r="N2899" s="26">
        <v>1</v>
      </c>
      <c r="O2899" s="26">
        <v>0</v>
      </c>
      <c r="P2899" s="26">
        <v>0</v>
      </c>
      <c r="Q2899" s="26">
        <v>0</v>
      </c>
      <c r="R2899" s="27">
        <v>0</v>
      </c>
      <c r="S2899" s="27">
        <v>0</v>
      </c>
      <c r="T2899" s="28">
        <v>300000</v>
      </c>
      <c r="U2899" s="27">
        <v>0</v>
      </c>
      <c r="V2899" s="29">
        <v>1</v>
      </c>
      <c r="W2899" s="26">
        <v>0</v>
      </c>
      <c r="X2899" s="30">
        <f t="shared" si="675"/>
        <v>0</v>
      </c>
      <c r="Y2899" s="31">
        <f t="shared" si="676"/>
        <v>0</v>
      </c>
      <c r="Z2899" s="31">
        <f t="shared" si="677"/>
        <v>0</v>
      </c>
      <c r="AA2899" s="31">
        <f t="shared" si="678"/>
        <v>300000</v>
      </c>
      <c r="AB2899" s="5">
        <v>1</v>
      </c>
      <c r="AC2899" s="6">
        <v>450490.26</v>
      </c>
      <c r="AD2899" s="30">
        <v>1</v>
      </c>
      <c r="AE2899" s="67" t="str">
        <f t="shared" si="679"/>
        <v/>
      </c>
      <c r="AF2899" s="70">
        <f>IF(C2899=Sheet6!$E$3,Sheet6!$E$4,IF('January 2023'!C2899=Sheet6!$F$3,Sheet6!$F$4,IF('January 2023'!C2899=Sheet6!$G$3,Sheet6!$G$4,IF('January 2023'!C2899=Sheet6!$H$3,Sheet6!$H$4,IF('January 2023'!C2899=Sheet6!$I$3,Sheet6!$I$4,IF('January 2023'!C2899=Sheet6!$J$3,Sheet6!$J$4,IF('January 2023'!C2899=Sheet6!$K$3,Sheet6!$K$4,IF('January 2023'!C2899=Sheet6!$L$3,Sheet6!$L$4))))))))</f>
        <v>0.14409654505182889</v>
      </c>
      <c r="AG2899" s="74">
        <f t="shared" si="680"/>
        <v>0</v>
      </c>
      <c r="AH2899" s="71">
        <v>0.81910000000000005</v>
      </c>
      <c r="AI2899" s="72">
        <f t="shared" si="681"/>
        <v>0</v>
      </c>
      <c r="AJ2899" s="73">
        <f t="shared" si="682"/>
        <v>0</v>
      </c>
      <c r="AK2899" s="73">
        <v>0.51307323962548435</v>
      </c>
      <c r="AL2899" s="95">
        <f t="shared" si="683"/>
        <v>0</v>
      </c>
      <c r="AM2899" s="107">
        <v>0</v>
      </c>
      <c r="AN2899" s="98">
        <f t="shared" si="684"/>
        <v>0</v>
      </c>
      <c r="AO2899" s="99" t="e">
        <f>SUMIF([1]Sheet1!$AB:$AB,E2899,[1]Sheet1!$AA:$AA)</f>
        <v>#VALUE!</v>
      </c>
      <c r="AP2899" s="100">
        <f t="shared" si="685"/>
        <v>1</v>
      </c>
      <c r="AQ2899" s="97">
        <f t="shared" si="686"/>
        <v>0</v>
      </c>
      <c r="AR2899" s="100">
        <f t="shared" si="687"/>
        <v>0</v>
      </c>
      <c r="AS2899" s="101">
        <f t="shared" si="688"/>
        <v>1</v>
      </c>
      <c r="AT2899" s="100">
        <v>0.14409654505182889</v>
      </c>
      <c r="AU2899" s="108">
        <f t="shared" si="689"/>
        <v>0</v>
      </c>
    </row>
    <row r="2900" spans="1:47" hidden="1">
      <c r="A2900" s="21">
        <v>44927</v>
      </c>
      <c r="B2900" s="22" t="s">
        <v>13</v>
      </c>
      <c r="C2900" s="22" t="s">
        <v>2644</v>
      </c>
      <c r="D2900" s="22" t="s">
        <v>3170</v>
      </c>
      <c r="E2900" s="22">
        <v>1002050034</v>
      </c>
      <c r="F2900" s="23" t="s">
        <v>15</v>
      </c>
      <c r="G2900" s="22">
        <v>1091864</v>
      </c>
      <c r="H2900" s="36" t="s">
        <v>784</v>
      </c>
      <c r="I2900" s="4" t="s">
        <v>3512</v>
      </c>
      <c r="J2900" s="4" t="s">
        <v>3512</v>
      </c>
      <c r="K2900" s="24" t="s">
        <v>24</v>
      </c>
      <c r="L2900" s="25">
        <v>0</v>
      </c>
      <c r="M2900" s="26">
        <v>0</v>
      </c>
      <c r="N2900" s="26">
        <v>1</v>
      </c>
      <c r="O2900" s="26">
        <v>0</v>
      </c>
      <c r="P2900" s="26">
        <v>0</v>
      </c>
      <c r="Q2900" s="26">
        <v>0</v>
      </c>
      <c r="R2900" s="27">
        <v>0</v>
      </c>
      <c r="S2900" s="27">
        <v>0</v>
      </c>
      <c r="T2900" s="28">
        <v>0</v>
      </c>
      <c r="U2900" s="27">
        <v>0</v>
      </c>
      <c r="V2900" s="29">
        <v>0</v>
      </c>
      <c r="W2900" s="26">
        <v>0</v>
      </c>
      <c r="X2900" s="30">
        <f t="shared" si="675"/>
        <v>0</v>
      </c>
      <c r="Y2900" s="31">
        <f t="shared" si="676"/>
        <v>0</v>
      </c>
      <c r="Z2900" s="31">
        <f t="shared" si="677"/>
        <v>0</v>
      </c>
      <c r="AA2900" s="31">
        <f t="shared" si="678"/>
        <v>0</v>
      </c>
      <c r="AB2900" s="5">
        <v>0</v>
      </c>
      <c r="AC2900" s="6">
        <v>-43.16</v>
      </c>
      <c r="AD2900" s="30">
        <v>1</v>
      </c>
      <c r="AE2900" s="67" t="str">
        <f t="shared" si="679"/>
        <v/>
      </c>
      <c r="AF2900" s="70">
        <f>IF(C2900=Sheet6!$E$3,Sheet6!$E$4,IF('January 2023'!C2900=Sheet6!$F$3,Sheet6!$F$4,IF('January 2023'!C2900=Sheet6!$G$3,Sheet6!$G$4,IF('January 2023'!C2900=Sheet6!$H$3,Sheet6!$H$4,IF('January 2023'!C2900=Sheet6!$I$3,Sheet6!$I$4,IF('January 2023'!C2900=Sheet6!$J$3,Sheet6!$J$4,IF('January 2023'!C2900=Sheet6!$K$3,Sheet6!$K$4,IF('January 2023'!C2900=Sheet6!$L$3,Sheet6!$L$4))))))))</f>
        <v>0.14409654505182889</v>
      </c>
      <c r="AG2900" s="74">
        <f t="shared" si="680"/>
        <v>0</v>
      </c>
      <c r="AH2900" s="71">
        <v>0.81910000000000005</v>
      </c>
      <c r="AI2900" s="72">
        <f t="shared" si="681"/>
        <v>0</v>
      </c>
      <c r="AJ2900" s="73">
        <f t="shared" si="682"/>
        <v>0</v>
      </c>
      <c r="AK2900" s="73">
        <v>0.51307323962548435</v>
      </c>
      <c r="AL2900" s="95">
        <f t="shared" si="683"/>
        <v>0</v>
      </c>
      <c r="AM2900" s="107">
        <v>0</v>
      </c>
      <c r="AN2900" s="98">
        <f t="shared" si="684"/>
        <v>0</v>
      </c>
      <c r="AO2900" s="99" t="e">
        <f>SUMIF([1]Sheet1!$AB:$AB,E2900,[1]Sheet1!$AA:$AA)</f>
        <v>#VALUE!</v>
      </c>
      <c r="AP2900" s="100">
        <f t="shared" si="685"/>
        <v>1</v>
      </c>
      <c r="AQ2900" s="97">
        <f t="shared" si="686"/>
        <v>0</v>
      </c>
      <c r="AR2900" s="100">
        <f t="shared" si="687"/>
        <v>0</v>
      </c>
      <c r="AS2900" s="101">
        <f t="shared" si="688"/>
        <v>1</v>
      </c>
      <c r="AT2900" s="100">
        <v>0.14409654505182889</v>
      </c>
      <c r="AU2900" s="108">
        <f t="shared" si="689"/>
        <v>0</v>
      </c>
    </row>
    <row r="2901" spans="1:47" hidden="1">
      <c r="A2901" s="21">
        <v>44927</v>
      </c>
      <c r="B2901" s="23" t="s">
        <v>13</v>
      </c>
      <c r="C2901" s="23" t="s">
        <v>2644</v>
      </c>
      <c r="D2901" s="23" t="s">
        <v>2673</v>
      </c>
      <c r="E2901" s="23">
        <v>1002050138</v>
      </c>
      <c r="F2901" s="23" t="s">
        <v>15</v>
      </c>
      <c r="G2901" s="23">
        <v>1070562</v>
      </c>
      <c r="H2901" s="36" t="s">
        <v>784</v>
      </c>
      <c r="I2901" s="4" t="s">
        <v>3512</v>
      </c>
      <c r="J2901" s="4" t="s">
        <v>3512</v>
      </c>
      <c r="K2901" s="24" t="s">
        <v>24</v>
      </c>
      <c r="L2901" s="25">
        <v>0</v>
      </c>
      <c r="M2901" s="29">
        <v>0</v>
      </c>
      <c r="N2901" s="29">
        <v>0</v>
      </c>
      <c r="O2901" s="29">
        <v>0</v>
      </c>
      <c r="P2901" s="29">
        <v>0</v>
      </c>
      <c r="Q2901" s="29">
        <v>0</v>
      </c>
      <c r="R2901" s="28">
        <v>0</v>
      </c>
      <c r="S2901" s="28">
        <v>0</v>
      </c>
      <c r="T2901" s="28">
        <v>0</v>
      </c>
      <c r="U2901" s="28">
        <v>0</v>
      </c>
      <c r="V2901" s="29">
        <v>0</v>
      </c>
      <c r="W2901" s="29">
        <v>0</v>
      </c>
      <c r="X2901" s="32">
        <f t="shared" si="675"/>
        <v>0</v>
      </c>
      <c r="Y2901" s="33">
        <f t="shared" si="676"/>
        <v>0</v>
      </c>
      <c r="Z2901" s="33">
        <f t="shared" si="677"/>
        <v>0</v>
      </c>
      <c r="AA2901" s="33">
        <f t="shared" si="678"/>
        <v>0</v>
      </c>
      <c r="AB2901" s="5">
        <v>0</v>
      </c>
      <c r="AC2901" s="6">
        <v>677686.18</v>
      </c>
      <c r="AD2901" s="32">
        <v>1</v>
      </c>
      <c r="AE2901" s="67" t="str">
        <f t="shared" si="679"/>
        <v/>
      </c>
      <c r="AF2901" s="70">
        <f>IF(C2901=Sheet6!$E$3,Sheet6!$E$4,IF('January 2023'!C2901=Sheet6!$F$3,Sheet6!$F$4,IF('January 2023'!C2901=Sheet6!$G$3,Sheet6!$G$4,IF('January 2023'!C2901=Sheet6!$H$3,Sheet6!$H$4,IF('January 2023'!C2901=Sheet6!$I$3,Sheet6!$I$4,IF('January 2023'!C2901=Sheet6!$J$3,Sheet6!$J$4,IF('January 2023'!C2901=Sheet6!$K$3,Sheet6!$K$4,IF('January 2023'!C2901=Sheet6!$L$3,Sheet6!$L$4))))))))</f>
        <v>0.14409654505182889</v>
      </c>
      <c r="AG2901" s="74">
        <f t="shared" si="680"/>
        <v>0</v>
      </c>
      <c r="AH2901" s="71">
        <v>0.81910000000000005</v>
      </c>
      <c r="AI2901" s="72">
        <f t="shared" si="681"/>
        <v>0</v>
      </c>
      <c r="AJ2901" s="73">
        <f t="shared" si="682"/>
        <v>0</v>
      </c>
      <c r="AK2901" s="73">
        <v>0.51307323962548435</v>
      </c>
      <c r="AL2901" s="95">
        <f t="shared" si="683"/>
        <v>0</v>
      </c>
      <c r="AM2901" s="107">
        <v>0</v>
      </c>
      <c r="AN2901" s="98">
        <f t="shared" si="684"/>
        <v>0</v>
      </c>
      <c r="AO2901" s="99" t="e">
        <f>SUMIF([1]Sheet1!$AB:$AB,E2901,[1]Sheet1!$AA:$AA)</f>
        <v>#VALUE!</v>
      </c>
      <c r="AP2901" s="100">
        <f t="shared" si="685"/>
        <v>1</v>
      </c>
      <c r="AQ2901" s="97">
        <f t="shared" si="686"/>
        <v>0</v>
      </c>
      <c r="AR2901" s="100">
        <f t="shared" si="687"/>
        <v>0</v>
      </c>
      <c r="AS2901" s="101">
        <f t="shared" si="688"/>
        <v>1</v>
      </c>
      <c r="AT2901" s="100">
        <v>0.14409654505182889</v>
      </c>
      <c r="AU2901" s="108">
        <f t="shared" si="689"/>
        <v>0</v>
      </c>
    </row>
    <row r="2902" spans="1:47" hidden="1">
      <c r="A2902" s="21">
        <v>44927</v>
      </c>
      <c r="B2902" s="23" t="s">
        <v>13</v>
      </c>
      <c r="C2902" s="23" t="s">
        <v>2644</v>
      </c>
      <c r="D2902" s="23" t="s">
        <v>3311</v>
      </c>
      <c r="E2902" s="23">
        <v>1002050307</v>
      </c>
      <c r="F2902" s="23" t="s">
        <v>15</v>
      </c>
      <c r="G2902" s="23">
        <v>1070562</v>
      </c>
      <c r="H2902" s="36" t="s">
        <v>784</v>
      </c>
      <c r="I2902" s="4" t="s">
        <v>3512</v>
      </c>
      <c r="J2902" s="4" t="s">
        <v>3512</v>
      </c>
      <c r="K2902" s="24" t="s">
        <v>24</v>
      </c>
      <c r="L2902" s="25">
        <v>0</v>
      </c>
      <c r="M2902" s="29">
        <v>0</v>
      </c>
      <c r="N2902" s="29">
        <v>1</v>
      </c>
      <c r="O2902" s="29">
        <v>0</v>
      </c>
      <c r="P2902" s="29">
        <v>0</v>
      </c>
      <c r="Q2902" s="29">
        <v>0</v>
      </c>
      <c r="R2902" s="28">
        <v>0</v>
      </c>
      <c r="S2902" s="28">
        <v>0</v>
      </c>
      <c r="T2902" s="28">
        <v>0</v>
      </c>
      <c r="U2902" s="28">
        <v>0</v>
      </c>
      <c r="V2902" s="29">
        <v>0</v>
      </c>
      <c r="W2902" s="29">
        <v>0</v>
      </c>
      <c r="X2902" s="32">
        <f t="shared" si="675"/>
        <v>0</v>
      </c>
      <c r="Y2902" s="33">
        <f t="shared" si="676"/>
        <v>0</v>
      </c>
      <c r="Z2902" s="33">
        <f t="shared" si="677"/>
        <v>0</v>
      </c>
      <c r="AA2902" s="33">
        <f t="shared" si="678"/>
        <v>0</v>
      </c>
      <c r="AB2902" s="5">
        <v>0</v>
      </c>
      <c r="AC2902" s="6">
        <v>719639.62</v>
      </c>
      <c r="AD2902" s="32">
        <v>1</v>
      </c>
      <c r="AE2902" s="67" t="str">
        <f t="shared" si="679"/>
        <v/>
      </c>
      <c r="AF2902" s="70">
        <f>IF(C2902=Sheet6!$E$3,Sheet6!$E$4,IF('January 2023'!C2902=Sheet6!$F$3,Sheet6!$F$4,IF('January 2023'!C2902=Sheet6!$G$3,Sheet6!$G$4,IF('January 2023'!C2902=Sheet6!$H$3,Sheet6!$H$4,IF('January 2023'!C2902=Sheet6!$I$3,Sheet6!$I$4,IF('January 2023'!C2902=Sheet6!$J$3,Sheet6!$J$4,IF('January 2023'!C2902=Sheet6!$K$3,Sheet6!$K$4,IF('January 2023'!C2902=Sheet6!$L$3,Sheet6!$L$4))))))))</f>
        <v>0.14409654505182889</v>
      </c>
      <c r="AG2902" s="74">
        <f t="shared" si="680"/>
        <v>0</v>
      </c>
      <c r="AH2902" s="71">
        <v>0.81910000000000005</v>
      </c>
      <c r="AI2902" s="72">
        <f t="shared" si="681"/>
        <v>0</v>
      </c>
      <c r="AJ2902" s="73">
        <f t="shared" si="682"/>
        <v>0</v>
      </c>
      <c r="AK2902" s="73">
        <v>0.51307323962548435</v>
      </c>
      <c r="AL2902" s="95">
        <f t="shared" si="683"/>
        <v>0</v>
      </c>
      <c r="AM2902" s="107">
        <v>0</v>
      </c>
      <c r="AN2902" s="98">
        <f t="shared" si="684"/>
        <v>0</v>
      </c>
      <c r="AO2902" s="99" t="e">
        <f>SUMIF([1]Sheet1!$AB:$AB,E2902,[1]Sheet1!$AA:$AA)</f>
        <v>#VALUE!</v>
      </c>
      <c r="AP2902" s="100">
        <f t="shared" si="685"/>
        <v>1</v>
      </c>
      <c r="AQ2902" s="97">
        <f t="shared" si="686"/>
        <v>0</v>
      </c>
      <c r="AR2902" s="100">
        <f t="shared" si="687"/>
        <v>0</v>
      </c>
      <c r="AS2902" s="101">
        <f t="shared" si="688"/>
        <v>1</v>
      </c>
      <c r="AT2902" s="100">
        <v>0.14409654505182889</v>
      </c>
      <c r="AU2902" s="108">
        <f t="shared" si="689"/>
        <v>0</v>
      </c>
    </row>
    <row r="2903" spans="1:47" hidden="1">
      <c r="A2903" s="21">
        <v>44927</v>
      </c>
      <c r="B2903" s="22" t="s">
        <v>13</v>
      </c>
      <c r="C2903" s="22" t="s">
        <v>2644</v>
      </c>
      <c r="D2903" s="22" t="s">
        <v>2677</v>
      </c>
      <c r="E2903" s="22">
        <v>1002050476</v>
      </c>
      <c r="F2903" s="23" t="s">
        <v>15</v>
      </c>
      <c r="G2903" s="22">
        <v>1091864</v>
      </c>
      <c r="H2903" s="36" t="s">
        <v>784</v>
      </c>
      <c r="I2903" s="4" t="s">
        <v>3512</v>
      </c>
      <c r="J2903" s="4" t="s">
        <v>3512</v>
      </c>
      <c r="K2903" s="24" t="s">
        <v>24</v>
      </c>
      <c r="L2903" s="25">
        <v>0</v>
      </c>
      <c r="M2903" s="26">
        <v>0</v>
      </c>
      <c r="N2903" s="26">
        <v>1</v>
      </c>
      <c r="O2903" s="26">
        <v>0</v>
      </c>
      <c r="P2903" s="26">
        <v>0</v>
      </c>
      <c r="Q2903" s="26">
        <v>0</v>
      </c>
      <c r="R2903" s="27">
        <v>0</v>
      </c>
      <c r="S2903" s="27">
        <v>0</v>
      </c>
      <c r="T2903" s="28">
        <v>0</v>
      </c>
      <c r="U2903" s="27">
        <v>0</v>
      </c>
      <c r="V2903" s="29">
        <v>0</v>
      </c>
      <c r="W2903" s="26">
        <v>0</v>
      </c>
      <c r="X2903" s="30">
        <f t="shared" si="675"/>
        <v>0</v>
      </c>
      <c r="Y2903" s="31">
        <f t="shared" si="676"/>
        <v>0</v>
      </c>
      <c r="Z2903" s="31">
        <f t="shared" si="677"/>
        <v>0</v>
      </c>
      <c r="AA2903" s="31">
        <f t="shared" si="678"/>
        <v>0</v>
      </c>
      <c r="AB2903" s="5">
        <v>0</v>
      </c>
      <c r="AC2903" s="6">
        <v>806274.24</v>
      </c>
      <c r="AD2903" s="30">
        <v>1</v>
      </c>
      <c r="AE2903" s="67" t="str">
        <f t="shared" si="679"/>
        <v/>
      </c>
      <c r="AF2903" s="70">
        <f>IF(C2903=Sheet6!$E$3,Sheet6!$E$4,IF('January 2023'!C2903=Sheet6!$F$3,Sheet6!$F$4,IF('January 2023'!C2903=Sheet6!$G$3,Sheet6!$G$4,IF('January 2023'!C2903=Sheet6!$H$3,Sheet6!$H$4,IF('January 2023'!C2903=Sheet6!$I$3,Sheet6!$I$4,IF('January 2023'!C2903=Sheet6!$J$3,Sheet6!$J$4,IF('January 2023'!C2903=Sheet6!$K$3,Sheet6!$K$4,IF('January 2023'!C2903=Sheet6!$L$3,Sheet6!$L$4))))))))</f>
        <v>0.14409654505182889</v>
      </c>
      <c r="AG2903" s="74">
        <f t="shared" si="680"/>
        <v>0</v>
      </c>
      <c r="AH2903" s="71">
        <v>0.81910000000000005</v>
      </c>
      <c r="AI2903" s="72">
        <f t="shared" si="681"/>
        <v>0</v>
      </c>
      <c r="AJ2903" s="73">
        <f t="shared" si="682"/>
        <v>0</v>
      </c>
      <c r="AK2903" s="73">
        <v>0.51307323962548435</v>
      </c>
      <c r="AL2903" s="95">
        <f t="shared" si="683"/>
        <v>0</v>
      </c>
      <c r="AM2903" s="107">
        <v>0</v>
      </c>
      <c r="AN2903" s="98">
        <f t="shared" si="684"/>
        <v>0</v>
      </c>
      <c r="AO2903" s="99" t="e">
        <f>SUMIF([1]Sheet1!$AB:$AB,E2903,[1]Sheet1!$AA:$AA)</f>
        <v>#VALUE!</v>
      </c>
      <c r="AP2903" s="100">
        <f t="shared" si="685"/>
        <v>1</v>
      </c>
      <c r="AQ2903" s="97">
        <f t="shared" si="686"/>
        <v>0</v>
      </c>
      <c r="AR2903" s="100">
        <f t="shared" si="687"/>
        <v>0</v>
      </c>
      <c r="AS2903" s="101">
        <f t="shared" si="688"/>
        <v>1</v>
      </c>
      <c r="AT2903" s="100">
        <v>0.14409654505182889</v>
      </c>
      <c r="AU2903" s="108">
        <f t="shared" si="689"/>
        <v>0</v>
      </c>
    </row>
    <row r="2904" spans="1:47" hidden="1">
      <c r="A2904" s="21">
        <v>44927</v>
      </c>
      <c r="B2904" s="22" t="s">
        <v>13</v>
      </c>
      <c r="C2904" s="22" t="s">
        <v>2644</v>
      </c>
      <c r="D2904" s="22" t="s">
        <v>2672</v>
      </c>
      <c r="E2904" s="22">
        <v>1002050833</v>
      </c>
      <c r="F2904" s="23" t="s">
        <v>15</v>
      </c>
      <c r="G2904" s="22">
        <v>1070562</v>
      </c>
      <c r="H2904" s="36" t="s">
        <v>784</v>
      </c>
      <c r="I2904" s="4" t="s">
        <v>3512</v>
      </c>
      <c r="J2904" s="4" t="s">
        <v>3512</v>
      </c>
      <c r="K2904" s="24" t="s">
        <v>24</v>
      </c>
      <c r="L2904" s="25">
        <v>0</v>
      </c>
      <c r="M2904" s="26">
        <v>0</v>
      </c>
      <c r="N2904" s="26">
        <v>0</v>
      </c>
      <c r="O2904" s="26">
        <v>0</v>
      </c>
      <c r="P2904" s="26">
        <v>0</v>
      </c>
      <c r="Q2904" s="26">
        <v>0</v>
      </c>
      <c r="R2904" s="27">
        <v>0</v>
      </c>
      <c r="S2904" s="27">
        <v>0</v>
      </c>
      <c r="T2904" s="28">
        <v>0</v>
      </c>
      <c r="U2904" s="27">
        <v>0</v>
      </c>
      <c r="V2904" s="29">
        <v>0</v>
      </c>
      <c r="W2904" s="26">
        <v>0</v>
      </c>
      <c r="X2904" s="30">
        <f t="shared" si="675"/>
        <v>0</v>
      </c>
      <c r="Y2904" s="31">
        <f t="shared" si="676"/>
        <v>0</v>
      </c>
      <c r="Z2904" s="31">
        <f t="shared" si="677"/>
        <v>0</v>
      </c>
      <c r="AA2904" s="31">
        <f t="shared" si="678"/>
        <v>0</v>
      </c>
      <c r="AB2904" s="5">
        <v>0</v>
      </c>
      <c r="AC2904" s="6">
        <v>1378299.54</v>
      </c>
      <c r="AD2904" s="30">
        <v>1</v>
      </c>
      <c r="AE2904" s="67" t="str">
        <f t="shared" si="679"/>
        <v/>
      </c>
      <c r="AF2904" s="70">
        <f>IF(C2904=Sheet6!$E$3,Sheet6!$E$4,IF('January 2023'!C2904=Sheet6!$F$3,Sheet6!$F$4,IF('January 2023'!C2904=Sheet6!$G$3,Sheet6!$G$4,IF('January 2023'!C2904=Sheet6!$H$3,Sheet6!$H$4,IF('January 2023'!C2904=Sheet6!$I$3,Sheet6!$I$4,IF('January 2023'!C2904=Sheet6!$J$3,Sheet6!$J$4,IF('January 2023'!C2904=Sheet6!$K$3,Sheet6!$K$4,IF('January 2023'!C2904=Sheet6!$L$3,Sheet6!$L$4))))))))</f>
        <v>0.14409654505182889</v>
      </c>
      <c r="AG2904" s="74">
        <f t="shared" si="680"/>
        <v>0</v>
      </c>
      <c r="AH2904" s="71">
        <v>0.81910000000000005</v>
      </c>
      <c r="AI2904" s="72">
        <f t="shared" si="681"/>
        <v>0</v>
      </c>
      <c r="AJ2904" s="73">
        <f t="shared" si="682"/>
        <v>0</v>
      </c>
      <c r="AK2904" s="73">
        <v>0.51307323962548435</v>
      </c>
      <c r="AL2904" s="95">
        <f t="shared" si="683"/>
        <v>0</v>
      </c>
      <c r="AM2904" s="107">
        <v>0</v>
      </c>
      <c r="AN2904" s="98">
        <f t="shared" si="684"/>
        <v>0</v>
      </c>
      <c r="AO2904" s="99" t="e">
        <f>SUMIF([1]Sheet1!$AB:$AB,E2904,[1]Sheet1!$AA:$AA)</f>
        <v>#VALUE!</v>
      </c>
      <c r="AP2904" s="100">
        <f t="shared" si="685"/>
        <v>1</v>
      </c>
      <c r="AQ2904" s="97">
        <f t="shared" si="686"/>
        <v>0</v>
      </c>
      <c r="AR2904" s="100">
        <f t="shared" si="687"/>
        <v>0</v>
      </c>
      <c r="AS2904" s="101">
        <f t="shared" si="688"/>
        <v>1</v>
      </c>
      <c r="AT2904" s="100">
        <v>0.14409654505182889</v>
      </c>
      <c r="AU2904" s="108">
        <f t="shared" si="689"/>
        <v>0</v>
      </c>
    </row>
    <row r="2905" spans="1:47" hidden="1">
      <c r="A2905" s="21">
        <v>44927</v>
      </c>
      <c r="B2905" s="22" t="s">
        <v>13</v>
      </c>
      <c r="C2905" s="22" t="s">
        <v>2644</v>
      </c>
      <c r="D2905" s="22" t="s">
        <v>3305</v>
      </c>
      <c r="E2905" s="22">
        <v>1002184425</v>
      </c>
      <c r="F2905" s="23" t="s">
        <v>15</v>
      </c>
      <c r="G2905" s="22">
        <v>1070562</v>
      </c>
      <c r="H2905" s="36" t="s">
        <v>784</v>
      </c>
      <c r="I2905" s="4" t="s">
        <v>3512</v>
      </c>
      <c r="J2905" s="4" t="s">
        <v>3512</v>
      </c>
      <c r="K2905" s="24" t="s">
        <v>24</v>
      </c>
      <c r="L2905" s="25">
        <v>0</v>
      </c>
      <c r="M2905" s="26">
        <v>0</v>
      </c>
      <c r="N2905" s="26">
        <v>1</v>
      </c>
      <c r="O2905" s="26">
        <v>0</v>
      </c>
      <c r="P2905" s="26">
        <v>0</v>
      </c>
      <c r="Q2905" s="26">
        <v>0</v>
      </c>
      <c r="R2905" s="27">
        <v>0</v>
      </c>
      <c r="S2905" s="27">
        <v>0</v>
      </c>
      <c r="T2905" s="28">
        <v>0</v>
      </c>
      <c r="U2905" s="27">
        <v>0</v>
      </c>
      <c r="V2905" s="29">
        <v>0</v>
      </c>
      <c r="W2905" s="26">
        <v>0</v>
      </c>
      <c r="X2905" s="30">
        <f t="shared" si="675"/>
        <v>0</v>
      </c>
      <c r="Y2905" s="31">
        <f t="shared" si="676"/>
        <v>0</v>
      </c>
      <c r="Z2905" s="31">
        <f t="shared" si="677"/>
        <v>0</v>
      </c>
      <c r="AA2905" s="31">
        <f t="shared" si="678"/>
        <v>0</v>
      </c>
      <c r="AB2905" s="5">
        <v>0</v>
      </c>
      <c r="AC2905" s="6">
        <v>195298.13</v>
      </c>
      <c r="AD2905" s="30">
        <v>1</v>
      </c>
      <c r="AE2905" s="67" t="str">
        <f t="shared" si="679"/>
        <v/>
      </c>
      <c r="AF2905" s="70">
        <f>IF(C2905=Sheet6!$E$3,Sheet6!$E$4,IF('January 2023'!C2905=Sheet6!$F$3,Sheet6!$F$4,IF('January 2023'!C2905=Sheet6!$G$3,Sheet6!$G$4,IF('January 2023'!C2905=Sheet6!$H$3,Sheet6!$H$4,IF('January 2023'!C2905=Sheet6!$I$3,Sheet6!$I$4,IF('January 2023'!C2905=Sheet6!$J$3,Sheet6!$J$4,IF('January 2023'!C2905=Sheet6!$K$3,Sheet6!$K$4,IF('January 2023'!C2905=Sheet6!$L$3,Sheet6!$L$4))))))))</f>
        <v>0.14409654505182889</v>
      </c>
      <c r="AG2905" s="74">
        <f t="shared" si="680"/>
        <v>0</v>
      </c>
      <c r="AH2905" s="71">
        <v>0.81910000000000005</v>
      </c>
      <c r="AI2905" s="72">
        <f t="shared" si="681"/>
        <v>0</v>
      </c>
      <c r="AJ2905" s="73">
        <f t="shared" si="682"/>
        <v>0</v>
      </c>
      <c r="AK2905" s="73">
        <v>0.51307323962548435</v>
      </c>
      <c r="AL2905" s="95">
        <f t="shared" si="683"/>
        <v>0</v>
      </c>
      <c r="AM2905" s="107">
        <v>0</v>
      </c>
      <c r="AN2905" s="98">
        <f t="shared" si="684"/>
        <v>0</v>
      </c>
      <c r="AO2905" s="99" t="e">
        <f>SUMIF([1]Sheet1!$AB:$AB,E2905,[1]Sheet1!$AA:$AA)</f>
        <v>#VALUE!</v>
      </c>
      <c r="AP2905" s="100">
        <f t="shared" si="685"/>
        <v>1</v>
      </c>
      <c r="AQ2905" s="97">
        <f t="shared" si="686"/>
        <v>0</v>
      </c>
      <c r="AR2905" s="100">
        <f t="shared" si="687"/>
        <v>0</v>
      </c>
      <c r="AS2905" s="101">
        <f t="shared" si="688"/>
        <v>1</v>
      </c>
      <c r="AT2905" s="100">
        <v>0.14409654505182889</v>
      </c>
      <c r="AU2905" s="108">
        <f t="shared" si="689"/>
        <v>0</v>
      </c>
    </row>
    <row r="2906" spans="1:47" hidden="1">
      <c r="A2906" s="21">
        <v>44927</v>
      </c>
      <c r="B2906" s="22" t="s">
        <v>13</v>
      </c>
      <c r="C2906" s="22" t="s">
        <v>2644</v>
      </c>
      <c r="D2906" s="22" t="s">
        <v>2890</v>
      </c>
      <c r="E2906" s="22">
        <v>1002907430</v>
      </c>
      <c r="F2906" s="23" t="s">
        <v>15</v>
      </c>
      <c r="G2906" s="22">
        <v>1070941</v>
      </c>
      <c r="H2906" s="36" t="s">
        <v>784</v>
      </c>
      <c r="I2906" s="4" t="s">
        <v>3512</v>
      </c>
      <c r="J2906" s="4" t="s">
        <v>3512</v>
      </c>
      <c r="K2906" s="24" t="s">
        <v>24</v>
      </c>
      <c r="L2906" s="25">
        <v>0</v>
      </c>
      <c r="M2906" s="26">
        <v>0</v>
      </c>
      <c r="N2906" s="26">
        <v>1</v>
      </c>
      <c r="O2906" s="26">
        <v>0</v>
      </c>
      <c r="P2906" s="26">
        <v>0</v>
      </c>
      <c r="Q2906" s="26">
        <v>0</v>
      </c>
      <c r="R2906" s="27">
        <v>0</v>
      </c>
      <c r="S2906" s="27">
        <v>0</v>
      </c>
      <c r="T2906" s="28">
        <v>0</v>
      </c>
      <c r="U2906" s="27">
        <v>0</v>
      </c>
      <c r="V2906" s="29">
        <v>0</v>
      </c>
      <c r="W2906" s="26">
        <v>0</v>
      </c>
      <c r="X2906" s="30">
        <f t="shared" si="675"/>
        <v>0</v>
      </c>
      <c r="Y2906" s="31">
        <f t="shared" si="676"/>
        <v>0</v>
      </c>
      <c r="Z2906" s="31">
        <f t="shared" si="677"/>
        <v>0</v>
      </c>
      <c r="AA2906" s="31">
        <f t="shared" si="678"/>
        <v>0</v>
      </c>
      <c r="AB2906" s="5">
        <v>0</v>
      </c>
      <c r="AC2906" s="6">
        <v>0</v>
      </c>
      <c r="AD2906" s="30">
        <v>1</v>
      </c>
      <c r="AE2906" s="67" t="str">
        <f t="shared" si="679"/>
        <v/>
      </c>
      <c r="AF2906" s="70">
        <f>IF(C2906=Sheet6!$E$3,Sheet6!$E$4,IF('January 2023'!C2906=Sheet6!$F$3,Sheet6!$F$4,IF('January 2023'!C2906=Sheet6!$G$3,Sheet6!$G$4,IF('January 2023'!C2906=Sheet6!$H$3,Sheet6!$H$4,IF('January 2023'!C2906=Sheet6!$I$3,Sheet6!$I$4,IF('January 2023'!C2906=Sheet6!$J$3,Sheet6!$J$4,IF('January 2023'!C2906=Sheet6!$K$3,Sheet6!$K$4,IF('January 2023'!C2906=Sheet6!$L$3,Sheet6!$L$4))))))))</f>
        <v>0.14409654505182889</v>
      </c>
      <c r="AG2906" s="74">
        <f t="shared" si="680"/>
        <v>0</v>
      </c>
      <c r="AH2906" s="71">
        <v>0.81910000000000005</v>
      </c>
      <c r="AI2906" s="72">
        <f t="shared" si="681"/>
        <v>0</v>
      </c>
      <c r="AJ2906" s="73">
        <f t="shared" si="682"/>
        <v>0</v>
      </c>
      <c r="AK2906" s="73">
        <v>0.51307323962548435</v>
      </c>
      <c r="AL2906" s="95">
        <f t="shared" si="683"/>
        <v>0</v>
      </c>
      <c r="AM2906" s="107">
        <v>0</v>
      </c>
      <c r="AN2906" s="98">
        <f t="shared" si="684"/>
        <v>0</v>
      </c>
      <c r="AO2906" s="99" t="e">
        <f>SUMIF([1]Sheet1!$AB:$AB,E2906,[1]Sheet1!$AA:$AA)</f>
        <v>#VALUE!</v>
      </c>
      <c r="AP2906" s="100">
        <f t="shared" si="685"/>
        <v>1</v>
      </c>
      <c r="AQ2906" s="97">
        <f t="shared" si="686"/>
        <v>0</v>
      </c>
      <c r="AR2906" s="100">
        <f t="shared" si="687"/>
        <v>0</v>
      </c>
      <c r="AS2906" s="101">
        <f t="shared" si="688"/>
        <v>1</v>
      </c>
      <c r="AT2906" s="100">
        <v>0.14409654505182889</v>
      </c>
      <c r="AU2906" s="108">
        <f t="shared" si="689"/>
        <v>0</v>
      </c>
    </row>
    <row r="2907" spans="1:47" hidden="1">
      <c r="A2907" s="21">
        <v>44927</v>
      </c>
      <c r="B2907" s="23" t="s">
        <v>13</v>
      </c>
      <c r="C2907" s="23" t="s">
        <v>2644</v>
      </c>
      <c r="D2907" s="23" t="s">
        <v>2686</v>
      </c>
      <c r="E2907" s="23">
        <v>1002050237</v>
      </c>
      <c r="F2907" s="23" t="s">
        <v>15</v>
      </c>
      <c r="G2907" s="23">
        <v>1070937</v>
      </c>
      <c r="H2907" s="36" t="s">
        <v>784</v>
      </c>
      <c r="I2907" s="4" t="s">
        <v>3512</v>
      </c>
      <c r="J2907" s="4" t="s">
        <v>3512</v>
      </c>
      <c r="K2907" s="24" t="s">
        <v>2687</v>
      </c>
      <c r="L2907" s="25">
        <v>0</v>
      </c>
      <c r="M2907" s="29">
        <v>1</v>
      </c>
      <c r="N2907" s="29">
        <v>0</v>
      </c>
      <c r="O2907" s="29">
        <v>0</v>
      </c>
      <c r="P2907" s="29">
        <v>11481</v>
      </c>
      <c r="Q2907" s="29">
        <v>0</v>
      </c>
      <c r="R2907" s="28">
        <v>834204.83</v>
      </c>
      <c r="S2907" s="28">
        <v>0</v>
      </c>
      <c r="T2907" s="28">
        <v>500000</v>
      </c>
      <c r="U2907" s="28">
        <v>0</v>
      </c>
      <c r="V2907" s="29">
        <v>1</v>
      </c>
      <c r="W2907" s="29">
        <v>0</v>
      </c>
      <c r="X2907" s="32">
        <f t="shared" si="675"/>
        <v>1</v>
      </c>
      <c r="Y2907" s="33">
        <f t="shared" si="676"/>
        <v>11481</v>
      </c>
      <c r="Z2907" s="33">
        <f t="shared" si="677"/>
        <v>834204.83</v>
      </c>
      <c r="AA2907" s="33">
        <f t="shared" si="678"/>
        <v>500000</v>
      </c>
      <c r="AB2907" s="5">
        <v>1</v>
      </c>
      <c r="AC2907" s="6">
        <v>2997545.83</v>
      </c>
      <c r="AD2907" s="32">
        <v>0</v>
      </c>
      <c r="AE2907" s="67">
        <f t="shared" si="679"/>
        <v>1</v>
      </c>
      <c r="AF2907" s="70">
        <f>IF(C2907=Sheet6!$E$3,Sheet6!$E$4,IF('January 2023'!C2907=Sheet6!$F$3,Sheet6!$F$4,IF('January 2023'!C2907=Sheet6!$G$3,Sheet6!$G$4,IF('January 2023'!C2907=Sheet6!$H$3,Sheet6!$H$4,IF('January 2023'!C2907=Sheet6!$I$3,Sheet6!$I$4,IF('January 2023'!C2907=Sheet6!$J$3,Sheet6!$J$4,IF('January 2023'!C2907=Sheet6!$K$3,Sheet6!$K$4,IF('January 2023'!C2907=Sheet6!$L$3,Sheet6!$L$4))))))))</f>
        <v>0.14409654505182889</v>
      </c>
      <c r="AG2907" s="74">
        <f t="shared" si="680"/>
        <v>0</v>
      </c>
      <c r="AH2907" s="71">
        <v>0.81910000000000005</v>
      </c>
      <c r="AI2907" s="72">
        <f t="shared" si="681"/>
        <v>0</v>
      </c>
      <c r="AJ2907" s="73">
        <f t="shared" si="682"/>
        <v>1</v>
      </c>
      <c r="AK2907" s="73">
        <v>0.51307323962548435</v>
      </c>
      <c r="AL2907" s="95">
        <f t="shared" si="683"/>
        <v>1</v>
      </c>
      <c r="AM2907" s="107">
        <v>0</v>
      </c>
      <c r="AN2907" s="98">
        <f t="shared" si="684"/>
        <v>0</v>
      </c>
      <c r="AO2907" s="99" t="e">
        <f>SUMIF([1]Sheet1!$AB:$AB,E2907,[1]Sheet1!$AA:$AA)</f>
        <v>#VALUE!</v>
      </c>
      <c r="AP2907" s="100">
        <f t="shared" si="685"/>
        <v>1</v>
      </c>
      <c r="AQ2907" s="97">
        <f t="shared" si="686"/>
        <v>0</v>
      </c>
      <c r="AR2907" s="100">
        <f t="shared" si="687"/>
        <v>0.59937317792801559</v>
      </c>
      <c r="AS2907" s="101">
        <f t="shared" si="688"/>
        <v>1</v>
      </c>
      <c r="AT2907" s="100">
        <v>0.14409654505182889</v>
      </c>
      <c r="AU2907" s="108">
        <f t="shared" si="689"/>
        <v>0</v>
      </c>
    </row>
    <row r="2908" spans="1:47" hidden="1">
      <c r="A2908" s="21">
        <v>44927</v>
      </c>
      <c r="B2908" s="22" t="s">
        <v>13</v>
      </c>
      <c r="C2908" s="22" t="s">
        <v>2644</v>
      </c>
      <c r="D2908" s="22" t="s">
        <v>2697</v>
      </c>
      <c r="E2908" s="22">
        <v>1002049617</v>
      </c>
      <c r="F2908" s="23" t="s">
        <v>15</v>
      </c>
      <c r="G2908" s="22">
        <v>1091864</v>
      </c>
      <c r="H2908" s="36" t="s">
        <v>784</v>
      </c>
      <c r="I2908" s="4" t="s">
        <v>3512</v>
      </c>
      <c r="J2908" s="4" t="s">
        <v>3512</v>
      </c>
      <c r="K2908" s="24">
        <v>187160</v>
      </c>
      <c r="L2908" s="25">
        <v>187160</v>
      </c>
      <c r="M2908" s="26">
        <v>1</v>
      </c>
      <c r="N2908" s="26">
        <v>1</v>
      </c>
      <c r="O2908" s="26">
        <v>0</v>
      </c>
      <c r="P2908" s="26">
        <v>187160</v>
      </c>
      <c r="Q2908" s="26">
        <v>0</v>
      </c>
      <c r="R2908" s="27">
        <v>13598970.130000001</v>
      </c>
      <c r="S2908" s="27">
        <v>0</v>
      </c>
      <c r="T2908" s="28">
        <v>13598970.130000001</v>
      </c>
      <c r="U2908" s="27">
        <v>0</v>
      </c>
      <c r="V2908" s="29">
        <v>1</v>
      </c>
      <c r="W2908" s="26">
        <v>0</v>
      </c>
      <c r="X2908" s="30">
        <f t="shared" si="675"/>
        <v>1</v>
      </c>
      <c r="Y2908" s="31">
        <f t="shared" si="676"/>
        <v>187160</v>
      </c>
      <c r="Z2908" s="31">
        <f t="shared" si="677"/>
        <v>13598970.130000001</v>
      </c>
      <c r="AA2908" s="31">
        <f t="shared" si="678"/>
        <v>13598970.130000001</v>
      </c>
      <c r="AB2908" s="5">
        <v>1</v>
      </c>
      <c r="AC2908" s="6">
        <v>11889310.800000001</v>
      </c>
      <c r="AD2908" s="30">
        <v>0</v>
      </c>
      <c r="AE2908" s="67">
        <f t="shared" si="679"/>
        <v>1</v>
      </c>
      <c r="AF2908" s="70">
        <f>IF(C2908=Sheet6!$E$3,Sheet6!$E$4,IF('January 2023'!C2908=Sheet6!$F$3,Sheet6!$F$4,IF('January 2023'!C2908=Sheet6!$G$3,Sheet6!$G$4,IF('January 2023'!C2908=Sheet6!$H$3,Sheet6!$H$4,IF('January 2023'!C2908=Sheet6!$I$3,Sheet6!$I$4,IF('January 2023'!C2908=Sheet6!$J$3,Sheet6!$J$4,IF('January 2023'!C2908=Sheet6!$K$3,Sheet6!$K$4,IF('January 2023'!C2908=Sheet6!$L$3,Sheet6!$L$4))))))))</f>
        <v>0.14409654505182889</v>
      </c>
      <c r="AG2908" s="74">
        <f t="shared" si="680"/>
        <v>1</v>
      </c>
      <c r="AH2908" s="71">
        <v>0.81910000000000005</v>
      </c>
      <c r="AI2908" s="72">
        <f t="shared" si="681"/>
        <v>1</v>
      </c>
      <c r="AJ2908" s="73">
        <f t="shared" si="682"/>
        <v>1</v>
      </c>
      <c r="AK2908" s="73">
        <v>0.51307323962548435</v>
      </c>
      <c r="AL2908" s="95">
        <f t="shared" si="683"/>
        <v>1</v>
      </c>
      <c r="AM2908" s="107">
        <v>0</v>
      </c>
      <c r="AN2908" s="98">
        <f t="shared" si="684"/>
        <v>0</v>
      </c>
      <c r="AO2908" s="99" t="e">
        <f>SUMIF([1]Sheet1!$AB:$AB,E2908,[1]Sheet1!$AA:$AA)</f>
        <v>#VALUE!</v>
      </c>
      <c r="AP2908" s="100">
        <f t="shared" si="685"/>
        <v>1</v>
      </c>
      <c r="AQ2908" s="97">
        <f t="shared" si="686"/>
        <v>0</v>
      </c>
      <c r="AR2908" s="100">
        <f t="shared" si="687"/>
        <v>1</v>
      </c>
      <c r="AS2908" s="101">
        <f t="shared" si="688"/>
        <v>0</v>
      </c>
      <c r="AT2908" s="100">
        <v>0.14409654505182889</v>
      </c>
      <c r="AU2908" s="108">
        <f t="shared" si="689"/>
        <v>1</v>
      </c>
    </row>
    <row r="2909" spans="1:47" hidden="1">
      <c r="A2909" s="21">
        <v>44927</v>
      </c>
      <c r="B2909" s="22" t="s">
        <v>13</v>
      </c>
      <c r="C2909" s="22" t="s">
        <v>2644</v>
      </c>
      <c r="D2909" s="22" t="s">
        <v>2695</v>
      </c>
      <c r="E2909" s="22">
        <v>1002049578</v>
      </c>
      <c r="F2909" s="23" t="s">
        <v>15</v>
      </c>
      <c r="G2909" s="22">
        <v>1091868</v>
      </c>
      <c r="H2909" s="36" t="s">
        <v>784</v>
      </c>
      <c r="I2909" s="4" t="s">
        <v>3512</v>
      </c>
      <c r="J2909" s="4" t="s">
        <v>3512</v>
      </c>
      <c r="K2909" s="24">
        <v>182886</v>
      </c>
      <c r="L2909" s="25">
        <v>182886</v>
      </c>
      <c r="M2909" s="26">
        <v>1</v>
      </c>
      <c r="N2909" s="26">
        <v>1</v>
      </c>
      <c r="O2909" s="26">
        <v>0</v>
      </c>
      <c r="P2909" s="26">
        <v>182886</v>
      </c>
      <c r="Q2909" s="26">
        <v>0</v>
      </c>
      <c r="R2909" s="27">
        <v>13288423.020000001</v>
      </c>
      <c r="S2909" s="27">
        <v>0</v>
      </c>
      <c r="T2909" s="28">
        <v>13288423.02</v>
      </c>
      <c r="U2909" s="27">
        <v>0</v>
      </c>
      <c r="V2909" s="29">
        <v>1</v>
      </c>
      <c r="W2909" s="26">
        <v>0</v>
      </c>
      <c r="X2909" s="30">
        <f t="shared" si="675"/>
        <v>1</v>
      </c>
      <c r="Y2909" s="31">
        <f t="shared" si="676"/>
        <v>182886</v>
      </c>
      <c r="Z2909" s="31">
        <f t="shared" si="677"/>
        <v>13288423.020000001</v>
      </c>
      <c r="AA2909" s="31">
        <f t="shared" si="678"/>
        <v>13288423.02</v>
      </c>
      <c r="AB2909" s="5">
        <v>1</v>
      </c>
      <c r="AC2909" s="6">
        <v>14688855.9</v>
      </c>
      <c r="AD2909" s="30">
        <v>0</v>
      </c>
      <c r="AE2909" s="67">
        <f t="shared" si="679"/>
        <v>1</v>
      </c>
      <c r="AF2909" s="70">
        <f>IF(C2909=Sheet6!$E$3,Sheet6!$E$4,IF('January 2023'!C2909=Sheet6!$F$3,Sheet6!$F$4,IF('January 2023'!C2909=Sheet6!$G$3,Sheet6!$G$4,IF('January 2023'!C2909=Sheet6!$H$3,Sheet6!$H$4,IF('January 2023'!C2909=Sheet6!$I$3,Sheet6!$I$4,IF('January 2023'!C2909=Sheet6!$J$3,Sheet6!$J$4,IF('January 2023'!C2909=Sheet6!$K$3,Sheet6!$K$4,IF('January 2023'!C2909=Sheet6!$L$3,Sheet6!$L$4))))))))</f>
        <v>0.14409654505182889</v>
      </c>
      <c r="AG2909" s="74">
        <f t="shared" si="680"/>
        <v>1</v>
      </c>
      <c r="AH2909" s="71">
        <v>0.81910000000000005</v>
      </c>
      <c r="AI2909" s="72">
        <f t="shared" si="681"/>
        <v>1</v>
      </c>
      <c r="AJ2909" s="73">
        <f t="shared" si="682"/>
        <v>1</v>
      </c>
      <c r="AK2909" s="73">
        <v>0.51307323962548435</v>
      </c>
      <c r="AL2909" s="95">
        <f t="shared" si="683"/>
        <v>1</v>
      </c>
      <c r="AM2909" s="107">
        <v>0</v>
      </c>
      <c r="AN2909" s="98">
        <f t="shared" si="684"/>
        <v>0</v>
      </c>
      <c r="AO2909" s="99" t="e">
        <f>SUMIF([1]Sheet1!$AB:$AB,E2909,[1]Sheet1!$AA:$AA)</f>
        <v>#VALUE!</v>
      </c>
      <c r="AP2909" s="100">
        <f t="shared" si="685"/>
        <v>1</v>
      </c>
      <c r="AQ2909" s="97">
        <f t="shared" si="686"/>
        <v>0</v>
      </c>
      <c r="AR2909" s="100">
        <f t="shared" si="687"/>
        <v>0.99999999999999989</v>
      </c>
      <c r="AS2909" s="101">
        <f t="shared" si="688"/>
        <v>0</v>
      </c>
      <c r="AT2909" s="100">
        <v>0.14409654505182889</v>
      </c>
      <c r="AU2909" s="108">
        <f t="shared" si="689"/>
        <v>1</v>
      </c>
    </row>
    <row r="2910" spans="1:47" hidden="1">
      <c r="A2910" s="21">
        <v>44927</v>
      </c>
      <c r="B2910" s="23" t="s">
        <v>13</v>
      </c>
      <c r="C2910" s="23" t="s">
        <v>2644</v>
      </c>
      <c r="D2910" s="23" t="s">
        <v>2696</v>
      </c>
      <c r="E2910" s="23">
        <v>1002246907</v>
      </c>
      <c r="F2910" s="23" t="s">
        <v>15</v>
      </c>
      <c r="G2910" s="23">
        <v>1070937</v>
      </c>
      <c r="H2910" s="36" t="s">
        <v>784</v>
      </c>
      <c r="I2910" s="4" t="s">
        <v>3512</v>
      </c>
      <c r="J2910" s="4" t="s">
        <v>3512</v>
      </c>
      <c r="K2910" s="24">
        <v>174756</v>
      </c>
      <c r="L2910" s="24">
        <v>174756</v>
      </c>
      <c r="M2910" s="29">
        <v>1</v>
      </c>
      <c r="N2910" s="29">
        <v>1</v>
      </c>
      <c r="O2910" s="29">
        <v>0</v>
      </c>
      <c r="P2910" s="29">
        <v>174756</v>
      </c>
      <c r="Q2910" s="29">
        <v>0</v>
      </c>
      <c r="R2910" s="28">
        <v>12697700.49</v>
      </c>
      <c r="S2910" s="28">
        <v>0</v>
      </c>
      <c r="T2910" s="28">
        <v>12697700.49</v>
      </c>
      <c r="U2910" s="28">
        <v>0</v>
      </c>
      <c r="V2910" s="29">
        <v>1</v>
      </c>
      <c r="W2910" s="29">
        <v>0</v>
      </c>
      <c r="X2910" s="32">
        <f t="shared" si="675"/>
        <v>1</v>
      </c>
      <c r="Y2910" s="33">
        <f t="shared" si="676"/>
        <v>174756</v>
      </c>
      <c r="Z2910" s="33">
        <f t="shared" si="677"/>
        <v>12697700.49</v>
      </c>
      <c r="AA2910" s="33">
        <f t="shared" si="678"/>
        <v>12697700.49</v>
      </c>
      <c r="AB2910" s="5">
        <v>1</v>
      </c>
      <c r="AC2910" s="6">
        <v>11706254.640000001</v>
      </c>
      <c r="AD2910" s="32">
        <v>0</v>
      </c>
      <c r="AE2910" s="67">
        <f t="shared" si="679"/>
        <v>1</v>
      </c>
      <c r="AF2910" s="70">
        <f>IF(C2910=Sheet6!$E$3,Sheet6!$E$4,IF('January 2023'!C2910=Sheet6!$F$3,Sheet6!$F$4,IF('January 2023'!C2910=Sheet6!$G$3,Sheet6!$G$4,IF('January 2023'!C2910=Sheet6!$H$3,Sheet6!$H$4,IF('January 2023'!C2910=Sheet6!$I$3,Sheet6!$I$4,IF('January 2023'!C2910=Sheet6!$J$3,Sheet6!$J$4,IF('January 2023'!C2910=Sheet6!$K$3,Sheet6!$K$4,IF('January 2023'!C2910=Sheet6!$L$3,Sheet6!$L$4))))))))</f>
        <v>0.14409654505182889</v>
      </c>
      <c r="AG2910" s="74">
        <f t="shared" si="680"/>
        <v>1</v>
      </c>
      <c r="AH2910" s="71">
        <v>0.81910000000000005</v>
      </c>
      <c r="AI2910" s="72">
        <f t="shared" si="681"/>
        <v>1</v>
      </c>
      <c r="AJ2910" s="73">
        <f t="shared" si="682"/>
        <v>1</v>
      </c>
      <c r="AK2910" s="73">
        <v>0.51307323962548435</v>
      </c>
      <c r="AL2910" s="95">
        <f t="shared" si="683"/>
        <v>1</v>
      </c>
      <c r="AM2910" s="107">
        <v>0</v>
      </c>
      <c r="AN2910" s="98">
        <f t="shared" si="684"/>
        <v>0</v>
      </c>
      <c r="AO2910" s="99" t="e">
        <f>SUMIF([1]Sheet1!$AB:$AB,E2910,[1]Sheet1!$AA:$AA)</f>
        <v>#VALUE!</v>
      </c>
      <c r="AP2910" s="100">
        <f t="shared" si="685"/>
        <v>1</v>
      </c>
      <c r="AQ2910" s="97">
        <f t="shared" si="686"/>
        <v>0</v>
      </c>
      <c r="AR2910" s="100">
        <f t="shared" si="687"/>
        <v>1</v>
      </c>
      <c r="AS2910" s="101">
        <f t="shared" si="688"/>
        <v>0</v>
      </c>
      <c r="AT2910" s="100">
        <v>0.14409654505182889</v>
      </c>
      <c r="AU2910" s="108">
        <f t="shared" si="689"/>
        <v>1</v>
      </c>
    </row>
    <row r="2911" spans="1:47" hidden="1">
      <c r="A2911" s="21">
        <v>44927</v>
      </c>
      <c r="B2911" s="22" t="s">
        <v>13</v>
      </c>
      <c r="C2911" s="22" t="s">
        <v>2644</v>
      </c>
      <c r="D2911" s="22" t="s">
        <v>2704</v>
      </c>
      <c r="E2911" s="22">
        <v>1002049605</v>
      </c>
      <c r="F2911" s="23" t="s">
        <v>15</v>
      </c>
      <c r="G2911" s="22">
        <v>1070562</v>
      </c>
      <c r="H2911" s="36" t="s">
        <v>784</v>
      </c>
      <c r="I2911" s="4" t="s">
        <v>3512</v>
      </c>
      <c r="J2911" s="4" t="s">
        <v>3512</v>
      </c>
      <c r="K2911" s="24">
        <v>133599</v>
      </c>
      <c r="L2911" s="25">
        <v>133599</v>
      </c>
      <c r="M2911" s="26">
        <v>1</v>
      </c>
      <c r="N2911" s="26">
        <v>1</v>
      </c>
      <c r="O2911" s="26">
        <v>0</v>
      </c>
      <c r="P2911" s="26">
        <v>133599</v>
      </c>
      <c r="Q2911" s="26">
        <v>0</v>
      </c>
      <c r="R2911" s="27">
        <v>9707249.4700000007</v>
      </c>
      <c r="S2911" s="27">
        <v>0</v>
      </c>
      <c r="T2911" s="28">
        <v>9707249.4700000007</v>
      </c>
      <c r="U2911" s="27">
        <v>0</v>
      </c>
      <c r="V2911" s="29">
        <v>1</v>
      </c>
      <c r="W2911" s="26">
        <v>0</v>
      </c>
      <c r="X2911" s="30">
        <f t="shared" si="675"/>
        <v>1</v>
      </c>
      <c r="Y2911" s="31">
        <f t="shared" si="676"/>
        <v>133599</v>
      </c>
      <c r="Z2911" s="31">
        <f t="shared" si="677"/>
        <v>9707249.4700000007</v>
      </c>
      <c r="AA2911" s="31">
        <f t="shared" si="678"/>
        <v>9707249.4700000007</v>
      </c>
      <c r="AB2911" s="5">
        <v>1</v>
      </c>
      <c r="AC2911" s="6">
        <v>8812301.75</v>
      </c>
      <c r="AD2911" s="30">
        <v>0</v>
      </c>
      <c r="AE2911" s="67">
        <f t="shared" si="679"/>
        <v>1</v>
      </c>
      <c r="AF2911" s="70">
        <f>IF(C2911=Sheet6!$E$3,Sheet6!$E$4,IF('January 2023'!C2911=Sheet6!$F$3,Sheet6!$F$4,IF('January 2023'!C2911=Sheet6!$G$3,Sheet6!$G$4,IF('January 2023'!C2911=Sheet6!$H$3,Sheet6!$H$4,IF('January 2023'!C2911=Sheet6!$I$3,Sheet6!$I$4,IF('January 2023'!C2911=Sheet6!$J$3,Sheet6!$J$4,IF('January 2023'!C2911=Sheet6!$K$3,Sheet6!$K$4,IF('January 2023'!C2911=Sheet6!$L$3,Sheet6!$L$4))))))))</f>
        <v>0.14409654505182889</v>
      </c>
      <c r="AG2911" s="74">
        <f t="shared" si="680"/>
        <v>1</v>
      </c>
      <c r="AH2911" s="71">
        <v>0.81910000000000005</v>
      </c>
      <c r="AI2911" s="72">
        <f t="shared" si="681"/>
        <v>1</v>
      </c>
      <c r="AJ2911" s="73">
        <f t="shared" si="682"/>
        <v>1</v>
      </c>
      <c r="AK2911" s="73">
        <v>0.51307323962548435</v>
      </c>
      <c r="AL2911" s="95">
        <f t="shared" si="683"/>
        <v>1</v>
      </c>
      <c r="AM2911" s="107">
        <v>0</v>
      </c>
      <c r="AN2911" s="98">
        <f t="shared" si="684"/>
        <v>0</v>
      </c>
      <c r="AO2911" s="99" t="e">
        <f>SUMIF([1]Sheet1!$AB:$AB,E2911,[1]Sheet1!$AA:$AA)</f>
        <v>#VALUE!</v>
      </c>
      <c r="AP2911" s="100">
        <f t="shared" si="685"/>
        <v>1</v>
      </c>
      <c r="AQ2911" s="97">
        <f t="shared" si="686"/>
        <v>0</v>
      </c>
      <c r="AR2911" s="100">
        <f t="shared" si="687"/>
        <v>1</v>
      </c>
      <c r="AS2911" s="101">
        <f t="shared" si="688"/>
        <v>0</v>
      </c>
      <c r="AT2911" s="100">
        <v>0.14409654505182889</v>
      </c>
      <c r="AU2911" s="108">
        <f t="shared" si="689"/>
        <v>1</v>
      </c>
    </row>
    <row r="2912" spans="1:47" hidden="1">
      <c r="A2912" s="21">
        <v>44927</v>
      </c>
      <c r="B2912" s="22" t="s">
        <v>13</v>
      </c>
      <c r="C2912" s="22" t="s">
        <v>2644</v>
      </c>
      <c r="D2912" s="22" t="s">
        <v>2712</v>
      </c>
      <c r="E2912" s="22">
        <v>1002049734</v>
      </c>
      <c r="F2912" s="23" t="s">
        <v>15</v>
      </c>
      <c r="G2912" s="22">
        <v>1070562</v>
      </c>
      <c r="H2912" s="36" t="s">
        <v>784</v>
      </c>
      <c r="I2912" s="4" t="s">
        <v>3512</v>
      </c>
      <c r="J2912" s="4" t="s">
        <v>3512</v>
      </c>
      <c r="K2912" s="24">
        <v>119922</v>
      </c>
      <c r="L2912" s="25">
        <v>119922</v>
      </c>
      <c r="M2912" s="26">
        <v>1</v>
      </c>
      <c r="N2912" s="26">
        <v>1</v>
      </c>
      <c r="O2912" s="26">
        <v>0</v>
      </c>
      <c r="P2912" s="26">
        <v>119922</v>
      </c>
      <c r="Q2912" s="26">
        <v>0</v>
      </c>
      <c r="R2912" s="27">
        <v>8713484.1600000001</v>
      </c>
      <c r="S2912" s="27">
        <v>0</v>
      </c>
      <c r="T2912" s="28">
        <v>8713500</v>
      </c>
      <c r="U2912" s="27">
        <v>0</v>
      </c>
      <c r="V2912" s="29">
        <v>1</v>
      </c>
      <c r="W2912" s="26">
        <v>0</v>
      </c>
      <c r="X2912" s="30">
        <f t="shared" si="675"/>
        <v>1</v>
      </c>
      <c r="Y2912" s="31">
        <f t="shared" si="676"/>
        <v>119922</v>
      </c>
      <c r="Z2912" s="31">
        <f t="shared" si="677"/>
        <v>8713484.1600000001</v>
      </c>
      <c r="AA2912" s="31">
        <f t="shared" si="678"/>
        <v>8713500</v>
      </c>
      <c r="AB2912" s="5">
        <v>1</v>
      </c>
      <c r="AC2912" s="6">
        <v>7603352.5199999996</v>
      </c>
      <c r="AD2912" s="30">
        <v>0</v>
      </c>
      <c r="AE2912" s="67">
        <f t="shared" si="679"/>
        <v>1</v>
      </c>
      <c r="AF2912" s="70">
        <f>IF(C2912=Sheet6!$E$3,Sheet6!$E$4,IF('January 2023'!C2912=Sheet6!$F$3,Sheet6!$F$4,IF('January 2023'!C2912=Sheet6!$G$3,Sheet6!$G$4,IF('January 2023'!C2912=Sheet6!$H$3,Sheet6!$H$4,IF('January 2023'!C2912=Sheet6!$I$3,Sheet6!$I$4,IF('January 2023'!C2912=Sheet6!$J$3,Sheet6!$J$4,IF('January 2023'!C2912=Sheet6!$K$3,Sheet6!$K$4,IF('January 2023'!C2912=Sheet6!$L$3,Sheet6!$L$4))))))))</f>
        <v>0.14409654505182889</v>
      </c>
      <c r="AG2912" s="74">
        <f t="shared" si="680"/>
        <v>1</v>
      </c>
      <c r="AH2912" s="71">
        <v>0.81910000000000005</v>
      </c>
      <c r="AI2912" s="72">
        <f t="shared" si="681"/>
        <v>1</v>
      </c>
      <c r="AJ2912" s="73">
        <f t="shared" si="682"/>
        <v>1</v>
      </c>
      <c r="AK2912" s="73">
        <v>0.51307323962548435</v>
      </c>
      <c r="AL2912" s="95">
        <f t="shared" si="683"/>
        <v>1</v>
      </c>
      <c r="AM2912" s="107">
        <v>0</v>
      </c>
      <c r="AN2912" s="98">
        <f t="shared" si="684"/>
        <v>0</v>
      </c>
      <c r="AO2912" s="99" t="e">
        <f>SUMIF([1]Sheet1!$AB:$AB,E2912,[1]Sheet1!$AA:$AA)</f>
        <v>#VALUE!</v>
      </c>
      <c r="AP2912" s="100">
        <f t="shared" si="685"/>
        <v>1</v>
      </c>
      <c r="AQ2912" s="97">
        <f t="shared" si="686"/>
        <v>0</v>
      </c>
      <c r="AR2912" s="100">
        <f t="shared" si="687"/>
        <v>1.0000018178721288</v>
      </c>
      <c r="AS2912" s="101">
        <f t="shared" si="688"/>
        <v>-1.8178721288286681E-6</v>
      </c>
      <c r="AT2912" s="100">
        <v>0.14409654505182889</v>
      </c>
      <c r="AU2912" s="108">
        <f t="shared" si="689"/>
        <v>1</v>
      </c>
    </row>
    <row r="2913" spans="1:47" hidden="1">
      <c r="A2913" s="21">
        <v>44927</v>
      </c>
      <c r="B2913" s="22" t="s">
        <v>13</v>
      </c>
      <c r="C2913" s="22" t="s">
        <v>2644</v>
      </c>
      <c r="D2913" s="22" t="s">
        <v>2709</v>
      </c>
      <c r="E2913" s="22">
        <v>1002049579</v>
      </c>
      <c r="F2913" s="23" t="s">
        <v>15</v>
      </c>
      <c r="G2913" s="22">
        <v>1070937</v>
      </c>
      <c r="H2913" s="36" t="s">
        <v>784</v>
      </c>
      <c r="I2913" s="4" t="s">
        <v>3512</v>
      </c>
      <c r="J2913" s="4" t="s">
        <v>3512</v>
      </c>
      <c r="K2913" s="24">
        <v>113076</v>
      </c>
      <c r="L2913" s="25">
        <v>113076</v>
      </c>
      <c r="M2913" s="26">
        <v>1</v>
      </c>
      <c r="N2913" s="26">
        <v>1</v>
      </c>
      <c r="O2913" s="26">
        <v>0</v>
      </c>
      <c r="P2913" s="26">
        <v>113076</v>
      </c>
      <c r="Q2913" s="26">
        <v>0</v>
      </c>
      <c r="R2913" s="27">
        <v>8216056.5600000005</v>
      </c>
      <c r="S2913" s="27">
        <v>0</v>
      </c>
      <c r="T2913" s="28">
        <v>8216056.5599999996</v>
      </c>
      <c r="U2913" s="27">
        <v>0</v>
      </c>
      <c r="V2913" s="29">
        <v>1</v>
      </c>
      <c r="W2913" s="26">
        <v>0</v>
      </c>
      <c r="X2913" s="30">
        <f t="shared" si="675"/>
        <v>1</v>
      </c>
      <c r="Y2913" s="31">
        <f t="shared" si="676"/>
        <v>113076</v>
      </c>
      <c r="Z2913" s="31">
        <f t="shared" si="677"/>
        <v>8216056.5600000005</v>
      </c>
      <c r="AA2913" s="31">
        <f t="shared" si="678"/>
        <v>8216056.5599999996</v>
      </c>
      <c r="AB2913" s="5">
        <v>1</v>
      </c>
      <c r="AC2913" s="6">
        <v>7159270.3799999999</v>
      </c>
      <c r="AD2913" s="30">
        <v>0</v>
      </c>
      <c r="AE2913" s="67">
        <f t="shared" si="679"/>
        <v>1</v>
      </c>
      <c r="AF2913" s="70">
        <f>IF(C2913=Sheet6!$E$3,Sheet6!$E$4,IF('January 2023'!C2913=Sheet6!$F$3,Sheet6!$F$4,IF('January 2023'!C2913=Sheet6!$G$3,Sheet6!$G$4,IF('January 2023'!C2913=Sheet6!$H$3,Sheet6!$H$4,IF('January 2023'!C2913=Sheet6!$I$3,Sheet6!$I$4,IF('January 2023'!C2913=Sheet6!$J$3,Sheet6!$J$4,IF('January 2023'!C2913=Sheet6!$K$3,Sheet6!$K$4,IF('January 2023'!C2913=Sheet6!$L$3,Sheet6!$L$4))))))))</f>
        <v>0.14409654505182889</v>
      </c>
      <c r="AG2913" s="74">
        <f t="shared" si="680"/>
        <v>1</v>
      </c>
      <c r="AH2913" s="71">
        <v>0.81910000000000005</v>
      </c>
      <c r="AI2913" s="72">
        <f t="shared" si="681"/>
        <v>1</v>
      </c>
      <c r="AJ2913" s="73">
        <f t="shared" si="682"/>
        <v>1</v>
      </c>
      <c r="AK2913" s="73">
        <v>0.51307323962548435</v>
      </c>
      <c r="AL2913" s="95">
        <f t="shared" si="683"/>
        <v>1</v>
      </c>
      <c r="AM2913" s="107">
        <v>0</v>
      </c>
      <c r="AN2913" s="98">
        <f t="shared" si="684"/>
        <v>0</v>
      </c>
      <c r="AO2913" s="99" t="e">
        <f>SUMIF([1]Sheet1!$AB:$AB,E2913,[1]Sheet1!$AA:$AA)</f>
        <v>#VALUE!</v>
      </c>
      <c r="AP2913" s="100">
        <f t="shared" si="685"/>
        <v>1</v>
      </c>
      <c r="AQ2913" s="97">
        <f t="shared" si="686"/>
        <v>0</v>
      </c>
      <c r="AR2913" s="100">
        <f t="shared" si="687"/>
        <v>0.99999999999999989</v>
      </c>
      <c r="AS2913" s="101">
        <f t="shared" si="688"/>
        <v>0</v>
      </c>
      <c r="AT2913" s="100">
        <v>0.14409654505182889</v>
      </c>
      <c r="AU2913" s="108">
        <f t="shared" si="689"/>
        <v>1</v>
      </c>
    </row>
    <row r="2914" spans="1:47" hidden="1">
      <c r="A2914" s="21">
        <v>44927</v>
      </c>
      <c r="B2914" s="23" t="s">
        <v>13</v>
      </c>
      <c r="C2914" s="23" t="s">
        <v>2644</v>
      </c>
      <c r="D2914" s="23" t="s">
        <v>2736</v>
      </c>
      <c r="E2914" s="23">
        <v>1002049822</v>
      </c>
      <c r="F2914" s="23" t="s">
        <v>15</v>
      </c>
      <c r="G2914" s="23">
        <v>1070562</v>
      </c>
      <c r="H2914" s="36" t="s">
        <v>784</v>
      </c>
      <c r="I2914" s="4" t="s">
        <v>3512</v>
      </c>
      <c r="J2914" s="4" t="s">
        <v>3512</v>
      </c>
      <c r="K2914" s="24">
        <v>111100</v>
      </c>
      <c r="L2914" s="24">
        <v>111100</v>
      </c>
      <c r="M2914" s="29">
        <v>1</v>
      </c>
      <c r="N2914" s="29">
        <v>1</v>
      </c>
      <c r="O2914" s="29">
        <v>0</v>
      </c>
      <c r="P2914" s="29">
        <v>111100</v>
      </c>
      <c r="Q2914" s="29">
        <v>0</v>
      </c>
      <c r="R2914" s="28">
        <v>8072481.2000000002</v>
      </c>
      <c r="S2914" s="28">
        <v>0</v>
      </c>
      <c r="T2914" s="28">
        <v>7000000</v>
      </c>
      <c r="U2914" s="28">
        <v>0</v>
      </c>
      <c r="V2914" s="29">
        <v>1</v>
      </c>
      <c r="W2914" s="29">
        <v>0</v>
      </c>
      <c r="X2914" s="32">
        <f t="shared" si="675"/>
        <v>1</v>
      </c>
      <c r="Y2914" s="33">
        <f t="shared" si="676"/>
        <v>111100</v>
      </c>
      <c r="Z2914" s="33">
        <f t="shared" si="677"/>
        <v>8072481.2000000002</v>
      </c>
      <c r="AA2914" s="33">
        <f t="shared" si="678"/>
        <v>7000000</v>
      </c>
      <c r="AB2914" s="5">
        <v>1</v>
      </c>
      <c r="AC2914" s="6">
        <v>6979167.3499999996</v>
      </c>
      <c r="AD2914" s="32">
        <v>0</v>
      </c>
      <c r="AE2914" s="67">
        <f t="shared" si="679"/>
        <v>1</v>
      </c>
      <c r="AF2914" s="70">
        <f>IF(C2914=Sheet6!$E$3,Sheet6!$E$4,IF('January 2023'!C2914=Sheet6!$F$3,Sheet6!$F$4,IF('January 2023'!C2914=Sheet6!$G$3,Sheet6!$G$4,IF('January 2023'!C2914=Sheet6!$H$3,Sheet6!$H$4,IF('January 2023'!C2914=Sheet6!$I$3,Sheet6!$I$4,IF('January 2023'!C2914=Sheet6!$J$3,Sheet6!$J$4,IF('January 2023'!C2914=Sheet6!$K$3,Sheet6!$K$4,IF('January 2023'!C2914=Sheet6!$L$3,Sheet6!$L$4))))))))</f>
        <v>0.14409654505182889</v>
      </c>
      <c r="AG2914" s="74">
        <f t="shared" si="680"/>
        <v>1</v>
      </c>
      <c r="AH2914" s="71">
        <v>0.81910000000000005</v>
      </c>
      <c r="AI2914" s="72">
        <f t="shared" si="681"/>
        <v>1</v>
      </c>
      <c r="AJ2914" s="73">
        <f t="shared" si="682"/>
        <v>1</v>
      </c>
      <c r="AK2914" s="73">
        <v>0.51307323962548435</v>
      </c>
      <c r="AL2914" s="95">
        <f t="shared" si="683"/>
        <v>1</v>
      </c>
      <c r="AM2914" s="107">
        <v>0</v>
      </c>
      <c r="AN2914" s="98">
        <f t="shared" si="684"/>
        <v>0</v>
      </c>
      <c r="AO2914" s="99" t="e">
        <f>SUMIF([1]Sheet1!$AB:$AB,E2914,[1]Sheet1!$AA:$AA)</f>
        <v>#VALUE!</v>
      </c>
      <c r="AP2914" s="100">
        <f t="shared" si="685"/>
        <v>1</v>
      </c>
      <c r="AQ2914" s="97">
        <f t="shared" si="686"/>
        <v>0</v>
      </c>
      <c r="AR2914" s="100">
        <f t="shared" si="687"/>
        <v>0.86714354937116478</v>
      </c>
      <c r="AS2914" s="101">
        <f t="shared" si="688"/>
        <v>0.13285645062883522</v>
      </c>
      <c r="AT2914" s="100">
        <v>0.14409654505182889</v>
      </c>
      <c r="AU2914" s="108">
        <f t="shared" si="689"/>
        <v>1</v>
      </c>
    </row>
    <row r="2915" spans="1:47" hidden="1">
      <c r="A2915" s="21">
        <v>44927</v>
      </c>
      <c r="B2915" s="22" t="s">
        <v>13</v>
      </c>
      <c r="C2915" s="22" t="s">
        <v>2644</v>
      </c>
      <c r="D2915" s="22" t="s">
        <v>2720</v>
      </c>
      <c r="E2915" s="22">
        <v>1002907146</v>
      </c>
      <c r="F2915" s="23" t="s">
        <v>15</v>
      </c>
      <c r="G2915" s="22">
        <v>1091864</v>
      </c>
      <c r="H2915" s="36" t="s">
        <v>784</v>
      </c>
      <c r="I2915" s="4" t="s">
        <v>3512</v>
      </c>
      <c r="J2915" s="4" t="s">
        <v>3512</v>
      </c>
      <c r="K2915" s="24">
        <v>93489.800000000745</v>
      </c>
      <c r="L2915" s="25">
        <v>93489.800000000745</v>
      </c>
      <c r="M2915" s="26">
        <v>1</v>
      </c>
      <c r="N2915" s="26">
        <v>1</v>
      </c>
      <c r="O2915" s="26">
        <v>0</v>
      </c>
      <c r="P2915" s="26">
        <v>93492</v>
      </c>
      <c r="Q2915" s="26">
        <v>0</v>
      </c>
      <c r="R2915" s="27">
        <v>6793091.0200000005</v>
      </c>
      <c r="S2915" s="27">
        <v>0</v>
      </c>
      <c r="T2915" s="28">
        <v>6793091.0199999996</v>
      </c>
      <c r="U2915" s="27">
        <v>0</v>
      </c>
      <c r="V2915" s="29">
        <v>1</v>
      </c>
      <c r="W2915" s="26">
        <v>0</v>
      </c>
      <c r="X2915" s="30">
        <f t="shared" si="675"/>
        <v>1</v>
      </c>
      <c r="Y2915" s="31">
        <f t="shared" si="676"/>
        <v>93492</v>
      </c>
      <c r="Z2915" s="31">
        <f t="shared" si="677"/>
        <v>6793091.0200000005</v>
      </c>
      <c r="AA2915" s="31">
        <f t="shared" si="678"/>
        <v>6793091.0199999996</v>
      </c>
      <c r="AB2915" s="5">
        <v>1</v>
      </c>
      <c r="AC2915" s="6">
        <v>5909631.9000000004</v>
      </c>
      <c r="AD2915" s="30">
        <v>0</v>
      </c>
      <c r="AE2915" s="67">
        <f t="shared" si="679"/>
        <v>1</v>
      </c>
      <c r="AF2915" s="70">
        <f>IF(C2915=Sheet6!$E$3,Sheet6!$E$4,IF('January 2023'!C2915=Sheet6!$F$3,Sheet6!$F$4,IF('January 2023'!C2915=Sheet6!$G$3,Sheet6!$G$4,IF('January 2023'!C2915=Sheet6!$H$3,Sheet6!$H$4,IF('January 2023'!C2915=Sheet6!$I$3,Sheet6!$I$4,IF('January 2023'!C2915=Sheet6!$J$3,Sheet6!$J$4,IF('January 2023'!C2915=Sheet6!$K$3,Sheet6!$K$4,IF('January 2023'!C2915=Sheet6!$L$3,Sheet6!$L$4))))))))</f>
        <v>0.14409654505182889</v>
      </c>
      <c r="AG2915" s="74">
        <f t="shared" si="680"/>
        <v>1.0000235319788817</v>
      </c>
      <c r="AH2915" s="71">
        <v>0.81910000000000005</v>
      </c>
      <c r="AI2915" s="72">
        <f t="shared" si="681"/>
        <v>1</v>
      </c>
      <c r="AJ2915" s="73">
        <f t="shared" si="682"/>
        <v>1</v>
      </c>
      <c r="AK2915" s="73">
        <v>0.51307323962548435</v>
      </c>
      <c r="AL2915" s="95">
        <f t="shared" si="683"/>
        <v>1</v>
      </c>
      <c r="AM2915" s="107">
        <v>0</v>
      </c>
      <c r="AN2915" s="98">
        <f t="shared" si="684"/>
        <v>0</v>
      </c>
      <c r="AO2915" s="99" t="e">
        <f>SUMIF([1]Sheet1!$AB:$AB,E2915,[1]Sheet1!$AA:$AA)</f>
        <v>#VALUE!</v>
      </c>
      <c r="AP2915" s="100">
        <f t="shared" si="685"/>
        <v>1</v>
      </c>
      <c r="AQ2915" s="97">
        <f t="shared" si="686"/>
        <v>0</v>
      </c>
      <c r="AR2915" s="100">
        <f t="shared" si="687"/>
        <v>0.99999999999999989</v>
      </c>
      <c r="AS2915" s="101">
        <f t="shared" si="688"/>
        <v>-2.353197888149694E-5</v>
      </c>
      <c r="AT2915" s="100">
        <v>0.14409654505182889</v>
      </c>
      <c r="AU2915" s="108">
        <f t="shared" si="689"/>
        <v>1</v>
      </c>
    </row>
    <row r="2916" spans="1:47" hidden="1">
      <c r="A2916" s="21">
        <v>44927</v>
      </c>
      <c r="B2916" s="22" t="s">
        <v>13</v>
      </c>
      <c r="C2916" s="22" t="s">
        <v>2644</v>
      </c>
      <c r="D2916" s="22" t="s">
        <v>2724</v>
      </c>
      <c r="E2916" s="22">
        <v>1002049631</v>
      </c>
      <c r="F2916" s="23" t="s">
        <v>15</v>
      </c>
      <c r="G2916" s="22">
        <v>1070937</v>
      </c>
      <c r="H2916" s="36" t="s">
        <v>784</v>
      </c>
      <c r="I2916" s="4" t="s">
        <v>3512</v>
      </c>
      <c r="J2916" s="4" t="s">
        <v>3512</v>
      </c>
      <c r="K2916" s="24">
        <v>91437</v>
      </c>
      <c r="L2916" s="25">
        <v>91437</v>
      </c>
      <c r="M2916" s="26">
        <v>1</v>
      </c>
      <c r="N2916" s="26">
        <v>1</v>
      </c>
      <c r="O2916" s="26">
        <v>0</v>
      </c>
      <c r="P2916" s="26">
        <v>91437</v>
      </c>
      <c r="Q2916" s="26">
        <v>0</v>
      </c>
      <c r="R2916" s="27">
        <v>6643775.5499999998</v>
      </c>
      <c r="S2916" s="27">
        <v>0</v>
      </c>
      <c r="T2916" s="28">
        <v>6643775.5499999998</v>
      </c>
      <c r="U2916" s="27">
        <v>0</v>
      </c>
      <c r="V2916" s="29">
        <v>1</v>
      </c>
      <c r="W2916" s="26">
        <v>0</v>
      </c>
      <c r="X2916" s="30">
        <f t="shared" si="675"/>
        <v>1</v>
      </c>
      <c r="Y2916" s="31">
        <f t="shared" si="676"/>
        <v>91437</v>
      </c>
      <c r="Z2916" s="31">
        <f t="shared" si="677"/>
        <v>6643775.5499999998</v>
      </c>
      <c r="AA2916" s="31">
        <f t="shared" si="678"/>
        <v>6643775.5499999998</v>
      </c>
      <c r="AB2916" s="5">
        <v>1</v>
      </c>
      <c r="AC2916" s="6">
        <v>6668163.0800000001</v>
      </c>
      <c r="AD2916" s="30">
        <v>0</v>
      </c>
      <c r="AE2916" s="67">
        <f t="shared" si="679"/>
        <v>1</v>
      </c>
      <c r="AF2916" s="70">
        <f>IF(C2916=Sheet6!$E$3,Sheet6!$E$4,IF('January 2023'!C2916=Sheet6!$F$3,Sheet6!$F$4,IF('January 2023'!C2916=Sheet6!$G$3,Sheet6!$G$4,IF('January 2023'!C2916=Sheet6!$H$3,Sheet6!$H$4,IF('January 2023'!C2916=Sheet6!$I$3,Sheet6!$I$4,IF('January 2023'!C2916=Sheet6!$J$3,Sheet6!$J$4,IF('January 2023'!C2916=Sheet6!$K$3,Sheet6!$K$4,IF('January 2023'!C2916=Sheet6!$L$3,Sheet6!$L$4))))))))</f>
        <v>0.14409654505182889</v>
      </c>
      <c r="AG2916" s="74">
        <f t="shared" si="680"/>
        <v>1</v>
      </c>
      <c r="AH2916" s="71">
        <v>0.81910000000000005</v>
      </c>
      <c r="AI2916" s="72">
        <f t="shared" si="681"/>
        <v>1</v>
      </c>
      <c r="AJ2916" s="73">
        <f t="shared" si="682"/>
        <v>1</v>
      </c>
      <c r="AK2916" s="73">
        <v>0.51307323962548435</v>
      </c>
      <c r="AL2916" s="95">
        <f t="shared" si="683"/>
        <v>1</v>
      </c>
      <c r="AM2916" s="107">
        <v>0</v>
      </c>
      <c r="AN2916" s="98">
        <f t="shared" si="684"/>
        <v>0</v>
      </c>
      <c r="AO2916" s="99" t="e">
        <f>SUMIF([1]Sheet1!$AB:$AB,E2916,[1]Sheet1!$AA:$AA)</f>
        <v>#VALUE!</v>
      </c>
      <c r="AP2916" s="100">
        <f t="shared" si="685"/>
        <v>1</v>
      </c>
      <c r="AQ2916" s="97">
        <f t="shared" si="686"/>
        <v>0</v>
      </c>
      <c r="AR2916" s="100">
        <f t="shared" si="687"/>
        <v>1</v>
      </c>
      <c r="AS2916" s="101">
        <f t="shared" si="688"/>
        <v>0</v>
      </c>
      <c r="AT2916" s="100">
        <v>0.14409654505182889</v>
      </c>
      <c r="AU2916" s="108">
        <f t="shared" si="689"/>
        <v>1</v>
      </c>
    </row>
    <row r="2917" spans="1:47" hidden="1">
      <c r="A2917" s="21">
        <v>44927</v>
      </c>
      <c r="B2917" s="22" t="s">
        <v>13</v>
      </c>
      <c r="C2917" s="22" t="s">
        <v>2644</v>
      </c>
      <c r="D2917" s="22" t="s">
        <v>2728</v>
      </c>
      <c r="E2917" s="22">
        <v>1002049641</v>
      </c>
      <c r="F2917" s="23" t="s">
        <v>15</v>
      </c>
      <c r="G2917" s="22">
        <v>1079580</v>
      </c>
      <c r="H2917" s="36" t="s">
        <v>784</v>
      </c>
      <c r="I2917" s="4" t="s">
        <v>3512</v>
      </c>
      <c r="J2917" s="4" t="s">
        <v>3512</v>
      </c>
      <c r="K2917" s="24">
        <v>90806</v>
      </c>
      <c r="L2917" s="25">
        <v>90806</v>
      </c>
      <c r="M2917" s="26">
        <v>1</v>
      </c>
      <c r="N2917" s="26">
        <v>1</v>
      </c>
      <c r="O2917" s="26">
        <v>0</v>
      </c>
      <c r="P2917" s="26">
        <v>90806</v>
      </c>
      <c r="Q2917" s="26">
        <v>0</v>
      </c>
      <c r="R2917" s="27">
        <v>6597927.3400000008</v>
      </c>
      <c r="S2917" s="27">
        <v>0</v>
      </c>
      <c r="T2917" s="28">
        <v>6597927.3399999999</v>
      </c>
      <c r="U2917" s="27">
        <v>0</v>
      </c>
      <c r="V2917" s="29">
        <v>1</v>
      </c>
      <c r="W2917" s="26">
        <v>0</v>
      </c>
      <c r="X2917" s="30">
        <f t="shared" si="675"/>
        <v>1</v>
      </c>
      <c r="Y2917" s="31">
        <f t="shared" si="676"/>
        <v>90806</v>
      </c>
      <c r="Z2917" s="31">
        <f t="shared" si="677"/>
        <v>6597927.3400000008</v>
      </c>
      <c r="AA2917" s="31">
        <f t="shared" si="678"/>
        <v>6597927.3399999999</v>
      </c>
      <c r="AB2917" s="5">
        <v>1</v>
      </c>
      <c r="AC2917" s="6">
        <v>6570797.75</v>
      </c>
      <c r="AD2917" s="30">
        <v>0</v>
      </c>
      <c r="AE2917" s="67">
        <f t="shared" si="679"/>
        <v>1</v>
      </c>
      <c r="AF2917" s="70">
        <f>IF(C2917=Sheet6!$E$3,Sheet6!$E$4,IF('January 2023'!C2917=Sheet6!$F$3,Sheet6!$F$4,IF('January 2023'!C2917=Sheet6!$G$3,Sheet6!$G$4,IF('January 2023'!C2917=Sheet6!$H$3,Sheet6!$H$4,IF('January 2023'!C2917=Sheet6!$I$3,Sheet6!$I$4,IF('January 2023'!C2917=Sheet6!$J$3,Sheet6!$J$4,IF('January 2023'!C2917=Sheet6!$K$3,Sheet6!$K$4,IF('January 2023'!C2917=Sheet6!$L$3,Sheet6!$L$4))))))))</f>
        <v>0.14409654505182889</v>
      </c>
      <c r="AG2917" s="74">
        <f t="shared" si="680"/>
        <v>1</v>
      </c>
      <c r="AH2917" s="71">
        <v>0.81910000000000005</v>
      </c>
      <c r="AI2917" s="72">
        <f t="shared" si="681"/>
        <v>1</v>
      </c>
      <c r="AJ2917" s="73">
        <f t="shared" si="682"/>
        <v>1</v>
      </c>
      <c r="AK2917" s="73">
        <v>0.51307323962548435</v>
      </c>
      <c r="AL2917" s="95">
        <f t="shared" si="683"/>
        <v>1</v>
      </c>
      <c r="AM2917" s="107">
        <v>0</v>
      </c>
      <c r="AN2917" s="98">
        <f t="shared" si="684"/>
        <v>0</v>
      </c>
      <c r="AO2917" s="99" t="e">
        <f>SUMIF([1]Sheet1!$AB:$AB,E2917,[1]Sheet1!$AA:$AA)</f>
        <v>#VALUE!</v>
      </c>
      <c r="AP2917" s="100">
        <f t="shared" si="685"/>
        <v>1</v>
      </c>
      <c r="AQ2917" s="97">
        <f t="shared" si="686"/>
        <v>0</v>
      </c>
      <c r="AR2917" s="100">
        <f t="shared" si="687"/>
        <v>0.99999999999999989</v>
      </c>
      <c r="AS2917" s="101">
        <f t="shared" si="688"/>
        <v>0</v>
      </c>
      <c r="AT2917" s="100">
        <v>0.14409654505182889</v>
      </c>
      <c r="AU2917" s="108">
        <f t="shared" si="689"/>
        <v>1</v>
      </c>
    </row>
    <row r="2918" spans="1:47" hidden="1">
      <c r="A2918" s="21">
        <v>44927</v>
      </c>
      <c r="B2918" s="22" t="s">
        <v>13</v>
      </c>
      <c r="C2918" s="22" t="s">
        <v>2644</v>
      </c>
      <c r="D2918" s="22" t="s">
        <v>2745</v>
      </c>
      <c r="E2918" s="22">
        <v>1002049621</v>
      </c>
      <c r="F2918" s="23" t="s">
        <v>15</v>
      </c>
      <c r="G2918" s="22">
        <v>1070562</v>
      </c>
      <c r="H2918" s="36" t="s">
        <v>784</v>
      </c>
      <c r="I2918" s="4" t="s">
        <v>3512</v>
      </c>
      <c r="J2918" s="4" t="s">
        <v>3512</v>
      </c>
      <c r="K2918" s="24">
        <v>80988</v>
      </c>
      <c r="L2918" s="25">
        <v>80988</v>
      </c>
      <c r="M2918" s="26">
        <v>1</v>
      </c>
      <c r="N2918" s="26">
        <v>1</v>
      </c>
      <c r="O2918" s="26">
        <v>0</v>
      </c>
      <c r="P2918" s="26">
        <v>80988</v>
      </c>
      <c r="Q2918" s="26">
        <v>0</v>
      </c>
      <c r="R2918" s="27">
        <v>5884555.4199999999</v>
      </c>
      <c r="S2918" s="27">
        <v>0</v>
      </c>
      <c r="T2918" s="28">
        <v>5884555.4199999999</v>
      </c>
      <c r="U2918" s="27">
        <v>0</v>
      </c>
      <c r="V2918" s="29">
        <v>1</v>
      </c>
      <c r="W2918" s="26">
        <v>0</v>
      </c>
      <c r="X2918" s="30">
        <f t="shared" si="675"/>
        <v>1</v>
      </c>
      <c r="Y2918" s="31">
        <f t="shared" si="676"/>
        <v>80988</v>
      </c>
      <c r="Z2918" s="31">
        <f t="shared" si="677"/>
        <v>5884555.4199999999</v>
      </c>
      <c r="AA2918" s="31">
        <f t="shared" si="678"/>
        <v>5884555.4199999999</v>
      </c>
      <c r="AB2918" s="5">
        <v>1</v>
      </c>
      <c r="AC2918" s="6">
        <v>4731908.34</v>
      </c>
      <c r="AD2918" s="30">
        <v>0</v>
      </c>
      <c r="AE2918" s="67">
        <f t="shared" si="679"/>
        <v>1</v>
      </c>
      <c r="AF2918" s="70">
        <f>IF(C2918=Sheet6!$E$3,Sheet6!$E$4,IF('January 2023'!C2918=Sheet6!$F$3,Sheet6!$F$4,IF('January 2023'!C2918=Sheet6!$G$3,Sheet6!$G$4,IF('January 2023'!C2918=Sheet6!$H$3,Sheet6!$H$4,IF('January 2023'!C2918=Sheet6!$I$3,Sheet6!$I$4,IF('January 2023'!C2918=Sheet6!$J$3,Sheet6!$J$4,IF('January 2023'!C2918=Sheet6!$K$3,Sheet6!$K$4,IF('January 2023'!C2918=Sheet6!$L$3,Sheet6!$L$4))))))))</f>
        <v>0.14409654505182889</v>
      </c>
      <c r="AG2918" s="74">
        <f t="shared" si="680"/>
        <v>1</v>
      </c>
      <c r="AH2918" s="71">
        <v>0.81910000000000005</v>
      </c>
      <c r="AI2918" s="72">
        <f t="shared" si="681"/>
        <v>1</v>
      </c>
      <c r="AJ2918" s="73">
        <f t="shared" si="682"/>
        <v>1</v>
      </c>
      <c r="AK2918" s="73">
        <v>0.51307323962548435</v>
      </c>
      <c r="AL2918" s="95">
        <f t="shared" si="683"/>
        <v>1</v>
      </c>
      <c r="AM2918" s="107">
        <v>0</v>
      </c>
      <c r="AN2918" s="98">
        <f t="shared" si="684"/>
        <v>0</v>
      </c>
      <c r="AO2918" s="99" t="e">
        <f>SUMIF([1]Sheet1!$AB:$AB,E2918,[1]Sheet1!$AA:$AA)</f>
        <v>#VALUE!</v>
      </c>
      <c r="AP2918" s="100">
        <f t="shared" si="685"/>
        <v>1</v>
      </c>
      <c r="AQ2918" s="97">
        <f t="shared" si="686"/>
        <v>0</v>
      </c>
      <c r="AR2918" s="100">
        <f t="shared" si="687"/>
        <v>1</v>
      </c>
      <c r="AS2918" s="101">
        <f t="shared" si="688"/>
        <v>0</v>
      </c>
      <c r="AT2918" s="100">
        <v>0.14409654505182889</v>
      </c>
      <c r="AU2918" s="108">
        <f t="shared" si="689"/>
        <v>1</v>
      </c>
    </row>
    <row r="2919" spans="1:47" hidden="1">
      <c r="A2919" s="21">
        <v>44927</v>
      </c>
      <c r="B2919" s="23" t="s">
        <v>13</v>
      </c>
      <c r="C2919" s="23" t="s">
        <v>2644</v>
      </c>
      <c r="D2919" s="23" t="s">
        <v>2809</v>
      </c>
      <c r="E2919" s="23">
        <v>1002049747</v>
      </c>
      <c r="F2919" s="23" t="s">
        <v>15</v>
      </c>
      <c r="G2919" s="23">
        <v>1070562</v>
      </c>
      <c r="H2919" s="36" t="s">
        <v>784</v>
      </c>
      <c r="I2919" s="4" t="s">
        <v>3512</v>
      </c>
      <c r="J2919" s="4" t="s">
        <v>3512</v>
      </c>
      <c r="K2919" s="24">
        <v>69484</v>
      </c>
      <c r="L2919" s="24">
        <v>69484</v>
      </c>
      <c r="M2919" s="29">
        <v>1</v>
      </c>
      <c r="N2919" s="29">
        <v>1</v>
      </c>
      <c r="O2919" s="29">
        <v>0</v>
      </c>
      <c r="P2919" s="29">
        <v>69500</v>
      </c>
      <c r="Q2919" s="29">
        <v>0</v>
      </c>
      <c r="R2919" s="28">
        <v>5049841.9800000004</v>
      </c>
      <c r="S2919" s="28">
        <v>0</v>
      </c>
      <c r="T2919" s="28">
        <v>5409185</v>
      </c>
      <c r="U2919" s="28">
        <v>0</v>
      </c>
      <c r="V2919" s="29">
        <v>1</v>
      </c>
      <c r="W2919" s="29">
        <v>0</v>
      </c>
      <c r="X2919" s="32">
        <f t="shared" si="675"/>
        <v>1</v>
      </c>
      <c r="Y2919" s="33">
        <f t="shared" si="676"/>
        <v>69500</v>
      </c>
      <c r="Z2919" s="33">
        <f t="shared" si="677"/>
        <v>5049841.9800000004</v>
      </c>
      <c r="AA2919" s="33">
        <f t="shared" si="678"/>
        <v>5409185</v>
      </c>
      <c r="AB2919" s="5">
        <v>1</v>
      </c>
      <c r="AC2919" s="6">
        <v>26264465.84</v>
      </c>
      <c r="AD2919" s="32">
        <v>0</v>
      </c>
      <c r="AE2919" s="67">
        <f t="shared" si="679"/>
        <v>1</v>
      </c>
      <c r="AF2919" s="70">
        <f>IF(C2919=Sheet6!$E$3,Sheet6!$E$4,IF('January 2023'!C2919=Sheet6!$F$3,Sheet6!$F$4,IF('January 2023'!C2919=Sheet6!$G$3,Sheet6!$G$4,IF('January 2023'!C2919=Sheet6!$H$3,Sheet6!$H$4,IF('January 2023'!C2919=Sheet6!$I$3,Sheet6!$I$4,IF('January 2023'!C2919=Sheet6!$J$3,Sheet6!$J$4,IF('January 2023'!C2919=Sheet6!$K$3,Sheet6!$K$4,IF('January 2023'!C2919=Sheet6!$L$3,Sheet6!$L$4))))))))</f>
        <v>0.14409654505182889</v>
      </c>
      <c r="AG2919" s="74">
        <f t="shared" si="680"/>
        <v>1.0002302688388693</v>
      </c>
      <c r="AH2919" s="71">
        <v>0.81910000000000005</v>
      </c>
      <c r="AI2919" s="72">
        <f t="shared" si="681"/>
        <v>1</v>
      </c>
      <c r="AJ2919" s="73">
        <f t="shared" si="682"/>
        <v>1</v>
      </c>
      <c r="AK2919" s="73">
        <v>0.51307323962548435</v>
      </c>
      <c r="AL2919" s="95">
        <f t="shared" si="683"/>
        <v>1</v>
      </c>
      <c r="AM2919" s="107">
        <v>0</v>
      </c>
      <c r="AN2919" s="98">
        <f t="shared" si="684"/>
        <v>0</v>
      </c>
      <c r="AO2919" s="99" t="e">
        <f>SUMIF([1]Sheet1!$AB:$AB,E2919,[1]Sheet1!$AA:$AA)</f>
        <v>#VALUE!</v>
      </c>
      <c r="AP2919" s="100">
        <f t="shared" si="685"/>
        <v>1</v>
      </c>
      <c r="AQ2919" s="97">
        <f t="shared" si="686"/>
        <v>0</v>
      </c>
      <c r="AR2919" s="100">
        <f t="shared" si="687"/>
        <v>1.0711592603141216</v>
      </c>
      <c r="AS2919" s="101">
        <f t="shared" si="688"/>
        <v>-7.1405914913238222E-2</v>
      </c>
      <c r="AT2919" s="100">
        <v>0.14409654505182889</v>
      </c>
      <c r="AU2919" s="108">
        <f t="shared" si="689"/>
        <v>1</v>
      </c>
    </row>
    <row r="2920" spans="1:47" hidden="1">
      <c r="A2920" s="21">
        <v>44927</v>
      </c>
      <c r="B2920" s="22" t="s">
        <v>13</v>
      </c>
      <c r="C2920" s="22" t="s">
        <v>2644</v>
      </c>
      <c r="D2920" s="22" t="s">
        <v>2756</v>
      </c>
      <c r="E2920" s="22">
        <v>1002049616</v>
      </c>
      <c r="F2920" s="23" t="s">
        <v>15</v>
      </c>
      <c r="G2920" s="22">
        <v>1091868</v>
      </c>
      <c r="H2920" s="36" t="s">
        <v>784</v>
      </c>
      <c r="I2920" s="4" t="s">
        <v>3512</v>
      </c>
      <c r="J2920" s="4" t="s">
        <v>3512</v>
      </c>
      <c r="K2920" s="24">
        <v>68814</v>
      </c>
      <c r="L2920" s="25">
        <v>68814</v>
      </c>
      <c r="M2920" s="26">
        <v>1</v>
      </c>
      <c r="N2920" s="26">
        <v>1</v>
      </c>
      <c r="O2920" s="26">
        <v>0</v>
      </c>
      <c r="P2920" s="26">
        <v>68814</v>
      </c>
      <c r="Q2920" s="26">
        <v>0</v>
      </c>
      <c r="R2920" s="27">
        <v>4999997.49</v>
      </c>
      <c r="S2920" s="27">
        <v>0</v>
      </c>
      <c r="T2920" s="28">
        <v>5102874.99</v>
      </c>
      <c r="U2920" s="27">
        <v>0</v>
      </c>
      <c r="V2920" s="29">
        <v>1</v>
      </c>
      <c r="W2920" s="26">
        <v>0</v>
      </c>
      <c r="X2920" s="30">
        <f t="shared" si="675"/>
        <v>1</v>
      </c>
      <c r="Y2920" s="31">
        <f t="shared" si="676"/>
        <v>68814</v>
      </c>
      <c r="Z2920" s="31">
        <f t="shared" si="677"/>
        <v>4999997.49</v>
      </c>
      <c r="AA2920" s="31">
        <f t="shared" si="678"/>
        <v>5102874.99</v>
      </c>
      <c r="AB2920" s="5">
        <v>1</v>
      </c>
      <c r="AC2920" s="6">
        <v>5042450.04</v>
      </c>
      <c r="AD2920" s="30">
        <v>0</v>
      </c>
      <c r="AE2920" s="67">
        <f t="shared" si="679"/>
        <v>1</v>
      </c>
      <c r="AF2920" s="70">
        <f>IF(C2920=Sheet6!$E$3,Sheet6!$E$4,IF('January 2023'!C2920=Sheet6!$F$3,Sheet6!$F$4,IF('January 2023'!C2920=Sheet6!$G$3,Sheet6!$G$4,IF('January 2023'!C2920=Sheet6!$H$3,Sheet6!$H$4,IF('January 2023'!C2920=Sheet6!$I$3,Sheet6!$I$4,IF('January 2023'!C2920=Sheet6!$J$3,Sheet6!$J$4,IF('January 2023'!C2920=Sheet6!$K$3,Sheet6!$K$4,IF('January 2023'!C2920=Sheet6!$L$3,Sheet6!$L$4))))))))</f>
        <v>0.14409654505182889</v>
      </c>
      <c r="AG2920" s="74">
        <f t="shared" si="680"/>
        <v>1</v>
      </c>
      <c r="AH2920" s="71">
        <v>0.81910000000000005</v>
      </c>
      <c r="AI2920" s="72">
        <f t="shared" si="681"/>
        <v>1</v>
      </c>
      <c r="AJ2920" s="73">
        <f t="shared" si="682"/>
        <v>1</v>
      </c>
      <c r="AK2920" s="73">
        <v>0.51307323962548435</v>
      </c>
      <c r="AL2920" s="95">
        <f t="shared" si="683"/>
        <v>1</v>
      </c>
      <c r="AM2920" s="107">
        <v>0</v>
      </c>
      <c r="AN2920" s="98">
        <f t="shared" si="684"/>
        <v>0</v>
      </c>
      <c r="AO2920" s="99" t="e">
        <f>SUMIF([1]Sheet1!$AB:$AB,E2920,[1]Sheet1!$AA:$AA)</f>
        <v>#VALUE!</v>
      </c>
      <c r="AP2920" s="100">
        <f t="shared" si="685"/>
        <v>1</v>
      </c>
      <c r="AQ2920" s="97">
        <f t="shared" si="686"/>
        <v>0</v>
      </c>
      <c r="AR2920" s="100">
        <f t="shared" si="687"/>
        <v>1.0205755103289063</v>
      </c>
      <c r="AS2920" s="101">
        <f t="shared" si="688"/>
        <v>-2.0575510328906255E-2</v>
      </c>
      <c r="AT2920" s="100">
        <v>0.14409654505182889</v>
      </c>
      <c r="AU2920" s="108">
        <f t="shared" si="689"/>
        <v>1</v>
      </c>
    </row>
    <row r="2921" spans="1:47" hidden="1">
      <c r="A2921" s="21">
        <v>44927</v>
      </c>
      <c r="B2921" s="22" t="s">
        <v>13</v>
      </c>
      <c r="C2921" s="22" t="s">
        <v>2644</v>
      </c>
      <c r="D2921" s="22" t="s">
        <v>2752</v>
      </c>
      <c r="E2921" s="22">
        <v>1003201920</v>
      </c>
      <c r="F2921" s="23" t="s">
        <v>15</v>
      </c>
      <c r="G2921" s="22">
        <v>1070937</v>
      </c>
      <c r="H2921" s="36" t="s">
        <v>784</v>
      </c>
      <c r="I2921" s="4" t="s">
        <v>3512</v>
      </c>
      <c r="J2921" s="4" t="s">
        <v>3512</v>
      </c>
      <c r="K2921" s="24">
        <v>66681</v>
      </c>
      <c r="L2921" s="25">
        <v>66681</v>
      </c>
      <c r="M2921" s="26">
        <v>1</v>
      </c>
      <c r="N2921" s="26">
        <v>1</v>
      </c>
      <c r="O2921" s="26">
        <v>0</v>
      </c>
      <c r="P2921" s="26">
        <v>66681</v>
      </c>
      <c r="Q2921" s="26">
        <v>0</v>
      </c>
      <c r="R2921" s="27">
        <v>4845014.57</v>
      </c>
      <c r="S2921" s="27">
        <v>0</v>
      </c>
      <c r="T2921" s="28">
        <v>4845015</v>
      </c>
      <c r="U2921" s="27">
        <v>0</v>
      </c>
      <c r="V2921" s="29">
        <v>1</v>
      </c>
      <c r="W2921" s="26">
        <v>0</v>
      </c>
      <c r="X2921" s="30">
        <f t="shared" si="675"/>
        <v>1</v>
      </c>
      <c r="Y2921" s="31">
        <f t="shared" si="676"/>
        <v>66681</v>
      </c>
      <c r="Z2921" s="31">
        <f t="shared" si="677"/>
        <v>4845014.57</v>
      </c>
      <c r="AA2921" s="31">
        <f t="shared" si="678"/>
        <v>4845015</v>
      </c>
      <c r="AB2921" s="5">
        <v>1</v>
      </c>
      <c r="AC2921" s="6">
        <v>4718832.66</v>
      </c>
      <c r="AD2921" s="30">
        <v>0</v>
      </c>
      <c r="AE2921" s="67">
        <f t="shared" si="679"/>
        <v>1</v>
      </c>
      <c r="AF2921" s="70">
        <f>IF(C2921=Sheet6!$E$3,Sheet6!$E$4,IF('January 2023'!C2921=Sheet6!$F$3,Sheet6!$F$4,IF('January 2023'!C2921=Sheet6!$G$3,Sheet6!$G$4,IF('January 2023'!C2921=Sheet6!$H$3,Sheet6!$H$4,IF('January 2023'!C2921=Sheet6!$I$3,Sheet6!$I$4,IF('January 2023'!C2921=Sheet6!$J$3,Sheet6!$J$4,IF('January 2023'!C2921=Sheet6!$K$3,Sheet6!$K$4,IF('January 2023'!C2921=Sheet6!$L$3,Sheet6!$L$4))))))))</f>
        <v>0.14409654505182889</v>
      </c>
      <c r="AG2921" s="74">
        <f t="shared" si="680"/>
        <v>1</v>
      </c>
      <c r="AH2921" s="71">
        <v>0.81910000000000005</v>
      </c>
      <c r="AI2921" s="72">
        <f t="shared" si="681"/>
        <v>1</v>
      </c>
      <c r="AJ2921" s="73">
        <f t="shared" si="682"/>
        <v>1</v>
      </c>
      <c r="AK2921" s="73">
        <v>0.51307323962548435</v>
      </c>
      <c r="AL2921" s="95">
        <f t="shared" si="683"/>
        <v>1</v>
      </c>
      <c r="AM2921" s="107">
        <v>0</v>
      </c>
      <c r="AN2921" s="98">
        <f t="shared" si="684"/>
        <v>0</v>
      </c>
      <c r="AO2921" s="99" t="e">
        <f>SUMIF([1]Sheet1!$AB:$AB,E2921,[1]Sheet1!$AA:$AA)</f>
        <v>#VALUE!</v>
      </c>
      <c r="AP2921" s="100">
        <f t="shared" si="685"/>
        <v>1</v>
      </c>
      <c r="AQ2921" s="97">
        <f t="shared" si="686"/>
        <v>0</v>
      </c>
      <c r="AR2921" s="100">
        <f t="shared" si="687"/>
        <v>1.000000088751023</v>
      </c>
      <c r="AS2921" s="101">
        <f t="shared" si="688"/>
        <v>-8.8751022975230853E-8</v>
      </c>
      <c r="AT2921" s="100">
        <v>0.14409654505182889</v>
      </c>
      <c r="AU2921" s="108">
        <f t="shared" si="689"/>
        <v>1</v>
      </c>
    </row>
    <row r="2922" spans="1:47" hidden="1">
      <c r="A2922" s="21">
        <v>44927</v>
      </c>
      <c r="B2922" s="22" t="s">
        <v>13</v>
      </c>
      <c r="C2922" s="22" t="s">
        <v>2644</v>
      </c>
      <c r="D2922" s="22" t="s">
        <v>2757</v>
      </c>
      <c r="E2922" s="22">
        <v>1002350435</v>
      </c>
      <c r="F2922" s="23" t="s">
        <v>15</v>
      </c>
      <c r="G2922" s="22">
        <v>1091868</v>
      </c>
      <c r="H2922" s="36" t="s">
        <v>784</v>
      </c>
      <c r="I2922" s="4" t="s">
        <v>3512</v>
      </c>
      <c r="J2922" s="4" t="s">
        <v>3512</v>
      </c>
      <c r="K2922" s="24">
        <v>63926</v>
      </c>
      <c r="L2922" s="25">
        <v>63926</v>
      </c>
      <c r="M2922" s="26">
        <v>1</v>
      </c>
      <c r="N2922" s="26">
        <v>1</v>
      </c>
      <c r="O2922" s="26">
        <v>0</v>
      </c>
      <c r="P2922" s="26">
        <v>63926</v>
      </c>
      <c r="Q2922" s="26">
        <v>0</v>
      </c>
      <c r="R2922" s="27">
        <v>4644837.38</v>
      </c>
      <c r="S2922" s="27">
        <v>0</v>
      </c>
      <c r="T2922" s="28">
        <v>4975360.58</v>
      </c>
      <c r="U2922" s="27">
        <v>0</v>
      </c>
      <c r="V2922" s="29">
        <v>1</v>
      </c>
      <c r="W2922" s="26">
        <v>0</v>
      </c>
      <c r="X2922" s="30">
        <f t="shared" si="675"/>
        <v>1</v>
      </c>
      <c r="Y2922" s="31">
        <f t="shared" si="676"/>
        <v>63926</v>
      </c>
      <c r="Z2922" s="31">
        <f t="shared" si="677"/>
        <v>4644837.38</v>
      </c>
      <c r="AA2922" s="31">
        <f t="shared" si="678"/>
        <v>4975360.58</v>
      </c>
      <c r="AB2922" s="5">
        <v>1</v>
      </c>
      <c r="AC2922" s="6">
        <v>7168406.7999999998</v>
      </c>
      <c r="AD2922" s="30">
        <v>0</v>
      </c>
      <c r="AE2922" s="67">
        <f t="shared" si="679"/>
        <v>1</v>
      </c>
      <c r="AF2922" s="70">
        <f>IF(C2922=Sheet6!$E$3,Sheet6!$E$4,IF('January 2023'!C2922=Sheet6!$F$3,Sheet6!$F$4,IF('January 2023'!C2922=Sheet6!$G$3,Sheet6!$G$4,IF('January 2023'!C2922=Sheet6!$H$3,Sheet6!$H$4,IF('January 2023'!C2922=Sheet6!$I$3,Sheet6!$I$4,IF('January 2023'!C2922=Sheet6!$J$3,Sheet6!$J$4,IF('January 2023'!C2922=Sheet6!$K$3,Sheet6!$K$4,IF('January 2023'!C2922=Sheet6!$L$3,Sheet6!$L$4))))))))</f>
        <v>0.14409654505182889</v>
      </c>
      <c r="AG2922" s="74">
        <f t="shared" si="680"/>
        <v>1</v>
      </c>
      <c r="AH2922" s="71">
        <v>0.81910000000000005</v>
      </c>
      <c r="AI2922" s="72">
        <f t="shared" si="681"/>
        <v>1</v>
      </c>
      <c r="AJ2922" s="73">
        <f t="shared" si="682"/>
        <v>1</v>
      </c>
      <c r="AK2922" s="73">
        <v>0.51307323962548435</v>
      </c>
      <c r="AL2922" s="95">
        <f t="shared" si="683"/>
        <v>1</v>
      </c>
      <c r="AM2922" s="107">
        <v>0</v>
      </c>
      <c r="AN2922" s="98">
        <f t="shared" si="684"/>
        <v>0</v>
      </c>
      <c r="AO2922" s="99" t="e">
        <f>SUMIF([1]Sheet1!$AB:$AB,E2922,[1]Sheet1!$AA:$AA)</f>
        <v>#VALUE!</v>
      </c>
      <c r="AP2922" s="100">
        <f t="shared" si="685"/>
        <v>1</v>
      </c>
      <c r="AQ2922" s="97">
        <f t="shared" si="686"/>
        <v>0</v>
      </c>
      <c r="AR2922" s="100">
        <f t="shared" si="687"/>
        <v>1.0711592619847543</v>
      </c>
      <c r="AS2922" s="101">
        <f t="shared" si="688"/>
        <v>-7.1159261984754307E-2</v>
      </c>
      <c r="AT2922" s="100">
        <v>0.14409654505182889</v>
      </c>
      <c r="AU2922" s="108">
        <f t="shared" si="689"/>
        <v>1</v>
      </c>
    </row>
    <row r="2923" spans="1:47" hidden="1">
      <c r="A2923" s="21">
        <v>44927</v>
      </c>
      <c r="B2923" s="22" t="s">
        <v>13</v>
      </c>
      <c r="C2923" s="22" t="s">
        <v>2644</v>
      </c>
      <c r="D2923" s="22" t="s">
        <v>2762</v>
      </c>
      <c r="E2923" s="22">
        <v>1003066002</v>
      </c>
      <c r="F2923" s="23" t="s">
        <v>15</v>
      </c>
      <c r="G2923" s="22">
        <v>1091868</v>
      </c>
      <c r="H2923" s="36" t="s">
        <v>784</v>
      </c>
      <c r="I2923" s="4" t="s">
        <v>3512</v>
      </c>
      <c r="J2923" s="4" t="s">
        <v>3512</v>
      </c>
      <c r="K2923" s="24">
        <v>63712</v>
      </c>
      <c r="L2923" s="25">
        <v>63712</v>
      </c>
      <c r="M2923" s="26">
        <v>1</v>
      </c>
      <c r="N2923" s="26">
        <v>1</v>
      </c>
      <c r="O2923" s="26">
        <v>0</v>
      </c>
      <c r="P2923" s="26">
        <v>63712</v>
      </c>
      <c r="Q2923" s="26">
        <v>0</v>
      </c>
      <c r="R2923" s="27">
        <v>4629288.2300000004</v>
      </c>
      <c r="S2923" s="27">
        <v>0</v>
      </c>
      <c r="T2923" s="28">
        <v>4629289</v>
      </c>
      <c r="U2923" s="27">
        <v>0</v>
      </c>
      <c r="V2923" s="29">
        <v>1</v>
      </c>
      <c r="W2923" s="26">
        <v>0</v>
      </c>
      <c r="X2923" s="30">
        <f t="shared" si="675"/>
        <v>1</v>
      </c>
      <c r="Y2923" s="31">
        <f t="shared" si="676"/>
        <v>63712</v>
      </c>
      <c r="Z2923" s="31">
        <f t="shared" si="677"/>
        <v>4629288.2300000004</v>
      </c>
      <c r="AA2923" s="31">
        <f t="shared" si="678"/>
        <v>4629289</v>
      </c>
      <c r="AB2923" s="5">
        <v>1</v>
      </c>
      <c r="AC2923" s="6">
        <v>5010461.67</v>
      </c>
      <c r="AD2923" s="30">
        <v>0</v>
      </c>
      <c r="AE2923" s="67">
        <f t="shared" si="679"/>
        <v>1</v>
      </c>
      <c r="AF2923" s="70">
        <f>IF(C2923=Sheet6!$E$3,Sheet6!$E$4,IF('January 2023'!C2923=Sheet6!$F$3,Sheet6!$F$4,IF('January 2023'!C2923=Sheet6!$G$3,Sheet6!$G$4,IF('January 2023'!C2923=Sheet6!$H$3,Sheet6!$H$4,IF('January 2023'!C2923=Sheet6!$I$3,Sheet6!$I$4,IF('January 2023'!C2923=Sheet6!$J$3,Sheet6!$J$4,IF('January 2023'!C2923=Sheet6!$K$3,Sheet6!$K$4,IF('January 2023'!C2923=Sheet6!$L$3,Sheet6!$L$4))))))))</f>
        <v>0.14409654505182889</v>
      </c>
      <c r="AG2923" s="74">
        <f t="shared" si="680"/>
        <v>1</v>
      </c>
      <c r="AH2923" s="71">
        <v>0.81910000000000005</v>
      </c>
      <c r="AI2923" s="72">
        <f t="shared" si="681"/>
        <v>1</v>
      </c>
      <c r="AJ2923" s="73">
        <f t="shared" si="682"/>
        <v>1</v>
      </c>
      <c r="AK2923" s="73">
        <v>0.51307323962548435</v>
      </c>
      <c r="AL2923" s="95">
        <f t="shared" si="683"/>
        <v>1</v>
      </c>
      <c r="AM2923" s="107">
        <v>0</v>
      </c>
      <c r="AN2923" s="98">
        <f t="shared" si="684"/>
        <v>0</v>
      </c>
      <c r="AO2923" s="99" t="e">
        <f>SUMIF([1]Sheet1!$AB:$AB,E2923,[1]Sheet1!$AA:$AA)</f>
        <v>#VALUE!</v>
      </c>
      <c r="AP2923" s="100">
        <f t="shared" si="685"/>
        <v>1</v>
      </c>
      <c r="AQ2923" s="97">
        <f t="shared" si="686"/>
        <v>0</v>
      </c>
      <c r="AR2923" s="100">
        <f t="shared" si="687"/>
        <v>1.0000001663322657</v>
      </c>
      <c r="AS2923" s="101">
        <f t="shared" si="688"/>
        <v>-1.6633226573858906E-7</v>
      </c>
      <c r="AT2923" s="100">
        <v>0.14409654505182889</v>
      </c>
      <c r="AU2923" s="108">
        <f t="shared" si="689"/>
        <v>1</v>
      </c>
    </row>
    <row r="2924" spans="1:47" hidden="1">
      <c r="A2924" s="21">
        <v>44927</v>
      </c>
      <c r="B2924" s="22" t="s">
        <v>13</v>
      </c>
      <c r="C2924" s="22" t="s">
        <v>2644</v>
      </c>
      <c r="D2924" s="22" t="s">
        <v>2776</v>
      </c>
      <c r="E2924" s="22">
        <v>1002049689</v>
      </c>
      <c r="F2924" s="23" t="s">
        <v>15</v>
      </c>
      <c r="G2924" s="22">
        <v>1070937</v>
      </c>
      <c r="H2924" s="36" t="s">
        <v>784</v>
      </c>
      <c r="I2924" s="4" t="s">
        <v>3512</v>
      </c>
      <c r="J2924" s="4" t="s">
        <v>3512</v>
      </c>
      <c r="K2924" s="24">
        <v>62983</v>
      </c>
      <c r="L2924" s="25">
        <v>62983</v>
      </c>
      <c r="M2924" s="26">
        <v>1</v>
      </c>
      <c r="N2924" s="26">
        <v>1</v>
      </c>
      <c r="O2924" s="26">
        <v>0</v>
      </c>
      <c r="P2924" s="26">
        <v>62983</v>
      </c>
      <c r="Q2924" s="26">
        <v>0</v>
      </c>
      <c r="R2924" s="27">
        <v>4576319.38</v>
      </c>
      <c r="S2924" s="27">
        <v>0</v>
      </c>
      <c r="T2924" s="28">
        <v>4576519.38</v>
      </c>
      <c r="U2924" s="27">
        <v>0</v>
      </c>
      <c r="V2924" s="29">
        <v>1</v>
      </c>
      <c r="W2924" s="26">
        <v>0</v>
      </c>
      <c r="X2924" s="30">
        <f t="shared" si="675"/>
        <v>1</v>
      </c>
      <c r="Y2924" s="31">
        <f t="shared" si="676"/>
        <v>62983</v>
      </c>
      <c r="Z2924" s="31">
        <f t="shared" si="677"/>
        <v>4576319.38</v>
      </c>
      <c r="AA2924" s="31">
        <f t="shared" si="678"/>
        <v>4576519.38</v>
      </c>
      <c r="AB2924" s="5">
        <v>1</v>
      </c>
      <c r="AC2924" s="6">
        <v>3773309.72</v>
      </c>
      <c r="AD2924" s="30">
        <v>0</v>
      </c>
      <c r="AE2924" s="67">
        <f t="shared" si="679"/>
        <v>1</v>
      </c>
      <c r="AF2924" s="70">
        <f>IF(C2924=Sheet6!$E$3,Sheet6!$E$4,IF('January 2023'!C2924=Sheet6!$F$3,Sheet6!$F$4,IF('January 2023'!C2924=Sheet6!$G$3,Sheet6!$G$4,IF('January 2023'!C2924=Sheet6!$H$3,Sheet6!$H$4,IF('January 2023'!C2924=Sheet6!$I$3,Sheet6!$I$4,IF('January 2023'!C2924=Sheet6!$J$3,Sheet6!$J$4,IF('January 2023'!C2924=Sheet6!$K$3,Sheet6!$K$4,IF('January 2023'!C2924=Sheet6!$L$3,Sheet6!$L$4))))))))</f>
        <v>0.14409654505182889</v>
      </c>
      <c r="AG2924" s="74">
        <f t="shared" si="680"/>
        <v>1</v>
      </c>
      <c r="AH2924" s="71">
        <v>0.81910000000000005</v>
      </c>
      <c r="AI2924" s="72">
        <f t="shared" si="681"/>
        <v>1</v>
      </c>
      <c r="AJ2924" s="73">
        <f t="shared" si="682"/>
        <v>1</v>
      </c>
      <c r="AK2924" s="73">
        <v>0.51307323962548435</v>
      </c>
      <c r="AL2924" s="95">
        <f t="shared" si="683"/>
        <v>1</v>
      </c>
      <c r="AM2924" s="107">
        <v>0</v>
      </c>
      <c r="AN2924" s="98">
        <f t="shared" si="684"/>
        <v>0</v>
      </c>
      <c r="AO2924" s="99" t="e">
        <f>SUMIF([1]Sheet1!$AB:$AB,E2924,[1]Sheet1!$AA:$AA)</f>
        <v>#VALUE!</v>
      </c>
      <c r="AP2924" s="100">
        <f t="shared" si="685"/>
        <v>1</v>
      </c>
      <c r="AQ2924" s="97">
        <f t="shared" si="686"/>
        <v>0</v>
      </c>
      <c r="AR2924" s="100">
        <f t="shared" si="687"/>
        <v>1.0000437032434568</v>
      </c>
      <c r="AS2924" s="101">
        <f t="shared" si="688"/>
        <v>-4.370324345681631E-5</v>
      </c>
      <c r="AT2924" s="100">
        <v>0.14409654505182889</v>
      </c>
      <c r="AU2924" s="108">
        <f t="shared" si="689"/>
        <v>1</v>
      </c>
    </row>
    <row r="2925" spans="1:47" hidden="1">
      <c r="A2925" s="21">
        <v>44927</v>
      </c>
      <c r="B2925" s="22" t="s">
        <v>13</v>
      </c>
      <c r="C2925" s="22" t="s">
        <v>2644</v>
      </c>
      <c r="D2925" s="22" t="s">
        <v>2754</v>
      </c>
      <c r="E2925" s="22">
        <v>1002049856</v>
      </c>
      <c r="F2925" s="23" t="s">
        <v>15</v>
      </c>
      <c r="G2925" s="22">
        <v>1070937</v>
      </c>
      <c r="H2925" s="36" t="s">
        <v>784</v>
      </c>
      <c r="I2925" s="4" t="s">
        <v>3512</v>
      </c>
      <c r="J2925" s="4" t="s">
        <v>3512</v>
      </c>
      <c r="K2925" s="24">
        <v>61527</v>
      </c>
      <c r="L2925" s="25">
        <v>61527</v>
      </c>
      <c r="M2925" s="26">
        <v>1</v>
      </c>
      <c r="N2925" s="26">
        <v>1</v>
      </c>
      <c r="O2925" s="26">
        <v>0</v>
      </c>
      <c r="P2925" s="26">
        <v>61527</v>
      </c>
      <c r="Q2925" s="26">
        <v>0</v>
      </c>
      <c r="R2925" s="27">
        <v>4470527.01</v>
      </c>
      <c r="S2925" s="27">
        <v>0</v>
      </c>
      <c r="T2925" s="28">
        <v>4470527.01</v>
      </c>
      <c r="U2925" s="27">
        <v>0</v>
      </c>
      <c r="V2925" s="29">
        <v>1</v>
      </c>
      <c r="W2925" s="26">
        <v>0</v>
      </c>
      <c r="X2925" s="30">
        <f t="shared" si="675"/>
        <v>1</v>
      </c>
      <c r="Y2925" s="31">
        <f t="shared" si="676"/>
        <v>61527</v>
      </c>
      <c r="Z2925" s="31">
        <f t="shared" si="677"/>
        <v>4470527.01</v>
      </c>
      <c r="AA2925" s="31">
        <f t="shared" si="678"/>
        <v>4470527.01</v>
      </c>
      <c r="AB2925" s="5">
        <v>1</v>
      </c>
      <c r="AC2925" s="6">
        <v>4102574.96</v>
      </c>
      <c r="AD2925" s="30">
        <v>0</v>
      </c>
      <c r="AE2925" s="67">
        <f t="shared" si="679"/>
        <v>1</v>
      </c>
      <c r="AF2925" s="70">
        <f>IF(C2925=Sheet6!$E$3,Sheet6!$E$4,IF('January 2023'!C2925=Sheet6!$F$3,Sheet6!$F$4,IF('January 2023'!C2925=Sheet6!$G$3,Sheet6!$G$4,IF('January 2023'!C2925=Sheet6!$H$3,Sheet6!$H$4,IF('January 2023'!C2925=Sheet6!$I$3,Sheet6!$I$4,IF('January 2023'!C2925=Sheet6!$J$3,Sheet6!$J$4,IF('January 2023'!C2925=Sheet6!$K$3,Sheet6!$K$4,IF('January 2023'!C2925=Sheet6!$L$3,Sheet6!$L$4))))))))</f>
        <v>0.14409654505182889</v>
      </c>
      <c r="AG2925" s="74">
        <f t="shared" si="680"/>
        <v>1</v>
      </c>
      <c r="AH2925" s="71">
        <v>0.81910000000000005</v>
      </c>
      <c r="AI2925" s="72">
        <f t="shared" si="681"/>
        <v>1</v>
      </c>
      <c r="AJ2925" s="73">
        <f t="shared" si="682"/>
        <v>1</v>
      </c>
      <c r="AK2925" s="73">
        <v>0.51307323962548435</v>
      </c>
      <c r="AL2925" s="95">
        <f t="shared" si="683"/>
        <v>1</v>
      </c>
      <c r="AM2925" s="107">
        <v>0</v>
      </c>
      <c r="AN2925" s="98">
        <f t="shared" si="684"/>
        <v>0</v>
      </c>
      <c r="AO2925" s="99" t="e">
        <f>SUMIF([1]Sheet1!$AB:$AB,E2925,[1]Sheet1!$AA:$AA)</f>
        <v>#VALUE!</v>
      </c>
      <c r="AP2925" s="100">
        <f t="shared" si="685"/>
        <v>1</v>
      </c>
      <c r="AQ2925" s="97">
        <f t="shared" si="686"/>
        <v>0</v>
      </c>
      <c r="AR2925" s="100">
        <f t="shared" si="687"/>
        <v>1</v>
      </c>
      <c r="AS2925" s="101">
        <f t="shared" si="688"/>
        <v>0</v>
      </c>
      <c r="AT2925" s="100">
        <v>0.14409654505182889</v>
      </c>
      <c r="AU2925" s="108">
        <f t="shared" si="689"/>
        <v>1</v>
      </c>
    </row>
    <row r="2926" spans="1:47" hidden="1">
      <c r="A2926" s="21">
        <v>44927</v>
      </c>
      <c r="B2926" s="23" t="s">
        <v>13</v>
      </c>
      <c r="C2926" s="23" t="s">
        <v>2644</v>
      </c>
      <c r="D2926" s="23" t="s">
        <v>2795</v>
      </c>
      <c r="E2926" s="23">
        <v>1002049716</v>
      </c>
      <c r="F2926" s="23" t="s">
        <v>15</v>
      </c>
      <c r="G2926" s="23">
        <v>1070937</v>
      </c>
      <c r="H2926" s="36" t="s">
        <v>784</v>
      </c>
      <c r="I2926" s="4" t="s">
        <v>3512</v>
      </c>
      <c r="J2926" s="4" t="s">
        <v>3512</v>
      </c>
      <c r="K2926" s="24">
        <v>61182.666666666744</v>
      </c>
      <c r="L2926" s="24">
        <v>61182.666666666744</v>
      </c>
      <c r="M2926" s="29">
        <v>1</v>
      </c>
      <c r="N2926" s="29">
        <v>1</v>
      </c>
      <c r="O2926" s="29">
        <v>0</v>
      </c>
      <c r="P2926" s="29">
        <v>61182</v>
      </c>
      <c r="Q2926" s="29">
        <v>0</v>
      </c>
      <c r="R2926" s="28">
        <v>4445459.4499999993</v>
      </c>
      <c r="S2926" s="28">
        <v>0</v>
      </c>
      <c r="T2926" s="28">
        <v>4445459.45</v>
      </c>
      <c r="U2926" s="28">
        <v>0</v>
      </c>
      <c r="V2926" s="29">
        <v>1</v>
      </c>
      <c r="W2926" s="29">
        <v>0</v>
      </c>
      <c r="X2926" s="32">
        <f t="shared" si="675"/>
        <v>1</v>
      </c>
      <c r="Y2926" s="33">
        <f t="shared" si="676"/>
        <v>61182</v>
      </c>
      <c r="Z2926" s="33">
        <f t="shared" si="677"/>
        <v>4445459.4499999993</v>
      </c>
      <c r="AA2926" s="33">
        <f t="shared" si="678"/>
        <v>4445459.45</v>
      </c>
      <c r="AB2926" s="5">
        <v>1</v>
      </c>
      <c r="AC2926" s="6">
        <v>4349918.7</v>
      </c>
      <c r="AD2926" s="32">
        <v>0</v>
      </c>
      <c r="AE2926" s="67">
        <f t="shared" si="679"/>
        <v>1</v>
      </c>
      <c r="AF2926" s="70">
        <f>IF(C2926=Sheet6!$E$3,Sheet6!$E$4,IF('January 2023'!C2926=Sheet6!$F$3,Sheet6!$F$4,IF('January 2023'!C2926=Sheet6!$G$3,Sheet6!$G$4,IF('January 2023'!C2926=Sheet6!$H$3,Sheet6!$H$4,IF('January 2023'!C2926=Sheet6!$I$3,Sheet6!$I$4,IF('January 2023'!C2926=Sheet6!$J$3,Sheet6!$J$4,IF('January 2023'!C2926=Sheet6!$K$3,Sheet6!$K$4,IF('January 2023'!C2926=Sheet6!$L$3,Sheet6!$L$4))))))))</f>
        <v>0.14409654505182889</v>
      </c>
      <c r="AG2926" s="74">
        <f t="shared" si="680"/>
        <v>0.99998910366770422</v>
      </c>
      <c r="AH2926" s="71">
        <v>0.81910000000000005</v>
      </c>
      <c r="AI2926" s="72">
        <f t="shared" si="681"/>
        <v>1</v>
      </c>
      <c r="AJ2926" s="73">
        <f t="shared" si="682"/>
        <v>1</v>
      </c>
      <c r="AK2926" s="73">
        <v>0.51307323962548435</v>
      </c>
      <c r="AL2926" s="95">
        <f t="shared" si="683"/>
        <v>1</v>
      </c>
      <c r="AM2926" s="107">
        <v>0</v>
      </c>
      <c r="AN2926" s="98">
        <f t="shared" si="684"/>
        <v>0</v>
      </c>
      <c r="AO2926" s="99" t="e">
        <f>SUMIF([1]Sheet1!$AB:$AB,E2926,[1]Sheet1!$AA:$AA)</f>
        <v>#VALUE!</v>
      </c>
      <c r="AP2926" s="100">
        <f t="shared" si="685"/>
        <v>1</v>
      </c>
      <c r="AQ2926" s="97">
        <f t="shared" si="686"/>
        <v>0</v>
      </c>
      <c r="AR2926" s="100">
        <f t="shared" si="687"/>
        <v>1.0000000000000002</v>
      </c>
      <c r="AS2926" s="101">
        <f t="shared" si="688"/>
        <v>1.0896332295562416E-5</v>
      </c>
      <c r="AT2926" s="100">
        <v>0.14409654505182889</v>
      </c>
      <c r="AU2926" s="108">
        <f t="shared" si="689"/>
        <v>1</v>
      </c>
    </row>
    <row r="2927" spans="1:47" hidden="1">
      <c r="A2927" s="21">
        <v>44927</v>
      </c>
      <c r="B2927" s="23" t="s">
        <v>13</v>
      </c>
      <c r="C2927" s="23" t="s">
        <v>2644</v>
      </c>
      <c r="D2927" s="23" t="s">
        <v>2781</v>
      </c>
      <c r="E2927" s="23">
        <v>1003633450</v>
      </c>
      <c r="F2927" s="23" t="s">
        <v>15</v>
      </c>
      <c r="G2927" s="23">
        <v>1070941</v>
      </c>
      <c r="H2927" s="36" t="s">
        <v>784</v>
      </c>
      <c r="I2927" s="4" t="s">
        <v>3512</v>
      </c>
      <c r="J2927" s="4" t="s">
        <v>3512</v>
      </c>
      <c r="K2927" s="24">
        <v>59043</v>
      </c>
      <c r="L2927" s="24">
        <v>59043</v>
      </c>
      <c r="M2927" s="29">
        <v>1</v>
      </c>
      <c r="N2927" s="29">
        <v>1</v>
      </c>
      <c r="O2927" s="29">
        <v>0</v>
      </c>
      <c r="P2927" s="29">
        <v>59043</v>
      </c>
      <c r="Q2927" s="29">
        <v>0</v>
      </c>
      <c r="R2927" s="28">
        <v>4290040.57</v>
      </c>
      <c r="S2927" s="28">
        <v>0</v>
      </c>
      <c r="T2927" s="28">
        <v>4290040.57</v>
      </c>
      <c r="U2927" s="28">
        <v>0</v>
      </c>
      <c r="V2927" s="29">
        <v>1</v>
      </c>
      <c r="W2927" s="29">
        <v>0</v>
      </c>
      <c r="X2927" s="32">
        <f t="shared" si="675"/>
        <v>1</v>
      </c>
      <c r="Y2927" s="33">
        <f t="shared" si="676"/>
        <v>59043</v>
      </c>
      <c r="Z2927" s="33">
        <f t="shared" si="677"/>
        <v>4290040.57</v>
      </c>
      <c r="AA2927" s="33">
        <f t="shared" si="678"/>
        <v>4290040.57</v>
      </c>
      <c r="AB2927" s="5">
        <v>1</v>
      </c>
      <c r="AC2927" s="6">
        <v>3561812.12</v>
      </c>
      <c r="AD2927" s="32">
        <v>0</v>
      </c>
      <c r="AE2927" s="67">
        <f t="shared" si="679"/>
        <v>1</v>
      </c>
      <c r="AF2927" s="70">
        <f>IF(C2927=Sheet6!$E$3,Sheet6!$E$4,IF('January 2023'!C2927=Sheet6!$F$3,Sheet6!$F$4,IF('January 2023'!C2927=Sheet6!$G$3,Sheet6!$G$4,IF('January 2023'!C2927=Sheet6!$H$3,Sheet6!$H$4,IF('January 2023'!C2927=Sheet6!$I$3,Sheet6!$I$4,IF('January 2023'!C2927=Sheet6!$J$3,Sheet6!$J$4,IF('January 2023'!C2927=Sheet6!$K$3,Sheet6!$K$4,IF('January 2023'!C2927=Sheet6!$L$3,Sheet6!$L$4))))))))</f>
        <v>0.14409654505182889</v>
      </c>
      <c r="AG2927" s="74">
        <f t="shared" si="680"/>
        <v>1</v>
      </c>
      <c r="AH2927" s="71">
        <v>0.81910000000000005</v>
      </c>
      <c r="AI2927" s="72">
        <f t="shared" si="681"/>
        <v>1</v>
      </c>
      <c r="AJ2927" s="73">
        <f t="shared" si="682"/>
        <v>1</v>
      </c>
      <c r="AK2927" s="73">
        <v>0.51307323962548435</v>
      </c>
      <c r="AL2927" s="95">
        <f t="shared" si="683"/>
        <v>1</v>
      </c>
      <c r="AM2927" s="107">
        <v>0</v>
      </c>
      <c r="AN2927" s="98">
        <f t="shared" si="684"/>
        <v>0</v>
      </c>
      <c r="AO2927" s="99" t="e">
        <f>SUMIF([1]Sheet1!$AB:$AB,E2927,[1]Sheet1!$AA:$AA)</f>
        <v>#VALUE!</v>
      </c>
      <c r="AP2927" s="100">
        <f t="shared" si="685"/>
        <v>1</v>
      </c>
      <c r="AQ2927" s="97">
        <f t="shared" si="686"/>
        <v>0</v>
      </c>
      <c r="AR2927" s="100">
        <f t="shared" si="687"/>
        <v>1</v>
      </c>
      <c r="AS2927" s="101">
        <f t="shared" si="688"/>
        <v>0</v>
      </c>
      <c r="AT2927" s="100">
        <v>0.14409654505182889</v>
      </c>
      <c r="AU2927" s="108">
        <f t="shared" si="689"/>
        <v>1</v>
      </c>
    </row>
    <row r="2928" spans="1:47" hidden="1">
      <c r="A2928" s="21">
        <v>44927</v>
      </c>
      <c r="B2928" s="23" t="s">
        <v>13</v>
      </c>
      <c r="C2928" s="23" t="s">
        <v>2644</v>
      </c>
      <c r="D2928" s="23" t="s">
        <v>2812</v>
      </c>
      <c r="E2928" s="23">
        <v>1002049668</v>
      </c>
      <c r="F2928" s="23" t="s">
        <v>15</v>
      </c>
      <c r="G2928" s="23">
        <v>1070562</v>
      </c>
      <c r="H2928" s="36" t="s">
        <v>784</v>
      </c>
      <c r="I2928" s="4" t="s">
        <v>3512</v>
      </c>
      <c r="J2928" s="4" t="s">
        <v>3512</v>
      </c>
      <c r="K2928" s="24">
        <v>58572</v>
      </c>
      <c r="L2928" s="24">
        <v>58572</v>
      </c>
      <c r="M2928" s="29">
        <v>1</v>
      </c>
      <c r="N2928" s="29">
        <v>1</v>
      </c>
      <c r="O2928" s="29">
        <v>0</v>
      </c>
      <c r="P2928" s="29">
        <v>58572</v>
      </c>
      <c r="Q2928" s="29">
        <v>0</v>
      </c>
      <c r="R2928" s="28">
        <v>4255817.8999999994</v>
      </c>
      <c r="S2928" s="28">
        <v>0</v>
      </c>
      <c r="T2928" s="28">
        <v>4255817.9000000004</v>
      </c>
      <c r="U2928" s="28">
        <v>0</v>
      </c>
      <c r="V2928" s="29">
        <v>1</v>
      </c>
      <c r="W2928" s="29">
        <v>0</v>
      </c>
      <c r="X2928" s="32">
        <f t="shared" si="675"/>
        <v>1</v>
      </c>
      <c r="Y2928" s="33">
        <f t="shared" si="676"/>
        <v>58572</v>
      </c>
      <c r="Z2928" s="33">
        <f t="shared" si="677"/>
        <v>4255817.8999999994</v>
      </c>
      <c r="AA2928" s="33">
        <f t="shared" si="678"/>
        <v>4255817.9000000004</v>
      </c>
      <c r="AB2928" s="5">
        <v>1</v>
      </c>
      <c r="AC2928" s="6">
        <v>4768332.78</v>
      </c>
      <c r="AD2928" s="32">
        <v>0</v>
      </c>
      <c r="AE2928" s="67">
        <f t="shared" si="679"/>
        <v>1</v>
      </c>
      <c r="AF2928" s="70">
        <f>IF(C2928=Sheet6!$E$3,Sheet6!$E$4,IF('January 2023'!C2928=Sheet6!$F$3,Sheet6!$F$4,IF('January 2023'!C2928=Sheet6!$G$3,Sheet6!$G$4,IF('January 2023'!C2928=Sheet6!$H$3,Sheet6!$H$4,IF('January 2023'!C2928=Sheet6!$I$3,Sheet6!$I$4,IF('January 2023'!C2928=Sheet6!$J$3,Sheet6!$J$4,IF('January 2023'!C2928=Sheet6!$K$3,Sheet6!$K$4,IF('January 2023'!C2928=Sheet6!$L$3,Sheet6!$L$4))))))))</f>
        <v>0.14409654505182889</v>
      </c>
      <c r="AG2928" s="74">
        <f t="shared" si="680"/>
        <v>1</v>
      </c>
      <c r="AH2928" s="71">
        <v>0.81910000000000005</v>
      </c>
      <c r="AI2928" s="72">
        <f t="shared" si="681"/>
        <v>1</v>
      </c>
      <c r="AJ2928" s="73">
        <f t="shared" si="682"/>
        <v>1</v>
      </c>
      <c r="AK2928" s="73">
        <v>0.51307323962548435</v>
      </c>
      <c r="AL2928" s="95">
        <f t="shared" si="683"/>
        <v>1</v>
      </c>
      <c r="AM2928" s="107">
        <v>0</v>
      </c>
      <c r="AN2928" s="98">
        <f t="shared" si="684"/>
        <v>0</v>
      </c>
      <c r="AO2928" s="99" t="e">
        <f>SUMIF([1]Sheet1!$AB:$AB,E2928,[1]Sheet1!$AA:$AA)</f>
        <v>#VALUE!</v>
      </c>
      <c r="AP2928" s="100">
        <f t="shared" si="685"/>
        <v>1</v>
      </c>
      <c r="AQ2928" s="97">
        <f t="shared" si="686"/>
        <v>0</v>
      </c>
      <c r="AR2928" s="100">
        <f t="shared" si="687"/>
        <v>1.0000000000000002</v>
      </c>
      <c r="AS2928" s="101">
        <f t="shared" si="688"/>
        <v>0</v>
      </c>
      <c r="AT2928" s="100">
        <v>0.14409654505182889</v>
      </c>
      <c r="AU2928" s="108">
        <f t="shared" si="689"/>
        <v>1</v>
      </c>
    </row>
    <row r="2929" spans="1:47" hidden="1">
      <c r="A2929" s="21">
        <v>44927</v>
      </c>
      <c r="B2929" s="23" t="s">
        <v>13</v>
      </c>
      <c r="C2929" s="23" t="s">
        <v>2644</v>
      </c>
      <c r="D2929" s="23" t="s">
        <v>2802</v>
      </c>
      <c r="E2929" s="23">
        <v>1004872434</v>
      </c>
      <c r="F2929" s="23" t="s">
        <v>15</v>
      </c>
      <c r="G2929" s="23">
        <v>1070562</v>
      </c>
      <c r="H2929" s="36" t="s">
        <v>784</v>
      </c>
      <c r="I2929" s="4" t="s">
        <v>3512</v>
      </c>
      <c r="J2929" s="4" t="s">
        <v>3512</v>
      </c>
      <c r="K2929" s="24">
        <v>58227</v>
      </c>
      <c r="L2929" s="24">
        <v>58227</v>
      </c>
      <c r="M2929" s="29">
        <v>1</v>
      </c>
      <c r="N2929" s="29">
        <v>1</v>
      </c>
      <c r="O2929" s="29">
        <v>0</v>
      </c>
      <c r="P2929" s="29">
        <v>58227</v>
      </c>
      <c r="Q2929" s="29">
        <v>0</v>
      </c>
      <c r="R2929" s="28">
        <v>4230750.34</v>
      </c>
      <c r="S2929" s="28">
        <v>0</v>
      </c>
      <c r="T2929" s="28">
        <v>8461500.6799999997</v>
      </c>
      <c r="U2929" s="28">
        <v>0</v>
      </c>
      <c r="V2929" s="29">
        <v>1</v>
      </c>
      <c r="W2929" s="29">
        <v>0</v>
      </c>
      <c r="X2929" s="32">
        <f t="shared" si="675"/>
        <v>1</v>
      </c>
      <c r="Y2929" s="33">
        <f t="shared" si="676"/>
        <v>58227</v>
      </c>
      <c r="Z2929" s="33">
        <f t="shared" si="677"/>
        <v>4230750.34</v>
      </c>
      <c r="AA2929" s="33">
        <f t="shared" si="678"/>
        <v>8461500.6799999997</v>
      </c>
      <c r="AB2929" s="5">
        <v>1</v>
      </c>
      <c r="AC2929" s="6">
        <v>-505573.05</v>
      </c>
      <c r="AD2929" s="32">
        <v>0</v>
      </c>
      <c r="AE2929" s="67">
        <f t="shared" si="679"/>
        <v>1</v>
      </c>
      <c r="AF2929" s="70">
        <f>IF(C2929=Sheet6!$E$3,Sheet6!$E$4,IF('January 2023'!C2929=Sheet6!$F$3,Sheet6!$F$4,IF('January 2023'!C2929=Sheet6!$G$3,Sheet6!$G$4,IF('January 2023'!C2929=Sheet6!$H$3,Sheet6!$H$4,IF('January 2023'!C2929=Sheet6!$I$3,Sheet6!$I$4,IF('January 2023'!C2929=Sheet6!$J$3,Sheet6!$J$4,IF('January 2023'!C2929=Sheet6!$K$3,Sheet6!$K$4,IF('January 2023'!C2929=Sheet6!$L$3,Sheet6!$L$4))))))))</f>
        <v>0.14409654505182889</v>
      </c>
      <c r="AG2929" s="74">
        <f t="shared" si="680"/>
        <v>1</v>
      </c>
      <c r="AH2929" s="71">
        <v>0.81910000000000005</v>
      </c>
      <c r="AI2929" s="72">
        <f t="shared" si="681"/>
        <v>1</v>
      </c>
      <c r="AJ2929" s="73">
        <f t="shared" si="682"/>
        <v>1</v>
      </c>
      <c r="AK2929" s="73">
        <v>0.51307323962548435</v>
      </c>
      <c r="AL2929" s="95">
        <f t="shared" si="683"/>
        <v>1</v>
      </c>
      <c r="AM2929" s="107">
        <v>0</v>
      </c>
      <c r="AN2929" s="98">
        <f t="shared" si="684"/>
        <v>0</v>
      </c>
      <c r="AO2929" s="99" t="e">
        <f>SUMIF([1]Sheet1!$AB:$AB,E2929,[1]Sheet1!$AA:$AA)</f>
        <v>#VALUE!</v>
      </c>
      <c r="AP2929" s="100">
        <f t="shared" si="685"/>
        <v>1</v>
      </c>
      <c r="AQ2929" s="97">
        <f t="shared" si="686"/>
        <v>0</v>
      </c>
      <c r="AR2929" s="100">
        <f t="shared" si="687"/>
        <v>2</v>
      </c>
      <c r="AS2929" s="101">
        <f t="shared" si="688"/>
        <v>-1</v>
      </c>
      <c r="AT2929" s="100">
        <v>0.14409654505182889</v>
      </c>
      <c r="AU2929" s="108">
        <f t="shared" si="689"/>
        <v>1</v>
      </c>
    </row>
    <row r="2930" spans="1:47" hidden="1">
      <c r="A2930" s="21">
        <v>44927</v>
      </c>
      <c r="B2930" s="23" t="s">
        <v>13</v>
      </c>
      <c r="C2930" s="23" t="s">
        <v>2644</v>
      </c>
      <c r="D2930" s="23" t="s">
        <v>2807</v>
      </c>
      <c r="E2930" s="23">
        <v>1002049615</v>
      </c>
      <c r="F2930" s="23" t="s">
        <v>15</v>
      </c>
      <c r="G2930" s="23">
        <v>1070562</v>
      </c>
      <c r="H2930" s="36" t="s">
        <v>784</v>
      </c>
      <c r="I2930" s="4" t="s">
        <v>3512</v>
      </c>
      <c r="J2930" s="4" t="s">
        <v>3512</v>
      </c>
      <c r="K2930" s="24">
        <v>58154</v>
      </c>
      <c r="L2930" s="24">
        <v>58154</v>
      </c>
      <c r="M2930" s="29">
        <v>1</v>
      </c>
      <c r="N2930" s="29">
        <v>1</v>
      </c>
      <c r="O2930" s="29">
        <v>0</v>
      </c>
      <c r="P2930" s="29">
        <v>58154</v>
      </c>
      <c r="Q2930" s="29">
        <v>0</v>
      </c>
      <c r="R2930" s="28">
        <v>4225446.1900000004</v>
      </c>
      <c r="S2930" s="28">
        <v>0</v>
      </c>
      <c r="T2930" s="28">
        <v>4749655.4800000004</v>
      </c>
      <c r="U2930" s="28">
        <v>0</v>
      </c>
      <c r="V2930" s="29">
        <v>1</v>
      </c>
      <c r="W2930" s="29">
        <v>0</v>
      </c>
      <c r="X2930" s="32">
        <f t="shared" si="675"/>
        <v>1</v>
      </c>
      <c r="Y2930" s="33">
        <f t="shared" si="676"/>
        <v>58154</v>
      </c>
      <c r="Z2930" s="33">
        <f t="shared" si="677"/>
        <v>4225446.1900000004</v>
      </c>
      <c r="AA2930" s="33">
        <f t="shared" si="678"/>
        <v>4749655.4800000004</v>
      </c>
      <c r="AB2930" s="5">
        <v>1</v>
      </c>
      <c r="AC2930" s="6">
        <v>14784473.770000001</v>
      </c>
      <c r="AD2930" s="32">
        <v>1</v>
      </c>
      <c r="AE2930" s="67">
        <f t="shared" si="679"/>
        <v>1</v>
      </c>
      <c r="AF2930" s="70">
        <f>IF(C2930=Sheet6!$E$3,Sheet6!$E$4,IF('January 2023'!C2930=Sheet6!$F$3,Sheet6!$F$4,IF('January 2023'!C2930=Sheet6!$G$3,Sheet6!$G$4,IF('January 2023'!C2930=Sheet6!$H$3,Sheet6!$H$4,IF('January 2023'!C2930=Sheet6!$I$3,Sheet6!$I$4,IF('January 2023'!C2930=Sheet6!$J$3,Sheet6!$J$4,IF('January 2023'!C2930=Sheet6!$K$3,Sheet6!$K$4,IF('January 2023'!C2930=Sheet6!$L$3,Sheet6!$L$4))))))))</f>
        <v>0.14409654505182889</v>
      </c>
      <c r="AG2930" s="74">
        <f t="shared" si="680"/>
        <v>1</v>
      </c>
      <c r="AH2930" s="71">
        <v>0.81910000000000005</v>
      </c>
      <c r="AI2930" s="72">
        <f t="shared" si="681"/>
        <v>1</v>
      </c>
      <c r="AJ2930" s="73">
        <f t="shared" si="682"/>
        <v>1</v>
      </c>
      <c r="AK2930" s="73">
        <v>0.51307323962548435</v>
      </c>
      <c r="AL2930" s="95">
        <f t="shared" si="683"/>
        <v>1</v>
      </c>
      <c r="AM2930" s="107">
        <v>0</v>
      </c>
      <c r="AN2930" s="98">
        <f t="shared" si="684"/>
        <v>0</v>
      </c>
      <c r="AO2930" s="99" t="e">
        <f>SUMIF([1]Sheet1!$AB:$AB,E2930,[1]Sheet1!$AA:$AA)</f>
        <v>#VALUE!</v>
      </c>
      <c r="AP2930" s="100">
        <f t="shared" si="685"/>
        <v>1</v>
      </c>
      <c r="AQ2930" s="97">
        <f t="shared" si="686"/>
        <v>0</v>
      </c>
      <c r="AR2930" s="100">
        <f t="shared" si="687"/>
        <v>1.1240601031059396</v>
      </c>
      <c r="AS2930" s="101">
        <f t="shared" si="688"/>
        <v>-0.12406010310593962</v>
      </c>
      <c r="AT2930" s="100">
        <v>0.14409654505182889</v>
      </c>
      <c r="AU2930" s="108">
        <f t="shared" si="689"/>
        <v>1</v>
      </c>
    </row>
    <row r="2931" spans="1:47" hidden="1">
      <c r="A2931" s="21">
        <v>44927</v>
      </c>
      <c r="B2931" s="23" t="s">
        <v>13</v>
      </c>
      <c r="C2931" s="23" t="s">
        <v>2644</v>
      </c>
      <c r="D2931" s="23" t="s">
        <v>3473</v>
      </c>
      <c r="E2931" s="23">
        <v>1002049647</v>
      </c>
      <c r="F2931" s="23" t="s">
        <v>15</v>
      </c>
      <c r="G2931" s="23">
        <v>1070937</v>
      </c>
      <c r="H2931" s="36" t="s">
        <v>784</v>
      </c>
      <c r="I2931" s="4" t="s">
        <v>3512</v>
      </c>
      <c r="J2931" s="4" t="s">
        <v>3512</v>
      </c>
      <c r="K2931" s="24">
        <v>54050</v>
      </c>
      <c r="L2931" s="24">
        <v>54050</v>
      </c>
      <c r="M2931" s="29">
        <v>1</v>
      </c>
      <c r="N2931" s="29">
        <v>1</v>
      </c>
      <c r="O2931" s="29">
        <v>0</v>
      </c>
      <c r="P2931" s="29">
        <v>54050</v>
      </c>
      <c r="Q2931" s="29">
        <v>0</v>
      </c>
      <c r="R2931" s="28">
        <v>3927251.21</v>
      </c>
      <c r="S2931" s="28">
        <v>0</v>
      </c>
      <c r="T2931" s="28">
        <v>3927251.21</v>
      </c>
      <c r="U2931" s="28">
        <v>0</v>
      </c>
      <c r="V2931" s="29">
        <v>1</v>
      </c>
      <c r="W2931" s="29">
        <v>0</v>
      </c>
      <c r="X2931" s="32">
        <f t="shared" si="675"/>
        <v>1</v>
      </c>
      <c r="Y2931" s="33">
        <f t="shared" si="676"/>
        <v>54050</v>
      </c>
      <c r="Z2931" s="33">
        <f t="shared" si="677"/>
        <v>3927251.21</v>
      </c>
      <c r="AA2931" s="33">
        <f t="shared" si="678"/>
        <v>3927251.21</v>
      </c>
      <c r="AB2931" s="5">
        <v>1</v>
      </c>
      <c r="AC2931" s="6">
        <v>3471451.49</v>
      </c>
      <c r="AD2931" s="32">
        <v>0</v>
      </c>
      <c r="AE2931" s="67">
        <f t="shared" si="679"/>
        <v>1</v>
      </c>
      <c r="AF2931" s="70">
        <f>IF(C2931=Sheet6!$E$3,Sheet6!$E$4,IF('January 2023'!C2931=Sheet6!$F$3,Sheet6!$F$4,IF('January 2023'!C2931=Sheet6!$G$3,Sheet6!$G$4,IF('January 2023'!C2931=Sheet6!$H$3,Sheet6!$H$4,IF('January 2023'!C2931=Sheet6!$I$3,Sheet6!$I$4,IF('January 2023'!C2931=Sheet6!$J$3,Sheet6!$J$4,IF('January 2023'!C2931=Sheet6!$K$3,Sheet6!$K$4,IF('January 2023'!C2931=Sheet6!$L$3,Sheet6!$L$4))))))))</f>
        <v>0.14409654505182889</v>
      </c>
      <c r="AG2931" s="74">
        <f t="shared" si="680"/>
        <v>1</v>
      </c>
      <c r="AH2931" s="71">
        <v>0.81910000000000005</v>
      </c>
      <c r="AI2931" s="72">
        <f t="shared" si="681"/>
        <v>1</v>
      </c>
      <c r="AJ2931" s="73">
        <f t="shared" si="682"/>
        <v>1</v>
      </c>
      <c r="AK2931" s="73">
        <v>0.51307323962548435</v>
      </c>
      <c r="AL2931" s="95">
        <f t="shared" si="683"/>
        <v>1</v>
      </c>
      <c r="AM2931" s="107">
        <v>0</v>
      </c>
      <c r="AN2931" s="98">
        <f t="shared" si="684"/>
        <v>0</v>
      </c>
      <c r="AO2931" s="99" t="e">
        <f>SUMIF([1]Sheet1!$AB:$AB,E2931,[1]Sheet1!$AA:$AA)</f>
        <v>#VALUE!</v>
      </c>
      <c r="AP2931" s="100">
        <f t="shared" si="685"/>
        <v>1</v>
      </c>
      <c r="AQ2931" s="97">
        <f t="shared" si="686"/>
        <v>0</v>
      </c>
      <c r="AR2931" s="100">
        <f t="shared" si="687"/>
        <v>1</v>
      </c>
      <c r="AS2931" s="101">
        <f t="shared" si="688"/>
        <v>0</v>
      </c>
      <c r="AT2931" s="100">
        <v>0.14409654505182889</v>
      </c>
      <c r="AU2931" s="108">
        <f t="shared" si="689"/>
        <v>1</v>
      </c>
    </row>
    <row r="2932" spans="1:47" hidden="1">
      <c r="A2932" s="21">
        <v>44927</v>
      </c>
      <c r="B2932" s="23" t="s">
        <v>13</v>
      </c>
      <c r="C2932" s="23" t="s">
        <v>2644</v>
      </c>
      <c r="D2932" s="23" t="s">
        <v>2788</v>
      </c>
      <c r="E2932" s="23">
        <v>1002049652</v>
      </c>
      <c r="F2932" s="23" t="s">
        <v>15</v>
      </c>
      <c r="G2932" s="23">
        <v>1079580</v>
      </c>
      <c r="H2932" s="36" t="s">
        <v>784</v>
      </c>
      <c r="I2932" s="4" t="s">
        <v>3512</v>
      </c>
      <c r="J2932" s="4" t="s">
        <v>3512</v>
      </c>
      <c r="K2932" s="24">
        <v>50408</v>
      </c>
      <c r="L2932" s="24">
        <v>50408</v>
      </c>
      <c r="M2932" s="29">
        <v>1</v>
      </c>
      <c r="N2932" s="29">
        <v>1</v>
      </c>
      <c r="O2932" s="29">
        <v>0</v>
      </c>
      <c r="P2932" s="29">
        <v>50408</v>
      </c>
      <c r="Q2932" s="29">
        <v>0</v>
      </c>
      <c r="R2932" s="28">
        <v>3662624.95</v>
      </c>
      <c r="S2932" s="28">
        <v>0</v>
      </c>
      <c r="T2932" s="28">
        <v>3662625</v>
      </c>
      <c r="U2932" s="28">
        <v>0</v>
      </c>
      <c r="V2932" s="29">
        <v>1</v>
      </c>
      <c r="W2932" s="29">
        <v>0</v>
      </c>
      <c r="X2932" s="32">
        <f t="shared" si="675"/>
        <v>1</v>
      </c>
      <c r="Y2932" s="33">
        <f t="shared" si="676"/>
        <v>50408</v>
      </c>
      <c r="Z2932" s="33">
        <f t="shared" si="677"/>
        <v>3662624.95</v>
      </c>
      <c r="AA2932" s="33">
        <f t="shared" si="678"/>
        <v>3662625</v>
      </c>
      <c r="AB2932" s="5">
        <v>1</v>
      </c>
      <c r="AC2932" s="6">
        <v>3912591.88</v>
      </c>
      <c r="AD2932" s="32">
        <v>0</v>
      </c>
      <c r="AE2932" s="67">
        <f t="shared" si="679"/>
        <v>1</v>
      </c>
      <c r="AF2932" s="70">
        <f>IF(C2932=Sheet6!$E$3,Sheet6!$E$4,IF('January 2023'!C2932=Sheet6!$F$3,Sheet6!$F$4,IF('January 2023'!C2932=Sheet6!$G$3,Sheet6!$G$4,IF('January 2023'!C2932=Sheet6!$H$3,Sheet6!$H$4,IF('January 2023'!C2932=Sheet6!$I$3,Sheet6!$I$4,IF('January 2023'!C2932=Sheet6!$J$3,Sheet6!$J$4,IF('January 2023'!C2932=Sheet6!$K$3,Sheet6!$K$4,IF('January 2023'!C2932=Sheet6!$L$3,Sheet6!$L$4))))))))</f>
        <v>0.14409654505182889</v>
      </c>
      <c r="AG2932" s="74">
        <f t="shared" si="680"/>
        <v>1</v>
      </c>
      <c r="AH2932" s="71">
        <v>0.81910000000000005</v>
      </c>
      <c r="AI2932" s="72">
        <f t="shared" si="681"/>
        <v>1</v>
      </c>
      <c r="AJ2932" s="73">
        <f t="shared" si="682"/>
        <v>1</v>
      </c>
      <c r="AK2932" s="73">
        <v>0.51307323962548435</v>
      </c>
      <c r="AL2932" s="95">
        <f t="shared" si="683"/>
        <v>1</v>
      </c>
      <c r="AM2932" s="107">
        <v>0</v>
      </c>
      <c r="AN2932" s="98">
        <f t="shared" si="684"/>
        <v>0</v>
      </c>
      <c r="AO2932" s="99" t="e">
        <f>SUMIF([1]Sheet1!$AB:$AB,E2932,[1]Sheet1!$AA:$AA)</f>
        <v>#VALUE!</v>
      </c>
      <c r="AP2932" s="100">
        <f t="shared" si="685"/>
        <v>1</v>
      </c>
      <c r="AQ2932" s="97">
        <f t="shared" si="686"/>
        <v>0</v>
      </c>
      <c r="AR2932" s="100">
        <f t="shared" si="687"/>
        <v>1.0000000136514113</v>
      </c>
      <c r="AS2932" s="101">
        <f t="shared" si="688"/>
        <v>-1.3651411334691943E-8</v>
      </c>
      <c r="AT2932" s="100">
        <v>0.14409654505182889</v>
      </c>
      <c r="AU2932" s="108">
        <f t="shared" si="689"/>
        <v>1</v>
      </c>
    </row>
    <row r="2933" spans="1:47" hidden="1">
      <c r="A2933" s="21">
        <v>44927</v>
      </c>
      <c r="B2933" s="23" t="s">
        <v>13</v>
      </c>
      <c r="C2933" s="23" t="s">
        <v>2644</v>
      </c>
      <c r="D2933" s="23" t="s">
        <v>2817</v>
      </c>
      <c r="E2933" s="23">
        <v>1002049858</v>
      </c>
      <c r="F2933" s="23" t="s">
        <v>15</v>
      </c>
      <c r="G2933" s="23">
        <v>1070941</v>
      </c>
      <c r="H2933" s="36" t="s">
        <v>784</v>
      </c>
      <c r="I2933" s="4" t="s">
        <v>3512</v>
      </c>
      <c r="J2933" s="4" t="s">
        <v>3512</v>
      </c>
      <c r="K2933" s="24">
        <v>47518</v>
      </c>
      <c r="L2933" s="24">
        <v>47518</v>
      </c>
      <c r="M2933" s="29">
        <v>1</v>
      </c>
      <c r="N2933" s="29">
        <v>1</v>
      </c>
      <c r="O2933" s="29">
        <v>0</v>
      </c>
      <c r="P2933" s="29">
        <v>47518</v>
      </c>
      <c r="Q2933" s="29">
        <v>0</v>
      </c>
      <c r="R2933" s="28">
        <v>3452638.7199999997</v>
      </c>
      <c r="S2933" s="28">
        <v>0</v>
      </c>
      <c r="T2933" s="28">
        <v>3452638.72</v>
      </c>
      <c r="U2933" s="28">
        <v>0</v>
      </c>
      <c r="V2933" s="29">
        <v>1</v>
      </c>
      <c r="W2933" s="29">
        <v>0</v>
      </c>
      <c r="X2933" s="32">
        <f t="shared" si="675"/>
        <v>1</v>
      </c>
      <c r="Y2933" s="33">
        <f t="shared" si="676"/>
        <v>47518</v>
      </c>
      <c r="Z2933" s="33">
        <f t="shared" si="677"/>
        <v>3452638.7199999997</v>
      </c>
      <c r="AA2933" s="33">
        <f t="shared" si="678"/>
        <v>3452638.72</v>
      </c>
      <c r="AB2933" s="5">
        <v>1</v>
      </c>
      <c r="AC2933" s="6">
        <v>3619017.17</v>
      </c>
      <c r="AD2933" s="32">
        <v>0</v>
      </c>
      <c r="AE2933" s="67">
        <f t="shared" si="679"/>
        <v>1</v>
      </c>
      <c r="AF2933" s="70">
        <f>IF(C2933=Sheet6!$E$3,Sheet6!$E$4,IF('January 2023'!C2933=Sheet6!$F$3,Sheet6!$F$4,IF('January 2023'!C2933=Sheet6!$G$3,Sheet6!$G$4,IF('January 2023'!C2933=Sheet6!$H$3,Sheet6!$H$4,IF('January 2023'!C2933=Sheet6!$I$3,Sheet6!$I$4,IF('January 2023'!C2933=Sheet6!$J$3,Sheet6!$J$4,IF('January 2023'!C2933=Sheet6!$K$3,Sheet6!$K$4,IF('January 2023'!C2933=Sheet6!$L$3,Sheet6!$L$4))))))))</f>
        <v>0.14409654505182889</v>
      </c>
      <c r="AG2933" s="74">
        <f t="shared" si="680"/>
        <v>1</v>
      </c>
      <c r="AH2933" s="71">
        <v>0.81910000000000005</v>
      </c>
      <c r="AI2933" s="72">
        <f t="shared" si="681"/>
        <v>1</v>
      </c>
      <c r="AJ2933" s="73">
        <f t="shared" si="682"/>
        <v>1</v>
      </c>
      <c r="AK2933" s="73">
        <v>0.51307323962548435</v>
      </c>
      <c r="AL2933" s="95">
        <f t="shared" si="683"/>
        <v>1</v>
      </c>
      <c r="AM2933" s="107">
        <v>0</v>
      </c>
      <c r="AN2933" s="98">
        <f t="shared" si="684"/>
        <v>0</v>
      </c>
      <c r="AO2933" s="99" t="e">
        <f>SUMIF([1]Sheet1!$AB:$AB,E2933,[1]Sheet1!$AA:$AA)</f>
        <v>#VALUE!</v>
      </c>
      <c r="AP2933" s="100">
        <f t="shared" si="685"/>
        <v>1</v>
      </c>
      <c r="AQ2933" s="97">
        <f t="shared" si="686"/>
        <v>0</v>
      </c>
      <c r="AR2933" s="100">
        <f t="shared" si="687"/>
        <v>1.0000000000000002</v>
      </c>
      <c r="AS2933" s="101">
        <f t="shared" si="688"/>
        <v>0</v>
      </c>
      <c r="AT2933" s="100">
        <v>0.14409654505182889</v>
      </c>
      <c r="AU2933" s="108">
        <f t="shared" si="689"/>
        <v>1</v>
      </c>
    </row>
    <row r="2934" spans="1:47" hidden="1">
      <c r="A2934" s="21">
        <v>44927</v>
      </c>
      <c r="B2934" s="23" t="s">
        <v>13</v>
      </c>
      <c r="C2934" s="23" t="s">
        <v>2644</v>
      </c>
      <c r="D2934" s="23" t="s">
        <v>2787</v>
      </c>
      <c r="E2934" s="23">
        <v>1002049837</v>
      </c>
      <c r="F2934" s="23" t="s">
        <v>15</v>
      </c>
      <c r="G2934" s="23">
        <v>1091868</v>
      </c>
      <c r="H2934" s="36" t="s">
        <v>784</v>
      </c>
      <c r="I2934" s="4" t="s">
        <v>3512</v>
      </c>
      <c r="J2934" s="4" t="s">
        <v>3512</v>
      </c>
      <c r="K2934" s="24">
        <v>47034</v>
      </c>
      <c r="L2934" s="24">
        <v>47034</v>
      </c>
      <c r="M2934" s="29">
        <v>1</v>
      </c>
      <c r="N2934" s="29">
        <v>1</v>
      </c>
      <c r="O2934" s="29">
        <v>0</v>
      </c>
      <c r="P2934" s="29">
        <v>47034</v>
      </c>
      <c r="Q2934" s="29">
        <v>0</v>
      </c>
      <c r="R2934" s="28">
        <v>3417471.47</v>
      </c>
      <c r="S2934" s="28">
        <v>0</v>
      </c>
      <c r="T2934" s="28">
        <v>3417471.47</v>
      </c>
      <c r="U2934" s="28">
        <v>0</v>
      </c>
      <c r="V2934" s="29">
        <v>1</v>
      </c>
      <c r="W2934" s="29">
        <v>0</v>
      </c>
      <c r="X2934" s="32">
        <f t="shared" si="675"/>
        <v>1</v>
      </c>
      <c r="Y2934" s="33">
        <f t="shared" si="676"/>
        <v>47034</v>
      </c>
      <c r="Z2934" s="33">
        <f t="shared" si="677"/>
        <v>3417471.47</v>
      </c>
      <c r="AA2934" s="33">
        <f t="shared" si="678"/>
        <v>3417471.47</v>
      </c>
      <c r="AB2934" s="5">
        <v>1</v>
      </c>
      <c r="AC2934" s="6">
        <v>3727901.34</v>
      </c>
      <c r="AD2934" s="32">
        <v>0</v>
      </c>
      <c r="AE2934" s="67">
        <f t="shared" si="679"/>
        <v>1</v>
      </c>
      <c r="AF2934" s="70">
        <f>IF(C2934=Sheet6!$E$3,Sheet6!$E$4,IF('January 2023'!C2934=Sheet6!$F$3,Sheet6!$F$4,IF('January 2023'!C2934=Sheet6!$G$3,Sheet6!$G$4,IF('January 2023'!C2934=Sheet6!$H$3,Sheet6!$H$4,IF('January 2023'!C2934=Sheet6!$I$3,Sheet6!$I$4,IF('January 2023'!C2934=Sheet6!$J$3,Sheet6!$J$4,IF('January 2023'!C2934=Sheet6!$K$3,Sheet6!$K$4,IF('January 2023'!C2934=Sheet6!$L$3,Sheet6!$L$4))))))))</f>
        <v>0.14409654505182889</v>
      </c>
      <c r="AG2934" s="74">
        <f t="shared" si="680"/>
        <v>1</v>
      </c>
      <c r="AH2934" s="71">
        <v>0.81910000000000005</v>
      </c>
      <c r="AI2934" s="72">
        <f t="shared" si="681"/>
        <v>1</v>
      </c>
      <c r="AJ2934" s="73">
        <f t="shared" si="682"/>
        <v>1</v>
      </c>
      <c r="AK2934" s="73">
        <v>0.51307323962548435</v>
      </c>
      <c r="AL2934" s="95">
        <f t="shared" si="683"/>
        <v>1</v>
      </c>
      <c r="AM2934" s="107">
        <v>0</v>
      </c>
      <c r="AN2934" s="98">
        <f t="shared" si="684"/>
        <v>0</v>
      </c>
      <c r="AO2934" s="99" t="e">
        <f>SUMIF([1]Sheet1!$AB:$AB,E2934,[1]Sheet1!$AA:$AA)</f>
        <v>#VALUE!</v>
      </c>
      <c r="AP2934" s="100">
        <f t="shared" si="685"/>
        <v>1</v>
      </c>
      <c r="AQ2934" s="97">
        <f t="shared" si="686"/>
        <v>0</v>
      </c>
      <c r="AR2934" s="100">
        <f t="shared" si="687"/>
        <v>1</v>
      </c>
      <c r="AS2934" s="101">
        <f t="shared" si="688"/>
        <v>0</v>
      </c>
      <c r="AT2934" s="100">
        <v>0.14409654505182889</v>
      </c>
      <c r="AU2934" s="108">
        <f t="shared" si="689"/>
        <v>1</v>
      </c>
    </row>
    <row r="2935" spans="1:47" hidden="1">
      <c r="A2935" s="21">
        <v>44927</v>
      </c>
      <c r="B2935" s="23" t="s">
        <v>13</v>
      </c>
      <c r="C2935" s="23" t="s">
        <v>2644</v>
      </c>
      <c r="D2935" s="23" t="s">
        <v>2808</v>
      </c>
      <c r="E2935" s="23">
        <v>1003057224</v>
      </c>
      <c r="F2935" s="23" t="s">
        <v>15</v>
      </c>
      <c r="G2935" s="23">
        <v>1091868</v>
      </c>
      <c r="H2935" s="36" t="s">
        <v>784</v>
      </c>
      <c r="I2935" s="4" t="s">
        <v>3512</v>
      </c>
      <c r="J2935" s="4" t="s">
        <v>3512</v>
      </c>
      <c r="K2935" s="24">
        <v>47000</v>
      </c>
      <c r="L2935" s="24">
        <v>47000</v>
      </c>
      <c r="M2935" s="29">
        <v>1</v>
      </c>
      <c r="N2935" s="29">
        <v>1</v>
      </c>
      <c r="O2935" s="29">
        <v>0</v>
      </c>
      <c r="P2935" s="29">
        <v>46998</v>
      </c>
      <c r="Q2935" s="29">
        <v>0</v>
      </c>
      <c r="R2935" s="28">
        <v>3414855.73</v>
      </c>
      <c r="S2935" s="28">
        <v>0</v>
      </c>
      <c r="T2935" s="28">
        <v>3414000</v>
      </c>
      <c r="U2935" s="28">
        <v>0</v>
      </c>
      <c r="V2935" s="29">
        <v>1</v>
      </c>
      <c r="W2935" s="29">
        <v>0</v>
      </c>
      <c r="X2935" s="32">
        <f t="shared" si="675"/>
        <v>1</v>
      </c>
      <c r="Y2935" s="33">
        <f t="shared" si="676"/>
        <v>46998</v>
      </c>
      <c r="Z2935" s="33">
        <f t="shared" si="677"/>
        <v>3414855.73</v>
      </c>
      <c r="AA2935" s="33">
        <f t="shared" si="678"/>
        <v>3414000</v>
      </c>
      <c r="AB2935" s="5">
        <v>1</v>
      </c>
      <c r="AC2935" s="6">
        <v>3777283.66</v>
      </c>
      <c r="AD2935" s="32">
        <v>0</v>
      </c>
      <c r="AE2935" s="67">
        <f t="shared" si="679"/>
        <v>1</v>
      </c>
      <c r="AF2935" s="70">
        <f>IF(C2935=Sheet6!$E$3,Sheet6!$E$4,IF('January 2023'!C2935=Sheet6!$F$3,Sheet6!$F$4,IF('January 2023'!C2935=Sheet6!$G$3,Sheet6!$G$4,IF('January 2023'!C2935=Sheet6!$H$3,Sheet6!$H$4,IF('January 2023'!C2935=Sheet6!$I$3,Sheet6!$I$4,IF('January 2023'!C2935=Sheet6!$J$3,Sheet6!$J$4,IF('January 2023'!C2935=Sheet6!$K$3,Sheet6!$K$4,IF('January 2023'!C2935=Sheet6!$L$3,Sheet6!$L$4))))))))</f>
        <v>0.14409654505182889</v>
      </c>
      <c r="AG2935" s="74">
        <f t="shared" si="680"/>
        <v>0.99995744680851062</v>
      </c>
      <c r="AH2935" s="71">
        <v>0.81910000000000005</v>
      </c>
      <c r="AI2935" s="72">
        <f t="shared" si="681"/>
        <v>1</v>
      </c>
      <c r="AJ2935" s="73">
        <f t="shared" si="682"/>
        <v>1</v>
      </c>
      <c r="AK2935" s="73">
        <v>0.51307323962548435</v>
      </c>
      <c r="AL2935" s="95">
        <f t="shared" si="683"/>
        <v>1</v>
      </c>
      <c r="AM2935" s="107">
        <v>0</v>
      </c>
      <c r="AN2935" s="98">
        <f t="shared" si="684"/>
        <v>0</v>
      </c>
      <c r="AO2935" s="99" t="e">
        <f>SUMIF([1]Sheet1!$AB:$AB,E2935,[1]Sheet1!$AA:$AA)</f>
        <v>#VALUE!</v>
      </c>
      <c r="AP2935" s="100">
        <f t="shared" si="685"/>
        <v>1</v>
      </c>
      <c r="AQ2935" s="97">
        <f t="shared" si="686"/>
        <v>0</v>
      </c>
      <c r="AR2935" s="100">
        <f t="shared" si="687"/>
        <v>0.99974940961854342</v>
      </c>
      <c r="AS2935" s="101">
        <f t="shared" si="688"/>
        <v>2.9313290952548421E-4</v>
      </c>
      <c r="AT2935" s="100">
        <v>0.14409654505182889</v>
      </c>
      <c r="AU2935" s="108">
        <f t="shared" si="689"/>
        <v>1</v>
      </c>
    </row>
    <row r="2936" spans="1:47" hidden="1">
      <c r="A2936" s="21">
        <v>44927</v>
      </c>
      <c r="B2936" s="22" t="s">
        <v>13</v>
      </c>
      <c r="C2936" s="22" t="s">
        <v>2644</v>
      </c>
      <c r="D2936" s="22" t="s">
        <v>2793</v>
      </c>
      <c r="E2936" s="22">
        <v>1002049709</v>
      </c>
      <c r="F2936" s="23" t="s">
        <v>15</v>
      </c>
      <c r="G2936" s="22">
        <v>1070562</v>
      </c>
      <c r="H2936" s="36" t="s">
        <v>784</v>
      </c>
      <c r="I2936" s="4" t="s">
        <v>3512</v>
      </c>
      <c r="J2936" s="4" t="s">
        <v>3512</v>
      </c>
      <c r="K2936" s="24">
        <v>46952</v>
      </c>
      <c r="L2936" s="25">
        <v>46952</v>
      </c>
      <c r="M2936" s="26">
        <v>1</v>
      </c>
      <c r="N2936" s="26">
        <v>1</v>
      </c>
      <c r="O2936" s="26">
        <v>0</v>
      </c>
      <c r="P2936" s="26">
        <v>46952</v>
      </c>
      <c r="Q2936" s="26">
        <v>0</v>
      </c>
      <c r="R2936" s="27">
        <v>3411513.39</v>
      </c>
      <c r="S2936" s="27">
        <v>0</v>
      </c>
      <c r="T2936" s="28">
        <v>3411490.25</v>
      </c>
      <c r="U2936" s="27">
        <v>0</v>
      </c>
      <c r="V2936" s="29">
        <v>1</v>
      </c>
      <c r="W2936" s="26">
        <v>0</v>
      </c>
      <c r="X2936" s="30">
        <f t="shared" si="675"/>
        <v>1</v>
      </c>
      <c r="Y2936" s="31">
        <f t="shared" si="676"/>
        <v>46952</v>
      </c>
      <c r="Z2936" s="31">
        <f t="shared" si="677"/>
        <v>3411513.39</v>
      </c>
      <c r="AA2936" s="31">
        <f t="shared" si="678"/>
        <v>3411490.25</v>
      </c>
      <c r="AB2936" s="5">
        <v>1</v>
      </c>
      <c r="AC2936" s="6">
        <v>3272051.03</v>
      </c>
      <c r="AD2936" s="30">
        <v>0</v>
      </c>
      <c r="AE2936" s="67">
        <f t="shared" si="679"/>
        <v>1</v>
      </c>
      <c r="AF2936" s="70">
        <f>IF(C2936=Sheet6!$E$3,Sheet6!$E$4,IF('January 2023'!C2936=Sheet6!$F$3,Sheet6!$F$4,IF('January 2023'!C2936=Sheet6!$G$3,Sheet6!$G$4,IF('January 2023'!C2936=Sheet6!$H$3,Sheet6!$H$4,IF('January 2023'!C2936=Sheet6!$I$3,Sheet6!$I$4,IF('January 2023'!C2936=Sheet6!$J$3,Sheet6!$J$4,IF('January 2023'!C2936=Sheet6!$K$3,Sheet6!$K$4,IF('January 2023'!C2936=Sheet6!$L$3,Sheet6!$L$4))))))))</f>
        <v>0.14409654505182889</v>
      </c>
      <c r="AG2936" s="74">
        <f t="shared" si="680"/>
        <v>1</v>
      </c>
      <c r="AH2936" s="71">
        <v>0.81910000000000005</v>
      </c>
      <c r="AI2936" s="72">
        <f t="shared" si="681"/>
        <v>1</v>
      </c>
      <c r="AJ2936" s="73">
        <f t="shared" si="682"/>
        <v>1</v>
      </c>
      <c r="AK2936" s="73">
        <v>0.51307323962548435</v>
      </c>
      <c r="AL2936" s="95">
        <f t="shared" si="683"/>
        <v>1</v>
      </c>
      <c r="AM2936" s="107">
        <v>0</v>
      </c>
      <c r="AN2936" s="98">
        <f t="shared" si="684"/>
        <v>0</v>
      </c>
      <c r="AO2936" s="99" t="e">
        <f>SUMIF([1]Sheet1!$AB:$AB,E2936,[1]Sheet1!$AA:$AA)</f>
        <v>#VALUE!</v>
      </c>
      <c r="AP2936" s="100">
        <f t="shared" si="685"/>
        <v>1</v>
      </c>
      <c r="AQ2936" s="97">
        <f t="shared" si="686"/>
        <v>0</v>
      </c>
      <c r="AR2936" s="100">
        <f t="shared" si="687"/>
        <v>0.99999321708656697</v>
      </c>
      <c r="AS2936" s="101">
        <f t="shared" si="688"/>
        <v>6.7829134330343877E-6</v>
      </c>
      <c r="AT2936" s="100">
        <v>0.14409654505182889</v>
      </c>
      <c r="AU2936" s="108">
        <f t="shared" si="689"/>
        <v>1</v>
      </c>
    </row>
    <row r="2937" spans="1:47" hidden="1">
      <c r="A2937" s="21">
        <v>44927</v>
      </c>
      <c r="B2937" s="23" t="s">
        <v>13</v>
      </c>
      <c r="C2937" s="23" t="s">
        <v>2644</v>
      </c>
      <c r="D2937" s="23" t="s">
        <v>2846</v>
      </c>
      <c r="E2937" s="23">
        <v>1002049714</v>
      </c>
      <c r="F2937" s="23" t="s">
        <v>15</v>
      </c>
      <c r="G2937" s="23">
        <v>1070562</v>
      </c>
      <c r="H2937" s="36" t="s">
        <v>784</v>
      </c>
      <c r="I2937" s="4" t="s">
        <v>3512</v>
      </c>
      <c r="J2937" s="4" t="s">
        <v>3512</v>
      </c>
      <c r="K2937" s="24">
        <v>44899</v>
      </c>
      <c r="L2937" s="24">
        <v>44899</v>
      </c>
      <c r="M2937" s="29">
        <v>1</v>
      </c>
      <c r="N2937" s="29">
        <v>1</v>
      </c>
      <c r="O2937" s="29">
        <v>0</v>
      </c>
      <c r="P2937" s="29">
        <v>44899</v>
      </c>
      <c r="Q2937" s="29">
        <v>0</v>
      </c>
      <c r="R2937" s="28">
        <v>3262343.2399999998</v>
      </c>
      <c r="S2937" s="28">
        <v>0</v>
      </c>
      <c r="T2937" s="28">
        <v>2700000</v>
      </c>
      <c r="U2937" s="28">
        <v>0</v>
      </c>
      <c r="V2937" s="29">
        <v>1</v>
      </c>
      <c r="W2937" s="29">
        <v>0</v>
      </c>
      <c r="X2937" s="32">
        <f t="shared" si="675"/>
        <v>1</v>
      </c>
      <c r="Y2937" s="33">
        <f t="shared" si="676"/>
        <v>44899</v>
      </c>
      <c r="Z2937" s="33">
        <f t="shared" si="677"/>
        <v>3262343.2399999998</v>
      </c>
      <c r="AA2937" s="33">
        <f t="shared" si="678"/>
        <v>2700000</v>
      </c>
      <c r="AB2937" s="5">
        <v>1</v>
      </c>
      <c r="AC2937" s="6">
        <v>8501796.6400000006</v>
      </c>
      <c r="AD2937" s="32">
        <v>0</v>
      </c>
      <c r="AE2937" s="67">
        <f t="shared" si="679"/>
        <v>1</v>
      </c>
      <c r="AF2937" s="70">
        <f>IF(C2937=Sheet6!$E$3,Sheet6!$E$4,IF('January 2023'!C2937=Sheet6!$F$3,Sheet6!$F$4,IF('January 2023'!C2937=Sheet6!$G$3,Sheet6!$G$4,IF('January 2023'!C2937=Sheet6!$H$3,Sheet6!$H$4,IF('January 2023'!C2937=Sheet6!$I$3,Sheet6!$I$4,IF('January 2023'!C2937=Sheet6!$J$3,Sheet6!$J$4,IF('January 2023'!C2937=Sheet6!$K$3,Sheet6!$K$4,IF('January 2023'!C2937=Sheet6!$L$3,Sheet6!$L$4))))))))</f>
        <v>0.14409654505182889</v>
      </c>
      <c r="AG2937" s="74">
        <f t="shared" si="680"/>
        <v>1</v>
      </c>
      <c r="AH2937" s="71">
        <v>0.81910000000000005</v>
      </c>
      <c r="AI2937" s="72">
        <f t="shared" si="681"/>
        <v>1</v>
      </c>
      <c r="AJ2937" s="73">
        <f t="shared" si="682"/>
        <v>1</v>
      </c>
      <c r="AK2937" s="73">
        <v>0.51307323962548435</v>
      </c>
      <c r="AL2937" s="95">
        <f t="shared" si="683"/>
        <v>1</v>
      </c>
      <c r="AM2937" s="107">
        <v>0</v>
      </c>
      <c r="AN2937" s="98">
        <f t="shared" si="684"/>
        <v>0</v>
      </c>
      <c r="AO2937" s="99" t="e">
        <f>SUMIF([1]Sheet1!$AB:$AB,E2937,[1]Sheet1!$AA:$AA)</f>
        <v>#VALUE!</v>
      </c>
      <c r="AP2937" s="100">
        <f t="shared" si="685"/>
        <v>1</v>
      </c>
      <c r="AQ2937" s="97">
        <f t="shared" si="686"/>
        <v>0</v>
      </c>
      <c r="AR2937" s="100">
        <f t="shared" si="687"/>
        <v>0.82762597353183476</v>
      </c>
      <c r="AS2937" s="101">
        <f t="shared" si="688"/>
        <v>0.17237402646816524</v>
      </c>
      <c r="AT2937" s="100">
        <v>0.14409654505182889</v>
      </c>
      <c r="AU2937" s="108">
        <f t="shared" si="689"/>
        <v>0</v>
      </c>
    </row>
    <row r="2938" spans="1:47" hidden="1">
      <c r="A2938" s="21">
        <v>44927</v>
      </c>
      <c r="B2938" s="22" t="s">
        <v>13</v>
      </c>
      <c r="C2938" s="22" t="s">
        <v>2644</v>
      </c>
      <c r="D2938" s="22" t="s">
        <v>2826</v>
      </c>
      <c r="E2938" s="22">
        <v>1002049720</v>
      </c>
      <c r="F2938" s="23" t="s">
        <v>15</v>
      </c>
      <c r="G2938" s="22">
        <v>1091864</v>
      </c>
      <c r="H2938" s="36" t="s">
        <v>784</v>
      </c>
      <c r="I2938" s="4" t="s">
        <v>3512</v>
      </c>
      <c r="J2938" s="4" t="s">
        <v>3512</v>
      </c>
      <c r="K2938" s="24">
        <v>43682</v>
      </c>
      <c r="L2938" s="25">
        <v>43682</v>
      </c>
      <c r="M2938" s="26">
        <v>1</v>
      </c>
      <c r="N2938" s="26">
        <v>1</v>
      </c>
      <c r="O2938" s="26">
        <v>0</v>
      </c>
      <c r="P2938" s="26">
        <v>43682</v>
      </c>
      <c r="Q2938" s="26">
        <v>0</v>
      </c>
      <c r="R2938" s="27">
        <v>3173916.5100000002</v>
      </c>
      <c r="S2938" s="27">
        <v>0</v>
      </c>
      <c r="T2938" s="28">
        <v>3173916.51</v>
      </c>
      <c r="U2938" s="27">
        <v>0</v>
      </c>
      <c r="V2938" s="29">
        <v>1</v>
      </c>
      <c r="W2938" s="26">
        <v>0</v>
      </c>
      <c r="X2938" s="30">
        <f t="shared" si="675"/>
        <v>1</v>
      </c>
      <c r="Y2938" s="31">
        <f t="shared" si="676"/>
        <v>43682</v>
      </c>
      <c r="Z2938" s="31">
        <f t="shared" si="677"/>
        <v>3173916.5100000002</v>
      </c>
      <c r="AA2938" s="31">
        <f t="shared" si="678"/>
        <v>3173916.51</v>
      </c>
      <c r="AB2938" s="5">
        <v>1</v>
      </c>
      <c r="AC2938" s="6">
        <v>3425298.3</v>
      </c>
      <c r="AD2938" s="30">
        <v>0</v>
      </c>
      <c r="AE2938" s="67">
        <f t="shared" si="679"/>
        <v>1</v>
      </c>
      <c r="AF2938" s="70">
        <f>IF(C2938=Sheet6!$E$3,Sheet6!$E$4,IF('January 2023'!C2938=Sheet6!$F$3,Sheet6!$F$4,IF('January 2023'!C2938=Sheet6!$G$3,Sheet6!$G$4,IF('January 2023'!C2938=Sheet6!$H$3,Sheet6!$H$4,IF('January 2023'!C2938=Sheet6!$I$3,Sheet6!$I$4,IF('January 2023'!C2938=Sheet6!$J$3,Sheet6!$J$4,IF('January 2023'!C2938=Sheet6!$K$3,Sheet6!$K$4,IF('January 2023'!C2938=Sheet6!$L$3,Sheet6!$L$4))))))))</f>
        <v>0.14409654505182889</v>
      </c>
      <c r="AG2938" s="74">
        <f t="shared" si="680"/>
        <v>1</v>
      </c>
      <c r="AH2938" s="71">
        <v>0.81910000000000005</v>
      </c>
      <c r="AI2938" s="72">
        <f t="shared" si="681"/>
        <v>1</v>
      </c>
      <c r="AJ2938" s="73">
        <f t="shared" si="682"/>
        <v>1</v>
      </c>
      <c r="AK2938" s="73">
        <v>0.51307323962548435</v>
      </c>
      <c r="AL2938" s="95">
        <f t="shared" si="683"/>
        <v>1</v>
      </c>
      <c r="AM2938" s="107">
        <v>0</v>
      </c>
      <c r="AN2938" s="98">
        <f t="shared" si="684"/>
        <v>0</v>
      </c>
      <c r="AO2938" s="99" t="e">
        <f>SUMIF([1]Sheet1!$AB:$AB,E2938,[1]Sheet1!$AA:$AA)</f>
        <v>#VALUE!</v>
      </c>
      <c r="AP2938" s="100">
        <f t="shared" si="685"/>
        <v>1</v>
      </c>
      <c r="AQ2938" s="97">
        <f t="shared" si="686"/>
        <v>0</v>
      </c>
      <c r="AR2938" s="100">
        <f t="shared" si="687"/>
        <v>0.99999999999999989</v>
      </c>
      <c r="AS2938" s="101">
        <f t="shared" si="688"/>
        <v>0</v>
      </c>
      <c r="AT2938" s="100">
        <v>0.14409654505182889</v>
      </c>
      <c r="AU2938" s="108">
        <f t="shared" si="689"/>
        <v>1</v>
      </c>
    </row>
    <row r="2939" spans="1:47" hidden="1">
      <c r="A2939" s="21">
        <v>44927</v>
      </c>
      <c r="B2939" s="22" t="s">
        <v>13</v>
      </c>
      <c r="C2939" s="22" t="s">
        <v>2644</v>
      </c>
      <c r="D2939" s="22" t="s">
        <v>2779</v>
      </c>
      <c r="E2939" s="22">
        <v>1002049660</v>
      </c>
      <c r="F2939" s="23" t="s">
        <v>15</v>
      </c>
      <c r="G2939" s="22">
        <v>1070937</v>
      </c>
      <c r="H2939" s="36" t="s">
        <v>784</v>
      </c>
      <c r="I2939" s="4" t="s">
        <v>3512</v>
      </c>
      <c r="J2939" s="4" t="s">
        <v>3512</v>
      </c>
      <c r="K2939" s="24">
        <v>43566</v>
      </c>
      <c r="L2939" s="25">
        <v>43566</v>
      </c>
      <c r="M2939" s="26">
        <v>1</v>
      </c>
      <c r="N2939" s="26">
        <v>1</v>
      </c>
      <c r="O2939" s="26">
        <v>0</v>
      </c>
      <c r="P2939" s="26">
        <v>43566</v>
      </c>
      <c r="Q2939" s="26">
        <v>0</v>
      </c>
      <c r="R2939" s="27">
        <v>3165487.9899999998</v>
      </c>
      <c r="S2939" s="27">
        <v>0</v>
      </c>
      <c r="T2939" s="28">
        <v>3165588</v>
      </c>
      <c r="U2939" s="27">
        <v>0</v>
      </c>
      <c r="V2939" s="29">
        <v>1</v>
      </c>
      <c r="W2939" s="26">
        <v>0</v>
      </c>
      <c r="X2939" s="30">
        <f t="shared" si="675"/>
        <v>1</v>
      </c>
      <c r="Y2939" s="31">
        <f t="shared" si="676"/>
        <v>43566</v>
      </c>
      <c r="Z2939" s="31">
        <f t="shared" si="677"/>
        <v>3165487.9899999998</v>
      </c>
      <c r="AA2939" s="31">
        <f t="shared" si="678"/>
        <v>3165588</v>
      </c>
      <c r="AB2939" s="5">
        <v>1</v>
      </c>
      <c r="AC2939" s="6">
        <v>4007988.6</v>
      </c>
      <c r="AD2939" s="30">
        <v>0</v>
      </c>
      <c r="AE2939" s="67">
        <f t="shared" si="679"/>
        <v>1</v>
      </c>
      <c r="AF2939" s="70">
        <f>IF(C2939=Sheet6!$E$3,Sheet6!$E$4,IF('January 2023'!C2939=Sheet6!$F$3,Sheet6!$F$4,IF('January 2023'!C2939=Sheet6!$G$3,Sheet6!$G$4,IF('January 2023'!C2939=Sheet6!$H$3,Sheet6!$H$4,IF('January 2023'!C2939=Sheet6!$I$3,Sheet6!$I$4,IF('January 2023'!C2939=Sheet6!$J$3,Sheet6!$J$4,IF('January 2023'!C2939=Sheet6!$K$3,Sheet6!$K$4,IF('January 2023'!C2939=Sheet6!$L$3,Sheet6!$L$4))))))))</f>
        <v>0.14409654505182889</v>
      </c>
      <c r="AG2939" s="74">
        <f t="shared" si="680"/>
        <v>1</v>
      </c>
      <c r="AH2939" s="71">
        <v>0.81910000000000005</v>
      </c>
      <c r="AI2939" s="72">
        <f t="shared" si="681"/>
        <v>1</v>
      </c>
      <c r="AJ2939" s="73">
        <f t="shared" si="682"/>
        <v>1</v>
      </c>
      <c r="AK2939" s="73">
        <v>0.51307323962548435</v>
      </c>
      <c r="AL2939" s="95">
        <f t="shared" si="683"/>
        <v>1</v>
      </c>
      <c r="AM2939" s="107">
        <v>0</v>
      </c>
      <c r="AN2939" s="98">
        <f t="shared" si="684"/>
        <v>0</v>
      </c>
      <c r="AO2939" s="99" t="e">
        <f>SUMIF([1]Sheet1!$AB:$AB,E2939,[1]Sheet1!$AA:$AA)</f>
        <v>#VALUE!</v>
      </c>
      <c r="AP2939" s="100">
        <f t="shared" si="685"/>
        <v>1</v>
      </c>
      <c r="AQ2939" s="97">
        <f t="shared" si="686"/>
        <v>0</v>
      </c>
      <c r="AR2939" s="100">
        <f t="shared" si="687"/>
        <v>1.000031593864932</v>
      </c>
      <c r="AS2939" s="101">
        <f t="shared" si="688"/>
        <v>-3.1593864932011329E-5</v>
      </c>
      <c r="AT2939" s="100">
        <v>0.14409654505182889</v>
      </c>
      <c r="AU2939" s="108">
        <f t="shared" si="689"/>
        <v>1</v>
      </c>
    </row>
    <row r="2940" spans="1:47" hidden="1">
      <c r="A2940" s="21">
        <v>44927</v>
      </c>
      <c r="B2940" s="23" t="s">
        <v>13</v>
      </c>
      <c r="C2940" s="23" t="s">
        <v>2644</v>
      </c>
      <c r="D2940" s="23" t="s">
        <v>2824</v>
      </c>
      <c r="E2940" s="23">
        <v>1002049698</v>
      </c>
      <c r="F2940" s="23" t="s">
        <v>15</v>
      </c>
      <c r="G2940" s="23">
        <v>1070562</v>
      </c>
      <c r="H2940" s="36" t="s">
        <v>784</v>
      </c>
      <c r="I2940" s="4" t="s">
        <v>3512</v>
      </c>
      <c r="J2940" s="4" t="s">
        <v>3512</v>
      </c>
      <c r="K2940" s="24">
        <v>43452</v>
      </c>
      <c r="L2940" s="24">
        <v>43452</v>
      </c>
      <c r="M2940" s="29">
        <v>1</v>
      </c>
      <c r="N2940" s="29">
        <v>1</v>
      </c>
      <c r="O2940" s="29">
        <v>0</v>
      </c>
      <c r="P2940" s="29">
        <v>43452</v>
      </c>
      <c r="Q2940" s="29">
        <v>0</v>
      </c>
      <c r="R2940" s="28">
        <v>3157204.8000000003</v>
      </c>
      <c r="S2940" s="28">
        <v>0</v>
      </c>
      <c r="T2940" s="28">
        <v>3157000</v>
      </c>
      <c r="U2940" s="28">
        <v>0</v>
      </c>
      <c r="V2940" s="29">
        <v>1</v>
      </c>
      <c r="W2940" s="29">
        <v>0</v>
      </c>
      <c r="X2940" s="32">
        <f t="shared" si="675"/>
        <v>1</v>
      </c>
      <c r="Y2940" s="33">
        <f t="shared" si="676"/>
        <v>43452</v>
      </c>
      <c r="Z2940" s="33">
        <f t="shared" si="677"/>
        <v>3157204.8000000003</v>
      </c>
      <c r="AA2940" s="33">
        <f t="shared" si="678"/>
        <v>3157000</v>
      </c>
      <c r="AB2940" s="5">
        <v>1</v>
      </c>
      <c r="AC2940" s="6">
        <v>3181354.77</v>
      </c>
      <c r="AD2940" s="32">
        <v>0</v>
      </c>
      <c r="AE2940" s="67">
        <f t="shared" si="679"/>
        <v>1</v>
      </c>
      <c r="AF2940" s="70">
        <f>IF(C2940=Sheet6!$E$3,Sheet6!$E$4,IF('January 2023'!C2940=Sheet6!$F$3,Sheet6!$F$4,IF('January 2023'!C2940=Sheet6!$G$3,Sheet6!$G$4,IF('January 2023'!C2940=Sheet6!$H$3,Sheet6!$H$4,IF('January 2023'!C2940=Sheet6!$I$3,Sheet6!$I$4,IF('January 2023'!C2940=Sheet6!$J$3,Sheet6!$J$4,IF('January 2023'!C2940=Sheet6!$K$3,Sheet6!$K$4,IF('January 2023'!C2940=Sheet6!$L$3,Sheet6!$L$4))))))))</f>
        <v>0.14409654505182889</v>
      </c>
      <c r="AG2940" s="74">
        <f t="shared" si="680"/>
        <v>1</v>
      </c>
      <c r="AH2940" s="71">
        <v>0.81910000000000005</v>
      </c>
      <c r="AI2940" s="72">
        <f t="shared" si="681"/>
        <v>1</v>
      </c>
      <c r="AJ2940" s="73">
        <f t="shared" si="682"/>
        <v>1</v>
      </c>
      <c r="AK2940" s="73">
        <v>0.51307323962548435</v>
      </c>
      <c r="AL2940" s="95">
        <f t="shared" si="683"/>
        <v>1</v>
      </c>
      <c r="AM2940" s="107">
        <v>0</v>
      </c>
      <c r="AN2940" s="98">
        <f t="shared" si="684"/>
        <v>0</v>
      </c>
      <c r="AO2940" s="99" t="e">
        <f>SUMIF([1]Sheet1!$AB:$AB,E2940,[1]Sheet1!$AA:$AA)</f>
        <v>#VALUE!</v>
      </c>
      <c r="AP2940" s="100">
        <f t="shared" si="685"/>
        <v>1</v>
      </c>
      <c r="AQ2940" s="97">
        <f t="shared" si="686"/>
        <v>0</v>
      </c>
      <c r="AR2940" s="100">
        <f t="shared" si="687"/>
        <v>0.9999351324944139</v>
      </c>
      <c r="AS2940" s="101">
        <f t="shared" si="688"/>
        <v>6.4867505586096996E-5</v>
      </c>
      <c r="AT2940" s="100">
        <v>0.14409654505182889</v>
      </c>
      <c r="AU2940" s="108">
        <f t="shared" si="689"/>
        <v>1</v>
      </c>
    </row>
    <row r="2941" spans="1:47" hidden="1">
      <c r="A2941" s="21">
        <v>44927</v>
      </c>
      <c r="B2941" s="23" t="s">
        <v>13</v>
      </c>
      <c r="C2941" s="23" t="s">
        <v>2644</v>
      </c>
      <c r="D2941" s="23" t="s">
        <v>2834</v>
      </c>
      <c r="E2941" s="23">
        <v>1002049721</v>
      </c>
      <c r="F2941" s="23" t="s">
        <v>15</v>
      </c>
      <c r="G2941" s="23">
        <v>1070562</v>
      </c>
      <c r="H2941" s="36" t="s">
        <v>784</v>
      </c>
      <c r="I2941" s="4" t="s">
        <v>3512</v>
      </c>
      <c r="J2941" s="4" t="s">
        <v>3512</v>
      </c>
      <c r="K2941" s="24">
        <v>43398</v>
      </c>
      <c r="L2941" s="24">
        <v>43398</v>
      </c>
      <c r="M2941" s="29">
        <v>1</v>
      </c>
      <c r="N2941" s="29">
        <v>1</v>
      </c>
      <c r="O2941" s="29">
        <v>0</v>
      </c>
      <c r="P2941" s="29">
        <v>43398</v>
      </c>
      <c r="Q2941" s="29">
        <v>0</v>
      </c>
      <c r="R2941" s="28">
        <v>3153281.1799999997</v>
      </c>
      <c r="S2941" s="28">
        <v>0</v>
      </c>
      <c r="T2941" s="28">
        <v>3153281.18</v>
      </c>
      <c r="U2941" s="28">
        <v>0</v>
      </c>
      <c r="V2941" s="29">
        <v>1</v>
      </c>
      <c r="W2941" s="29">
        <v>0</v>
      </c>
      <c r="X2941" s="32">
        <f t="shared" si="675"/>
        <v>1</v>
      </c>
      <c r="Y2941" s="33">
        <f t="shared" si="676"/>
        <v>43398</v>
      </c>
      <c r="Z2941" s="33">
        <f t="shared" si="677"/>
        <v>3153281.1799999997</v>
      </c>
      <c r="AA2941" s="33">
        <f t="shared" si="678"/>
        <v>3153281.18</v>
      </c>
      <c r="AB2941" s="5">
        <v>1</v>
      </c>
      <c r="AC2941" s="6">
        <v>2698210.44</v>
      </c>
      <c r="AD2941" s="32">
        <v>0</v>
      </c>
      <c r="AE2941" s="67">
        <f t="shared" si="679"/>
        <v>1</v>
      </c>
      <c r="AF2941" s="70">
        <f>IF(C2941=Sheet6!$E$3,Sheet6!$E$4,IF('January 2023'!C2941=Sheet6!$F$3,Sheet6!$F$4,IF('January 2023'!C2941=Sheet6!$G$3,Sheet6!$G$4,IF('January 2023'!C2941=Sheet6!$H$3,Sheet6!$H$4,IF('January 2023'!C2941=Sheet6!$I$3,Sheet6!$I$4,IF('January 2023'!C2941=Sheet6!$J$3,Sheet6!$J$4,IF('January 2023'!C2941=Sheet6!$K$3,Sheet6!$K$4,IF('January 2023'!C2941=Sheet6!$L$3,Sheet6!$L$4))))))))</f>
        <v>0.14409654505182889</v>
      </c>
      <c r="AG2941" s="74">
        <f t="shared" si="680"/>
        <v>1</v>
      </c>
      <c r="AH2941" s="71">
        <v>0.81910000000000005</v>
      </c>
      <c r="AI2941" s="72">
        <f t="shared" si="681"/>
        <v>1</v>
      </c>
      <c r="AJ2941" s="73">
        <f t="shared" si="682"/>
        <v>1</v>
      </c>
      <c r="AK2941" s="73">
        <v>0.51307323962548435</v>
      </c>
      <c r="AL2941" s="95">
        <f t="shared" si="683"/>
        <v>1</v>
      </c>
      <c r="AM2941" s="107">
        <v>0</v>
      </c>
      <c r="AN2941" s="98">
        <f t="shared" si="684"/>
        <v>0</v>
      </c>
      <c r="AO2941" s="99" t="e">
        <f>SUMIF([1]Sheet1!$AB:$AB,E2941,[1]Sheet1!$AA:$AA)</f>
        <v>#VALUE!</v>
      </c>
      <c r="AP2941" s="100">
        <f t="shared" si="685"/>
        <v>1</v>
      </c>
      <c r="AQ2941" s="97">
        <f t="shared" si="686"/>
        <v>0</v>
      </c>
      <c r="AR2941" s="100">
        <f t="shared" si="687"/>
        <v>1.0000000000000002</v>
      </c>
      <c r="AS2941" s="101">
        <f t="shared" si="688"/>
        <v>0</v>
      </c>
      <c r="AT2941" s="100">
        <v>0.14409654505182889</v>
      </c>
      <c r="AU2941" s="108">
        <f t="shared" si="689"/>
        <v>1</v>
      </c>
    </row>
    <row r="2942" spans="1:47" hidden="1">
      <c r="A2942" s="21">
        <v>44927</v>
      </c>
      <c r="B2942" s="22" t="s">
        <v>13</v>
      </c>
      <c r="C2942" s="22" t="s">
        <v>2644</v>
      </c>
      <c r="D2942" s="22" t="s">
        <v>2829</v>
      </c>
      <c r="E2942" s="22">
        <v>1002049728</v>
      </c>
      <c r="F2942" s="23" t="s">
        <v>15</v>
      </c>
      <c r="G2942" s="22">
        <v>1091868</v>
      </c>
      <c r="H2942" s="36" t="s">
        <v>784</v>
      </c>
      <c r="I2942" s="4" t="s">
        <v>3512</v>
      </c>
      <c r="J2942" s="4" t="s">
        <v>3512</v>
      </c>
      <c r="K2942" s="24">
        <v>43143</v>
      </c>
      <c r="L2942" s="25">
        <v>43143</v>
      </c>
      <c r="M2942" s="26">
        <v>1</v>
      </c>
      <c r="N2942" s="26">
        <v>0</v>
      </c>
      <c r="O2942" s="26">
        <v>0</v>
      </c>
      <c r="P2942" s="26">
        <v>43143</v>
      </c>
      <c r="Q2942" s="26">
        <v>0</v>
      </c>
      <c r="R2942" s="27">
        <v>3134752.98</v>
      </c>
      <c r="S2942" s="27">
        <v>0</v>
      </c>
      <c r="T2942" s="28">
        <v>3134752.98</v>
      </c>
      <c r="U2942" s="27">
        <v>0</v>
      </c>
      <c r="V2942" s="29">
        <v>1</v>
      </c>
      <c r="W2942" s="26">
        <v>0</v>
      </c>
      <c r="X2942" s="30">
        <f t="shared" si="675"/>
        <v>1</v>
      </c>
      <c r="Y2942" s="31">
        <f t="shared" si="676"/>
        <v>43143</v>
      </c>
      <c r="Z2942" s="31">
        <f t="shared" si="677"/>
        <v>3134752.98</v>
      </c>
      <c r="AA2942" s="31">
        <f t="shared" si="678"/>
        <v>3134752.98</v>
      </c>
      <c r="AB2942" s="5">
        <v>1</v>
      </c>
      <c r="AC2942" s="6">
        <v>3644000.6</v>
      </c>
      <c r="AD2942" s="30">
        <v>0</v>
      </c>
      <c r="AE2942" s="67">
        <f t="shared" si="679"/>
        <v>1</v>
      </c>
      <c r="AF2942" s="70">
        <f>IF(C2942=Sheet6!$E$3,Sheet6!$E$4,IF('January 2023'!C2942=Sheet6!$F$3,Sheet6!$F$4,IF('January 2023'!C2942=Sheet6!$G$3,Sheet6!$G$4,IF('January 2023'!C2942=Sheet6!$H$3,Sheet6!$H$4,IF('January 2023'!C2942=Sheet6!$I$3,Sheet6!$I$4,IF('January 2023'!C2942=Sheet6!$J$3,Sheet6!$J$4,IF('January 2023'!C2942=Sheet6!$K$3,Sheet6!$K$4,IF('January 2023'!C2942=Sheet6!$L$3,Sheet6!$L$4))))))))</f>
        <v>0.14409654505182889</v>
      </c>
      <c r="AG2942" s="74">
        <f t="shared" si="680"/>
        <v>1</v>
      </c>
      <c r="AH2942" s="71">
        <v>0.81910000000000005</v>
      </c>
      <c r="AI2942" s="72">
        <f t="shared" si="681"/>
        <v>1</v>
      </c>
      <c r="AJ2942" s="73">
        <f t="shared" si="682"/>
        <v>1</v>
      </c>
      <c r="AK2942" s="73">
        <v>0.51307323962548435</v>
      </c>
      <c r="AL2942" s="95">
        <f t="shared" si="683"/>
        <v>1</v>
      </c>
      <c r="AM2942" s="107">
        <v>0</v>
      </c>
      <c r="AN2942" s="98">
        <f t="shared" si="684"/>
        <v>0</v>
      </c>
      <c r="AO2942" s="99" t="e">
        <f>SUMIF([1]Sheet1!$AB:$AB,E2942,[1]Sheet1!$AA:$AA)</f>
        <v>#VALUE!</v>
      </c>
      <c r="AP2942" s="100">
        <f t="shared" si="685"/>
        <v>1</v>
      </c>
      <c r="AQ2942" s="97">
        <f t="shared" si="686"/>
        <v>0</v>
      </c>
      <c r="AR2942" s="100">
        <f t="shared" si="687"/>
        <v>1</v>
      </c>
      <c r="AS2942" s="101">
        <f t="shared" si="688"/>
        <v>0</v>
      </c>
      <c r="AT2942" s="100">
        <v>0.14409654505182889</v>
      </c>
      <c r="AU2942" s="108">
        <f t="shared" si="689"/>
        <v>1</v>
      </c>
    </row>
    <row r="2943" spans="1:47" hidden="1">
      <c r="A2943" s="21">
        <v>44927</v>
      </c>
      <c r="B2943" s="23" t="s">
        <v>13</v>
      </c>
      <c r="C2943" s="23" t="s">
        <v>2644</v>
      </c>
      <c r="D2943" s="23" t="s">
        <v>2816</v>
      </c>
      <c r="E2943" s="23">
        <v>1002650906</v>
      </c>
      <c r="F2943" s="23" t="s">
        <v>15</v>
      </c>
      <c r="G2943" s="23">
        <v>1091868</v>
      </c>
      <c r="H2943" s="36" t="s">
        <v>784</v>
      </c>
      <c r="I2943" s="4" t="s">
        <v>3512</v>
      </c>
      <c r="J2943" s="4" t="s">
        <v>3512</v>
      </c>
      <c r="K2943" s="24">
        <v>42038</v>
      </c>
      <c r="L2943" s="24">
        <v>42038</v>
      </c>
      <c r="M2943" s="29">
        <v>1</v>
      </c>
      <c r="N2943" s="29">
        <v>1</v>
      </c>
      <c r="O2943" s="29">
        <v>0</v>
      </c>
      <c r="P2943" s="29">
        <v>42038</v>
      </c>
      <c r="Q2943" s="29">
        <v>0</v>
      </c>
      <c r="R2943" s="28">
        <v>2841361.98</v>
      </c>
      <c r="S2943" s="28">
        <v>0</v>
      </c>
      <c r="T2943" s="28">
        <v>2841361.98</v>
      </c>
      <c r="U2943" s="28">
        <v>0</v>
      </c>
      <c r="V2943" s="29">
        <v>1</v>
      </c>
      <c r="W2943" s="29">
        <v>0</v>
      </c>
      <c r="X2943" s="32">
        <f t="shared" si="675"/>
        <v>1</v>
      </c>
      <c r="Y2943" s="33">
        <f t="shared" si="676"/>
        <v>42038</v>
      </c>
      <c r="Z2943" s="33">
        <f t="shared" si="677"/>
        <v>2841361.98</v>
      </c>
      <c r="AA2943" s="33">
        <f t="shared" si="678"/>
        <v>2841361.98</v>
      </c>
      <c r="AB2943" s="5">
        <v>1</v>
      </c>
      <c r="AC2943" s="6">
        <v>4137332.39</v>
      </c>
      <c r="AD2943" s="32">
        <v>0</v>
      </c>
      <c r="AE2943" s="67">
        <f t="shared" si="679"/>
        <v>1</v>
      </c>
      <c r="AF2943" s="70">
        <f>IF(C2943=Sheet6!$E$3,Sheet6!$E$4,IF('January 2023'!C2943=Sheet6!$F$3,Sheet6!$F$4,IF('January 2023'!C2943=Sheet6!$G$3,Sheet6!$G$4,IF('January 2023'!C2943=Sheet6!$H$3,Sheet6!$H$4,IF('January 2023'!C2943=Sheet6!$I$3,Sheet6!$I$4,IF('January 2023'!C2943=Sheet6!$J$3,Sheet6!$J$4,IF('January 2023'!C2943=Sheet6!$K$3,Sheet6!$K$4,IF('January 2023'!C2943=Sheet6!$L$3,Sheet6!$L$4))))))))</f>
        <v>0.14409654505182889</v>
      </c>
      <c r="AG2943" s="74">
        <f t="shared" si="680"/>
        <v>1</v>
      </c>
      <c r="AH2943" s="71">
        <v>0.81910000000000005</v>
      </c>
      <c r="AI2943" s="72">
        <f t="shared" si="681"/>
        <v>1</v>
      </c>
      <c r="AJ2943" s="73">
        <f t="shared" si="682"/>
        <v>1</v>
      </c>
      <c r="AK2943" s="73">
        <v>0.51307323962548435</v>
      </c>
      <c r="AL2943" s="95">
        <f t="shared" si="683"/>
        <v>1</v>
      </c>
      <c r="AM2943" s="107">
        <v>0</v>
      </c>
      <c r="AN2943" s="98">
        <f t="shared" si="684"/>
        <v>0</v>
      </c>
      <c r="AO2943" s="99" t="e">
        <f>SUMIF([1]Sheet1!$AB:$AB,E2943,[1]Sheet1!$AA:$AA)</f>
        <v>#VALUE!</v>
      </c>
      <c r="AP2943" s="100">
        <f t="shared" si="685"/>
        <v>1</v>
      </c>
      <c r="AQ2943" s="97">
        <f t="shared" si="686"/>
        <v>0</v>
      </c>
      <c r="AR2943" s="100">
        <f t="shared" si="687"/>
        <v>1</v>
      </c>
      <c r="AS2943" s="101">
        <f t="shared" si="688"/>
        <v>0</v>
      </c>
      <c r="AT2943" s="100">
        <v>0.14409654505182889</v>
      </c>
      <c r="AU2943" s="108">
        <f t="shared" si="689"/>
        <v>1</v>
      </c>
    </row>
    <row r="2944" spans="1:47" hidden="1">
      <c r="A2944" s="21">
        <v>44927</v>
      </c>
      <c r="B2944" s="23" t="s">
        <v>13</v>
      </c>
      <c r="C2944" s="23" t="s">
        <v>2644</v>
      </c>
      <c r="D2944" s="23" t="s">
        <v>2851</v>
      </c>
      <c r="E2944" s="23">
        <v>1002049819</v>
      </c>
      <c r="F2944" s="23" t="s">
        <v>15</v>
      </c>
      <c r="G2944" s="23">
        <v>1091864</v>
      </c>
      <c r="H2944" s="36" t="s">
        <v>784</v>
      </c>
      <c r="I2944" s="4" t="s">
        <v>3512</v>
      </c>
      <c r="J2944" s="4" t="s">
        <v>3512</v>
      </c>
      <c r="K2944" s="24">
        <v>41310</v>
      </c>
      <c r="L2944" s="24">
        <v>41310</v>
      </c>
      <c r="M2944" s="29">
        <v>1</v>
      </c>
      <c r="N2944" s="29">
        <v>1</v>
      </c>
      <c r="O2944" s="29">
        <v>0</v>
      </c>
      <c r="P2944" s="29">
        <v>41310</v>
      </c>
      <c r="Q2944" s="29">
        <v>0</v>
      </c>
      <c r="R2944" s="28">
        <v>3001567.94</v>
      </c>
      <c r="S2944" s="28">
        <v>0</v>
      </c>
      <c r="T2944" s="28">
        <v>3001567.94</v>
      </c>
      <c r="U2944" s="28">
        <v>0</v>
      </c>
      <c r="V2944" s="29">
        <v>1</v>
      </c>
      <c r="W2944" s="29">
        <v>0</v>
      </c>
      <c r="X2944" s="32">
        <f t="shared" si="675"/>
        <v>1</v>
      </c>
      <c r="Y2944" s="33">
        <f t="shared" si="676"/>
        <v>41310</v>
      </c>
      <c r="Z2944" s="33">
        <f t="shared" si="677"/>
        <v>3001567.94</v>
      </c>
      <c r="AA2944" s="33">
        <f t="shared" si="678"/>
        <v>3001567.94</v>
      </c>
      <c r="AB2944" s="5">
        <v>1</v>
      </c>
      <c r="AC2944" s="6">
        <v>3332369.28</v>
      </c>
      <c r="AD2944" s="32">
        <v>0</v>
      </c>
      <c r="AE2944" s="67">
        <f t="shared" si="679"/>
        <v>1</v>
      </c>
      <c r="AF2944" s="70">
        <f>IF(C2944=Sheet6!$E$3,Sheet6!$E$4,IF('January 2023'!C2944=Sheet6!$F$3,Sheet6!$F$4,IF('January 2023'!C2944=Sheet6!$G$3,Sheet6!$G$4,IF('January 2023'!C2944=Sheet6!$H$3,Sheet6!$H$4,IF('January 2023'!C2944=Sheet6!$I$3,Sheet6!$I$4,IF('January 2023'!C2944=Sheet6!$J$3,Sheet6!$J$4,IF('January 2023'!C2944=Sheet6!$K$3,Sheet6!$K$4,IF('January 2023'!C2944=Sheet6!$L$3,Sheet6!$L$4))))))))</f>
        <v>0.14409654505182889</v>
      </c>
      <c r="AG2944" s="74">
        <f t="shared" si="680"/>
        <v>1</v>
      </c>
      <c r="AH2944" s="71">
        <v>0.81910000000000005</v>
      </c>
      <c r="AI2944" s="72">
        <f t="shared" si="681"/>
        <v>1</v>
      </c>
      <c r="AJ2944" s="73">
        <f t="shared" si="682"/>
        <v>1</v>
      </c>
      <c r="AK2944" s="73">
        <v>0.51307323962548435</v>
      </c>
      <c r="AL2944" s="95">
        <f t="shared" si="683"/>
        <v>1</v>
      </c>
      <c r="AM2944" s="107">
        <v>0</v>
      </c>
      <c r="AN2944" s="98">
        <f t="shared" si="684"/>
        <v>0</v>
      </c>
      <c r="AO2944" s="99" t="e">
        <f>SUMIF([1]Sheet1!$AB:$AB,E2944,[1]Sheet1!$AA:$AA)</f>
        <v>#VALUE!</v>
      </c>
      <c r="AP2944" s="100">
        <f t="shared" si="685"/>
        <v>1</v>
      </c>
      <c r="AQ2944" s="97">
        <f t="shared" si="686"/>
        <v>0</v>
      </c>
      <c r="AR2944" s="100">
        <f t="shared" si="687"/>
        <v>1</v>
      </c>
      <c r="AS2944" s="101">
        <f t="shared" si="688"/>
        <v>0</v>
      </c>
      <c r="AT2944" s="100">
        <v>0.14409654505182889</v>
      </c>
      <c r="AU2944" s="108">
        <f t="shared" si="689"/>
        <v>1</v>
      </c>
    </row>
    <row r="2945" spans="1:47" hidden="1">
      <c r="A2945" s="21">
        <v>44927</v>
      </c>
      <c r="B2945" s="22" t="s">
        <v>13</v>
      </c>
      <c r="C2945" s="22" t="s">
        <v>2644</v>
      </c>
      <c r="D2945" s="22" t="s">
        <v>2784</v>
      </c>
      <c r="E2945" s="22">
        <v>1002049656</v>
      </c>
      <c r="F2945" s="23" t="s">
        <v>15</v>
      </c>
      <c r="G2945" s="22">
        <v>1091864</v>
      </c>
      <c r="H2945" s="36" t="s">
        <v>784</v>
      </c>
      <c r="I2945" s="4" t="s">
        <v>3512</v>
      </c>
      <c r="J2945" s="4" t="s">
        <v>3512</v>
      </c>
      <c r="K2945" s="24">
        <v>40500</v>
      </c>
      <c r="L2945" s="25">
        <v>40500</v>
      </c>
      <c r="M2945" s="26">
        <v>1</v>
      </c>
      <c r="N2945" s="26">
        <v>1</v>
      </c>
      <c r="O2945" s="26">
        <v>0</v>
      </c>
      <c r="P2945" s="26">
        <v>40500</v>
      </c>
      <c r="Q2945" s="26">
        <v>0</v>
      </c>
      <c r="R2945" s="27">
        <v>2942713.67</v>
      </c>
      <c r="S2945" s="27">
        <v>0</v>
      </c>
      <c r="T2945" s="28">
        <v>2942713.67</v>
      </c>
      <c r="U2945" s="27">
        <v>0</v>
      </c>
      <c r="V2945" s="29">
        <v>1</v>
      </c>
      <c r="W2945" s="26">
        <v>0</v>
      </c>
      <c r="X2945" s="30">
        <f t="shared" si="675"/>
        <v>1</v>
      </c>
      <c r="Y2945" s="31">
        <f t="shared" si="676"/>
        <v>40500</v>
      </c>
      <c r="Z2945" s="31">
        <f t="shared" si="677"/>
        <v>2942713.67</v>
      </c>
      <c r="AA2945" s="31">
        <f t="shared" si="678"/>
        <v>2942713.67</v>
      </c>
      <c r="AB2945" s="5">
        <v>1</v>
      </c>
      <c r="AC2945" s="6">
        <v>3362256</v>
      </c>
      <c r="AD2945" s="30">
        <v>0</v>
      </c>
      <c r="AE2945" s="67">
        <f t="shared" si="679"/>
        <v>1</v>
      </c>
      <c r="AF2945" s="70">
        <f>IF(C2945=Sheet6!$E$3,Sheet6!$E$4,IF('January 2023'!C2945=Sheet6!$F$3,Sheet6!$F$4,IF('January 2023'!C2945=Sheet6!$G$3,Sheet6!$G$4,IF('January 2023'!C2945=Sheet6!$H$3,Sheet6!$H$4,IF('January 2023'!C2945=Sheet6!$I$3,Sheet6!$I$4,IF('January 2023'!C2945=Sheet6!$J$3,Sheet6!$J$4,IF('January 2023'!C2945=Sheet6!$K$3,Sheet6!$K$4,IF('January 2023'!C2945=Sheet6!$L$3,Sheet6!$L$4))))))))</f>
        <v>0.14409654505182889</v>
      </c>
      <c r="AG2945" s="74">
        <f t="shared" si="680"/>
        <v>1</v>
      </c>
      <c r="AH2945" s="71">
        <v>0.81910000000000005</v>
      </c>
      <c r="AI2945" s="72">
        <f t="shared" si="681"/>
        <v>1</v>
      </c>
      <c r="AJ2945" s="73">
        <f t="shared" si="682"/>
        <v>1</v>
      </c>
      <c r="AK2945" s="73">
        <v>0.51307323962548435</v>
      </c>
      <c r="AL2945" s="95">
        <f t="shared" si="683"/>
        <v>1</v>
      </c>
      <c r="AM2945" s="107">
        <v>0</v>
      </c>
      <c r="AN2945" s="98">
        <f t="shared" si="684"/>
        <v>0</v>
      </c>
      <c r="AO2945" s="99" t="e">
        <f>SUMIF([1]Sheet1!$AB:$AB,E2945,[1]Sheet1!$AA:$AA)</f>
        <v>#VALUE!</v>
      </c>
      <c r="AP2945" s="100">
        <f t="shared" si="685"/>
        <v>1</v>
      </c>
      <c r="AQ2945" s="97">
        <f t="shared" si="686"/>
        <v>0</v>
      </c>
      <c r="AR2945" s="100">
        <f t="shared" si="687"/>
        <v>1</v>
      </c>
      <c r="AS2945" s="101">
        <f t="shared" si="688"/>
        <v>0</v>
      </c>
      <c r="AT2945" s="100">
        <v>0.14409654505182889</v>
      </c>
      <c r="AU2945" s="108">
        <f t="shared" si="689"/>
        <v>1</v>
      </c>
    </row>
    <row r="2946" spans="1:47" hidden="1">
      <c r="A2946" s="21">
        <v>44927</v>
      </c>
      <c r="B2946" s="23" t="s">
        <v>13</v>
      </c>
      <c r="C2946" s="23" t="s">
        <v>2644</v>
      </c>
      <c r="D2946" s="23" t="s">
        <v>2828</v>
      </c>
      <c r="E2946" s="23">
        <v>1003575408</v>
      </c>
      <c r="F2946" s="23" t="s">
        <v>15</v>
      </c>
      <c r="G2946" s="23">
        <v>1070937</v>
      </c>
      <c r="H2946" s="36" t="s">
        <v>784</v>
      </c>
      <c r="I2946" s="4" t="s">
        <v>3512</v>
      </c>
      <c r="J2946" s="4" t="s">
        <v>3512</v>
      </c>
      <c r="K2946" s="24">
        <v>38976</v>
      </c>
      <c r="L2946" s="24">
        <v>38976</v>
      </c>
      <c r="M2946" s="29">
        <v>1</v>
      </c>
      <c r="N2946" s="29">
        <v>1</v>
      </c>
      <c r="O2946" s="29">
        <v>0</v>
      </c>
      <c r="P2946" s="29">
        <v>38976</v>
      </c>
      <c r="Q2946" s="29">
        <v>0</v>
      </c>
      <c r="R2946" s="28">
        <v>2831980.44</v>
      </c>
      <c r="S2946" s="28">
        <v>0</v>
      </c>
      <c r="T2946" s="28">
        <v>2000000</v>
      </c>
      <c r="U2946" s="28">
        <v>0</v>
      </c>
      <c r="V2946" s="29">
        <v>1</v>
      </c>
      <c r="W2946" s="29">
        <v>0</v>
      </c>
      <c r="X2946" s="32">
        <f t="shared" si="675"/>
        <v>1</v>
      </c>
      <c r="Y2946" s="33">
        <f t="shared" si="676"/>
        <v>38976</v>
      </c>
      <c r="Z2946" s="33">
        <f t="shared" si="677"/>
        <v>2831980.44</v>
      </c>
      <c r="AA2946" s="33">
        <f t="shared" si="678"/>
        <v>2000000</v>
      </c>
      <c r="AB2946" s="5">
        <v>1</v>
      </c>
      <c r="AC2946" s="6">
        <v>3254971.93</v>
      </c>
      <c r="AD2946" s="32">
        <v>0</v>
      </c>
      <c r="AE2946" s="67">
        <f t="shared" si="679"/>
        <v>1</v>
      </c>
      <c r="AF2946" s="70">
        <f>IF(C2946=Sheet6!$E$3,Sheet6!$E$4,IF('January 2023'!C2946=Sheet6!$F$3,Sheet6!$F$4,IF('January 2023'!C2946=Sheet6!$G$3,Sheet6!$G$4,IF('January 2023'!C2946=Sheet6!$H$3,Sheet6!$H$4,IF('January 2023'!C2946=Sheet6!$I$3,Sheet6!$I$4,IF('January 2023'!C2946=Sheet6!$J$3,Sheet6!$J$4,IF('January 2023'!C2946=Sheet6!$K$3,Sheet6!$K$4,IF('January 2023'!C2946=Sheet6!$L$3,Sheet6!$L$4))))))))</f>
        <v>0.14409654505182889</v>
      </c>
      <c r="AG2946" s="74">
        <f t="shared" si="680"/>
        <v>1</v>
      </c>
      <c r="AH2946" s="71">
        <v>0.81910000000000005</v>
      </c>
      <c r="AI2946" s="72">
        <f t="shared" si="681"/>
        <v>1</v>
      </c>
      <c r="AJ2946" s="73">
        <f t="shared" si="682"/>
        <v>1</v>
      </c>
      <c r="AK2946" s="73">
        <v>0.51307323962548435</v>
      </c>
      <c r="AL2946" s="95">
        <f t="shared" si="683"/>
        <v>1</v>
      </c>
      <c r="AM2946" s="107">
        <v>0</v>
      </c>
      <c r="AN2946" s="98">
        <f t="shared" si="684"/>
        <v>0</v>
      </c>
      <c r="AO2946" s="99" t="e">
        <f>SUMIF([1]Sheet1!$AB:$AB,E2946,[1]Sheet1!$AA:$AA)</f>
        <v>#VALUE!</v>
      </c>
      <c r="AP2946" s="100">
        <f t="shared" si="685"/>
        <v>1</v>
      </c>
      <c r="AQ2946" s="97">
        <f t="shared" si="686"/>
        <v>0</v>
      </c>
      <c r="AR2946" s="100">
        <f t="shared" si="687"/>
        <v>0.7062195669684781</v>
      </c>
      <c r="AS2946" s="101">
        <f t="shared" si="688"/>
        <v>0.2937804330315219</v>
      </c>
      <c r="AT2946" s="100">
        <v>0.14409654505182889</v>
      </c>
      <c r="AU2946" s="108">
        <f t="shared" si="689"/>
        <v>0</v>
      </c>
    </row>
    <row r="2947" spans="1:47" hidden="1">
      <c r="A2947" s="21">
        <v>44927</v>
      </c>
      <c r="B2947" s="23" t="s">
        <v>13</v>
      </c>
      <c r="C2947" s="23" t="s">
        <v>2644</v>
      </c>
      <c r="D2947" s="23" t="s">
        <v>2830</v>
      </c>
      <c r="E2947" s="23">
        <v>1002049659</v>
      </c>
      <c r="F2947" s="23" t="s">
        <v>15</v>
      </c>
      <c r="G2947" s="23">
        <v>1070562</v>
      </c>
      <c r="H2947" s="36" t="s">
        <v>784</v>
      </c>
      <c r="I2947" s="4" t="s">
        <v>3512</v>
      </c>
      <c r="J2947" s="4" t="s">
        <v>3512</v>
      </c>
      <c r="K2947" s="24">
        <v>38920</v>
      </c>
      <c r="L2947" s="24">
        <v>38920</v>
      </c>
      <c r="M2947" s="29">
        <v>1</v>
      </c>
      <c r="N2947" s="29">
        <v>1</v>
      </c>
      <c r="O2947" s="29">
        <v>0</v>
      </c>
      <c r="P2947" s="29">
        <v>38920</v>
      </c>
      <c r="Q2947" s="29">
        <v>0</v>
      </c>
      <c r="R2947" s="28">
        <v>2827911.5100000002</v>
      </c>
      <c r="S2947" s="28">
        <v>0</v>
      </c>
      <c r="T2947" s="28">
        <v>1529143.6</v>
      </c>
      <c r="U2947" s="28">
        <v>0</v>
      </c>
      <c r="V2947" s="29">
        <v>1</v>
      </c>
      <c r="W2947" s="29">
        <v>0</v>
      </c>
      <c r="X2947" s="32">
        <f t="shared" si="675"/>
        <v>1</v>
      </c>
      <c r="Y2947" s="33">
        <f t="shared" si="676"/>
        <v>38920</v>
      </c>
      <c r="Z2947" s="33">
        <f t="shared" si="677"/>
        <v>2827911.5100000002</v>
      </c>
      <c r="AA2947" s="33">
        <f t="shared" si="678"/>
        <v>1529143.6</v>
      </c>
      <c r="AB2947" s="5">
        <v>1</v>
      </c>
      <c r="AC2947" s="6">
        <v>4016591.51</v>
      </c>
      <c r="AD2947" s="32">
        <v>0</v>
      </c>
      <c r="AE2947" s="67">
        <f t="shared" si="679"/>
        <v>1</v>
      </c>
      <c r="AF2947" s="70">
        <f>IF(C2947=Sheet6!$E$3,Sheet6!$E$4,IF('January 2023'!C2947=Sheet6!$F$3,Sheet6!$F$4,IF('January 2023'!C2947=Sheet6!$G$3,Sheet6!$G$4,IF('January 2023'!C2947=Sheet6!$H$3,Sheet6!$H$4,IF('January 2023'!C2947=Sheet6!$I$3,Sheet6!$I$4,IF('January 2023'!C2947=Sheet6!$J$3,Sheet6!$J$4,IF('January 2023'!C2947=Sheet6!$K$3,Sheet6!$K$4,IF('January 2023'!C2947=Sheet6!$L$3,Sheet6!$L$4))))))))</f>
        <v>0.14409654505182889</v>
      </c>
      <c r="AG2947" s="74">
        <f t="shared" si="680"/>
        <v>1</v>
      </c>
      <c r="AH2947" s="71">
        <v>0.81910000000000005</v>
      </c>
      <c r="AI2947" s="72">
        <f t="shared" si="681"/>
        <v>1</v>
      </c>
      <c r="AJ2947" s="73">
        <f t="shared" si="682"/>
        <v>1</v>
      </c>
      <c r="AK2947" s="73">
        <v>0.51307323962548435</v>
      </c>
      <c r="AL2947" s="95">
        <f t="shared" si="683"/>
        <v>1</v>
      </c>
      <c r="AM2947" s="107">
        <v>0</v>
      </c>
      <c r="AN2947" s="98">
        <f t="shared" si="684"/>
        <v>0</v>
      </c>
      <c r="AO2947" s="99" t="e">
        <f>SUMIF([1]Sheet1!$AB:$AB,E2947,[1]Sheet1!$AA:$AA)</f>
        <v>#VALUE!</v>
      </c>
      <c r="AP2947" s="100">
        <f t="shared" si="685"/>
        <v>1</v>
      </c>
      <c r="AQ2947" s="97">
        <f t="shared" si="686"/>
        <v>0</v>
      </c>
      <c r="AR2947" s="100">
        <f t="shared" si="687"/>
        <v>0.54073247857745022</v>
      </c>
      <c r="AS2947" s="101">
        <f t="shared" si="688"/>
        <v>0.45926752142254978</v>
      </c>
      <c r="AT2947" s="100">
        <v>0.14409654505182889</v>
      </c>
      <c r="AU2947" s="108">
        <f t="shared" si="689"/>
        <v>0</v>
      </c>
    </row>
    <row r="2948" spans="1:47" hidden="1">
      <c r="A2948" s="21">
        <v>44927</v>
      </c>
      <c r="B2948" s="23" t="s">
        <v>13</v>
      </c>
      <c r="C2948" s="23" t="s">
        <v>2644</v>
      </c>
      <c r="D2948" s="23" t="s">
        <v>2818</v>
      </c>
      <c r="E2948" s="23">
        <v>1002049793</v>
      </c>
      <c r="F2948" s="23" t="s">
        <v>15</v>
      </c>
      <c r="G2948" s="23">
        <v>1091868</v>
      </c>
      <c r="H2948" s="36" t="s">
        <v>784</v>
      </c>
      <c r="I2948" s="4" t="s">
        <v>3512</v>
      </c>
      <c r="J2948" s="4" t="s">
        <v>3512</v>
      </c>
      <c r="K2948" s="24">
        <v>38842</v>
      </c>
      <c r="L2948" s="24">
        <v>38842</v>
      </c>
      <c r="M2948" s="29">
        <v>1</v>
      </c>
      <c r="N2948" s="29">
        <v>1</v>
      </c>
      <c r="O2948" s="29">
        <v>0</v>
      </c>
      <c r="P2948" s="29">
        <v>38842</v>
      </c>
      <c r="Q2948" s="29">
        <v>0</v>
      </c>
      <c r="R2948" s="28">
        <v>2822244.06</v>
      </c>
      <c r="S2948" s="28">
        <v>0</v>
      </c>
      <c r="T2948" s="28">
        <v>2822244.06</v>
      </c>
      <c r="U2948" s="28">
        <v>0</v>
      </c>
      <c r="V2948" s="29">
        <v>1</v>
      </c>
      <c r="W2948" s="29">
        <v>0</v>
      </c>
      <c r="X2948" s="32">
        <f t="shared" ref="X2948:X3011" si="690">IFERROR(SUM(M2948,O2948),"")</f>
        <v>1</v>
      </c>
      <c r="Y2948" s="33">
        <f t="shared" ref="Y2948:Y3011" si="691">IFERROR(SUM(P2948:Q2948),"")</f>
        <v>38842</v>
      </c>
      <c r="Z2948" s="33">
        <f t="shared" ref="Z2948:Z3011" si="692">IFERROR(SUM(R2948:S2948),"")</f>
        <v>2822244.06</v>
      </c>
      <c r="AA2948" s="33">
        <f t="shared" ref="AA2948:AA3011" si="693">IFERROR(SUM(T2948:U2948),"")</f>
        <v>2822244.06</v>
      </c>
      <c r="AB2948" s="5">
        <v>1</v>
      </c>
      <c r="AC2948" s="6">
        <v>2801179.53</v>
      </c>
      <c r="AD2948" s="32">
        <v>0</v>
      </c>
      <c r="AE2948" s="67">
        <f t="shared" si="679"/>
        <v>1</v>
      </c>
      <c r="AF2948" s="70">
        <f>IF(C2948=Sheet6!$E$3,Sheet6!$E$4,IF('January 2023'!C2948=Sheet6!$F$3,Sheet6!$F$4,IF('January 2023'!C2948=Sheet6!$G$3,Sheet6!$G$4,IF('January 2023'!C2948=Sheet6!$H$3,Sheet6!$H$4,IF('January 2023'!C2948=Sheet6!$I$3,Sheet6!$I$4,IF('January 2023'!C2948=Sheet6!$J$3,Sheet6!$J$4,IF('January 2023'!C2948=Sheet6!$K$3,Sheet6!$K$4,IF('January 2023'!C2948=Sheet6!$L$3,Sheet6!$L$4))))))))</f>
        <v>0.14409654505182889</v>
      </c>
      <c r="AG2948" s="74">
        <f t="shared" si="680"/>
        <v>1</v>
      </c>
      <c r="AH2948" s="71">
        <v>0.81910000000000005</v>
      </c>
      <c r="AI2948" s="72">
        <f t="shared" si="681"/>
        <v>1</v>
      </c>
      <c r="AJ2948" s="73">
        <f t="shared" si="682"/>
        <v>1</v>
      </c>
      <c r="AK2948" s="73">
        <v>0.51307323962548435</v>
      </c>
      <c r="AL2948" s="95">
        <f t="shared" si="683"/>
        <v>1</v>
      </c>
      <c r="AM2948" s="107">
        <v>0</v>
      </c>
      <c r="AN2948" s="98">
        <f t="shared" si="684"/>
        <v>0</v>
      </c>
      <c r="AO2948" s="99" t="e">
        <f>SUMIF([1]Sheet1!$AB:$AB,E2948,[1]Sheet1!$AA:$AA)</f>
        <v>#VALUE!</v>
      </c>
      <c r="AP2948" s="100">
        <f t="shared" si="685"/>
        <v>1</v>
      </c>
      <c r="AQ2948" s="97">
        <f t="shared" si="686"/>
        <v>0</v>
      </c>
      <c r="AR2948" s="100">
        <f t="shared" si="687"/>
        <v>1</v>
      </c>
      <c r="AS2948" s="101">
        <f t="shared" si="688"/>
        <v>0</v>
      </c>
      <c r="AT2948" s="100">
        <v>0.14409654505182889</v>
      </c>
      <c r="AU2948" s="108">
        <f t="shared" si="689"/>
        <v>1</v>
      </c>
    </row>
    <row r="2949" spans="1:47" hidden="1">
      <c r="A2949" s="21">
        <v>44927</v>
      </c>
      <c r="B2949" s="22" t="s">
        <v>13</v>
      </c>
      <c r="C2949" s="22" t="s">
        <v>2644</v>
      </c>
      <c r="D2949" s="22" t="s">
        <v>2844</v>
      </c>
      <c r="E2949" s="22">
        <v>1002049906</v>
      </c>
      <c r="F2949" s="23" t="s">
        <v>15</v>
      </c>
      <c r="G2949" s="22">
        <v>1070562</v>
      </c>
      <c r="H2949" s="36" t="s">
        <v>784</v>
      </c>
      <c r="I2949" s="4" t="s">
        <v>3512</v>
      </c>
      <c r="J2949" s="4" t="s">
        <v>3512</v>
      </c>
      <c r="K2949" s="24">
        <v>38659</v>
      </c>
      <c r="L2949" s="25">
        <v>38659</v>
      </c>
      <c r="M2949" s="26">
        <v>1</v>
      </c>
      <c r="N2949" s="26">
        <v>1</v>
      </c>
      <c r="O2949" s="26">
        <v>0</v>
      </c>
      <c r="P2949" s="26">
        <v>38659</v>
      </c>
      <c r="Q2949" s="26">
        <v>0</v>
      </c>
      <c r="R2949" s="27">
        <v>2808947.35</v>
      </c>
      <c r="S2949" s="27">
        <v>0</v>
      </c>
      <c r="T2949" s="28">
        <v>2808947</v>
      </c>
      <c r="U2949" s="27">
        <v>0</v>
      </c>
      <c r="V2949" s="29">
        <v>1</v>
      </c>
      <c r="W2949" s="26">
        <v>0</v>
      </c>
      <c r="X2949" s="30">
        <f t="shared" si="690"/>
        <v>1</v>
      </c>
      <c r="Y2949" s="31">
        <f t="shared" si="691"/>
        <v>38659</v>
      </c>
      <c r="Z2949" s="31">
        <f t="shared" si="692"/>
        <v>2808947.35</v>
      </c>
      <c r="AA2949" s="31">
        <f t="shared" si="693"/>
        <v>2808947</v>
      </c>
      <c r="AB2949" s="5">
        <v>1</v>
      </c>
      <c r="AC2949" s="6">
        <v>2656415.7000000002</v>
      </c>
      <c r="AD2949" s="30">
        <v>0</v>
      </c>
      <c r="AE2949" s="67">
        <f t="shared" ref="AE2949:AE3012" si="694">IFERROR((AB2949/X2949),"")</f>
        <v>1</v>
      </c>
      <c r="AF2949" s="70">
        <f>IF(C2949=Sheet6!$E$3,Sheet6!$E$4,IF('January 2023'!C2949=Sheet6!$F$3,Sheet6!$F$4,IF('January 2023'!C2949=Sheet6!$G$3,Sheet6!$G$4,IF('January 2023'!C2949=Sheet6!$H$3,Sheet6!$H$4,IF('January 2023'!C2949=Sheet6!$I$3,Sheet6!$I$4,IF('January 2023'!C2949=Sheet6!$J$3,Sheet6!$J$4,IF('January 2023'!C2949=Sheet6!$K$3,Sheet6!$K$4,IF('January 2023'!C2949=Sheet6!$L$3,Sheet6!$L$4))))))))</f>
        <v>0.14409654505182889</v>
      </c>
      <c r="AG2949" s="74">
        <f t="shared" ref="AG2949:AG3012" si="695">IFERROR(Y2949/L2949,0)</f>
        <v>1</v>
      </c>
      <c r="AH2949" s="71">
        <v>0.81910000000000005</v>
      </c>
      <c r="AI2949" s="72">
        <f t="shared" ref="AI2949:AI3012" si="696">IF(AG2949&gt;AH2949,1,0)</f>
        <v>1</v>
      </c>
      <c r="AJ2949" s="73">
        <f t="shared" ref="AJ2949:AJ3012" si="697">IFERROR(AB2949/X2949,0)</f>
        <v>1</v>
      </c>
      <c r="AK2949" s="73">
        <v>0.51307323962548435</v>
      </c>
      <c r="AL2949" s="95">
        <f t="shared" ref="AL2949:AL3012" si="698">IF(AJ2949&gt;=AK2949,1,0)</f>
        <v>1</v>
      </c>
      <c r="AM2949" s="107">
        <v>0</v>
      </c>
      <c r="AN2949" s="98">
        <f t="shared" ref="AN2949:AN3012" si="699">IF(((AH2949*L2949)-(AG2949*L2949))&lt;0,0,((AH2949*L2949)-(AG2949*L2949)))</f>
        <v>0</v>
      </c>
      <c r="AO2949" s="99" t="e">
        <f>SUMIF([1]Sheet1!$AB:$AB,E2949,[1]Sheet1!$AA:$AA)</f>
        <v>#VALUE!</v>
      </c>
      <c r="AP2949" s="100">
        <f t="shared" ref="AP2949:AP3012" si="700">IF(AN2949=0,100%,IFERROR((AO2949/AN2949),""))</f>
        <v>1</v>
      </c>
      <c r="AQ2949" s="97">
        <f t="shared" ref="AQ2949:AQ3012" si="701">IF(AND(AN2949&gt;0,AP2949&gt;=100%),1,0)</f>
        <v>0</v>
      </c>
      <c r="AR2949" s="100">
        <f t="shared" ref="AR2949:AR3012" si="702">IFERROR(AA2949/Z2949,0)</f>
        <v>0.99999987539816293</v>
      </c>
      <c r="AS2949" s="101">
        <f t="shared" ref="AS2949:AS3012" si="703">1-(AR2949*AG2949)</f>
        <v>1.2460183707041494E-7</v>
      </c>
      <c r="AT2949" s="100">
        <v>0.14409654505182889</v>
      </c>
      <c r="AU2949" s="108">
        <f t="shared" ref="AU2949:AU3012" si="704">IF(AS2949&lt;=AT2949,1,0)</f>
        <v>1</v>
      </c>
    </row>
    <row r="2950" spans="1:47" hidden="1">
      <c r="A2950" s="21">
        <v>44927</v>
      </c>
      <c r="B2950" s="23" t="s">
        <v>13</v>
      </c>
      <c r="C2950" s="23" t="s">
        <v>2644</v>
      </c>
      <c r="D2950" s="23" t="s">
        <v>2838</v>
      </c>
      <c r="E2950" s="23">
        <v>1002049744</v>
      </c>
      <c r="F2950" s="23" t="s">
        <v>15</v>
      </c>
      <c r="G2950" s="23">
        <v>1091868</v>
      </c>
      <c r="H2950" s="36" t="s">
        <v>784</v>
      </c>
      <c r="I2950" s="4" t="s">
        <v>3512</v>
      </c>
      <c r="J2950" s="4" t="s">
        <v>3512</v>
      </c>
      <c r="K2950" s="24">
        <v>38291</v>
      </c>
      <c r="L2950" s="24">
        <v>38291</v>
      </c>
      <c r="M2950" s="29">
        <v>1</v>
      </c>
      <c r="N2950" s="29">
        <v>1</v>
      </c>
      <c r="O2950" s="29">
        <v>0</v>
      </c>
      <c r="P2950" s="29">
        <v>38291</v>
      </c>
      <c r="Q2950" s="29">
        <v>0</v>
      </c>
      <c r="R2950" s="28">
        <v>2782208.6199999996</v>
      </c>
      <c r="S2950" s="28">
        <v>0</v>
      </c>
      <c r="T2950" s="28">
        <v>2782208.29</v>
      </c>
      <c r="U2950" s="28">
        <v>0</v>
      </c>
      <c r="V2950" s="29">
        <v>1</v>
      </c>
      <c r="W2950" s="29">
        <v>0</v>
      </c>
      <c r="X2950" s="32">
        <f t="shared" si="690"/>
        <v>1</v>
      </c>
      <c r="Y2950" s="33">
        <f t="shared" si="691"/>
        <v>38291</v>
      </c>
      <c r="Z2950" s="33">
        <f t="shared" si="692"/>
        <v>2782208.6199999996</v>
      </c>
      <c r="AA2950" s="33">
        <f t="shared" si="693"/>
        <v>2782208.29</v>
      </c>
      <c r="AB2950" s="5">
        <v>1</v>
      </c>
      <c r="AC2950" s="6">
        <v>2974039.96</v>
      </c>
      <c r="AD2950" s="32">
        <v>0</v>
      </c>
      <c r="AE2950" s="67">
        <f t="shared" si="694"/>
        <v>1</v>
      </c>
      <c r="AF2950" s="70">
        <f>IF(C2950=Sheet6!$E$3,Sheet6!$E$4,IF('January 2023'!C2950=Sheet6!$F$3,Sheet6!$F$4,IF('January 2023'!C2950=Sheet6!$G$3,Sheet6!$G$4,IF('January 2023'!C2950=Sheet6!$H$3,Sheet6!$H$4,IF('January 2023'!C2950=Sheet6!$I$3,Sheet6!$I$4,IF('January 2023'!C2950=Sheet6!$J$3,Sheet6!$J$4,IF('January 2023'!C2950=Sheet6!$K$3,Sheet6!$K$4,IF('January 2023'!C2950=Sheet6!$L$3,Sheet6!$L$4))))))))</f>
        <v>0.14409654505182889</v>
      </c>
      <c r="AG2950" s="74">
        <f t="shared" si="695"/>
        <v>1</v>
      </c>
      <c r="AH2950" s="71">
        <v>0.81910000000000005</v>
      </c>
      <c r="AI2950" s="72">
        <f t="shared" si="696"/>
        <v>1</v>
      </c>
      <c r="AJ2950" s="73">
        <f t="shared" si="697"/>
        <v>1</v>
      </c>
      <c r="AK2950" s="73">
        <v>0.51307323962548435</v>
      </c>
      <c r="AL2950" s="95">
        <f t="shared" si="698"/>
        <v>1</v>
      </c>
      <c r="AM2950" s="107">
        <v>0</v>
      </c>
      <c r="AN2950" s="98">
        <f t="shared" si="699"/>
        <v>0</v>
      </c>
      <c r="AO2950" s="99" t="e">
        <f>SUMIF([1]Sheet1!$AB:$AB,E2950,[1]Sheet1!$AA:$AA)</f>
        <v>#VALUE!</v>
      </c>
      <c r="AP2950" s="100">
        <f t="shared" si="700"/>
        <v>1</v>
      </c>
      <c r="AQ2950" s="97">
        <f t="shared" si="701"/>
        <v>0</v>
      </c>
      <c r="AR2950" s="100">
        <f t="shared" si="702"/>
        <v>0.9999998813891966</v>
      </c>
      <c r="AS2950" s="101">
        <f t="shared" si="703"/>
        <v>1.1861080340125341E-7</v>
      </c>
      <c r="AT2950" s="100">
        <v>0.14409654505182889</v>
      </c>
      <c r="AU2950" s="108">
        <f t="shared" si="704"/>
        <v>1</v>
      </c>
    </row>
    <row r="2951" spans="1:47" hidden="1">
      <c r="A2951" s="21">
        <v>44927</v>
      </c>
      <c r="B2951" s="22" t="s">
        <v>13</v>
      </c>
      <c r="C2951" s="22" t="s">
        <v>2644</v>
      </c>
      <c r="D2951" s="22" t="s">
        <v>2869</v>
      </c>
      <c r="E2951" s="22">
        <v>1003809186</v>
      </c>
      <c r="F2951" s="23" t="s">
        <v>15</v>
      </c>
      <c r="G2951" s="22">
        <v>1091868</v>
      </c>
      <c r="H2951" s="36" t="s">
        <v>784</v>
      </c>
      <c r="I2951" s="4" t="s">
        <v>3512</v>
      </c>
      <c r="J2951" s="4" t="s">
        <v>3512</v>
      </c>
      <c r="K2951" s="24">
        <v>37535</v>
      </c>
      <c r="L2951" s="25">
        <v>37535</v>
      </c>
      <c r="M2951" s="26">
        <v>1</v>
      </c>
      <c r="N2951" s="26">
        <v>1</v>
      </c>
      <c r="O2951" s="26">
        <v>0</v>
      </c>
      <c r="P2951" s="26">
        <v>37535</v>
      </c>
      <c r="Q2951" s="26">
        <v>0</v>
      </c>
      <c r="R2951" s="27">
        <v>2727277.96</v>
      </c>
      <c r="S2951" s="27">
        <v>0</v>
      </c>
      <c r="T2951" s="28">
        <v>2727277.96</v>
      </c>
      <c r="U2951" s="27">
        <v>0</v>
      </c>
      <c r="V2951" s="29">
        <v>1</v>
      </c>
      <c r="W2951" s="26">
        <v>0</v>
      </c>
      <c r="X2951" s="30">
        <f t="shared" si="690"/>
        <v>1</v>
      </c>
      <c r="Y2951" s="31">
        <f t="shared" si="691"/>
        <v>37535</v>
      </c>
      <c r="Z2951" s="31">
        <f t="shared" si="692"/>
        <v>2727277.96</v>
      </c>
      <c r="AA2951" s="31">
        <f t="shared" si="693"/>
        <v>2727277.96</v>
      </c>
      <c r="AB2951" s="5">
        <v>1</v>
      </c>
      <c r="AC2951" s="6">
        <v>2914966.99</v>
      </c>
      <c r="AD2951" s="30">
        <v>0</v>
      </c>
      <c r="AE2951" s="67">
        <f t="shared" si="694"/>
        <v>1</v>
      </c>
      <c r="AF2951" s="70">
        <f>IF(C2951=Sheet6!$E$3,Sheet6!$E$4,IF('January 2023'!C2951=Sheet6!$F$3,Sheet6!$F$4,IF('January 2023'!C2951=Sheet6!$G$3,Sheet6!$G$4,IF('January 2023'!C2951=Sheet6!$H$3,Sheet6!$H$4,IF('January 2023'!C2951=Sheet6!$I$3,Sheet6!$I$4,IF('January 2023'!C2951=Sheet6!$J$3,Sheet6!$J$4,IF('January 2023'!C2951=Sheet6!$K$3,Sheet6!$K$4,IF('January 2023'!C2951=Sheet6!$L$3,Sheet6!$L$4))))))))</f>
        <v>0.14409654505182889</v>
      </c>
      <c r="AG2951" s="74">
        <f t="shared" si="695"/>
        <v>1</v>
      </c>
      <c r="AH2951" s="71">
        <v>0.81910000000000005</v>
      </c>
      <c r="AI2951" s="72">
        <f t="shared" si="696"/>
        <v>1</v>
      </c>
      <c r="AJ2951" s="73">
        <f t="shared" si="697"/>
        <v>1</v>
      </c>
      <c r="AK2951" s="73">
        <v>0.51307323962548435</v>
      </c>
      <c r="AL2951" s="95">
        <f t="shared" si="698"/>
        <v>1</v>
      </c>
      <c r="AM2951" s="107">
        <v>0</v>
      </c>
      <c r="AN2951" s="98">
        <f t="shared" si="699"/>
        <v>0</v>
      </c>
      <c r="AO2951" s="99" t="e">
        <f>SUMIF([1]Sheet1!$AB:$AB,E2951,[1]Sheet1!$AA:$AA)</f>
        <v>#VALUE!</v>
      </c>
      <c r="AP2951" s="100">
        <f t="shared" si="700"/>
        <v>1</v>
      </c>
      <c r="AQ2951" s="97">
        <f t="shared" si="701"/>
        <v>0</v>
      </c>
      <c r="AR2951" s="100">
        <f t="shared" si="702"/>
        <v>1</v>
      </c>
      <c r="AS2951" s="101">
        <f t="shared" si="703"/>
        <v>0</v>
      </c>
      <c r="AT2951" s="100">
        <v>0.14409654505182889</v>
      </c>
      <c r="AU2951" s="108">
        <f t="shared" si="704"/>
        <v>1</v>
      </c>
    </row>
    <row r="2952" spans="1:47" hidden="1">
      <c r="A2952" s="21">
        <v>44927</v>
      </c>
      <c r="B2952" s="23" t="s">
        <v>13</v>
      </c>
      <c r="C2952" s="23" t="s">
        <v>2644</v>
      </c>
      <c r="D2952" s="23" t="s">
        <v>2877</v>
      </c>
      <c r="E2952" s="23">
        <v>1002049696</v>
      </c>
      <c r="F2952" s="23" t="s">
        <v>15</v>
      </c>
      <c r="G2952" s="23">
        <v>1070562</v>
      </c>
      <c r="H2952" s="36" t="s">
        <v>784</v>
      </c>
      <c r="I2952" s="4" t="s">
        <v>3512</v>
      </c>
      <c r="J2952" s="4" t="s">
        <v>3512</v>
      </c>
      <c r="K2952" s="24">
        <v>36691</v>
      </c>
      <c r="L2952" s="24">
        <v>36691</v>
      </c>
      <c r="M2952" s="29">
        <v>1</v>
      </c>
      <c r="N2952" s="29">
        <v>1</v>
      </c>
      <c r="O2952" s="29">
        <v>0</v>
      </c>
      <c r="P2952" s="29">
        <v>36690</v>
      </c>
      <c r="Q2952" s="29">
        <v>0</v>
      </c>
      <c r="R2952" s="28">
        <v>2665880.6100000003</v>
      </c>
      <c r="S2952" s="28">
        <v>0</v>
      </c>
      <c r="T2952" s="28">
        <v>2665880.61</v>
      </c>
      <c r="U2952" s="28">
        <v>0</v>
      </c>
      <c r="V2952" s="29">
        <v>1</v>
      </c>
      <c r="W2952" s="29">
        <v>0</v>
      </c>
      <c r="X2952" s="32">
        <f t="shared" si="690"/>
        <v>1</v>
      </c>
      <c r="Y2952" s="33">
        <f t="shared" si="691"/>
        <v>36690</v>
      </c>
      <c r="Z2952" s="33">
        <f t="shared" si="692"/>
        <v>2665880.6100000003</v>
      </c>
      <c r="AA2952" s="33">
        <f t="shared" si="693"/>
        <v>2665880.61</v>
      </c>
      <c r="AB2952" s="5">
        <v>1</v>
      </c>
      <c r="AC2952" s="6">
        <v>2706149.1</v>
      </c>
      <c r="AD2952" s="32">
        <v>0</v>
      </c>
      <c r="AE2952" s="67">
        <f t="shared" si="694"/>
        <v>1</v>
      </c>
      <c r="AF2952" s="70">
        <f>IF(C2952=Sheet6!$E$3,Sheet6!$E$4,IF('January 2023'!C2952=Sheet6!$F$3,Sheet6!$F$4,IF('January 2023'!C2952=Sheet6!$G$3,Sheet6!$G$4,IF('January 2023'!C2952=Sheet6!$H$3,Sheet6!$H$4,IF('January 2023'!C2952=Sheet6!$I$3,Sheet6!$I$4,IF('January 2023'!C2952=Sheet6!$J$3,Sheet6!$J$4,IF('January 2023'!C2952=Sheet6!$K$3,Sheet6!$K$4,IF('January 2023'!C2952=Sheet6!$L$3,Sheet6!$L$4))))))))</f>
        <v>0.14409654505182889</v>
      </c>
      <c r="AG2952" s="74">
        <f t="shared" si="695"/>
        <v>0.99997274535989755</v>
      </c>
      <c r="AH2952" s="71">
        <v>0.81910000000000005</v>
      </c>
      <c r="AI2952" s="72">
        <f t="shared" si="696"/>
        <v>1</v>
      </c>
      <c r="AJ2952" s="73">
        <f t="shared" si="697"/>
        <v>1</v>
      </c>
      <c r="AK2952" s="73">
        <v>0.51307323962548435</v>
      </c>
      <c r="AL2952" s="95">
        <f t="shared" si="698"/>
        <v>1</v>
      </c>
      <c r="AM2952" s="107">
        <v>0</v>
      </c>
      <c r="AN2952" s="98">
        <f t="shared" si="699"/>
        <v>0</v>
      </c>
      <c r="AO2952" s="99" t="e">
        <f>SUMIF([1]Sheet1!$AB:$AB,E2952,[1]Sheet1!$AA:$AA)</f>
        <v>#VALUE!</v>
      </c>
      <c r="AP2952" s="100">
        <f t="shared" si="700"/>
        <v>1</v>
      </c>
      <c r="AQ2952" s="97">
        <f t="shared" si="701"/>
        <v>0</v>
      </c>
      <c r="AR2952" s="100">
        <f t="shared" si="702"/>
        <v>0.99999999999999978</v>
      </c>
      <c r="AS2952" s="101">
        <f t="shared" si="703"/>
        <v>2.7254640102669647E-5</v>
      </c>
      <c r="AT2952" s="100">
        <v>0.14409654505182889</v>
      </c>
      <c r="AU2952" s="108">
        <f t="shared" si="704"/>
        <v>1</v>
      </c>
    </row>
    <row r="2953" spans="1:47" hidden="1">
      <c r="A2953" s="21">
        <v>44927</v>
      </c>
      <c r="B2953" s="23" t="s">
        <v>13</v>
      </c>
      <c r="C2953" s="23" t="s">
        <v>2644</v>
      </c>
      <c r="D2953" s="23" t="s">
        <v>2845</v>
      </c>
      <c r="E2953" s="23">
        <v>1002050021</v>
      </c>
      <c r="F2953" s="23" t="s">
        <v>15</v>
      </c>
      <c r="G2953" s="23">
        <v>1091864</v>
      </c>
      <c r="H2953" s="36" t="s">
        <v>784</v>
      </c>
      <c r="I2953" s="4" t="s">
        <v>3512</v>
      </c>
      <c r="J2953" s="4" t="s">
        <v>3512</v>
      </c>
      <c r="K2953" s="24">
        <v>34628</v>
      </c>
      <c r="L2953" s="24">
        <v>34628</v>
      </c>
      <c r="M2953" s="29">
        <v>1</v>
      </c>
      <c r="N2953" s="29">
        <v>1</v>
      </c>
      <c r="O2953" s="29">
        <v>0</v>
      </c>
      <c r="P2953" s="29">
        <v>34629</v>
      </c>
      <c r="Q2953" s="29">
        <v>0</v>
      </c>
      <c r="R2953" s="28">
        <v>2516129.1799999997</v>
      </c>
      <c r="S2953" s="28">
        <v>0</v>
      </c>
      <c r="T2953" s="28">
        <v>2516129.1800000002</v>
      </c>
      <c r="U2953" s="28">
        <v>0</v>
      </c>
      <c r="V2953" s="29">
        <v>1</v>
      </c>
      <c r="W2953" s="29">
        <v>0</v>
      </c>
      <c r="X2953" s="32">
        <f t="shared" si="690"/>
        <v>1</v>
      </c>
      <c r="Y2953" s="33">
        <f t="shared" si="691"/>
        <v>34629</v>
      </c>
      <c r="Z2953" s="33">
        <f t="shared" si="692"/>
        <v>2516129.1799999997</v>
      </c>
      <c r="AA2953" s="33">
        <f t="shared" si="693"/>
        <v>2516129.1800000002</v>
      </c>
      <c r="AB2953" s="5">
        <v>1</v>
      </c>
      <c r="AC2953" s="6">
        <v>2582710.7200000002</v>
      </c>
      <c r="AD2953" s="32">
        <v>0</v>
      </c>
      <c r="AE2953" s="67">
        <f t="shared" si="694"/>
        <v>1</v>
      </c>
      <c r="AF2953" s="70">
        <f>IF(C2953=Sheet6!$E$3,Sheet6!$E$4,IF('January 2023'!C2953=Sheet6!$F$3,Sheet6!$F$4,IF('January 2023'!C2953=Sheet6!$G$3,Sheet6!$G$4,IF('January 2023'!C2953=Sheet6!$H$3,Sheet6!$H$4,IF('January 2023'!C2953=Sheet6!$I$3,Sheet6!$I$4,IF('January 2023'!C2953=Sheet6!$J$3,Sheet6!$J$4,IF('January 2023'!C2953=Sheet6!$K$3,Sheet6!$K$4,IF('January 2023'!C2953=Sheet6!$L$3,Sheet6!$L$4))))))))</f>
        <v>0.14409654505182889</v>
      </c>
      <c r="AG2953" s="74">
        <f t="shared" si="695"/>
        <v>1.0000288783643294</v>
      </c>
      <c r="AH2953" s="71">
        <v>0.81910000000000005</v>
      </c>
      <c r="AI2953" s="72">
        <f t="shared" si="696"/>
        <v>1</v>
      </c>
      <c r="AJ2953" s="73">
        <f t="shared" si="697"/>
        <v>1</v>
      </c>
      <c r="AK2953" s="73">
        <v>0.51307323962548435</v>
      </c>
      <c r="AL2953" s="95">
        <f t="shared" si="698"/>
        <v>1</v>
      </c>
      <c r="AM2953" s="107">
        <v>0</v>
      </c>
      <c r="AN2953" s="98">
        <f t="shared" si="699"/>
        <v>0</v>
      </c>
      <c r="AO2953" s="99" t="e">
        <f>SUMIF([1]Sheet1!$AB:$AB,E2953,[1]Sheet1!$AA:$AA)</f>
        <v>#VALUE!</v>
      </c>
      <c r="AP2953" s="100">
        <f t="shared" si="700"/>
        <v>1</v>
      </c>
      <c r="AQ2953" s="97">
        <f t="shared" si="701"/>
        <v>0</v>
      </c>
      <c r="AR2953" s="100">
        <f t="shared" si="702"/>
        <v>1.0000000000000002</v>
      </c>
      <c r="AS2953" s="101">
        <f t="shared" si="703"/>
        <v>-2.8878364329631978E-5</v>
      </c>
      <c r="AT2953" s="100">
        <v>0.14409654505182889</v>
      </c>
      <c r="AU2953" s="108">
        <f t="shared" si="704"/>
        <v>1</v>
      </c>
    </row>
    <row r="2954" spans="1:47" hidden="1">
      <c r="A2954" s="21">
        <v>44927</v>
      </c>
      <c r="B2954" s="23" t="s">
        <v>13</v>
      </c>
      <c r="C2954" s="23" t="s">
        <v>2644</v>
      </c>
      <c r="D2954" s="23" t="s">
        <v>2840</v>
      </c>
      <c r="E2954" s="23">
        <v>1002049777</v>
      </c>
      <c r="F2954" s="23" t="s">
        <v>15</v>
      </c>
      <c r="G2954" s="23">
        <v>1070937</v>
      </c>
      <c r="H2954" s="36" t="s">
        <v>784</v>
      </c>
      <c r="I2954" s="4" t="s">
        <v>3512</v>
      </c>
      <c r="J2954" s="4" t="s">
        <v>3512</v>
      </c>
      <c r="K2954" s="24">
        <v>31597.551724137971</v>
      </c>
      <c r="L2954" s="24">
        <v>31597.551724137971</v>
      </c>
      <c r="M2954" s="29">
        <v>1</v>
      </c>
      <c r="N2954" s="29">
        <v>1</v>
      </c>
      <c r="O2954" s="29">
        <v>0</v>
      </c>
      <c r="P2954" s="29">
        <v>31598</v>
      </c>
      <c r="Q2954" s="29">
        <v>0</v>
      </c>
      <c r="R2954" s="28">
        <v>2295897.94</v>
      </c>
      <c r="S2954" s="28">
        <v>0</v>
      </c>
      <c r="T2954" s="28">
        <v>4601206.2</v>
      </c>
      <c r="U2954" s="28">
        <v>0</v>
      </c>
      <c r="V2954" s="29">
        <v>1</v>
      </c>
      <c r="W2954" s="29">
        <v>0</v>
      </c>
      <c r="X2954" s="32">
        <f t="shared" si="690"/>
        <v>1</v>
      </c>
      <c r="Y2954" s="33">
        <f t="shared" si="691"/>
        <v>31598</v>
      </c>
      <c r="Z2954" s="33">
        <f t="shared" si="692"/>
        <v>2295897.94</v>
      </c>
      <c r="AA2954" s="33">
        <f t="shared" si="693"/>
        <v>4601206.2</v>
      </c>
      <c r="AB2954" s="5">
        <v>1</v>
      </c>
      <c r="AC2954" s="6">
        <v>936847.88</v>
      </c>
      <c r="AD2954" s="32">
        <v>0</v>
      </c>
      <c r="AE2954" s="67">
        <f t="shared" si="694"/>
        <v>1</v>
      </c>
      <c r="AF2954" s="70">
        <f>IF(C2954=Sheet6!$E$3,Sheet6!$E$4,IF('January 2023'!C2954=Sheet6!$F$3,Sheet6!$F$4,IF('January 2023'!C2954=Sheet6!$G$3,Sheet6!$G$4,IF('January 2023'!C2954=Sheet6!$H$3,Sheet6!$H$4,IF('January 2023'!C2954=Sheet6!$I$3,Sheet6!$I$4,IF('January 2023'!C2954=Sheet6!$J$3,Sheet6!$J$4,IF('January 2023'!C2954=Sheet6!$K$3,Sheet6!$K$4,IF('January 2023'!C2954=Sheet6!$L$3,Sheet6!$L$4))))))))</f>
        <v>0.14409654505182889</v>
      </c>
      <c r="AG2954" s="74">
        <f t="shared" si="695"/>
        <v>1.0000141870441717</v>
      </c>
      <c r="AH2954" s="71">
        <v>0.81910000000000005</v>
      </c>
      <c r="AI2954" s="72">
        <f t="shared" si="696"/>
        <v>1</v>
      </c>
      <c r="AJ2954" s="73">
        <f t="shared" si="697"/>
        <v>1</v>
      </c>
      <c r="AK2954" s="73">
        <v>0.51307323962548435</v>
      </c>
      <c r="AL2954" s="95">
        <f t="shared" si="698"/>
        <v>1</v>
      </c>
      <c r="AM2954" s="107">
        <v>0</v>
      </c>
      <c r="AN2954" s="98">
        <f t="shared" si="699"/>
        <v>0</v>
      </c>
      <c r="AO2954" s="99" t="e">
        <f>SUMIF([1]Sheet1!$AB:$AB,E2954,[1]Sheet1!$AA:$AA)</f>
        <v>#VALUE!</v>
      </c>
      <c r="AP2954" s="100">
        <f t="shared" si="700"/>
        <v>1</v>
      </c>
      <c r="AQ2954" s="97">
        <f t="shared" si="701"/>
        <v>0</v>
      </c>
      <c r="AR2954" s="100">
        <f t="shared" si="702"/>
        <v>2.0040987536231687</v>
      </c>
      <c r="AS2954" s="101">
        <f t="shared" si="703"/>
        <v>-1.0041271858607108</v>
      </c>
      <c r="AT2954" s="100">
        <v>0.14409654505182889</v>
      </c>
      <c r="AU2954" s="108">
        <f t="shared" si="704"/>
        <v>1</v>
      </c>
    </row>
    <row r="2955" spans="1:47" hidden="1">
      <c r="A2955" s="21">
        <v>44927</v>
      </c>
      <c r="B2955" s="22" t="s">
        <v>13</v>
      </c>
      <c r="C2955" s="22" t="s">
        <v>2644</v>
      </c>
      <c r="D2955" s="22" t="s">
        <v>2875</v>
      </c>
      <c r="E2955" s="22">
        <v>1002049724</v>
      </c>
      <c r="F2955" s="23" t="s">
        <v>15</v>
      </c>
      <c r="G2955" s="22">
        <v>1091868</v>
      </c>
      <c r="H2955" s="36" t="s">
        <v>784</v>
      </c>
      <c r="I2955" s="4" t="s">
        <v>3512</v>
      </c>
      <c r="J2955" s="4" t="s">
        <v>3512</v>
      </c>
      <c r="K2955" s="24">
        <v>31414</v>
      </c>
      <c r="L2955" s="25">
        <v>31414</v>
      </c>
      <c r="M2955" s="26">
        <v>1</v>
      </c>
      <c r="N2955" s="26">
        <v>1</v>
      </c>
      <c r="O2955" s="26">
        <v>0</v>
      </c>
      <c r="P2955" s="26">
        <v>31414</v>
      </c>
      <c r="Q2955" s="26">
        <v>0</v>
      </c>
      <c r="R2955" s="27">
        <v>2282528.5700000003</v>
      </c>
      <c r="S2955" s="27">
        <v>0</v>
      </c>
      <c r="T2955" s="28">
        <v>2282528.5699999998</v>
      </c>
      <c r="U2955" s="27">
        <v>0</v>
      </c>
      <c r="V2955" s="29">
        <v>1</v>
      </c>
      <c r="W2955" s="26">
        <v>0</v>
      </c>
      <c r="X2955" s="30">
        <f t="shared" si="690"/>
        <v>1</v>
      </c>
      <c r="Y2955" s="31">
        <f t="shared" si="691"/>
        <v>31414</v>
      </c>
      <c r="Z2955" s="31">
        <f t="shared" si="692"/>
        <v>2282528.5700000003</v>
      </c>
      <c r="AA2955" s="31">
        <f t="shared" si="693"/>
        <v>2282528.5699999998</v>
      </c>
      <c r="AB2955" s="5">
        <v>1</v>
      </c>
      <c r="AC2955" s="6">
        <v>2598821.5299999998</v>
      </c>
      <c r="AD2955" s="30">
        <v>0</v>
      </c>
      <c r="AE2955" s="67">
        <f t="shared" si="694"/>
        <v>1</v>
      </c>
      <c r="AF2955" s="70">
        <f>IF(C2955=Sheet6!$E$3,Sheet6!$E$4,IF('January 2023'!C2955=Sheet6!$F$3,Sheet6!$F$4,IF('January 2023'!C2955=Sheet6!$G$3,Sheet6!$G$4,IF('January 2023'!C2955=Sheet6!$H$3,Sheet6!$H$4,IF('January 2023'!C2955=Sheet6!$I$3,Sheet6!$I$4,IF('January 2023'!C2955=Sheet6!$J$3,Sheet6!$J$4,IF('January 2023'!C2955=Sheet6!$K$3,Sheet6!$K$4,IF('January 2023'!C2955=Sheet6!$L$3,Sheet6!$L$4))))))))</f>
        <v>0.14409654505182889</v>
      </c>
      <c r="AG2955" s="74">
        <f t="shared" si="695"/>
        <v>1</v>
      </c>
      <c r="AH2955" s="71">
        <v>0.81910000000000005</v>
      </c>
      <c r="AI2955" s="72">
        <f t="shared" si="696"/>
        <v>1</v>
      </c>
      <c r="AJ2955" s="73">
        <f t="shared" si="697"/>
        <v>1</v>
      </c>
      <c r="AK2955" s="73">
        <v>0.51307323962548435</v>
      </c>
      <c r="AL2955" s="95">
        <f t="shared" si="698"/>
        <v>1</v>
      </c>
      <c r="AM2955" s="107">
        <v>0</v>
      </c>
      <c r="AN2955" s="98">
        <f t="shared" si="699"/>
        <v>0</v>
      </c>
      <c r="AO2955" s="99" t="e">
        <f>SUMIF([1]Sheet1!$AB:$AB,E2955,[1]Sheet1!$AA:$AA)</f>
        <v>#VALUE!</v>
      </c>
      <c r="AP2955" s="100">
        <f t="shared" si="700"/>
        <v>1</v>
      </c>
      <c r="AQ2955" s="97">
        <f t="shared" si="701"/>
        <v>0</v>
      </c>
      <c r="AR2955" s="100">
        <f t="shared" si="702"/>
        <v>0.99999999999999978</v>
      </c>
      <c r="AS2955" s="101">
        <f t="shared" si="703"/>
        <v>0</v>
      </c>
      <c r="AT2955" s="100">
        <v>0.14409654505182889</v>
      </c>
      <c r="AU2955" s="108">
        <f t="shared" si="704"/>
        <v>1</v>
      </c>
    </row>
    <row r="2956" spans="1:47" hidden="1">
      <c r="A2956" s="21">
        <v>44927</v>
      </c>
      <c r="B2956" s="22" t="s">
        <v>13</v>
      </c>
      <c r="C2956" s="22" t="s">
        <v>2644</v>
      </c>
      <c r="D2956" s="22" t="s">
        <v>2855</v>
      </c>
      <c r="E2956" s="22">
        <v>1002049715</v>
      </c>
      <c r="F2956" s="23" t="s">
        <v>15</v>
      </c>
      <c r="G2956" s="22">
        <v>1091868</v>
      </c>
      <c r="H2956" s="36" t="s">
        <v>784</v>
      </c>
      <c r="I2956" s="4" t="s">
        <v>3544</v>
      </c>
      <c r="J2956" s="4" t="s">
        <v>3580</v>
      </c>
      <c r="K2956" s="24">
        <v>31400</v>
      </c>
      <c r="L2956" s="25">
        <v>31400</v>
      </c>
      <c r="M2956" s="26">
        <v>1</v>
      </c>
      <c r="N2956" s="26">
        <v>1</v>
      </c>
      <c r="O2956" s="26">
        <v>0</v>
      </c>
      <c r="P2956" s="26">
        <v>31400</v>
      </c>
      <c r="Q2956" s="26">
        <v>0</v>
      </c>
      <c r="R2956" s="27">
        <v>2281511.34</v>
      </c>
      <c r="S2956" s="27">
        <v>0</v>
      </c>
      <c r="T2956" s="28">
        <v>2281511.34</v>
      </c>
      <c r="U2956" s="27">
        <v>0</v>
      </c>
      <c r="V2956" s="29">
        <v>1</v>
      </c>
      <c r="W2956" s="26">
        <v>0</v>
      </c>
      <c r="X2956" s="30">
        <f t="shared" si="690"/>
        <v>1</v>
      </c>
      <c r="Y2956" s="31">
        <f t="shared" si="691"/>
        <v>31400</v>
      </c>
      <c r="Z2956" s="31">
        <f t="shared" si="692"/>
        <v>2281511.34</v>
      </c>
      <c r="AA2956" s="31">
        <f t="shared" si="693"/>
        <v>2281511.34</v>
      </c>
      <c r="AB2956" s="5">
        <v>1</v>
      </c>
      <c r="AC2956" s="6">
        <v>2505736.85</v>
      </c>
      <c r="AD2956" s="30">
        <v>0</v>
      </c>
      <c r="AE2956" s="67">
        <f t="shared" si="694"/>
        <v>1</v>
      </c>
      <c r="AF2956" s="70">
        <f>IF(C2956=Sheet6!$E$3,Sheet6!$E$4,IF('January 2023'!C2956=Sheet6!$F$3,Sheet6!$F$4,IF('January 2023'!C2956=Sheet6!$G$3,Sheet6!$G$4,IF('January 2023'!C2956=Sheet6!$H$3,Sheet6!$H$4,IF('January 2023'!C2956=Sheet6!$I$3,Sheet6!$I$4,IF('January 2023'!C2956=Sheet6!$J$3,Sheet6!$J$4,IF('January 2023'!C2956=Sheet6!$K$3,Sheet6!$K$4,IF('January 2023'!C2956=Sheet6!$L$3,Sheet6!$L$4))))))))</f>
        <v>0.14409654505182889</v>
      </c>
      <c r="AG2956" s="74">
        <f t="shared" si="695"/>
        <v>1</v>
      </c>
      <c r="AH2956" s="71">
        <v>0.81910000000000005</v>
      </c>
      <c r="AI2956" s="72">
        <f t="shared" si="696"/>
        <v>1</v>
      </c>
      <c r="AJ2956" s="73">
        <f t="shared" si="697"/>
        <v>1</v>
      </c>
      <c r="AK2956" s="73">
        <v>0.51307323962548435</v>
      </c>
      <c r="AL2956" s="95">
        <f t="shared" si="698"/>
        <v>1</v>
      </c>
      <c r="AM2956" s="107">
        <v>0</v>
      </c>
      <c r="AN2956" s="98">
        <f t="shared" si="699"/>
        <v>0</v>
      </c>
      <c r="AO2956" s="99" t="e">
        <f>SUMIF([1]Sheet1!$AB:$AB,E2956,[1]Sheet1!$AA:$AA)</f>
        <v>#VALUE!</v>
      </c>
      <c r="AP2956" s="100">
        <f t="shared" si="700"/>
        <v>1</v>
      </c>
      <c r="AQ2956" s="97">
        <f t="shared" si="701"/>
        <v>0</v>
      </c>
      <c r="AR2956" s="100">
        <f t="shared" si="702"/>
        <v>1</v>
      </c>
      <c r="AS2956" s="101">
        <f t="shared" si="703"/>
        <v>0</v>
      </c>
      <c r="AT2956" s="100">
        <v>0.14409654505182889</v>
      </c>
      <c r="AU2956" s="108">
        <f t="shared" si="704"/>
        <v>1</v>
      </c>
    </row>
    <row r="2957" spans="1:47" hidden="1">
      <c r="A2957" s="21">
        <v>44927</v>
      </c>
      <c r="B2957" s="23" t="s">
        <v>13</v>
      </c>
      <c r="C2957" s="23" t="s">
        <v>2644</v>
      </c>
      <c r="D2957" s="23" t="s">
        <v>2880</v>
      </c>
      <c r="E2957" s="23">
        <v>1002049832</v>
      </c>
      <c r="F2957" s="23" t="s">
        <v>15</v>
      </c>
      <c r="G2957" s="23">
        <v>1079580</v>
      </c>
      <c r="H2957" s="36" t="s">
        <v>784</v>
      </c>
      <c r="I2957" s="4" t="s">
        <v>3512</v>
      </c>
      <c r="J2957" s="4" t="s">
        <v>3512</v>
      </c>
      <c r="K2957" s="24">
        <v>30926</v>
      </c>
      <c r="L2957" s="24">
        <v>30926</v>
      </c>
      <c r="M2957" s="29">
        <v>1</v>
      </c>
      <c r="N2957" s="29">
        <v>1</v>
      </c>
      <c r="O2957" s="29">
        <v>0</v>
      </c>
      <c r="P2957" s="29">
        <v>30926</v>
      </c>
      <c r="Q2957" s="29">
        <v>0</v>
      </c>
      <c r="R2957" s="28">
        <v>2247070.69</v>
      </c>
      <c r="S2957" s="28">
        <v>0</v>
      </c>
      <c r="T2957" s="28">
        <v>2247070.69</v>
      </c>
      <c r="U2957" s="28">
        <v>0</v>
      </c>
      <c r="V2957" s="29">
        <v>1</v>
      </c>
      <c r="W2957" s="29">
        <v>0</v>
      </c>
      <c r="X2957" s="32">
        <f t="shared" si="690"/>
        <v>1</v>
      </c>
      <c r="Y2957" s="33">
        <f t="shared" si="691"/>
        <v>30926</v>
      </c>
      <c r="Z2957" s="33">
        <f t="shared" si="692"/>
        <v>2247070.69</v>
      </c>
      <c r="AA2957" s="33">
        <f t="shared" si="693"/>
        <v>2247070.69</v>
      </c>
      <c r="AB2957" s="5">
        <v>1</v>
      </c>
      <c r="AC2957" s="6">
        <v>2236834.2000000002</v>
      </c>
      <c r="AD2957" s="32">
        <v>0</v>
      </c>
      <c r="AE2957" s="67">
        <f t="shared" si="694"/>
        <v>1</v>
      </c>
      <c r="AF2957" s="70">
        <f>IF(C2957=Sheet6!$E$3,Sheet6!$E$4,IF('January 2023'!C2957=Sheet6!$F$3,Sheet6!$F$4,IF('January 2023'!C2957=Sheet6!$G$3,Sheet6!$G$4,IF('January 2023'!C2957=Sheet6!$H$3,Sheet6!$H$4,IF('January 2023'!C2957=Sheet6!$I$3,Sheet6!$I$4,IF('January 2023'!C2957=Sheet6!$J$3,Sheet6!$J$4,IF('January 2023'!C2957=Sheet6!$K$3,Sheet6!$K$4,IF('January 2023'!C2957=Sheet6!$L$3,Sheet6!$L$4))))))))</f>
        <v>0.14409654505182889</v>
      </c>
      <c r="AG2957" s="74">
        <f t="shared" si="695"/>
        <v>1</v>
      </c>
      <c r="AH2957" s="71">
        <v>0.81910000000000005</v>
      </c>
      <c r="AI2957" s="72">
        <f t="shared" si="696"/>
        <v>1</v>
      </c>
      <c r="AJ2957" s="73">
        <f t="shared" si="697"/>
        <v>1</v>
      </c>
      <c r="AK2957" s="73">
        <v>0.51307323962548435</v>
      </c>
      <c r="AL2957" s="95">
        <f t="shared" si="698"/>
        <v>1</v>
      </c>
      <c r="AM2957" s="107">
        <v>0</v>
      </c>
      <c r="AN2957" s="98">
        <f t="shared" si="699"/>
        <v>0</v>
      </c>
      <c r="AO2957" s="99" t="e">
        <f>SUMIF([1]Sheet1!$AB:$AB,E2957,[1]Sheet1!$AA:$AA)</f>
        <v>#VALUE!</v>
      </c>
      <c r="AP2957" s="100">
        <f t="shared" si="700"/>
        <v>1</v>
      </c>
      <c r="AQ2957" s="97">
        <f t="shared" si="701"/>
        <v>0</v>
      </c>
      <c r="AR2957" s="100">
        <f t="shared" si="702"/>
        <v>1</v>
      </c>
      <c r="AS2957" s="101">
        <f t="shared" si="703"/>
        <v>0</v>
      </c>
      <c r="AT2957" s="100">
        <v>0.14409654505182889</v>
      </c>
      <c r="AU2957" s="108">
        <f t="shared" si="704"/>
        <v>1</v>
      </c>
    </row>
    <row r="2958" spans="1:47" hidden="1">
      <c r="A2958" s="21">
        <v>44927</v>
      </c>
      <c r="B2958" s="23" t="s">
        <v>13</v>
      </c>
      <c r="C2958" s="23" t="s">
        <v>2644</v>
      </c>
      <c r="D2958" s="23" t="s">
        <v>2911</v>
      </c>
      <c r="E2958" s="23">
        <v>1002049971</v>
      </c>
      <c r="F2958" s="23" t="s">
        <v>15</v>
      </c>
      <c r="G2958" s="23">
        <v>1070562</v>
      </c>
      <c r="H2958" s="36" t="s">
        <v>784</v>
      </c>
      <c r="I2958" s="4" t="s">
        <v>3512</v>
      </c>
      <c r="J2958" s="4" t="s">
        <v>3512</v>
      </c>
      <c r="K2958" s="24">
        <v>30090</v>
      </c>
      <c r="L2958" s="24">
        <v>30090</v>
      </c>
      <c r="M2958" s="29">
        <v>1</v>
      </c>
      <c r="N2958" s="29">
        <v>1</v>
      </c>
      <c r="O2958" s="29">
        <v>0</v>
      </c>
      <c r="P2958" s="29">
        <v>30090</v>
      </c>
      <c r="Q2958" s="29">
        <v>0</v>
      </c>
      <c r="R2958" s="28">
        <v>2186327.27</v>
      </c>
      <c r="S2958" s="28">
        <v>0</v>
      </c>
      <c r="T2958" s="28">
        <v>2186327.27</v>
      </c>
      <c r="U2958" s="28">
        <v>0</v>
      </c>
      <c r="V2958" s="29">
        <v>1</v>
      </c>
      <c r="W2958" s="29">
        <v>0</v>
      </c>
      <c r="X2958" s="32">
        <f t="shared" si="690"/>
        <v>1</v>
      </c>
      <c r="Y2958" s="33">
        <f t="shared" si="691"/>
        <v>30090</v>
      </c>
      <c r="Z2958" s="33">
        <f t="shared" si="692"/>
        <v>2186327.27</v>
      </c>
      <c r="AA2958" s="33">
        <f t="shared" si="693"/>
        <v>2186327.27</v>
      </c>
      <c r="AB2958" s="5">
        <v>1</v>
      </c>
      <c r="AC2958" s="6">
        <v>1854844.56</v>
      </c>
      <c r="AD2958" s="32">
        <v>0</v>
      </c>
      <c r="AE2958" s="67">
        <f t="shared" si="694"/>
        <v>1</v>
      </c>
      <c r="AF2958" s="70">
        <f>IF(C2958=Sheet6!$E$3,Sheet6!$E$4,IF('January 2023'!C2958=Sheet6!$F$3,Sheet6!$F$4,IF('January 2023'!C2958=Sheet6!$G$3,Sheet6!$G$4,IF('January 2023'!C2958=Sheet6!$H$3,Sheet6!$H$4,IF('January 2023'!C2958=Sheet6!$I$3,Sheet6!$I$4,IF('January 2023'!C2958=Sheet6!$J$3,Sheet6!$J$4,IF('January 2023'!C2958=Sheet6!$K$3,Sheet6!$K$4,IF('January 2023'!C2958=Sheet6!$L$3,Sheet6!$L$4))))))))</f>
        <v>0.14409654505182889</v>
      </c>
      <c r="AG2958" s="74">
        <f t="shared" si="695"/>
        <v>1</v>
      </c>
      <c r="AH2958" s="71">
        <v>0.81910000000000005</v>
      </c>
      <c r="AI2958" s="72">
        <f t="shared" si="696"/>
        <v>1</v>
      </c>
      <c r="AJ2958" s="73">
        <f t="shared" si="697"/>
        <v>1</v>
      </c>
      <c r="AK2958" s="73">
        <v>0.51307323962548435</v>
      </c>
      <c r="AL2958" s="95">
        <f t="shared" si="698"/>
        <v>1</v>
      </c>
      <c r="AM2958" s="107">
        <v>0</v>
      </c>
      <c r="AN2958" s="98">
        <f t="shared" si="699"/>
        <v>0</v>
      </c>
      <c r="AO2958" s="99" t="e">
        <f>SUMIF([1]Sheet1!$AB:$AB,E2958,[1]Sheet1!$AA:$AA)</f>
        <v>#VALUE!</v>
      </c>
      <c r="AP2958" s="100">
        <f t="shared" si="700"/>
        <v>1</v>
      </c>
      <c r="AQ2958" s="97">
        <f t="shared" si="701"/>
        <v>0</v>
      </c>
      <c r="AR2958" s="100">
        <f t="shared" si="702"/>
        <v>1</v>
      </c>
      <c r="AS2958" s="101">
        <f t="shared" si="703"/>
        <v>0</v>
      </c>
      <c r="AT2958" s="100">
        <v>0.14409654505182889</v>
      </c>
      <c r="AU2958" s="108">
        <f t="shared" si="704"/>
        <v>1</v>
      </c>
    </row>
    <row r="2959" spans="1:47" hidden="1">
      <c r="A2959" s="21">
        <v>44927</v>
      </c>
      <c r="B2959" s="22" t="s">
        <v>13</v>
      </c>
      <c r="C2959" s="22" t="s">
        <v>2644</v>
      </c>
      <c r="D2959" s="22" t="s">
        <v>2862</v>
      </c>
      <c r="E2959" s="22">
        <v>1002112497</v>
      </c>
      <c r="F2959" s="23" t="s">
        <v>15</v>
      </c>
      <c r="G2959" s="22">
        <v>1070937</v>
      </c>
      <c r="H2959" s="36" t="s">
        <v>784</v>
      </c>
      <c r="I2959" s="4" t="s">
        <v>3512</v>
      </c>
      <c r="J2959" s="4" t="s">
        <v>3512</v>
      </c>
      <c r="K2959" s="24">
        <v>27825</v>
      </c>
      <c r="L2959" s="25">
        <v>27825</v>
      </c>
      <c r="M2959" s="26">
        <v>1</v>
      </c>
      <c r="N2959" s="26">
        <v>1</v>
      </c>
      <c r="O2959" s="26">
        <v>0</v>
      </c>
      <c r="P2959" s="26">
        <v>27825</v>
      </c>
      <c r="Q2959" s="26">
        <v>0</v>
      </c>
      <c r="R2959" s="27">
        <v>2021753.28</v>
      </c>
      <c r="S2959" s="27">
        <v>0</v>
      </c>
      <c r="T2959" s="28">
        <v>2021678</v>
      </c>
      <c r="U2959" s="27">
        <v>0</v>
      </c>
      <c r="V2959" s="29">
        <v>1</v>
      </c>
      <c r="W2959" s="26">
        <v>0</v>
      </c>
      <c r="X2959" s="30">
        <f t="shared" si="690"/>
        <v>1</v>
      </c>
      <c r="Y2959" s="31">
        <f t="shared" si="691"/>
        <v>27825</v>
      </c>
      <c r="Z2959" s="31">
        <f t="shared" si="692"/>
        <v>2021753.28</v>
      </c>
      <c r="AA2959" s="31">
        <f t="shared" si="693"/>
        <v>2021678</v>
      </c>
      <c r="AB2959" s="5">
        <v>1</v>
      </c>
      <c r="AC2959" s="6">
        <v>2105691.33</v>
      </c>
      <c r="AD2959" s="30">
        <v>0</v>
      </c>
      <c r="AE2959" s="67">
        <f t="shared" si="694"/>
        <v>1</v>
      </c>
      <c r="AF2959" s="70">
        <f>IF(C2959=Sheet6!$E$3,Sheet6!$E$4,IF('January 2023'!C2959=Sheet6!$F$3,Sheet6!$F$4,IF('January 2023'!C2959=Sheet6!$G$3,Sheet6!$G$4,IF('January 2023'!C2959=Sheet6!$H$3,Sheet6!$H$4,IF('January 2023'!C2959=Sheet6!$I$3,Sheet6!$I$4,IF('January 2023'!C2959=Sheet6!$J$3,Sheet6!$J$4,IF('January 2023'!C2959=Sheet6!$K$3,Sheet6!$K$4,IF('January 2023'!C2959=Sheet6!$L$3,Sheet6!$L$4))))))))</f>
        <v>0.14409654505182889</v>
      </c>
      <c r="AG2959" s="74">
        <f t="shared" si="695"/>
        <v>1</v>
      </c>
      <c r="AH2959" s="71">
        <v>0.81910000000000005</v>
      </c>
      <c r="AI2959" s="72">
        <f t="shared" si="696"/>
        <v>1</v>
      </c>
      <c r="AJ2959" s="73">
        <f t="shared" si="697"/>
        <v>1</v>
      </c>
      <c r="AK2959" s="73">
        <v>0.51307323962548435</v>
      </c>
      <c r="AL2959" s="95">
        <f t="shared" si="698"/>
        <v>1</v>
      </c>
      <c r="AM2959" s="107">
        <v>0</v>
      </c>
      <c r="AN2959" s="98">
        <f t="shared" si="699"/>
        <v>0</v>
      </c>
      <c r="AO2959" s="99" t="e">
        <f>SUMIF([1]Sheet1!$AB:$AB,E2959,[1]Sheet1!$AA:$AA)</f>
        <v>#VALUE!</v>
      </c>
      <c r="AP2959" s="100">
        <f t="shared" si="700"/>
        <v>1</v>
      </c>
      <c r="AQ2959" s="97">
        <f t="shared" si="701"/>
        <v>0</v>
      </c>
      <c r="AR2959" s="100">
        <f t="shared" si="702"/>
        <v>0.99996276499177983</v>
      </c>
      <c r="AS2959" s="101">
        <f t="shared" si="703"/>
        <v>3.7235008220171117E-5</v>
      </c>
      <c r="AT2959" s="100">
        <v>0.14409654505182889</v>
      </c>
      <c r="AU2959" s="108">
        <f t="shared" si="704"/>
        <v>1</v>
      </c>
    </row>
    <row r="2960" spans="1:47" hidden="1">
      <c r="A2960" s="21">
        <v>44927</v>
      </c>
      <c r="B2960" s="23" t="s">
        <v>13</v>
      </c>
      <c r="C2960" s="23" t="s">
        <v>2644</v>
      </c>
      <c r="D2960" s="23" t="s">
        <v>2874</v>
      </c>
      <c r="E2960" s="23">
        <v>1002049702</v>
      </c>
      <c r="F2960" s="23" t="s">
        <v>15</v>
      </c>
      <c r="G2960" s="23">
        <v>1091868</v>
      </c>
      <c r="H2960" s="36" t="s">
        <v>784</v>
      </c>
      <c r="I2960" s="4" t="s">
        <v>3512</v>
      </c>
      <c r="J2960" s="4" t="s">
        <v>3512</v>
      </c>
      <c r="K2960" s="24">
        <v>27408</v>
      </c>
      <c r="L2960" s="24">
        <v>27408</v>
      </c>
      <c r="M2960" s="29">
        <v>1</v>
      </c>
      <c r="N2960" s="29">
        <v>1</v>
      </c>
      <c r="O2960" s="29">
        <v>0</v>
      </c>
      <c r="P2960" s="29">
        <v>27408</v>
      </c>
      <c r="Q2960" s="29">
        <v>0</v>
      </c>
      <c r="R2960" s="28">
        <v>1991454.2300000002</v>
      </c>
      <c r="S2960" s="28">
        <v>0</v>
      </c>
      <c r="T2960" s="28">
        <v>2200000</v>
      </c>
      <c r="U2960" s="28">
        <v>0</v>
      </c>
      <c r="V2960" s="29">
        <v>1</v>
      </c>
      <c r="W2960" s="29">
        <v>0</v>
      </c>
      <c r="X2960" s="32">
        <f t="shared" si="690"/>
        <v>1</v>
      </c>
      <c r="Y2960" s="33">
        <f t="shared" si="691"/>
        <v>27408</v>
      </c>
      <c r="Z2960" s="33">
        <f t="shared" si="692"/>
        <v>1991454.2300000002</v>
      </c>
      <c r="AA2960" s="33">
        <f t="shared" si="693"/>
        <v>2200000</v>
      </c>
      <c r="AB2960" s="5">
        <v>1</v>
      </c>
      <c r="AC2960" s="6">
        <v>2476350.52</v>
      </c>
      <c r="AD2960" s="32">
        <v>0</v>
      </c>
      <c r="AE2960" s="67">
        <f t="shared" si="694"/>
        <v>1</v>
      </c>
      <c r="AF2960" s="70">
        <f>IF(C2960=Sheet6!$E$3,Sheet6!$E$4,IF('January 2023'!C2960=Sheet6!$F$3,Sheet6!$F$4,IF('January 2023'!C2960=Sheet6!$G$3,Sheet6!$G$4,IF('January 2023'!C2960=Sheet6!$H$3,Sheet6!$H$4,IF('January 2023'!C2960=Sheet6!$I$3,Sheet6!$I$4,IF('January 2023'!C2960=Sheet6!$J$3,Sheet6!$J$4,IF('January 2023'!C2960=Sheet6!$K$3,Sheet6!$K$4,IF('January 2023'!C2960=Sheet6!$L$3,Sheet6!$L$4))))))))</f>
        <v>0.14409654505182889</v>
      </c>
      <c r="AG2960" s="74">
        <f t="shared" si="695"/>
        <v>1</v>
      </c>
      <c r="AH2960" s="71">
        <v>0.81910000000000005</v>
      </c>
      <c r="AI2960" s="72">
        <f t="shared" si="696"/>
        <v>1</v>
      </c>
      <c r="AJ2960" s="73">
        <f t="shared" si="697"/>
        <v>1</v>
      </c>
      <c r="AK2960" s="73">
        <v>0.51307323962548435</v>
      </c>
      <c r="AL2960" s="95">
        <f t="shared" si="698"/>
        <v>1</v>
      </c>
      <c r="AM2960" s="107">
        <v>0</v>
      </c>
      <c r="AN2960" s="98">
        <f t="shared" si="699"/>
        <v>0</v>
      </c>
      <c r="AO2960" s="99" t="e">
        <f>SUMIF([1]Sheet1!$AB:$AB,E2960,[1]Sheet1!$AA:$AA)</f>
        <v>#VALUE!</v>
      </c>
      <c r="AP2960" s="100">
        <f t="shared" si="700"/>
        <v>1</v>
      </c>
      <c r="AQ2960" s="97">
        <f t="shared" si="701"/>
        <v>0</v>
      </c>
      <c r="AR2960" s="100">
        <f t="shared" si="702"/>
        <v>1.1047203429827257</v>
      </c>
      <c r="AS2960" s="101">
        <f t="shared" si="703"/>
        <v>-0.1047203429827257</v>
      </c>
      <c r="AT2960" s="100">
        <v>0.14409654505182889</v>
      </c>
      <c r="AU2960" s="108">
        <f t="shared" si="704"/>
        <v>1</v>
      </c>
    </row>
    <row r="2961" spans="1:47" hidden="1">
      <c r="A2961" s="21">
        <v>44927</v>
      </c>
      <c r="B2961" s="22" t="s">
        <v>13</v>
      </c>
      <c r="C2961" s="22" t="s">
        <v>2644</v>
      </c>
      <c r="D2961" s="22" t="s">
        <v>2871</v>
      </c>
      <c r="E2961" s="22">
        <v>1002049685</v>
      </c>
      <c r="F2961" s="23" t="s">
        <v>15</v>
      </c>
      <c r="G2961" s="22">
        <v>1091864</v>
      </c>
      <c r="H2961" s="36" t="s">
        <v>784</v>
      </c>
      <c r="I2961" s="4" t="s">
        <v>3512</v>
      </c>
      <c r="J2961" s="4" t="s">
        <v>3512</v>
      </c>
      <c r="K2961" s="24">
        <v>27381</v>
      </c>
      <c r="L2961" s="25">
        <v>27381</v>
      </c>
      <c r="M2961" s="26">
        <v>1</v>
      </c>
      <c r="N2961" s="26">
        <v>1</v>
      </c>
      <c r="O2961" s="26">
        <v>0</v>
      </c>
      <c r="P2961" s="26">
        <v>27381</v>
      </c>
      <c r="Q2961" s="26">
        <v>0</v>
      </c>
      <c r="R2961" s="27">
        <v>1989492.42</v>
      </c>
      <c r="S2961" s="27">
        <v>0</v>
      </c>
      <c r="T2961" s="28">
        <v>1989492.42</v>
      </c>
      <c r="U2961" s="27">
        <v>0</v>
      </c>
      <c r="V2961" s="29">
        <v>1</v>
      </c>
      <c r="W2961" s="26">
        <v>0</v>
      </c>
      <c r="X2961" s="30">
        <f t="shared" si="690"/>
        <v>1</v>
      </c>
      <c r="Y2961" s="31">
        <f t="shared" si="691"/>
        <v>27381</v>
      </c>
      <c r="Z2961" s="31">
        <f t="shared" si="692"/>
        <v>1989492.42</v>
      </c>
      <c r="AA2961" s="31">
        <f t="shared" si="693"/>
        <v>1989492.42</v>
      </c>
      <c r="AB2961" s="5">
        <v>1</v>
      </c>
      <c r="AC2961" s="6">
        <v>2139624.5299999998</v>
      </c>
      <c r="AD2961" s="30">
        <v>0</v>
      </c>
      <c r="AE2961" s="67">
        <f t="shared" si="694"/>
        <v>1</v>
      </c>
      <c r="AF2961" s="70">
        <f>IF(C2961=Sheet6!$E$3,Sheet6!$E$4,IF('January 2023'!C2961=Sheet6!$F$3,Sheet6!$F$4,IF('January 2023'!C2961=Sheet6!$G$3,Sheet6!$G$4,IF('January 2023'!C2961=Sheet6!$H$3,Sheet6!$H$4,IF('January 2023'!C2961=Sheet6!$I$3,Sheet6!$I$4,IF('January 2023'!C2961=Sheet6!$J$3,Sheet6!$J$4,IF('January 2023'!C2961=Sheet6!$K$3,Sheet6!$K$4,IF('January 2023'!C2961=Sheet6!$L$3,Sheet6!$L$4))))))))</f>
        <v>0.14409654505182889</v>
      </c>
      <c r="AG2961" s="74">
        <f t="shared" si="695"/>
        <v>1</v>
      </c>
      <c r="AH2961" s="71">
        <v>0.81910000000000005</v>
      </c>
      <c r="AI2961" s="72">
        <f t="shared" si="696"/>
        <v>1</v>
      </c>
      <c r="AJ2961" s="73">
        <f t="shared" si="697"/>
        <v>1</v>
      </c>
      <c r="AK2961" s="73">
        <v>0.51307323962548435</v>
      </c>
      <c r="AL2961" s="95">
        <f t="shared" si="698"/>
        <v>1</v>
      </c>
      <c r="AM2961" s="107">
        <v>0</v>
      </c>
      <c r="AN2961" s="98">
        <f t="shared" si="699"/>
        <v>0</v>
      </c>
      <c r="AO2961" s="99" t="e">
        <f>SUMIF([1]Sheet1!$AB:$AB,E2961,[1]Sheet1!$AA:$AA)</f>
        <v>#VALUE!</v>
      </c>
      <c r="AP2961" s="100">
        <f t="shared" si="700"/>
        <v>1</v>
      </c>
      <c r="AQ2961" s="97">
        <f t="shared" si="701"/>
        <v>0</v>
      </c>
      <c r="AR2961" s="100">
        <f t="shared" si="702"/>
        <v>1</v>
      </c>
      <c r="AS2961" s="101">
        <f t="shared" si="703"/>
        <v>0</v>
      </c>
      <c r="AT2961" s="100">
        <v>0.14409654505182889</v>
      </c>
      <c r="AU2961" s="108">
        <f t="shared" si="704"/>
        <v>1</v>
      </c>
    </row>
    <row r="2962" spans="1:47" hidden="1">
      <c r="A2962" s="21">
        <v>44927</v>
      </c>
      <c r="B2962" s="22" t="s">
        <v>13</v>
      </c>
      <c r="C2962" s="22" t="s">
        <v>2644</v>
      </c>
      <c r="D2962" s="22" t="s">
        <v>2761</v>
      </c>
      <c r="E2962" s="22">
        <v>1004872430</v>
      </c>
      <c r="F2962" s="23" t="s">
        <v>15</v>
      </c>
      <c r="G2962" s="22">
        <v>1079580</v>
      </c>
      <c r="H2962" s="36" t="s">
        <v>784</v>
      </c>
      <c r="I2962" s="4" t="s">
        <v>3512</v>
      </c>
      <c r="J2962" s="4" t="s">
        <v>3512</v>
      </c>
      <c r="K2962" s="24">
        <v>27079</v>
      </c>
      <c r="L2962" s="25">
        <v>27079</v>
      </c>
      <c r="M2962" s="26">
        <v>1</v>
      </c>
      <c r="N2962" s="26">
        <v>1</v>
      </c>
      <c r="O2962" s="26">
        <v>0</v>
      </c>
      <c r="P2962" s="26">
        <v>27079</v>
      </c>
      <c r="Q2962" s="26">
        <v>0</v>
      </c>
      <c r="R2962" s="27">
        <v>1967549.2199999997</v>
      </c>
      <c r="S2962" s="27">
        <v>0</v>
      </c>
      <c r="T2962" s="28">
        <v>1969549.22</v>
      </c>
      <c r="U2962" s="27">
        <v>0</v>
      </c>
      <c r="V2962" s="29">
        <v>1</v>
      </c>
      <c r="W2962" s="26">
        <v>0</v>
      </c>
      <c r="X2962" s="30">
        <f t="shared" si="690"/>
        <v>1</v>
      </c>
      <c r="Y2962" s="31">
        <f t="shared" si="691"/>
        <v>27079</v>
      </c>
      <c r="Z2962" s="31">
        <f t="shared" si="692"/>
        <v>1967549.2199999997</v>
      </c>
      <c r="AA2962" s="31">
        <f t="shared" si="693"/>
        <v>1969549.22</v>
      </c>
      <c r="AB2962" s="5">
        <v>1</v>
      </c>
      <c r="AC2962" s="6">
        <v>2181131.5</v>
      </c>
      <c r="AD2962" s="30">
        <v>0</v>
      </c>
      <c r="AE2962" s="67">
        <f t="shared" si="694"/>
        <v>1</v>
      </c>
      <c r="AF2962" s="70">
        <f>IF(C2962=Sheet6!$E$3,Sheet6!$E$4,IF('January 2023'!C2962=Sheet6!$F$3,Sheet6!$F$4,IF('January 2023'!C2962=Sheet6!$G$3,Sheet6!$G$4,IF('January 2023'!C2962=Sheet6!$H$3,Sheet6!$H$4,IF('January 2023'!C2962=Sheet6!$I$3,Sheet6!$I$4,IF('January 2023'!C2962=Sheet6!$J$3,Sheet6!$J$4,IF('January 2023'!C2962=Sheet6!$K$3,Sheet6!$K$4,IF('January 2023'!C2962=Sheet6!$L$3,Sheet6!$L$4))))))))</f>
        <v>0.14409654505182889</v>
      </c>
      <c r="AG2962" s="74">
        <f t="shared" si="695"/>
        <v>1</v>
      </c>
      <c r="AH2962" s="71">
        <v>0.81910000000000005</v>
      </c>
      <c r="AI2962" s="72">
        <f t="shared" si="696"/>
        <v>1</v>
      </c>
      <c r="AJ2962" s="73">
        <f t="shared" si="697"/>
        <v>1</v>
      </c>
      <c r="AK2962" s="73">
        <v>0.51307323962548435</v>
      </c>
      <c r="AL2962" s="95">
        <f t="shared" si="698"/>
        <v>1</v>
      </c>
      <c r="AM2962" s="107">
        <v>0</v>
      </c>
      <c r="AN2962" s="98">
        <f t="shared" si="699"/>
        <v>0</v>
      </c>
      <c r="AO2962" s="99" t="e">
        <f>SUMIF([1]Sheet1!$AB:$AB,E2962,[1]Sheet1!$AA:$AA)</f>
        <v>#VALUE!</v>
      </c>
      <c r="AP2962" s="100">
        <f t="shared" si="700"/>
        <v>1</v>
      </c>
      <c r="AQ2962" s="97">
        <f t="shared" si="701"/>
        <v>0</v>
      </c>
      <c r="AR2962" s="100">
        <f t="shared" si="702"/>
        <v>1.0010164929952807</v>
      </c>
      <c r="AS2962" s="101">
        <f t="shared" si="703"/>
        <v>-1.0164929952807267E-3</v>
      </c>
      <c r="AT2962" s="100">
        <v>0.14409654505182889</v>
      </c>
      <c r="AU2962" s="108">
        <f t="shared" si="704"/>
        <v>1</v>
      </c>
    </row>
    <row r="2963" spans="1:47" hidden="1">
      <c r="A2963" s="21">
        <v>44927</v>
      </c>
      <c r="B2963" s="23" t="s">
        <v>13</v>
      </c>
      <c r="C2963" s="23" t="s">
        <v>2644</v>
      </c>
      <c r="D2963" s="23" t="s">
        <v>2878</v>
      </c>
      <c r="E2963" s="23">
        <v>1002050130</v>
      </c>
      <c r="F2963" s="23" t="s">
        <v>15</v>
      </c>
      <c r="G2963" s="23">
        <v>1070937</v>
      </c>
      <c r="H2963" s="36" t="s">
        <v>784</v>
      </c>
      <c r="I2963" s="4" t="s">
        <v>3512</v>
      </c>
      <c r="J2963" s="4" t="s">
        <v>3512</v>
      </c>
      <c r="K2963" s="24">
        <v>26771</v>
      </c>
      <c r="L2963" s="24">
        <v>26771</v>
      </c>
      <c r="M2963" s="29">
        <v>1</v>
      </c>
      <c r="N2963" s="29">
        <v>1</v>
      </c>
      <c r="O2963" s="29">
        <v>0</v>
      </c>
      <c r="P2963" s="29">
        <v>26771</v>
      </c>
      <c r="Q2963" s="29">
        <v>0</v>
      </c>
      <c r="R2963" s="28">
        <v>1945170.0699999998</v>
      </c>
      <c r="S2963" s="28">
        <v>0</v>
      </c>
      <c r="T2963" s="28">
        <v>1934778</v>
      </c>
      <c r="U2963" s="28">
        <v>0</v>
      </c>
      <c r="V2963" s="29">
        <v>1</v>
      </c>
      <c r="W2963" s="29">
        <v>0</v>
      </c>
      <c r="X2963" s="32">
        <f t="shared" si="690"/>
        <v>1</v>
      </c>
      <c r="Y2963" s="33">
        <f t="shared" si="691"/>
        <v>26771</v>
      </c>
      <c r="Z2963" s="33">
        <f t="shared" si="692"/>
        <v>1945170.0699999998</v>
      </c>
      <c r="AA2963" s="33">
        <f t="shared" si="693"/>
        <v>1934778</v>
      </c>
      <c r="AB2963" s="5">
        <v>1</v>
      </c>
      <c r="AC2963" s="6">
        <v>2066231.57</v>
      </c>
      <c r="AD2963" s="32">
        <v>0</v>
      </c>
      <c r="AE2963" s="67">
        <f t="shared" si="694"/>
        <v>1</v>
      </c>
      <c r="AF2963" s="70">
        <f>IF(C2963=Sheet6!$E$3,Sheet6!$E$4,IF('January 2023'!C2963=Sheet6!$F$3,Sheet6!$F$4,IF('January 2023'!C2963=Sheet6!$G$3,Sheet6!$G$4,IF('January 2023'!C2963=Sheet6!$H$3,Sheet6!$H$4,IF('January 2023'!C2963=Sheet6!$I$3,Sheet6!$I$4,IF('January 2023'!C2963=Sheet6!$J$3,Sheet6!$J$4,IF('January 2023'!C2963=Sheet6!$K$3,Sheet6!$K$4,IF('January 2023'!C2963=Sheet6!$L$3,Sheet6!$L$4))))))))</f>
        <v>0.14409654505182889</v>
      </c>
      <c r="AG2963" s="74">
        <f t="shared" si="695"/>
        <v>1</v>
      </c>
      <c r="AH2963" s="71">
        <v>0.81910000000000005</v>
      </c>
      <c r="AI2963" s="72">
        <f t="shared" si="696"/>
        <v>1</v>
      </c>
      <c r="AJ2963" s="73">
        <f t="shared" si="697"/>
        <v>1</v>
      </c>
      <c r="AK2963" s="73">
        <v>0.51307323962548435</v>
      </c>
      <c r="AL2963" s="95">
        <f t="shared" si="698"/>
        <v>1</v>
      </c>
      <c r="AM2963" s="107">
        <v>0</v>
      </c>
      <c r="AN2963" s="98">
        <f t="shared" si="699"/>
        <v>0</v>
      </c>
      <c r="AO2963" s="99" t="e">
        <f>SUMIF([1]Sheet1!$AB:$AB,E2963,[1]Sheet1!$AA:$AA)</f>
        <v>#VALUE!</v>
      </c>
      <c r="AP2963" s="100">
        <f t="shared" si="700"/>
        <v>1</v>
      </c>
      <c r="AQ2963" s="97">
        <f t="shared" si="701"/>
        <v>0</v>
      </c>
      <c r="AR2963" s="100">
        <f t="shared" si="702"/>
        <v>0.99465750056497637</v>
      </c>
      <c r="AS2963" s="101">
        <f t="shared" si="703"/>
        <v>5.3424994350236288E-3</v>
      </c>
      <c r="AT2963" s="100">
        <v>0.14409654505182889</v>
      </c>
      <c r="AU2963" s="108">
        <f t="shared" si="704"/>
        <v>1</v>
      </c>
    </row>
    <row r="2964" spans="1:47" hidden="1">
      <c r="A2964" s="21">
        <v>44927</v>
      </c>
      <c r="B2964" s="23" t="s">
        <v>13</v>
      </c>
      <c r="C2964" s="23" t="s">
        <v>2644</v>
      </c>
      <c r="D2964" s="23" t="s">
        <v>2984</v>
      </c>
      <c r="E2964" s="23">
        <v>1002049951</v>
      </c>
      <c r="F2964" s="23" t="s">
        <v>15</v>
      </c>
      <c r="G2964" s="23">
        <v>1070562</v>
      </c>
      <c r="H2964" s="36" t="s">
        <v>784</v>
      </c>
      <c r="I2964" s="4" t="s">
        <v>3512</v>
      </c>
      <c r="J2964" s="4" t="s">
        <v>3512</v>
      </c>
      <c r="K2964" s="24">
        <v>26553</v>
      </c>
      <c r="L2964" s="24">
        <v>26553</v>
      </c>
      <c r="M2964" s="29">
        <v>1</v>
      </c>
      <c r="N2964" s="29">
        <v>1</v>
      </c>
      <c r="O2964" s="29">
        <v>0</v>
      </c>
      <c r="P2964" s="29">
        <v>26553</v>
      </c>
      <c r="Q2964" s="29">
        <v>0</v>
      </c>
      <c r="R2964" s="28">
        <v>1929330.27</v>
      </c>
      <c r="S2964" s="28">
        <v>0</v>
      </c>
      <c r="T2964" s="28">
        <v>1929330.27</v>
      </c>
      <c r="U2964" s="28">
        <v>0</v>
      </c>
      <c r="V2964" s="29">
        <v>1</v>
      </c>
      <c r="W2964" s="29">
        <v>0</v>
      </c>
      <c r="X2964" s="32">
        <f t="shared" si="690"/>
        <v>1</v>
      </c>
      <c r="Y2964" s="33">
        <f t="shared" si="691"/>
        <v>26553</v>
      </c>
      <c r="Z2964" s="33">
        <f t="shared" si="692"/>
        <v>1929330.27</v>
      </c>
      <c r="AA2964" s="33">
        <f t="shared" si="693"/>
        <v>1929330.27</v>
      </c>
      <c r="AB2964" s="5">
        <v>1</v>
      </c>
      <c r="AC2964" s="6">
        <v>1302485.05</v>
      </c>
      <c r="AD2964" s="32">
        <v>0</v>
      </c>
      <c r="AE2964" s="67">
        <f t="shared" si="694"/>
        <v>1</v>
      </c>
      <c r="AF2964" s="70">
        <f>IF(C2964=Sheet6!$E$3,Sheet6!$E$4,IF('January 2023'!C2964=Sheet6!$F$3,Sheet6!$F$4,IF('January 2023'!C2964=Sheet6!$G$3,Sheet6!$G$4,IF('January 2023'!C2964=Sheet6!$H$3,Sheet6!$H$4,IF('January 2023'!C2964=Sheet6!$I$3,Sheet6!$I$4,IF('January 2023'!C2964=Sheet6!$J$3,Sheet6!$J$4,IF('January 2023'!C2964=Sheet6!$K$3,Sheet6!$K$4,IF('January 2023'!C2964=Sheet6!$L$3,Sheet6!$L$4))))))))</f>
        <v>0.14409654505182889</v>
      </c>
      <c r="AG2964" s="74">
        <f t="shared" si="695"/>
        <v>1</v>
      </c>
      <c r="AH2964" s="71">
        <v>0.81910000000000005</v>
      </c>
      <c r="AI2964" s="72">
        <f t="shared" si="696"/>
        <v>1</v>
      </c>
      <c r="AJ2964" s="73">
        <f t="shared" si="697"/>
        <v>1</v>
      </c>
      <c r="AK2964" s="73">
        <v>0.51307323962548435</v>
      </c>
      <c r="AL2964" s="95">
        <f t="shared" si="698"/>
        <v>1</v>
      </c>
      <c r="AM2964" s="107">
        <v>0</v>
      </c>
      <c r="AN2964" s="98">
        <f t="shared" si="699"/>
        <v>0</v>
      </c>
      <c r="AO2964" s="99" t="e">
        <f>SUMIF([1]Sheet1!$AB:$AB,E2964,[1]Sheet1!$AA:$AA)</f>
        <v>#VALUE!</v>
      </c>
      <c r="AP2964" s="100">
        <f t="shared" si="700"/>
        <v>1</v>
      </c>
      <c r="AQ2964" s="97">
        <f t="shared" si="701"/>
        <v>0</v>
      </c>
      <c r="AR2964" s="100">
        <f t="shared" si="702"/>
        <v>1</v>
      </c>
      <c r="AS2964" s="101">
        <f t="shared" si="703"/>
        <v>0</v>
      </c>
      <c r="AT2964" s="100">
        <v>0.14409654505182889</v>
      </c>
      <c r="AU2964" s="108">
        <f t="shared" si="704"/>
        <v>1</v>
      </c>
    </row>
    <row r="2965" spans="1:47" hidden="1">
      <c r="A2965" s="21">
        <v>44927</v>
      </c>
      <c r="B2965" s="23" t="s">
        <v>13</v>
      </c>
      <c r="C2965" s="23" t="s">
        <v>2644</v>
      </c>
      <c r="D2965" s="23" t="s">
        <v>2924</v>
      </c>
      <c r="E2965" s="23">
        <v>1002049990</v>
      </c>
      <c r="F2965" s="23" t="s">
        <v>15</v>
      </c>
      <c r="G2965" s="23">
        <v>1070562</v>
      </c>
      <c r="H2965" s="36" t="s">
        <v>784</v>
      </c>
      <c r="I2965" s="4" t="s">
        <v>3512</v>
      </c>
      <c r="J2965" s="4" t="s">
        <v>3512</v>
      </c>
      <c r="K2965" s="24">
        <v>26394</v>
      </c>
      <c r="L2965" s="24">
        <v>26394</v>
      </c>
      <c r="M2965" s="29">
        <v>1</v>
      </c>
      <c r="N2965" s="29">
        <v>1</v>
      </c>
      <c r="O2965" s="29">
        <v>0</v>
      </c>
      <c r="P2965" s="29">
        <v>26394</v>
      </c>
      <c r="Q2965" s="29">
        <v>0</v>
      </c>
      <c r="R2965" s="28">
        <v>1917777.4</v>
      </c>
      <c r="S2965" s="28">
        <v>0</v>
      </c>
      <c r="T2965" s="28">
        <v>1917777.4</v>
      </c>
      <c r="U2965" s="28">
        <v>0</v>
      </c>
      <c r="V2965" s="29">
        <v>1</v>
      </c>
      <c r="W2965" s="29">
        <v>0</v>
      </c>
      <c r="X2965" s="32">
        <f t="shared" si="690"/>
        <v>1</v>
      </c>
      <c r="Y2965" s="33">
        <f t="shared" si="691"/>
        <v>26394</v>
      </c>
      <c r="Z2965" s="33">
        <f t="shared" si="692"/>
        <v>1917777.4</v>
      </c>
      <c r="AA2965" s="33">
        <f t="shared" si="693"/>
        <v>1917777.4</v>
      </c>
      <c r="AB2965" s="5">
        <v>1</v>
      </c>
      <c r="AC2965" s="6">
        <v>1749384.91</v>
      </c>
      <c r="AD2965" s="32">
        <v>0</v>
      </c>
      <c r="AE2965" s="67">
        <f t="shared" si="694"/>
        <v>1</v>
      </c>
      <c r="AF2965" s="70">
        <f>IF(C2965=Sheet6!$E$3,Sheet6!$E$4,IF('January 2023'!C2965=Sheet6!$F$3,Sheet6!$F$4,IF('January 2023'!C2965=Sheet6!$G$3,Sheet6!$G$4,IF('January 2023'!C2965=Sheet6!$H$3,Sheet6!$H$4,IF('January 2023'!C2965=Sheet6!$I$3,Sheet6!$I$4,IF('January 2023'!C2965=Sheet6!$J$3,Sheet6!$J$4,IF('January 2023'!C2965=Sheet6!$K$3,Sheet6!$K$4,IF('January 2023'!C2965=Sheet6!$L$3,Sheet6!$L$4))))))))</f>
        <v>0.14409654505182889</v>
      </c>
      <c r="AG2965" s="74">
        <f t="shared" si="695"/>
        <v>1</v>
      </c>
      <c r="AH2965" s="71">
        <v>0.81910000000000005</v>
      </c>
      <c r="AI2965" s="72">
        <f t="shared" si="696"/>
        <v>1</v>
      </c>
      <c r="AJ2965" s="73">
        <f t="shared" si="697"/>
        <v>1</v>
      </c>
      <c r="AK2965" s="73">
        <v>0.51307323962548435</v>
      </c>
      <c r="AL2965" s="95">
        <f t="shared" si="698"/>
        <v>1</v>
      </c>
      <c r="AM2965" s="107">
        <v>0</v>
      </c>
      <c r="AN2965" s="98">
        <f t="shared" si="699"/>
        <v>0</v>
      </c>
      <c r="AO2965" s="99" t="e">
        <f>SUMIF([1]Sheet1!$AB:$AB,E2965,[1]Sheet1!$AA:$AA)</f>
        <v>#VALUE!</v>
      </c>
      <c r="AP2965" s="100">
        <f t="shared" si="700"/>
        <v>1</v>
      </c>
      <c r="AQ2965" s="97">
        <f t="shared" si="701"/>
        <v>0</v>
      </c>
      <c r="AR2965" s="100">
        <f t="shared" si="702"/>
        <v>1</v>
      </c>
      <c r="AS2965" s="101">
        <f t="shared" si="703"/>
        <v>0</v>
      </c>
      <c r="AT2965" s="100">
        <v>0.14409654505182889</v>
      </c>
      <c r="AU2965" s="108">
        <f t="shared" si="704"/>
        <v>1</v>
      </c>
    </row>
    <row r="2966" spans="1:47" hidden="1">
      <c r="A2966" s="21">
        <v>44927</v>
      </c>
      <c r="B2966" s="23" t="s">
        <v>13</v>
      </c>
      <c r="C2966" s="23" t="s">
        <v>2644</v>
      </c>
      <c r="D2966" s="23" t="s">
        <v>2927</v>
      </c>
      <c r="E2966" s="23">
        <v>1002049741</v>
      </c>
      <c r="F2966" s="23" t="s">
        <v>15</v>
      </c>
      <c r="G2966" s="23">
        <v>1070937</v>
      </c>
      <c r="H2966" s="36" t="s">
        <v>784</v>
      </c>
      <c r="I2966" s="4" t="s">
        <v>3512</v>
      </c>
      <c r="J2966" s="4" t="s">
        <v>3512</v>
      </c>
      <c r="K2966" s="24">
        <v>25995</v>
      </c>
      <c r="L2966" s="24">
        <v>25995</v>
      </c>
      <c r="M2966" s="29">
        <v>1</v>
      </c>
      <c r="N2966" s="29">
        <v>1</v>
      </c>
      <c r="O2966" s="29">
        <v>0</v>
      </c>
      <c r="P2966" s="29">
        <v>25995</v>
      </c>
      <c r="Q2966" s="29">
        <v>0</v>
      </c>
      <c r="R2966" s="28">
        <v>1888786.2200000002</v>
      </c>
      <c r="S2966" s="28">
        <v>0</v>
      </c>
      <c r="T2966" s="28">
        <v>2023787</v>
      </c>
      <c r="U2966" s="28">
        <v>0</v>
      </c>
      <c r="V2966" s="29">
        <v>1</v>
      </c>
      <c r="W2966" s="29">
        <v>0</v>
      </c>
      <c r="X2966" s="32">
        <f t="shared" si="690"/>
        <v>1</v>
      </c>
      <c r="Y2966" s="33">
        <f t="shared" si="691"/>
        <v>25995</v>
      </c>
      <c r="Z2966" s="33">
        <f t="shared" si="692"/>
        <v>1888786.2200000002</v>
      </c>
      <c r="AA2966" s="33">
        <f t="shared" si="693"/>
        <v>2023787</v>
      </c>
      <c r="AB2966" s="5">
        <v>1</v>
      </c>
      <c r="AC2966" s="6">
        <v>3274918.15</v>
      </c>
      <c r="AD2966" s="32">
        <v>0</v>
      </c>
      <c r="AE2966" s="67">
        <f t="shared" si="694"/>
        <v>1</v>
      </c>
      <c r="AF2966" s="70">
        <f>IF(C2966=Sheet6!$E$3,Sheet6!$E$4,IF('January 2023'!C2966=Sheet6!$F$3,Sheet6!$F$4,IF('January 2023'!C2966=Sheet6!$G$3,Sheet6!$G$4,IF('January 2023'!C2966=Sheet6!$H$3,Sheet6!$H$4,IF('January 2023'!C2966=Sheet6!$I$3,Sheet6!$I$4,IF('January 2023'!C2966=Sheet6!$J$3,Sheet6!$J$4,IF('January 2023'!C2966=Sheet6!$K$3,Sheet6!$K$4,IF('January 2023'!C2966=Sheet6!$L$3,Sheet6!$L$4))))))))</f>
        <v>0.14409654505182889</v>
      </c>
      <c r="AG2966" s="74">
        <f t="shared" si="695"/>
        <v>1</v>
      </c>
      <c r="AH2966" s="71">
        <v>0.81910000000000005</v>
      </c>
      <c r="AI2966" s="72">
        <f t="shared" si="696"/>
        <v>1</v>
      </c>
      <c r="AJ2966" s="73">
        <f t="shared" si="697"/>
        <v>1</v>
      </c>
      <c r="AK2966" s="73">
        <v>0.51307323962548435</v>
      </c>
      <c r="AL2966" s="95">
        <f t="shared" si="698"/>
        <v>1</v>
      </c>
      <c r="AM2966" s="107">
        <v>0</v>
      </c>
      <c r="AN2966" s="98">
        <f t="shared" si="699"/>
        <v>0</v>
      </c>
      <c r="AO2966" s="99" t="e">
        <f>SUMIF([1]Sheet1!$AB:$AB,E2966,[1]Sheet1!$AA:$AA)</f>
        <v>#VALUE!</v>
      </c>
      <c r="AP2966" s="100">
        <f t="shared" si="700"/>
        <v>1</v>
      </c>
      <c r="AQ2966" s="97">
        <f t="shared" si="701"/>
        <v>0</v>
      </c>
      <c r="AR2966" s="100">
        <f t="shared" si="702"/>
        <v>1.0714748861308401</v>
      </c>
      <c r="AS2966" s="101">
        <f t="shared" si="703"/>
        <v>-7.1474886130840076E-2</v>
      </c>
      <c r="AT2966" s="100">
        <v>0.14409654505182889</v>
      </c>
      <c r="AU2966" s="108">
        <f t="shared" si="704"/>
        <v>1</v>
      </c>
    </row>
    <row r="2967" spans="1:47" hidden="1">
      <c r="A2967" s="21">
        <v>44927</v>
      </c>
      <c r="B2967" s="23" t="s">
        <v>13</v>
      </c>
      <c r="C2967" s="23" t="s">
        <v>2644</v>
      </c>
      <c r="D2967" s="23" t="s">
        <v>2923</v>
      </c>
      <c r="E2967" s="23">
        <v>1002049867</v>
      </c>
      <c r="F2967" s="23" t="s">
        <v>15</v>
      </c>
      <c r="G2967" s="23">
        <v>1070562</v>
      </c>
      <c r="H2967" s="36" t="s">
        <v>784</v>
      </c>
      <c r="I2967" s="4" t="s">
        <v>3512</v>
      </c>
      <c r="J2967" s="4" t="s">
        <v>3512</v>
      </c>
      <c r="K2967" s="24">
        <v>25973</v>
      </c>
      <c r="L2967" s="24">
        <v>25973</v>
      </c>
      <c r="M2967" s="29">
        <v>1</v>
      </c>
      <c r="N2967" s="29">
        <v>1</v>
      </c>
      <c r="O2967" s="29">
        <v>0</v>
      </c>
      <c r="P2967" s="29">
        <v>25973</v>
      </c>
      <c r="Q2967" s="29">
        <v>0</v>
      </c>
      <c r="R2967" s="28">
        <v>1887187.71</v>
      </c>
      <c r="S2967" s="28">
        <v>0</v>
      </c>
      <c r="T2967" s="28">
        <v>1887187.71</v>
      </c>
      <c r="U2967" s="28">
        <v>0</v>
      </c>
      <c r="V2967" s="29">
        <v>1</v>
      </c>
      <c r="W2967" s="29">
        <v>0</v>
      </c>
      <c r="X2967" s="32">
        <f t="shared" si="690"/>
        <v>1</v>
      </c>
      <c r="Y2967" s="33">
        <f t="shared" si="691"/>
        <v>25973</v>
      </c>
      <c r="Z2967" s="33">
        <f t="shared" si="692"/>
        <v>1887187.71</v>
      </c>
      <c r="AA2967" s="33">
        <f t="shared" si="693"/>
        <v>1887187.71</v>
      </c>
      <c r="AB2967" s="5">
        <v>1</v>
      </c>
      <c r="AC2967" s="6">
        <v>1736698.62</v>
      </c>
      <c r="AD2967" s="32">
        <v>0</v>
      </c>
      <c r="AE2967" s="67">
        <f t="shared" si="694"/>
        <v>1</v>
      </c>
      <c r="AF2967" s="70">
        <f>IF(C2967=Sheet6!$E$3,Sheet6!$E$4,IF('January 2023'!C2967=Sheet6!$F$3,Sheet6!$F$4,IF('January 2023'!C2967=Sheet6!$G$3,Sheet6!$G$4,IF('January 2023'!C2967=Sheet6!$H$3,Sheet6!$H$4,IF('January 2023'!C2967=Sheet6!$I$3,Sheet6!$I$4,IF('January 2023'!C2967=Sheet6!$J$3,Sheet6!$J$4,IF('January 2023'!C2967=Sheet6!$K$3,Sheet6!$K$4,IF('January 2023'!C2967=Sheet6!$L$3,Sheet6!$L$4))))))))</f>
        <v>0.14409654505182889</v>
      </c>
      <c r="AG2967" s="74">
        <f t="shared" si="695"/>
        <v>1</v>
      </c>
      <c r="AH2967" s="71">
        <v>0.81910000000000005</v>
      </c>
      <c r="AI2967" s="72">
        <f t="shared" si="696"/>
        <v>1</v>
      </c>
      <c r="AJ2967" s="73">
        <f t="shared" si="697"/>
        <v>1</v>
      </c>
      <c r="AK2967" s="73">
        <v>0.51307323962548435</v>
      </c>
      <c r="AL2967" s="95">
        <f t="shared" si="698"/>
        <v>1</v>
      </c>
      <c r="AM2967" s="107">
        <v>0</v>
      </c>
      <c r="AN2967" s="98">
        <f t="shared" si="699"/>
        <v>0</v>
      </c>
      <c r="AO2967" s="99" t="e">
        <f>SUMIF([1]Sheet1!$AB:$AB,E2967,[1]Sheet1!$AA:$AA)</f>
        <v>#VALUE!</v>
      </c>
      <c r="AP2967" s="100">
        <f t="shared" si="700"/>
        <v>1</v>
      </c>
      <c r="AQ2967" s="97">
        <f t="shared" si="701"/>
        <v>0</v>
      </c>
      <c r="AR2967" s="100">
        <f t="shared" si="702"/>
        <v>1</v>
      </c>
      <c r="AS2967" s="101">
        <f t="shared" si="703"/>
        <v>0</v>
      </c>
      <c r="AT2967" s="100">
        <v>0.14409654505182889</v>
      </c>
      <c r="AU2967" s="108">
        <f t="shared" si="704"/>
        <v>1</v>
      </c>
    </row>
    <row r="2968" spans="1:47" hidden="1">
      <c r="A2968" s="21">
        <v>44927</v>
      </c>
      <c r="B2968" s="23" t="s">
        <v>13</v>
      </c>
      <c r="C2968" s="23" t="s">
        <v>2644</v>
      </c>
      <c r="D2968" s="23" t="s">
        <v>2916</v>
      </c>
      <c r="E2968" s="23">
        <v>1002049841</v>
      </c>
      <c r="F2968" s="23" t="s">
        <v>15</v>
      </c>
      <c r="G2968" s="23">
        <v>1070562</v>
      </c>
      <c r="H2968" s="36" t="s">
        <v>784</v>
      </c>
      <c r="I2968" s="4" t="s">
        <v>3512</v>
      </c>
      <c r="J2968" s="4" t="s">
        <v>3512</v>
      </c>
      <c r="K2968" s="24">
        <v>25686</v>
      </c>
      <c r="L2968" s="24">
        <v>25686</v>
      </c>
      <c r="M2968" s="29">
        <v>1</v>
      </c>
      <c r="N2968" s="29">
        <v>1</v>
      </c>
      <c r="O2968" s="29">
        <v>0</v>
      </c>
      <c r="P2968" s="29">
        <v>25686</v>
      </c>
      <c r="Q2968" s="29">
        <v>0</v>
      </c>
      <c r="R2968" s="28">
        <v>1866334.4</v>
      </c>
      <c r="S2968" s="28">
        <v>0</v>
      </c>
      <c r="T2968" s="28">
        <v>1866334.4</v>
      </c>
      <c r="U2968" s="28">
        <v>0</v>
      </c>
      <c r="V2968" s="29">
        <v>1</v>
      </c>
      <c r="W2968" s="29">
        <v>0</v>
      </c>
      <c r="X2968" s="32">
        <f t="shared" si="690"/>
        <v>1</v>
      </c>
      <c r="Y2968" s="33">
        <f t="shared" si="691"/>
        <v>25686</v>
      </c>
      <c r="Z2968" s="33">
        <f t="shared" si="692"/>
        <v>1866334.4</v>
      </c>
      <c r="AA2968" s="33">
        <f t="shared" si="693"/>
        <v>1866334.4</v>
      </c>
      <c r="AB2968" s="5">
        <v>1</v>
      </c>
      <c r="AC2968" s="6">
        <v>1624156.44</v>
      </c>
      <c r="AD2968" s="32">
        <v>0</v>
      </c>
      <c r="AE2968" s="67">
        <f t="shared" si="694"/>
        <v>1</v>
      </c>
      <c r="AF2968" s="70">
        <f>IF(C2968=Sheet6!$E$3,Sheet6!$E$4,IF('January 2023'!C2968=Sheet6!$F$3,Sheet6!$F$4,IF('January 2023'!C2968=Sheet6!$G$3,Sheet6!$G$4,IF('January 2023'!C2968=Sheet6!$H$3,Sheet6!$H$4,IF('January 2023'!C2968=Sheet6!$I$3,Sheet6!$I$4,IF('January 2023'!C2968=Sheet6!$J$3,Sheet6!$J$4,IF('January 2023'!C2968=Sheet6!$K$3,Sheet6!$K$4,IF('January 2023'!C2968=Sheet6!$L$3,Sheet6!$L$4))))))))</f>
        <v>0.14409654505182889</v>
      </c>
      <c r="AG2968" s="74">
        <f t="shared" si="695"/>
        <v>1</v>
      </c>
      <c r="AH2968" s="71">
        <v>0.81910000000000005</v>
      </c>
      <c r="AI2968" s="72">
        <f t="shared" si="696"/>
        <v>1</v>
      </c>
      <c r="AJ2968" s="73">
        <f t="shared" si="697"/>
        <v>1</v>
      </c>
      <c r="AK2968" s="73">
        <v>0.51307323962548435</v>
      </c>
      <c r="AL2968" s="95">
        <f t="shared" si="698"/>
        <v>1</v>
      </c>
      <c r="AM2968" s="107">
        <v>0</v>
      </c>
      <c r="AN2968" s="98">
        <f t="shared" si="699"/>
        <v>0</v>
      </c>
      <c r="AO2968" s="99" t="e">
        <f>SUMIF([1]Sheet1!$AB:$AB,E2968,[1]Sheet1!$AA:$AA)</f>
        <v>#VALUE!</v>
      </c>
      <c r="AP2968" s="100">
        <f t="shared" si="700"/>
        <v>1</v>
      </c>
      <c r="AQ2968" s="97">
        <f t="shared" si="701"/>
        <v>0</v>
      </c>
      <c r="AR2968" s="100">
        <f t="shared" si="702"/>
        <v>1</v>
      </c>
      <c r="AS2968" s="101">
        <f t="shared" si="703"/>
        <v>0</v>
      </c>
      <c r="AT2968" s="100">
        <v>0.14409654505182889</v>
      </c>
      <c r="AU2968" s="108">
        <f t="shared" si="704"/>
        <v>1</v>
      </c>
    </row>
    <row r="2969" spans="1:47" hidden="1">
      <c r="A2969" s="21">
        <v>44927</v>
      </c>
      <c r="B2969" s="22" t="s">
        <v>13</v>
      </c>
      <c r="C2969" s="22" t="s">
        <v>2644</v>
      </c>
      <c r="D2969" s="22" t="s">
        <v>2882</v>
      </c>
      <c r="E2969" s="22">
        <v>1002049775</v>
      </c>
      <c r="F2969" s="23" t="s">
        <v>15</v>
      </c>
      <c r="G2969" s="22">
        <v>1091868</v>
      </c>
      <c r="H2969" s="36" t="s">
        <v>784</v>
      </c>
      <c r="I2969" s="4" t="s">
        <v>3512</v>
      </c>
      <c r="J2969" s="4" t="s">
        <v>3512</v>
      </c>
      <c r="K2969" s="24">
        <v>25541</v>
      </c>
      <c r="L2969" s="25">
        <v>25541</v>
      </c>
      <c r="M2969" s="26">
        <v>1</v>
      </c>
      <c r="N2969" s="26">
        <v>1</v>
      </c>
      <c r="O2969" s="26">
        <v>0</v>
      </c>
      <c r="P2969" s="26">
        <v>25541</v>
      </c>
      <c r="Q2969" s="26">
        <v>0</v>
      </c>
      <c r="R2969" s="27">
        <v>1855798.76</v>
      </c>
      <c r="S2969" s="27">
        <v>0</v>
      </c>
      <c r="T2969" s="28">
        <v>1856000</v>
      </c>
      <c r="U2969" s="27">
        <v>0</v>
      </c>
      <c r="V2969" s="29">
        <v>1</v>
      </c>
      <c r="W2969" s="26">
        <v>0</v>
      </c>
      <c r="X2969" s="30">
        <f t="shared" si="690"/>
        <v>1</v>
      </c>
      <c r="Y2969" s="31">
        <f t="shared" si="691"/>
        <v>25541</v>
      </c>
      <c r="Z2969" s="31">
        <f t="shared" si="692"/>
        <v>1855798.76</v>
      </c>
      <c r="AA2969" s="31">
        <f t="shared" si="693"/>
        <v>1856000</v>
      </c>
      <c r="AB2969" s="5">
        <v>1</v>
      </c>
      <c r="AC2969" s="6">
        <v>1991803.4</v>
      </c>
      <c r="AD2969" s="30">
        <v>0</v>
      </c>
      <c r="AE2969" s="67">
        <f t="shared" si="694"/>
        <v>1</v>
      </c>
      <c r="AF2969" s="70">
        <f>IF(C2969=Sheet6!$E$3,Sheet6!$E$4,IF('January 2023'!C2969=Sheet6!$F$3,Sheet6!$F$4,IF('January 2023'!C2969=Sheet6!$G$3,Sheet6!$G$4,IF('January 2023'!C2969=Sheet6!$H$3,Sheet6!$H$4,IF('January 2023'!C2969=Sheet6!$I$3,Sheet6!$I$4,IF('January 2023'!C2969=Sheet6!$J$3,Sheet6!$J$4,IF('January 2023'!C2969=Sheet6!$K$3,Sheet6!$K$4,IF('January 2023'!C2969=Sheet6!$L$3,Sheet6!$L$4))))))))</f>
        <v>0.14409654505182889</v>
      </c>
      <c r="AG2969" s="74">
        <f t="shared" si="695"/>
        <v>1</v>
      </c>
      <c r="AH2969" s="71">
        <v>0.81910000000000005</v>
      </c>
      <c r="AI2969" s="72">
        <f t="shared" si="696"/>
        <v>1</v>
      </c>
      <c r="AJ2969" s="73">
        <f t="shared" si="697"/>
        <v>1</v>
      </c>
      <c r="AK2969" s="73">
        <v>0.51307323962548435</v>
      </c>
      <c r="AL2969" s="95">
        <f t="shared" si="698"/>
        <v>1</v>
      </c>
      <c r="AM2969" s="107">
        <v>0</v>
      </c>
      <c r="AN2969" s="98">
        <f t="shared" si="699"/>
        <v>0</v>
      </c>
      <c r="AO2969" s="99" t="e">
        <f>SUMIF([1]Sheet1!$AB:$AB,E2969,[1]Sheet1!$AA:$AA)</f>
        <v>#VALUE!</v>
      </c>
      <c r="AP2969" s="100">
        <f t="shared" si="700"/>
        <v>1</v>
      </c>
      <c r="AQ2969" s="97">
        <f t="shared" si="701"/>
        <v>0</v>
      </c>
      <c r="AR2969" s="100">
        <f t="shared" si="702"/>
        <v>1.0001084384817673</v>
      </c>
      <c r="AS2969" s="101">
        <f t="shared" si="703"/>
        <v>-1.0843848176733673E-4</v>
      </c>
      <c r="AT2969" s="100">
        <v>0.14409654505182889</v>
      </c>
      <c r="AU2969" s="108">
        <f t="shared" si="704"/>
        <v>1</v>
      </c>
    </row>
    <row r="2970" spans="1:47" hidden="1">
      <c r="A2970" s="21">
        <v>44927</v>
      </c>
      <c r="B2970" s="23" t="s">
        <v>13</v>
      </c>
      <c r="C2970" s="23" t="s">
        <v>2644</v>
      </c>
      <c r="D2970" s="23" t="s">
        <v>2860</v>
      </c>
      <c r="E2970" s="23">
        <v>1002050821</v>
      </c>
      <c r="F2970" s="23" t="s">
        <v>15</v>
      </c>
      <c r="G2970" s="23">
        <v>1091864</v>
      </c>
      <c r="H2970" s="36" t="s">
        <v>784</v>
      </c>
      <c r="I2970" s="4" t="s">
        <v>3512</v>
      </c>
      <c r="J2970" s="4" t="s">
        <v>3512</v>
      </c>
      <c r="K2970" s="24">
        <v>25417</v>
      </c>
      <c r="L2970" s="24">
        <v>25417</v>
      </c>
      <c r="M2970" s="29">
        <v>1</v>
      </c>
      <c r="N2970" s="29">
        <v>1</v>
      </c>
      <c r="O2970" s="29">
        <v>0</v>
      </c>
      <c r="P2970" s="29">
        <v>25417</v>
      </c>
      <c r="Q2970" s="29">
        <v>0</v>
      </c>
      <c r="R2970" s="28">
        <v>1846788.9700000002</v>
      </c>
      <c r="S2970" s="28">
        <v>0</v>
      </c>
      <c r="T2970" s="28">
        <v>1978205.11</v>
      </c>
      <c r="U2970" s="28">
        <v>0</v>
      </c>
      <c r="V2970" s="29">
        <v>1</v>
      </c>
      <c r="W2970" s="29">
        <v>0</v>
      </c>
      <c r="X2970" s="32">
        <f t="shared" si="690"/>
        <v>1</v>
      </c>
      <c r="Y2970" s="33">
        <f t="shared" si="691"/>
        <v>25417</v>
      </c>
      <c r="Z2970" s="33">
        <f t="shared" si="692"/>
        <v>1846788.9700000002</v>
      </c>
      <c r="AA2970" s="33">
        <f t="shared" si="693"/>
        <v>1978205.11</v>
      </c>
      <c r="AB2970" s="5">
        <v>1</v>
      </c>
      <c r="AC2970" s="6">
        <v>3885205.98</v>
      </c>
      <c r="AD2970" s="32">
        <v>0</v>
      </c>
      <c r="AE2970" s="67">
        <f t="shared" si="694"/>
        <v>1</v>
      </c>
      <c r="AF2970" s="70">
        <f>IF(C2970=Sheet6!$E$3,Sheet6!$E$4,IF('January 2023'!C2970=Sheet6!$F$3,Sheet6!$F$4,IF('January 2023'!C2970=Sheet6!$G$3,Sheet6!$G$4,IF('January 2023'!C2970=Sheet6!$H$3,Sheet6!$H$4,IF('January 2023'!C2970=Sheet6!$I$3,Sheet6!$I$4,IF('January 2023'!C2970=Sheet6!$J$3,Sheet6!$J$4,IF('January 2023'!C2970=Sheet6!$K$3,Sheet6!$K$4,IF('January 2023'!C2970=Sheet6!$L$3,Sheet6!$L$4))))))))</f>
        <v>0.14409654505182889</v>
      </c>
      <c r="AG2970" s="74">
        <f t="shared" si="695"/>
        <v>1</v>
      </c>
      <c r="AH2970" s="71">
        <v>0.81910000000000005</v>
      </c>
      <c r="AI2970" s="72">
        <f t="shared" si="696"/>
        <v>1</v>
      </c>
      <c r="AJ2970" s="73">
        <f t="shared" si="697"/>
        <v>1</v>
      </c>
      <c r="AK2970" s="73">
        <v>0.51307323962548435</v>
      </c>
      <c r="AL2970" s="95">
        <f t="shared" si="698"/>
        <v>1</v>
      </c>
      <c r="AM2970" s="107">
        <v>0</v>
      </c>
      <c r="AN2970" s="98">
        <f t="shared" si="699"/>
        <v>0</v>
      </c>
      <c r="AO2970" s="99" t="e">
        <f>SUMIF([1]Sheet1!$AB:$AB,E2970,[1]Sheet1!$AA:$AA)</f>
        <v>#VALUE!</v>
      </c>
      <c r="AP2970" s="100">
        <f t="shared" si="700"/>
        <v>1</v>
      </c>
      <c r="AQ2970" s="97">
        <f t="shared" si="701"/>
        <v>0</v>
      </c>
      <c r="AR2970" s="100">
        <f t="shared" si="702"/>
        <v>1.0711592619052732</v>
      </c>
      <c r="AS2970" s="101">
        <f t="shared" si="703"/>
        <v>-7.1159261905273219E-2</v>
      </c>
      <c r="AT2970" s="100">
        <v>0.14409654505182889</v>
      </c>
      <c r="AU2970" s="108">
        <f t="shared" si="704"/>
        <v>1</v>
      </c>
    </row>
    <row r="2971" spans="1:47" hidden="1">
      <c r="A2971" s="21">
        <v>44927</v>
      </c>
      <c r="B2971" s="23" t="s">
        <v>13</v>
      </c>
      <c r="C2971" s="23" t="s">
        <v>2644</v>
      </c>
      <c r="D2971" s="23" t="s">
        <v>2902</v>
      </c>
      <c r="E2971" s="23">
        <v>1002049884</v>
      </c>
      <c r="F2971" s="23" t="s">
        <v>15</v>
      </c>
      <c r="G2971" s="23">
        <v>1070562</v>
      </c>
      <c r="H2971" s="36" t="s">
        <v>784</v>
      </c>
      <c r="I2971" s="4" t="s">
        <v>3512</v>
      </c>
      <c r="J2971" s="4" t="s">
        <v>3512</v>
      </c>
      <c r="K2971" s="24">
        <v>25298</v>
      </c>
      <c r="L2971" s="24">
        <v>25298</v>
      </c>
      <c r="M2971" s="29">
        <v>1</v>
      </c>
      <c r="N2971" s="29">
        <v>1</v>
      </c>
      <c r="O2971" s="29">
        <v>0</v>
      </c>
      <c r="P2971" s="29">
        <v>25298</v>
      </c>
      <c r="Q2971" s="29">
        <v>0</v>
      </c>
      <c r="R2971" s="28">
        <v>1838142.48</v>
      </c>
      <c r="S2971" s="28">
        <v>0</v>
      </c>
      <c r="T2971" s="28">
        <v>1838143</v>
      </c>
      <c r="U2971" s="28">
        <v>0</v>
      </c>
      <c r="V2971" s="29">
        <v>1</v>
      </c>
      <c r="W2971" s="29">
        <v>0</v>
      </c>
      <c r="X2971" s="32">
        <f t="shared" si="690"/>
        <v>1</v>
      </c>
      <c r="Y2971" s="33">
        <f t="shared" si="691"/>
        <v>25298</v>
      </c>
      <c r="Z2971" s="33">
        <f t="shared" si="692"/>
        <v>1838142.48</v>
      </c>
      <c r="AA2971" s="33">
        <f t="shared" si="693"/>
        <v>1838143</v>
      </c>
      <c r="AB2971" s="5">
        <v>1</v>
      </c>
      <c r="AC2971" s="6">
        <v>1652174.46</v>
      </c>
      <c r="AD2971" s="32">
        <v>0</v>
      </c>
      <c r="AE2971" s="67">
        <f t="shared" si="694"/>
        <v>1</v>
      </c>
      <c r="AF2971" s="70">
        <f>IF(C2971=Sheet6!$E$3,Sheet6!$E$4,IF('January 2023'!C2971=Sheet6!$F$3,Sheet6!$F$4,IF('January 2023'!C2971=Sheet6!$G$3,Sheet6!$G$4,IF('January 2023'!C2971=Sheet6!$H$3,Sheet6!$H$4,IF('January 2023'!C2971=Sheet6!$I$3,Sheet6!$I$4,IF('January 2023'!C2971=Sheet6!$J$3,Sheet6!$J$4,IF('January 2023'!C2971=Sheet6!$K$3,Sheet6!$K$4,IF('January 2023'!C2971=Sheet6!$L$3,Sheet6!$L$4))))))))</f>
        <v>0.14409654505182889</v>
      </c>
      <c r="AG2971" s="74">
        <f t="shared" si="695"/>
        <v>1</v>
      </c>
      <c r="AH2971" s="71">
        <v>0.81910000000000005</v>
      </c>
      <c r="AI2971" s="72">
        <f t="shared" si="696"/>
        <v>1</v>
      </c>
      <c r="AJ2971" s="73">
        <f t="shared" si="697"/>
        <v>1</v>
      </c>
      <c r="AK2971" s="73">
        <v>0.51307323962548435</v>
      </c>
      <c r="AL2971" s="95">
        <f t="shared" si="698"/>
        <v>1</v>
      </c>
      <c r="AM2971" s="107">
        <v>0</v>
      </c>
      <c r="AN2971" s="98">
        <f t="shared" si="699"/>
        <v>0</v>
      </c>
      <c r="AO2971" s="99" t="e">
        <f>SUMIF([1]Sheet1!$AB:$AB,E2971,[1]Sheet1!$AA:$AA)</f>
        <v>#VALUE!</v>
      </c>
      <c r="AP2971" s="100">
        <f t="shared" si="700"/>
        <v>1</v>
      </c>
      <c r="AQ2971" s="97">
        <f t="shared" si="701"/>
        <v>0</v>
      </c>
      <c r="AR2971" s="100">
        <f t="shared" si="702"/>
        <v>1.0000002828942836</v>
      </c>
      <c r="AS2971" s="101">
        <f t="shared" si="703"/>
        <v>-2.8289428355421364E-7</v>
      </c>
      <c r="AT2971" s="100">
        <v>0.14409654505182889</v>
      </c>
      <c r="AU2971" s="108">
        <f t="shared" si="704"/>
        <v>1</v>
      </c>
    </row>
    <row r="2972" spans="1:47" hidden="1">
      <c r="A2972" s="21">
        <v>44927</v>
      </c>
      <c r="B2972" s="22" t="s">
        <v>13</v>
      </c>
      <c r="C2972" s="22" t="s">
        <v>2644</v>
      </c>
      <c r="D2972" s="22" t="s">
        <v>2857</v>
      </c>
      <c r="E2972" s="22">
        <v>1002049703</v>
      </c>
      <c r="F2972" s="23" t="s">
        <v>15</v>
      </c>
      <c r="G2972" s="22">
        <v>1070562</v>
      </c>
      <c r="H2972" s="36" t="s">
        <v>784</v>
      </c>
      <c r="I2972" s="4" t="s">
        <v>3512</v>
      </c>
      <c r="J2972" s="4" t="s">
        <v>3512</v>
      </c>
      <c r="K2972" s="24">
        <v>25266</v>
      </c>
      <c r="L2972" s="25">
        <v>25266</v>
      </c>
      <c r="M2972" s="26">
        <v>1</v>
      </c>
      <c r="N2972" s="26">
        <v>1</v>
      </c>
      <c r="O2972" s="26">
        <v>0</v>
      </c>
      <c r="P2972" s="26">
        <v>25266</v>
      </c>
      <c r="Q2972" s="26">
        <v>0</v>
      </c>
      <c r="R2972" s="27">
        <v>1835817.37</v>
      </c>
      <c r="S2972" s="27">
        <v>0</v>
      </c>
      <c r="T2972" s="28">
        <v>1835817.37</v>
      </c>
      <c r="U2972" s="27">
        <v>0</v>
      </c>
      <c r="V2972" s="29">
        <v>1</v>
      </c>
      <c r="W2972" s="26">
        <v>0</v>
      </c>
      <c r="X2972" s="30">
        <f t="shared" si="690"/>
        <v>1</v>
      </c>
      <c r="Y2972" s="31">
        <f t="shared" si="691"/>
        <v>25266</v>
      </c>
      <c r="Z2972" s="31">
        <f t="shared" si="692"/>
        <v>1835817.37</v>
      </c>
      <c r="AA2972" s="31">
        <f t="shared" si="693"/>
        <v>1835817.37</v>
      </c>
      <c r="AB2972" s="5">
        <v>1</v>
      </c>
      <c r="AC2972" s="6">
        <v>3086270.82</v>
      </c>
      <c r="AD2972" s="30">
        <v>0</v>
      </c>
      <c r="AE2972" s="67">
        <f t="shared" si="694"/>
        <v>1</v>
      </c>
      <c r="AF2972" s="70">
        <f>IF(C2972=Sheet6!$E$3,Sheet6!$E$4,IF('January 2023'!C2972=Sheet6!$F$3,Sheet6!$F$4,IF('January 2023'!C2972=Sheet6!$G$3,Sheet6!$G$4,IF('January 2023'!C2972=Sheet6!$H$3,Sheet6!$H$4,IF('January 2023'!C2972=Sheet6!$I$3,Sheet6!$I$4,IF('January 2023'!C2972=Sheet6!$J$3,Sheet6!$J$4,IF('January 2023'!C2972=Sheet6!$K$3,Sheet6!$K$4,IF('January 2023'!C2972=Sheet6!$L$3,Sheet6!$L$4))))))))</f>
        <v>0.14409654505182889</v>
      </c>
      <c r="AG2972" s="74">
        <f t="shared" si="695"/>
        <v>1</v>
      </c>
      <c r="AH2972" s="71">
        <v>0.81910000000000005</v>
      </c>
      <c r="AI2972" s="72">
        <f t="shared" si="696"/>
        <v>1</v>
      </c>
      <c r="AJ2972" s="73">
        <f t="shared" si="697"/>
        <v>1</v>
      </c>
      <c r="AK2972" s="73">
        <v>0.51307323962548435</v>
      </c>
      <c r="AL2972" s="95">
        <f t="shared" si="698"/>
        <v>1</v>
      </c>
      <c r="AM2972" s="107">
        <v>0</v>
      </c>
      <c r="AN2972" s="98">
        <f t="shared" si="699"/>
        <v>0</v>
      </c>
      <c r="AO2972" s="99" t="e">
        <f>SUMIF([1]Sheet1!$AB:$AB,E2972,[1]Sheet1!$AA:$AA)</f>
        <v>#VALUE!</v>
      </c>
      <c r="AP2972" s="100">
        <f t="shared" si="700"/>
        <v>1</v>
      </c>
      <c r="AQ2972" s="97">
        <f t="shared" si="701"/>
        <v>0</v>
      </c>
      <c r="AR2972" s="100">
        <f t="shared" si="702"/>
        <v>1</v>
      </c>
      <c r="AS2972" s="101">
        <f t="shared" si="703"/>
        <v>0</v>
      </c>
      <c r="AT2972" s="100">
        <v>0.14409654505182889</v>
      </c>
      <c r="AU2972" s="108">
        <f t="shared" si="704"/>
        <v>1</v>
      </c>
    </row>
    <row r="2973" spans="1:47" hidden="1">
      <c r="A2973" s="21">
        <v>44927</v>
      </c>
      <c r="B2973" s="22" t="s">
        <v>13</v>
      </c>
      <c r="C2973" s="22" t="s">
        <v>2644</v>
      </c>
      <c r="D2973" s="22" t="s">
        <v>3035</v>
      </c>
      <c r="E2973" s="22">
        <v>1003145638</v>
      </c>
      <c r="F2973" s="23" t="s">
        <v>15</v>
      </c>
      <c r="G2973" s="22">
        <v>1070937</v>
      </c>
      <c r="H2973" s="36" t="s">
        <v>784</v>
      </c>
      <c r="I2973" s="4" t="s">
        <v>3512</v>
      </c>
      <c r="J2973" s="4" t="s">
        <v>3512</v>
      </c>
      <c r="K2973" s="24">
        <v>25210</v>
      </c>
      <c r="L2973" s="25">
        <v>25210</v>
      </c>
      <c r="M2973" s="26">
        <v>1</v>
      </c>
      <c r="N2973" s="26">
        <v>1</v>
      </c>
      <c r="O2973" s="26">
        <v>0</v>
      </c>
      <c r="P2973" s="26">
        <v>25210</v>
      </c>
      <c r="Q2973" s="26">
        <v>0</v>
      </c>
      <c r="R2973" s="27">
        <v>1831748.4300000002</v>
      </c>
      <c r="S2973" s="27">
        <v>0</v>
      </c>
      <c r="T2973" s="28">
        <v>1831748.43</v>
      </c>
      <c r="U2973" s="27">
        <v>0</v>
      </c>
      <c r="V2973" s="29">
        <v>1</v>
      </c>
      <c r="W2973" s="26">
        <v>0</v>
      </c>
      <c r="X2973" s="30">
        <f t="shared" si="690"/>
        <v>1</v>
      </c>
      <c r="Y2973" s="31">
        <f t="shared" si="691"/>
        <v>25210</v>
      </c>
      <c r="Z2973" s="31">
        <f t="shared" si="692"/>
        <v>1831748.4300000002</v>
      </c>
      <c r="AA2973" s="31">
        <f t="shared" si="693"/>
        <v>1831748.43</v>
      </c>
      <c r="AB2973" s="5">
        <v>1</v>
      </c>
      <c r="AC2973" s="6">
        <v>1629371.05</v>
      </c>
      <c r="AD2973" s="30">
        <v>0</v>
      </c>
      <c r="AE2973" s="67">
        <f t="shared" si="694"/>
        <v>1</v>
      </c>
      <c r="AF2973" s="70">
        <f>IF(C2973=Sheet6!$E$3,Sheet6!$E$4,IF('January 2023'!C2973=Sheet6!$F$3,Sheet6!$F$4,IF('January 2023'!C2973=Sheet6!$G$3,Sheet6!$G$4,IF('January 2023'!C2973=Sheet6!$H$3,Sheet6!$H$4,IF('January 2023'!C2973=Sheet6!$I$3,Sheet6!$I$4,IF('January 2023'!C2973=Sheet6!$J$3,Sheet6!$J$4,IF('January 2023'!C2973=Sheet6!$K$3,Sheet6!$K$4,IF('January 2023'!C2973=Sheet6!$L$3,Sheet6!$L$4))))))))</f>
        <v>0.14409654505182889</v>
      </c>
      <c r="AG2973" s="74">
        <f t="shared" si="695"/>
        <v>1</v>
      </c>
      <c r="AH2973" s="71">
        <v>0.81910000000000005</v>
      </c>
      <c r="AI2973" s="72">
        <f t="shared" si="696"/>
        <v>1</v>
      </c>
      <c r="AJ2973" s="73">
        <f t="shared" si="697"/>
        <v>1</v>
      </c>
      <c r="AK2973" s="73">
        <v>0.51307323962548435</v>
      </c>
      <c r="AL2973" s="95">
        <f t="shared" si="698"/>
        <v>1</v>
      </c>
      <c r="AM2973" s="107">
        <v>0</v>
      </c>
      <c r="AN2973" s="98">
        <f t="shared" si="699"/>
        <v>0</v>
      </c>
      <c r="AO2973" s="99" t="e">
        <f>SUMIF([1]Sheet1!$AB:$AB,E2973,[1]Sheet1!$AA:$AA)</f>
        <v>#VALUE!</v>
      </c>
      <c r="AP2973" s="100">
        <f t="shared" si="700"/>
        <v>1</v>
      </c>
      <c r="AQ2973" s="97">
        <f t="shared" si="701"/>
        <v>0</v>
      </c>
      <c r="AR2973" s="100">
        <f t="shared" si="702"/>
        <v>0.99999999999999989</v>
      </c>
      <c r="AS2973" s="101">
        <f t="shared" si="703"/>
        <v>0</v>
      </c>
      <c r="AT2973" s="100">
        <v>0.14409654505182889</v>
      </c>
      <c r="AU2973" s="108">
        <f t="shared" si="704"/>
        <v>1</v>
      </c>
    </row>
    <row r="2974" spans="1:47" hidden="1">
      <c r="A2974" s="21">
        <v>44927</v>
      </c>
      <c r="B2974" s="22" t="s">
        <v>13</v>
      </c>
      <c r="C2974" s="22" t="s">
        <v>2644</v>
      </c>
      <c r="D2974" s="22" t="s">
        <v>2881</v>
      </c>
      <c r="E2974" s="22">
        <v>1002049802</v>
      </c>
      <c r="F2974" s="23" t="s">
        <v>15</v>
      </c>
      <c r="G2974" s="22">
        <v>1091868</v>
      </c>
      <c r="H2974" s="36" t="s">
        <v>784</v>
      </c>
      <c r="I2974" s="4" t="s">
        <v>3512</v>
      </c>
      <c r="J2974" s="4" t="s">
        <v>3512</v>
      </c>
      <c r="K2974" s="24">
        <v>24846</v>
      </c>
      <c r="L2974" s="25">
        <v>24846</v>
      </c>
      <c r="M2974" s="26">
        <v>1</v>
      </c>
      <c r="N2974" s="26">
        <v>1</v>
      </c>
      <c r="O2974" s="26">
        <v>0</v>
      </c>
      <c r="P2974" s="26">
        <v>24846</v>
      </c>
      <c r="Q2974" s="26">
        <v>0</v>
      </c>
      <c r="R2974" s="27">
        <v>1805300.3399999999</v>
      </c>
      <c r="S2974" s="27">
        <v>0</v>
      </c>
      <c r="T2974" s="28">
        <v>1805300.34</v>
      </c>
      <c r="U2974" s="27">
        <v>0</v>
      </c>
      <c r="V2974" s="29">
        <v>1</v>
      </c>
      <c r="W2974" s="26">
        <v>0</v>
      </c>
      <c r="X2974" s="30">
        <f t="shared" si="690"/>
        <v>1</v>
      </c>
      <c r="Y2974" s="31">
        <f t="shared" si="691"/>
        <v>24846</v>
      </c>
      <c r="Z2974" s="31">
        <f t="shared" si="692"/>
        <v>1805300.3399999999</v>
      </c>
      <c r="AA2974" s="31">
        <f t="shared" si="693"/>
        <v>1805300.34</v>
      </c>
      <c r="AB2974" s="5">
        <v>1</v>
      </c>
      <c r="AC2974" s="6">
        <v>2105145.84</v>
      </c>
      <c r="AD2974" s="30">
        <v>0</v>
      </c>
      <c r="AE2974" s="67">
        <f t="shared" si="694"/>
        <v>1</v>
      </c>
      <c r="AF2974" s="70">
        <f>IF(C2974=Sheet6!$E$3,Sheet6!$E$4,IF('January 2023'!C2974=Sheet6!$F$3,Sheet6!$F$4,IF('January 2023'!C2974=Sheet6!$G$3,Sheet6!$G$4,IF('January 2023'!C2974=Sheet6!$H$3,Sheet6!$H$4,IF('January 2023'!C2974=Sheet6!$I$3,Sheet6!$I$4,IF('January 2023'!C2974=Sheet6!$J$3,Sheet6!$J$4,IF('January 2023'!C2974=Sheet6!$K$3,Sheet6!$K$4,IF('January 2023'!C2974=Sheet6!$L$3,Sheet6!$L$4))))))))</f>
        <v>0.14409654505182889</v>
      </c>
      <c r="AG2974" s="74">
        <f t="shared" si="695"/>
        <v>1</v>
      </c>
      <c r="AH2974" s="71">
        <v>0.81910000000000005</v>
      </c>
      <c r="AI2974" s="72">
        <f t="shared" si="696"/>
        <v>1</v>
      </c>
      <c r="AJ2974" s="73">
        <f t="shared" si="697"/>
        <v>1</v>
      </c>
      <c r="AK2974" s="73">
        <v>0.51307323962548435</v>
      </c>
      <c r="AL2974" s="95">
        <f t="shared" si="698"/>
        <v>1</v>
      </c>
      <c r="AM2974" s="107">
        <v>0</v>
      </c>
      <c r="AN2974" s="98">
        <f t="shared" si="699"/>
        <v>0</v>
      </c>
      <c r="AO2974" s="99" t="e">
        <f>SUMIF([1]Sheet1!$AB:$AB,E2974,[1]Sheet1!$AA:$AA)</f>
        <v>#VALUE!</v>
      </c>
      <c r="AP2974" s="100">
        <f t="shared" si="700"/>
        <v>1</v>
      </c>
      <c r="AQ2974" s="97">
        <f t="shared" si="701"/>
        <v>0</v>
      </c>
      <c r="AR2974" s="100">
        <f t="shared" si="702"/>
        <v>1.0000000000000002</v>
      </c>
      <c r="AS2974" s="101">
        <f t="shared" si="703"/>
        <v>0</v>
      </c>
      <c r="AT2974" s="100">
        <v>0.14409654505182889</v>
      </c>
      <c r="AU2974" s="108">
        <f t="shared" si="704"/>
        <v>1</v>
      </c>
    </row>
    <row r="2975" spans="1:47" hidden="1">
      <c r="A2975" s="21">
        <v>44927</v>
      </c>
      <c r="B2975" s="23" t="s">
        <v>13</v>
      </c>
      <c r="C2975" s="23" t="s">
        <v>2644</v>
      </c>
      <c r="D2975" s="23" t="s">
        <v>2891</v>
      </c>
      <c r="E2975" s="23">
        <v>1003503442</v>
      </c>
      <c r="F2975" s="23" t="s">
        <v>15</v>
      </c>
      <c r="G2975" s="23">
        <v>1070941</v>
      </c>
      <c r="H2975" s="36" t="s">
        <v>784</v>
      </c>
      <c r="I2975" s="4" t="s">
        <v>3512</v>
      </c>
      <c r="J2975" s="4" t="s">
        <v>3512</v>
      </c>
      <c r="K2975" s="24">
        <v>24767</v>
      </c>
      <c r="L2975" s="24">
        <v>24767</v>
      </c>
      <c r="M2975" s="29">
        <v>1</v>
      </c>
      <c r="N2975" s="29">
        <v>1</v>
      </c>
      <c r="O2975" s="29">
        <v>0</v>
      </c>
      <c r="P2975" s="29">
        <v>24767</v>
      </c>
      <c r="Q2975" s="29">
        <v>0</v>
      </c>
      <c r="R2975" s="28">
        <v>1799560.23</v>
      </c>
      <c r="S2975" s="28">
        <v>0</v>
      </c>
      <c r="T2975" s="28">
        <v>1799560.23</v>
      </c>
      <c r="U2975" s="28">
        <v>0</v>
      </c>
      <c r="V2975" s="29">
        <v>1</v>
      </c>
      <c r="W2975" s="29">
        <v>0</v>
      </c>
      <c r="X2975" s="32">
        <f t="shared" si="690"/>
        <v>1</v>
      </c>
      <c r="Y2975" s="33">
        <f t="shared" si="691"/>
        <v>24767</v>
      </c>
      <c r="Z2975" s="33">
        <f t="shared" si="692"/>
        <v>1799560.23</v>
      </c>
      <c r="AA2975" s="33">
        <f t="shared" si="693"/>
        <v>1799560.23</v>
      </c>
      <c r="AB2975" s="5">
        <v>1</v>
      </c>
      <c r="AC2975" s="6">
        <v>1962016.47</v>
      </c>
      <c r="AD2975" s="32">
        <v>0</v>
      </c>
      <c r="AE2975" s="67">
        <f t="shared" si="694"/>
        <v>1</v>
      </c>
      <c r="AF2975" s="70">
        <f>IF(C2975=Sheet6!$E$3,Sheet6!$E$4,IF('January 2023'!C2975=Sheet6!$F$3,Sheet6!$F$4,IF('January 2023'!C2975=Sheet6!$G$3,Sheet6!$G$4,IF('January 2023'!C2975=Sheet6!$H$3,Sheet6!$H$4,IF('January 2023'!C2975=Sheet6!$I$3,Sheet6!$I$4,IF('January 2023'!C2975=Sheet6!$J$3,Sheet6!$J$4,IF('January 2023'!C2975=Sheet6!$K$3,Sheet6!$K$4,IF('January 2023'!C2975=Sheet6!$L$3,Sheet6!$L$4))))))))</f>
        <v>0.14409654505182889</v>
      </c>
      <c r="AG2975" s="74">
        <f t="shared" si="695"/>
        <v>1</v>
      </c>
      <c r="AH2975" s="71">
        <v>0.81910000000000005</v>
      </c>
      <c r="AI2975" s="72">
        <f t="shared" si="696"/>
        <v>1</v>
      </c>
      <c r="AJ2975" s="73">
        <f t="shared" si="697"/>
        <v>1</v>
      </c>
      <c r="AK2975" s="73">
        <v>0.51307323962548435</v>
      </c>
      <c r="AL2975" s="95">
        <f t="shared" si="698"/>
        <v>1</v>
      </c>
      <c r="AM2975" s="107">
        <v>0</v>
      </c>
      <c r="AN2975" s="98">
        <f t="shared" si="699"/>
        <v>0</v>
      </c>
      <c r="AO2975" s="99" t="e">
        <f>SUMIF([1]Sheet1!$AB:$AB,E2975,[1]Sheet1!$AA:$AA)</f>
        <v>#VALUE!</v>
      </c>
      <c r="AP2975" s="100">
        <f t="shared" si="700"/>
        <v>1</v>
      </c>
      <c r="AQ2975" s="97">
        <f t="shared" si="701"/>
        <v>0</v>
      </c>
      <c r="AR2975" s="100">
        <f t="shared" si="702"/>
        <v>1</v>
      </c>
      <c r="AS2975" s="101">
        <f t="shared" si="703"/>
        <v>0</v>
      </c>
      <c r="AT2975" s="100">
        <v>0.14409654505182889</v>
      </c>
      <c r="AU2975" s="108">
        <f t="shared" si="704"/>
        <v>1</v>
      </c>
    </row>
    <row r="2976" spans="1:47" hidden="1">
      <c r="A2976" s="21">
        <v>44927</v>
      </c>
      <c r="B2976" s="22" t="s">
        <v>13</v>
      </c>
      <c r="C2976" s="22" t="s">
        <v>2644</v>
      </c>
      <c r="D2976" s="22" t="s">
        <v>2909</v>
      </c>
      <c r="E2976" s="22">
        <v>1002049830</v>
      </c>
      <c r="F2976" s="23" t="s">
        <v>15</v>
      </c>
      <c r="G2976" s="22">
        <v>1070941</v>
      </c>
      <c r="H2976" s="36" t="s">
        <v>784</v>
      </c>
      <c r="I2976" s="4" t="s">
        <v>3512</v>
      </c>
      <c r="J2976" s="4" t="s">
        <v>3512</v>
      </c>
      <c r="K2976" s="24">
        <v>24233.230000000003</v>
      </c>
      <c r="L2976" s="25">
        <v>24233.230000000003</v>
      </c>
      <c r="M2976" s="26">
        <v>1</v>
      </c>
      <c r="N2976" s="26">
        <v>1</v>
      </c>
      <c r="O2976" s="26">
        <v>0</v>
      </c>
      <c r="P2976" s="26">
        <v>24233</v>
      </c>
      <c r="Q2976" s="26">
        <v>0</v>
      </c>
      <c r="R2976" s="27">
        <v>1760760.0099999998</v>
      </c>
      <c r="S2976" s="27">
        <v>0</v>
      </c>
      <c r="T2976" s="28">
        <v>1761000</v>
      </c>
      <c r="U2976" s="27">
        <v>0</v>
      </c>
      <c r="V2976" s="29">
        <v>1</v>
      </c>
      <c r="W2976" s="26">
        <v>0</v>
      </c>
      <c r="X2976" s="30">
        <f t="shared" si="690"/>
        <v>1</v>
      </c>
      <c r="Y2976" s="31">
        <f t="shared" si="691"/>
        <v>24233</v>
      </c>
      <c r="Z2976" s="31">
        <f t="shared" si="692"/>
        <v>1760760.0099999998</v>
      </c>
      <c r="AA2976" s="31">
        <f t="shared" si="693"/>
        <v>1761000</v>
      </c>
      <c r="AB2976" s="5">
        <v>1</v>
      </c>
      <c r="AC2976" s="6">
        <v>1541579.48</v>
      </c>
      <c r="AD2976" s="30">
        <v>0</v>
      </c>
      <c r="AE2976" s="67">
        <f t="shared" si="694"/>
        <v>1</v>
      </c>
      <c r="AF2976" s="70">
        <f>IF(C2976=Sheet6!$E$3,Sheet6!$E$4,IF('January 2023'!C2976=Sheet6!$F$3,Sheet6!$F$4,IF('January 2023'!C2976=Sheet6!$G$3,Sheet6!$G$4,IF('January 2023'!C2976=Sheet6!$H$3,Sheet6!$H$4,IF('January 2023'!C2976=Sheet6!$I$3,Sheet6!$I$4,IF('January 2023'!C2976=Sheet6!$J$3,Sheet6!$J$4,IF('January 2023'!C2976=Sheet6!$K$3,Sheet6!$K$4,IF('January 2023'!C2976=Sheet6!$L$3,Sheet6!$L$4))))))))</f>
        <v>0.14409654505182889</v>
      </c>
      <c r="AG2976" s="74">
        <f t="shared" si="695"/>
        <v>0.99999050890038166</v>
      </c>
      <c r="AH2976" s="71">
        <v>0.81910000000000005</v>
      </c>
      <c r="AI2976" s="72">
        <f t="shared" si="696"/>
        <v>1</v>
      </c>
      <c r="AJ2976" s="73">
        <f t="shared" si="697"/>
        <v>1</v>
      </c>
      <c r="AK2976" s="73">
        <v>0.51307323962548435</v>
      </c>
      <c r="AL2976" s="95">
        <f t="shared" si="698"/>
        <v>1</v>
      </c>
      <c r="AM2976" s="107">
        <v>0</v>
      </c>
      <c r="AN2976" s="98">
        <f t="shared" si="699"/>
        <v>0</v>
      </c>
      <c r="AO2976" s="99" t="e">
        <f>SUMIF([1]Sheet1!$AB:$AB,E2976,[1]Sheet1!$AA:$AA)</f>
        <v>#VALUE!</v>
      </c>
      <c r="AP2976" s="100">
        <f t="shared" si="700"/>
        <v>1</v>
      </c>
      <c r="AQ2976" s="97">
        <f t="shared" si="701"/>
        <v>0</v>
      </c>
      <c r="AR2976" s="100">
        <f t="shared" si="702"/>
        <v>1.0001362990973428</v>
      </c>
      <c r="AS2976" s="101">
        <f t="shared" si="703"/>
        <v>-1.268067040962606E-4</v>
      </c>
      <c r="AT2976" s="100">
        <v>0.14409654505182889</v>
      </c>
      <c r="AU2976" s="108">
        <f t="shared" si="704"/>
        <v>1</v>
      </c>
    </row>
    <row r="2977" spans="1:47" hidden="1">
      <c r="A2977" s="21">
        <v>44927</v>
      </c>
      <c r="B2977" s="23" t="s">
        <v>13</v>
      </c>
      <c r="C2977" s="23" t="s">
        <v>2644</v>
      </c>
      <c r="D2977" s="23" t="s">
        <v>2910</v>
      </c>
      <c r="E2977" s="23">
        <v>1002049905</v>
      </c>
      <c r="F2977" s="23" t="s">
        <v>15</v>
      </c>
      <c r="G2977" s="23">
        <v>1070937</v>
      </c>
      <c r="H2977" s="36" t="s">
        <v>784</v>
      </c>
      <c r="I2977" s="4" t="s">
        <v>3512</v>
      </c>
      <c r="J2977" s="4" t="s">
        <v>3512</v>
      </c>
      <c r="K2977" s="24">
        <v>23205</v>
      </c>
      <c r="L2977" s="24">
        <v>23205</v>
      </c>
      <c r="M2977" s="29">
        <v>1</v>
      </c>
      <c r="N2977" s="29">
        <v>1</v>
      </c>
      <c r="O2977" s="29">
        <v>0</v>
      </c>
      <c r="P2977" s="29">
        <v>23205</v>
      </c>
      <c r="Q2977" s="29">
        <v>0</v>
      </c>
      <c r="R2977" s="28">
        <v>1686065.94</v>
      </c>
      <c r="S2977" s="28">
        <v>0</v>
      </c>
      <c r="T2977" s="28">
        <v>1686066</v>
      </c>
      <c r="U2977" s="28">
        <v>0</v>
      </c>
      <c r="V2977" s="29">
        <v>1</v>
      </c>
      <c r="W2977" s="29">
        <v>0</v>
      </c>
      <c r="X2977" s="32">
        <f t="shared" si="690"/>
        <v>1</v>
      </c>
      <c r="Y2977" s="33">
        <f t="shared" si="691"/>
        <v>23205</v>
      </c>
      <c r="Z2977" s="33">
        <f t="shared" si="692"/>
        <v>1686065.94</v>
      </c>
      <c r="AA2977" s="33">
        <f t="shared" si="693"/>
        <v>1686066</v>
      </c>
      <c r="AB2977" s="5">
        <v>1</v>
      </c>
      <c r="AC2977" s="6">
        <v>1833675</v>
      </c>
      <c r="AD2977" s="32">
        <v>0</v>
      </c>
      <c r="AE2977" s="67">
        <f t="shared" si="694"/>
        <v>1</v>
      </c>
      <c r="AF2977" s="70">
        <f>IF(C2977=Sheet6!$E$3,Sheet6!$E$4,IF('January 2023'!C2977=Sheet6!$F$3,Sheet6!$F$4,IF('January 2023'!C2977=Sheet6!$G$3,Sheet6!$G$4,IF('January 2023'!C2977=Sheet6!$H$3,Sheet6!$H$4,IF('January 2023'!C2977=Sheet6!$I$3,Sheet6!$I$4,IF('January 2023'!C2977=Sheet6!$J$3,Sheet6!$J$4,IF('January 2023'!C2977=Sheet6!$K$3,Sheet6!$K$4,IF('January 2023'!C2977=Sheet6!$L$3,Sheet6!$L$4))))))))</f>
        <v>0.14409654505182889</v>
      </c>
      <c r="AG2977" s="74">
        <f t="shared" si="695"/>
        <v>1</v>
      </c>
      <c r="AH2977" s="71">
        <v>0.81910000000000005</v>
      </c>
      <c r="AI2977" s="72">
        <f t="shared" si="696"/>
        <v>1</v>
      </c>
      <c r="AJ2977" s="73">
        <f t="shared" si="697"/>
        <v>1</v>
      </c>
      <c r="AK2977" s="73">
        <v>0.51307323962548435</v>
      </c>
      <c r="AL2977" s="95">
        <f t="shared" si="698"/>
        <v>1</v>
      </c>
      <c r="AM2977" s="107">
        <v>0</v>
      </c>
      <c r="AN2977" s="98">
        <f t="shared" si="699"/>
        <v>0</v>
      </c>
      <c r="AO2977" s="99" t="e">
        <f>SUMIF([1]Sheet1!$AB:$AB,E2977,[1]Sheet1!$AA:$AA)</f>
        <v>#VALUE!</v>
      </c>
      <c r="AP2977" s="100">
        <f t="shared" si="700"/>
        <v>1</v>
      </c>
      <c r="AQ2977" s="97">
        <f t="shared" si="701"/>
        <v>0</v>
      </c>
      <c r="AR2977" s="100">
        <f t="shared" si="702"/>
        <v>1.000000035585797</v>
      </c>
      <c r="AS2977" s="101">
        <f t="shared" si="703"/>
        <v>-3.5585796975823314E-8</v>
      </c>
      <c r="AT2977" s="100">
        <v>0.14409654505182889</v>
      </c>
      <c r="AU2977" s="108">
        <f t="shared" si="704"/>
        <v>1</v>
      </c>
    </row>
    <row r="2978" spans="1:47" hidden="1">
      <c r="A2978" s="21">
        <v>44927</v>
      </c>
      <c r="B2978" s="22" t="s">
        <v>13</v>
      </c>
      <c r="C2978" s="22" t="s">
        <v>2644</v>
      </c>
      <c r="D2978" s="22" t="s">
        <v>2949</v>
      </c>
      <c r="E2978" s="22">
        <v>1004938510</v>
      </c>
      <c r="F2978" s="23" t="s">
        <v>15</v>
      </c>
      <c r="G2978" s="22">
        <v>1070562</v>
      </c>
      <c r="H2978" s="36" t="s">
        <v>784</v>
      </c>
      <c r="I2978" s="4" t="s">
        <v>3512</v>
      </c>
      <c r="J2978" s="4" t="s">
        <v>3512</v>
      </c>
      <c r="K2978" s="24">
        <v>22774</v>
      </c>
      <c r="L2978" s="25">
        <v>22774</v>
      </c>
      <c r="M2978" s="26">
        <v>1</v>
      </c>
      <c r="N2978" s="26">
        <v>1</v>
      </c>
      <c r="O2978" s="26">
        <v>0</v>
      </c>
      <c r="P2978" s="26">
        <v>22774</v>
      </c>
      <c r="Q2978" s="26">
        <v>0</v>
      </c>
      <c r="R2978" s="27">
        <v>1654749.66</v>
      </c>
      <c r="S2978" s="27">
        <v>0</v>
      </c>
      <c r="T2978" s="28">
        <v>1654750</v>
      </c>
      <c r="U2978" s="27">
        <v>0</v>
      </c>
      <c r="V2978" s="29">
        <v>1</v>
      </c>
      <c r="W2978" s="26">
        <v>0</v>
      </c>
      <c r="X2978" s="30">
        <f t="shared" si="690"/>
        <v>1</v>
      </c>
      <c r="Y2978" s="31">
        <f t="shared" si="691"/>
        <v>22774</v>
      </c>
      <c r="Z2978" s="31">
        <f t="shared" si="692"/>
        <v>1654749.66</v>
      </c>
      <c r="AA2978" s="31">
        <f t="shared" si="693"/>
        <v>1654750</v>
      </c>
      <c r="AB2978" s="5">
        <v>1</v>
      </c>
      <c r="AC2978" s="6">
        <v>1627269.27</v>
      </c>
      <c r="AD2978" s="30">
        <v>0</v>
      </c>
      <c r="AE2978" s="67">
        <f t="shared" si="694"/>
        <v>1</v>
      </c>
      <c r="AF2978" s="70">
        <f>IF(C2978=Sheet6!$E$3,Sheet6!$E$4,IF('January 2023'!C2978=Sheet6!$F$3,Sheet6!$F$4,IF('January 2023'!C2978=Sheet6!$G$3,Sheet6!$G$4,IF('January 2023'!C2978=Sheet6!$H$3,Sheet6!$H$4,IF('January 2023'!C2978=Sheet6!$I$3,Sheet6!$I$4,IF('January 2023'!C2978=Sheet6!$J$3,Sheet6!$J$4,IF('January 2023'!C2978=Sheet6!$K$3,Sheet6!$K$4,IF('January 2023'!C2978=Sheet6!$L$3,Sheet6!$L$4))))))))</f>
        <v>0.14409654505182889</v>
      </c>
      <c r="AG2978" s="74">
        <f t="shared" si="695"/>
        <v>1</v>
      </c>
      <c r="AH2978" s="71">
        <v>0.81910000000000005</v>
      </c>
      <c r="AI2978" s="72">
        <f t="shared" si="696"/>
        <v>1</v>
      </c>
      <c r="AJ2978" s="73">
        <f t="shared" si="697"/>
        <v>1</v>
      </c>
      <c r="AK2978" s="73">
        <v>0.51307323962548435</v>
      </c>
      <c r="AL2978" s="95">
        <f t="shared" si="698"/>
        <v>1</v>
      </c>
      <c r="AM2978" s="107">
        <v>0</v>
      </c>
      <c r="AN2978" s="98">
        <f t="shared" si="699"/>
        <v>0</v>
      </c>
      <c r="AO2978" s="99" t="e">
        <f>SUMIF([1]Sheet1!$AB:$AB,E2978,[1]Sheet1!$AA:$AA)</f>
        <v>#VALUE!</v>
      </c>
      <c r="AP2978" s="100">
        <f t="shared" si="700"/>
        <v>1</v>
      </c>
      <c r="AQ2978" s="97">
        <f t="shared" si="701"/>
        <v>0</v>
      </c>
      <c r="AR2978" s="100">
        <f t="shared" si="702"/>
        <v>1.0000002054691464</v>
      </c>
      <c r="AS2978" s="101">
        <f t="shared" si="703"/>
        <v>-2.0546914636376812E-7</v>
      </c>
      <c r="AT2978" s="100">
        <v>0.14409654505182889</v>
      </c>
      <c r="AU2978" s="108">
        <f t="shared" si="704"/>
        <v>1</v>
      </c>
    </row>
    <row r="2979" spans="1:47" hidden="1">
      <c r="A2979" s="21">
        <v>44927</v>
      </c>
      <c r="B2979" s="22" t="s">
        <v>13</v>
      </c>
      <c r="C2979" s="22" t="s">
        <v>2644</v>
      </c>
      <c r="D2979" s="22" t="s">
        <v>2897</v>
      </c>
      <c r="E2979" s="22">
        <v>1002049764</v>
      </c>
      <c r="F2979" s="23" t="s">
        <v>15</v>
      </c>
      <c r="G2979" s="22">
        <v>1091868</v>
      </c>
      <c r="H2979" s="36" t="s">
        <v>784</v>
      </c>
      <c r="I2979" s="4" t="s">
        <v>3512</v>
      </c>
      <c r="J2979" s="4" t="s">
        <v>3512</v>
      </c>
      <c r="K2979" s="24">
        <v>22753</v>
      </c>
      <c r="L2979" s="25">
        <v>22753</v>
      </c>
      <c r="M2979" s="26">
        <v>1</v>
      </c>
      <c r="N2979" s="26">
        <v>1</v>
      </c>
      <c r="O2979" s="26">
        <v>0</v>
      </c>
      <c r="P2979" s="26">
        <v>22753</v>
      </c>
      <c r="Q2979" s="26">
        <v>0</v>
      </c>
      <c r="R2979" s="27">
        <v>1653223.81</v>
      </c>
      <c r="S2979" s="27">
        <v>0</v>
      </c>
      <c r="T2979" s="28">
        <v>1653233.65</v>
      </c>
      <c r="U2979" s="27">
        <v>0</v>
      </c>
      <c r="V2979" s="29">
        <v>1</v>
      </c>
      <c r="W2979" s="26">
        <v>0</v>
      </c>
      <c r="X2979" s="30">
        <f t="shared" si="690"/>
        <v>1</v>
      </c>
      <c r="Y2979" s="31">
        <f t="shared" si="691"/>
        <v>22753</v>
      </c>
      <c r="Z2979" s="31">
        <f t="shared" si="692"/>
        <v>1653223.81</v>
      </c>
      <c r="AA2979" s="31">
        <f t="shared" si="693"/>
        <v>1653233.65</v>
      </c>
      <c r="AB2979" s="5">
        <v>1</v>
      </c>
      <c r="AC2979" s="6">
        <v>1805490.34</v>
      </c>
      <c r="AD2979" s="30">
        <v>0</v>
      </c>
      <c r="AE2979" s="67">
        <f t="shared" si="694"/>
        <v>1</v>
      </c>
      <c r="AF2979" s="70">
        <f>IF(C2979=Sheet6!$E$3,Sheet6!$E$4,IF('January 2023'!C2979=Sheet6!$F$3,Sheet6!$F$4,IF('January 2023'!C2979=Sheet6!$G$3,Sheet6!$G$4,IF('January 2023'!C2979=Sheet6!$H$3,Sheet6!$H$4,IF('January 2023'!C2979=Sheet6!$I$3,Sheet6!$I$4,IF('January 2023'!C2979=Sheet6!$J$3,Sheet6!$J$4,IF('January 2023'!C2979=Sheet6!$K$3,Sheet6!$K$4,IF('January 2023'!C2979=Sheet6!$L$3,Sheet6!$L$4))))))))</f>
        <v>0.14409654505182889</v>
      </c>
      <c r="AG2979" s="74">
        <f t="shared" si="695"/>
        <v>1</v>
      </c>
      <c r="AH2979" s="71">
        <v>0.81910000000000005</v>
      </c>
      <c r="AI2979" s="72">
        <f t="shared" si="696"/>
        <v>1</v>
      </c>
      <c r="AJ2979" s="73">
        <f t="shared" si="697"/>
        <v>1</v>
      </c>
      <c r="AK2979" s="73">
        <v>0.51307323962548435</v>
      </c>
      <c r="AL2979" s="95">
        <f t="shared" si="698"/>
        <v>1</v>
      </c>
      <c r="AM2979" s="107">
        <v>0</v>
      </c>
      <c r="AN2979" s="98">
        <f t="shared" si="699"/>
        <v>0</v>
      </c>
      <c r="AO2979" s="99" t="e">
        <f>SUMIF([1]Sheet1!$AB:$AB,E2979,[1]Sheet1!$AA:$AA)</f>
        <v>#VALUE!</v>
      </c>
      <c r="AP2979" s="100">
        <f t="shared" si="700"/>
        <v>1</v>
      </c>
      <c r="AQ2979" s="97">
        <f t="shared" si="701"/>
        <v>0</v>
      </c>
      <c r="AR2979" s="100">
        <f t="shared" si="702"/>
        <v>1.0000059520071876</v>
      </c>
      <c r="AS2979" s="101">
        <f t="shared" si="703"/>
        <v>-5.9520071875596159E-6</v>
      </c>
      <c r="AT2979" s="100">
        <v>0.14409654505182889</v>
      </c>
      <c r="AU2979" s="108">
        <f t="shared" si="704"/>
        <v>1</v>
      </c>
    </row>
    <row r="2980" spans="1:47" hidden="1">
      <c r="A2980" s="21">
        <v>44927</v>
      </c>
      <c r="B2980" s="23" t="s">
        <v>13</v>
      </c>
      <c r="C2980" s="23" t="s">
        <v>2644</v>
      </c>
      <c r="D2980" s="23" t="s">
        <v>2870</v>
      </c>
      <c r="E2980" s="23">
        <v>1002184440</v>
      </c>
      <c r="F2980" s="23" t="s">
        <v>15</v>
      </c>
      <c r="G2980" s="23">
        <v>1070937</v>
      </c>
      <c r="H2980" s="36" t="s">
        <v>784</v>
      </c>
      <c r="I2980" s="4" t="s">
        <v>3512</v>
      </c>
      <c r="J2980" s="4" t="s">
        <v>3512</v>
      </c>
      <c r="K2980" s="24">
        <v>22650.35555555555</v>
      </c>
      <c r="L2980" s="24">
        <v>22650.35555555555</v>
      </c>
      <c r="M2980" s="29">
        <v>1</v>
      </c>
      <c r="N2980" s="29">
        <v>1</v>
      </c>
      <c r="O2980" s="29">
        <v>0</v>
      </c>
      <c r="P2980" s="29">
        <v>22650</v>
      </c>
      <c r="Q2980" s="29">
        <v>0</v>
      </c>
      <c r="R2980" s="28">
        <v>1645739.87</v>
      </c>
      <c r="S2980" s="28">
        <v>0</v>
      </c>
      <c r="T2980" s="28">
        <v>1762849.5</v>
      </c>
      <c r="U2980" s="28">
        <v>0</v>
      </c>
      <c r="V2980" s="29">
        <v>1</v>
      </c>
      <c r="W2980" s="29">
        <v>0</v>
      </c>
      <c r="X2980" s="32">
        <f t="shared" si="690"/>
        <v>1</v>
      </c>
      <c r="Y2980" s="33">
        <f t="shared" si="691"/>
        <v>22650</v>
      </c>
      <c r="Z2980" s="33">
        <f t="shared" si="692"/>
        <v>1645739.87</v>
      </c>
      <c r="AA2980" s="33">
        <f t="shared" si="693"/>
        <v>1762849.5</v>
      </c>
      <c r="AB2980" s="5">
        <v>1</v>
      </c>
      <c r="AC2980" s="6">
        <v>2745473</v>
      </c>
      <c r="AD2980" s="32">
        <v>0</v>
      </c>
      <c r="AE2980" s="67">
        <f t="shared" si="694"/>
        <v>1</v>
      </c>
      <c r="AF2980" s="70">
        <f>IF(C2980=Sheet6!$E$3,Sheet6!$E$4,IF('January 2023'!C2980=Sheet6!$F$3,Sheet6!$F$4,IF('January 2023'!C2980=Sheet6!$G$3,Sheet6!$G$4,IF('January 2023'!C2980=Sheet6!$H$3,Sheet6!$H$4,IF('January 2023'!C2980=Sheet6!$I$3,Sheet6!$I$4,IF('January 2023'!C2980=Sheet6!$J$3,Sheet6!$J$4,IF('January 2023'!C2980=Sheet6!$K$3,Sheet6!$K$4,IF('January 2023'!C2980=Sheet6!$L$3,Sheet6!$L$4))))))))</f>
        <v>0.14409654505182889</v>
      </c>
      <c r="AG2980" s="74">
        <f t="shared" si="695"/>
        <v>0.99998430242939551</v>
      </c>
      <c r="AH2980" s="71">
        <v>0.81910000000000005</v>
      </c>
      <c r="AI2980" s="72">
        <f t="shared" si="696"/>
        <v>1</v>
      </c>
      <c r="AJ2980" s="73">
        <f t="shared" si="697"/>
        <v>1</v>
      </c>
      <c r="AK2980" s="73">
        <v>0.51307323962548435</v>
      </c>
      <c r="AL2980" s="95">
        <f t="shared" si="698"/>
        <v>1</v>
      </c>
      <c r="AM2980" s="107">
        <v>0</v>
      </c>
      <c r="AN2980" s="98">
        <f t="shared" si="699"/>
        <v>0</v>
      </c>
      <c r="AO2980" s="99" t="e">
        <f>SUMIF([1]Sheet1!$AB:$AB,E2980,[1]Sheet1!$AA:$AA)</f>
        <v>#VALUE!</v>
      </c>
      <c r="AP2980" s="100">
        <f t="shared" si="700"/>
        <v>1</v>
      </c>
      <c r="AQ2980" s="97">
        <f t="shared" si="701"/>
        <v>0</v>
      </c>
      <c r="AR2980" s="100">
        <f t="shared" si="702"/>
        <v>1.0711592592090511</v>
      </c>
      <c r="AS2980" s="101">
        <f t="shared" si="703"/>
        <v>-7.1142444610950983E-2</v>
      </c>
      <c r="AT2980" s="100">
        <v>0.14409654505182889</v>
      </c>
      <c r="AU2980" s="108">
        <f t="shared" si="704"/>
        <v>1</v>
      </c>
    </row>
    <row r="2981" spans="1:47" hidden="1">
      <c r="A2981" s="21">
        <v>44927</v>
      </c>
      <c r="B2981" s="22" t="s">
        <v>13</v>
      </c>
      <c r="C2981" s="22" t="s">
        <v>2644</v>
      </c>
      <c r="D2981" s="22" t="s">
        <v>2905</v>
      </c>
      <c r="E2981" s="22">
        <v>1003950000</v>
      </c>
      <c r="F2981" s="23" t="s">
        <v>15</v>
      </c>
      <c r="G2981" s="22">
        <v>1070562</v>
      </c>
      <c r="H2981" s="36" t="s">
        <v>784</v>
      </c>
      <c r="I2981" s="4" t="s">
        <v>3512</v>
      </c>
      <c r="J2981" s="4" t="s">
        <v>3512</v>
      </c>
      <c r="K2981" s="24">
        <v>22283.419999999925</v>
      </c>
      <c r="L2981" s="25">
        <v>22283.419999999925</v>
      </c>
      <c r="M2981" s="26">
        <v>1</v>
      </c>
      <c r="N2981" s="26">
        <v>1</v>
      </c>
      <c r="O2981" s="26">
        <v>0</v>
      </c>
      <c r="P2981" s="26">
        <v>22283</v>
      </c>
      <c r="Q2981" s="26">
        <v>0</v>
      </c>
      <c r="R2981" s="27">
        <v>1619073.7899999998</v>
      </c>
      <c r="S2981" s="27">
        <v>0</v>
      </c>
      <c r="T2981" s="28">
        <v>1619073.79</v>
      </c>
      <c r="U2981" s="27">
        <v>0</v>
      </c>
      <c r="V2981" s="29">
        <v>1</v>
      </c>
      <c r="W2981" s="26">
        <v>0</v>
      </c>
      <c r="X2981" s="30">
        <f t="shared" si="690"/>
        <v>1</v>
      </c>
      <c r="Y2981" s="31">
        <f t="shared" si="691"/>
        <v>22283</v>
      </c>
      <c r="Z2981" s="31">
        <f t="shared" si="692"/>
        <v>1619073.7899999998</v>
      </c>
      <c r="AA2981" s="31">
        <f t="shared" si="693"/>
        <v>1619073.79</v>
      </c>
      <c r="AB2981" s="5">
        <v>1</v>
      </c>
      <c r="AC2981" s="6">
        <v>1474411.49</v>
      </c>
      <c r="AD2981" s="30">
        <v>0</v>
      </c>
      <c r="AE2981" s="67">
        <f t="shared" si="694"/>
        <v>1</v>
      </c>
      <c r="AF2981" s="70">
        <f>IF(C2981=Sheet6!$E$3,Sheet6!$E$4,IF('January 2023'!C2981=Sheet6!$F$3,Sheet6!$F$4,IF('January 2023'!C2981=Sheet6!$G$3,Sheet6!$G$4,IF('January 2023'!C2981=Sheet6!$H$3,Sheet6!$H$4,IF('January 2023'!C2981=Sheet6!$I$3,Sheet6!$I$4,IF('January 2023'!C2981=Sheet6!$J$3,Sheet6!$J$4,IF('January 2023'!C2981=Sheet6!$K$3,Sheet6!$K$4,IF('January 2023'!C2981=Sheet6!$L$3,Sheet6!$L$4))))))))</f>
        <v>0.14409654505182889</v>
      </c>
      <c r="AG2981" s="74">
        <f t="shared" si="695"/>
        <v>0.99998115190577008</v>
      </c>
      <c r="AH2981" s="71">
        <v>0.81910000000000005</v>
      </c>
      <c r="AI2981" s="72">
        <f t="shared" si="696"/>
        <v>1</v>
      </c>
      <c r="AJ2981" s="73">
        <f t="shared" si="697"/>
        <v>1</v>
      </c>
      <c r="AK2981" s="73">
        <v>0.51307323962548435</v>
      </c>
      <c r="AL2981" s="95">
        <f t="shared" si="698"/>
        <v>1</v>
      </c>
      <c r="AM2981" s="107">
        <v>0</v>
      </c>
      <c r="AN2981" s="98">
        <f t="shared" si="699"/>
        <v>0</v>
      </c>
      <c r="AO2981" s="99" t="e">
        <f>SUMIF([1]Sheet1!$AB:$AB,E2981,[1]Sheet1!$AA:$AA)</f>
        <v>#VALUE!</v>
      </c>
      <c r="AP2981" s="100">
        <f t="shared" si="700"/>
        <v>1</v>
      </c>
      <c r="AQ2981" s="97">
        <f t="shared" si="701"/>
        <v>0</v>
      </c>
      <c r="AR2981" s="100">
        <f t="shared" si="702"/>
        <v>1.0000000000000002</v>
      </c>
      <c r="AS2981" s="101">
        <f t="shared" si="703"/>
        <v>1.8848094229695356E-5</v>
      </c>
      <c r="AT2981" s="100">
        <v>0.14409654505182889</v>
      </c>
      <c r="AU2981" s="108">
        <f t="shared" si="704"/>
        <v>1</v>
      </c>
    </row>
    <row r="2982" spans="1:47" hidden="1">
      <c r="A2982" s="21">
        <v>44927</v>
      </c>
      <c r="B2982" s="23" t="s">
        <v>13</v>
      </c>
      <c r="C2982" s="23" t="s">
        <v>2644</v>
      </c>
      <c r="D2982" s="23" t="s">
        <v>2935</v>
      </c>
      <c r="E2982" s="23">
        <v>1002049839</v>
      </c>
      <c r="F2982" s="23" t="s">
        <v>15</v>
      </c>
      <c r="G2982" s="23">
        <v>1091868</v>
      </c>
      <c r="H2982" s="36" t="s">
        <v>784</v>
      </c>
      <c r="I2982" s="4" t="s">
        <v>3512</v>
      </c>
      <c r="J2982" s="4" t="s">
        <v>3512</v>
      </c>
      <c r="K2982" s="24">
        <v>22171</v>
      </c>
      <c r="L2982" s="24">
        <v>22171</v>
      </c>
      <c r="M2982" s="29">
        <v>1</v>
      </c>
      <c r="N2982" s="29">
        <v>1</v>
      </c>
      <c r="O2982" s="29">
        <v>0</v>
      </c>
      <c r="P2982" s="29">
        <v>22171</v>
      </c>
      <c r="Q2982" s="29">
        <v>0</v>
      </c>
      <c r="R2982" s="28">
        <v>1610935.92</v>
      </c>
      <c r="S2982" s="28">
        <v>0</v>
      </c>
      <c r="T2982" s="28">
        <v>1610935.92</v>
      </c>
      <c r="U2982" s="28">
        <v>0</v>
      </c>
      <c r="V2982" s="29">
        <v>1</v>
      </c>
      <c r="W2982" s="29">
        <v>0</v>
      </c>
      <c r="X2982" s="32">
        <f t="shared" si="690"/>
        <v>1</v>
      </c>
      <c r="Y2982" s="33">
        <f t="shared" si="691"/>
        <v>22171</v>
      </c>
      <c r="Z2982" s="33">
        <f t="shared" si="692"/>
        <v>1610935.92</v>
      </c>
      <c r="AA2982" s="33">
        <f t="shared" si="693"/>
        <v>1610935.92</v>
      </c>
      <c r="AB2982" s="5">
        <v>1</v>
      </c>
      <c r="AC2982" s="6">
        <v>1593880.57</v>
      </c>
      <c r="AD2982" s="32">
        <v>0</v>
      </c>
      <c r="AE2982" s="67">
        <f t="shared" si="694"/>
        <v>1</v>
      </c>
      <c r="AF2982" s="70">
        <f>IF(C2982=Sheet6!$E$3,Sheet6!$E$4,IF('January 2023'!C2982=Sheet6!$F$3,Sheet6!$F$4,IF('January 2023'!C2982=Sheet6!$G$3,Sheet6!$G$4,IF('January 2023'!C2982=Sheet6!$H$3,Sheet6!$H$4,IF('January 2023'!C2982=Sheet6!$I$3,Sheet6!$I$4,IF('January 2023'!C2982=Sheet6!$J$3,Sheet6!$J$4,IF('January 2023'!C2982=Sheet6!$K$3,Sheet6!$K$4,IF('January 2023'!C2982=Sheet6!$L$3,Sheet6!$L$4))))))))</f>
        <v>0.14409654505182889</v>
      </c>
      <c r="AG2982" s="74">
        <f t="shared" si="695"/>
        <v>1</v>
      </c>
      <c r="AH2982" s="71">
        <v>0.81910000000000005</v>
      </c>
      <c r="AI2982" s="72">
        <f t="shared" si="696"/>
        <v>1</v>
      </c>
      <c r="AJ2982" s="73">
        <f t="shared" si="697"/>
        <v>1</v>
      </c>
      <c r="AK2982" s="73">
        <v>0.51307323962548435</v>
      </c>
      <c r="AL2982" s="95">
        <f t="shared" si="698"/>
        <v>1</v>
      </c>
      <c r="AM2982" s="107">
        <v>0</v>
      </c>
      <c r="AN2982" s="98">
        <f t="shared" si="699"/>
        <v>0</v>
      </c>
      <c r="AO2982" s="99" t="e">
        <f>SUMIF([1]Sheet1!$AB:$AB,E2982,[1]Sheet1!$AA:$AA)</f>
        <v>#VALUE!</v>
      </c>
      <c r="AP2982" s="100">
        <f t="shared" si="700"/>
        <v>1</v>
      </c>
      <c r="AQ2982" s="97">
        <f t="shared" si="701"/>
        <v>0</v>
      </c>
      <c r="AR2982" s="100">
        <f t="shared" si="702"/>
        <v>1</v>
      </c>
      <c r="AS2982" s="101">
        <f t="shared" si="703"/>
        <v>0</v>
      </c>
      <c r="AT2982" s="100">
        <v>0.14409654505182889</v>
      </c>
      <c r="AU2982" s="108">
        <f t="shared" si="704"/>
        <v>1</v>
      </c>
    </row>
    <row r="2983" spans="1:47" hidden="1">
      <c r="A2983" s="21">
        <v>44927</v>
      </c>
      <c r="B2983" s="23" t="s">
        <v>13</v>
      </c>
      <c r="C2983" s="23" t="s">
        <v>2644</v>
      </c>
      <c r="D2983" s="23" t="s">
        <v>2930</v>
      </c>
      <c r="E2983" s="23">
        <v>1002049700</v>
      </c>
      <c r="F2983" s="23" t="s">
        <v>15</v>
      </c>
      <c r="G2983" s="23">
        <v>1091864</v>
      </c>
      <c r="H2983" s="36" t="s">
        <v>784</v>
      </c>
      <c r="I2983" s="4" t="s">
        <v>3512</v>
      </c>
      <c r="J2983" s="4" t="s">
        <v>3512</v>
      </c>
      <c r="K2983" s="24">
        <v>22043</v>
      </c>
      <c r="L2983" s="24">
        <v>22043</v>
      </c>
      <c r="M2983" s="29">
        <v>1</v>
      </c>
      <c r="N2983" s="29">
        <v>1</v>
      </c>
      <c r="O2983" s="29">
        <v>0</v>
      </c>
      <c r="P2983" s="29">
        <v>22043</v>
      </c>
      <c r="Q2983" s="29">
        <v>0</v>
      </c>
      <c r="R2983" s="28">
        <v>1601635.49</v>
      </c>
      <c r="S2983" s="28">
        <v>0</v>
      </c>
      <c r="T2983" s="28">
        <v>1601636</v>
      </c>
      <c r="U2983" s="28">
        <v>0</v>
      </c>
      <c r="V2983" s="29">
        <v>1</v>
      </c>
      <c r="W2983" s="29">
        <v>0</v>
      </c>
      <c r="X2983" s="32">
        <f t="shared" si="690"/>
        <v>1</v>
      </c>
      <c r="Y2983" s="33">
        <f t="shared" si="691"/>
        <v>22043</v>
      </c>
      <c r="Z2983" s="33">
        <f t="shared" si="692"/>
        <v>1601635.49</v>
      </c>
      <c r="AA2983" s="33">
        <f t="shared" si="693"/>
        <v>1601636</v>
      </c>
      <c r="AB2983" s="5">
        <v>1</v>
      </c>
      <c r="AC2983" s="6">
        <v>1759735.4</v>
      </c>
      <c r="AD2983" s="32">
        <v>0</v>
      </c>
      <c r="AE2983" s="67">
        <f t="shared" si="694"/>
        <v>1</v>
      </c>
      <c r="AF2983" s="70">
        <f>IF(C2983=Sheet6!$E$3,Sheet6!$E$4,IF('January 2023'!C2983=Sheet6!$F$3,Sheet6!$F$4,IF('January 2023'!C2983=Sheet6!$G$3,Sheet6!$G$4,IF('January 2023'!C2983=Sheet6!$H$3,Sheet6!$H$4,IF('January 2023'!C2983=Sheet6!$I$3,Sheet6!$I$4,IF('January 2023'!C2983=Sheet6!$J$3,Sheet6!$J$4,IF('January 2023'!C2983=Sheet6!$K$3,Sheet6!$K$4,IF('January 2023'!C2983=Sheet6!$L$3,Sheet6!$L$4))))))))</f>
        <v>0.14409654505182889</v>
      </c>
      <c r="AG2983" s="74">
        <f t="shared" si="695"/>
        <v>1</v>
      </c>
      <c r="AH2983" s="71">
        <v>0.81910000000000005</v>
      </c>
      <c r="AI2983" s="72">
        <f t="shared" si="696"/>
        <v>1</v>
      </c>
      <c r="AJ2983" s="73">
        <f t="shared" si="697"/>
        <v>1</v>
      </c>
      <c r="AK2983" s="73">
        <v>0.51307323962548435</v>
      </c>
      <c r="AL2983" s="95">
        <f t="shared" si="698"/>
        <v>1</v>
      </c>
      <c r="AM2983" s="107">
        <v>0</v>
      </c>
      <c r="AN2983" s="98">
        <f t="shared" si="699"/>
        <v>0</v>
      </c>
      <c r="AO2983" s="99" t="e">
        <f>SUMIF([1]Sheet1!$AB:$AB,E2983,[1]Sheet1!$AA:$AA)</f>
        <v>#VALUE!</v>
      </c>
      <c r="AP2983" s="100">
        <f t="shared" si="700"/>
        <v>1</v>
      </c>
      <c r="AQ2983" s="97">
        <f t="shared" si="701"/>
        <v>0</v>
      </c>
      <c r="AR2983" s="100">
        <f t="shared" si="702"/>
        <v>1.0000003184245125</v>
      </c>
      <c r="AS2983" s="101">
        <f t="shared" si="703"/>
        <v>-3.1842451253538684E-7</v>
      </c>
      <c r="AT2983" s="100">
        <v>0.14409654505182889</v>
      </c>
      <c r="AU2983" s="108">
        <f t="shared" si="704"/>
        <v>1</v>
      </c>
    </row>
    <row r="2984" spans="1:47" hidden="1">
      <c r="A2984" s="21">
        <v>44927</v>
      </c>
      <c r="B2984" s="22" t="s">
        <v>13</v>
      </c>
      <c r="C2984" s="22" t="s">
        <v>2644</v>
      </c>
      <c r="D2984" s="22" t="s">
        <v>2898</v>
      </c>
      <c r="E2984" s="22">
        <v>1002049730</v>
      </c>
      <c r="F2984" s="23" t="s">
        <v>15</v>
      </c>
      <c r="G2984" s="22">
        <v>1091868</v>
      </c>
      <c r="H2984" s="36" t="s">
        <v>784</v>
      </c>
      <c r="I2984" s="4" t="s">
        <v>3512</v>
      </c>
      <c r="J2984" s="4" t="s">
        <v>3512</v>
      </c>
      <c r="K2984" s="24">
        <v>21807</v>
      </c>
      <c r="L2984" s="25">
        <v>21807</v>
      </c>
      <c r="M2984" s="26">
        <v>1</v>
      </c>
      <c r="N2984" s="26">
        <v>1</v>
      </c>
      <c r="O2984" s="26">
        <v>0</v>
      </c>
      <c r="P2984" s="26">
        <v>21807</v>
      </c>
      <c r="Q2984" s="26">
        <v>0</v>
      </c>
      <c r="R2984" s="27">
        <v>1584487.83</v>
      </c>
      <c r="S2984" s="27">
        <v>0</v>
      </c>
      <c r="T2984" s="28">
        <v>1584487.83</v>
      </c>
      <c r="U2984" s="27">
        <v>0</v>
      </c>
      <c r="V2984" s="29">
        <v>1</v>
      </c>
      <c r="W2984" s="26">
        <v>0</v>
      </c>
      <c r="X2984" s="30">
        <f t="shared" si="690"/>
        <v>1</v>
      </c>
      <c r="Y2984" s="31">
        <f t="shared" si="691"/>
        <v>21807</v>
      </c>
      <c r="Z2984" s="31">
        <f t="shared" si="692"/>
        <v>1584487.83</v>
      </c>
      <c r="AA2984" s="31">
        <f t="shared" si="693"/>
        <v>1584487.83</v>
      </c>
      <c r="AB2984" s="5">
        <v>1</v>
      </c>
      <c r="AC2984" s="6">
        <v>1809080.52</v>
      </c>
      <c r="AD2984" s="30">
        <v>0</v>
      </c>
      <c r="AE2984" s="67">
        <f t="shared" si="694"/>
        <v>1</v>
      </c>
      <c r="AF2984" s="70">
        <f>IF(C2984=Sheet6!$E$3,Sheet6!$E$4,IF('January 2023'!C2984=Sheet6!$F$3,Sheet6!$F$4,IF('January 2023'!C2984=Sheet6!$G$3,Sheet6!$G$4,IF('January 2023'!C2984=Sheet6!$H$3,Sheet6!$H$4,IF('January 2023'!C2984=Sheet6!$I$3,Sheet6!$I$4,IF('January 2023'!C2984=Sheet6!$J$3,Sheet6!$J$4,IF('January 2023'!C2984=Sheet6!$K$3,Sheet6!$K$4,IF('January 2023'!C2984=Sheet6!$L$3,Sheet6!$L$4))))))))</f>
        <v>0.14409654505182889</v>
      </c>
      <c r="AG2984" s="74">
        <f t="shared" si="695"/>
        <v>1</v>
      </c>
      <c r="AH2984" s="71">
        <v>0.81910000000000005</v>
      </c>
      <c r="AI2984" s="72">
        <f t="shared" si="696"/>
        <v>1</v>
      </c>
      <c r="AJ2984" s="73">
        <f t="shared" si="697"/>
        <v>1</v>
      </c>
      <c r="AK2984" s="73">
        <v>0.51307323962548435</v>
      </c>
      <c r="AL2984" s="95">
        <f t="shared" si="698"/>
        <v>1</v>
      </c>
      <c r="AM2984" s="107">
        <v>0</v>
      </c>
      <c r="AN2984" s="98">
        <f t="shared" si="699"/>
        <v>0</v>
      </c>
      <c r="AO2984" s="99" t="e">
        <f>SUMIF([1]Sheet1!$AB:$AB,E2984,[1]Sheet1!$AA:$AA)</f>
        <v>#VALUE!</v>
      </c>
      <c r="AP2984" s="100">
        <f t="shared" si="700"/>
        <v>1</v>
      </c>
      <c r="AQ2984" s="97">
        <f t="shared" si="701"/>
        <v>0</v>
      </c>
      <c r="AR2984" s="100">
        <f t="shared" si="702"/>
        <v>1</v>
      </c>
      <c r="AS2984" s="101">
        <f t="shared" si="703"/>
        <v>0</v>
      </c>
      <c r="AT2984" s="100">
        <v>0.14409654505182889</v>
      </c>
      <c r="AU2984" s="108">
        <f t="shared" si="704"/>
        <v>1</v>
      </c>
    </row>
    <row r="2985" spans="1:47" hidden="1">
      <c r="A2985" s="21">
        <v>44927</v>
      </c>
      <c r="B2985" s="23" t="s">
        <v>13</v>
      </c>
      <c r="C2985" s="23" t="s">
        <v>2644</v>
      </c>
      <c r="D2985" s="23" t="s">
        <v>2848</v>
      </c>
      <c r="E2985" s="23">
        <v>1002049815</v>
      </c>
      <c r="F2985" s="23" t="s">
        <v>15</v>
      </c>
      <c r="G2985" s="23">
        <v>1070562</v>
      </c>
      <c r="H2985" s="36" t="s">
        <v>784</v>
      </c>
      <c r="I2985" s="4" t="s">
        <v>3512</v>
      </c>
      <c r="J2985" s="4" t="s">
        <v>3512</v>
      </c>
      <c r="K2985" s="24">
        <v>21727</v>
      </c>
      <c r="L2985" s="24">
        <v>21727</v>
      </c>
      <c r="M2985" s="29">
        <v>1</v>
      </c>
      <c r="N2985" s="29">
        <v>1</v>
      </c>
      <c r="O2985" s="29">
        <v>0</v>
      </c>
      <c r="P2985" s="29">
        <v>21727</v>
      </c>
      <c r="Q2985" s="29">
        <v>0</v>
      </c>
      <c r="R2985" s="28">
        <v>1578675.0599999998</v>
      </c>
      <c r="S2985" s="28">
        <v>0</v>
      </c>
      <c r="T2985" s="28">
        <v>1578675.06</v>
      </c>
      <c r="U2985" s="28">
        <v>0</v>
      </c>
      <c r="V2985" s="29">
        <v>1</v>
      </c>
      <c r="W2985" s="29">
        <v>0</v>
      </c>
      <c r="X2985" s="32">
        <f t="shared" si="690"/>
        <v>1</v>
      </c>
      <c r="Y2985" s="33">
        <f t="shared" si="691"/>
        <v>21727</v>
      </c>
      <c r="Z2985" s="33">
        <f t="shared" si="692"/>
        <v>1578675.0599999998</v>
      </c>
      <c r="AA2985" s="33">
        <f t="shared" si="693"/>
        <v>1578675.06</v>
      </c>
      <c r="AB2985" s="5">
        <v>1</v>
      </c>
      <c r="AC2985" s="6">
        <v>1357121.71</v>
      </c>
      <c r="AD2985" s="32">
        <v>0</v>
      </c>
      <c r="AE2985" s="67">
        <f t="shared" si="694"/>
        <v>1</v>
      </c>
      <c r="AF2985" s="70">
        <f>IF(C2985=Sheet6!$E$3,Sheet6!$E$4,IF('January 2023'!C2985=Sheet6!$F$3,Sheet6!$F$4,IF('January 2023'!C2985=Sheet6!$G$3,Sheet6!$G$4,IF('January 2023'!C2985=Sheet6!$H$3,Sheet6!$H$4,IF('January 2023'!C2985=Sheet6!$I$3,Sheet6!$I$4,IF('January 2023'!C2985=Sheet6!$J$3,Sheet6!$J$4,IF('January 2023'!C2985=Sheet6!$K$3,Sheet6!$K$4,IF('January 2023'!C2985=Sheet6!$L$3,Sheet6!$L$4))))))))</f>
        <v>0.14409654505182889</v>
      </c>
      <c r="AG2985" s="74">
        <f t="shared" si="695"/>
        <v>1</v>
      </c>
      <c r="AH2985" s="71">
        <v>0.81910000000000005</v>
      </c>
      <c r="AI2985" s="72">
        <f t="shared" si="696"/>
        <v>1</v>
      </c>
      <c r="AJ2985" s="73">
        <f t="shared" si="697"/>
        <v>1</v>
      </c>
      <c r="AK2985" s="73">
        <v>0.51307323962548435</v>
      </c>
      <c r="AL2985" s="95">
        <f t="shared" si="698"/>
        <v>1</v>
      </c>
      <c r="AM2985" s="107">
        <v>0</v>
      </c>
      <c r="AN2985" s="98">
        <f t="shared" si="699"/>
        <v>0</v>
      </c>
      <c r="AO2985" s="99" t="e">
        <f>SUMIF([1]Sheet1!$AB:$AB,E2985,[1]Sheet1!$AA:$AA)</f>
        <v>#VALUE!</v>
      </c>
      <c r="AP2985" s="100">
        <f t="shared" si="700"/>
        <v>1</v>
      </c>
      <c r="AQ2985" s="97">
        <f t="shared" si="701"/>
        <v>0</v>
      </c>
      <c r="AR2985" s="100">
        <f t="shared" si="702"/>
        <v>1.0000000000000002</v>
      </c>
      <c r="AS2985" s="101">
        <f t="shared" si="703"/>
        <v>0</v>
      </c>
      <c r="AT2985" s="100">
        <v>0.14409654505182889</v>
      </c>
      <c r="AU2985" s="108">
        <f t="shared" si="704"/>
        <v>1</v>
      </c>
    </row>
    <row r="2986" spans="1:47" hidden="1">
      <c r="A2986" s="21">
        <v>44927</v>
      </c>
      <c r="B2986" s="22" t="s">
        <v>13</v>
      </c>
      <c r="C2986" s="22" t="s">
        <v>2644</v>
      </c>
      <c r="D2986" s="22" t="s">
        <v>2940</v>
      </c>
      <c r="E2986" s="22">
        <v>1002049872</v>
      </c>
      <c r="F2986" s="23" t="s">
        <v>15</v>
      </c>
      <c r="G2986" s="22">
        <v>1091868</v>
      </c>
      <c r="H2986" s="36" t="s">
        <v>784</v>
      </c>
      <c r="I2986" s="4" t="s">
        <v>3512</v>
      </c>
      <c r="J2986" s="4" t="s">
        <v>3512</v>
      </c>
      <c r="K2986" s="24">
        <v>21714</v>
      </c>
      <c r="L2986" s="25">
        <v>21714</v>
      </c>
      <c r="M2986" s="26">
        <v>1</v>
      </c>
      <c r="N2986" s="26">
        <v>1</v>
      </c>
      <c r="O2986" s="26">
        <v>0</v>
      </c>
      <c r="P2986" s="26">
        <v>21714</v>
      </c>
      <c r="Q2986" s="26">
        <v>0</v>
      </c>
      <c r="R2986" s="27">
        <v>1577730.4800000002</v>
      </c>
      <c r="S2986" s="27">
        <v>0</v>
      </c>
      <c r="T2986" s="28">
        <v>1577730.43</v>
      </c>
      <c r="U2986" s="27">
        <v>0</v>
      </c>
      <c r="V2986" s="29">
        <v>1</v>
      </c>
      <c r="W2986" s="26">
        <v>0</v>
      </c>
      <c r="X2986" s="30">
        <f t="shared" si="690"/>
        <v>1</v>
      </c>
      <c r="Y2986" s="31">
        <f t="shared" si="691"/>
        <v>21714</v>
      </c>
      <c r="Z2986" s="31">
        <f t="shared" si="692"/>
        <v>1577730.4800000002</v>
      </c>
      <c r="AA2986" s="31">
        <f t="shared" si="693"/>
        <v>1577730.43</v>
      </c>
      <c r="AB2986" s="5">
        <v>1</v>
      </c>
      <c r="AC2986" s="6">
        <v>1565783.99</v>
      </c>
      <c r="AD2986" s="30">
        <v>0</v>
      </c>
      <c r="AE2986" s="67">
        <f t="shared" si="694"/>
        <v>1</v>
      </c>
      <c r="AF2986" s="70">
        <f>IF(C2986=Sheet6!$E$3,Sheet6!$E$4,IF('January 2023'!C2986=Sheet6!$F$3,Sheet6!$F$4,IF('January 2023'!C2986=Sheet6!$G$3,Sheet6!$G$4,IF('January 2023'!C2986=Sheet6!$H$3,Sheet6!$H$4,IF('January 2023'!C2986=Sheet6!$I$3,Sheet6!$I$4,IF('January 2023'!C2986=Sheet6!$J$3,Sheet6!$J$4,IF('January 2023'!C2986=Sheet6!$K$3,Sheet6!$K$4,IF('January 2023'!C2986=Sheet6!$L$3,Sheet6!$L$4))))))))</f>
        <v>0.14409654505182889</v>
      </c>
      <c r="AG2986" s="74">
        <f t="shared" si="695"/>
        <v>1</v>
      </c>
      <c r="AH2986" s="71">
        <v>0.81910000000000005</v>
      </c>
      <c r="AI2986" s="72">
        <f t="shared" si="696"/>
        <v>1</v>
      </c>
      <c r="AJ2986" s="73">
        <f t="shared" si="697"/>
        <v>1</v>
      </c>
      <c r="AK2986" s="73">
        <v>0.51307323962548435</v>
      </c>
      <c r="AL2986" s="95">
        <f t="shared" si="698"/>
        <v>1</v>
      </c>
      <c r="AM2986" s="107">
        <v>0</v>
      </c>
      <c r="AN2986" s="98">
        <f t="shared" si="699"/>
        <v>0</v>
      </c>
      <c r="AO2986" s="99" t="e">
        <f>SUMIF([1]Sheet1!$AB:$AB,E2986,[1]Sheet1!$AA:$AA)</f>
        <v>#VALUE!</v>
      </c>
      <c r="AP2986" s="100">
        <f t="shared" si="700"/>
        <v>1</v>
      </c>
      <c r="AQ2986" s="97">
        <f t="shared" si="701"/>
        <v>0</v>
      </c>
      <c r="AR2986" s="100">
        <f t="shared" si="702"/>
        <v>0.99999996830890892</v>
      </c>
      <c r="AS2986" s="101">
        <f t="shared" si="703"/>
        <v>3.1691091084695699E-8</v>
      </c>
      <c r="AT2986" s="100">
        <v>0.14409654505182889</v>
      </c>
      <c r="AU2986" s="108">
        <f t="shared" si="704"/>
        <v>1</v>
      </c>
    </row>
    <row r="2987" spans="1:47" hidden="1">
      <c r="A2987" s="21">
        <v>44927</v>
      </c>
      <c r="B2987" s="22" t="s">
        <v>13</v>
      </c>
      <c r="C2987" s="22" t="s">
        <v>2644</v>
      </c>
      <c r="D2987" s="22" t="s">
        <v>2903</v>
      </c>
      <c r="E2987" s="22">
        <v>1002050027</v>
      </c>
      <c r="F2987" s="23" t="s">
        <v>15</v>
      </c>
      <c r="G2987" s="22">
        <v>1091864</v>
      </c>
      <c r="H2987" s="36" t="s">
        <v>784</v>
      </c>
      <c r="I2987" s="4" t="s">
        <v>3512</v>
      </c>
      <c r="J2987" s="4" t="s">
        <v>3512</v>
      </c>
      <c r="K2987" s="24">
        <v>21516</v>
      </c>
      <c r="L2987" s="25">
        <v>21516</v>
      </c>
      <c r="M2987" s="26">
        <v>1</v>
      </c>
      <c r="N2987" s="26">
        <v>1</v>
      </c>
      <c r="O2987" s="26">
        <v>0</v>
      </c>
      <c r="P2987" s="26">
        <v>21516</v>
      </c>
      <c r="Q2987" s="26">
        <v>0</v>
      </c>
      <c r="R2987" s="27">
        <v>1563343.8800000001</v>
      </c>
      <c r="S2987" s="27">
        <v>0</v>
      </c>
      <c r="T2987" s="28">
        <v>1674590.28</v>
      </c>
      <c r="U2987" s="27">
        <v>0</v>
      </c>
      <c r="V2987" s="29">
        <v>1</v>
      </c>
      <c r="W2987" s="26">
        <v>0</v>
      </c>
      <c r="X2987" s="30">
        <f t="shared" si="690"/>
        <v>1</v>
      </c>
      <c r="Y2987" s="31">
        <f t="shared" si="691"/>
        <v>21516</v>
      </c>
      <c r="Z2987" s="31">
        <f t="shared" si="692"/>
        <v>1563343.8800000001</v>
      </c>
      <c r="AA2987" s="31">
        <f t="shared" si="693"/>
        <v>1674590.28</v>
      </c>
      <c r="AB2987" s="5">
        <v>1</v>
      </c>
      <c r="AC2987" s="6">
        <v>1527386.42</v>
      </c>
      <c r="AD2987" s="30">
        <v>0</v>
      </c>
      <c r="AE2987" s="67">
        <f t="shared" si="694"/>
        <v>1</v>
      </c>
      <c r="AF2987" s="70">
        <f>IF(C2987=Sheet6!$E$3,Sheet6!$E$4,IF('January 2023'!C2987=Sheet6!$F$3,Sheet6!$F$4,IF('January 2023'!C2987=Sheet6!$G$3,Sheet6!$G$4,IF('January 2023'!C2987=Sheet6!$H$3,Sheet6!$H$4,IF('January 2023'!C2987=Sheet6!$I$3,Sheet6!$I$4,IF('January 2023'!C2987=Sheet6!$J$3,Sheet6!$J$4,IF('January 2023'!C2987=Sheet6!$K$3,Sheet6!$K$4,IF('January 2023'!C2987=Sheet6!$L$3,Sheet6!$L$4))))))))</f>
        <v>0.14409654505182889</v>
      </c>
      <c r="AG2987" s="74">
        <f t="shared" si="695"/>
        <v>1</v>
      </c>
      <c r="AH2987" s="71">
        <v>0.81910000000000005</v>
      </c>
      <c r="AI2987" s="72">
        <f t="shared" si="696"/>
        <v>1</v>
      </c>
      <c r="AJ2987" s="73">
        <f t="shared" si="697"/>
        <v>1</v>
      </c>
      <c r="AK2987" s="73">
        <v>0.51307323962548435</v>
      </c>
      <c r="AL2987" s="95">
        <f t="shared" si="698"/>
        <v>1</v>
      </c>
      <c r="AM2987" s="107">
        <v>0</v>
      </c>
      <c r="AN2987" s="98">
        <f t="shared" si="699"/>
        <v>0</v>
      </c>
      <c r="AO2987" s="99" t="e">
        <f>SUMIF([1]Sheet1!$AB:$AB,E2987,[1]Sheet1!$AA:$AA)</f>
        <v>#VALUE!</v>
      </c>
      <c r="AP2987" s="100">
        <f t="shared" si="700"/>
        <v>1</v>
      </c>
      <c r="AQ2987" s="97">
        <f t="shared" si="701"/>
        <v>0</v>
      </c>
      <c r="AR2987" s="100">
        <f t="shared" si="702"/>
        <v>1.0711592640769476</v>
      </c>
      <c r="AS2987" s="101">
        <f t="shared" si="703"/>
        <v>-7.1159264076947615E-2</v>
      </c>
      <c r="AT2987" s="100">
        <v>0.14409654505182889</v>
      </c>
      <c r="AU2987" s="108">
        <f t="shared" si="704"/>
        <v>1</v>
      </c>
    </row>
    <row r="2988" spans="1:47" hidden="1">
      <c r="A2988" s="21">
        <v>44927</v>
      </c>
      <c r="B2988" s="23" t="s">
        <v>13</v>
      </c>
      <c r="C2988" s="23" t="s">
        <v>2644</v>
      </c>
      <c r="D2988" s="23" t="s">
        <v>2876</v>
      </c>
      <c r="E2988" s="23">
        <v>1002050277</v>
      </c>
      <c r="F2988" s="23" t="s">
        <v>15</v>
      </c>
      <c r="G2988" s="23">
        <v>1070941</v>
      </c>
      <c r="H2988" s="36" t="s">
        <v>784</v>
      </c>
      <c r="I2988" s="4" t="s">
        <v>3512</v>
      </c>
      <c r="J2988" s="4" t="s">
        <v>3512</v>
      </c>
      <c r="K2988" s="24">
        <v>20918.866666666581</v>
      </c>
      <c r="L2988" s="24">
        <v>20918.866666666581</v>
      </c>
      <c r="M2988" s="29">
        <v>1</v>
      </c>
      <c r="N2988" s="29">
        <v>1</v>
      </c>
      <c r="O2988" s="29">
        <v>0</v>
      </c>
      <c r="P2988" s="29">
        <v>20919</v>
      </c>
      <c r="Q2988" s="29">
        <v>0</v>
      </c>
      <c r="R2988" s="28">
        <v>1519966.1</v>
      </c>
      <c r="S2988" s="28">
        <v>0</v>
      </c>
      <c r="T2988" s="28">
        <v>1520000</v>
      </c>
      <c r="U2988" s="28">
        <v>0</v>
      </c>
      <c r="V2988" s="29">
        <v>1</v>
      </c>
      <c r="W2988" s="29">
        <v>0</v>
      </c>
      <c r="X2988" s="32">
        <f t="shared" si="690"/>
        <v>1</v>
      </c>
      <c r="Y2988" s="33">
        <f t="shared" si="691"/>
        <v>20919</v>
      </c>
      <c r="Z2988" s="33">
        <f t="shared" si="692"/>
        <v>1519966.1</v>
      </c>
      <c r="AA2988" s="33">
        <f t="shared" si="693"/>
        <v>1520000</v>
      </c>
      <c r="AB2988" s="5">
        <v>1</v>
      </c>
      <c r="AC2988" s="6">
        <v>1689240.36</v>
      </c>
      <c r="AD2988" s="32">
        <v>0</v>
      </c>
      <c r="AE2988" s="67">
        <f t="shared" si="694"/>
        <v>1</v>
      </c>
      <c r="AF2988" s="70">
        <f>IF(C2988=Sheet6!$E$3,Sheet6!$E$4,IF('January 2023'!C2988=Sheet6!$F$3,Sheet6!$F$4,IF('January 2023'!C2988=Sheet6!$G$3,Sheet6!$G$4,IF('January 2023'!C2988=Sheet6!$H$3,Sheet6!$H$4,IF('January 2023'!C2988=Sheet6!$I$3,Sheet6!$I$4,IF('January 2023'!C2988=Sheet6!$J$3,Sheet6!$J$4,IF('January 2023'!C2988=Sheet6!$K$3,Sheet6!$K$4,IF('January 2023'!C2988=Sheet6!$L$3,Sheet6!$L$4))))))))</f>
        <v>0.14409654505182889</v>
      </c>
      <c r="AG2988" s="74">
        <f t="shared" si="695"/>
        <v>1.0000063738316012</v>
      </c>
      <c r="AH2988" s="71">
        <v>0.81910000000000005</v>
      </c>
      <c r="AI2988" s="72">
        <f t="shared" si="696"/>
        <v>1</v>
      </c>
      <c r="AJ2988" s="73">
        <f t="shared" si="697"/>
        <v>1</v>
      </c>
      <c r="AK2988" s="73">
        <v>0.51307323962548435</v>
      </c>
      <c r="AL2988" s="95">
        <f t="shared" si="698"/>
        <v>1</v>
      </c>
      <c r="AM2988" s="107">
        <v>0</v>
      </c>
      <c r="AN2988" s="98">
        <f t="shared" si="699"/>
        <v>0</v>
      </c>
      <c r="AO2988" s="99" t="e">
        <f>SUMIF([1]Sheet1!$AB:$AB,E2988,[1]Sheet1!$AA:$AA)</f>
        <v>#VALUE!</v>
      </c>
      <c r="AP2988" s="100">
        <f t="shared" si="700"/>
        <v>1</v>
      </c>
      <c r="AQ2988" s="97">
        <f t="shared" si="701"/>
        <v>0</v>
      </c>
      <c r="AR2988" s="100">
        <f t="shared" si="702"/>
        <v>1.0000223031289974</v>
      </c>
      <c r="AS2988" s="101">
        <f t="shared" si="703"/>
        <v>-2.8677102754892658E-5</v>
      </c>
      <c r="AT2988" s="100">
        <v>0.14409654505182889</v>
      </c>
      <c r="AU2988" s="108">
        <f t="shared" si="704"/>
        <v>1</v>
      </c>
    </row>
    <row r="2989" spans="1:47" hidden="1">
      <c r="A2989" s="21">
        <v>44927</v>
      </c>
      <c r="B2989" s="23" t="s">
        <v>13</v>
      </c>
      <c r="C2989" s="23" t="s">
        <v>2644</v>
      </c>
      <c r="D2989" s="23" t="s">
        <v>2885</v>
      </c>
      <c r="E2989" s="23">
        <v>1002650912</v>
      </c>
      <c r="F2989" s="23" t="s">
        <v>15</v>
      </c>
      <c r="G2989" s="23">
        <v>1091868</v>
      </c>
      <c r="H2989" s="36" t="s">
        <v>784</v>
      </c>
      <c r="I2989" s="4" t="s">
        <v>3512</v>
      </c>
      <c r="J2989" s="4" t="s">
        <v>3512</v>
      </c>
      <c r="K2989" s="24">
        <v>20724</v>
      </c>
      <c r="L2989" s="24">
        <v>20724</v>
      </c>
      <c r="M2989" s="29">
        <v>1</v>
      </c>
      <c r="N2989" s="29">
        <v>1</v>
      </c>
      <c r="O2989" s="29">
        <v>0</v>
      </c>
      <c r="P2989" s="29">
        <v>20724</v>
      </c>
      <c r="Q2989" s="29">
        <v>0</v>
      </c>
      <c r="R2989" s="28">
        <v>1505797.48</v>
      </c>
      <c r="S2989" s="28">
        <v>0</v>
      </c>
      <c r="T2989" s="28">
        <v>1505797.48</v>
      </c>
      <c r="U2989" s="28">
        <v>0</v>
      </c>
      <c r="V2989" s="29">
        <v>1</v>
      </c>
      <c r="W2989" s="29">
        <v>0</v>
      </c>
      <c r="X2989" s="32">
        <f t="shared" si="690"/>
        <v>1</v>
      </c>
      <c r="Y2989" s="33">
        <f t="shared" si="691"/>
        <v>20724</v>
      </c>
      <c r="Z2989" s="33">
        <f t="shared" si="692"/>
        <v>1505797.48</v>
      </c>
      <c r="AA2989" s="33">
        <f t="shared" si="693"/>
        <v>1505797.48</v>
      </c>
      <c r="AB2989" s="5">
        <v>1</v>
      </c>
      <c r="AC2989" s="6">
        <v>1657779</v>
      </c>
      <c r="AD2989" s="32">
        <v>0</v>
      </c>
      <c r="AE2989" s="67">
        <f t="shared" si="694"/>
        <v>1</v>
      </c>
      <c r="AF2989" s="70">
        <f>IF(C2989=Sheet6!$E$3,Sheet6!$E$4,IF('January 2023'!C2989=Sheet6!$F$3,Sheet6!$F$4,IF('January 2023'!C2989=Sheet6!$G$3,Sheet6!$G$4,IF('January 2023'!C2989=Sheet6!$H$3,Sheet6!$H$4,IF('January 2023'!C2989=Sheet6!$I$3,Sheet6!$I$4,IF('January 2023'!C2989=Sheet6!$J$3,Sheet6!$J$4,IF('January 2023'!C2989=Sheet6!$K$3,Sheet6!$K$4,IF('January 2023'!C2989=Sheet6!$L$3,Sheet6!$L$4))))))))</f>
        <v>0.14409654505182889</v>
      </c>
      <c r="AG2989" s="74">
        <f t="shared" si="695"/>
        <v>1</v>
      </c>
      <c r="AH2989" s="71">
        <v>0.81910000000000005</v>
      </c>
      <c r="AI2989" s="72">
        <f t="shared" si="696"/>
        <v>1</v>
      </c>
      <c r="AJ2989" s="73">
        <f t="shared" si="697"/>
        <v>1</v>
      </c>
      <c r="AK2989" s="73">
        <v>0.51307323962548435</v>
      </c>
      <c r="AL2989" s="95">
        <f t="shared" si="698"/>
        <v>1</v>
      </c>
      <c r="AM2989" s="107">
        <v>0</v>
      </c>
      <c r="AN2989" s="98">
        <f t="shared" si="699"/>
        <v>0</v>
      </c>
      <c r="AO2989" s="99" t="e">
        <f>SUMIF([1]Sheet1!$AB:$AB,E2989,[1]Sheet1!$AA:$AA)</f>
        <v>#VALUE!</v>
      </c>
      <c r="AP2989" s="100">
        <f t="shared" si="700"/>
        <v>1</v>
      </c>
      <c r="AQ2989" s="97">
        <f t="shared" si="701"/>
        <v>0</v>
      </c>
      <c r="AR2989" s="100">
        <f t="shared" si="702"/>
        <v>1</v>
      </c>
      <c r="AS2989" s="101">
        <f t="shared" si="703"/>
        <v>0</v>
      </c>
      <c r="AT2989" s="100">
        <v>0.14409654505182889</v>
      </c>
      <c r="AU2989" s="108">
        <f t="shared" si="704"/>
        <v>1</v>
      </c>
    </row>
    <row r="2990" spans="1:47" hidden="1">
      <c r="A2990" s="21">
        <v>44927</v>
      </c>
      <c r="B2990" s="22" t="s">
        <v>13</v>
      </c>
      <c r="C2990" s="22" t="s">
        <v>2644</v>
      </c>
      <c r="D2990" s="22" t="s">
        <v>2888</v>
      </c>
      <c r="E2990" s="22">
        <v>1002402410</v>
      </c>
      <c r="F2990" s="23" t="s">
        <v>15</v>
      </c>
      <c r="G2990" s="22">
        <v>1070937</v>
      </c>
      <c r="H2990" s="36" t="s">
        <v>784</v>
      </c>
      <c r="I2990" s="4" t="s">
        <v>3512</v>
      </c>
      <c r="J2990" s="4" t="s">
        <v>3512</v>
      </c>
      <c r="K2990" s="24">
        <v>20427</v>
      </c>
      <c r="L2990" s="25">
        <v>20427</v>
      </c>
      <c r="M2990" s="26">
        <v>1</v>
      </c>
      <c r="N2990" s="26">
        <v>1</v>
      </c>
      <c r="O2990" s="26">
        <v>0</v>
      </c>
      <c r="P2990" s="26">
        <v>20427</v>
      </c>
      <c r="Q2990" s="26">
        <v>0</v>
      </c>
      <c r="R2990" s="27">
        <v>1484217.5799999998</v>
      </c>
      <c r="S2990" s="27">
        <v>0</v>
      </c>
      <c r="T2990" s="28">
        <v>1589901.92</v>
      </c>
      <c r="U2990" s="27">
        <v>0</v>
      </c>
      <c r="V2990" s="29">
        <v>1</v>
      </c>
      <c r="W2990" s="26">
        <v>0</v>
      </c>
      <c r="X2990" s="30">
        <f t="shared" si="690"/>
        <v>1</v>
      </c>
      <c r="Y2990" s="31">
        <f t="shared" si="691"/>
        <v>20427</v>
      </c>
      <c r="Z2990" s="31">
        <f t="shared" si="692"/>
        <v>1484217.5799999998</v>
      </c>
      <c r="AA2990" s="31">
        <f t="shared" si="693"/>
        <v>1589901.92</v>
      </c>
      <c r="AB2990" s="5">
        <v>1</v>
      </c>
      <c r="AC2990" s="6">
        <v>1963332.02</v>
      </c>
      <c r="AD2990" s="30">
        <v>0</v>
      </c>
      <c r="AE2990" s="67">
        <f t="shared" si="694"/>
        <v>1</v>
      </c>
      <c r="AF2990" s="70">
        <f>IF(C2990=Sheet6!$E$3,Sheet6!$E$4,IF('January 2023'!C2990=Sheet6!$F$3,Sheet6!$F$4,IF('January 2023'!C2990=Sheet6!$G$3,Sheet6!$G$4,IF('January 2023'!C2990=Sheet6!$H$3,Sheet6!$H$4,IF('January 2023'!C2990=Sheet6!$I$3,Sheet6!$I$4,IF('January 2023'!C2990=Sheet6!$J$3,Sheet6!$J$4,IF('January 2023'!C2990=Sheet6!$K$3,Sheet6!$K$4,IF('January 2023'!C2990=Sheet6!$L$3,Sheet6!$L$4))))))))</f>
        <v>0.14409654505182889</v>
      </c>
      <c r="AG2990" s="74">
        <f t="shared" si="695"/>
        <v>1</v>
      </c>
      <c r="AH2990" s="71">
        <v>0.81910000000000005</v>
      </c>
      <c r="AI2990" s="72">
        <f t="shared" si="696"/>
        <v>1</v>
      </c>
      <c r="AJ2990" s="73">
        <f t="shared" si="697"/>
        <v>1</v>
      </c>
      <c r="AK2990" s="73">
        <v>0.51307323962548435</v>
      </c>
      <c r="AL2990" s="95">
        <f t="shared" si="698"/>
        <v>1</v>
      </c>
      <c r="AM2990" s="107">
        <v>0</v>
      </c>
      <c r="AN2990" s="98">
        <f t="shared" si="699"/>
        <v>0</v>
      </c>
      <c r="AO2990" s="99" t="e">
        <f>SUMIF([1]Sheet1!$AB:$AB,E2990,[1]Sheet1!$AA:$AA)</f>
        <v>#VALUE!</v>
      </c>
      <c r="AP2990" s="100">
        <f t="shared" si="700"/>
        <v>1</v>
      </c>
      <c r="AQ2990" s="97">
        <f t="shared" si="701"/>
        <v>0</v>
      </c>
      <c r="AR2990" s="100">
        <f t="shared" si="702"/>
        <v>1.0712054225903995</v>
      </c>
      <c r="AS2990" s="101">
        <f t="shared" si="703"/>
        <v>-7.1205422590399525E-2</v>
      </c>
      <c r="AT2990" s="100">
        <v>0.14409654505182889</v>
      </c>
      <c r="AU2990" s="108">
        <f t="shared" si="704"/>
        <v>1</v>
      </c>
    </row>
    <row r="2991" spans="1:47" hidden="1">
      <c r="A2991" s="21">
        <v>44927</v>
      </c>
      <c r="B2991" s="22" t="s">
        <v>13</v>
      </c>
      <c r="C2991" s="22" t="s">
        <v>2644</v>
      </c>
      <c r="D2991" s="22" t="s">
        <v>2892</v>
      </c>
      <c r="E2991" s="22">
        <v>1002049707</v>
      </c>
      <c r="F2991" s="23" t="s">
        <v>15</v>
      </c>
      <c r="G2991" s="22">
        <v>1091864</v>
      </c>
      <c r="H2991" s="36" t="s">
        <v>784</v>
      </c>
      <c r="I2991" s="4" t="s">
        <v>3512</v>
      </c>
      <c r="J2991" s="4" t="s">
        <v>3512</v>
      </c>
      <c r="K2991" s="24">
        <v>20226.137931034435</v>
      </c>
      <c r="L2991" s="25">
        <v>20226.137931034435</v>
      </c>
      <c r="M2991" s="26">
        <v>1</v>
      </c>
      <c r="N2991" s="26">
        <v>1</v>
      </c>
      <c r="O2991" s="26">
        <v>0</v>
      </c>
      <c r="P2991" s="26">
        <v>20227</v>
      </c>
      <c r="Q2991" s="26">
        <v>0</v>
      </c>
      <c r="R2991" s="27">
        <v>1469685.66</v>
      </c>
      <c r="S2991" s="27">
        <v>0</v>
      </c>
      <c r="T2991" s="28">
        <v>1469685.65</v>
      </c>
      <c r="U2991" s="27">
        <v>0</v>
      </c>
      <c r="V2991" s="29">
        <v>1</v>
      </c>
      <c r="W2991" s="26">
        <v>0</v>
      </c>
      <c r="X2991" s="30">
        <f t="shared" si="690"/>
        <v>1</v>
      </c>
      <c r="Y2991" s="31">
        <f t="shared" si="691"/>
        <v>20227</v>
      </c>
      <c r="Z2991" s="31">
        <f t="shared" si="692"/>
        <v>1469685.66</v>
      </c>
      <c r="AA2991" s="31">
        <f t="shared" si="693"/>
        <v>1469685.65</v>
      </c>
      <c r="AB2991" s="5">
        <v>1</v>
      </c>
      <c r="AC2991" s="6">
        <v>2151999.5</v>
      </c>
      <c r="AD2991" s="30">
        <v>0</v>
      </c>
      <c r="AE2991" s="67">
        <f t="shared" si="694"/>
        <v>1</v>
      </c>
      <c r="AF2991" s="70">
        <f>IF(C2991=Sheet6!$E$3,Sheet6!$E$4,IF('January 2023'!C2991=Sheet6!$F$3,Sheet6!$F$4,IF('January 2023'!C2991=Sheet6!$G$3,Sheet6!$G$4,IF('January 2023'!C2991=Sheet6!$H$3,Sheet6!$H$4,IF('January 2023'!C2991=Sheet6!$I$3,Sheet6!$I$4,IF('January 2023'!C2991=Sheet6!$J$3,Sheet6!$J$4,IF('January 2023'!C2991=Sheet6!$K$3,Sheet6!$K$4,IF('January 2023'!C2991=Sheet6!$L$3,Sheet6!$L$4))))))))</f>
        <v>0.14409654505182889</v>
      </c>
      <c r="AG2991" s="74">
        <f t="shared" si="695"/>
        <v>1.0000426215310361</v>
      </c>
      <c r="AH2991" s="71">
        <v>0.81910000000000005</v>
      </c>
      <c r="AI2991" s="72">
        <f t="shared" si="696"/>
        <v>1</v>
      </c>
      <c r="AJ2991" s="73">
        <f t="shared" si="697"/>
        <v>1</v>
      </c>
      <c r="AK2991" s="73">
        <v>0.51307323962548435</v>
      </c>
      <c r="AL2991" s="95">
        <f t="shared" si="698"/>
        <v>1</v>
      </c>
      <c r="AM2991" s="107">
        <v>0</v>
      </c>
      <c r="AN2991" s="98">
        <f t="shared" si="699"/>
        <v>0</v>
      </c>
      <c r="AO2991" s="99" t="e">
        <f>SUMIF([1]Sheet1!$AB:$AB,E2991,[1]Sheet1!$AA:$AA)</f>
        <v>#VALUE!</v>
      </c>
      <c r="AP2991" s="100">
        <f t="shared" si="700"/>
        <v>1</v>
      </c>
      <c r="AQ2991" s="97">
        <f t="shared" si="701"/>
        <v>0</v>
      </c>
      <c r="AR2991" s="100">
        <f t="shared" si="702"/>
        <v>0.99999999319582389</v>
      </c>
      <c r="AS2991" s="101">
        <f t="shared" si="703"/>
        <v>-4.2614726569967232E-5</v>
      </c>
      <c r="AT2991" s="100">
        <v>0.14409654505182889</v>
      </c>
      <c r="AU2991" s="108">
        <f t="shared" si="704"/>
        <v>1</v>
      </c>
    </row>
    <row r="2992" spans="1:47" hidden="1">
      <c r="A2992" s="21">
        <v>44927</v>
      </c>
      <c r="B2992" s="22" t="s">
        <v>13</v>
      </c>
      <c r="C2992" s="22" t="s">
        <v>2644</v>
      </c>
      <c r="D2992" s="22" t="s">
        <v>3001</v>
      </c>
      <c r="E2992" s="22">
        <v>1002050149</v>
      </c>
      <c r="F2992" s="23" t="s">
        <v>15</v>
      </c>
      <c r="G2992" s="22">
        <v>1070562</v>
      </c>
      <c r="H2992" s="36" t="s">
        <v>784</v>
      </c>
      <c r="I2992" s="4" t="s">
        <v>3512</v>
      </c>
      <c r="J2992" s="4" t="s">
        <v>3512</v>
      </c>
      <c r="K2992" s="24">
        <v>20216</v>
      </c>
      <c r="L2992" s="25">
        <v>20216</v>
      </c>
      <c r="M2992" s="26">
        <v>1</v>
      </c>
      <c r="N2992" s="26">
        <v>1</v>
      </c>
      <c r="O2992" s="26">
        <v>0</v>
      </c>
      <c r="P2992" s="26">
        <v>20216</v>
      </c>
      <c r="Q2992" s="26">
        <v>0</v>
      </c>
      <c r="R2992" s="27">
        <v>1468886.4100000001</v>
      </c>
      <c r="S2992" s="27">
        <v>0</v>
      </c>
      <c r="T2992" s="28">
        <v>1573411.28</v>
      </c>
      <c r="U2992" s="27">
        <v>0</v>
      </c>
      <c r="V2992" s="29">
        <v>1</v>
      </c>
      <c r="W2992" s="26">
        <v>0</v>
      </c>
      <c r="X2992" s="30">
        <f t="shared" si="690"/>
        <v>1</v>
      </c>
      <c r="Y2992" s="31">
        <f t="shared" si="691"/>
        <v>20216</v>
      </c>
      <c r="Z2992" s="31">
        <f t="shared" si="692"/>
        <v>1468886.4100000001</v>
      </c>
      <c r="AA2992" s="31">
        <f t="shared" si="693"/>
        <v>1573411.28</v>
      </c>
      <c r="AB2992" s="5">
        <v>1</v>
      </c>
      <c r="AC2992" s="6">
        <v>4141271.1</v>
      </c>
      <c r="AD2992" s="30">
        <v>0</v>
      </c>
      <c r="AE2992" s="67">
        <f t="shared" si="694"/>
        <v>1</v>
      </c>
      <c r="AF2992" s="70">
        <f>IF(C2992=Sheet6!$E$3,Sheet6!$E$4,IF('January 2023'!C2992=Sheet6!$F$3,Sheet6!$F$4,IF('January 2023'!C2992=Sheet6!$G$3,Sheet6!$G$4,IF('January 2023'!C2992=Sheet6!$H$3,Sheet6!$H$4,IF('January 2023'!C2992=Sheet6!$I$3,Sheet6!$I$4,IF('January 2023'!C2992=Sheet6!$J$3,Sheet6!$J$4,IF('January 2023'!C2992=Sheet6!$K$3,Sheet6!$K$4,IF('January 2023'!C2992=Sheet6!$L$3,Sheet6!$L$4))))))))</f>
        <v>0.14409654505182889</v>
      </c>
      <c r="AG2992" s="74">
        <f t="shared" si="695"/>
        <v>1</v>
      </c>
      <c r="AH2992" s="71">
        <v>0.81910000000000005</v>
      </c>
      <c r="AI2992" s="72">
        <f t="shared" si="696"/>
        <v>1</v>
      </c>
      <c r="AJ2992" s="73">
        <f t="shared" si="697"/>
        <v>1</v>
      </c>
      <c r="AK2992" s="73">
        <v>0.51307323962548435</v>
      </c>
      <c r="AL2992" s="95">
        <f t="shared" si="698"/>
        <v>1</v>
      </c>
      <c r="AM2992" s="107">
        <v>0</v>
      </c>
      <c r="AN2992" s="98">
        <f t="shared" si="699"/>
        <v>0</v>
      </c>
      <c r="AO2992" s="99" t="e">
        <f>SUMIF([1]Sheet1!$AB:$AB,E2992,[1]Sheet1!$AA:$AA)</f>
        <v>#VALUE!</v>
      </c>
      <c r="AP2992" s="100">
        <f t="shared" si="700"/>
        <v>1</v>
      </c>
      <c r="AQ2992" s="97">
        <f t="shared" si="701"/>
        <v>0</v>
      </c>
      <c r="AR2992" s="100">
        <f t="shared" si="702"/>
        <v>1.0711592600274653</v>
      </c>
      <c r="AS2992" s="101">
        <f t="shared" si="703"/>
        <v>-7.115926002746531E-2</v>
      </c>
      <c r="AT2992" s="100">
        <v>0.14409654505182889</v>
      </c>
      <c r="AU2992" s="108">
        <f t="shared" si="704"/>
        <v>1</v>
      </c>
    </row>
    <row r="2993" spans="1:47" hidden="1">
      <c r="A2993" s="21">
        <v>44927</v>
      </c>
      <c r="B2993" s="23" t="s">
        <v>13</v>
      </c>
      <c r="C2993" s="23" t="s">
        <v>2644</v>
      </c>
      <c r="D2993" s="23" t="s">
        <v>2920</v>
      </c>
      <c r="E2993" s="23">
        <v>1002049880</v>
      </c>
      <c r="F2993" s="23" t="s">
        <v>15</v>
      </c>
      <c r="G2993" s="23">
        <v>1070937</v>
      </c>
      <c r="H2993" s="36" t="s">
        <v>784</v>
      </c>
      <c r="I2993" s="4" t="s">
        <v>3512</v>
      </c>
      <c r="J2993" s="4" t="s">
        <v>3512</v>
      </c>
      <c r="K2993" s="24">
        <v>20132</v>
      </c>
      <c r="L2993" s="24">
        <v>20132</v>
      </c>
      <c r="M2993" s="29">
        <v>1</v>
      </c>
      <c r="N2993" s="29">
        <v>1</v>
      </c>
      <c r="O2993" s="29">
        <v>0</v>
      </c>
      <c r="P2993" s="29">
        <v>20132</v>
      </c>
      <c r="Q2993" s="29">
        <v>0</v>
      </c>
      <c r="R2993" s="28">
        <v>1462783</v>
      </c>
      <c r="S2993" s="28">
        <v>0</v>
      </c>
      <c r="T2993" s="28">
        <v>1476873.56</v>
      </c>
      <c r="U2993" s="28">
        <v>0</v>
      </c>
      <c r="V2993" s="29">
        <v>1</v>
      </c>
      <c r="W2993" s="29">
        <v>0</v>
      </c>
      <c r="X2993" s="32">
        <f t="shared" si="690"/>
        <v>1</v>
      </c>
      <c r="Y2993" s="33">
        <f t="shared" si="691"/>
        <v>20132</v>
      </c>
      <c r="Z2993" s="33">
        <f t="shared" si="692"/>
        <v>1462783</v>
      </c>
      <c r="AA2993" s="33">
        <f t="shared" si="693"/>
        <v>1476873.56</v>
      </c>
      <c r="AB2993" s="5">
        <v>1</v>
      </c>
      <c r="AC2993" s="6">
        <v>1787672.13</v>
      </c>
      <c r="AD2993" s="32">
        <v>0</v>
      </c>
      <c r="AE2993" s="67">
        <f t="shared" si="694"/>
        <v>1</v>
      </c>
      <c r="AF2993" s="70">
        <f>IF(C2993=Sheet6!$E$3,Sheet6!$E$4,IF('January 2023'!C2993=Sheet6!$F$3,Sheet6!$F$4,IF('January 2023'!C2993=Sheet6!$G$3,Sheet6!$G$4,IF('January 2023'!C2993=Sheet6!$H$3,Sheet6!$H$4,IF('January 2023'!C2993=Sheet6!$I$3,Sheet6!$I$4,IF('January 2023'!C2993=Sheet6!$J$3,Sheet6!$J$4,IF('January 2023'!C2993=Sheet6!$K$3,Sheet6!$K$4,IF('January 2023'!C2993=Sheet6!$L$3,Sheet6!$L$4))))))))</f>
        <v>0.14409654505182889</v>
      </c>
      <c r="AG2993" s="74">
        <f t="shared" si="695"/>
        <v>1</v>
      </c>
      <c r="AH2993" s="71">
        <v>0.81910000000000005</v>
      </c>
      <c r="AI2993" s="72">
        <f t="shared" si="696"/>
        <v>1</v>
      </c>
      <c r="AJ2993" s="73">
        <f t="shared" si="697"/>
        <v>1</v>
      </c>
      <c r="AK2993" s="73">
        <v>0.51307323962548435</v>
      </c>
      <c r="AL2993" s="95">
        <f t="shared" si="698"/>
        <v>1</v>
      </c>
      <c r="AM2993" s="107">
        <v>0</v>
      </c>
      <c r="AN2993" s="98">
        <f t="shared" si="699"/>
        <v>0</v>
      </c>
      <c r="AO2993" s="99" t="e">
        <f>SUMIF([1]Sheet1!$AB:$AB,E2993,[1]Sheet1!$AA:$AA)</f>
        <v>#VALUE!</v>
      </c>
      <c r="AP2993" s="100">
        <f t="shared" si="700"/>
        <v>1</v>
      </c>
      <c r="AQ2993" s="97">
        <f t="shared" si="701"/>
        <v>0</v>
      </c>
      <c r="AR2993" s="100">
        <f t="shared" si="702"/>
        <v>1.0096327069702069</v>
      </c>
      <c r="AS2993" s="101">
        <f t="shared" si="703"/>
        <v>-9.6327069702069057E-3</v>
      </c>
      <c r="AT2993" s="100">
        <v>0.14409654505182889</v>
      </c>
      <c r="AU2993" s="108">
        <f t="shared" si="704"/>
        <v>1</v>
      </c>
    </row>
    <row r="2994" spans="1:47" hidden="1">
      <c r="A2994" s="21">
        <v>44927</v>
      </c>
      <c r="B2994" s="22" t="s">
        <v>13</v>
      </c>
      <c r="C2994" s="22" t="s">
        <v>2644</v>
      </c>
      <c r="D2994" s="22" t="s">
        <v>2914</v>
      </c>
      <c r="E2994" s="22">
        <v>1002049754</v>
      </c>
      <c r="F2994" s="23" t="s">
        <v>15</v>
      </c>
      <c r="G2994" s="22">
        <v>1070937</v>
      </c>
      <c r="H2994" s="36" t="s">
        <v>784</v>
      </c>
      <c r="I2994" s="4" t="s">
        <v>3512</v>
      </c>
      <c r="J2994" s="4" t="s">
        <v>3512</v>
      </c>
      <c r="K2994" s="24">
        <v>19876</v>
      </c>
      <c r="L2994" s="25">
        <v>19876</v>
      </c>
      <c r="M2994" s="26">
        <v>1</v>
      </c>
      <c r="N2994" s="26">
        <v>0</v>
      </c>
      <c r="O2994" s="26">
        <v>0</v>
      </c>
      <c r="P2994" s="26">
        <v>19876</v>
      </c>
      <c r="Q2994" s="26">
        <v>0</v>
      </c>
      <c r="R2994" s="27">
        <v>1444182.1500000001</v>
      </c>
      <c r="S2994" s="27">
        <v>0</v>
      </c>
      <c r="T2994" s="28">
        <v>1444182.15</v>
      </c>
      <c r="U2994" s="27">
        <v>0</v>
      </c>
      <c r="V2994" s="29">
        <v>1</v>
      </c>
      <c r="W2994" s="26">
        <v>0</v>
      </c>
      <c r="X2994" s="30">
        <f t="shared" si="690"/>
        <v>1</v>
      </c>
      <c r="Y2994" s="31">
        <f t="shared" si="691"/>
        <v>19876</v>
      </c>
      <c r="Z2994" s="31">
        <f t="shared" si="692"/>
        <v>1444182.1500000001</v>
      </c>
      <c r="AA2994" s="31">
        <f t="shared" si="693"/>
        <v>1444182.15</v>
      </c>
      <c r="AB2994" s="5">
        <v>1</v>
      </c>
      <c r="AC2994" s="6">
        <v>1584073.99</v>
      </c>
      <c r="AD2994" s="30">
        <v>0</v>
      </c>
      <c r="AE2994" s="67">
        <f t="shared" si="694"/>
        <v>1</v>
      </c>
      <c r="AF2994" s="70">
        <f>IF(C2994=Sheet6!$E$3,Sheet6!$E$4,IF('January 2023'!C2994=Sheet6!$F$3,Sheet6!$F$4,IF('January 2023'!C2994=Sheet6!$G$3,Sheet6!$G$4,IF('January 2023'!C2994=Sheet6!$H$3,Sheet6!$H$4,IF('January 2023'!C2994=Sheet6!$I$3,Sheet6!$I$4,IF('January 2023'!C2994=Sheet6!$J$3,Sheet6!$J$4,IF('January 2023'!C2994=Sheet6!$K$3,Sheet6!$K$4,IF('January 2023'!C2994=Sheet6!$L$3,Sheet6!$L$4))))))))</f>
        <v>0.14409654505182889</v>
      </c>
      <c r="AG2994" s="74">
        <f t="shared" si="695"/>
        <v>1</v>
      </c>
      <c r="AH2994" s="71">
        <v>0.81910000000000005</v>
      </c>
      <c r="AI2994" s="72">
        <f t="shared" si="696"/>
        <v>1</v>
      </c>
      <c r="AJ2994" s="73">
        <f t="shared" si="697"/>
        <v>1</v>
      </c>
      <c r="AK2994" s="73">
        <v>0.51307323962548435</v>
      </c>
      <c r="AL2994" s="95">
        <f t="shared" si="698"/>
        <v>1</v>
      </c>
      <c r="AM2994" s="107">
        <v>0</v>
      </c>
      <c r="AN2994" s="98">
        <f t="shared" si="699"/>
        <v>0</v>
      </c>
      <c r="AO2994" s="99" t="e">
        <f>SUMIF([1]Sheet1!$AB:$AB,E2994,[1]Sheet1!$AA:$AA)</f>
        <v>#VALUE!</v>
      </c>
      <c r="AP2994" s="100">
        <f t="shared" si="700"/>
        <v>1</v>
      </c>
      <c r="AQ2994" s="97">
        <f t="shared" si="701"/>
        <v>0</v>
      </c>
      <c r="AR2994" s="100">
        <f t="shared" si="702"/>
        <v>0.99999999999999989</v>
      </c>
      <c r="AS2994" s="101">
        <f t="shared" si="703"/>
        <v>0</v>
      </c>
      <c r="AT2994" s="100">
        <v>0.14409654505182889</v>
      </c>
      <c r="AU2994" s="108">
        <f t="shared" si="704"/>
        <v>1</v>
      </c>
    </row>
    <row r="2995" spans="1:47" hidden="1">
      <c r="A2995" s="21">
        <v>44927</v>
      </c>
      <c r="B2995" s="22" t="s">
        <v>13</v>
      </c>
      <c r="C2995" s="22" t="s">
        <v>2644</v>
      </c>
      <c r="D2995" s="22" t="s">
        <v>2978</v>
      </c>
      <c r="E2995" s="22">
        <v>1002050414</v>
      </c>
      <c r="F2995" s="23" t="s">
        <v>15</v>
      </c>
      <c r="G2995" s="22">
        <v>1070562</v>
      </c>
      <c r="H2995" s="36" t="s">
        <v>784</v>
      </c>
      <c r="I2995" s="4" t="s">
        <v>3512</v>
      </c>
      <c r="J2995" s="4" t="s">
        <v>3512</v>
      </c>
      <c r="K2995" s="24">
        <v>19221</v>
      </c>
      <c r="L2995" s="25">
        <v>19221</v>
      </c>
      <c r="M2995" s="26">
        <v>1</v>
      </c>
      <c r="N2995" s="26">
        <v>1</v>
      </c>
      <c r="O2995" s="26">
        <v>0</v>
      </c>
      <c r="P2995" s="26">
        <v>19221</v>
      </c>
      <c r="Q2995" s="26">
        <v>0</v>
      </c>
      <c r="R2995" s="27">
        <v>1396590.1099999999</v>
      </c>
      <c r="S2995" s="27">
        <v>0</v>
      </c>
      <c r="T2995" s="28">
        <v>1400200</v>
      </c>
      <c r="U2995" s="27">
        <v>0</v>
      </c>
      <c r="V2995" s="29">
        <v>1</v>
      </c>
      <c r="W2995" s="26">
        <v>0</v>
      </c>
      <c r="X2995" s="30">
        <f t="shared" si="690"/>
        <v>1</v>
      </c>
      <c r="Y2995" s="31">
        <f t="shared" si="691"/>
        <v>19221</v>
      </c>
      <c r="Z2995" s="31">
        <f t="shared" si="692"/>
        <v>1396590.1099999999</v>
      </c>
      <c r="AA2995" s="31">
        <f t="shared" si="693"/>
        <v>1400200</v>
      </c>
      <c r="AB2995" s="5">
        <v>1</v>
      </c>
      <c r="AC2995" s="6">
        <v>1265641.03</v>
      </c>
      <c r="AD2995" s="30">
        <v>0</v>
      </c>
      <c r="AE2995" s="67">
        <f t="shared" si="694"/>
        <v>1</v>
      </c>
      <c r="AF2995" s="70">
        <f>IF(C2995=Sheet6!$E$3,Sheet6!$E$4,IF('January 2023'!C2995=Sheet6!$F$3,Sheet6!$F$4,IF('January 2023'!C2995=Sheet6!$G$3,Sheet6!$G$4,IF('January 2023'!C2995=Sheet6!$H$3,Sheet6!$H$4,IF('January 2023'!C2995=Sheet6!$I$3,Sheet6!$I$4,IF('January 2023'!C2995=Sheet6!$J$3,Sheet6!$J$4,IF('January 2023'!C2995=Sheet6!$K$3,Sheet6!$K$4,IF('January 2023'!C2995=Sheet6!$L$3,Sheet6!$L$4))))))))</f>
        <v>0.14409654505182889</v>
      </c>
      <c r="AG2995" s="74">
        <f t="shared" si="695"/>
        <v>1</v>
      </c>
      <c r="AH2995" s="71">
        <v>0.81910000000000005</v>
      </c>
      <c r="AI2995" s="72">
        <f t="shared" si="696"/>
        <v>1</v>
      </c>
      <c r="AJ2995" s="73">
        <f t="shared" si="697"/>
        <v>1</v>
      </c>
      <c r="AK2995" s="73">
        <v>0.51307323962548435</v>
      </c>
      <c r="AL2995" s="95">
        <f t="shared" si="698"/>
        <v>1</v>
      </c>
      <c r="AM2995" s="107">
        <v>0</v>
      </c>
      <c r="AN2995" s="98">
        <f t="shared" si="699"/>
        <v>0</v>
      </c>
      <c r="AO2995" s="99" t="e">
        <f>SUMIF([1]Sheet1!$AB:$AB,E2995,[1]Sheet1!$AA:$AA)</f>
        <v>#VALUE!</v>
      </c>
      <c r="AP2995" s="100">
        <f t="shared" si="700"/>
        <v>1</v>
      </c>
      <c r="AQ2995" s="97">
        <f t="shared" si="701"/>
        <v>0</v>
      </c>
      <c r="AR2995" s="100">
        <f t="shared" si="702"/>
        <v>1.0025847884602306</v>
      </c>
      <c r="AS2995" s="101">
        <f t="shared" si="703"/>
        <v>-2.5847884602305804E-3</v>
      </c>
      <c r="AT2995" s="100">
        <v>0.14409654505182889</v>
      </c>
      <c r="AU2995" s="108">
        <f t="shared" si="704"/>
        <v>1</v>
      </c>
    </row>
    <row r="2996" spans="1:47" hidden="1">
      <c r="A2996" s="21">
        <v>44927</v>
      </c>
      <c r="B2996" s="23" t="s">
        <v>13</v>
      </c>
      <c r="C2996" s="23" t="s">
        <v>2644</v>
      </c>
      <c r="D2996" s="23" t="s">
        <v>2944</v>
      </c>
      <c r="E2996" s="23">
        <v>1002050645</v>
      </c>
      <c r="F2996" s="23" t="s">
        <v>15</v>
      </c>
      <c r="G2996" s="23">
        <v>1091864</v>
      </c>
      <c r="H2996" s="36" t="s">
        <v>784</v>
      </c>
      <c r="I2996" s="4" t="s">
        <v>3512</v>
      </c>
      <c r="J2996" s="4" t="s">
        <v>3512</v>
      </c>
      <c r="K2996" s="24">
        <v>19169</v>
      </c>
      <c r="L2996" s="24">
        <v>19169</v>
      </c>
      <c r="M2996" s="29">
        <v>1</v>
      </c>
      <c r="N2996" s="29">
        <v>1</v>
      </c>
      <c r="O2996" s="29">
        <v>0</v>
      </c>
      <c r="P2996" s="29">
        <v>19169</v>
      </c>
      <c r="Q2996" s="29">
        <v>0</v>
      </c>
      <c r="R2996" s="28">
        <v>1392811.81</v>
      </c>
      <c r="S2996" s="28">
        <v>0</v>
      </c>
      <c r="T2996" s="28">
        <v>1497272.7</v>
      </c>
      <c r="U2996" s="28">
        <v>0</v>
      </c>
      <c r="V2996" s="29">
        <v>1</v>
      </c>
      <c r="W2996" s="29">
        <v>0</v>
      </c>
      <c r="X2996" s="32">
        <f t="shared" si="690"/>
        <v>1</v>
      </c>
      <c r="Y2996" s="33">
        <f t="shared" si="691"/>
        <v>19169</v>
      </c>
      <c r="Z2996" s="33">
        <f t="shared" si="692"/>
        <v>1392811.81</v>
      </c>
      <c r="AA2996" s="33">
        <f t="shared" si="693"/>
        <v>1497272.7</v>
      </c>
      <c r="AB2996" s="5">
        <v>1</v>
      </c>
      <c r="AC2996" s="6">
        <v>1416181.65</v>
      </c>
      <c r="AD2996" s="32">
        <v>0</v>
      </c>
      <c r="AE2996" s="67">
        <f t="shared" si="694"/>
        <v>1</v>
      </c>
      <c r="AF2996" s="70">
        <f>IF(C2996=Sheet6!$E$3,Sheet6!$E$4,IF('January 2023'!C2996=Sheet6!$F$3,Sheet6!$F$4,IF('January 2023'!C2996=Sheet6!$G$3,Sheet6!$G$4,IF('January 2023'!C2996=Sheet6!$H$3,Sheet6!$H$4,IF('January 2023'!C2996=Sheet6!$I$3,Sheet6!$I$4,IF('January 2023'!C2996=Sheet6!$J$3,Sheet6!$J$4,IF('January 2023'!C2996=Sheet6!$K$3,Sheet6!$K$4,IF('January 2023'!C2996=Sheet6!$L$3,Sheet6!$L$4))))))))</f>
        <v>0.14409654505182889</v>
      </c>
      <c r="AG2996" s="74">
        <f t="shared" si="695"/>
        <v>1</v>
      </c>
      <c r="AH2996" s="71">
        <v>0.81910000000000005</v>
      </c>
      <c r="AI2996" s="72">
        <f t="shared" si="696"/>
        <v>1</v>
      </c>
      <c r="AJ2996" s="73">
        <f t="shared" si="697"/>
        <v>1</v>
      </c>
      <c r="AK2996" s="73">
        <v>0.51307323962548435</v>
      </c>
      <c r="AL2996" s="95">
        <f t="shared" si="698"/>
        <v>1</v>
      </c>
      <c r="AM2996" s="107">
        <v>0</v>
      </c>
      <c r="AN2996" s="98">
        <f t="shared" si="699"/>
        <v>0</v>
      </c>
      <c r="AO2996" s="99" t="e">
        <f>SUMIF([1]Sheet1!$AB:$AB,E2996,[1]Sheet1!$AA:$AA)</f>
        <v>#VALUE!</v>
      </c>
      <c r="AP2996" s="100">
        <f t="shared" si="700"/>
        <v>1</v>
      </c>
      <c r="AQ2996" s="97">
        <f t="shared" si="701"/>
        <v>0</v>
      </c>
      <c r="AR2996" s="100">
        <f t="shared" si="702"/>
        <v>1.0750000030513813</v>
      </c>
      <c r="AS2996" s="101">
        <f t="shared" si="703"/>
        <v>-7.5000003051381325E-2</v>
      </c>
      <c r="AT2996" s="100">
        <v>0.14409654505182889</v>
      </c>
      <c r="AU2996" s="108">
        <f t="shared" si="704"/>
        <v>1</v>
      </c>
    </row>
    <row r="2997" spans="1:47" hidden="1">
      <c r="A2997" s="21">
        <v>44927</v>
      </c>
      <c r="B2997" s="22" t="s">
        <v>13</v>
      </c>
      <c r="C2997" s="22" t="s">
        <v>2644</v>
      </c>
      <c r="D2997" s="22" t="s">
        <v>2899</v>
      </c>
      <c r="E2997" s="22">
        <v>1002050338</v>
      </c>
      <c r="F2997" s="23" t="s">
        <v>15</v>
      </c>
      <c r="G2997" s="22">
        <v>1091864</v>
      </c>
      <c r="H2997" s="36" t="s">
        <v>784</v>
      </c>
      <c r="I2997" s="4" t="s">
        <v>3512</v>
      </c>
      <c r="J2997" s="4" t="s">
        <v>3512</v>
      </c>
      <c r="K2997" s="24">
        <v>19165</v>
      </c>
      <c r="L2997" s="25">
        <v>19165</v>
      </c>
      <c r="M2997" s="26">
        <v>1</v>
      </c>
      <c r="N2997" s="26">
        <v>1</v>
      </c>
      <c r="O2997" s="26">
        <v>0</v>
      </c>
      <c r="P2997" s="26">
        <v>19165</v>
      </c>
      <c r="Q2997" s="26">
        <v>0</v>
      </c>
      <c r="R2997" s="27">
        <v>1392521.17</v>
      </c>
      <c r="S2997" s="27">
        <v>0</v>
      </c>
      <c r="T2997" s="28">
        <v>1395000</v>
      </c>
      <c r="U2997" s="27">
        <v>0</v>
      </c>
      <c r="V2997" s="29">
        <v>1</v>
      </c>
      <c r="W2997" s="26">
        <v>0</v>
      </c>
      <c r="X2997" s="30">
        <f t="shared" si="690"/>
        <v>1</v>
      </c>
      <c r="Y2997" s="31">
        <f t="shared" si="691"/>
        <v>19165</v>
      </c>
      <c r="Z2997" s="31">
        <f t="shared" si="692"/>
        <v>1392521.17</v>
      </c>
      <c r="AA2997" s="31">
        <f t="shared" si="693"/>
        <v>1395000</v>
      </c>
      <c r="AB2997" s="5">
        <v>1</v>
      </c>
      <c r="AC2997" s="6">
        <v>1538203.31</v>
      </c>
      <c r="AD2997" s="30">
        <v>0</v>
      </c>
      <c r="AE2997" s="67">
        <f t="shared" si="694"/>
        <v>1</v>
      </c>
      <c r="AF2997" s="70">
        <f>IF(C2997=Sheet6!$E$3,Sheet6!$E$4,IF('January 2023'!C2997=Sheet6!$F$3,Sheet6!$F$4,IF('January 2023'!C2997=Sheet6!$G$3,Sheet6!$G$4,IF('January 2023'!C2997=Sheet6!$H$3,Sheet6!$H$4,IF('January 2023'!C2997=Sheet6!$I$3,Sheet6!$I$4,IF('January 2023'!C2997=Sheet6!$J$3,Sheet6!$J$4,IF('January 2023'!C2997=Sheet6!$K$3,Sheet6!$K$4,IF('January 2023'!C2997=Sheet6!$L$3,Sheet6!$L$4))))))))</f>
        <v>0.14409654505182889</v>
      </c>
      <c r="AG2997" s="74">
        <f t="shared" si="695"/>
        <v>1</v>
      </c>
      <c r="AH2997" s="71">
        <v>0.81910000000000005</v>
      </c>
      <c r="AI2997" s="72">
        <f t="shared" si="696"/>
        <v>1</v>
      </c>
      <c r="AJ2997" s="73">
        <f t="shared" si="697"/>
        <v>1</v>
      </c>
      <c r="AK2997" s="73">
        <v>0.51307323962548435</v>
      </c>
      <c r="AL2997" s="95">
        <f t="shared" si="698"/>
        <v>1</v>
      </c>
      <c r="AM2997" s="107">
        <v>0</v>
      </c>
      <c r="AN2997" s="98">
        <f t="shared" si="699"/>
        <v>0</v>
      </c>
      <c r="AO2997" s="99" t="e">
        <f>SUMIF([1]Sheet1!$AB:$AB,E2997,[1]Sheet1!$AA:$AA)</f>
        <v>#VALUE!</v>
      </c>
      <c r="AP2997" s="100">
        <f t="shared" si="700"/>
        <v>1</v>
      </c>
      <c r="AQ2997" s="97">
        <f t="shared" si="701"/>
        <v>0</v>
      </c>
      <c r="AR2997" s="100">
        <f t="shared" si="702"/>
        <v>1.0017801022012469</v>
      </c>
      <c r="AS2997" s="101">
        <f t="shared" si="703"/>
        <v>-1.7801022012469137E-3</v>
      </c>
      <c r="AT2997" s="100">
        <v>0.14409654505182889</v>
      </c>
      <c r="AU2997" s="108">
        <f t="shared" si="704"/>
        <v>1</v>
      </c>
    </row>
    <row r="2998" spans="1:47" hidden="1">
      <c r="A2998" s="21">
        <v>44927</v>
      </c>
      <c r="B2998" s="22" t="s">
        <v>13</v>
      </c>
      <c r="C2998" s="22" t="s">
        <v>2644</v>
      </c>
      <c r="D2998" s="22" t="s">
        <v>2939</v>
      </c>
      <c r="E2998" s="22">
        <v>1002049778</v>
      </c>
      <c r="F2998" s="23" t="s">
        <v>15</v>
      </c>
      <c r="G2998" s="22">
        <v>1091864</v>
      </c>
      <c r="H2998" s="36" t="s">
        <v>784</v>
      </c>
      <c r="I2998" s="4" t="s">
        <v>3543</v>
      </c>
      <c r="J2998" s="4" t="s">
        <v>3543</v>
      </c>
      <c r="K2998" s="24">
        <v>18656</v>
      </c>
      <c r="L2998" s="25">
        <v>18656</v>
      </c>
      <c r="M2998" s="26">
        <v>1</v>
      </c>
      <c r="N2998" s="26">
        <v>1</v>
      </c>
      <c r="O2998" s="26">
        <v>0</v>
      </c>
      <c r="P2998" s="26">
        <v>18656</v>
      </c>
      <c r="Q2998" s="26">
        <v>0</v>
      </c>
      <c r="R2998" s="27">
        <v>1355537.44</v>
      </c>
      <c r="S2998" s="27">
        <v>0</v>
      </c>
      <c r="T2998" s="28">
        <v>1016591.62</v>
      </c>
      <c r="U2998" s="27">
        <v>0</v>
      </c>
      <c r="V2998" s="29">
        <v>1</v>
      </c>
      <c r="W2998" s="26">
        <v>0</v>
      </c>
      <c r="X2998" s="30">
        <f t="shared" si="690"/>
        <v>1</v>
      </c>
      <c r="Y2998" s="31">
        <f t="shared" si="691"/>
        <v>18656</v>
      </c>
      <c r="Z2998" s="31">
        <f t="shared" si="692"/>
        <v>1355537.44</v>
      </c>
      <c r="AA2998" s="31">
        <f t="shared" si="693"/>
        <v>1016591.62</v>
      </c>
      <c r="AB2998" s="5">
        <v>1</v>
      </c>
      <c r="AC2998" s="6">
        <v>2186368.75</v>
      </c>
      <c r="AD2998" s="30">
        <v>0</v>
      </c>
      <c r="AE2998" s="67">
        <f t="shared" si="694"/>
        <v>1</v>
      </c>
      <c r="AF2998" s="70">
        <f>IF(C2998=Sheet6!$E$3,Sheet6!$E$4,IF('January 2023'!C2998=Sheet6!$F$3,Sheet6!$F$4,IF('January 2023'!C2998=Sheet6!$G$3,Sheet6!$G$4,IF('January 2023'!C2998=Sheet6!$H$3,Sheet6!$H$4,IF('January 2023'!C2998=Sheet6!$I$3,Sheet6!$I$4,IF('January 2023'!C2998=Sheet6!$J$3,Sheet6!$J$4,IF('January 2023'!C2998=Sheet6!$K$3,Sheet6!$K$4,IF('January 2023'!C2998=Sheet6!$L$3,Sheet6!$L$4))))))))</f>
        <v>0.14409654505182889</v>
      </c>
      <c r="AG2998" s="74">
        <f t="shared" si="695"/>
        <v>1</v>
      </c>
      <c r="AH2998" s="71">
        <v>0.81910000000000005</v>
      </c>
      <c r="AI2998" s="72">
        <f t="shared" si="696"/>
        <v>1</v>
      </c>
      <c r="AJ2998" s="73">
        <f t="shared" si="697"/>
        <v>1</v>
      </c>
      <c r="AK2998" s="73">
        <v>0.51307323962548435</v>
      </c>
      <c r="AL2998" s="95">
        <f t="shared" si="698"/>
        <v>1</v>
      </c>
      <c r="AM2998" s="107">
        <v>0</v>
      </c>
      <c r="AN2998" s="98">
        <f t="shared" si="699"/>
        <v>0</v>
      </c>
      <c r="AO2998" s="99" t="e">
        <f>SUMIF([1]Sheet1!$AB:$AB,E2998,[1]Sheet1!$AA:$AA)</f>
        <v>#VALUE!</v>
      </c>
      <c r="AP2998" s="100">
        <f t="shared" si="700"/>
        <v>1</v>
      </c>
      <c r="AQ2998" s="97">
        <f t="shared" si="701"/>
        <v>0</v>
      </c>
      <c r="AR2998" s="100">
        <f t="shared" si="702"/>
        <v>0.74995466004981759</v>
      </c>
      <c r="AS2998" s="101">
        <f t="shared" si="703"/>
        <v>0.25004533995018241</v>
      </c>
      <c r="AT2998" s="100">
        <v>0.14409654505182889</v>
      </c>
      <c r="AU2998" s="108">
        <f t="shared" si="704"/>
        <v>0</v>
      </c>
    </row>
    <row r="2999" spans="1:47" hidden="1">
      <c r="A2999" s="21">
        <v>44927</v>
      </c>
      <c r="B2999" s="23" t="s">
        <v>13</v>
      </c>
      <c r="C2999" s="23" t="s">
        <v>2644</v>
      </c>
      <c r="D2999" s="23" t="s">
        <v>2925</v>
      </c>
      <c r="E2999" s="23">
        <v>1002049686</v>
      </c>
      <c r="F2999" s="23" t="s">
        <v>15</v>
      </c>
      <c r="G2999" s="23">
        <v>1079580</v>
      </c>
      <c r="H2999" s="36" t="s">
        <v>784</v>
      </c>
      <c r="I2999" s="4" t="s">
        <v>3512</v>
      </c>
      <c r="J2999" s="4" t="s">
        <v>3512</v>
      </c>
      <c r="K2999" s="24">
        <v>18312</v>
      </c>
      <c r="L2999" s="24">
        <v>18312</v>
      </c>
      <c r="M2999" s="29">
        <v>1</v>
      </c>
      <c r="N2999" s="29">
        <v>1</v>
      </c>
      <c r="O2999" s="29">
        <v>0</v>
      </c>
      <c r="P2999" s="29">
        <v>18312</v>
      </c>
      <c r="Q2999" s="29">
        <v>0</v>
      </c>
      <c r="R2999" s="28">
        <v>1330542.54</v>
      </c>
      <c r="S2999" s="28">
        <v>0</v>
      </c>
      <c r="T2999" s="28">
        <v>1330543</v>
      </c>
      <c r="U2999" s="28">
        <v>0</v>
      </c>
      <c r="V2999" s="29">
        <v>1</v>
      </c>
      <c r="W2999" s="29">
        <v>0</v>
      </c>
      <c r="X2999" s="32">
        <f t="shared" si="690"/>
        <v>1</v>
      </c>
      <c r="Y2999" s="33">
        <f t="shared" si="691"/>
        <v>18312</v>
      </c>
      <c r="Z2999" s="33">
        <f t="shared" si="692"/>
        <v>1330542.54</v>
      </c>
      <c r="AA2999" s="33">
        <f t="shared" si="693"/>
        <v>1330543</v>
      </c>
      <c r="AB2999" s="5">
        <v>1</v>
      </c>
      <c r="AC2999" s="6">
        <v>1440166.33</v>
      </c>
      <c r="AD2999" s="32">
        <v>0</v>
      </c>
      <c r="AE2999" s="67">
        <f t="shared" si="694"/>
        <v>1</v>
      </c>
      <c r="AF2999" s="70">
        <f>IF(C2999=Sheet6!$E$3,Sheet6!$E$4,IF('January 2023'!C2999=Sheet6!$F$3,Sheet6!$F$4,IF('January 2023'!C2999=Sheet6!$G$3,Sheet6!$G$4,IF('January 2023'!C2999=Sheet6!$H$3,Sheet6!$H$4,IF('January 2023'!C2999=Sheet6!$I$3,Sheet6!$I$4,IF('January 2023'!C2999=Sheet6!$J$3,Sheet6!$J$4,IF('January 2023'!C2999=Sheet6!$K$3,Sheet6!$K$4,IF('January 2023'!C2999=Sheet6!$L$3,Sheet6!$L$4))))))))</f>
        <v>0.14409654505182889</v>
      </c>
      <c r="AG2999" s="74">
        <f t="shared" si="695"/>
        <v>1</v>
      </c>
      <c r="AH2999" s="71">
        <v>0.81910000000000005</v>
      </c>
      <c r="AI2999" s="72">
        <f t="shared" si="696"/>
        <v>1</v>
      </c>
      <c r="AJ2999" s="73">
        <f t="shared" si="697"/>
        <v>1</v>
      </c>
      <c r="AK2999" s="73">
        <v>0.51307323962548435</v>
      </c>
      <c r="AL2999" s="95">
        <f t="shared" si="698"/>
        <v>1</v>
      </c>
      <c r="AM2999" s="107">
        <v>0</v>
      </c>
      <c r="AN2999" s="98">
        <f t="shared" si="699"/>
        <v>0</v>
      </c>
      <c r="AO2999" s="99" t="e">
        <f>SUMIF([1]Sheet1!$AB:$AB,E2999,[1]Sheet1!$AA:$AA)</f>
        <v>#VALUE!</v>
      </c>
      <c r="AP2999" s="100">
        <f t="shared" si="700"/>
        <v>1</v>
      </c>
      <c r="AQ2999" s="97">
        <f t="shared" si="701"/>
        <v>0</v>
      </c>
      <c r="AR2999" s="100">
        <f t="shared" si="702"/>
        <v>1.0000003457236324</v>
      </c>
      <c r="AS2999" s="101">
        <f t="shared" si="703"/>
        <v>-3.45723632388939E-7</v>
      </c>
      <c r="AT2999" s="100">
        <v>0.14409654505182889</v>
      </c>
      <c r="AU2999" s="108">
        <f t="shared" si="704"/>
        <v>1</v>
      </c>
    </row>
    <row r="3000" spans="1:47" hidden="1">
      <c r="A3000" s="21">
        <v>44927</v>
      </c>
      <c r="B3000" s="23" t="s">
        <v>13</v>
      </c>
      <c r="C3000" s="23" t="s">
        <v>2644</v>
      </c>
      <c r="D3000" s="23" t="s">
        <v>3028</v>
      </c>
      <c r="E3000" s="23">
        <v>1003201918</v>
      </c>
      <c r="F3000" s="23" t="s">
        <v>15</v>
      </c>
      <c r="G3000" s="23">
        <v>1091868</v>
      </c>
      <c r="H3000" s="36" t="s">
        <v>784</v>
      </c>
      <c r="I3000" s="4" t="s">
        <v>3512</v>
      </c>
      <c r="J3000" s="4" t="s">
        <v>3512</v>
      </c>
      <c r="K3000" s="24">
        <v>18057</v>
      </c>
      <c r="L3000" s="24">
        <v>18057</v>
      </c>
      <c r="M3000" s="29">
        <v>1</v>
      </c>
      <c r="N3000" s="29">
        <v>1</v>
      </c>
      <c r="O3000" s="29">
        <v>0</v>
      </c>
      <c r="P3000" s="29">
        <v>18057</v>
      </c>
      <c r="Q3000" s="29">
        <v>0</v>
      </c>
      <c r="R3000" s="28">
        <v>1312014.3400000001</v>
      </c>
      <c r="S3000" s="28">
        <v>0</v>
      </c>
      <c r="T3000" s="28">
        <v>1312013.5</v>
      </c>
      <c r="U3000" s="28">
        <v>0</v>
      </c>
      <c r="V3000" s="29">
        <v>1</v>
      </c>
      <c r="W3000" s="29">
        <v>0</v>
      </c>
      <c r="X3000" s="32">
        <f t="shared" si="690"/>
        <v>1</v>
      </c>
      <c r="Y3000" s="33">
        <f t="shared" si="691"/>
        <v>18057</v>
      </c>
      <c r="Z3000" s="33">
        <f t="shared" si="692"/>
        <v>1312014.3400000001</v>
      </c>
      <c r="AA3000" s="33">
        <f t="shared" si="693"/>
        <v>1312013.5</v>
      </c>
      <c r="AB3000" s="5">
        <v>1</v>
      </c>
      <c r="AC3000" s="6">
        <v>858075.75</v>
      </c>
      <c r="AD3000" s="32">
        <v>0</v>
      </c>
      <c r="AE3000" s="67">
        <f t="shared" si="694"/>
        <v>1</v>
      </c>
      <c r="AF3000" s="70">
        <f>IF(C3000=Sheet6!$E$3,Sheet6!$E$4,IF('January 2023'!C3000=Sheet6!$F$3,Sheet6!$F$4,IF('January 2023'!C3000=Sheet6!$G$3,Sheet6!$G$4,IF('January 2023'!C3000=Sheet6!$H$3,Sheet6!$H$4,IF('January 2023'!C3000=Sheet6!$I$3,Sheet6!$I$4,IF('January 2023'!C3000=Sheet6!$J$3,Sheet6!$J$4,IF('January 2023'!C3000=Sheet6!$K$3,Sheet6!$K$4,IF('January 2023'!C3000=Sheet6!$L$3,Sheet6!$L$4))))))))</f>
        <v>0.14409654505182889</v>
      </c>
      <c r="AG3000" s="74">
        <f t="shared" si="695"/>
        <v>1</v>
      </c>
      <c r="AH3000" s="71">
        <v>0.81910000000000005</v>
      </c>
      <c r="AI3000" s="72">
        <f t="shared" si="696"/>
        <v>1</v>
      </c>
      <c r="AJ3000" s="73">
        <f t="shared" si="697"/>
        <v>1</v>
      </c>
      <c r="AK3000" s="73">
        <v>0.51307323962548435</v>
      </c>
      <c r="AL3000" s="95">
        <f t="shared" si="698"/>
        <v>1</v>
      </c>
      <c r="AM3000" s="107">
        <v>0</v>
      </c>
      <c r="AN3000" s="98">
        <f t="shared" si="699"/>
        <v>0</v>
      </c>
      <c r="AO3000" s="99" t="e">
        <f>SUMIF([1]Sheet1!$AB:$AB,E3000,[1]Sheet1!$AA:$AA)</f>
        <v>#VALUE!</v>
      </c>
      <c r="AP3000" s="100">
        <f t="shared" si="700"/>
        <v>1</v>
      </c>
      <c r="AQ3000" s="97">
        <f t="shared" si="701"/>
        <v>0</v>
      </c>
      <c r="AR3000" s="100">
        <f t="shared" si="702"/>
        <v>0.99999935976309517</v>
      </c>
      <c r="AS3000" s="101">
        <f t="shared" si="703"/>
        <v>6.402369048252865E-7</v>
      </c>
      <c r="AT3000" s="100">
        <v>0.14409654505182889</v>
      </c>
      <c r="AU3000" s="108">
        <f t="shared" si="704"/>
        <v>1</v>
      </c>
    </row>
    <row r="3001" spans="1:47" hidden="1">
      <c r="A3001" s="21">
        <v>44927</v>
      </c>
      <c r="B3001" s="22" t="s">
        <v>13</v>
      </c>
      <c r="C3001" s="22" t="s">
        <v>2644</v>
      </c>
      <c r="D3001" s="22" t="s">
        <v>2943</v>
      </c>
      <c r="E3001" s="22">
        <v>1002049804</v>
      </c>
      <c r="F3001" s="23" t="s">
        <v>15</v>
      </c>
      <c r="G3001" s="22">
        <v>1070937</v>
      </c>
      <c r="H3001" s="36" t="s">
        <v>784</v>
      </c>
      <c r="I3001" s="4" t="s">
        <v>3512</v>
      </c>
      <c r="J3001" s="4" t="s">
        <v>3512</v>
      </c>
      <c r="K3001" s="24">
        <v>17483</v>
      </c>
      <c r="L3001" s="25">
        <v>17483</v>
      </c>
      <c r="M3001" s="26">
        <v>1</v>
      </c>
      <c r="N3001" s="26">
        <v>1</v>
      </c>
      <c r="O3001" s="26">
        <v>0</v>
      </c>
      <c r="P3001" s="26">
        <v>17483</v>
      </c>
      <c r="Q3001" s="26">
        <v>0</v>
      </c>
      <c r="R3001" s="27">
        <v>1270307.73</v>
      </c>
      <c r="S3001" s="27">
        <v>0</v>
      </c>
      <c r="T3001" s="28">
        <v>1270307.73</v>
      </c>
      <c r="U3001" s="27">
        <v>0</v>
      </c>
      <c r="V3001" s="29">
        <v>1</v>
      </c>
      <c r="W3001" s="26">
        <v>0</v>
      </c>
      <c r="X3001" s="30">
        <f t="shared" si="690"/>
        <v>1</v>
      </c>
      <c r="Y3001" s="31">
        <f t="shared" si="691"/>
        <v>17483</v>
      </c>
      <c r="Z3001" s="31">
        <f t="shared" si="692"/>
        <v>1270307.73</v>
      </c>
      <c r="AA3001" s="31">
        <f t="shared" si="693"/>
        <v>1270307.73</v>
      </c>
      <c r="AB3001" s="5">
        <v>1</v>
      </c>
      <c r="AC3001" s="6">
        <v>1934075.5</v>
      </c>
      <c r="AD3001" s="30">
        <v>0</v>
      </c>
      <c r="AE3001" s="67">
        <f t="shared" si="694"/>
        <v>1</v>
      </c>
      <c r="AF3001" s="70">
        <f>IF(C3001=Sheet6!$E$3,Sheet6!$E$4,IF('January 2023'!C3001=Sheet6!$F$3,Sheet6!$F$4,IF('January 2023'!C3001=Sheet6!$G$3,Sheet6!$G$4,IF('January 2023'!C3001=Sheet6!$H$3,Sheet6!$H$4,IF('January 2023'!C3001=Sheet6!$I$3,Sheet6!$I$4,IF('January 2023'!C3001=Sheet6!$J$3,Sheet6!$J$4,IF('January 2023'!C3001=Sheet6!$K$3,Sheet6!$K$4,IF('January 2023'!C3001=Sheet6!$L$3,Sheet6!$L$4))))))))</f>
        <v>0.14409654505182889</v>
      </c>
      <c r="AG3001" s="74">
        <f t="shared" si="695"/>
        <v>1</v>
      </c>
      <c r="AH3001" s="71">
        <v>0.81910000000000005</v>
      </c>
      <c r="AI3001" s="72">
        <f t="shared" si="696"/>
        <v>1</v>
      </c>
      <c r="AJ3001" s="73">
        <f t="shared" si="697"/>
        <v>1</v>
      </c>
      <c r="AK3001" s="73">
        <v>0.51307323962548435</v>
      </c>
      <c r="AL3001" s="95">
        <f t="shared" si="698"/>
        <v>1</v>
      </c>
      <c r="AM3001" s="107">
        <v>0</v>
      </c>
      <c r="AN3001" s="98">
        <f t="shared" si="699"/>
        <v>0</v>
      </c>
      <c r="AO3001" s="99" t="e">
        <f>SUMIF([1]Sheet1!$AB:$AB,E3001,[1]Sheet1!$AA:$AA)</f>
        <v>#VALUE!</v>
      </c>
      <c r="AP3001" s="100">
        <f t="shared" si="700"/>
        <v>1</v>
      </c>
      <c r="AQ3001" s="97">
        <f t="shared" si="701"/>
        <v>0</v>
      </c>
      <c r="AR3001" s="100">
        <f t="shared" si="702"/>
        <v>1</v>
      </c>
      <c r="AS3001" s="101">
        <f t="shared" si="703"/>
        <v>0</v>
      </c>
      <c r="AT3001" s="100">
        <v>0.14409654505182889</v>
      </c>
      <c r="AU3001" s="108">
        <f t="shared" si="704"/>
        <v>1</v>
      </c>
    </row>
    <row r="3002" spans="1:47" hidden="1">
      <c r="A3002" s="21">
        <v>44927</v>
      </c>
      <c r="B3002" s="23" t="s">
        <v>13</v>
      </c>
      <c r="C3002" s="23" t="s">
        <v>2644</v>
      </c>
      <c r="D3002" s="23" t="s">
        <v>2968</v>
      </c>
      <c r="E3002" s="23">
        <v>1002050359</v>
      </c>
      <c r="F3002" s="23" t="s">
        <v>15</v>
      </c>
      <c r="G3002" s="23">
        <v>1079580</v>
      </c>
      <c r="H3002" s="36" t="s">
        <v>784</v>
      </c>
      <c r="I3002" s="4" t="s">
        <v>3512</v>
      </c>
      <c r="J3002" s="4" t="s">
        <v>3512</v>
      </c>
      <c r="K3002" s="24">
        <v>16167</v>
      </c>
      <c r="L3002" s="24">
        <v>16167</v>
      </c>
      <c r="M3002" s="29">
        <v>1</v>
      </c>
      <c r="N3002" s="29">
        <v>1</v>
      </c>
      <c r="O3002" s="29">
        <v>0</v>
      </c>
      <c r="P3002" s="29">
        <v>16170</v>
      </c>
      <c r="Q3002" s="29">
        <v>0</v>
      </c>
      <c r="R3002" s="28">
        <v>1174905.6800000002</v>
      </c>
      <c r="S3002" s="28">
        <v>0</v>
      </c>
      <c r="T3002" s="28">
        <v>1174905.68</v>
      </c>
      <c r="U3002" s="28">
        <v>0</v>
      </c>
      <c r="V3002" s="29">
        <v>1</v>
      </c>
      <c r="W3002" s="29">
        <v>0</v>
      </c>
      <c r="X3002" s="32">
        <f t="shared" si="690"/>
        <v>1</v>
      </c>
      <c r="Y3002" s="33">
        <f t="shared" si="691"/>
        <v>16170</v>
      </c>
      <c r="Z3002" s="33">
        <f t="shared" si="692"/>
        <v>1174905.6800000002</v>
      </c>
      <c r="AA3002" s="33">
        <f t="shared" si="693"/>
        <v>1174905.68</v>
      </c>
      <c r="AB3002" s="5">
        <v>1</v>
      </c>
      <c r="AC3002" s="6">
        <v>1294935.54</v>
      </c>
      <c r="AD3002" s="32">
        <v>0</v>
      </c>
      <c r="AE3002" s="67">
        <f t="shared" si="694"/>
        <v>1</v>
      </c>
      <c r="AF3002" s="70">
        <f>IF(C3002=Sheet6!$E$3,Sheet6!$E$4,IF('January 2023'!C3002=Sheet6!$F$3,Sheet6!$F$4,IF('January 2023'!C3002=Sheet6!$G$3,Sheet6!$G$4,IF('January 2023'!C3002=Sheet6!$H$3,Sheet6!$H$4,IF('January 2023'!C3002=Sheet6!$I$3,Sheet6!$I$4,IF('January 2023'!C3002=Sheet6!$J$3,Sheet6!$J$4,IF('January 2023'!C3002=Sheet6!$K$3,Sheet6!$K$4,IF('January 2023'!C3002=Sheet6!$L$3,Sheet6!$L$4))))))))</f>
        <v>0.14409654505182889</v>
      </c>
      <c r="AG3002" s="74">
        <f t="shared" si="695"/>
        <v>1.0001855631842642</v>
      </c>
      <c r="AH3002" s="71">
        <v>0.81910000000000005</v>
      </c>
      <c r="AI3002" s="72">
        <f t="shared" si="696"/>
        <v>1</v>
      </c>
      <c r="AJ3002" s="73">
        <f t="shared" si="697"/>
        <v>1</v>
      </c>
      <c r="AK3002" s="73">
        <v>0.51307323962548435</v>
      </c>
      <c r="AL3002" s="95">
        <f t="shared" si="698"/>
        <v>1</v>
      </c>
      <c r="AM3002" s="107">
        <v>0</v>
      </c>
      <c r="AN3002" s="98">
        <f t="shared" si="699"/>
        <v>0</v>
      </c>
      <c r="AO3002" s="99" t="e">
        <f>SUMIF([1]Sheet1!$AB:$AB,E3002,[1]Sheet1!$AA:$AA)</f>
        <v>#VALUE!</v>
      </c>
      <c r="AP3002" s="100">
        <f t="shared" si="700"/>
        <v>1</v>
      </c>
      <c r="AQ3002" s="97">
        <f t="shared" si="701"/>
        <v>0</v>
      </c>
      <c r="AR3002" s="100">
        <f t="shared" si="702"/>
        <v>0.99999999999999978</v>
      </c>
      <c r="AS3002" s="101">
        <f t="shared" si="703"/>
        <v>-1.8556318426399265E-4</v>
      </c>
      <c r="AT3002" s="100">
        <v>0.14409654505182889</v>
      </c>
      <c r="AU3002" s="108">
        <f t="shared" si="704"/>
        <v>1</v>
      </c>
    </row>
    <row r="3003" spans="1:47" hidden="1">
      <c r="A3003" s="21">
        <v>44927</v>
      </c>
      <c r="B3003" s="23" t="s">
        <v>13</v>
      </c>
      <c r="C3003" s="23" t="s">
        <v>2644</v>
      </c>
      <c r="D3003" s="23" t="s">
        <v>3164</v>
      </c>
      <c r="E3003" s="23">
        <v>1002049813</v>
      </c>
      <c r="F3003" s="23" t="s">
        <v>15</v>
      </c>
      <c r="G3003" s="23">
        <v>1070937</v>
      </c>
      <c r="H3003" s="36" t="s">
        <v>784</v>
      </c>
      <c r="I3003" s="4" t="s">
        <v>3512</v>
      </c>
      <c r="J3003" s="4" t="s">
        <v>3512</v>
      </c>
      <c r="K3003" s="24">
        <v>16135.73973333335</v>
      </c>
      <c r="L3003" s="24">
        <v>16135.73973333335</v>
      </c>
      <c r="M3003" s="29">
        <v>1</v>
      </c>
      <c r="N3003" s="29">
        <v>1</v>
      </c>
      <c r="O3003" s="29">
        <v>0</v>
      </c>
      <c r="P3003" s="29">
        <v>16136</v>
      </c>
      <c r="Q3003" s="29">
        <v>0</v>
      </c>
      <c r="R3003" s="28">
        <v>1172435.25</v>
      </c>
      <c r="S3003" s="28">
        <v>0</v>
      </c>
      <c r="T3003" s="28">
        <v>1172435.25</v>
      </c>
      <c r="U3003" s="28">
        <v>0</v>
      </c>
      <c r="V3003" s="29">
        <v>1</v>
      </c>
      <c r="W3003" s="29">
        <v>0</v>
      </c>
      <c r="X3003" s="32">
        <f t="shared" si="690"/>
        <v>1</v>
      </c>
      <c r="Y3003" s="33">
        <f t="shared" si="691"/>
        <v>16136</v>
      </c>
      <c r="Z3003" s="33">
        <f t="shared" si="692"/>
        <v>1172435.25</v>
      </c>
      <c r="AA3003" s="33">
        <f t="shared" si="693"/>
        <v>1172435.25</v>
      </c>
      <c r="AB3003" s="5">
        <v>1</v>
      </c>
      <c r="AC3003" s="6">
        <v>545666.13</v>
      </c>
      <c r="AD3003" s="32">
        <v>0</v>
      </c>
      <c r="AE3003" s="67">
        <f t="shared" si="694"/>
        <v>1</v>
      </c>
      <c r="AF3003" s="70">
        <f>IF(C3003=Sheet6!$E$3,Sheet6!$E$4,IF('January 2023'!C3003=Sheet6!$F$3,Sheet6!$F$4,IF('January 2023'!C3003=Sheet6!$G$3,Sheet6!$G$4,IF('January 2023'!C3003=Sheet6!$H$3,Sheet6!$H$4,IF('January 2023'!C3003=Sheet6!$I$3,Sheet6!$I$4,IF('January 2023'!C3003=Sheet6!$J$3,Sheet6!$J$4,IF('January 2023'!C3003=Sheet6!$K$3,Sheet6!$K$4,IF('January 2023'!C3003=Sheet6!$L$3,Sheet6!$L$4))))))))</f>
        <v>0.14409654505182889</v>
      </c>
      <c r="AG3003" s="74">
        <f t="shared" si="695"/>
        <v>1.0000161298255272</v>
      </c>
      <c r="AH3003" s="71">
        <v>0.81910000000000005</v>
      </c>
      <c r="AI3003" s="72">
        <f t="shared" si="696"/>
        <v>1</v>
      </c>
      <c r="AJ3003" s="73">
        <f t="shared" si="697"/>
        <v>1</v>
      </c>
      <c r="AK3003" s="73">
        <v>0.51307323962548435</v>
      </c>
      <c r="AL3003" s="95">
        <f t="shared" si="698"/>
        <v>1</v>
      </c>
      <c r="AM3003" s="107">
        <v>0</v>
      </c>
      <c r="AN3003" s="98">
        <f t="shared" si="699"/>
        <v>0</v>
      </c>
      <c r="AO3003" s="99" t="e">
        <f>SUMIF([1]Sheet1!$AB:$AB,E3003,[1]Sheet1!$AA:$AA)</f>
        <v>#VALUE!</v>
      </c>
      <c r="AP3003" s="100">
        <f t="shared" si="700"/>
        <v>1</v>
      </c>
      <c r="AQ3003" s="97">
        <f t="shared" si="701"/>
        <v>0</v>
      </c>
      <c r="AR3003" s="100">
        <f t="shared" si="702"/>
        <v>1</v>
      </c>
      <c r="AS3003" s="101">
        <f t="shared" si="703"/>
        <v>-1.6129825527233521E-5</v>
      </c>
      <c r="AT3003" s="100">
        <v>0.14409654505182889</v>
      </c>
      <c r="AU3003" s="108">
        <f t="shared" si="704"/>
        <v>1</v>
      </c>
    </row>
    <row r="3004" spans="1:47" hidden="1">
      <c r="A3004" s="21">
        <v>44927</v>
      </c>
      <c r="B3004" s="23" t="s">
        <v>13</v>
      </c>
      <c r="C3004" s="23" t="s">
        <v>2644</v>
      </c>
      <c r="D3004" s="23" t="s">
        <v>2973</v>
      </c>
      <c r="E3004" s="23">
        <v>1002050068</v>
      </c>
      <c r="F3004" s="23" t="s">
        <v>15</v>
      </c>
      <c r="G3004" s="23">
        <v>1070562</v>
      </c>
      <c r="H3004" s="36" t="s">
        <v>784</v>
      </c>
      <c r="I3004" s="4" t="s">
        <v>3512</v>
      </c>
      <c r="J3004" s="4" t="s">
        <v>3512</v>
      </c>
      <c r="K3004" s="24">
        <v>15901</v>
      </c>
      <c r="L3004" s="24">
        <v>15901</v>
      </c>
      <c r="M3004" s="29">
        <v>1</v>
      </c>
      <c r="N3004" s="29">
        <v>1</v>
      </c>
      <c r="O3004" s="29">
        <v>0</v>
      </c>
      <c r="P3004" s="29">
        <v>15901</v>
      </c>
      <c r="Q3004" s="29">
        <v>0</v>
      </c>
      <c r="R3004" s="28">
        <v>1155360.25</v>
      </c>
      <c r="S3004" s="28">
        <v>0</v>
      </c>
      <c r="T3004" s="28">
        <v>1237600</v>
      </c>
      <c r="U3004" s="28">
        <v>0</v>
      </c>
      <c r="V3004" s="29">
        <v>1</v>
      </c>
      <c r="W3004" s="29">
        <v>0</v>
      </c>
      <c r="X3004" s="32">
        <f t="shared" si="690"/>
        <v>1</v>
      </c>
      <c r="Y3004" s="33">
        <f t="shared" si="691"/>
        <v>15901</v>
      </c>
      <c r="Z3004" s="33">
        <f t="shared" si="692"/>
        <v>1155360.25</v>
      </c>
      <c r="AA3004" s="33">
        <f t="shared" si="693"/>
        <v>1237600</v>
      </c>
      <c r="AB3004" s="5">
        <v>1</v>
      </c>
      <c r="AC3004" s="6">
        <v>100636.68</v>
      </c>
      <c r="AD3004" s="32">
        <v>0</v>
      </c>
      <c r="AE3004" s="67">
        <f t="shared" si="694"/>
        <v>1</v>
      </c>
      <c r="AF3004" s="70">
        <f>IF(C3004=Sheet6!$E$3,Sheet6!$E$4,IF('January 2023'!C3004=Sheet6!$F$3,Sheet6!$F$4,IF('January 2023'!C3004=Sheet6!$G$3,Sheet6!$G$4,IF('January 2023'!C3004=Sheet6!$H$3,Sheet6!$H$4,IF('January 2023'!C3004=Sheet6!$I$3,Sheet6!$I$4,IF('January 2023'!C3004=Sheet6!$J$3,Sheet6!$J$4,IF('January 2023'!C3004=Sheet6!$K$3,Sheet6!$K$4,IF('January 2023'!C3004=Sheet6!$L$3,Sheet6!$L$4))))))))</f>
        <v>0.14409654505182889</v>
      </c>
      <c r="AG3004" s="74">
        <f t="shared" si="695"/>
        <v>1</v>
      </c>
      <c r="AH3004" s="71">
        <v>0.81910000000000005</v>
      </c>
      <c r="AI3004" s="72">
        <f t="shared" si="696"/>
        <v>1</v>
      </c>
      <c r="AJ3004" s="73">
        <f t="shared" si="697"/>
        <v>1</v>
      </c>
      <c r="AK3004" s="73">
        <v>0.51307323962548435</v>
      </c>
      <c r="AL3004" s="95">
        <f t="shared" si="698"/>
        <v>1</v>
      </c>
      <c r="AM3004" s="107">
        <v>0</v>
      </c>
      <c r="AN3004" s="98">
        <f t="shared" si="699"/>
        <v>0</v>
      </c>
      <c r="AO3004" s="99" t="e">
        <f>SUMIF([1]Sheet1!$AB:$AB,E3004,[1]Sheet1!$AA:$AA)</f>
        <v>#VALUE!</v>
      </c>
      <c r="AP3004" s="100">
        <f t="shared" si="700"/>
        <v>1</v>
      </c>
      <c r="AQ3004" s="97">
        <f t="shared" si="701"/>
        <v>0</v>
      </c>
      <c r="AR3004" s="100">
        <f t="shared" si="702"/>
        <v>1.0711810450463395</v>
      </c>
      <c r="AS3004" s="101">
        <f t="shared" si="703"/>
        <v>-7.1181045046339486E-2</v>
      </c>
      <c r="AT3004" s="100">
        <v>0.14409654505182889</v>
      </c>
      <c r="AU3004" s="108">
        <f t="shared" si="704"/>
        <v>1</v>
      </c>
    </row>
    <row r="3005" spans="1:47" hidden="1">
      <c r="A3005" s="21">
        <v>44927</v>
      </c>
      <c r="B3005" s="22" t="s">
        <v>13</v>
      </c>
      <c r="C3005" s="22" t="s">
        <v>2644</v>
      </c>
      <c r="D3005" s="22" t="s">
        <v>2954</v>
      </c>
      <c r="E3005" s="22">
        <v>1002050797</v>
      </c>
      <c r="F3005" s="23" t="s">
        <v>15</v>
      </c>
      <c r="G3005" s="22">
        <v>1070941</v>
      </c>
      <c r="H3005" s="36" t="s">
        <v>784</v>
      </c>
      <c r="I3005" s="4" t="s">
        <v>3512</v>
      </c>
      <c r="J3005" s="4" t="s">
        <v>3512</v>
      </c>
      <c r="K3005" s="24">
        <v>15789</v>
      </c>
      <c r="L3005" s="25">
        <v>15789</v>
      </c>
      <c r="M3005" s="26">
        <v>1</v>
      </c>
      <c r="N3005" s="26">
        <v>1</v>
      </c>
      <c r="O3005" s="26">
        <v>0</v>
      </c>
      <c r="P3005" s="26">
        <v>15789</v>
      </c>
      <c r="Q3005" s="26">
        <v>0</v>
      </c>
      <c r="R3005" s="27">
        <v>1147222.3700000001</v>
      </c>
      <c r="S3005" s="27">
        <v>0</v>
      </c>
      <c r="T3005" s="28">
        <v>1147222.3700000001</v>
      </c>
      <c r="U3005" s="27">
        <v>0</v>
      </c>
      <c r="V3005" s="29">
        <v>1</v>
      </c>
      <c r="W3005" s="26">
        <v>0</v>
      </c>
      <c r="X3005" s="30">
        <f t="shared" si="690"/>
        <v>1</v>
      </c>
      <c r="Y3005" s="31">
        <f t="shared" si="691"/>
        <v>15789</v>
      </c>
      <c r="Z3005" s="31">
        <f t="shared" si="692"/>
        <v>1147222.3700000001</v>
      </c>
      <c r="AA3005" s="31">
        <f t="shared" si="693"/>
        <v>1147222.3700000001</v>
      </c>
      <c r="AB3005" s="5">
        <v>1</v>
      </c>
      <c r="AC3005" s="6">
        <v>1177412.24</v>
      </c>
      <c r="AD3005" s="30">
        <v>0</v>
      </c>
      <c r="AE3005" s="67">
        <f t="shared" si="694"/>
        <v>1</v>
      </c>
      <c r="AF3005" s="70">
        <f>IF(C3005=Sheet6!$E$3,Sheet6!$E$4,IF('January 2023'!C3005=Sheet6!$F$3,Sheet6!$F$4,IF('January 2023'!C3005=Sheet6!$G$3,Sheet6!$G$4,IF('January 2023'!C3005=Sheet6!$H$3,Sheet6!$H$4,IF('January 2023'!C3005=Sheet6!$I$3,Sheet6!$I$4,IF('January 2023'!C3005=Sheet6!$J$3,Sheet6!$J$4,IF('January 2023'!C3005=Sheet6!$K$3,Sheet6!$K$4,IF('January 2023'!C3005=Sheet6!$L$3,Sheet6!$L$4))))))))</f>
        <v>0.14409654505182889</v>
      </c>
      <c r="AG3005" s="74">
        <f t="shared" si="695"/>
        <v>1</v>
      </c>
      <c r="AH3005" s="71">
        <v>0.81910000000000005</v>
      </c>
      <c r="AI3005" s="72">
        <f t="shared" si="696"/>
        <v>1</v>
      </c>
      <c r="AJ3005" s="73">
        <f t="shared" si="697"/>
        <v>1</v>
      </c>
      <c r="AK3005" s="73">
        <v>0.51307323962548435</v>
      </c>
      <c r="AL3005" s="95">
        <f t="shared" si="698"/>
        <v>1</v>
      </c>
      <c r="AM3005" s="107">
        <v>0</v>
      </c>
      <c r="AN3005" s="98">
        <f t="shared" si="699"/>
        <v>0</v>
      </c>
      <c r="AO3005" s="99" t="e">
        <f>SUMIF([1]Sheet1!$AB:$AB,E3005,[1]Sheet1!$AA:$AA)</f>
        <v>#VALUE!</v>
      </c>
      <c r="AP3005" s="100">
        <f t="shared" si="700"/>
        <v>1</v>
      </c>
      <c r="AQ3005" s="97">
        <f t="shared" si="701"/>
        <v>0</v>
      </c>
      <c r="AR3005" s="100">
        <f t="shared" si="702"/>
        <v>1</v>
      </c>
      <c r="AS3005" s="101">
        <f t="shared" si="703"/>
        <v>0</v>
      </c>
      <c r="AT3005" s="100">
        <v>0.14409654505182889</v>
      </c>
      <c r="AU3005" s="108">
        <f t="shared" si="704"/>
        <v>1</v>
      </c>
    </row>
    <row r="3006" spans="1:47" hidden="1">
      <c r="A3006" s="21">
        <v>44927</v>
      </c>
      <c r="B3006" s="23" t="s">
        <v>13</v>
      </c>
      <c r="C3006" s="23" t="s">
        <v>2644</v>
      </c>
      <c r="D3006" s="23" t="s">
        <v>2980</v>
      </c>
      <c r="E3006" s="23">
        <v>1003808746</v>
      </c>
      <c r="F3006" s="23" t="s">
        <v>15</v>
      </c>
      <c r="G3006" s="23">
        <v>1070562</v>
      </c>
      <c r="H3006" s="36" t="s">
        <v>784</v>
      </c>
      <c r="I3006" s="4" t="s">
        <v>3512</v>
      </c>
      <c r="J3006" s="4" t="s">
        <v>3512</v>
      </c>
      <c r="K3006" s="24">
        <v>15614</v>
      </c>
      <c r="L3006" s="24">
        <v>15614</v>
      </c>
      <c r="M3006" s="29">
        <v>1</v>
      </c>
      <c r="N3006" s="29">
        <v>1</v>
      </c>
      <c r="O3006" s="29">
        <v>0</v>
      </c>
      <c r="P3006" s="29">
        <v>15614</v>
      </c>
      <c r="Q3006" s="29">
        <v>0</v>
      </c>
      <c r="R3006" s="28">
        <v>1134506.9400000002</v>
      </c>
      <c r="S3006" s="28">
        <v>0</v>
      </c>
      <c r="T3006" s="28">
        <v>1134506.94</v>
      </c>
      <c r="U3006" s="28">
        <v>0</v>
      </c>
      <c r="V3006" s="29">
        <v>1</v>
      </c>
      <c r="W3006" s="29">
        <v>0</v>
      </c>
      <c r="X3006" s="32">
        <f t="shared" si="690"/>
        <v>1</v>
      </c>
      <c r="Y3006" s="33">
        <f t="shared" si="691"/>
        <v>15614</v>
      </c>
      <c r="Z3006" s="33">
        <f t="shared" si="692"/>
        <v>1134506.9400000002</v>
      </c>
      <c r="AA3006" s="33">
        <f t="shared" si="693"/>
        <v>1134506.94</v>
      </c>
      <c r="AB3006" s="5">
        <v>1</v>
      </c>
      <c r="AC3006" s="6">
        <v>1089697.83</v>
      </c>
      <c r="AD3006" s="32">
        <v>0</v>
      </c>
      <c r="AE3006" s="67">
        <f t="shared" si="694"/>
        <v>1</v>
      </c>
      <c r="AF3006" s="70">
        <f>IF(C3006=Sheet6!$E$3,Sheet6!$E$4,IF('January 2023'!C3006=Sheet6!$F$3,Sheet6!$F$4,IF('January 2023'!C3006=Sheet6!$G$3,Sheet6!$G$4,IF('January 2023'!C3006=Sheet6!$H$3,Sheet6!$H$4,IF('January 2023'!C3006=Sheet6!$I$3,Sheet6!$I$4,IF('January 2023'!C3006=Sheet6!$J$3,Sheet6!$J$4,IF('January 2023'!C3006=Sheet6!$K$3,Sheet6!$K$4,IF('January 2023'!C3006=Sheet6!$L$3,Sheet6!$L$4))))))))</f>
        <v>0.14409654505182889</v>
      </c>
      <c r="AG3006" s="74">
        <f t="shared" si="695"/>
        <v>1</v>
      </c>
      <c r="AH3006" s="71">
        <v>0.81910000000000005</v>
      </c>
      <c r="AI3006" s="72">
        <f t="shared" si="696"/>
        <v>1</v>
      </c>
      <c r="AJ3006" s="73">
        <f t="shared" si="697"/>
        <v>1</v>
      </c>
      <c r="AK3006" s="73">
        <v>0.51307323962548435</v>
      </c>
      <c r="AL3006" s="95">
        <f t="shared" si="698"/>
        <v>1</v>
      </c>
      <c r="AM3006" s="107">
        <v>0</v>
      </c>
      <c r="AN3006" s="98">
        <f t="shared" si="699"/>
        <v>0</v>
      </c>
      <c r="AO3006" s="99" t="e">
        <f>SUMIF([1]Sheet1!$AB:$AB,E3006,[1]Sheet1!$AA:$AA)</f>
        <v>#VALUE!</v>
      </c>
      <c r="AP3006" s="100">
        <f t="shared" si="700"/>
        <v>1</v>
      </c>
      <c r="AQ3006" s="97">
        <f t="shared" si="701"/>
        <v>0</v>
      </c>
      <c r="AR3006" s="100">
        <f t="shared" si="702"/>
        <v>0.99999999999999978</v>
      </c>
      <c r="AS3006" s="101">
        <f t="shared" si="703"/>
        <v>0</v>
      </c>
      <c r="AT3006" s="100">
        <v>0.14409654505182889</v>
      </c>
      <c r="AU3006" s="108">
        <f t="shared" si="704"/>
        <v>1</v>
      </c>
    </row>
    <row r="3007" spans="1:47" hidden="1">
      <c r="A3007" s="21">
        <v>44927</v>
      </c>
      <c r="B3007" s="22" t="s">
        <v>13</v>
      </c>
      <c r="C3007" s="22" t="s">
        <v>2644</v>
      </c>
      <c r="D3007" s="22" t="s">
        <v>3010</v>
      </c>
      <c r="E3007" s="22">
        <v>1002050318</v>
      </c>
      <c r="F3007" s="23" t="s">
        <v>15</v>
      </c>
      <c r="G3007" s="22">
        <v>1070562</v>
      </c>
      <c r="H3007" s="36" t="s">
        <v>784</v>
      </c>
      <c r="I3007" s="4" t="s">
        <v>3512</v>
      </c>
      <c r="J3007" s="4" t="s">
        <v>3512</v>
      </c>
      <c r="K3007" s="24">
        <v>15590</v>
      </c>
      <c r="L3007" s="25">
        <v>15590</v>
      </c>
      <c r="M3007" s="26">
        <v>1</v>
      </c>
      <c r="N3007" s="26">
        <v>1</v>
      </c>
      <c r="O3007" s="26">
        <v>0</v>
      </c>
      <c r="P3007" s="26">
        <v>15590</v>
      </c>
      <c r="Q3007" s="26">
        <v>0</v>
      </c>
      <c r="R3007" s="27">
        <v>1132763.1099999999</v>
      </c>
      <c r="S3007" s="27">
        <v>0</v>
      </c>
      <c r="T3007" s="28">
        <v>1213369.7</v>
      </c>
      <c r="U3007" s="27">
        <v>0</v>
      </c>
      <c r="V3007" s="29">
        <v>1</v>
      </c>
      <c r="W3007" s="26">
        <v>0</v>
      </c>
      <c r="X3007" s="30">
        <f t="shared" si="690"/>
        <v>1</v>
      </c>
      <c r="Y3007" s="31">
        <f t="shared" si="691"/>
        <v>15590</v>
      </c>
      <c r="Z3007" s="31">
        <f t="shared" si="692"/>
        <v>1132763.1099999999</v>
      </c>
      <c r="AA3007" s="31">
        <f t="shared" si="693"/>
        <v>1213369.7</v>
      </c>
      <c r="AB3007" s="5">
        <v>1</v>
      </c>
      <c r="AC3007" s="6">
        <v>2109743.7599999998</v>
      </c>
      <c r="AD3007" s="30">
        <v>0</v>
      </c>
      <c r="AE3007" s="67">
        <f t="shared" si="694"/>
        <v>1</v>
      </c>
      <c r="AF3007" s="70">
        <f>IF(C3007=Sheet6!$E$3,Sheet6!$E$4,IF('January 2023'!C3007=Sheet6!$F$3,Sheet6!$F$4,IF('January 2023'!C3007=Sheet6!$G$3,Sheet6!$G$4,IF('January 2023'!C3007=Sheet6!$H$3,Sheet6!$H$4,IF('January 2023'!C3007=Sheet6!$I$3,Sheet6!$I$4,IF('January 2023'!C3007=Sheet6!$J$3,Sheet6!$J$4,IF('January 2023'!C3007=Sheet6!$K$3,Sheet6!$K$4,IF('January 2023'!C3007=Sheet6!$L$3,Sheet6!$L$4))))))))</f>
        <v>0.14409654505182889</v>
      </c>
      <c r="AG3007" s="74">
        <f t="shared" si="695"/>
        <v>1</v>
      </c>
      <c r="AH3007" s="71">
        <v>0.81910000000000005</v>
      </c>
      <c r="AI3007" s="72">
        <f t="shared" si="696"/>
        <v>1</v>
      </c>
      <c r="AJ3007" s="73">
        <f t="shared" si="697"/>
        <v>1</v>
      </c>
      <c r="AK3007" s="73">
        <v>0.51307323962548435</v>
      </c>
      <c r="AL3007" s="95">
        <f t="shared" si="698"/>
        <v>1</v>
      </c>
      <c r="AM3007" s="107">
        <v>0</v>
      </c>
      <c r="AN3007" s="98">
        <f t="shared" si="699"/>
        <v>0</v>
      </c>
      <c r="AO3007" s="99" t="e">
        <f>SUMIF([1]Sheet1!$AB:$AB,E3007,[1]Sheet1!$AA:$AA)</f>
        <v>#VALUE!</v>
      </c>
      <c r="AP3007" s="100">
        <f t="shared" si="700"/>
        <v>1</v>
      </c>
      <c r="AQ3007" s="97">
        <f t="shared" si="701"/>
        <v>0</v>
      </c>
      <c r="AR3007" s="100">
        <f t="shared" si="702"/>
        <v>1.0711592647115777</v>
      </c>
      <c r="AS3007" s="101">
        <f t="shared" si="703"/>
        <v>-7.1159264711577741E-2</v>
      </c>
      <c r="AT3007" s="100">
        <v>0.14409654505182889</v>
      </c>
      <c r="AU3007" s="108">
        <f t="shared" si="704"/>
        <v>1</v>
      </c>
    </row>
    <row r="3008" spans="1:47" hidden="1">
      <c r="A3008" s="21">
        <v>44927</v>
      </c>
      <c r="B3008" s="22" t="s">
        <v>13</v>
      </c>
      <c r="C3008" s="22" t="s">
        <v>2644</v>
      </c>
      <c r="D3008" s="22" t="s">
        <v>3057</v>
      </c>
      <c r="E3008" s="22">
        <v>1002049985</v>
      </c>
      <c r="F3008" s="23" t="s">
        <v>15</v>
      </c>
      <c r="G3008" s="22">
        <v>1070937</v>
      </c>
      <c r="H3008" s="36" t="s">
        <v>784</v>
      </c>
      <c r="I3008" s="4" t="s">
        <v>3512</v>
      </c>
      <c r="J3008" s="4" t="s">
        <v>3512</v>
      </c>
      <c r="K3008" s="24">
        <v>15453</v>
      </c>
      <c r="L3008" s="25">
        <v>15453</v>
      </c>
      <c r="M3008" s="26">
        <v>1</v>
      </c>
      <c r="N3008" s="26">
        <v>1</v>
      </c>
      <c r="O3008" s="26">
        <v>0</v>
      </c>
      <c r="P3008" s="26">
        <v>15453</v>
      </c>
      <c r="Q3008" s="26">
        <v>0</v>
      </c>
      <c r="R3008" s="27">
        <v>1122808.75</v>
      </c>
      <c r="S3008" s="27">
        <v>0</v>
      </c>
      <c r="T3008" s="28">
        <v>1123000</v>
      </c>
      <c r="U3008" s="27">
        <v>0</v>
      </c>
      <c r="V3008" s="29">
        <v>1</v>
      </c>
      <c r="W3008" s="26">
        <v>0</v>
      </c>
      <c r="X3008" s="30">
        <f t="shared" si="690"/>
        <v>1</v>
      </c>
      <c r="Y3008" s="31">
        <f t="shared" si="691"/>
        <v>15453</v>
      </c>
      <c r="Z3008" s="31">
        <f t="shared" si="692"/>
        <v>1122808.75</v>
      </c>
      <c r="AA3008" s="31">
        <f t="shared" si="693"/>
        <v>1123000</v>
      </c>
      <c r="AB3008" s="5">
        <v>1</v>
      </c>
      <c r="AC3008" s="6">
        <v>1018458.19</v>
      </c>
      <c r="AD3008" s="30">
        <v>0</v>
      </c>
      <c r="AE3008" s="67">
        <f t="shared" si="694"/>
        <v>1</v>
      </c>
      <c r="AF3008" s="70">
        <f>IF(C3008=Sheet6!$E$3,Sheet6!$E$4,IF('January 2023'!C3008=Sheet6!$F$3,Sheet6!$F$4,IF('January 2023'!C3008=Sheet6!$G$3,Sheet6!$G$4,IF('January 2023'!C3008=Sheet6!$H$3,Sheet6!$H$4,IF('January 2023'!C3008=Sheet6!$I$3,Sheet6!$I$4,IF('January 2023'!C3008=Sheet6!$J$3,Sheet6!$J$4,IF('January 2023'!C3008=Sheet6!$K$3,Sheet6!$K$4,IF('January 2023'!C3008=Sheet6!$L$3,Sheet6!$L$4))))))))</f>
        <v>0.14409654505182889</v>
      </c>
      <c r="AG3008" s="74">
        <f t="shared" si="695"/>
        <v>1</v>
      </c>
      <c r="AH3008" s="71">
        <v>0.81910000000000005</v>
      </c>
      <c r="AI3008" s="72">
        <f t="shared" si="696"/>
        <v>1</v>
      </c>
      <c r="AJ3008" s="73">
        <f t="shared" si="697"/>
        <v>1</v>
      </c>
      <c r="AK3008" s="73">
        <v>0.51307323962548435</v>
      </c>
      <c r="AL3008" s="95">
        <f t="shared" si="698"/>
        <v>1</v>
      </c>
      <c r="AM3008" s="107">
        <v>0</v>
      </c>
      <c r="AN3008" s="98">
        <f t="shared" si="699"/>
        <v>0</v>
      </c>
      <c r="AO3008" s="99" t="e">
        <f>SUMIF([1]Sheet1!$AB:$AB,E3008,[1]Sheet1!$AA:$AA)</f>
        <v>#VALUE!</v>
      </c>
      <c r="AP3008" s="100">
        <f t="shared" si="700"/>
        <v>1</v>
      </c>
      <c r="AQ3008" s="97">
        <f t="shared" si="701"/>
        <v>0</v>
      </c>
      <c r="AR3008" s="100">
        <f t="shared" si="702"/>
        <v>1.0001703317684334</v>
      </c>
      <c r="AS3008" s="101">
        <f t="shared" si="703"/>
        <v>-1.7033176843339604E-4</v>
      </c>
      <c r="AT3008" s="100">
        <v>0.14409654505182889</v>
      </c>
      <c r="AU3008" s="108">
        <f t="shared" si="704"/>
        <v>1</v>
      </c>
    </row>
    <row r="3009" spans="1:47" hidden="1">
      <c r="A3009" s="21">
        <v>44927</v>
      </c>
      <c r="B3009" s="23" t="s">
        <v>13</v>
      </c>
      <c r="C3009" s="23" t="s">
        <v>2644</v>
      </c>
      <c r="D3009" s="23" t="s">
        <v>2942</v>
      </c>
      <c r="E3009" s="23">
        <v>1003257940</v>
      </c>
      <c r="F3009" s="23" t="s">
        <v>15</v>
      </c>
      <c r="G3009" s="23">
        <v>1070562</v>
      </c>
      <c r="H3009" s="36" t="s">
        <v>784</v>
      </c>
      <c r="I3009" s="4" t="s">
        <v>3512</v>
      </c>
      <c r="J3009" s="4" t="s">
        <v>3512</v>
      </c>
      <c r="K3009" s="24">
        <v>15397</v>
      </c>
      <c r="L3009" s="24">
        <v>15397</v>
      </c>
      <c r="M3009" s="29">
        <v>1</v>
      </c>
      <c r="N3009" s="29">
        <v>1</v>
      </c>
      <c r="O3009" s="29">
        <v>0</v>
      </c>
      <c r="P3009" s="29">
        <v>15397</v>
      </c>
      <c r="Q3009" s="29">
        <v>0</v>
      </c>
      <c r="R3009" s="28">
        <v>1118739.81</v>
      </c>
      <c r="S3009" s="28">
        <v>0</v>
      </c>
      <c r="T3009" s="28">
        <v>1118739.81</v>
      </c>
      <c r="U3009" s="28">
        <v>0</v>
      </c>
      <c r="V3009" s="29">
        <v>1</v>
      </c>
      <c r="W3009" s="29">
        <v>0</v>
      </c>
      <c r="X3009" s="32">
        <f t="shared" si="690"/>
        <v>1</v>
      </c>
      <c r="Y3009" s="33">
        <f t="shared" si="691"/>
        <v>15397</v>
      </c>
      <c r="Z3009" s="33">
        <f t="shared" si="692"/>
        <v>1118739.81</v>
      </c>
      <c r="AA3009" s="33">
        <f t="shared" si="693"/>
        <v>1118739.81</v>
      </c>
      <c r="AB3009" s="5">
        <v>1</v>
      </c>
      <c r="AC3009" s="6">
        <v>1335874.1200000001</v>
      </c>
      <c r="AD3009" s="32">
        <v>0</v>
      </c>
      <c r="AE3009" s="67">
        <f t="shared" si="694"/>
        <v>1</v>
      </c>
      <c r="AF3009" s="70">
        <f>IF(C3009=Sheet6!$E$3,Sheet6!$E$4,IF('January 2023'!C3009=Sheet6!$F$3,Sheet6!$F$4,IF('January 2023'!C3009=Sheet6!$G$3,Sheet6!$G$4,IF('January 2023'!C3009=Sheet6!$H$3,Sheet6!$H$4,IF('January 2023'!C3009=Sheet6!$I$3,Sheet6!$I$4,IF('January 2023'!C3009=Sheet6!$J$3,Sheet6!$J$4,IF('January 2023'!C3009=Sheet6!$K$3,Sheet6!$K$4,IF('January 2023'!C3009=Sheet6!$L$3,Sheet6!$L$4))))))))</f>
        <v>0.14409654505182889</v>
      </c>
      <c r="AG3009" s="74">
        <f t="shared" si="695"/>
        <v>1</v>
      </c>
      <c r="AH3009" s="71">
        <v>0.81910000000000005</v>
      </c>
      <c r="AI3009" s="72">
        <f t="shared" si="696"/>
        <v>1</v>
      </c>
      <c r="AJ3009" s="73">
        <f t="shared" si="697"/>
        <v>1</v>
      </c>
      <c r="AK3009" s="73">
        <v>0.51307323962548435</v>
      </c>
      <c r="AL3009" s="95">
        <f t="shared" si="698"/>
        <v>1</v>
      </c>
      <c r="AM3009" s="107">
        <v>0</v>
      </c>
      <c r="AN3009" s="98">
        <f t="shared" si="699"/>
        <v>0</v>
      </c>
      <c r="AO3009" s="99" t="e">
        <f>SUMIF([1]Sheet1!$AB:$AB,E3009,[1]Sheet1!$AA:$AA)</f>
        <v>#VALUE!</v>
      </c>
      <c r="AP3009" s="100">
        <f t="shared" si="700"/>
        <v>1</v>
      </c>
      <c r="AQ3009" s="97">
        <f t="shared" si="701"/>
        <v>0</v>
      </c>
      <c r="AR3009" s="100">
        <f t="shared" si="702"/>
        <v>1</v>
      </c>
      <c r="AS3009" s="101">
        <f t="shared" si="703"/>
        <v>0</v>
      </c>
      <c r="AT3009" s="100">
        <v>0.14409654505182889</v>
      </c>
      <c r="AU3009" s="108">
        <f t="shared" si="704"/>
        <v>1</v>
      </c>
    </row>
    <row r="3010" spans="1:47" hidden="1">
      <c r="A3010" s="21">
        <v>44927</v>
      </c>
      <c r="B3010" s="23" t="s">
        <v>13</v>
      </c>
      <c r="C3010" s="23" t="s">
        <v>2644</v>
      </c>
      <c r="D3010" s="23" t="s">
        <v>2953</v>
      </c>
      <c r="E3010" s="23">
        <v>1002049967</v>
      </c>
      <c r="F3010" s="23" t="s">
        <v>15</v>
      </c>
      <c r="G3010" s="23">
        <v>1070941</v>
      </c>
      <c r="H3010" s="36" t="s">
        <v>784</v>
      </c>
      <c r="I3010" s="4" t="s">
        <v>3512</v>
      </c>
      <c r="J3010" s="4" t="s">
        <v>3512</v>
      </c>
      <c r="K3010" s="24">
        <v>15337</v>
      </c>
      <c r="L3010" s="24">
        <v>15337</v>
      </c>
      <c r="M3010" s="29">
        <v>1</v>
      </c>
      <c r="N3010" s="29">
        <v>1</v>
      </c>
      <c r="O3010" s="29">
        <v>0</v>
      </c>
      <c r="P3010" s="29">
        <v>15337</v>
      </c>
      <c r="Q3010" s="29">
        <v>0</v>
      </c>
      <c r="R3010" s="28">
        <v>1114380.24</v>
      </c>
      <c r="S3010" s="28">
        <v>0</v>
      </c>
      <c r="T3010" s="28">
        <v>1114380.24</v>
      </c>
      <c r="U3010" s="28">
        <v>0</v>
      </c>
      <c r="V3010" s="29">
        <v>1</v>
      </c>
      <c r="W3010" s="29">
        <v>0</v>
      </c>
      <c r="X3010" s="32">
        <f t="shared" si="690"/>
        <v>1</v>
      </c>
      <c r="Y3010" s="33">
        <f t="shared" si="691"/>
        <v>15337</v>
      </c>
      <c r="Z3010" s="33">
        <f t="shared" si="692"/>
        <v>1114380.24</v>
      </c>
      <c r="AA3010" s="33">
        <f t="shared" si="693"/>
        <v>1114380.24</v>
      </c>
      <c r="AB3010" s="5">
        <v>1</v>
      </c>
      <c r="AC3010" s="6">
        <v>1097714.32</v>
      </c>
      <c r="AD3010" s="32">
        <v>0</v>
      </c>
      <c r="AE3010" s="67">
        <f t="shared" si="694"/>
        <v>1</v>
      </c>
      <c r="AF3010" s="70">
        <f>IF(C3010=Sheet6!$E$3,Sheet6!$E$4,IF('January 2023'!C3010=Sheet6!$F$3,Sheet6!$F$4,IF('January 2023'!C3010=Sheet6!$G$3,Sheet6!$G$4,IF('January 2023'!C3010=Sheet6!$H$3,Sheet6!$H$4,IF('January 2023'!C3010=Sheet6!$I$3,Sheet6!$I$4,IF('January 2023'!C3010=Sheet6!$J$3,Sheet6!$J$4,IF('January 2023'!C3010=Sheet6!$K$3,Sheet6!$K$4,IF('January 2023'!C3010=Sheet6!$L$3,Sheet6!$L$4))))))))</f>
        <v>0.14409654505182889</v>
      </c>
      <c r="AG3010" s="74">
        <f t="shared" si="695"/>
        <v>1</v>
      </c>
      <c r="AH3010" s="71">
        <v>0.81910000000000005</v>
      </c>
      <c r="AI3010" s="72">
        <f t="shared" si="696"/>
        <v>1</v>
      </c>
      <c r="AJ3010" s="73">
        <f t="shared" si="697"/>
        <v>1</v>
      </c>
      <c r="AK3010" s="73">
        <v>0.51307323962548435</v>
      </c>
      <c r="AL3010" s="95">
        <f t="shared" si="698"/>
        <v>1</v>
      </c>
      <c r="AM3010" s="107">
        <v>0</v>
      </c>
      <c r="AN3010" s="98">
        <f t="shared" si="699"/>
        <v>0</v>
      </c>
      <c r="AO3010" s="99" t="e">
        <f>SUMIF([1]Sheet1!$AB:$AB,E3010,[1]Sheet1!$AA:$AA)</f>
        <v>#VALUE!</v>
      </c>
      <c r="AP3010" s="100">
        <f t="shared" si="700"/>
        <v>1</v>
      </c>
      <c r="AQ3010" s="97">
        <f t="shared" si="701"/>
        <v>0</v>
      </c>
      <c r="AR3010" s="100">
        <f t="shared" si="702"/>
        <v>1</v>
      </c>
      <c r="AS3010" s="101">
        <f t="shared" si="703"/>
        <v>0</v>
      </c>
      <c r="AT3010" s="100">
        <v>0.14409654505182889</v>
      </c>
      <c r="AU3010" s="108">
        <f t="shared" si="704"/>
        <v>1</v>
      </c>
    </row>
    <row r="3011" spans="1:47" hidden="1">
      <c r="A3011" s="21">
        <v>44927</v>
      </c>
      <c r="B3011" s="23" t="s">
        <v>13</v>
      </c>
      <c r="C3011" s="23" t="s">
        <v>2644</v>
      </c>
      <c r="D3011" s="23" t="s">
        <v>2952</v>
      </c>
      <c r="E3011" s="23">
        <v>1002049957</v>
      </c>
      <c r="F3011" s="23" t="s">
        <v>15</v>
      </c>
      <c r="G3011" s="23">
        <v>1079580</v>
      </c>
      <c r="H3011" s="36" t="s">
        <v>784</v>
      </c>
      <c r="I3011" s="4" t="s">
        <v>3512</v>
      </c>
      <c r="J3011" s="4" t="s">
        <v>3512</v>
      </c>
      <c r="K3011" s="24">
        <v>15109</v>
      </c>
      <c r="L3011" s="24">
        <v>15109</v>
      </c>
      <c r="M3011" s="29">
        <v>1</v>
      </c>
      <c r="N3011" s="29">
        <v>1</v>
      </c>
      <c r="O3011" s="29">
        <v>0</v>
      </c>
      <c r="P3011" s="29">
        <v>15109</v>
      </c>
      <c r="Q3011" s="29">
        <v>0</v>
      </c>
      <c r="R3011" s="28">
        <v>1097813.8500000001</v>
      </c>
      <c r="S3011" s="28">
        <v>0</v>
      </c>
      <c r="T3011" s="28">
        <v>2141382.37</v>
      </c>
      <c r="U3011" s="28">
        <v>0</v>
      </c>
      <c r="V3011" s="29">
        <v>1</v>
      </c>
      <c r="W3011" s="29">
        <v>0</v>
      </c>
      <c r="X3011" s="32">
        <f t="shared" si="690"/>
        <v>1</v>
      </c>
      <c r="Y3011" s="33">
        <f t="shared" si="691"/>
        <v>15109</v>
      </c>
      <c r="Z3011" s="33">
        <f t="shared" si="692"/>
        <v>1097813.8500000001</v>
      </c>
      <c r="AA3011" s="33">
        <f t="shared" si="693"/>
        <v>2141382.37</v>
      </c>
      <c r="AB3011" s="5">
        <v>1</v>
      </c>
      <c r="AC3011" s="6">
        <v>860665.84</v>
      </c>
      <c r="AD3011" s="32">
        <v>0</v>
      </c>
      <c r="AE3011" s="67">
        <f t="shared" si="694"/>
        <v>1</v>
      </c>
      <c r="AF3011" s="70">
        <f>IF(C3011=Sheet6!$E$3,Sheet6!$E$4,IF('January 2023'!C3011=Sheet6!$F$3,Sheet6!$F$4,IF('January 2023'!C3011=Sheet6!$G$3,Sheet6!$G$4,IF('January 2023'!C3011=Sheet6!$H$3,Sheet6!$H$4,IF('January 2023'!C3011=Sheet6!$I$3,Sheet6!$I$4,IF('January 2023'!C3011=Sheet6!$J$3,Sheet6!$J$4,IF('January 2023'!C3011=Sheet6!$K$3,Sheet6!$K$4,IF('January 2023'!C3011=Sheet6!$L$3,Sheet6!$L$4))))))))</f>
        <v>0.14409654505182889</v>
      </c>
      <c r="AG3011" s="74">
        <f t="shared" si="695"/>
        <v>1</v>
      </c>
      <c r="AH3011" s="71">
        <v>0.81910000000000005</v>
      </c>
      <c r="AI3011" s="72">
        <f t="shared" si="696"/>
        <v>1</v>
      </c>
      <c r="AJ3011" s="73">
        <f t="shared" si="697"/>
        <v>1</v>
      </c>
      <c r="AK3011" s="73">
        <v>0.51307323962548435</v>
      </c>
      <c r="AL3011" s="95">
        <f t="shared" si="698"/>
        <v>1</v>
      </c>
      <c r="AM3011" s="107">
        <v>0</v>
      </c>
      <c r="AN3011" s="98">
        <f t="shared" si="699"/>
        <v>0</v>
      </c>
      <c r="AO3011" s="99" t="e">
        <f>SUMIF([1]Sheet1!$AB:$AB,E3011,[1]Sheet1!$AA:$AA)</f>
        <v>#VALUE!</v>
      </c>
      <c r="AP3011" s="100">
        <f t="shared" si="700"/>
        <v>1</v>
      </c>
      <c r="AQ3011" s="97">
        <f t="shared" si="701"/>
        <v>0</v>
      </c>
      <c r="AR3011" s="100">
        <f t="shared" si="702"/>
        <v>1.9505878615031136</v>
      </c>
      <c r="AS3011" s="101">
        <f t="shared" si="703"/>
        <v>-0.95058786150311358</v>
      </c>
      <c r="AT3011" s="100">
        <v>0.14409654505182889</v>
      </c>
      <c r="AU3011" s="108">
        <f t="shared" si="704"/>
        <v>1</v>
      </c>
    </row>
    <row r="3012" spans="1:47" hidden="1">
      <c r="A3012" s="21">
        <v>44927</v>
      </c>
      <c r="B3012" s="22" t="s">
        <v>13</v>
      </c>
      <c r="C3012" s="22" t="s">
        <v>2644</v>
      </c>
      <c r="D3012" s="22" t="s">
        <v>3026</v>
      </c>
      <c r="E3012" s="22">
        <v>1002049960</v>
      </c>
      <c r="F3012" s="23" t="s">
        <v>15</v>
      </c>
      <c r="G3012" s="22">
        <v>1070562</v>
      </c>
      <c r="H3012" s="36" t="s">
        <v>784</v>
      </c>
      <c r="I3012" s="4" t="s">
        <v>3512</v>
      </c>
      <c r="J3012" s="4" t="s">
        <v>3512</v>
      </c>
      <c r="K3012" s="24">
        <v>14652</v>
      </c>
      <c r="L3012" s="25">
        <v>14652</v>
      </c>
      <c r="M3012" s="26">
        <v>1</v>
      </c>
      <c r="N3012" s="26">
        <v>1</v>
      </c>
      <c r="O3012" s="26">
        <v>0</v>
      </c>
      <c r="P3012" s="26">
        <v>14652</v>
      </c>
      <c r="Q3012" s="26">
        <v>0</v>
      </c>
      <c r="R3012" s="27">
        <v>1061229.5899999999</v>
      </c>
      <c r="S3012" s="27">
        <v>0</v>
      </c>
      <c r="T3012" s="28">
        <v>1061229.5900000001</v>
      </c>
      <c r="U3012" s="27">
        <v>0</v>
      </c>
      <c r="V3012" s="29">
        <v>1</v>
      </c>
      <c r="W3012" s="26">
        <v>0</v>
      </c>
      <c r="X3012" s="30">
        <f t="shared" ref="X3012:X3075" si="705">IFERROR(SUM(M3012,O3012),"")</f>
        <v>1</v>
      </c>
      <c r="Y3012" s="31">
        <f t="shared" ref="Y3012:Y3075" si="706">IFERROR(SUM(P3012:Q3012),"")</f>
        <v>14652</v>
      </c>
      <c r="Z3012" s="31">
        <f t="shared" ref="Z3012:Z3075" si="707">IFERROR(SUM(R3012:S3012),"")</f>
        <v>1061229.5899999999</v>
      </c>
      <c r="AA3012" s="31">
        <f t="shared" ref="AA3012:AA3075" si="708">IFERROR(SUM(T3012:U3012),"")</f>
        <v>1061229.5900000001</v>
      </c>
      <c r="AB3012" s="5">
        <v>1</v>
      </c>
      <c r="AC3012" s="6">
        <v>929955.35</v>
      </c>
      <c r="AD3012" s="30">
        <v>0</v>
      </c>
      <c r="AE3012" s="67">
        <f t="shared" si="694"/>
        <v>1</v>
      </c>
      <c r="AF3012" s="70">
        <f>IF(C3012=Sheet6!$E$3,Sheet6!$E$4,IF('January 2023'!C3012=Sheet6!$F$3,Sheet6!$F$4,IF('January 2023'!C3012=Sheet6!$G$3,Sheet6!$G$4,IF('January 2023'!C3012=Sheet6!$H$3,Sheet6!$H$4,IF('January 2023'!C3012=Sheet6!$I$3,Sheet6!$I$4,IF('January 2023'!C3012=Sheet6!$J$3,Sheet6!$J$4,IF('January 2023'!C3012=Sheet6!$K$3,Sheet6!$K$4,IF('January 2023'!C3012=Sheet6!$L$3,Sheet6!$L$4))))))))</f>
        <v>0.14409654505182889</v>
      </c>
      <c r="AG3012" s="74">
        <f t="shared" si="695"/>
        <v>1</v>
      </c>
      <c r="AH3012" s="71">
        <v>0.81910000000000005</v>
      </c>
      <c r="AI3012" s="72">
        <f t="shared" si="696"/>
        <v>1</v>
      </c>
      <c r="AJ3012" s="73">
        <f t="shared" si="697"/>
        <v>1</v>
      </c>
      <c r="AK3012" s="73">
        <v>0.51307323962548435</v>
      </c>
      <c r="AL3012" s="95">
        <f t="shared" si="698"/>
        <v>1</v>
      </c>
      <c r="AM3012" s="107">
        <v>0</v>
      </c>
      <c r="AN3012" s="98">
        <f t="shared" si="699"/>
        <v>0</v>
      </c>
      <c r="AO3012" s="99" t="e">
        <f>SUMIF([1]Sheet1!$AB:$AB,E3012,[1]Sheet1!$AA:$AA)</f>
        <v>#VALUE!</v>
      </c>
      <c r="AP3012" s="100">
        <f t="shared" si="700"/>
        <v>1</v>
      </c>
      <c r="AQ3012" s="97">
        <f t="shared" si="701"/>
        <v>0</v>
      </c>
      <c r="AR3012" s="100">
        <f t="shared" si="702"/>
        <v>1.0000000000000002</v>
      </c>
      <c r="AS3012" s="101">
        <f t="shared" si="703"/>
        <v>0</v>
      </c>
      <c r="AT3012" s="100">
        <v>0.14409654505182889</v>
      </c>
      <c r="AU3012" s="108">
        <f t="shared" si="704"/>
        <v>1</v>
      </c>
    </row>
    <row r="3013" spans="1:47" hidden="1">
      <c r="A3013" s="21">
        <v>44927</v>
      </c>
      <c r="B3013" s="22" t="s">
        <v>13</v>
      </c>
      <c r="C3013" s="22" t="s">
        <v>2644</v>
      </c>
      <c r="D3013" s="22" t="s">
        <v>2974</v>
      </c>
      <c r="E3013" s="22">
        <v>1002049765</v>
      </c>
      <c r="F3013" s="23" t="s">
        <v>15</v>
      </c>
      <c r="G3013" s="22">
        <v>1091864</v>
      </c>
      <c r="H3013" s="36" t="s">
        <v>784</v>
      </c>
      <c r="I3013" s="4" t="s">
        <v>3512</v>
      </c>
      <c r="J3013" s="4" t="s">
        <v>3512</v>
      </c>
      <c r="K3013" s="24">
        <v>14623</v>
      </c>
      <c r="L3013" s="25">
        <v>14623</v>
      </c>
      <c r="M3013" s="26">
        <v>1</v>
      </c>
      <c r="N3013" s="26">
        <v>1</v>
      </c>
      <c r="O3013" s="26">
        <v>0</v>
      </c>
      <c r="P3013" s="26">
        <v>14623</v>
      </c>
      <c r="Q3013" s="26">
        <v>0</v>
      </c>
      <c r="R3013" s="27">
        <v>1062501.28</v>
      </c>
      <c r="S3013" s="27">
        <v>0</v>
      </c>
      <c r="T3013" s="28">
        <v>1062501.0900000001</v>
      </c>
      <c r="U3013" s="27">
        <v>0</v>
      </c>
      <c r="V3013" s="29">
        <v>1</v>
      </c>
      <c r="W3013" s="26">
        <v>0</v>
      </c>
      <c r="X3013" s="30">
        <f t="shared" si="705"/>
        <v>1</v>
      </c>
      <c r="Y3013" s="31">
        <f t="shared" si="706"/>
        <v>14623</v>
      </c>
      <c r="Z3013" s="31">
        <f t="shared" si="707"/>
        <v>1062501.28</v>
      </c>
      <c r="AA3013" s="31">
        <f t="shared" si="708"/>
        <v>1062501.0900000001</v>
      </c>
      <c r="AB3013" s="5">
        <v>1</v>
      </c>
      <c r="AC3013" s="6">
        <v>1142855.9099999999</v>
      </c>
      <c r="AD3013" s="30">
        <v>0</v>
      </c>
      <c r="AE3013" s="67">
        <f t="shared" ref="AE3013:AE3076" si="709">IFERROR((AB3013/X3013),"")</f>
        <v>1</v>
      </c>
      <c r="AF3013" s="70">
        <f>IF(C3013=Sheet6!$E$3,Sheet6!$E$4,IF('January 2023'!C3013=Sheet6!$F$3,Sheet6!$F$4,IF('January 2023'!C3013=Sheet6!$G$3,Sheet6!$G$4,IF('January 2023'!C3013=Sheet6!$H$3,Sheet6!$H$4,IF('January 2023'!C3013=Sheet6!$I$3,Sheet6!$I$4,IF('January 2023'!C3013=Sheet6!$J$3,Sheet6!$J$4,IF('January 2023'!C3013=Sheet6!$K$3,Sheet6!$K$4,IF('January 2023'!C3013=Sheet6!$L$3,Sheet6!$L$4))))))))</f>
        <v>0.14409654505182889</v>
      </c>
      <c r="AG3013" s="74">
        <f t="shared" ref="AG3013:AG3076" si="710">IFERROR(Y3013/L3013,0)</f>
        <v>1</v>
      </c>
      <c r="AH3013" s="71">
        <v>0.81910000000000005</v>
      </c>
      <c r="AI3013" s="72">
        <f t="shared" ref="AI3013:AI3076" si="711">IF(AG3013&gt;AH3013,1,0)</f>
        <v>1</v>
      </c>
      <c r="AJ3013" s="73">
        <f t="shared" ref="AJ3013:AJ3076" si="712">IFERROR(AB3013/X3013,0)</f>
        <v>1</v>
      </c>
      <c r="AK3013" s="73">
        <v>0.51307323962548435</v>
      </c>
      <c r="AL3013" s="95">
        <f t="shared" ref="AL3013:AL3076" si="713">IF(AJ3013&gt;=AK3013,1,0)</f>
        <v>1</v>
      </c>
      <c r="AM3013" s="107">
        <v>0</v>
      </c>
      <c r="AN3013" s="98">
        <f t="shared" ref="AN3013:AN3076" si="714">IF(((AH3013*L3013)-(AG3013*L3013))&lt;0,0,((AH3013*L3013)-(AG3013*L3013)))</f>
        <v>0</v>
      </c>
      <c r="AO3013" s="99" t="e">
        <f>SUMIF([1]Sheet1!$AB:$AB,E3013,[1]Sheet1!$AA:$AA)</f>
        <v>#VALUE!</v>
      </c>
      <c r="AP3013" s="100">
        <f t="shared" ref="AP3013:AP3076" si="715">IF(AN3013=0,100%,IFERROR((AO3013/AN3013),""))</f>
        <v>1</v>
      </c>
      <c r="AQ3013" s="97">
        <f t="shared" ref="AQ3013:AQ3076" si="716">IF(AND(AN3013&gt;0,AP3013&gt;=100%),1,0)</f>
        <v>0</v>
      </c>
      <c r="AR3013" s="100">
        <f t="shared" ref="AR3013:AR3076" si="717">IFERROR(AA3013/Z3013,0)</f>
        <v>0.99999982117668607</v>
      </c>
      <c r="AS3013" s="101">
        <f t="shared" ref="AS3013:AS3076" si="718">1-(AR3013*AG3013)</f>
        <v>1.7882331393437312E-7</v>
      </c>
      <c r="AT3013" s="100">
        <v>0.14409654505182889</v>
      </c>
      <c r="AU3013" s="108">
        <f t="shared" ref="AU3013:AU3076" si="719">IF(AS3013&lt;=AT3013,1,0)</f>
        <v>1</v>
      </c>
    </row>
    <row r="3014" spans="1:47" hidden="1">
      <c r="A3014" s="21">
        <v>44927</v>
      </c>
      <c r="B3014" s="22" t="s">
        <v>13</v>
      </c>
      <c r="C3014" s="22" t="s">
        <v>2644</v>
      </c>
      <c r="D3014" s="22" t="s">
        <v>2956</v>
      </c>
      <c r="E3014" s="22">
        <v>1002050677</v>
      </c>
      <c r="F3014" s="23" t="s">
        <v>15</v>
      </c>
      <c r="G3014" s="22">
        <v>1070937</v>
      </c>
      <c r="H3014" s="36" t="s">
        <v>784</v>
      </c>
      <c r="I3014" s="4" t="s">
        <v>3512</v>
      </c>
      <c r="J3014" s="4" t="s">
        <v>3512</v>
      </c>
      <c r="K3014" s="24">
        <v>14511</v>
      </c>
      <c r="L3014" s="25">
        <v>14511</v>
      </c>
      <c r="M3014" s="26">
        <v>1</v>
      </c>
      <c r="N3014" s="26">
        <v>1</v>
      </c>
      <c r="O3014" s="26">
        <v>0</v>
      </c>
      <c r="P3014" s="26">
        <v>14511</v>
      </c>
      <c r="Q3014" s="26">
        <v>0</v>
      </c>
      <c r="R3014" s="27">
        <v>1054363.4099999999</v>
      </c>
      <c r="S3014" s="27">
        <v>0</v>
      </c>
      <c r="T3014" s="28">
        <v>1129391.1299999999</v>
      </c>
      <c r="U3014" s="27">
        <v>0</v>
      </c>
      <c r="V3014" s="29">
        <v>1</v>
      </c>
      <c r="W3014" s="26">
        <v>0</v>
      </c>
      <c r="X3014" s="30">
        <f t="shared" si="705"/>
        <v>1</v>
      </c>
      <c r="Y3014" s="31">
        <f t="shared" si="706"/>
        <v>14511</v>
      </c>
      <c r="Z3014" s="31">
        <f t="shared" si="707"/>
        <v>1054363.4099999999</v>
      </c>
      <c r="AA3014" s="31">
        <f t="shared" si="708"/>
        <v>1129391.1299999999</v>
      </c>
      <c r="AB3014" s="5">
        <v>1</v>
      </c>
      <c r="AC3014" s="6">
        <v>846168.16</v>
      </c>
      <c r="AD3014" s="30">
        <v>0</v>
      </c>
      <c r="AE3014" s="67">
        <f t="shared" si="709"/>
        <v>1</v>
      </c>
      <c r="AF3014" s="70">
        <f>IF(C3014=Sheet6!$E$3,Sheet6!$E$4,IF('January 2023'!C3014=Sheet6!$F$3,Sheet6!$F$4,IF('January 2023'!C3014=Sheet6!$G$3,Sheet6!$G$4,IF('January 2023'!C3014=Sheet6!$H$3,Sheet6!$H$4,IF('January 2023'!C3014=Sheet6!$I$3,Sheet6!$I$4,IF('January 2023'!C3014=Sheet6!$J$3,Sheet6!$J$4,IF('January 2023'!C3014=Sheet6!$K$3,Sheet6!$K$4,IF('January 2023'!C3014=Sheet6!$L$3,Sheet6!$L$4))))))))</f>
        <v>0.14409654505182889</v>
      </c>
      <c r="AG3014" s="74">
        <f t="shared" si="710"/>
        <v>1</v>
      </c>
      <c r="AH3014" s="71">
        <v>0.81910000000000005</v>
      </c>
      <c r="AI3014" s="72">
        <f t="shared" si="711"/>
        <v>1</v>
      </c>
      <c r="AJ3014" s="73">
        <f t="shared" si="712"/>
        <v>1</v>
      </c>
      <c r="AK3014" s="73">
        <v>0.51307323962548435</v>
      </c>
      <c r="AL3014" s="95">
        <f t="shared" si="713"/>
        <v>1</v>
      </c>
      <c r="AM3014" s="107">
        <v>0</v>
      </c>
      <c r="AN3014" s="98">
        <f t="shared" si="714"/>
        <v>0</v>
      </c>
      <c r="AO3014" s="99" t="e">
        <f>SUMIF([1]Sheet1!$AB:$AB,E3014,[1]Sheet1!$AA:$AA)</f>
        <v>#VALUE!</v>
      </c>
      <c r="AP3014" s="100">
        <f t="shared" si="715"/>
        <v>1</v>
      </c>
      <c r="AQ3014" s="97">
        <f t="shared" si="716"/>
        <v>0</v>
      </c>
      <c r="AR3014" s="100">
        <f t="shared" si="717"/>
        <v>1.0711592599746989</v>
      </c>
      <c r="AS3014" s="101">
        <f t="shared" si="718"/>
        <v>-7.1159259974698852E-2</v>
      </c>
      <c r="AT3014" s="100">
        <v>0.14409654505182889</v>
      </c>
      <c r="AU3014" s="108">
        <f t="shared" si="719"/>
        <v>1</v>
      </c>
    </row>
    <row r="3015" spans="1:47" hidden="1">
      <c r="A3015" s="21">
        <v>44927</v>
      </c>
      <c r="B3015" s="23" t="s">
        <v>13</v>
      </c>
      <c r="C3015" s="23" t="s">
        <v>2644</v>
      </c>
      <c r="D3015" s="23" t="s">
        <v>3023</v>
      </c>
      <c r="E3015" s="23">
        <v>1002050864</v>
      </c>
      <c r="F3015" s="23" t="s">
        <v>15</v>
      </c>
      <c r="G3015" s="23">
        <v>1091868</v>
      </c>
      <c r="H3015" s="36" t="s">
        <v>784</v>
      </c>
      <c r="I3015" s="4" t="s">
        <v>3512</v>
      </c>
      <c r="J3015" s="4" t="s">
        <v>3512</v>
      </c>
      <c r="K3015" s="24">
        <v>14485</v>
      </c>
      <c r="L3015" s="24">
        <v>14485</v>
      </c>
      <c r="M3015" s="29">
        <v>1</v>
      </c>
      <c r="N3015" s="29">
        <v>1</v>
      </c>
      <c r="O3015" s="29">
        <v>0</v>
      </c>
      <c r="P3015" s="29">
        <v>14485</v>
      </c>
      <c r="Q3015" s="29">
        <v>0</v>
      </c>
      <c r="R3015" s="28">
        <v>1052474.26</v>
      </c>
      <c r="S3015" s="28">
        <v>0</v>
      </c>
      <c r="T3015" s="28">
        <v>1053000</v>
      </c>
      <c r="U3015" s="28">
        <v>0</v>
      </c>
      <c r="V3015" s="29">
        <v>1</v>
      </c>
      <c r="W3015" s="29">
        <v>0</v>
      </c>
      <c r="X3015" s="32">
        <f t="shared" si="705"/>
        <v>1</v>
      </c>
      <c r="Y3015" s="33">
        <f t="shared" si="706"/>
        <v>14485</v>
      </c>
      <c r="Z3015" s="33">
        <f t="shared" si="707"/>
        <v>1052474.26</v>
      </c>
      <c r="AA3015" s="33">
        <f t="shared" si="708"/>
        <v>1053000</v>
      </c>
      <c r="AB3015" s="5">
        <v>1</v>
      </c>
      <c r="AC3015" s="6">
        <v>967134.65</v>
      </c>
      <c r="AD3015" s="32">
        <v>0</v>
      </c>
      <c r="AE3015" s="67">
        <f t="shared" si="709"/>
        <v>1</v>
      </c>
      <c r="AF3015" s="70">
        <f>IF(C3015=Sheet6!$E$3,Sheet6!$E$4,IF('January 2023'!C3015=Sheet6!$F$3,Sheet6!$F$4,IF('January 2023'!C3015=Sheet6!$G$3,Sheet6!$G$4,IF('January 2023'!C3015=Sheet6!$H$3,Sheet6!$H$4,IF('January 2023'!C3015=Sheet6!$I$3,Sheet6!$I$4,IF('January 2023'!C3015=Sheet6!$J$3,Sheet6!$J$4,IF('January 2023'!C3015=Sheet6!$K$3,Sheet6!$K$4,IF('January 2023'!C3015=Sheet6!$L$3,Sheet6!$L$4))))))))</f>
        <v>0.14409654505182889</v>
      </c>
      <c r="AG3015" s="74">
        <f t="shared" si="710"/>
        <v>1</v>
      </c>
      <c r="AH3015" s="71">
        <v>0.81910000000000005</v>
      </c>
      <c r="AI3015" s="72">
        <f t="shared" si="711"/>
        <v>1</v>
      </c>
      <c r="AJ3015" s="73">
        <f t="shared" si="712"/>
        <v>1</v>
      </c>
      <c r="AK3015" s="73">
        <v>0.51307323962548435</v>
      </c>
      <c r="AL3015" s="95">
        <f t="shared" si="713"/>
        <v>1</v>
      </c>
      <c r="AM3015" s="107">
        <v>0</v>
      </c>
      <c r="AN3015" s="98">
        <f t="shared" si="714"/>
        <v>0</v>
      </c>
      <c r="AO3015" s="99" t="e">
        <f>SUMIF([1]Sheet1!$AB:$AB,E3015,[1]Sheet1!$AA:$AA)</f>
        <v>#VALUE!</v>
      </c>
      <c r="AP3015" s="100">
        <f t="shared" si="715"/>
        <v>1</v>
      </c>
      <c r="AQ3015" s="97">
        <f t="shared" si="716"/>
        <v>0</v>
      </c>
      <c r="AR3015" s="100">
        <f t="shared" si="717"/>
        <v>1.0004995276559068</v>
      </c>
      <c r="AS3015" s="101">
        <f t="shared" si="718"/>
        <v>-4.9952765590677295E-4</v>
      </c>
      <c r="AT3015" s="100">
        <v>0.14409654505182889</v>
      </c>
      <c r="AU3015" s="108">
        <f t="shared" si="719"/>
        <v>1</v>
      </c>
    </row>
    <row r="3016" spans="1:47" hidden="1">
      <c r="A3016" s="21">
        <v>44927</v>
      </c>
      <c r="B3016" s="23" t="s">
        <v>13</v>
      </c>
      <c r="C3016" s="23" t="s">
        <v>2644</v>
      </c>
      <c r="D3016" s="23" t="s">
        <v>2975</v>
      </c>
      <c r="E3016" s="23">
        <v>1002049894</v>
      </c>
      <c r="F3016" s="23" t="s">
        <v>15</v>
      </c>
      <c r="G3016" s="23">
        <v>1091868</v>
      </c>
      <c r="H3016" s="36" t="s">
        <v>784</v>
      </c>
      <c r="I3016" s="4" t="s">
        <v>3512</v>
      </c>
      <c r="J3016" s="4" t="s">
        <v>3512</v>
      </c>
      <c r="K3016" s="24">
        <v>14389</v>
      </c>
      <c r="L3016" s="24">
        <v>14389</v>
      </c>
      <c r="M3016" s="29">
        <v>1</v>
      </c>
      <c r="N3016" s="29">
        <v>1</v>
      </c>
      <c r="O3016" s="29">
        <v>0</v>
      </c>
      <c r="P3016" s="29">
        <v>14389</v>
      </c>
      <c r="Q3016" s="29">
        <v>0</v>
      </c>
      <c r="R3016" s="28">
        <v>1045498.9400000002</v>
      </c>
      <c r="S3016" s="28">
        <v>0</v>
      </c>
      <c r="T3016" s="28">
        <v>1125000</v>
      </c>
      <c r="U3016" s="28">
        <v>0</v>
      </c>
      <c r="V3016" s="29">
        <v>1</v>
      </c>
      <c r="W3016" s="29">
        <v>0</v>
      </c>
      <c r="X3016" s="32">
        <f t="shared" si="705"/>
        <v>1</v>
      </c>
      <c r="Y3016" s="33">
        <f t="shared" si="706"/>
        <v>14389</v>
      </c>
      <c r="Z3016" s="33">
        <f t="shared" si="707"/>
        <v>1045498.9400000002</v>
      </c>
      <c r="AA3016" s="33">
        <f t="shared" si="708"/>
        <v>1125000</v>
      </c>
      <c r="AB3016" s="5">
        <v>1</v>
      </c>
      <c r="AC3016" s="6">
        <v>3087489.79</v>
      </c>
      <c r="AD3016" s="32">
        <v>0</v>
      </c>
      <c r="AE3016" s="67">
        <f t="shared" si="709"/>
        <v>1</v>
      </c>
      <c r="AF3016" s="70">
        <f>IF(C3016=Sheet6!$E$3,Sheet6!$E$4,IF('January 2023'!C3016=Sheet6!$F$3,Sheet6!$F$4,IF('January 2023'!C3016=Sheet6!$G$3,Sheet6!$G$4,IF('January 2023'!C3016=Sheet6!$H$3,Sheet6!$H$4,IF('January 2023'!C3016=Sheet6!$I$3,Sheet6!$I$4,IF('January 2023'!C3016=Sheet6!$J$3,Sheet6!$J$4,IF('January 2023'!C3016=Sheet6!$K$3,Sheet6!$K$4,IF('January 2023'!C3016=Sheet6!$L$3,Sheet6!$L$4))))))))</f>
        <v>0.14409654505182889</v>
      </c>
      <c r="AG3016" s="74">
        <f t="shared" si="710"/>
        <v>1</v>
      </c>
      <c r="AH3016" s="71">
        <v>0.81910000000000005</v>
      </c>
      <c r="AI3016" s="72">
        <f t="shared" si="711"/>
        <v>1</v>
      </c>
      <c r="AJ3016" s="73">
        <f t="shared" si="712"/>
        <v>1</v>
      </c>
      <c r="AK3016" s="73">
        <v>0.51307323962548435</v>
      </c>
      <c r="AL3016" s="95">
        <f t="shared" si="713"/>
        <v>1</v>
      </c>
      <c r="AM3016" s="107">
        <v>0</v>
      </c>
      <c r="AN3016" s="98">
        <f t="shared" si="714"/>
        <v>0</v>
      </c>
      <c r="AO3016" s="99" t="e">
        <f>SUMIF([1]Sheet1!$AB:$AB,E3016,[1]Sheet1!$AA:$AA)</f>
        <v>#VALUE!</v>
      </c>
      <c r="AP3016" s="100">
        <f t="shared" si="715"/>
        <v>1</v>
      </c>
      <c r="AQ3016" s="97">
        <f t="shared" si="716"/>
        <v>0</v>
      </c>
      <c r="AR3016" s="100">
        <f t="shared" si="717"/>
        <v>1.0760412631312661</v>
      </c>
      <c r="AS3016" s="101">
        <f t="shared" si="718"/>
        <v>-7.6041263131266135E-2</v>
      </c>
      <c r="AT3016" s="100">
        <v>0.14409654505182889</v>
      </c>
      <c r="AU3016" s="108">
        <f t="shared" si="719"/>
        <v>1</v>
      </c>
    </row>
    <row r="3017" spans="1:47" hidden="1">
      <c r="A3017" s="21">
        <v>44927</v>
      </c>
      <c r="B3017" s="23" t="s">
        <v>13</v>
      </c>
      <c r="C3017" s="23" t="s">
        <v>2644</v>
      </c>
      <c r="D3017" s="23" t="s">
        <v>2969</v>
      </c>
      <c r="E3017" s="23">
        <v>1002050368</v>
      </c>
      <c r="F3017" s="23" t="s">
        <v>15</v>
      </c>
      <c r="G3017" s="23">
        <v>1091868</v>
      </c>
      <c r="H3017" s="36" t="s">
        <v>784</v>
      </c>
      <c r="I3017" s="4" t="s">
        <v>3512</v>
      </c>
      <c r="J3017" s="4" t="s">
        <v>3512</v>
      </c>
      <c r="K3017" s="24">
        <v>14317</v>
      </c>
      <c r="L3017" s="24">
        <v>14317</v>
      </c>
      <c r="M3017" s="29">
        <v>1</v>
      </c>
      <c r="N3017" s="29">
        <v>1</v>
      </c>
      <c r="O3017" s="29">
        <v>0</v>
      </c>
      <c r="P3017" s="29">
        <v>14317</v>
      </c>
      <c r="Q3017" s="29">
        <v>0</v>
      </c>
      <c r="R3017" s="28">
        <v>1040267.4500000001</v>
      </c>
      <c r="S3017" s="28">
        <v>0</v>
      </c>
      <c r="T3017" s="28">
        <v>1040267.45</v>
      </c>
      <c r="U3017" s="28">
        <v>0</v>
      </c>
      <c r="V3017" s="29">
        <v>1</v>
      </c>
      <c r="W3017" s="29">
        <v>0</v>
      </c>
      <c r="X3017" s="32">
        <f t="shared" si="705"/>
        <v>1</v>
      </c>
      <c r="Y3017" s="33">
        <f t="shared" si="706"/>
        <v>14317</v>
      </c>
      <c r="Z3017" s="33">
        <f t="shared" si="707"/>
        <v>1040267.4500000001</v>
      </c>
      <c r="AA3017" s="33">
        <f t="shared" si="708"/>
        <v>1040267.45</v>
      </c>
      <c r="AB3017" s="5">
        <v>1</v>
      </c>
      <c r="AC3017" s="6">
        <v>1166983.02</v>
      </c>
      <c r="AD3017" s="32">
        <v>0</v>
      </c>
      <c r="AE3017" s="67">
        <f t="shared" si="709"/>
        <v>1</v>
      </c>
      <c r="AF3017" s="70">
        <f>IF(C3017=Sheet6!$E$3,Sheet6!$E$4,IF('January 2023'!C3017=Sheet6!$F$3,Sheet6!$F$4,IF('January 2023'!C3017=Sheet6!$G$3,Sheet6!$G$4,IF('January 2023'!C3017=Sheet6!$H$3,Sheet6!$H$4,IF('January 2023'!C3017=Sheet6!$I$3,Sheet6!$I$4,IF('January 2023'!C3017=Sheet6!$J$3,Sheet6!$J$4,IF('January 2023'!C3017=Sheet6!$K$3,Sheet6!$K$4,IF('January 2023'!C3017=Sheet6!$L$3,Sheet6!$L$4))))))))</f>
        <v>0.14409654505182889</v>
      </c>
      <c r="AG3017" s="74">
        <f t="shared" si="710"/>
        <v>1</v>
      </c>
      <c r="AH3017" s="71">
        <v>0.81910000000000005</v>
      </c>
      <c r="AI3017" s="72">
        <f t="shared" si="711"/>
        <v>1</v>
      </c>
      <c r="AJ3017" s="73">
        <f t="shared" si="712"/>
        <v>1</v>
      </c>
      <c r="AK3017" s="73">
        <v>0.51307323962548435</v>
      </c>
      <c r="AL3017" s="95">
        <f t="shared" si="713"/>
        <v>1</v>
      </c>
      <c r="AM3017" s="107">
        <v>0</v>
      </c>
      <c r="AN3017" s="98">
        <f t="shared" si="714"/>
        <v>0</v>
      </c>
      <c r="AO3017" s="99" t="e">
        <f>SUMIF([1]Sheet1!$AB:$AB,E3017,[1]Sheet1!$AA:$AA)</f>
        <v>#VALUE!</v>
      </c>
      <c r="AP3017" s="100">
        <f t="shared" si="715"/>
        <v>1</v>
      </c>
      <c r="AQ3017" s="97">
        <f t="shared" si="716"/>
        <v>0</v>
      </c>
      <c r="AR3017" s="100">
        <f t="shared" si="717"/>
        <v>0.99999999999999989</v>
      </c>
      <c r="AS3017" s="101">
        <f t="shared" si="718"/>
        <v>0</v>
      </c>
      <c r="AT3017" s="100">
        <v>0.14409654505182889</v>
      </c>
      <c r="AU3017" s="108">
        <f t="shared" si="719"/>
        <v>1</v>
      </c>
    </row>
    <row r="3018" spans="1:47" hidden="1">
      <c r="A3018" s="21">
        <v>44927</v>
      </c>
      <c r="B3018" s="22" t="s">
        <v>13</v>
      </c>
      <c r="C3018" s="22" t="s">
        <v>2644</v>
      </c>
      <c r="D3018" s="22" t="s">
        <v>2946</v>
      </c>
      <c r="E3018" s="22">
        <v>1002049939</v>
      </c>
      <c r="F3018" s="23" t="s">
        <v>15</v>
      </c>
      <c r="G3018" s="22">
        <v>1079580</v>
      </c>
      <c r="H3018" s="36" t="s">
        <v>784</v>
      </c>
      <c r="I3018" s="4" t="s">
        <v>3512</v>
      </c>
      <c r="J3018" s="4" t="s">
        <v>3512</v>
      </c>
      <c r="K3018" s="24">
        <v>14139</v>
      </c>
      <c r="L3018" s="25">
        <v>14139</v>
      </c>
      <c r="M3018" s="26">
        <v>1</v>
      </c>
      <c r="N3018" s="26">
        <v>1</v>
      </c>
      <c r="O3018" s="26">
        <v>0</v>
      </c>
      <c r="P3018" s="26">
        <v>14139</v>
      </c>
      <c r="Q3018" s="26">
        <v>0</v>
      </c>
      <c r="R3018" s="27">
        <v>1027334.0400000002</v>
      </c>
      <c r="S3018" s="27">
        <v>0</v>
      </c>
      <c r="T3018" s="28">
        <v>1047800</v>
      </c>
      <c r="U3018" s="27">
        <v>0</v>
      </c>
      <c r="V3018" s="29">
        <v>1</v>
      </c>
      <c r="W3018" s="26">
        <v>0</v>
      </c>
      <c r="X3018" s="30">
        <f t="shared" si="705"/>
        <v>1</v>
      </c>
      <c r="Y3018" s="31">
        <f t="shared" si="706"/>
        <v>14139</v>
      </c>
      <c r="Z3018" s="31">
        <f t="shared" si="707"/>
        <v>1027334.0400000002</v>
      </c>
      <c r="AA3018" s="31">
        <f t="shared" si="708"/>
        <v>1047800</v>
      </c>
      <c r="AB3018" s="5">
        <v>1</v>
      </c>
      <c r="AC3018" s="6">
        <v>1078799.18</v>
      </c>
      <c r="AD3018" s="30">
        <v>0</v>
      </c>
      <c r="AE3018" s="67">
        <f t="shared" si="709"/>
        <v>1</v>
      </c>
      <c r="AF3018" s="70">
        <f>IF(C3018=Sheet6!$E$3,Sheet6!$E$4,IF('January 2023'!C3018=Sheet6!$F$3,Sheet6!$F$4,IF('January 2023'!C3018=Sheet6!$G$3,Sheet6!$G$4,IF('January 2023'!C3018=Sheet6!$H$3,Sheet6!$H$4,IF('January 2023'!C3018=Sheet6!$I$3,Sheet6!$I$4,IF('January 2023'!C3018=Sheet6!$J$3,Sheet6!$J$4,IF('January 2023'!C3018=Sheet6!$K$3,Sheet6!$K$4,IF('January 2023'!C3018=Sheet6!$L$3,Sheet6!$L$4))))))))</f>
        <v>0.14409654505182889</v>
      </c>
      <c r="AG3018" s="74">
        <f t="shared" si="710"/>
        <v>1</v>
      </c>
      <c r="AH3018" s="71">
        <v>0.81910000000000005</v>
      </c>
      <c r="AI3018" s="72">
        <f t="shared" si="711"/>
        <v>1</v>
      </c>
      <c r="AJ3018" s="73">
        <f t="shared" si="712"/>
        <v>1</v>
      </c>
      <c r="AK3018" s="73">
        <v>0.51307323962548435</v>
      </c>
      <c r="AL3018" s="95">
        <f t="shared" si="713"/>
        <v>1</v>
      </c>
      <c r="AM3018" s="107">
        <v>0</v>
      </c>
      <c r="AN3018" s="98">
        <f t="shared" si="714"/>
        <v>0</v>
      </c>
      <c r="AO3018" s="99" t="e">
        <f>SUMIF([1]Sheet1!$AB:$AB,E3018,[1]Sheet1!$AA:$AA)</f>
        <v>#VALUE!</v>
      </c>
      <c r="AP3018" s="100">
        <f t="shared" si="715"/>
        <v>1</v>
      </c>
      <c r="AQ3018" s="97">
        <f t="shared" si="716"/>
        <v>0</v>
      </c>
      <c r="AR3018" s="100">
        <f t="shared" si="717"/>
        <v>1.0199214269197192</v>
      </c>
      <c r="AS3018" s="101">
        <f t="shared" si="718"/>
        <v>-1.992142691971921E-2</v>
      </c>
      <c r="AT3018" s="100">
        <v>0.14409654505182889</v>
      </c>
      <c r="AU3018" s="108">
        <f t="shared" si="719"/>
        <v>1</v>
      </c>
    </row>
    <row r="3019" spans="1:47" hidden="1">
      <c r="A3019" s="21">
        <v>44927</v>
      </c>
      <c r="B3019" s="23" t="s">
        <v>13</v>
      </c>
      <c r="C3019" s="23" t="s">
        <v>2644</v>
      </c>
      <c r="D3019" s="23" t="s">
        <v>3008</v>
      </c>
      <c r="E3019" s="23">
        <v>1002296434</v>
      </c>
      <c r="F3019" s="23" t="s">
        <v>15</v>
      </c>
      <c r="G3019" s="23">
        <v>1070941</v>
      </c>
      <c r="H3019" s="36" t="s">
        <v>784</v>
      </c>
      <c r="I3019" s="4" t="s">
        <v>3512</v>
      </c>
      <c r="J3019" s="4" t="s">
        <v>3512</v>
      </c>
      <c r="K3019" s="24">
        <v>14121</v>
      </c>
      <c r="L3019" s="24">
        <v>14121</v>
      </c>
      <c r="M3019" s="29">
        <v>1</v>
      </c>
      <c r="N3019" s="29">
        <v>1</v>
      </c>
      <c r="O3019" s="29">
        <v>0</v>
      </c>
      <c r="P3019" s="29">
        <v>14121</v>
      </c>
      <c r="Q3019" s="29">
        <v>0</v>
      </c>
      <c r="R3019" s="28">
        <v>1026026.1699999999</v>
      </c>
      <c r="S3019" s="28">
        <v>0</v>
      </c>
      <c r="T3019" s="28">
        <v>333205.06</v>
      </c>
      <c r="U3019" s="28">
        <v>0</v>
      </c>
      <c r="V3019" s="29">
        <v>1</v>
      </c>
      <c r="W3019" s="29">
        <v>0</v>
      </c>
      <c r="X3019" s="32">
        <f t="shared" si="705"/>
        <v>1</v>
      </c>
      <c r="Y3019" s="33">
        <f t="shared" si="706"/>
        <v>14121</v>
      </c>
      <c r="Z3019" s="33">
        <f t="shared" si="707"/>
        <v>1026026.1699999999</v>
      </c>
      <c r="AA3019" s="33">
        <f t="shared" si="708"/>
        <v>333205.06</v>
      </c>
      <c r="AB3019" s="5">
        <v>1</v>
      </c>
      <c r="AC3019" s="6">
        <v>969139.16</v>
      </c>
      <c r="AD3019" s="32">
        <v>0</v>
      </c>
      <c r="AE3019" s="67">
        <f t="shared" si="709"/>
        <v>1</v>
      </c>
      <c r="AF3019" s="70">
        <f>IF(C3019=Sheet6!$E$3,Sheet6!$E$4,IF('January 2023'!C3019=Sheet6!$F$3,Sheet6!$F$4,IF('January 2023'!C3019=Sheet6!$G$3,Sheet6!$G$4,IF('January 2023'!C3019=Sheet6!$H$3,Sheet6!$H$4,IF('January 2023'!C3019=Sheet6!$I$3,Sheet6!$I$4,IF('January 2023'!C3019=Sheet6!$J$3,Sheet6!$J$4,IF('January 2023'!C3019=Sheet6!$K$3,Sheet6!$K$4,IF('January 2023'!C3019=Sheet6!$L$3,Sheet6!$L$4))))))))</f>
        <v>0.14409654505182889</v>
      </c>
      <c r="AG3019" s="74">
        <f t="shared" si="710"/>
        <v>1</v>
      </c>
      <c r="AH3019" s="71">
        <v>0.81910000000000005</v>
      </c>
      <c r="AI3019" s="72">
        <f t="shared" si="711"/>
        <v>1</v>
      </c>
      <c r="AJ3019" s="73">
        <f t="shared" si="712"/>
        <v>1</v>
      </c>
      <c r="AK3019" s="73">
        <v>0.51307323962548435</v>
      </c>
      <c r="AL3019" s="95">
        <f t="shared" si="713"/>
        <v>1</v>
      </c>
      <c r="AM3019" s="107">
        <v>0</v>
      </c>
      <c r="AN3019" s="98">
        <f t="shared" si="714"/>
        <v>0</v>
      </c>
      <c r="AO3019" s="99" t="e">
        <f>SUMIF([1]Sheet1!$AB:$AB,E3019,[1]Sheet1!$AA:$AA)</f>
        <v>#VALUE!</v>
      </c>
      <c r="AP3019" s="100">
        <f t="shared" si="715"/>
        <v>1</v>
      </c>
      <c r="AQ3019" s="97">
        <f t="shared" si="716"/>
        <v>0</v>
      </c>
      <c r="AR3019" s="100">
        <f t="shared" si="717"/>
        <v>0.32475298363978378</v>
      </c>
      <c r="AS3019" s="101">
        <f t="shared" si="718"/>
        <v>0.67524701636021622</v>
      </c>
      <c r="AT3019" s="100">
        <v>0.14409654505182889</v>
      </c>
      <c r="AU3019" s="108">
        <f t="shared" si="719"/>
        <v>0</v>
      </c>
    </row>
    <row r="3020" spans="1:47" hidden="1">
      <c r="A3020" s="21">
        <v>44927</v>
      </c>
      <c r="B3020" s="22" t="s">
        <v>13</v>
      </c>
      <c r="C3020" s="22" t="s">
        <v>2644</v>
      </c>
      <c r="D3020" s="22" t="s">
        <v>3018</v>
      </c>
      <c r="E3020" s="22">
        <v>1002049834</v>
      </c>
      <c r="F3020" s="23" t="s">
        <v>15</v>
      </c>
      <c r="G3020" s="22">
        <v>1070562</v>
      </c>
      <c r="H3020" s="36" t="s">
        <v>784</v>
      </c>
      <c r="I3020" s="4" t="s">
        <v>3512</v>
      </c>
      <c r="J3020" s="4" t="s">
        <v>3512</v>
      </c>
      <c r="K3020" s="24">
        <v>14085</v>
      </c>
      <c r="L3020" s="25">
        <v>14085</v>
      </c>
      <c r="M3020" s="26">
        <v>1</v>
      </c>
      <c r="N3020" s="26">
        <v>1</v>
      </c>
      <c r="O3020" s="26">
        <v>0</v>
      </c>
      <c r="P3020" s="26">
        <v>14085</v>
      </c>
      <c r="Q3020" s="26">
        <v>0</v>
      </c>
      <c r="R3020" s="27">
        <v>1023410.42</v>
      </c>
      <c r="S3020" s="27">
        <v>0</v>
      </c>
      <c r="T3020" s="28">
        <v>1023410.42</v>
      </c>
      <c r="U3020" s="27">
        <v>0</v>
      </c>
      <c r="V3020" s="29">
        <v>1</v>
      </c>
      <c r="W3020" s="26">
        <v>0</v>
      </c>
      <c r="X3020" s="30">
        <f t="shared" si="705"/>
        <v>1</v>
      </c>
      <c r="Y3020" s="31">
        <f t="shared" si="706"/>
        <v>14085</v>
      </c>
      <c r="Z3020" s="31">
        <f t="shared" si="707"/>
        <v>1023410.42</v>
      </c>
      <c r="AA3020" s="31">
        <f t="shared" si="708"/>
        <v>1023410.42</v>
      </c>
      <c r="AB3020" s="5">
        <v>1</v>
      </c>
      <c r="AC3020" s="6">
        <v>963535.4</v>
      </c>
      <c r="AD3020" s="30">
        <v>0</v>
      </c>
      <c r="AE3020" s="67">
        <f t="shared" si="709"/>
        <v>1</v>
      </c>
      <c r="AF3020" s="70">
        <f>IF(C3020=Sheet6!$E$3,Sheet6!$E$4,IF('January 2023'!C3020=Sheet6!$F$3,Sheet6!$F$4,IF('January 2023'!C3020=Sheet6!$G$3,Sheet6!$G$4,IF('January 2023'!C3020=Sheet6!$H$3,Sheet6!$H$4,IF('January 2023'!C3020=Sheet6!$I$3,Sheet6!$I$4,IF('January 2023'!C3020=Sheet6!$J$3,Sheet6!$J$4,IF('January 2023'!C3020=Sheet6!$K$3,Sheet6!$K$4,IF('January 2023'!C3020=Sheet6!$L$3,Sheet6!$L$4))))))))</f>
        <v>0.14409654505182889</v>
      </c>
      <c r="AG3020" s="74">
        <f t="shared" si="710"/>
        <v>1</v>
      </c>
      <c r="AH3020" s="71">
        <v>0.81910000000000005</v>
      </c>
      <c r="AI3020" s="72">
        <f t="shared" si="711"/>
        <v>1</v>
      </c>
      <c r="AJ3020" s="73">
        <f t="shared" si="712"/>
        <v>1</v>
      </c>
      <c r="AK3020" s="73">
        <v>0.51307323962548435</v>
      </c>
      <c r="AL3020" s="95">
        <f t="shared" si="713"/>
        <v>1</v>
      </c>
      <c r="AM3020" s="107">
        <v>0</v>
      </c>
      <c r="AN3020" s="98">
        <f t="shared" si="714"/>
        <v>0</v>
      </c>
      <c r="AO3020" s="99" t="e">
        <f>SUMIF([1]Sheet1!$AB:$AB,E3020,[1]Sheet1!$AA:$AA)</f>
        <v>#VALUE!</v>
      </c>
      <c r="AP3020" s="100">
        <f t="shared" si="715"/>
        <v>1</v>
      </c>
      <c r="AQ3020" s="97">
        <f t="shared" si="716"/>
        <v>0</v>
      </c>
      <c r="AR3020" s="100">
        <f t="shared" si="717"/>
        <v>1</v>
      </c>
      <c r="AS3020" s="101">
        <f t="shared" si="718"/>
        <v>0</v>
      </c>
      <c r="AT3020" s="100">
        <v>0.14409654505182889</v>
      </c>
      <c r="AU3020" s="108">
        <f t="shared" si="719"/>
        <v>1</v>
      </c>
    </row>
    <row r="3021" spans="1:47" hidden="1">
      <c r="A3021" s="21">
        <v>44927</v>
      </c>
      <c r="B3021" s="23" t="s">
        <v>13</v>
      </c>
      <c r="C3021" s="23" t="s">
        <v>2644</v>
      </c>
      <c r="D3021" s="23" t="s">
        <v>2988</v>
      </c>
      <c r="E3021" s="23">
        <v>1003949632</v>
      </c>
      <c r="F3021" s="23" t="s">
        <v>15</v>
      </c>
      <c r="G3021" s="23">
        <v>1091864</v>
      </c>
      <c r="H3021" s="36" t="s">
        <v>784</v>
      </c>
      <c r="I3021" s="4" t="s">
        <v>3512</v>
      </c>
      <c r="J3021" s="4" t="s">
        <v>3512</v>
      </c>
      <c r="K3021" s="24">
        <v>13920</v>
      </c>
      <c r="L3021" s="24">
        <v>13920</v>
      </c>
      <c r="M3021" s="29">
        <v>1</v>
      </c>
      <c r="N3021" s="29">
        <v>1</v>
      </c>
      <c r="O3021" s="29">
        <v>0</v>
      </c>
      <c r="P3021" s="29">
        <v>13920</v>
      </c>
      <c r="Q3021" s="29">
        <v>0</v>
      </c>
      <c r="R3021" s="28">
        <v>1011421.5900000001</v>
      </c>
      <c r="S3021" s="28">
        <v>0</v>
      </c>
      <c r="T3021" s="28">
        <v>1011421.59</v>
      </c>
      <c r="U3021" s="28">
        <v>0</v>
      </c>
      <c r="V3021" s="29">
        <v>1</v>
      </c>
      <c r="W3021" s="29">
        <v>0</v>
      </c>
      <c r="X3021" s="32">
        <f t="shared" si="705"/>
        <v>1</v>
      </c>
      <c r="Y3021" s="33">
        <f t="shared" si="706"/>
        <v>13920</v>
      </c>
      <c r="Z3021" s="33">
        <f t="shared" si="707"/>
        <v>1011421.5900000001</v>
      </c>
      <c r="AA3021" s="33">
        <f t="shared" si="708"/>
        <v>1011421.59</v>
      </c>
      <c r="AB3021" s="5">
        <v>1</v>
      </c>
      <c r="AC3021" s="6">
        <v>1193600.8799999999</v>
      </c>
      <c r="AD3021" s="32">
        <v>0</v>
      </c>
      <c r="AE3021" s="67">
        <f t="shared" si="709"/>
        <v>1</v>
      </c>
      <c r="AF3021" s="70">
        <f>IF(C3021=Sheet6!$E$3,Sheet6!$E$4,IF('January 2023'!C3021=Sheet6!$F$3,Sheet6!$F$4,IF('January 2023'!C3021=Sheet6!$G$3,Sheet6!$G$4,IF('January 2023'!C3021=Sheet6!$H$3,Sheet6!$H$4,IF('January 2023'!C3021=Sheet6!$I$3,Sheet6!$I$4,IF('January 2023'!C3021=Sheet6!$J$3,Sheet6!$J$4,IF('January 2023'!C3021=Sheet6!$K$3,Sheet6!$K$4,IF('January 2023'!C3021=Sheet6!$L$3,Sheet6!$L$4))))))))</f>
        <v>0.14409654505182889</v>
      </c>
      <c r="AG3021" s="74">
        <f t="shared" si="710"/>
        <v>1</v>
      </c>
      <c r="AH3021" s="71">
        <v>0.81910000000000005</v>
      </c>
      <c r="AI3021" s="72">
        <f t="shared" si="711"/>
        <v>1</v>
      </c>
      <c r="AJ3021" s="73">
        <f t="shared" si="712"/>
        <v>1</v>
      </c>
      <c r="AK3021" s="73">
        <v>0.51307323962548435</v>
      </c>
      <c r="AL3021" s="95">
        <f t="shared" si="713"/>
        <v>1</v>
      </c>
      <c r="AM3021" s="107">
        <v>0</v>
      </c>
      <c r="AN3021" s="98">
        <f t="shared" si="714"/>
        <v>0</v>
      </c>
      <c r="AO3021" s="99" t="e">
        <f>SUMIF([1]Sheet1!$AB:$AB,E3021,[1]Sheet1!$AA:$AA)</f>
        <v>#VALUE!</v>
      </c>
      <c r="AP3021" s="100">
        <f t="shared" si="715"/>
        <v>1</v>
      </c>
      <c r="AQ3021" s="97">
        <f t="shared" si="716"/>
        <v>0</v>
      </c>
      <c r="AR3021" s="100">
        <f t="shared" si="717"/>
        <v>0.99999999999999989</v>
      </c>
      <c r="AS3021" s="101">
        <f t="shared" si="718"/>
        <v>0</v>
      </c>
      <c r="AT3021" s="100">
        <v>0.14409654505182889</v>
      </c>
      <c r="AU3021" s="108">
        <f t="shared" si="719"/>
        <v>1</v>
      </c>
    </row>
    <row r="3022" spans="1:47" hidden="1">
      <c r="A3022" s="21">
        <v>44927</v>
      </c>
      <c r="B3022" s="22" t="s">
        <v>13</v>
      </c>
      <c r="C3022" s="22" t="s">
        <v>2644</v>
      </c>
      <c r="D3022" s="22" t="s">
        <v>2913</v>
      </c>
      <c r="E3022" s="22">
        <v>1002049705</v>
      </c>
      <c r="F3022" s="23" t="s">
        <v>15</v>
      </c>
      <c r="G3022" s="22">
        <v>1091868</v>
      </c>
      <c r="H3022" s="36" t="s">
        <v>784</v>
      </c>
      <c r="I3022" s="4" t="s">
        <v>3512</v>
      </c>
      <c r="J3022" s="4" t="s">
        <v>3512</v>
      </c>
      <c r="K3022" s="24">
        <v>13869</v>
      </c>
      <c r="L3022" s="25">
        <v>13869</v>
      </c>
      <c r="M3022" s="26">
        <v>1</v>
      </c>
      <c r="N3022" s="26">
        <v>1</v>
      </c>
      <c r="O3022" s="26">
        <v>0</v>
      </c>
      <c r="P3022" s="26">
        <v>13869</v>
      </c>
      <c r="Q3022" s="26">
        <v>0</v>
      </c>
      <c r="R3022" s="27">
        <v>1007715.95</v>
      </c>
      <c r="S3022" s="27">
        <v>0</v>
      </c>
      <c r="T3022" s="28">
        <v>1169500</v>
      </c>
      <c r="U3022" s="27">
        <v>0</v>
      </c>
      <c r="V3022" s="29">
        <v>1</v>
      </c>
      <c r="W3022" s="26">
        <v>0</v>
      </c>
      <c r="X3022" s="30">
        <f t="shared" si="705"/>
        <v>1</v>
      </c>
      <c r="Y3022" s="31">
        <f t="shared" si="706"/>
        <v>13869</v>
      </c>
      <c r="Z3022" s="31">
        <f t="shared" si="707"/>
        <v>1007715.95</v>
      </c>
      <c r="AA3022" s="31">
        <f t="shared" si="708"/>
        <v>1169500</v>
      </c>
      <c r="AB3022" s="5">
        <v>1</v>
      </c>
      <c r="AC3022" s="6">
        <v>2764052.37</v>
      </c>
      <c r="AD3022" s="30">
        <v>0</v>
      </c>
      <c r="AE3022" s="67">
        <f t="shared" si="709"/>
        <v>1</v>
      </c>
      <c r="AF3022" s="70">
        <f>IF(C3022=Sheet6!$E$3,Sheet6!$E$4,IF('January 2023'!C3022=Sheet6!$F$3,Sheet6!$F$4,IF('January 2023'!C3022=Sheet6!$G$3,Sheet6!$G$4,IF('January 2023'!C3022=Sheet6!$H$3,Sheet6!$H$4,IF('January 2023'!C3022=Sheet6!$I$3,Sheet6!$I$4,IF('January 2023'!C3022=Sheet6!$J$3,Sheet6!$J$4,IF('January 2023'!C3022=Sheet6!$K$3,Sheet6!$K$4,IF('January 2023'!C3022=Sheet6!$L$3,Sheet6!$L$4))))))))</f>
        <v>0.14409654505182889</v>
      </c>
      <c r="AG3022" s="74">
        <f t="shared" si="710"/>
        <v>1</v>
      </c>
      <c r="AH3022" s="71">
        <v>0.81910000000000005</v>
      </c>
      <c r="AI3022" s="72">
        <f t="shared" si="711"/>
        <v>1</v>
      </c>
      <c r="AJ3022" s="73">
        <f t="shared" si="712"/>
        <v>1</v>
      </c>
      <c r="AK3022" s="73">
        <v>0.51307323962548435</v>
      </c>
      <c r="AL3022" s="95">
        <f t="shared" si="713"/>
        <v>1</v>
      </c>
      <c r="AM3022" s="107">
        <v>0</v>
      </c>
      <c r="AN3022" s="98">
        <f t="shared" si="714"/>
        <v>0</v>
      </c>
      <c r="AO3022" s="99" t="e">
        <f>SUMIF([1]Sheet1!$AB:$AB,E3022,[1]Sheet1!$AA:$AA)</f>
        <v>#VALUE!</v>
      </c>
      <c r="AP3022" s="100">
        <f t="shared" si="715"/>
        <v>1</v>
      </c>
      <c r="AQ3022" s="97">
        <f t="shared" si="716"/>
        <v>0</v>
      </c>
      <c r="AR3022" s="100">
        <f t="shared" si="717"/>
        <v>1.1605452905652631</v>
      </c>
      <c r="AS3022" s="101">
        <f t="shared" si="718"/>
        <v>-0.16054529056526312</v>
      </c>
      <c r="AT3022" s="100">
        <v>0.14409654505182889</v>
      </c>
      <c r="AU3022" s="108">
        <f t="shared" si="719"/>
        <v>1</v>
      </c>
    </row>
    <row r="3023" spans="1:47" hidden="1">
      <c r="A3023" s="21">
        <v>44927</v>
      </c>
      <c r="B3023" s="22" t="s">
        <v>13</v>
      </c>
      <c r="C3023" s="22" t="s">
        <v>2644</v>
      </c>
      <c r="D3023" s="22" t="s">
        <v>3000</v>
      </c>
      <c r="E3023" s="22">
        <v>1002049816</v>
      </c>
      <c r="F3023" s="23" t="s">
        <v>15</v>
      </c>
      <c r="G3023" s="22">
        <v>1070937</v>
      </c>
      <c r="H3023" s="36" t="s">
        <v>784</v>
      </c>
      <c r="I3023" s="4" t="s">
        <v>3512</v>
      </c>
      <c r="J3023" s="4" t="s">
        <v>3512</v>
      </c>
      <c r="K3023" s="24">
        <v>13537</v>
      </c>
      <c r="L3023" s="25">
        <v>13537</v>
      </c>
      <c r="M3023" s="26">
        <v>1</v>
      </c>
      <c r="N3023" s="26">
        <v>1</v>
      </c>
      <c r="O3023" s="26">
        <v>0</v>
      </c>
      <c r="P3023" s="26">
        <v>13537</v>
      </c>
      <c r="Q3023" s="26">
        <v>0</v>
      </c>
      <c r="R3023" s="27">
        <v>983592.95999999996</v>
      </c>
      <c r="S3023" s="27">
        <v>0</v>
      </c>
      <c r="T3023" s="28">
        <v>700000</v>
      </c>
      <c r="U3023" s="27">
        <v>0</v>
      </c>
      <c r="V3023" s="29">
        <v>1</v>
      </c>
      <c r="W3023" s="26">
        <v>0</v>
      </c>
      <c r="X3023" s="30">
        <f t="shared" si="705"/>
        <v>1</v>
      </c>
      <c r="Y3023" s="31">
        <f t="shared" si="706"/>
        <v>13537</v>
      </c>
      <c r="Z3023" s="31">
        <f t="shared" si="707"/>
        <v>983592.95999999996</v>
      </c>
      <c r="AA3023" s="31">
        <f t="shared" si="708"/>
        <v>700000</v>
      </c>
      <c r="AB3023" s="5">
        <v>1</v>
      </c>
      <c r="AC3023" s="6">
        <v>1966394.4</v>
      </c>
      <c r="AD3023" s="30">
        <v>0</v>
      </c>
      <c r="AE3023" s="67">
        <f t="shared" si="709"/>
        <v>1</v>
      </c>
      <c r="AF3023" s="70">
        <f>IF(C3023=Sheet6!$E$3,Sheet6!$E$4,IF('January 2023'!C3023=Sheet6!$F$3,Sheet6!$F$4,IF('January 2023'!C3023=Sheet6!$G$3,Sheet6!$G$4,IF('January 2023'!C3023=Sheet6!$H$3,Sheet6!$H$4,IF('January 2023'!C3023=Sheet6!$I$3,Sheet6!$I$4,IF('January 2023'!C3023=Sheet6!$J$3,Sheet6!$J$4,IF('January 2023'!C3023=Sheet6!$K$3,Sheet6!$K$4,IF('January 2023'!C3023=Sheet6!$L$3,Sheet6!$L$4))))))))</f>
        <v>0.14409654505182889</v>
      </c>
      <c r="AG3023" s="74">
        <f t="shared" si="710"/>
        <v>1</v>
      </c>
      <c r="AH3023" s="71">
        <v>0.81910000000000005</v>
      </c>
      <c r="AI3023" s="72">
        <f t="shared" si="711"/>
        <v>1</v>
      </c>
      <c r="AJ3023" s="73">
        <f t="shared" si="712"/>
        <v>1</v>
      </c>
      <c r="AK3023" s="73">
        <v>0.51307323962548435</v>
      </c>
      <c r="AL3023" s="95">
        <f t="shared" si="713"/>
        <v>1</v>
      </c>
      <c r="AM3023" s="107">
        <v>0</v>
      </c>
      <c r="AN3023" s="98">
        <f t="shared" si="714"/>
        <v>0</v>
      </c>
      <c r="AO3023" s="99" t="e">
        <f>SUMIF([1]Sheet1!$AB:$AB,E3023,[1]Sheet1!$AA:$AA)</f>
        <v>#VALUE!</v>
      </c>
      <c r="AP3023" s="100">
        <f t="shared" si="715"/>
        <v>1</v>
      </c>
      <c r="AQ3023" s="97">
        <f t="shared" si="716"/>
        <v>0</v>
      </c>
      <c r="AR3023" s="100">
        <f t="shared" si="717"/>
        <v>0.7116765048826702</v>
      </c>
      <c r="AS3023" s="101">
        <f t="shared" si="718"/>
        <v>0.2883234951173298</v>
      </c>
      <c r="AT3023" s="100">
        <v>0.14409654505182889</v>
      </c>
      <c r="AU3023" s="108">
        <f t="shared" si="719"/>
        <v>0</v>
      </c>
    </row>
    <row r="3024" spans="1:47" hidden="1">
      <c r="A3024" s="21">
        <v>44927</v>
      </c>
      <c r="B3024" s="22" t="s">
        <v>13</v>
      </c>
      <c r="C3024" s="22" t="s">
        <v>2644</v>
      </c>
      <c r="D3024" s="22" t="s">
        <v>2931</v>
      </c>
      <c r="E3024" s="22">
        <v>1002049820</v>
      </c>
      <c r="F3024" s="23" t="s">
        <v>15</v>
      </c>
      <c r="G3024" s="22">
        <v>1079580</v>
      </c>
      <c r="H3024" s="36" t="s">
        <v>784</v>
      </c>
      <c r="I3024" s="4" t="s">
        <v>3512</v>
      </c>
      <c r="J3024" s="4" t="s">
        <v>3512</v>
      </c>
      <c r="K3024" s="24">
        <v>13532</v>
      </c>
      <c r="L3024" s="25">
        <v>13532</v>
      </c>
      <c r="M3024" s="26">
        <v>1</v>
      </c>
      <c r="N3024" s="26">
        <v>1</v>
      </c>
      <c r="O3024" s="26">
        <v>0</v>
      </c>
      <c r="P3024" s="26">
        <v>13532</v>
      </c>
      <c r="Q3024" s="26">
        <v>0</v>
      </c>
      <c r="R3024" s="27">
        <v>983229.66</v>
      </c>
      <c r="S3024" s="27">
        <v>0</v>
      </c>
      <c r="T3024" s="28">
        <v>1711173.71</v>
      </c>
      <c r="U3024" s="27">
        <v>0</v>
      </c>
      <c r="V3024" s="29">
        <v>1</v>
      </c>
      <c r="W3024" s="26">
        <v>0</v>
      </c>
      <c r="X3024" s="30">
        <f t="shared" si="705"/>
        <v>1</v>
      </c>
      <c r="Y3024" s="31">
        <f t="shared" si="706"/>
        <v>13532</v>
      </c>
      <c r="Z3024" s="31">
        <f t="shared" si="707"/>
        <v>983229.66</v>
      </c>
      <c r="AA3024" s="31">
        <f t="shared" si="708"/>
        <v>1711173.71</v>
      </c>
      <c r="AB3024" s="5">
        <v>1</v>
      </c>
      <c r="AC3024" s="6">
        <v>502236.93</v>
      </c>
      <c r="AD3024" s="30">
        <v>0</v>
      </c>
      <c r="AE3024" s="67">
        <f t="shared" si="709"/>
        <v>1</v>
      </c>
      <c r="AF3024" s="70">
        <f>IF(C3024=Sheet6!$E$3,Sheet6!$E$4,IF('January 2023'!C3024=Sheet6!$F$3,Sheet6!$F$4,IF('January 2023'!C3024=Sheet6!$G$3,Sheet6!$G$4,IF('January 2023'!C3024=Sheet6!$H$3,Sheet6!$H$4,IF('January 2023'!C3024=Sheet6!$I$3,Sheet6!$I$4,IF('January 2023'!C3024=Sheet6!$J$3,Sheet6!$J$4,IF('January 2023'!C3024=Sheet6!$K$3,Sheet6!$K$4,IF('January 2023'!C3024=Sheet6!$L$3,Sheet6!$L$4))))))))</f>
        <v>0.14409654505182889</v>
      </c>
      <c r="AG3024" s="74">
        <f t="shared" si="710"/>
        <v>1</v>
      </c>
      <c r="AH3024" s="71">
        <v>0.81910000000000005</v>
      </c>
      <c r="AI3024" s="72">
        <f t="shared" si="711"/>
        <v>1</v>
      </c>
      <c r="AJ3024" s="73">
        <f t="shared" si="712"/>
        <v>1</v>
      </c>
      <c r="AK3024" s="73">
        <v>0.51307323962548435</v>
      </c>
      <c r="AL3024" s="95">
        <f t="shared" si="713"/>
        <v>1</v>
      </c>
      <c r="AM3024" s="107">
        <v>0</v>
      </c>
      <c r="AN3024" s="98">
        <f t="shared" si="714"/>
        <v>0</v>
      </c>
      <c r="AO3024" s="99" t="e">
        <f>SUMIF([1]Sheet1!$AB:$AB,E3024,[1]Sheet1!$AA:$AA)</f>
        <v>#VALUE!</v>
      </c>
      <c r="AP3024" s="100">
        <f t="shared" si="715"/>
        <v>1</v>
      </c>
      <c r="AQ3024" s="97">
        <f t="shared" si="716"/>
        <v>0</v>
      </c>
      <c r="AR3024" s="100">
        <f t="shared" si="717"/>
        <v>1.7403601412919134</v>
      </c>
      <c r="AS3024" s="101">
        <f t="shared" si="718"/>
        <v>-0.74036014129191341</v>
      </c>
      <c r="AT3024" s="100">
        <v>0.14409654505182889</v>
      </c>
      <c r="AU3024" s="108">
        <f t="shared" si="719"/>
        <v>1</v>
      </c>
    </row>
    <row r="3025" spans="1:47" hidden="1">
      <c r="A3025" s="21">
        <v>44927</v>
      </c>
      <c r="B3025" s="22" t="s">
        <v>13</v>
      </c>
      <c r="C3025" s="22" t="s">
        <v>2644</v>
      </c>
      <c r="D3025" s="22" t="s">
        <v>3024</v>
      </c>
      <c r="E3025" s="22">
        <v>1002917620</v>
      </c>
      <c r="F3025" s="23" t="s">
        <v>15</v>
      </c>
      <c r="G3025" s="22">
        <v>1070937</v>
      </c>
      <c r="H3025" s="36" t="s">
        <v>784</v>
      </c>
      <c r="I3025" s="4" t="s">
        <v>3512</v>
      </c>
      <c r="J3025" s="4" t="s">
        <v>3512</v>
      </c>
      <c r="K3025" s="24">
        <v>13437</v>
      </c>
      <c r="L3025" s="25">
        <v>13437</v>
      </c>
      <c r="M3025" s="26">
        <v>1</v>
      </c>
      <c r="N3025" s="26">
        <v>1</v>
      </c>
      <c r="O3025" s="26">
        <v>0</v>
      </c>
      <c r="P3025" s="26">
        <v>13437</v>
      </c>
      <c r="Q3025" s="26">
        <v>0</v>
      </c>
      <c r="R3025" s="27">
        <v>976327</v>
      </c>
      <c r="S3025" s="27">
        <v>0</v>
      </c>
      <c r="T3025" s="28">
        <v>976427</v>
      </c>
      <c r="U3025" s="27">
        <v>0</v>
      </c>
      <c r="V3025" s="29">
        <v>1</v>
      </c>
      <c r="W3025" s="26">
        <v>0</v>
      </c>
      <c r="X3025" s="30">
        <f t="shared" si="705"/>
        <v>1</v>
      </c>
      <c r="Y3025" s="31">
        <f t="shared" si="706"/>
        <v>13437</v>
      </c>
      <c r="Z3025" s="31">
        <f t="shared" si="707"/>
        <v>976327</v>
      </c>
      <c r="AA3025" s="31">
        <f t="shared" si="708"/>
        <v>976427</v>
      </c>
      <c r="AB3025" s="5">
        <v>1</v>
      </c>
      <c r="AC3025" s="6">
        <v>783047.43</v>
      </c>
      <c r="AD3025" s="30">
        <v>0</v>
      </c>
      <c r="AE3025" s="67">
        <f t="shared" si="709"/>
        <v>1</v>
      </c>
      <c r="AF3025" s="70">
        <f>IF(C3025=Sheet6!$E$3,Sheet6!$E$4,IF('January 2023'!C3025=Sheet6!$F$3,Sheet6!$F$4,IF('January 2023'!C3025=Sheet6!$G$3,Sheet6!$G$4,IF('January 2023'!C3025=Sheet6!$H$3,Sheet6!$H$4,IF('January 2023'!C3025=Sheet6!$I$3,Sheet6!$I$4,IF('January 2023'!C3025=Sheet6!$J$3,Sheet6!$J$4,IF('January 2023'!C3025=Sheet6!$K$3,Sheet6!$K$4,IF('January 2023'!C3025=Sheet6!$L$3,Sheet6!$L$4))))))))</f>
        <v>0.14409654505182889</v>
      </c>
      <c r="AG3025" s="74">
        <f t="shared" si="710"/>
        <v>1</v>
      </c>
      <c r="AH3025" s="71">
        <v>0.81910000000000005</v>
      </c>
      <c r="AI3025" s="72">
        <f t="shared" si="711"/>
        <v>1</v>
      </c>
      <c r="AJ3025" s="73">
        <f t="shared" si="712"/>
        <v>1</v>
      </c>
      <c r="AK3025" s="73">
        <v>0.51307323962548435</v>
      </c>
      <c r="AL3025" s="95">
        <f t="shared" si="713"/>
        <v>1</v>
      </c>
      <c r="AM3025" s="107">
        <v>0</v>
      </c>
      <c r="AN3025" s="98">
        <f t="shared" si="714"/>
        <v>0</v>
      </c>
      <c r="AO3025" s="99" t="e">
        <f>SUMIF([1]Sheet1!$AB:$AB,E3025,[1]Sheet1!$AA:$AA)</f>
        <v>#VALUE!</v>
      </c>
      <c r="AP3025" s="100">
        <f t="shared" si="715"/>
        <v>1</v>
      </c>
      <c r="AQ3025" s="97">
        <f t="shared" si="716"/>
        <v>0</v>
      </c>
      <c r="AR3025" s="100">
        <f t="shared" si="717"/>
        <v>1.0001024246999213</v>
      </c>
      <c r="AS3025" s="101">
        <f t="shared" si="718"/>
        <v>-1.0242469992127745E-4</v>
      </c>
      <c r="AT3025" s="100">
        <v>0.14409654505182889</v>
      </c>
      <c r="AU3025" s="108">
        <f t="shared" si="719"/>
        <v>1</v>
      </c>
    </row>
    <row r="3026" spans="1:47" hidden="1">
      <c r="A3026" s="21">
        <v>44927</v>
      </c>
      <c r="B3026" s="23" t="s">
        <v>13</v>
      </c>
      <c r="C3026" s="23" t="s">
        <v>2644</v>
      </c>
      <c r="D3026" s="23" t="s">
        <v>2979</v>
      </c>
      <c r="E3026" s="23">
        <v>1002049956</v>
      </c>
      <c r="F3026" s="23" t="s">
        <v>15</v>
      </c>
      <c r="G3026" s="23">
        <v>1079580</v>
      </c>
      <c r="H3026" s="36" t="s">
        <v>784</v>
      </c>
      <c r="I3026" s="4" t="s">
        <v>3512</v>
      </c>
      <c r="J3026" s="4" t="s">
        <v>3512</v>
      </c>
      <c r="K3026" s="24">
        <v>13399</v>
      </c>
      <c r="L3026" s="24">
        <v>13399</v>
      </c>
      <c r="M3026" s="29">
        <v>1</v>
      </c>
      <c r="N3026" s="29">
        <v>1</v>
      </c>
      <c r="O3026" s="29">
        <v>0</v>
      </c>
      <c r="P3026" s="29">
        <v>13399</v>
      </c>
      <c r="Q3026" s="29">
        <v>0</v>
      </c>
      <c r="R3026" s="28">
        <v>970476.07</v>
      </c>
      <c r="S3026" s="28">
        <v>0</v>
      </c>
      <c r="T3026" s="28">
        <v>970476.07</v>
      </c>
      <c r="U3026" s="28">
        <v>0</v>
      </c>
      <c r="V3026" s="29">
        <v>1</v>
      </c>
      <c r="W3026" s="29">
        <v>0</v>
      </c>
      <c r="X3026" s="32">
        <f t="shared" si="705"/>
        <v>1</v>
      </c>
      <c r="Y3026" s="33">
        <f t="shared" si="706"/>
        <v>13399</v>
      </c>
      <c r="Z3026" s="33">
        <f t="shared" si="707"/>
        <v>970476.07</v>
      </c>
      <c r="AA3026" s="33">
        <f t="shared" si="708"/>
        <v>970476.07</v>
      </c>
      <c r="AB3026" s="5">
        <v>1</v>
      </c>
      <c r="AC3026" s="6">
        <v>1117465.28</v>
      </c>
      <c r="AD3026" s="32">
        <v>0</v>
      </c>
      <c r="AE3026" s="67">
        <f t="shared" si="709"/>
        <v>1</v>
      </c>
      <c r="AF3026" s="70">
        <f>IF(C3026=Sheet6!$E$3,Sheet6!$E$4,IF('January 2023'!C3026=Sheet6!$F$3,Sheet6!$F$4,IF('January 2023'!C3026=Sheet6!$G$3,Sheet6!$G$4,IF('January 2023'!C3026=Sheet6!$H$3,Sheet6!$H$4,IF('January 2023'!C3026=Sheet6!$I$3,Sheet6!$I$4,IF('January 2023'!C3026=Sheet6!$J$3,Sheet6!$J$4,IF('January 2023'!C3026=Sheet6!$K$3,Sheet6!$K$4,IF('January 2023'!C3026=Sheet6!$L$3,Sheet6!$L$4))))))))</f>
        <v>0.14409654505182889</v>
      </c>
      <c r="AG3026" s="74">
        <f t="shared" si="710"/>
        <v>1</v>
      </c>
      <c r="AH3026" s="71">
        <v>0.81910000000000005</v>
      </c>
      <c r="AI3026" s="72">
        <f t="shared" si="711"/>
        <v>1</v>
      </c>
      <c r="AJ3026" s="73">
        <f t="shared" si="712"/>
        <v>1</v>
      </c>
      <c r="AK3026" s="73">
        <v>0.51307323962548435</v>
      </c>
      <c r="AL3026" s="95">
        <f t="shared" si="713"/>
        <v>1</v>
      </c>
      <c r="AM3026" s="107">
        <v>0</v>
      </c>
      <c r="AN3026" s="98">
        <f t="shared" si="714"/>
        <v>0</v>
      </c>
      <c r="AO3026" s="99" t="e">
        <f>SUMIF([1]Sheet1!$AB:$AB,E3026,[1]Sheet1!$AA:$AA)</f>
        <v>#VALUE!</v>
      </c>
      <c r="AP3026" s="100">
        <f t="shared" si="715"/>
        <v>1</v>
      </c>
      <c r="AQ3026" s="97">
        <f t="shared" si="716"/>
        <v>0</v>
      </c>
      <c r="AR3026" s="100">
        <f t="shared" si="717"/>
        <v>1</v>
      </c>
      <c r="AS3026" s="101">
        <f t="shared" si="718"/>
        <v>0</v>
      </c>
      <c r="AT3026" s="100">
        <v>0.14409654505182889</v>
      </c>
      <c r="AU3026" s="108">
        <f t="shared" si="719"/>
        <v>1</v>
      </c>
    </row>
    <row r="3027" spans="1:47" hidden="1">
      <c r="A3027" s="21">
        <v>44927</v>
      </c>
      <c r="B3027" s="23" t="s">
        <v>13</v>
      </c>
      <c r="C3027" s="23" t="s">
        <v>2644</v>
      </c>
      <c r="D3027" s="23" t="s">
        <v>2982</v>
      </c>
      <c r="E3027" s="23">
        <v>1002050030</v>
      </c>
      <c r="F3027" s="23" t="s">
        <v>15</v>
      </c>
      <c r="G3027" s="23">
        <v>1091868</v>
      </c>
      <c r="H3027" s="36" t="s">
        <v>784</v>
      </c>
      <c r="I3027" s="4" t="s">
        <v>3512</v>
      </c>
      <c r="J3027" s="4" t="s">
        <v>3512</v>
      </c>
      <c r="K3027" s="24">
        <v>13373</v>
      </c>
      <c r="L3027" s="24">
        <v>13373</v>
      </c>
      <c r="M3027" s="29">
        <v>1</v>
      </c>
      <c r="N3027" s="29">
        <v>1</v>
      </c>
      <c r="O3027" s="29">
        <v>0</v>
      </c>
      <c r="P3027" s="29">
        <v>13373</v>
      </c>
      <c r="Q3027" s="29">
        <v>0</v>
      </c>
      <c r="R3027" s="28">
        <v>971676.78999999992</v>
      </c>
      <c r="S3027" s="28">
        <v>0</v>
      </c>
      <c r="T3027" s="28">
        <v>971676.79</v>
      </c>
      <c r="U3027" s="28">
        <v>0</v>
      </c>
      <c r="V3027" s="29">
        <v>1</v>
      </c>
      <c r="W3027" s="29">
        <v>0</v>
      </c>
      <c r="X3027" s="32">
        <f t="shared" si="705"/>
        <v>1</v>
      </c>
      <c r="Y3027" s="33">
        <f t="shared" si="706"/>
        <v>13373</v>
      </c>
      <c r="Z3027" s="33">
        <f t="shared" si="707"/>
        <v>971676.78999999992</v>
      </c>
      <c r="AA3027" s="33">
        <f t="shared" si="708"/>
        <v>971676.79</v>
      </c>
      <c r="AB3027" s="5">
        <v>1</v>
      </c>
      <c r="AC3027" s="6">
        <v>1246525.28</v>
      </c>
      <c r="AD3027" s="32">
        <v>0</v>
      </c>
      <c r="AE3027" s="67">
        <f t="shared" si="709"/>
        <v>1</v>
      </c>
      <c r="AF3027" s="70">
        <f>IF(C3027=Sheet6!$E$3,Sheet6!$E$4,IF('January 2023'!C3027=Sheet6!$F$3,Sheet6!$F$4,IF('January 2023'!C3027=Sheet6!$G$3,Sheet6!$G$4,IF('January 2023'!C3027=Sheet6!$H$3,Sheet6!$H$4,IF('January 2023'!C3027=Sheet6!$I$3,Sheet6!$I$4,IF('January 2023'!C3027=Sheet6!$J$3,Sheet6!$J$4,IF('January 2023'!C3027=Sheet6!$K$3,Sheet6!$K$4,IF('January 2023'!C3027=Sheet6!$L$3,Sheet6!$L$4))))))))</f>
        <v>0.14409654505182889</v>
      </c>
      <c r="AG3027" s="74">
        <f t="shared" si="710"/>
        <v>1</v>
      </c>
      <c r="AH3027" s="71">
        <v>0.81910000000000005</v>
      </c>
      <c r="AI3027" s="72">
        <f t="shared" si="711"/>
        <v>1</v>
      </c>
      <c r="AJ3027" s="73">
        <f t="shared" si="712"/>
        <v>1</v>
      </c>
      <c r="AK3027" s="73">
        <v>0.51307323962548435</v>
      </c>
      <c r="AL3027" s="95">
        <f t="shared" si="713"/>
        <v>1</v>
      </c>
      <c r="AM3027" s="107">
        <v>0</v>
      </c>
      <c r="AN3027" s="98">
        <f t="shared" si="714"/>
        <v>0</v>
      </c>
      <c r="AO3027" s="99" t="e">
        <f>SUMIF([1]Sheet1!$AB:$AB,E3027,[1]Sheet1!$AA:$AA)</f>
        <v>#VALUE!</v>
      </c>
      <c r="AP3027" s="100">
        <f t="shared" si="715"/>
        <v>1</v>
      </c>
      <c r="AQ3027" s="97">
        <f t="shared" si="716"/>
        <v>0</v>
      </c>
      <c r="AR3027" s="100">
        <f t="shared" si="717"/>
        <v>1.0000000000000002</v>
      </c>
      <c r="AS3027" s="101">
        <f t="shared" si="718"/>
        <v>0</v>
      </c>
      <c r="AT3027" s="100">
        <v>0.14409654505182889</v>
      </c>
      <c r="AU3027" s="108">
        <f t="shared" si="719"/>
        <v>1</v>
      </c>
    </row>
    <row r="3028" spans="1:47" hidden="1">
      <c r="A3028" s="21">
        <v>44927</v>
      </c>
      <c r="B3028" s="22" t="s">
        <v>13</v>
      </c>
      <c r="C3028" s="22" t="s">
        <v>2644</v>
      </c>
      <c r="D3028" s="22" t="s">
        <v>3087</v>
      </c>
      <c r="E3028" s="22">
        <v>1002050096</v>
      </c>
      <c r="F3028" s="23" t="s">
        <v>15</v>
      </c>
      <c r="G3028" s="22">
        <v>1070941</v>
      </c>
      <c r="H3028" s="36" t="s">
        <v>784</v>
      </c>
      <c r="I3028" s="4" t="s">
        <v>3512</v>
      </c>
      <c r="J3028" s="4" t="s">
        <v>3512</v>
      </c>
      <c r="K3028" s="24">
        <v>13169</v>
      </c>
      <c r="L3028" s="25">
        <v>13169</v>
      </c>
      <c r="M3028" s="26">
        <v>1</v>
      </c>
      <c r="N3028" s="26">
        <v>1</v>
      </c>
      <c r="O3028" s="26">
        <v>0</v>
      </c>
      <c r="P3028" s="26">
        <v>13169</v>
      </c>
      <c r="Q3028" s="26">
        <v>0</v>
      </c>
      <c r="R3028" s="27">
        <v>956854.23</v>
      </c>
      <c r="S3028" s="27">
        <v>0</v>
      </c>
      <c r="T3028" s="28">
        <v>1024943.27</v>
      </c>
      <c r="U3028" s="27">
        <v>0</v>
      </c>
      <c r="V3028" s="29">
        <v>1</v>
      </c>
      <c r="W3028" s="26">
        <v>0</v>
      </c>
      <c r="X3028" s="30">
        <f t="shared" si="705"/>
        <v>1</v>
      </c>
      <c r="Y3028" s="31">
        <f t="shared" si="706"/>
        <v>13169</v>
      </c>
      <c r="Z3028" s="31">
        <f t="shared" si="707"/>
        <v>956854.23</v>
      </c>
      <c r="AA3028" s="31">
        <f t="shared" si="708"/>
        <v>1024943.27</v>
      </c>
      <c r="AB3028" s="5">
        <v>1</v>
      </c>
      <c r="AC3028" s="6">
        <v>1675265.37</v>
      </c>
      <c r="AD3028" s="30">
        <v>0</v>
      </c>
      <c r="AE3028" s="67">
        <f t="shared" si="709"/>
        <v>1</v>
      </c>
      <c r="AF3028" s="70">
        <f>IF(C3028=Sheet6!$E$3,Sheet6!$E$4,IF('January 2023'!C3028=Sheet6!$F$3,Sheet6!$F$4,IF('January 2023'!C3028=Sheet6!$G$3,Sheet6!$G$4,IF('January 2023'!C3028=Sheet6!$H$3,Sheet6!$H$4,IF('January 2023'!C3028=Sheet6!$I$3,Sheet6!$I$4,IF('January 2023'!C3028=Sheet6!$J$3,Sheet6!$J$4,IF('January 2023'!C3028=Sheet6!$K$3,Sheet6!$K$4,IF('January 2023'!C3028=Sheet6!$L$3,Sheet6!$L$4))))))))</f>
        <v>0.14409654505182889</v>
      </c>
      <c r="AG3028" s="74">
        <f t="shared" si="710"/>
        <v>1</v>
      </c>
      <c r="AH3028" s="71">
        <v>0.81910000000000005</v>
      </c>
      <c r="AI3028" s="72">
        <f t="shared" si="711"/>
        <v>1</v>
      </c>
      <c r="AJ3028" s="73">
        <f t="shared" si="712"/>
        <v>1</v>
      </c>
      <c r="AK3028" s="73">
        <v>0.51307323962548435</v>
      </c>
      <c r="AL3028" s="95">
        <f t="shared" si="713"/>
        <v>1</v>
      </c>
      <c r="AM3028" s="107">
        <v>0</v>
      </c>
      <c r="AN3028" s="98">
        <f t="shared" si="714"/>
        <v>0</v>
      </c>
      <c r="AO3028" s="99" t="e">
        <f>SUMIF([1]Sheet1!$AB:$AB,E3028,[1]Sheet1!$AA:$AA)</f>
        <v>#VALUE!</v>
      </c>
      <c r="AP3028" s="100">
        <f t="shared" si="715"/>
        <v>1</v>
      </c>
      <c r="AQ3028" s="97">
        <f t="shared" si="716"/>
        <v>0</v>
      </c>
      <c r="AR3028" s="100">
        <f t="shared" si="717"/>
        <v>1.0711592611133673</v>
      </c>
      <c r="AS3028" s="101">
        <f t="shared" si="718"/>
        <v>-7.1159261113367345E-2</v>
      </c>
      <c r="AT3028" s="100">
        <v>0.14409654505182889</v>
      </c>
      <c r="AU3028" s="108">
        <f t="shared" si="719"/>
        <v>1</v>
      </c>
    </row>
    <row r="3029" spans="1:47" hidden="1">
      <c r="A3029" s="21">
        <v>44927</v>
      </c>
      <c r="B3029" s="23" t="s">
        <v>13</v>
      </c>
      <c r="C3029" s="23" t="s">
        <v>2644</v>
      </c>
      <c r="D3029" s="23" t="s">
        <v>2938</v>
      </c>
      <c r="E3029" s="23">
        <v>1002050077</v>
      </c>
      <c r="F3029" s="23" t="s">
        <v>15</v>
      </c>
      <c r="G3029" s="23">
        <v>1070941</v>
      </c>
      <c r="H3029" s="36" t="s">
        <v>784</v>
      </c>
      <c r="I3029" s="4" t="s">
        <v>3512</v>
      </c>
      <c r="J3029" s="4" t="s">
        <v>3512</v>
      </c>
      <c r="K3029" s="24">
        <v>13128</v>
      </c>
      <c r="L3029" s="24">
        <v>13128</v>
      </c>
      <c r="M3029" s="29">
        <v>1</v>
      </c>
      <c r="N3029" s="29">
        <v>1</v>
      </c>
      <c r="O3029" s="29">
        <v>0</v>
      </c>
      <c r="P3029" s="29">
        <v>13128</v>
      </c>
      <c r="Q3029" s="29">
        <v>0</v>
      </c>
      <c r="R3029" s="28">
        <v>953875.19</v>
      </c>
      <c r="S3029" s="28">
        <v>0</v>
      </c>
      <c r="T3029" s="28">
        <v>953700</v>
      </c>
      <c r="U3029" s="28">
        <v>0</v>
      </c>
      <c r="V3029" s="29">
        <v>1</v>
      </c>
      <c r="W3029" s="29">
        <v>0</v>
      </c>
      <c r="X3029" s="32">
        <f t="shared" si="705"/>
        <v>1</v>
      </c>
      <c r="Y3029" s="33">
        <f t="shared" si="706"/>
        <v>13128</v>
      </c>
      <c r="Z3029" s="33">
        <f t="shared" si="707"/>
        <v>953875.19</v>
      </c>
      <c r="AA3029" s="33">
        <f t="shared" si="708"/>
        <v>953700</v>
      </c>
      <c r="AB3029" s="5">
        <v>1</v>
      </c>
      <c r="AC3029" s="6">
        <v>976591.57</v>
      </c>
      <c r="AD3029" s="32">
        <v>0</v>
      </c>
      <c r="AE3029" s="67">
        <f t="shared" si="709"/>
        <v>1</v>
      </c>
      <c r="AF3029" s="70">
        <f>IF(C3029=Sheet6!$E$3,Sheet6!$E$4,IF('January 2023'!C3029=Sheet6!$F$3,Sheet6!$F$4,IF('January 2023'!C3029=Sheet6!$G$3,Sheet6!$G$4,IF('January 2023'!C3029=Sheet6!$H$3,Sheet6!$H$4,IF('January 2023'!C3029=Sheet6!$I$3,Sheet6!$I$4,IF('January 2023'!C3029=Sheet6!$J$3,Sheet6!$J$4,IF('January 2023'!C3029=Sheet6!$K$3,Sheet6!$K$4,IF('January 2023'!C3029=Sheet6!$L$3,Sheet6!$L$4))))))))</f>
        <v>0.14409654505182889</v>
      </c>
      <c r="AG3029" s="74">
        <f t="shared" si="710"/>
        <v>1</v>
      </c>
      <c r="AH3029" s="71">
        <v>0.81910000000000005</v>
      </c>
      <c r="AI3029" s="72">
        <f t="shared" si="711"/>
        <v>1</v>
      </c>
      <c r="AJ3029" s="73">
        <f t="shared" si="712"/>
        <v>1</v>
      </c>
      <c r="AK3029" s="73">
        <v>0.51307323962548435</v>
      </c>
      <c r="AL3029" s="95">
        <f t="shared" si="713"/>
        <v>1</v>
      </c>
      <c r="AM3029" s="107">
        <v>0</v>
      </c>
      <c r="AN3029" s="98">
        <f t="shared" si="714"/>
        <v>0</v>
      </c>
      <c r="AO3029" s="99" t="e">
        <f>SUMIF([1]Sheet1!$AB:$AB,E3029,[1]Sheet1!$AA:$AA)</f>
        <v>#VALUE!</v>
      </c>
      <c r="AP3029" s="100">
        <f t="shared" si="715"/>
        <v>1</v>
      </c>
      <c r="AQ3029" s="97">
        <f t="shared" si="716"/>
        <v>0</v>
      </c>
      <c r="AR3029" s="100">
        <f t="shared" si="717"/>
        <v>0.99981633865537489</v>
      </c>
      <c r="AS3029" s="101">
        <f t="shared" si="718"/>
        <v>1.8366134462510786E-4</v>
      </c>
      <c r="AT3029" s="100">
        <v>0.14409654505182889</v>
      </c>
      <c r="AU3029" s="108">
        <f t="shared" si="719"/>
        <v>1</v>
      </c>
    </row>
    <row r="3030" spans="1:47" hidden="1">
      <c r="A3030" s="21">
        <v>44927</v>
      </c>
      <c r="B3030" s="23" t="s">
        <v>13</v>
      </c>
      <c r="C3030" s="23" t="s">
        <v>2644</v>
      </c>
      <c r="D3030" s="23" t="s">
        <v>3006</v>
      </c>
      <c r="E3030" s="23">
        <v>1002049893</v>
      </c>
      <c r="F3030" s="23" t="s">
        <v>15</v>
      </c>
      <c r="G3030" s="23">
        <v>1070941</v>
      </c>
      <c r="H3030" s="36" t="s">
        <v>784</v>
      </c>
      <c r="I3030" s="4" t="s">
        <v>3512</v>
      </c>
      <c r="J3030" s="4" t="s">
        <v>3512</v>
      </c>
      <c r="K3030" s="24">
        <v>13052</v>
      </c>
      <c r="L3030" s="24">
        <v>13052</v>
      </c>
      <c r="M3030" s="29">
        <v>1</v>
      </c>
      <c r="N3030" s="29">
        <v>0</v>
      </c>
      <c r="O3030" s="29">
        <v>0</v>
      </c>
      <c r="P3030" s="29">
        <v>13052</v>
      </c>
      <c r="Q3030" s="29">
        <v>0</v>
      </c>
      <c r="R3030" s="28">
        <v>948353.06</v>
      </c>
      <c r="S3030" s="28">
        <v>0</v>
      </c>
      <c r="T3030" s="28">
        <v>858353.34</v>
      </c>
      <c r="U3030" s="28">
        <v>0</v>
      </c>
      <c r="V3030" s="29">
        <v>1</v>
      </c>
      <c r="W3030" s="29">
        <v>0</v>
      </c>
      <c r="X3030" s="32">
        <f t="shared" si="705"/>
        <v>1</v>
      </c>
      <c r="Y3030" s="33">
        <f t="shared" si="706"/>
        <v>13052</v>
      </c>
      <c r="Z3030" s="33">
        <f t="shared" si="707"/>
        <v>948353.06</v>
      </c>
      <c r="AA3030" s="33">
        <f t="shared" si="708"/>
        <v>858353.34</v>
      </c>
      <c r="AB3030" s="5">
        <v>1</v>
      </c>
      <c r="AC3030" s="6">
        <v>926955.02</v>
      </c>
      <c r="AD3030" s="32">
        <v>0</v>
      </c>
      <c r="AE3030" s="67">
        <f t="shared" si="709"/>
        <v>1</v>
      </c>
      <c r="AF3030" s="70">
        <f>IF(C3030=Sheet6!$E$3,Sheet6!$E$4,IF('January 2023'!C3030=Sheet6!$F$3,Sheet6!$F$4,IF('January 2023'!C3030=Sheet6!$G$3,Sheet6!$G$4,IF('January 2023'!C3030=Sheet6!$H$3,Sheet6!$H$4,IF('January 2023'!C3030=Sheet6!$I$3,Sheet6!$I$4,IF('January 2023'!C3030=Sheet6!$J$3,Sheet6!$J$4,IF('January 2023'!C3030=Sheet6!$K$3,Sheet6!$K$4,IF('January 2023'!C3030=Sheet6!$L$3,Sheet6!$L$4))))))))</f>
        <v>0.14409654505182889</v>
      </c>
      <c r="AG3030" s="74">
        <f t="shared" si="710"/>
        <v>1</v>
      </c>
      <c r="AH3030" s="71">
        <v>0.81910000000000005</v>
      </c>
      <c r="AI3030" s="72">
        <f t="shared" si="711"/>
        <v>1</v>
      </c>
      <c r="AJ3030" s="73">
        <f t="shared" si="712"/>
        <v>1</v>
      </c>
      <c r="AK3030" s="73">
        <v>0.51307323962548435</v>
      </c>
      <c r="AL3030" s="95">
        <f t="shared" si="713"/>
        <v>1</v>
      </c>
      <c r="AM3030" s="107">
        <v>0</v>
      </c>
      <c r="AN3030" s="98">
        <f t="shared" si="714"/>
        <v>0</v>
      </c>
      <c r="AO3030" s="99" t="e">
        <f>SUMIF([1]Sheet1!$AB:$AB,E3030,[1]Sheet1!$AA:$AA)</f>
        <v>#VALUE!</v>
      </c>
      <c r="AP3030" s="100">
        <f t="shared" si="715"/>
        <v>1</v>
      </c>
      <c r="AQ3030" s="97">
        <f t="shared" si="716"/>
        <v>0</v>
      </c>
      <c r="AR3030" s="100">
        <f t="shared" si="717"/>
        <v>0.90509893013895049</v>
      </c>
      <c r="AS3030" s="101">
        <f t="shared" si="718"/>
        <v>9.4901069861049514E-2</v>
      </c>
      <c r="AT3030" s="100">
        <v>0.14409654505182889</v>
      </c>
      <c r="AU3030" s="108">
        <f t="shared" si="719"/>
        <v>1</v>
      </c>
    </row>
    <row r="3031" spans="1:47" hidden="1">
      <c r="A3031" s="21">
        <v>44927</v>
      </c>
      <c r="B3031" s="22" t="s">
        <v>13</v>
      </c>
      <c r="C3031" s="22" t="s">
        <v>2644</v>
      </c>
      <c r="D3031" s="22" t="s">
        <v>2983</v>
      </c>
      <c r="E3031" s="22">
        <v>1002049866</v>
      </c>
      <c r="F3031" s="23" t="s">
        <v>15</v>
      </c>
      <c r="G3031" s="22">
        <v>1070937</v>
      </c>
      <c r="H3031" s="36" t="s">
        <v>784</v>
      </c>
      <c r="I3031" s="4" t="s">
        <v>3512</v>
      </c>
      <c r="J3031" s="4" t="s">
        <v>3512</v>
      </c>
      <c r="K3031" s="24">
        <v>13049</v>
      </c>
      <c r="L3031" s="25">
        <v>13049</v>
      </c>
      <c r="M3031" s="26">
        <v>1</v>
      </c>
      <c r="N3031" s="26">
        <v>1</v>
      </c>
      <c r="O3031" s="26">
        <v>0</v>
      </c>
      <c r="P3031" s="26">
        <v>13049</v>
      </c>
      <c r="Q3031" s="26">
        <v>0</v>
      </c>
      <c r="R3031" s="27">
        <v>948135.08000000007</v>
      </c>
      <c r="S3031" s="27">
        <v>0</v>
      </c>
      <c r="T3031" s="28">
        <v>948135.08</v>
      </c>
      <c r="U3031" s="27">
        <v>0</v>
      </c>
      <c r="V3031" s="29">
        <v>1</v>
      </c>
      <c r="W3031" s="26">
        <v>0</v>
      </c>
      <c r="X3031" s="30">
        <f t="shared" si="705"/>
        <v>1</v>
      </c>
      <c r="Y3031" s="31">
        <f t="shared" si="706"/>
        <v>13049</v>
      </c>
      <c r="Z3031" s="31">
        <f t="shared" si="707"/>
        <v>948135.08000000007</v>
      </c>
      <c r="AA3031" s="31">
        <f t="shared" si="708"/>
        <v>948135.08</v>
      </c>
      <c r="AB3031" s="5">
        <v>1</v>
      </c>
      <c r="AC3031" s="6">
        <v>1047436.14</v>
      </c>
      <c r="AD3031" s="30">
        <v>0</v>
      </c>
      <c r="AE3031" s="67">
        <f t="shared" si="709"/>
        <v>1</v>
      </c>
      <c r="AF3031" s="70">
        <f>IF(C3031=Sheet6!$E$3,Sheet6!$E$4,IF('January 2023'!C3031=Sheet6!$F$3,Sheet6!$F$4,IF('January 2023'!C3031=Sheet6!$G$3,Sheet6!$G$4,IF('January 2023'!C3031=Sheet6!$H$3,Sheet6!$H$4,IF('January 2023'!C3031=Sheet6!$I$3,Sheet6!$I$4,IF('January 2023'!C3031=Sheet6!$J$3,Sheet6!$J$4,IF('January 2023'!C3031=Sheet6!$K$3,Sheet6!$K$4,IF('January 2023'!C3031=Sheet6!$L$3,Sheet6!$L$4))))))))</f>
        <v>0.14409654505182889</v>
      </c>
      <c r="AG3031" s="74">
        <f t="shared" si="710"/>
        <v>1</v>
      </c>
      <c r="AH3031" s="71">
        <v>0.81910000000000005</v>
      </c>
      <c r="AI3031" s="72">
        <f t="shared" si="711"/>
        <v>1</v>
      </c>
      <c r="AJ3031" s="73">
        <f t="shared" si="712"/>
        <v>1</v>
      </c>
      <c r="AK3031" s="73">
        <v>0.51307323962548435</v>
      </c>
      <c r="AL3031" s="95">
        <f t="shared" si="713"/>
        <v>1</v>
      </c>
      <c r="AM3031" s="107">
        <v>0</v>
      </c>
      <c r="AN3031" s="98">
        <f t="shared" si="714"/>
        <v>0</v>
      </c>
      <c r="AO3031" s="99" t="e">
        <f>SUMIF([1]Sheet1!$AB:$AB,E3031,[1]Sheet1!$AA:$AA)</f>
        <v>#VALUE!</v>
      </c>
      <c r="AP3031" s="100">
        <f t="shared" si="715"/>
        <v>1</v>
      </c>
      <c r="AQ3031" s="97">
        <f t="shared" si="716"/>
        <v>0</v>
      </c>
      <c r="AR3031" s="100">
        <f t="shared" si="717"/>
        <v>0.99999999999999989</v>
      </c>
      <c r="AS3031" s="101">
        <f t="shared" si="718"/>
        <v>0</v>
      </c>
      <c r="AT3031" s="100">
        <v>0.14409654505182889</v>
      </c>
      <c r="AU3031" s="108">
        <f t="shared" si="719"/>
        <v>1</v>
      </c>
    </row>
    <row r="3032" spans="1:47" hidden="1">
      <c r="A3032" s="21">
        <v>44927</v>
      </c>
      <c r="B3032" s="22" t="s">
        <v>13</v>
      </c>
      <c r="C3032" s="22" t="s">
        <v>2644</v>
      </c>
      <c r="D3032" s="22" t="s">
        <v>2958</v>
      </c>
      <c r="E3032" s="22">
        <v>1003632928</v>
      </c>
      <c r="F3032" s="23" t="s">
        <v>15</v>
      </c>
      <c r="G3032" s="22">
        <v>1079580</v>
      </c>
      <c r="H3032" s="36" t="s">
        <v>784</v>
      </c>
      <c r="I3032" s="4" t="s">
        <v>3512</v>
      </c>
      <c r="J3032" s="4" t="s">
        <v>3512</v>
      </c>
      <c r="K3032" s="24">
        <v>13016</v>
      </c>
      <c r="L3032" s="25">
        <v>13016</v>
      </c>
      <c r="M3032" s="26">
        <v>1</v>
      </c>
      <c r="N3032" s="26">
        <v>1</v>
      </c>
      <c r="O3032" s="26">
        <v>0</v>
      </c>
      <c r="P3032" s="26">
        <v>13016</v>
      </c>
      <c r="Q3032" s="26">
        <v>0</v>
      </c>
      <c r="R3032" s="27">
        <v>945737.31</v>
      </c>
      <c r="S3032" s="27">
        <v>0</v>
      </c>
      <c r="T3032" s="28">
        <v>945750</v>
      </c>
      <c r="U3032" s="27">
        <v>0</v>
      </c>
      <c r="V3032" s="29">
        <v>1</v>
      </c>
      <c r="W3032" s="26">
        <v>0</v>
      </c>
      <c r="X3032" s="30">
        <f t="shared" si="705"/>
        <v>1</v>
      </c>
      <c r="Y3032" s="31">
        <f t="shared" si="706"/>
        <v>13016</v>
      </c>
      <c r="Z3032" s="31">
        <f t="shared" si="707"/>
        <v>945737.31</v>
      </c>
      <c r="AA3032" s="31">
        <f t="shared" si="708"/>
        <v>945750</v>
      </c>
      <c r="AB3032" s="5">
        <v>1</v>
      </c>
      <c r="AC3032" s="6">
        <v>1086493.1200000001</v>
      </c>
      <c r="AD3032" s="30">
        <v>0</v>
      </c>
      <c r="AE3032" s="67">
        <f t="shared" si="709"/>
        <v>1</v>
      </c>
      <c r="AF3032" s="70">
        <f>IF(C3032=Sheet6!$E$3,Sheet6!$E$4,IF('January 2023'!C3032=Sheet6!$F$3,Sheet6!$F$4,IF('January 2023'!C3032=Sheet6!$G$3,Sheet6!$G$4,IF('January 2023'!C3032=Sheet6!$H$3,Sheet6!$H$4,IF('January 2023'!C3032=Sheet6!$I$3,Sheet6!$I$4,IF('January 2023'!C3032=Sheet6!$J$3,Sheet6!$J$4,IF('January 2023'!C3032=Sheet6!$K$3,Sheet6!$K$4,IF('January 2023'!C3032=Sheet6!$L$3,Sheet6!$L$4))))))))</f>
        <v>0.14409654505182889</v>
      </c>
      <c r="AG3032" s="74">
        <f t="shared" si="710"/>
        <v>1</v>
      </c>
      <c r="AH3032" s="71">
        <v>0.81910000000000005</v>
      </c>
      <c r="AI3032" s="72">
        <f t="shared" si="711"/>
        <v>1</v>
      </c>
      <c r="AJ3032" s="73">
        <f t="shared" si="712"/>
        <v>1</v>
      </c>
      <c r="AK3032" s="73">
        <v>0.51307323962548435</v>
      </c>
      <c r="AL3032" s="95">
        <f t="shared" si="713"/>
        <v>1</v>
      </c>
      <c r="AM3032" s="107">
        <v>0</v>
      </c>
      <c r="AN3032" s="98">
        <f t="shared" si="714"/>
        <v>0</v>
      </c>
      <c r="AO3032" s="99" t="e">
        <f>SUMIF([1]Sheet1!$AB:$AB,E3032,[1]Sheet1!$AA:$AA)</f>
        <v>#VALUE!</v>
      </c>
      <c r="AP3032" s="100">
        <f t="shared" si="715"/>
        <v>1</v>
      </c>
      <c r="AQ3032" s="97">
        <f t="shared" si="716"/>
        <v>0</v>
      </c>
      <c r="AR3032" s="100">
        <f t="shared" si="717"/>
        <v>1.0000134181023268</v>
      </c>
      <c r="AS3032" s="101">
        <f t="shared" si="718"/>
        <v>-1.3418102326800962E-5</v>
      </c>
      <c r="AT3032" s="100">
        <v>0.14409654505182889</v>
      </c>
      <c r="AU3032" s="108">
        <f t="shared" si="719"/>
        <v>1</v>
      </c>
    </row>
    <row r="3033" spans="1:47" hidden="1">
      <c r="A3033" s="21">
        <v>44927</v>
      </c>
      <c r="B3033" s="23" t="s">
        <v>13</v>
      </c>
      <c r="C3033" s="23" t="s">
        <v>2644</v>
      </c>
      <c r="D3033" s="23" t="s">
        <v>2945</v>
      </c>
      <c r="E3033" s="23">
        <v>1002049993</v>
      </c>
      <c r="F3033" s="23" t="s">
        <v>15</v>
      </c>
      <c r="G3033" s="23">
        <v>1070937</v>
      </c>
      <c r="H3033" s="36" t="s">
        <v>784</v>
      </c>
      <c r="I3033" s="4" t="s">
        <v>3512</v>
      </c>
      <c r="J3033" s="4" t="s">
        <v>3512</v>
      </c>
      <c r="K3033" s="24">
        <v>12739</v>
      </c>
      <c r="L3033" s="24">
        <v>12739</v>
      </c>
      <c r="M3033" s="29">
        <v>1</v>
      </c>
      <c r="N3033" s="29">
        <v>1</v>
      </c>
      <c r="O3033" s="29">
        <v>0</v>
      </c>
      <c r="P3033" s="29">
        <v>12739</v>
      </c>
      <c r="Q3033" s="29">
        <v>0</v>
      </c>
      <c r="R3033" s="28">
        <v>925610.6</v>
      </c>
      <c r="S3033" s="28">
        <v>0</v>
      </c>
      <c r="T3033" s="28">
        <v>925610</v>
      </c>
      <c r="U3033" s="28">
        <v>0</v>
      </c>
      <c r="V3033" s="29">
        <v>1</v>
      </c>
      <c r="W3033" s="29">
        <v>0</v>
      </c>
      <c r="X3033" s="32">
        <f t="shared" si="705"/>
        <v>1</v>
      </c>
      <c r="Y3033" s="33">
        <f t="shared" si="706"/>
        <v>12739</v>
      </c>
      <c r="Z3033" s="33">
        <f t="shared" si="707"/>
        <v>925610.6</v>
      </c>
      <c r="AA3033" s="33">
        <f t="shared" si="708"/>
        <v>925610</v>
      </c>
      <c r="AB3033" s="5">
        <v>1</v>
      </c>
      <c r="AC3033" s="6">
        <v>1135694.67</v>
      </c>
      <c r="AD3033" s="32">
        <v>0</v>
      </c>
      <c r="AE3033" s="67">
        <f t="shared" si="709"/>
        <v>1</v>
      </c>
      <c r="AF3033" s="70">
        <f>IF(C3033=Sheet6!$E$3,Sheet6!$E$4,IF('January 2023'!C3033=Sheet6!$F$3,Sheet6!$F$4,IF('January 2023'!C3033=Sheet6!$G$3,Sheet6!$G$4,IF('January 2023'!C3033=Sheet6!$H$3,Sheet6!$H$4,IF('January 2023'!C3033=Sheet6!$I$3,Sheet6!$I$4,IF('January 2023'!C3033=Sheet6!$J$3,Sheet6!$J$4,IF('January 2023'!C3033=Sheet6!$K$3,Sheet6!$K$4,IF('January 2023'!C3033=Sheet6!$L$3,Sheet6!$L$4))))))))</f>
        <v>0.14409654505182889</v>
      </c>
      <c r="AG3033" s="74">
        <f t="shared" si="710"/>
        <v>1</v>
      </c>
      <c r="AH3033" s="71">
        <v>0.81910000000000005</v>
      </c>
      <c r="AI3033" s="72">
        <f t="shared" si="711"/>
        <v>1</v>
      </c>
      <c r="AJ3033" s="73">
        <f t="shared" si="712"/>
        <v>1</v>
      </c>
      <c r="AK3033" s="73">
        <v>0.51307323962548435</v>
      </c>
      <c r="AL3033" s="95">
        <f t="shared" si="713"/>
        <v>1</v>
      </c>
      <c r="AM3033" s="107">
        <v>0</v>
      </c>
      <c r="AN3033" s="98">
        <f t="shared" si="714"/>
        <v>0</v>
      </c>
      <c r="AO3033" s="99" t="e">
        <f>SUMIF([1]Sheet1!$AB:$AB,E3033,[1]Sheet1!$AA:$AA)</f>
        <v>#VALUE!</v>
      </c>
      <c r="AP3033" s="100">
        <f t="shared" si="715"/>
        <v>1</v>
      </c>
      <c r="AQ3033" s="97">
        <f t="shared" si="716"/>
        <v>0</v>
      </c>
      <c r="AR3033" s="100">
        <f t="shared" si="717"/>
        <v>0.99999935177924715</v>
      </c>
      <c r="AS3033" s="101">
        <f t="shared" si="718"/>
        <v>6.482207528524242E-7</v>
      </c>
      <c r="AT3033" s="100">
        <v>0.14409654505182889</v>
      </c>
      <c r="AU3033" s="108">
        <f t="shared" si="719"/>
        <v>1</v>
      </c>
    </row>
    <row r="3034" spans="1:47" hidden="1">
      <c r="A3034" s="21">
        <v>44927</v>
      </c>
      <c r="B3034" s="22" t="s">
        <v>13</v>
      </c>
      <c r="C3034" s="22" t="s">
        <v>2644</v>
      </c>
      <c r="D3034" s="22" t="s">
        <v>3011</v>
      </c>
      <c r="E3034" s="22">
        <v>1002650908</v>
      </c>
      <c r="F3034" s="23" t="s">
        <v>15</v>
      </c>
      <c r="G3034" s="22">
        <v>1091868</v>
      </c>
      <c r="H3034" s="36" t="s">
        <v>784</v>
      </c>
      <c r="I3034" s="4" t="s">
        <v>3512</v>
      </c>
      <c r="J3034" s="4" t="s">
        <v>3512</v>
      </c>
      <c r="K3034" s="24">
        <v>12738</v>
      </c>
      <c r="L3034" s="25">
        <v>12738</v>
      </c>
      <c r="M3034" s="26">
        <v>1</v>
      </c>
      <c r="N3034" s="26">
        <v>1</v>
      </c>
      <c r="O3034" s="26">
        <v>0</v>
      </c>
      <c r="P3034" s="26">
        <v>12738</v>
      </c>
      <c r="Q3034" s="26">
        <v>0</v>
      </c>
      <c r="R3034" s="27">
        <v>925537.94000000006</v>
      </c>
      <c r="S3034" s="27">
        <v>0</v>
      </c>
      <c r="T3034" s="28">
        <v>925537.94</v>
      </c>
      <c r="U3034" s="27">
        <v>0</v>
      </c>
      <c r="V3034" s="29">
        <v>1</v>
      </c>
      <c r="W3034" s="26">
        <v>0</v>
      </c>
      <c r="X3034" s="30">
        <f t="shared" si="705"/>
        <v>1</v>
      </c>
      <c r="Y3034" s="31">
        <f t="shared" si="706"/>
        <v>12738</v>
      </c>
      <c r="Z3034" s="31">
        <f t="shared" si="707"/>
        <v>925537.94000000006</v>
      </c>
      <c r="AA3034" s="31">
        <f t="shared" si="708"/>
        <v>925537.94</v>
      </c>
      <c r="AB3034" s="5">
        <v>1</v>
      </c>
      <c r="AC3034" s="6">
        <v>978089.61</v>
      </c>
      <c r="AD3034" s="30">
        <v>0</v>
      </c>
      <c r="AE3034" s="67">
        <f t="shared" si="709"/>
        <v>1</v>
      </c>
      <c r="AF3034" s="70">
        <f>IF(C3034=Sheet6!$E$3,Sheet6!$E$4,IF('January 2023'!C3034=Sheet6!$F$3,Sheet6!$F$4,IF('January 2023'!C3034=Sheet6!$G$3,Sheet6!$G$4,IF('January 2023'!C3034=Sheet6!$H$3,Sheet6!$H$4,IF('January 2023'!C3034=Sheet6!$I$3,Sheet6!$I$4,IF('January 2023'!C3034=Sheet6!$J$3,Sheet6!$J$4,IF('January 2023'!C3034=Sheet6!$K$3,Sheet6!$K$4,IF('January 2023'!C3034=Sheet6!$L$3,Sheet6!$L$4))))))))</f>
        <v>0.14409654505182889</v>
      </c>
      <c r="AG3034" s="74">
        <f t="shared" si="710"/>
        <v>1</v>
      </c>
      <c r="AH3034" s="71">
        <v>0.81910000000000005</v>
      </c>
      <c r="AI3034" s="72">
        <f t="shared" si="711"/>
        <v>1</v>
      </c>
      <c r="AJ3034" s="73">
        <f t="shared" si="712"/>
        <v>1</v>
      </c>
      <c r="AK3034" s="73">
        <v>0.51307323962548435</v>
      </c>
      <c r="AL3034" s="95">
        <f t="shared" si="713"/>
        <v>1</v>
      </c>
      <c r="AM3034" s="107">
        <v>0</v>
      </c>
      <c r="AN3034" s="98">
        <f t="shared" si="714"/>
        <v>0</v>
      </c>
      <c r="AO3034" s="99" t="e">
        <f>SUMIF([1]Sheet1!$AB:$AB,E3034,[1]Sheet1!$AA:$AA)</f>
        <v>#VALUE!</v>
      </c>
      <c r="AP3034" s="100">
        <f t="shared" si="715"/>
        <v>1</v>
      </c>
      <c r="AQ3034" s="97">
        <f t="shared" si="716"/>
        <v>0</v>
      </c>
      <c r="AR3034" s="100">
        <f t="shared" si="717"/>
        <v>0.99999999999999989</v>
      </c>
      <c r="AS3034" s="101">
        <f t="shared" si="718"/>
        <v>0</v>
      </c>
      <c r="AT3034" s="100">
        <v>0.14409654505182889</v>
      </c>
      <c r="AU3034" s="108">
        <f t="shared" si="719"/>
        <v>1</v>
      </c>
    </row>
    <row r="3035" spans="1:47" hidden="1">
      <c r="A3035" s="21">
        <v>44927</v>
      </c>
      <c r="B3035" s="23" t="s">
        <v>13</v>
      </c>
      <c r="C3035" s="23" t="s">
        <v>2644</v>
      </c>
      <c r="D3035" s="23" t="s">
        <v>3022</v>
      </c>
      <c r="E3035" s="23">
        <v>1003210402</v>
      </c>
      <c r="F3035" s="23" t="s">
        <v>15</v>
      </c>
      <c r="G3035" s="23">
        <v>1070937</v>
      </c>
      <c r="H3035" s="36" t="s">
        <v>784</v>
      </c>
      <c r="I3035" s="4" t="s">
        <v>3512</v>
      </c>
      <c r="J3035" s="4" t="s">
        <v>3512</v>
      </c>
      <c r="K3035" s="24">
        <v>12735</v>
      </c>
      <c r="L3035" s="24">
        <v>12735</v>
      </c>
      <c r="M3035" s="29">
        <v>1</v>
      </c>
      <c r="N3035" s="29">
        <v>1</v>
      </c>
      <c r="O3035" s="29">
        <v>0</v>
      </c>
      <c r="P3035" s="29">
        <v>12735</v>
      </c>
      <c r="Q3035" s="29">
        <v>0</v>
      </c>
      <c r="R3035" s="28">
        <v>925319.96000000008</v>
      </c>
      <c r="S3035" s="28">
        <v>0</v>
      </c>
      <c r="T3035" s="28">
        <v>991165.05</v>
      </c>
      <c r="U3035" s="28">
        <v>0</v>
      </c>
      <c r="V3035" s="29">
        <v>1</v>
      </c>
      <c r="W3035" s="29">
        <v>0</v>
      </c>
      <c r="X3035" s="32">
        <f t="shared" si="705"/>
        <v>1</v>
      </c>
      <c r="Y3035" s="33">
        <f t="shared" si="706"/>
        <v>12735</v>
      </c>
      <c r="Z3035" s="33">
        <f t="shared" si="707"/>
        <v>925319.96000000008</v>
      </c>
      <c r="AA3035" s="33">
        <f t="shared" si="708"/>
        <v>991165.05</v>
      </c>
      <c r="AB3035" s="5">
        <v>1</v>
      </c>
      <c r="AC3035" s="6">
        <v>1574800.43</v>
      </c>
      <c r="AD3035" s="32">
        <v>0</v>
      </c>
      <c r="AE3035" s="67">
        <f t="shared" si="709"/>
        <v>1</v>
      </c>
      <c r="AF3035" s="70">
        <f>IF(C3035=Sheet6!$E$3,Sheet6!$E$4,IF('January 2023'!C3035=Sheet6!$F$3,Sheet6!$F$4,IF('January 2023'!C3035=Sheet6!$G$3,Sheet6!$G$4,IF('January 2023'!C3035=Sheet6!$H$3,Sheet6!$H$4,IF('January 2023'!C3035=Sheet6!$I$3,Sheet6!$I$4,IF('January 2023'!C3035=Sheet6!$J$3,Sheet6!$J$4,IF('January 2023'!C3035=Sheet6!$K$3,Sheet6!$K$4,IF('January 2023'!C3035=Sheet6!$L$3,Sheet6!$L$4))))))))</f>
        <v>0.14409654505182889</v>
      </c>
      <c r="AG3035" s="74">
        <f t="shared" si="710"/>
        <v>1</v>
      </c>
      <c r="AH3035" s="71">
        <v>0.81910000000000005</v>
      </c>
      <c r="AI3035" s="72">
        <f t="shared" si="711"/>
        <v>1</v>
      </c>
      <c r="AJ3035" s="73">
        <f t="shared" si="712"/>
        <v>1</v>
      </c>
      <c r="AK3035" s="73">
        <v>0.51307323962548435</v>
      </c>
      <c r="AL3035" s="95">
        <f t="shared" si="713"/>
        <v>1</v>
      </c>
      <c r="AM3035" s="107">
        <v>0</v>
      </c>
      <c r="AN3035" s="98">
        <f t="shared" si="714"/>
        <v>0</v>
      </c>
      <c r="AO3035" s="99" t="e">
        <f>SUMIF([1]Sheet1!$AB:$AB,E3035,[1]Sheet1!$AA:$AA)</f>
        <v>#VALUE!</v>
      </c>
      <c r="AP3035" s="100">
        <f t="shared" si="715"/>
        <v>1</v>
      </c>
      <c r="AQ3035" s="97">
        <f t="shared" si="716"/>
        <v>0</v>
      </c>
      <c r="AR3035" s="100">
        <f t="shared" si="717"/>
        <v>1.0711592668983385</v>
      </c>
      <c r="AS3035" s="101">
        <f t="shared" si="718"/>
        <v>-7.1159266898338513E-2</v>
      </c>
      <c r="AT3035" s="100">
        <v>0.14409654505182889</v>
      </c>
      <c r="AU3035" s="108">
        <f t="shared" si="719"/>
        <v>1</v>
      </c>
    </row>
    <row r="3036" spans="1:47" hidden="1">
      <c r="A3036" s="21">
        <v>44927</v>
      </c>
      <c r="B3036" s="23" t="s">
        <v>13</v>
      </c>
      <c r="C3036" s="23" t="s">
        <v>2644</v>
      </c>
      <c r="D3036" s="23" t="s">
        <v>3012</v>
      </c>
      <c r="E3036" s="23">
        <v>1002050258</v>
      </c>
      <c r="F3036" s="23" t="s">
        <v>15</v>
      </c>
      <c r="G3036" s="23">
        <v>1070941</v>
      </c>
      <c r="H3036" s="36" t="s">
        <v>784</v>
      </c>
      <c r="I3036" s="4" t="s">
        <v>3512</v>
      </c>
      <c r="J3036" s="4" t="s">
        <v>3512</v>
      </c>
      <c r="K3036" s="24">
        <v>12198</v>
      </c>
      <c r="L3036" s="24">
        <v>12198</v>
      </c>
      <c r="M3036" s="29">
        <v>1</v>
      </c>
      <c r="N3036" s="29">
        <v>1</v>
      </c>
      <c r="O3036" s="29">
        <v>0</v>
      </c>
      <c r="P3036" s="29">
        <v>12198</v>
      </c>
      <c r="Q3036" s="29">
        <v>0</v>
      </c>
      <c r="R3036" s="28">
        <v>886301.76</v>
      </c>
      <c r="S3036" s="28">
        <v>0</v>
      </c>
      <c r="T3036" s="28">
        <v>885179</v>
      </c>
      <c r="U3036" s="28">
        <v>0</v>
      </c>
      <c r="V3036" s="29">
        <v>1</v>
      </c>
      <c r="W3036" s="29">
        <v>0</v>
      </c>
      <c r="X3036" s="32">
        <f t="shared" si="705"/>
        <v>1</v>
      </c>
      <c r="Y3036" s="33">
        <f t="shared" si="706"/>
        <v>12198</v>
      </c>
      <c r="Z3036" s="33">
        <f t="shared" si="707"/>
        <v>886301.76</v>
      </c>
      <c r="AA3036" s="33">
        <f t="shared" si="708"/>
        <v>885179</v>
      </c>
      <c r="AB3036" s="5">
        <v>1</v>
      </c>
      <c r="AC3036" s="6">
        <v>914200.55</v>
      </c>
      <c r="AD3036" s="32">
        <v>0</v>
      </c>
      <c r="AE3036" s="67">
        <f t="shared" si="709"/>
        <v>1</v>
      </c>
      <c r="AF3036" s="70">
        <f>IF(C3036=Sheet6!$E$3,Sheet6!$E$4,IF('January 2023'!C3036=Sheet6!$F$3,Sheet6!$F$4,IF('January 2023'!C3036=Sheet6!$G$3,Sheet6!$G$4,IF('January 2023'!C3036=Sheet6!$H$3,Sheet6!$H$4,IF('January 2023'!C3036=Sheet6!$I$3,Sheet6!$I$4,IF('January 2023'!C3036=Sheet6!$J$3,Sheet6!$J$4,IF('January 2023'!C3036=Sheet6!$K$3,Sheet6!$K$4,IF('January 2023'!C3036=Sheet6!$L$3,Sheet6!$L$4))))))))</f>
        <v>0.14409654505182889</v>
      </c>
      <c r="AG3036" s="74">
        <f t="shared" si="710"/>
        <v>1</v>
      </c>
      <c r="AH3036" s="71">
        <v>0.81910000000000005</v>
      </c>
      <c r="AI3036" s="72">
        <f t="shared" si="711"/>
        <v>1</v>
      </c>
      <c r="AJ3036" s="73">
        <f t="shared" si="712"/>
        <v>1</v>
      </c>
      <c r="AK3036" s="73">
        <v>0.51307323962548435</v>
      </c>
      <c r="AL3036" s="95">
        <f t="shared" si="713"/>
        <v>1</v>
      </c>
      <c r="AM3036" s="107">
        <v>0</v>
      </c>
      <c r="AN3036" s="98">
        <f t="shared" si="714"/>
        <v>0</v>
      </c>
      <c r="AO3036" s="99" t="e">
        <f>SUMIF([1]Sheet1!$AB:$AB,E3036,[1]Sheet1!$AA:$AA)</f>
        <v>#VALUE!</v>
      </c>
      <c r="AP3036" s="100">
        <f t="shared" si="715"/>
        <v>1</v>
      </c>
      <c r="AQ3036" s="97">
        <f t="shared" si="716"/>
        <v>0</v>
      </c>
      <c r="AR3036" s="100">
        <f t="shared" si="717"/>
        <v>0.99873320797647969</v>
      </c>
      <c r="AS3036" s="101">
        <f t="shared" si="718"/>
        <v>1.2667920235203134E-3</v>
      </c>
      <c r="AT3036" s="100">
        <v>0.14409654505182889</v>
      </c>
      <c r="AU3036" s="108">
        <f t="shared" si="719"/>
        <v>1</v>
      </c>
    </row>
    <row r="3037" spans="1:47" hidden="1">
      <c r="A3037" s="21">
        <v>44927</v>
      </c>
      <c r="B3037" s="23" t="s">
        <v>13</v>
      </c>
      <c r="C3037" s="23" t="s">
        <v>2644</v>
      </c>
      <c r="D3037" s="23" t="s">
        <v>3054</v>
      </c>
      <c r="E3037" s="23">
        <v>1002049835</v>
      </c>
      <c r="F3037" s="23" t="s">
        <v>15</v>
      </c>
      <c r="G3037" s="23">
        <v>1091864</v>
      </c>
      <c r="H3037" s="36" t="s">
        <v>784</v>
      </c>
      <c r="I3037" s="4" t="s">
        <v>3512</v>
      </c>
      <c r="J3037" s="4" t="s">
        <v>3512</v>
      </c>
      <c r="K3037" s="24">
        <v>11972</v>
      </c>
      <c r="L3037" s="24">
        <v>11972</v>
      </c>
      <c r="M3037" s="29">
        <v>1</v>
      </c>
      <c r="N3037" s="29">
        <v>1</v>
      </c>
      <c r="O3037" s="29">
        <v>0</v>
      </c>
      <c r="P3037" s="29">
        <v>11972</v>
      </c>
      <c r="Q3037" s="29">
        <v>0</v>
      </c>
      <c r="R3037" s="28">
        <v>869880.69000000006</v>
      </c>
      <c r="S3037" s="28">
        <v>0</v>
      </c>
      <c r="T3037" s="28">
        <v>867053.75</v>
      </c>
      <c r="U3037" s="28">
        <v>0</v>
      </c>
      <c r="V3037" s="29">
        <v>1</v>
      </c>
      <c r="W3037" s="29">
        <v>0</v>
      </c>
      <c r="X3037" s="32">
        <f t="shared" si="705"/>
        <v>1</v>
      </c>
      <c r="Y3037" s="33">
        <f t="shared" si="706"/>
        <v>11972</v>
      </c>
      <c r="Z3037" s="33">
        <f t="shared" si="707"/>
        <v>869880.69000000006</v>
      </c>
      <c r="AA3037" s="33">
        <f t="shared" si="708"/>
        <v>867053.75</v>
      </c>
      <c r="AB3037" s="5">
        <v>1</v>
      </c>
      <c r="AC3037" s="6">
        <v>728115.05</v>
      </c>
      <c r="AD3037" s="32">
        <v>0</v>
      </c>
      <c r="AE3037" s="67">
        <f t="shared" si="709"/>
        <v>1</v>
      </c>
      <c r="AF3037" s="70">
        <f>IF(C3037=Sheet6!$E$3,Sheet6!$E$4,IF('January 2023'!C3037=Sheet6!$F$3,Sheet6!$F$4,IF('January 2023'!C3037=Sheet6!$G$3,Sheet6!$G$4,IF('January 2023'!C3037=Sheet6!$H$3,Sheet6!$H$4,IF('January 2023'!C3037=Sheet6!$I$3,Sheet6!$I$4,IF('January 2023'!C3037=Sheet6!$J$3,Sheet6!$J$4,IF('January 2023'!C3037=Sheet6!$K$3,Sheet6!$K$4,IF('January 2023'!C3037=Sheet6!$L$3,Sheet6!$L$4))))))))</f>
        <v>0.14409654505182889</v>
      </c>
      <c r="AG3037" s="74">
        <f t="shared" si="710"/>
        <v>1</v>
      </c>
      <c r="AH3037" s="71">
        <v>0.81910000000000005</v>
      </c>
      <c r="AI3037" s="72">
        <f t="shared" si="711"/>
        <v>1</v>
      </c>
      <c r="AJ3037" s="73">
        <f t="shared" si="712"/>
        <v>1</v>
      </c>
      <c r="AK3037" s="73">
        <v>0.51307323962548435</v>
      </c>
      <c r="AL3037" s="95">
        <f t="shared" si="713"/>
        <v>1</v>
      </c>
      <c r="AM3037" s="107">
        <v>0</v>
      </c>
      <c r="AN3037" s="98">
        <f t="shared" si="714"/>
        <v>0</v>
      </c>
      <c r="AO3037" s="99" t="e">
        <f>SUMIF([1]Sheet1!$AB:$AB,E3037,[1]Sheet1!$AA:$AA)</f>
        <v>#VALUE!</v>
      </c>
      <c r="AP3037" s="100">
        <f t="shared" si="715"/>
        <v>1</v>
      </c>
      <c r="AQ3037" s="97">
        <f t="shared" si="716"/>
        <v>0</v>
      </c>
      <c r="AR3037" s="100">
        <f t="shared" si="717"/>
        <v>0.99675019800703923</v>
      </c>
      <c r="AS3037" s="101">
        <f t="shared" si="718"/>
        <v>3.2498019929607658E-3</v>
      </c>
      <c r="AT3037" s="100">
        <v>0.14409654505182889</v>
      </c>
      <c r="AU3037" s="108">
        <f t="shared" si="719"/>
        <v>1</v>
      </c>
    </row>
    <row r="3038" spans="1:47" hidden="1">
      <c r="A3038" s="21">
        <v>44927</v>
      </c>
      <c r="B3038" s="23" t="s">
        <v>13</v>
      </c>
      <c r="C3038" s="23" t="s">
        <v>2644</v>
      </c>
      <c r="D3038" s="23" t="s">
        <v>2962</v>
      </c>
      <c r="E3038" s="23">
        <v>1002112904</v>
      </c>
      <c r="F3038" s="23" t="s">
        <v>15</v>
      </c>
      <c r="G3038" s="23">
        <v>1079580</v>
      </c>
      <c r="H3038" s="36" t="s">
        <v>784</v>
      </c>
      <c r="I3038" s="4" t="s">
        <v>3512</v>
      </c>
      <c r="J3038" s="4" t="s">
        <v>3512</v>
      </c>
      <c r="K3038" s="24">
        <v>11931</v>
      </c>
      <c r="L3038" s="24">
        <v>11931</v>
      </c>
      <c r="M3038" s="29">
        <v>1</v>
      </c>
      <c r="N3038" s="29">
        <v>1</v>
      </c>
      <c r="O3038" s="29">
        <v>0</v>
      </c>
      <c r="P3038" s="29">
        <v>11931</v>
      </c>
      <c r="Q3038" s="29">
        <v>0</v>
      </c>
      <c r="R3038" s="28">
        <v>866901.65</v>
      </c>
      <c r="S3038" s="28">
        <v>0</v>
      </c>
      <c r="T3038" s="28">
        <v>960000</v>
      </c>
      <c r="U3038" s="28">
        <v>0</v>
      </c>
      <c r="V3038" s="29">
        <v>1</v>
      </c>
      <c r="W3038" s="29">
        <v>0</v>
      </c>
      <c r="X3038" s="32">
        <f t="shared" si="705"/>
        <v>1</v>
      </c>
      <c r="Y3038" s="33">
        <f t="shared" si="706"/>
        <v>11931</v>
      </c>
      <c r="Z3038" s="33">
        <f t="shared" si="707"/>
        <v>866901.65</v>
      </c>
      <c r="AA3038" s="33">
        <f t="shared" si="708"/>
        <v>960000</v>
      </c>
      <c r="AB3038" s="5">
        <v>1</v>
      </c>
      <c r="AC3038" s="6">
        <v>896983.84</v>
      </c>
      <c r="AD3038" s="32">
        <v>0</v>
      </c>
      <c r="AE3038" s="67">
        <f t="shared" si="709"/>
        <v>1</v>
      </c>
      <c r="AF3038" s="70">
        <f>IF(C3038=Sheet6!$E$3,Sheet6!$E$4,IF('January 2023'!C3038=Sheet6!$F$3,Sheet6!$F$4,IF('January 2023'!C3038=Sheet6!$G$3,Sheet6!$G$4,IF('January 2023'!C3038=Sheet6!$H$3,Sheet6!$H$4,IF('January 2023'!C3038=Sheet6!$I$3,Sheet6!$I$4,IF('January 2023'!C3038=Sheet6!$J$3,Sheet6!$J$4,IF('January 2023'!C3038=Sheet6!$K$3,Sheet6!$K$4,IF('January 2023'!C3038=Sheet6!$L$3,Sheet6!$L$4))))))))</f>
        <v>0.14409654505182889</v>
      </c>
      <c r="AG3038" s="74">
        <f t="shared" si="710"/>
        <v>1</v>
      </c>
      <c r="AH3038" s="71">
        <v>0.81910000000000005</v>
      </c>
      <c r="AI3038" s="72">
        <f t="shared" si="711"/>
        <v>1</v>
      </c>
      <c r="AJ3038" s="73">
        <f t="shared" si="712"/>
        <v>1</v>
      </c>
      <c r="AK3038" s="73">
        <v>0.51307323962548435</v>
      </c>
      <c r="AL3038" s="95">
        <f t="shared" si="713"/>
        <v>1</v>
      </c>
      <c r="AM3038" s="107">
        <v>0</v>
      </c>
      <c r="AN3038" s="98">
        <f t="shared" si="714"/>
        <v>0</v>
      </c>
      <c r="AO3038" s="99" t="e">
        <f>SUMIF([1]Sheet1!$AB:$AB,E3038,[1]Sheet1!$AA:$AA)</f>
        <v>#VALUE!</v>
      </c>
      <c r="AP3038" s="100">
        <f t="shared" si="715"/>
        <v>1</v>
      </c>
      <c r="AQ3038" s="97">
        <f t="shared" si="716"/>
        <v>0</v>
      </c>
      <c r="AR3038" s="100">
        <f t="shared" si="717"/>
        <v>1.1073920553732941</v>
      </c>
      <c r="AS3038" s="101">
        <f t="shared" si="718"/>
        <v>-0.1073920553732941</v>
      </c>
      <c r="AT3038" s="100">
        <v>0.14409654505182889</v>
      </c>
      <c r="AU3038" s="108">
        <f t="shared" si="719"/>
        <v>1</v>
      </c>
    </row>
    <row r="3039" spans="1:47" hidden="1">
      <c r="A3039" s="21">
        <v>44927</v>
      </c>
      <c r="B3039" s="23" t="s">
        <v>13</v>
      </c>
      <c r="C3039" s="23" t="s">
        <v>2644</v>
      </c>
      <c r="D3039" s="23" t="s">
        <v>3013</v>
      </c>
      <c r="E3039" s="23">
        <v>1002050046</v>
      </c>
      <c r="F3039" s="23" t="s">
        <v>15</v>
      </c>
      <c r="G3039" s="23">
        <v>1070937</v>
      </c>
      <c r="H3039" s="36" t="s">
        <v>784</v>
      </c>
      <c r="I3039" s="4" t="s">
        <v>3512</v>
      </c>
      <c r="J3039" s="4" t="s">
        <v>3512</v>
      </c>
      <c r="K3039" s="24">
        <v>11786</v>
      </c>
      <c r="L3039" s="24">
        <v>11786</v>
      </c>
      <c r="M3039" s="29">
        <v>1</v>
      </c>
      <c r="N3039" s="29">
        <v>1</v>
      </c>
      <c r="O3039" s="29">
        <v>0</v>
      </c>
      <c r="P3039" s="29">
        <v>11786</v>
      </c>
      <c r="Q3039" s="29">
        <v>0</v>
      </c>
      <c r="R3039" s="28">
        <v>856366.01</v>
      </c>
      <c r="S3039" s="28">
        <v>0</v>
      </c>
      <c r="T3039" s="28">
        <v>856366.1</v>
      </c>
      <c r="U3039" s="28">
        <v>0</v>
      </c>
      <c r="V3039" s="29">
        <v>1</v>
      </c>
      <c r="W3039" s="29">
        <v>0</v>
      </c>
      <c r="X3039" s="32">
        <f t="shared" si="705"/>
        <v>1</v>
      </c>
      <c r="Y3039" s="33">
        <f t="shared" si="706"/>
        <v>11786</v>
      </c>
      <c r="Z3039" s="33">
        <f t="shared" si="707"/>
        <v>856366.01</v>
      </c>
      <c r="AA3039" s="33">
        <f t="shared" si="708"/>
        <v>856366.1</v>
      </c>
      <c r="AB3039" s="5">
        <v>1</v>
      </c>
      <c r="AC3039" s="6">
        <v>869283.18</v>
      </c>
      <c r="AD3039" s="32">
        <v>0</v>
      </c>
      <c r="AE3039" s="67">
        <f t="shared" si="709"/>
        <v>1</v>
      </c>
      <c r="AF3039" s="70">
        <f>IF(C3039=Sheet6!$E$3,Sheet6!$E$4,IF('January 2023'!C3039=Sheet6!$F$3,Sheet6!$F$4,IF('January 2023'!C3039=Sheet6!$G$3,Sheet6!$G$4,IF('January 2023'!C3039=Sheet6!$H$3,Sheet6!$H$4,IF('January 2023'!C3039=Sheet6!$I$3,Sheet6!$I$4,IF('January 2023'!C3039=Sheet6!$J$3,Sheet6!$J$4,IF('January 2023'!C3039=Sheet6!$K$3,Sheet6!$K$4,IF('January 2023'!C3039=Sheet6!$L$3,Sheet6!$L$4))))))))</f>
        <v>0.14409654505182889</v>
      </c>
      <c r="AG3039" s="74">
        <f t="shared" si="710"/>
        <v>1</v>
      </c>
      <c r="AH3039" s="71">
        <v>0.81910000000000005</v>
      </c>
      <c r="AI3039" s="72">
        <f t="shared" si="711"/>
        <v>1</v>
      </c>
      <c r="AJ3039" s="73">
        <f t="shared" si="712"/>
        <v>1</v>
      </c>
      <c r="AK3039" s="73">
        <v>0.51307323962548435</v>
      </c>
      <c r="AL3039" s="95">
        <f t="shared" si="713"/>
        <v>1</v>
      </c>
      <c r="AM3039" s="107">
        <v>0</v>
      </c>
      <c r="AN3039" s="98">
        <f t="shared" si="714"/>
        <v>0</v>
      </c>
      <c r="AO3039" s="99" t="e">
        <f>SUMIF([1]Sheet1!$AB:$AB,E3039,[1]Sheet1!$AA:$AA)</f>
        <v>#VALUE!</v>
      </c>
      <c r="AP3039" s="100">
        <f t="shared" si="715"/>
        <v>1</v>
      </c>
      <c r="AQ3039" s="97">
        <f t="shared" si="716"/>
        <v>0</v>
      </c>
      <c r="AR3039" s="100">
        <f t="shared" si="717"/>
        <v>1.0000001050952501</v>
      </c>
      <c r="AS3039" s="101">
        <f t="shared" si="718"/>
        <v>-1.0509525005808484E-7</v>
      </c>
      <c r="AT3039" s="100">
        <v>0.14409654505182889</v>
      </c>
      <c r="AU3039" s="108">
        <f t="shared" si="719"/>
        <v>1</v>
      </c>
    </row>
    <row r="3040" spans="1:47" hidden="1">
      <c r="A3040" s="21">
        <v>44927</v>
      </c>
      <c r="B3040" s="22" t="s">
        <v>13</v>
      </c>
      <c r="C3040" s="22" t="s">
        <v>2644</v>
      </c>
      <c r="D3040" s="22" t="s">
        <v>3098</v>
      </c>
      <c r="E3040" s="22">
        <v>1002050346</v>
      </c>
      <c r="F3040" s="23" t="s">
        <v>15</v>
      </c>
      <c r="G3040" s="22">
        <v>1070937</v>
      </c>
      <c r="H3040" s="36" t="s">
        <v>784</v>
      </c>
      <c r="I3040" s="4" t="s">
        <v>3512</v>
      </c>
      <c r="J3040" s="4" t="s">
        <v>3512</v>
      </c>
      <c r="K3040" s="24">
        <v>11751</v>
      </c>
      <c r="L3040" s="25">
        <v>11751</v>
      </c>
      <c r="M3040" s="26">
        <v>1</v>
      </c>
      <c r="N3040" s="26">
        <v>1</v>
      </c>
      <c r="O3040" s="26">
        <v>0</v>
      </c>
      <c r="P3040" s="26">
        <v>11751</v>
      </c>
      <c r="Q3040" s="26">
        <v>0</v>
      </c>
      <c r="R3040" s="27">
        <v>853822.91999999993</v>
      </c>
      <c r="S3040" s="27">
        <v>0</v>
      </c>
      <c r="T3040" s="28">
        <v>836269.52</v>
      </c>
      <c r="U3040" s="27">
        <v>0</v>
      </c>
      <c r="V3040" s="29">
        <v>1</v>
      </c>
      <c r="W3040" s="26">
        <v>0</v>
      </c>
      <c r="X3040" s="30">
        <f t="shared" si="705"/>
        <v>1</v>
      </c>
      <c r="Y3040" s="31">
        <f t="shared" si="706"/>
        <v>11751</v>
      </c>
      <c r="Z3040" s="31">
        <f t="shared" si="707"/>
        <v>853822.91999999993</v>
      </c>
      <c r="AA3040" s="31">
        <f t="shared" si="708"/>
        <v>836269.52</v>
      </c>
      <c r="AB3040" s="5">
        <v>1</v>
      </c>
      <c r="AC3040" s="6">
        <v>862199.47</v>
      </c>
      <c r="AD3040" s="30">
        <v>0</v>
      </c>
      <c r="AE3040" s="67">
        <f t="shared" si="709"/>
        <v>1</v>
      </c>
      <c r="AF3040" s="70">
        <f>IF(C3040=Sheet6!$E$3,Sheet6!$E$4,IF('January 2023'!C3040=Sheet6!$F$3,Sheet6!$F$4,IF('January 2023'!C3040=Sheet6!$G$3,Sheet6!$G$4,IF('January 2023'!C3040=Sheet6!$H$3,Sheet6!$H$4,IF('January 2023'!C3040=Sheet6!$I$3,Sheet6!$I$4,IF('January 2023'!C3040=Sheet6!$J$3,Sheet6!$J$4,IF('January 2023'!C3040=Sheet6!$K$3,Sheet6!$K$4,IF('January 2023'!C3040=Sheet6!$L$3,Sheet6!$L$4))))))))</f>
        <v>0.14409654505182889</v>
      </c>
      <c r="AG3040" s="74">
        <f t="shared" si="710"/>
        <v>1</v>
      </c>
      <c r="AH3040" s="71">
        <v>0.81910000000000005</v>
      </c>
      <c r="AI3040" s="72">
        <f t="shared" si="711"/>
        <v>1</v>
      </c>
      <c r="AJ3040" s="73">
        <f t="shared" si="712"/>
        <v>1</v>
      </c>
      <c r="AK3040" s="73">
        <v>0.51307323962548435</v>
      </c>
      <c r="AL3040" s="95">
        <f t="shared" si="713"/>
        <v>1</v>
      </c>
      <c r="AM3040" s="107">
        <v>0</v>
      </c>
      <c r="AN3040" s="98">
        <f t="shared" si="714"/>
        <v>0</v>
      </c>
      <c r="AO3040" s="99" t="e">
        <f>SUMIF([1]Sheet1!$AB:$AB,E3040,[1]Sheet1!$AA:$AA)</f>
        <v>#VALUE!</v>
      </c>
      <c r="AP3040" s="100">
        <f t="shared" si="715"/>
        <v>1</v>
      </c>
      <c r="AQ3040" s="97">
        <f t="shared" si="716"/>
        <v>0</v>
      </c>
      <c r="AR3040" s="100">
        <f t="shared" si="717"/>
        <v>0.97944140454791273</v>
      </c>
      <c r="AS3040" s="101">
        <f t="shared" si="718"/>
        <v>2.0558595452087269E-2</v>
      </c>
      <c r="AT3040" s="100">
        <v>0.14409654505182889</v>
      </c>
      <c r="AU3040" s="108">
        <f t="shared" si="719"/>
        <v>1</v>
      </c>
    </row>
    <row r="3041" spans="1:47" hidden="1">
      <c r="A3041" s="21">
        <v>44927</v>
      </c>
      <c r="B3041" s="22" t="s">
        <v>13</v>
      </c>
      <c r="C3041" s="22" t="s">
        <v>2644</v>
      </c>
      <c r="D3041" s="22" t="s">
        <v>3014</v>
      </c>
      <c r="E3041" s="22">
        <v>1003065524</v>
      </c>
      <c r="F3041" s="23" t="s">
        <v>15</v>
      </c>
      <c r="G3041" s="22">
        <v>1070562</v>
      </c>
      <c r="H3041" s="36" t="s">
        <v>784</v>
      </c>
      <c r="I3041" s="4" t="s">
        <v>3512</v>
      </c>
      <c r="J3041" s="4" t="s">
        <v>3512</v>
      </c>
      <c r="K3041" s="24">
        <v>11694</v>
      </c>
      <c r="L3041" s="25">
        <v>11694</v>
      </c>
      <c r="M3041" s="26">
        <v>1</v>
      </c>
      <c r="N3041" s="26">
        <v>1</v>
      </c>
      <c r="O3041" s="26">
        <v>0</v>
      </c>
      <c r="P3041" s="26">
        <v>11694</v>
      </c>
      <c r="Q3041" s="26">
        <v>0</v>
      </c>
      <c r="R3041" s="27">
        <v>849681.32000000007</v>
      </c>
      <c r="S3041" s="27">
        <v>0</v>
      </c>
      <c r="T3041" s="28">
        <v>849681.32</v>
      </c>
      <c r="U3041" s="27">
        <v>0</v>
      </c>
      <c r="V3041" s="29">
        <v>1</v>
      </c>
      <c r="W3041" s="26">
        <v>0</v>
      </c>
      <c r="X3041" s="30">
        <f t="shared" si="705"/>
        <v>1</v>
      </c>
      <c r="Y3041" s="31">
        <f t="shared" si="706"/>
        <v>11694</v>
      </c>
      <c r="Z3041" s="31">
        <f t="shared" si="707"/>
        <v>849681.32000000007</v>
      </c>
      <c r="AA3041" s="31">
        <f t="shared" si="708"/>
        <v>849681.32</v>
      </c>
      <c r="AB3041" s="5">
        <v>1</v>
      </c>
      <c r="AC3041" s="6">
        <v>823908.38</v>
      </c>
      <c r="AD3041" s="30">
        <v>0</v>
      </c>
      <c r="AE3041" s="67">
        <f t="shared" si="709"/>
        <v>1</v>
      </c>
      <c r="AF3041" s="70">
        <f>IF(C3041=Sheet6!$E$3,Sheet6!$E$4,IF('January 2023'!C3041=Sheet6!$F$3,Sheet6!$F$4,IF('January 2023'!C3041=Sheet6!$G$3,Sheet6!$G$4,IF('January 2023'!C3041=Sheet6!$H$3,Sheet6!$H$4,IF('January 2023'!C3041=Sheet6!$I$3,Sheet6!$I$4,IF('January 2023'!C3041=Sheet6!$J$3,Sheet6!$J$4,IF('January 2023'!C3041=Sheet6!$K$3,Sheet6!$K$4,IF('January 2023'!C3041=Sheet6!$L$3,Sheet6!$L$4))))))))</f>
        <v>0.14409654505182889</v>
      </c>
      <c r="AG3041" s="74">
        <f t="shared" si="710"/>
        <v>1</v>
      </c>
      <c r="AH3041" s="71">
        <v>0.81910000000000005</v>
      </c>
      <c r="AI3041" s="72">
        <f t="shared" si="711"/>
        <v>1</v>
      </c>
      <c r="AJ3041" s="73">
        <f t="shared" si="712"/>
        <v>1</v>
      </c>
      <c r="AK3041" s="73">
        <v>0.51307323962548435</v>
      </c>
      <c r="AL3041" s="95">
        <f t="shared" si="713"/>
        <v>1</v>
      </c>
      <c r="AM3041" s="107">
        <v>0</v>
      </c>
      <c r="AN3041" s="98">
        <f t="shared" si="714"/>
        <v>0</v>
      </c>
      <c r="AO3041" s="99" t="e">
        <f>SUMIF([1]Sheet1!$AB:$AB,E3041,[1]Sheet1!$AA:$AA)</f>
        <v>#VALUE!</v>
      </c>
      <c r="AP3041" s="100">
        <f t="shared" si="715"/>
        <v>1</v>
      </c>
      <c r="AQ3041" s="97">
        <f t="shared" si="716"/>
        <v>0</v>
      </c>
      <c r="AR3041" s="100">
        <f t="shared" si="717"/>
        <v>0.99999999999999989</v>
      </c>
      <c r="AS3041" s="101">
        <f t="shared" si="718"/>
        <v>0</v>
      </c>
      <c r="AT3041" s="100">
        <v>0.14409654505182889</v>
      </c>
      <c r="AU3041" s="108">
        <f t="shared" si="719"/>
        <v>1</v>
      </c>
    </row>
    <row r="3042" spans="1:47" hidden="1">
      <c r="A3042" s="21">
        <v>44927</v>
      </c>
      <c r="B3042" s="23" t="s">
        <v>13</v>
      </c>
      <c r="C3042" s="23" t="s">
        <v>2644</v>
      </c>
      <c r="D3042" s="23" t="s">
        <v>3038</v>
      </c>
      <c r="E3042" s="23">
        <v>1002050049</v>
      </c>
      <c r="F3042" s="23" t="s">
        <v>15</v>
      </c>
      <c r="G3042" s="23">
        <v>1091868</v>
      </c>
      <c r="H3042" s="36" t="s">
        <v>784</v>
      </c>
      <c r="I3042" s="4" t="s">
        <v>3512</v>
      </c>
      <c r="J3042" s="4" t="s">
        <v>3512</v>
      </c>
      <c r="K3042" s="24">
        <v>11452</v>
      </c>
      <c r="L3042" s="24">
        <v>11452</v>
      </c>
      <c r="M3042" s="29">
        <v>1</v>
      </c>
      <c r="N3042" s="29">
        <v>1</v>
      </c>
      <c r="O3042" s="29">
        <v>0</v>
      </c>
      <c r="P3042" s="29">
        <v>11452</v>
      </c>
      <c r="Q3042" s="29">
        <v>0</v>
      </c>
      <c r="R3042" s="28">
        <v>832097.70000000007</v>
      </c>
      <c r="S3042" s="28">
        <v>0</v>
      </c>
      <c r="T3042" s="28">
        <v>832097.69</v>
      </c>
      <c r="U3042" s="28">
        <v>0</v>
      </c>
      <c r="V3042" s="29">
        <v>1</v>
      </c>
      <c r="W3042" s="29">
        <v>0</v>
      </c>
      <c r="X3042" s="32">
        <f t="shared" si="705"/>
        <v>1</v>
      </c>
      <c r="Y3042" s="33">
        <f t="shared" si="706"/>
        <v>11452</v>
      </c>
      <c r="Z3042" s="33">
        <f t="shared" si="707"/>
        <v>832097.70000000007</v>
      </c>
      <c r="AA3042" s="33">
        <f t="shared" si="708"/>
        <v>832097.69</v>
      </c>
      <c r="AB3042" s="5">
        <v>1</v>
      </c>
      <c r="AC3042" s="6">
        <v>981825.45</v>
      </c>
      <c r="AD3042" s="32">
        <v>0</v>
      </c>
      <c r="AE3042" s="67">
        <f t="shared" si="709"/>
        <v>1</v>
      </c>
      <c r="AF3042" s="70">
        <f>IF(C3042=Sheet6!$E$3,Sheet6!$E$4,IF('January 2023'!C3042=Sheet6!$F$3,Sheet6!$F$4,IF('January 2023'!C3042=Sheet6!$G$3,Sheet6!$G$4,IF('January 2023'!C3042=Sheet6!$H$3,Sheet6!$H$4,IF('January 2023'!C3042=Sheet6!$I$3,Sheet6!$I$4,IF('January 2023'!C3042=Sheet6!$J$3,Sheet6!$J$4,IF('January 2023'!C3042=Sheet6!$K$3,Sheet6!$K$4,IF('January 2023'!C3042=Sheet6!$L$3,Sheet6!$L$4))))))))</f>
        <v>0.14409654505182889</v>
      </c>
      <c r="AG3042" s="74">
        <f t="shared" si="710"/>
        <v>1</v>
      </c>
      <c r="AH3042" s="71">
        <v>0.81910000000000005</v>
      </c>
      <c r="AI3042" s="72">
        <f t="shared" si="711"/>
        <v>1</v>
      </c>
      <c r="AJ3042" s="73">
        <f t="shared" si="712"/>
        <v>1</v>
      </c>
      <c r="AK3042" s="73">
        <v>0.51307323962548435</v>
      </c>
      <c r="AL3042" s="95">
        <f t="shared" si="713"/>
        <v>1</v>
      </c>
      <c r="AM3042" s="107">
        <v>0</v>
      </c>
      <c r="AN3042" s="98">
        <f t="shared" si="714"/>
        <v>0</v>
      </c>
      <c r="AO3042" s="99" t="e">
        <f>SUMIF([1]Sheet1!$AB:$AB,E3042,[1]Sheet1!$AA:$AA)</f>
        <v>#VALUE!</v>
      </c>
      <c r="AP3042" s="100">
        <f t="shared" si="715"/>
        <v>1</v>
      </c>
      <c r="AQ3042" s="97">
        <f t="shared" si="716"/>
        <v>0</v>
      </c>
      <c r="AR3042" s="100">
        <f t="shared" si="717"/>
        <v>0.99999998798218026</v>
      </c>
      <c r="AS3042" s="101">
        <f t="shared" si="718"/>
        <v>1.2017819739362778E-8</v>
      </c>
      <c r="AT3042" s="100">
        <v>0.14409654505182889</v>
      </c>
      <c r="AU3042" s="108">
        <f t="shared" si="719"/>
        <v>1</v>
      </c>
    </row>
    <row r="3043" spans="1:47" hidden="1">
      <c r="A3043" s="21">
        <v>44927</v>
      </c>
      <c r="B3043" s="22" t="s">
        <v>13</v>
      </c>
      <c r="C3043" s="22" t="s">
        <v>2644</v>
      </c>
      <c r="D3043" s="22" t="s">
        <v>3030</v>
      </c>
      <c r="E3043" s="22">
        <v>1003866402</v>
      </c>
      <c r="F3043" s="23" t="s">
        <v>15</v>
      </c>
      <c r="G3043" s="22">
        <v>1091864</v>
      </c>
      <c r="H3043" s="36" t="s">
        <v>784</v>
      </c>
      <c r="I3043" s="4" t="s">
        <v>3512</v>
      </c>
      <c r="J3043" s="4" t="s">
        <v>3512</v>
      </c>
      <c r="K3043" s="24">
        <v>11241</v>
      </c>
      <c r="L3043" s="25">
        <v>11241</v>
      </c>
      <c r="M3043" s="26">
        <v>1</v>
      </c>
      <c r="N3043" s="26">
        <v>1</v>
      </c>
      <c r="O3043" s="26">
        <v>0</v>
      </c>
      <c r="P3043" s="26">
        <v>11241</v>
      </c>
      <c r="Q3043" s="26">
        <v>0</v>
      </c>
      <c r="R3043" s="27">
        <v>816766.53</v>
      </c>
      <c r="S3043" s="27">
        <v>0</v>
      </c>
      <c r="T3043" s="28">
        <v>816766.53</v>
      </c>
      <c r="U3043" s="27">
        <v>0</v>
      </c>
      <c r="V3043" s="29">
        <v>1</v>
      </c>
      <c r="W3043" s="26">
        <v>0</v>
      </c>
      <c r="X3043" s="30">
        <f t="shared" si="705"/>
        <v>1</v>
      </c>
      <c r="Y3043" s="31">
        <f t="shared" si="706"/>
        <v>11241</v>
      </c>
      <c r="Z3043" s="31">
        <f t="shared" si="707"/>
        <v>816766.53</v>
      </c>
      <c r="AA3043" s="31">
        <f t="shared" si="708"/>
        <v>816766.53</v>
      </c>
      <c r="AB3043" s="5">
        <v>1</v>
      </c>
      <c r="AC3043" s="6">
        <v>859943.67</v>
      </c>
      <c r="AD3043" s="30">
        <v>0</v>
      </c>
      <c r="AE3043" s="67">
        <f t="shared" si="709"/>
        <v>1</v>
      </c>
      <c r="AF3043" s="70">
        <f>IF(C3043=Sheet6!$E$3,Sheet6!$E$4,IF('January 2023'!C3043=Sheet6!$F$3,Sheet6!$F$4,IF('January 2023'!C3043=Sheet6!$G$3,Sheet6!$G$4,IF('January 2023'!C3043=Sheet6!$H$3,Sheet6!$H$4,IF('January 2023'!C3043=Sheet6!$I$3,Sheet6!$I$4,IF('January 2023'!C3043=Sheet6!$J$3,Sheet6!$J$4,IF('January 2023'!C3043=Sheet6!$K$3,Sheet6!$K$4,IF('January 2023'!C3043=Sheet6!$L$3,Sheet6!$L$4))))))))</f>
        <v>0.14409654505182889</v>
      </c>
      <c r="AG3043" s="74">
        <f t="shared" si="710"/>
        <v>1</v>
      </c>
      <c r="AH3043" s="71">
        <v>0.81910000000000005</v>
      </c>
      <c r="AI3043" s="72">
        <f t="shared" si="711"/>
        <v>1</v>
      </c>
      <c r="AJ3043" s="73">
        <f t="shared" si="712"/>
        <v>1</v>
      </c>
      <c r="AK3043" s="73">
        <v>0.51307323962548435</v>
      </c>
      <c r="AL3043" s="95">
        <f t="shared" si="713"/>
        <v>1</v>
      </c>
      <c r="AM3043" s="107">
        <v>0</v>
      </c>
      <c r="AN3043" s="98">
        <f t="shared" si="714"/>
        <v>0</v>
      </c>
      <c r="AO3043" s="99" t="e">
        <f>SUMIF([1]Sheet1!$AB:$AB,E3043,[1]Sheet1!$AA:$AA)</f>
        <v>#VALUE!</v>
      </c>
      <c r="AP3043" s="100">
        <f t="shared" si="715"/>
        <v>1</v>
      </c>
      <c r="AQ3043" s="97">
        <f t="shared" si="716"/>
        <v>0</v>
      </c>
      <c r="AR3043" s="100">
        <f t="shared" si="717"/>
        <v>1</v>
      </c>
      <c r="AS3043" s="101">
        <f t="shared" si="718"/>
        <v>0</v>
      </c>
      <c r="AT3043" s="100">
        <v>0.14409654505182889</v>
      </c>
      <c r="AU3043" s="108">
        <f t="shared" si="719"/>
        <v>1</v>
      </c>
    </row>
    <row r="3044" spans="1:47" hidden="1">
      <c r="A3044" s="21">
        <v>44927</v>
      </c>
      <c r="B3044" s="23" t="s">
        <v>13</v>
      </c>
      <c r="C3044" s="23" t="s">
        <v>2644</v>
      </c>
      <c r="D3044" s="23" t="s">
        <v>3113</v>
      </c>
      <c r="E3044" s="23">
        <v>1002049928</v>
      </c>
      <c r="F3044" s="23" t="s">
        <v>15</v>
      </c>
      <c r="G3044" s="23">
        <v>1070937</v>
      </c>
      <c r="H3044" s="36" t="s">
        <v>784</v>
      </c>
      <c r="I3044" s="4" t="s">
        <v>3512</v>
      </c>
      <c r="J3044" s="4" t="s">
        <v>3512</v>
      </c>
      <c r="K3044" s="24">
        <v>10598</v>
      </c>
      <c r="L3044" s="24">
        <v>10598</v>
      </c>
      <c r="M3044" s="29">
        <v>1</v>
      </c>
      <c r="N3044" s="29">
        <v>1</v>
      </c>
      <c r="O3044" s="29">
        <v>0</v>
      </c>
      <c r="P3044" s="29">
        <v>10598</v>
      </c>
      <c r="Q3044" s="29">
        <v>0</v>
      </c>
      <c r="R3044" s="28">
        <v>770046.40999999992</v>
      </c>
      <c r="S3044" s="28">
        <v>0</v>
      </c>
      <c r="T3044" s="28">
        <v>770047</v>
      </c>
      <c r="U3044" s="28">
        <v>0</v>
      </c>
      <c r="V3044" s="29">
        <v>1</v>
      </c>
      <c r="W3044" s="29">
        <v>0</v>
      </c>
      <c r="X3044" s="32">
        <f t="shared" si="705"/>
        <v>1</v>
      </c>
      <c r="Y3044" s="33">
        <f t="shared" si="706"/>
        <v>10598</v>
      </c>
      <c r="Z3044" s="33">
        <f t="shared" si="707"/>
        <v>770046.40999999992</v>
      </c>
      <c r="AA3044" s="33">
        <f t="shared" si="708"/>
        <v>770047</v>
      </c>
      <c r="AB3044" s="5">
        <v>1</v>
      </c>
      <c r="AC3044" s="6">
        <v>716424.56</v>
      </c>
      <c r="AD3044" s="32">
        <v>0</v>
      </c>
      <c r="AE3044" s="67">
        <f t="shared" si="709"/>
        <v>1</v>
      </c>
      <c r="AF3044" s="70">
        <f>IF(C3044=Sheet6!$E$3,Sheet6!$E$4,IF('January 2023'!C3044=Sheet6!$F$3,Sheet6!$F$4,IF('January 2023'!C3044=Sheet6!$G$3,Sheet6!$G$4,IF('January 2023'!C3044=Sheet6!$H$3,Sheet6!$H$4,IF('January 2023'!C3044=Sheet6!$I$3,Sheet6!$I$4,IF('January 2023'!C3044=Sheet6!$J$3,Sheet6!$J$4,IF('January 2023'!C3044=Sheet6!$K$3,Sheet6!$K$4,IF('January 2023'!C3044=Sheet6!$L$3,Sheet6!$L$4))))))))</f>
        <v>0.14409654505182889</v>
      </c>
      <c r="AG3044" s="74">
        <f t="shared" si="710"/>
        <v>1</v>
      </c>
      <c r="AH3044" s="71">
        <v>0.81910000000000005</v>
      </c>
      <c r="AI3044" s="72">
        <f t="shared" si="711"/>
        <v>1</v>
      </c>
      <c r="AJ3044" s="73">
        <f t="shared" si="712"/>
        <v>1</v>
      </c>
      <c r="AK3044" s="73">
        <v>0.51307323962548435</v>
      </c>
      <c r="AL3044" s="95">
        <f t="shared" si="713"/>
        <v>1</v>
      </c>
      <c r="AM3044" s="107">
        <v>0</v>
      </c>
      <c r="AN3044" s="98">
        <f t="shared" si="714"/>
        <v>0</v>
      </c>
      <c r="AO3044" s="99" t="e">
        <f>SUMIF([1]Sheet1!$AB:$AB,E3044,[1]Sheet1!$AA:$AA)</f>
        <v>#VALUE!</v>
      </c>
      <c r="AP3044" s="100">
        <f t="shared" si="715"/>
        <v>1</v>
      </c>
      <c r="AQ3044" s="97">
        <f t="shared" si="716"/>
        <v>0</v>
      </c>
      <c r="AR3044" s="100">
        <f t="shared" si="717"/>
        <v>1.000000766187586</v>
      </c>
      <c r="AS3044" s="101">
        <f t="shared" si="718"/>
        <v>-7.6618758604318771E-7</v>
      </c>
      <c r="AT3044" s="100">
        <v>0.14409654505182889</v>
      </c>
      <c r="AU3044" s="108">
        <f t="shared" si="719"/>
        <v>1</v>
      </c>
    </row>
    <row r="3045" spans="1:47" hidden="1">
      <c r="A3045" s="21">
        <v>44927</v>
      </c>
      <c r="B3045" s="23" t="s">
        <v>13</v>
      </c>
      <c r="C3045" s="23" t="s">
        <v>2644</v>
      </c>
      <c r="D3045" s="23" t="s">
        <v>3108</v>
      </c>
      <c r="E3045" s="23">
        <v>1002049889</v>
      </c>
      <c r="F3045" s="23" t="s">
        <v>15</v>
      </c>
      <c r="G3045" s="23">
        <v>1070562</v>
      </c>
      <c r="H3045" s="36" t="s">
        <v>784</v>
      </c>
      <c r="I3045" s="4" t="s">
        <v>3512</v>
      </c>
      <c r="J3045" s="4" t="s">
        <v>3512</v>
      </c>
      <c r="K3045" s="24">
        <v>10581</v>
      </c>
      <c r="L3045" s="24">
        <v>10581</v>
      </c>
      <c r="M3045" s="29">
        <v>1</v>
      </c>
      <c r="N3045" s="29">
        <v>1</v>
      </c>
      <c r="O3045" s="29">
        <v>0</v>
      </c>
      <c r="P3045" s="29">
        <v>10581</v>
      </c>
      <c r="Q3045" s="29">
        <v>0</v>
      </c>
      <c r="R3045" s="28">
        <v>768811.19</v>
      </c>
      <c r="S3045" s="28">
        <v>0</v>
      </c>
      <c r="T3045" s="28">
        <v>768811.19</v>
      </c>
      <c r="U3045" s="28">
        <v>0</v>
      </c>
      <c r="V3045" s="29">
        <v>1</v>
      </c>
      <c r="W3045" s="29">
        <v>0</v>
      </c>
      <c r="X3045" s="32">
        <f t="shared" si="705"/>
        <v>1</v>
      </c>
      <c r="Y3045" s="33">
        <f t="shared" si="706"/>
        <v>10581</v>
      </c>
      <c r="Z3045" s="33">
        <f t="shared" si="707"/>
        <v>768811.19</v>
      </c>
      <c r="AA3045" s="33">
        <f t="shared" si="708"/>
        <v>768811.19</v>
      </c>
      <c r="AB3045" s="5">
        <v>1</v>
      </c>
      <c r="AC3045" s="6">
        <v>736894.44</v>
      </c>
      <c r="AD3045" s="32">
        <v>0</v>
      </c>
      <c r="AE3045" s="67">
        <f t="shared" si="709"/>
        <v>1</v>
      </c>
      <c r="AF3045" s="70">
        <f>IF(C3045=Sheet6!$E$3,Sheet6!$E$4,IF('January 2023'!C3045=Sheet6!$F$3,Sheet6!$F$4,IF('January 2023'!C3045=Sheet6!$G$3,Sheet6!$G$4,IF('January 2023'!C3045=Sheet6!$H$3,Sheet6!$H$4,IF('January 2023'!C3045=Sheet6!$I$3,Sheet6!$I$4,IF('January 2023'!C3045=Sheet6!$J$3,Sheet6!$J$4,IF('January 2023'!C3045=Sheet6!$K$3,Sheet6!$K$4,IF('January 2023'!C3045=Sheet6!$L$3,Sheet6!$L$4))))))))</f>
        <v>0.14409654505182889</v>
      </c>
      <c r="AG3045" s="74">
        <f t="shared" si="710"/>
        <v>1</v>
      </c>
      <c r="AH3045" s="71">
        <v>0.81910000000000005</v>
      </c>
      <c r="AI3045" s="72">
        <f t="shared" si="711"/>
        <v>1</v>
      </c>
      <c r="AJ3045" s="73">
        <f t="shared" si="712"/>
        <v>1</v>
      </c>
      <c r="AK3045" s="73">
        <v>0.51307323962548435</v>
      </c>
      <c r="AL3045" s="95">
        <f t="shared" si="713"/>
        <v>1</v>
      </c>
      <c r="AM3045" s="107">
        <v>0</v>
      </c>
      <c r="AN3045" s="98">
        <f t="shared" si="714"/>
        <v>0</v>
      </c>
      <c r="AO3045" s="99" t="e">
        <f>SUMIF([1]Sheet1!$AB:$AB,E3045,[1]Sheet1!$AA:$AA)</f>
        <v>#VALUE!</v>
      </c>
      <c r="AP3045" s="100">
        <f t="shared" si="715"/>
        <v>1</v>
      </c>
      <c r="AQ3045" s="97">
        <f t="shared" si="716"/>
        <v>0</v>
      </c>
      <c r="AR3045" s="100">
        <f t="shared" si="717"/>
        <v>1</v>
      </c>
      <c r="AS3045" s="101">
        <f t="shared" si="718"/>
        <v>0</v>
      </c>
      <c r="AT3045" s="100">
        <v>0.14409654505182889</v>
      </c>
      <c r="AU3045" s="108">
        <f t="shared" si="719"/>
        <v>1</v>
      </c>
    </row>
    <row r="3046" spans="1:47" hidden="1">
      <c r="A3046" s="21">
        <v>44927</v>
      </c>
      <c r="B3046" s="22" t="s">
        <v>13</v>
      </c>
      <c r="C3046" s="22" t="s">
        <v>2644</v>
      </c>
      <c r="D3046" s="22" t="s">
        <v>3003</v>
      </c>
      <c r="E3046" s="22">
        <v>1002050319</v>
      </c>
      <c r="F3046" s="23" t="s">
        <v>15</v>
      </c>
      <c r="G3046" s="22">
        <v>1070937</v>
      </c>
      <c r="H3046" s="36" t="s">
        <v>784</v>
      </c>
      <c r="I3046" s="4" t="s">
        <v>3512</v>
      </c>
      <c r="J3046" s="4" t="s">
        <v>3512</v>
      </c>
      <c r="K3046" s="24">
        <v>10434</v>
      </c>
      <c r="L3046" s="25">
        <v>10434</v>
      </c>
      <c r="M3046" s="26">
        <v>1</v>
      </c>
      <c r="N3046" s="26">
        <v>1</v>
      </c>
      <c r="O3046" s="26">
        <v>0</v>
      </c>
      <c r="P3046" s="26">
        <v>10434</v>
      </c>
      <c r="Q3046" s="26">
        <v>0</v>
      </c>
      <c r="R3046" s="27">
        <v>758130.23</v>
      </c>
      <c r="S3046" s="27">
        <v>0</v>
      </c>
      <c r="T3046" s="28">
        <v>758000</v>
      </c>
      <c r="U3046" s="27">
        <v>0</v>
      </c>
      <c r="V3046" s="29">
        <v>1</v>
      </c>
      <c r="W3046" s="26">
        <v>0</v>
      </c>
      <c r="X3046" s="30">
        <f t="shared" si="705"/>
        <v>1</v>
      </c>
      <c r="Y3046" s="31">
        <f t="shared" si="706"/>
        <v>10434</v>
      </c>
      <c r="Z3046" s="31">
        <f t="shared" si="707"/>
        <v>758130.23</v>
      </c>
      <c r="AA3046" s="31">
        <f t="shared" si="708"/>
        <v>758000</v>
      </c>
      <c r="AB3046" s="5">
        <v>1</v>
      </c>
      <c r="AC3046" s="6">
        <v>746558.53</v>
      </c>
      <c r="AD3046" s="30">
        <v>0</v>
      </c>
      <c r="AE3046" s="67">
        <f t="shared" si="709"/>
        <v>1</v>
      </c>
      <c r="AF3046" s="70">
        <f>IF(C3046=Sheet6!$E$3,Sheet6!$E$4,IF('January 2023'!C3046=Sheet6!$F$3,Sheet6!$F$4,IF('January 2023'!C3046=Sheet6!$G$3,Sheet6!$G$4,IF('January 2023'!C3046=Sheet6!$H$3,Sheet6!$H$4,IF('January 2023'!C3046=Sheet6!$I$3,Sheet6!$I$4,IF('January 2023'!C3046=Sheet6!$J$3,Sheet6!$J$4,IF('January 2023'!C3046=Sheet6!$K$3,Sheet6!$K$4,IF('January 2023'!C3046=Sheet6!$L$3,Sheet6!$L$4))))))))</f>
        <v>0.14409654505182889</v>
      </c>
      <c r="AG3046" s="74">
        <f t="shared" si="710"/>
        <v>1</v>
      </c>
      <c r="AH3046" s="71">
        <v>0.81910000000000005</v>
      </c>
      <c r="AI3046" s="72">
        <f t="shared" si="711"/>
        <v>1</v>
      </c>
      <c r="AJ3046" s="73">
        <f t="shared" si="712"/>
        <v>1</v>
      </c>
      <c r="AK3046" s="73">
        <v>0.51307323962548435</v>
      </c>
      <c r="AL3046" s="95">
        <f t="shared" si="713"/>
        <v>1</v>
      </c>
      <c r="AM3046" s="107">
        <v>0</v>
      </c>
      <c r="AN3046" s="98">
        <f t="shared" si="714"/>
        <v>0</v>
      </c>
      <c r="AO3046" s="99" t="e">
        <f>SUMIF([1]Sheet1!$AB:$AB,E3046,[1]Sheet1!$AA:$AA)</f>
        <v>#VALUE!</v>
      </c>
      <c r="AP3046" s="100">
        <f t="shared" si="715"/>
        <v>1</v>
      </c>
      <c r="AQ3046" s="97">
        <f t="shared" si="716"/>
        <v>0</v>
      </c>
      <c r="AR3046" s="100">
        <f t="shared" si="717"/>
        <v>0.99982822212484523</v>
      </c>
      <c r="AS3046" s="101">
        <f t="shared" si="718"/>
        <v>1.7177787515476606E-4</v>
      </c>
      <c r="AT3046" s="100">
        <v>0.14409654505182889</v>
      </c>
      <c r="AU3046" s="108">
        <f t="shared" si="719"/>
        <v>1</v>
      </c>
    </row>
    <row r="3047" spans="1:47" hidden="1">
      <c r="A3047" s="21">
        <v>44927</v>
      </c>
      <c r="B3047" s="23" t="s">
        <v>13</v>
      </c>
      <c r="C3047" s="23" t="s">
        <v>2644</v>
      </c>
      <c r="D3047" s="23" t="s">
        <v>2839</v>
      </c>
      <c r="E3047" s="23">
        <v>1002907148</v>
      </c>
      <c r="F3047" s="23" t="s">
        <v>15</v>
      </c>
      <c r="G3047" s="23">
        <v>1091864</v>
      </c>
      <c r="H3047" s="36" t="s">
        <v>784</v>
      </c>
      <c r="I3047" s="4" t="s">
        <v>3512</v>
      </c>
      <c r="J3047" s="4" t="s">
        <v>3512</v>
      </c>
      <c r="K3047" s="24">
        <v>10176.915172413806</v>
      </c>
      <c r="L3047" s="24">
        <v>10176.915172413806</v>
      </c>
      <c r="M3047" s="29">
        <v>1</v>
      </c>
      <c r="N3047" s="29">
        <v>1</v>
      </c>
      <c r="O3047" s="29">
        <v>0</v>
      </c>
      <c r="P3047" s="29">
        <v>10177</v>
      </c>
      <c r="Q3047" s="29">
        <v>0</v>
      </c>
      <c r="R3047" s="28">
        <v>739456.72000000009</v>
      </c>
      <c r="S3047" s="28">
        <v>0</v>
      </c>
      <c r="T3047" s="28">
        <v>739456.72</v>
      </c>
      <c r="U3047" s="28">
        <v>0</v>
      </c>
      <c r="V3047" s="29">
        <v>1</v>
      </c>
      <c r="W3047" s="29">
        <v>0</v>
      </c>
      <c r="X3047" s="32">
        <f t="shared" si="705"/>
        <v>1</v>
      </c>
      <c r="Y3047" s="33">
        <f t="shared" si="706"/>
        <v>10177</v>
      </c>
      <c r="Z3047" s="33">
        <f t="shared" si="707"/>
        <v>739456.72000000009</v>
      </c>
      <c r="AA3047" s="33">
        <f t="shared" si="708"/>
        <v>739456.72</v>
      </c>
      <c r="AB3047" s="5">
        <v>1</v>
      </c>
      <c r="AC3047" s="6">
        <v>2841806.79</v>
      </c>
      <c r="AD3047" s="32">
        <v>0</v>
      </c>
      <c r="AE3047" s="67">
        <f t="shared" si="709"/>
        <v>1</v>
      </c>
      <c r="AF3047" s="70">
        <f>IF(C3047=Sheet6!$E$3,Sheet6!$E$4,IF('January 2023'!C3047=Sheet6!$F$3,Sheet6!$F$4,IF('January 2023'!C3047=Sheet6!$G$3,Sheet6!$G$4,IF('January 2023'!C3047=Sheet6!$H$3,Sheet6!$H$4,IF('January 2023'!C3047=Sheet6!$I$3,Sheet6!$I$4,IF('January 2023'!C3047=Sheet6!$J$3,Sheet6!$J$4,IF('January 2023'!C3047=Sheet6!$K$3,Sheet6!$K$4,IF('January 2023'!C3047=Sheet6!$L$3,Sheet6!$L$4))))))))</f>
        <v>0.14409654505182889</v>
      </c>
      <c r="AG3047" s="74">
        <f t="shared" si="710"/>
        <v>1.000008335294611</v>
      </c>
      <c r="AH3047" s="71">
        <v>0.81910000000000005</v>
      </c>
      <c r="AI3047" s="72">
        <f t="shared" si="711"/>
        <v>1</v>
      </c>
      <c r="AJ3047" s="73">
        <f t="shared" si="712"/>
        <v>1</v>
      </c>
      <c r="AK3047" s="73">
        <v>0.51307323962548435</v>
      </c>
      <c r="AL3047" s="95">
        <f t="shared" si="713"/>
        <v>1</v>
      </c>
      <c r="AM3047" s="107">
        <v>0</v>
      </c>
      <c r="AN3047" s="98">
        <f t="shared" si="714"/>
        <v>0</v>
      </c>
      <c r="AO3047" s="99" t="e">
        <f>SUMIF([1]Sheet1!$AB:$AB,E3047,[1]Sheet1!$AA:$AA)</f>
        <v>#VALUE!</v>
      </c>
      <c r="AP3047" s="100">
        <f t="shared" si="715"/>
        <v>1</v>
      </c>
      <c r="AQ3047" s="97">
        <f t="shared" si="716"/>
        <v>0</v>
      </c>
      <c r="AR3047" s="100">
        <f t="shared" si="717"/>
        <v>0.99999999999999989</v>
      </c>
      <c r="AS3047" s="101">
        <f t="shared" si="718"/>
        <v>-8.33529461097271E-6</v>
      </c>
      <c r="AT3047" s="100">
        <v>0.14409654505182889</v>
      </c>
      <c r="AU3047" s="108">
        <f t="shared" si="719"/>
        <v>1</v>
      </c>
    </row>
    <row r="3048" spans="1:47" hidden="1">
      <c r="A3048" s="21">
        <v>44927</v>
      </c>
      <c r="B3048" s="22" t="s">
        <v>13</v>
      </c>
      <c r="C3048" s="22" t="s">
        <v>2644</v>
      </c>
      <c r="D3048" s="22" t="s">
        <v>3077</v>
      </c>
      <c r="E3048" s="22">
        <v>1002050074</v>
      </c>
      <c r="F3048" s="23" t="s">
        <v>15</v>
      </c>
      <c r="G3048" s="22">
        <v>1070562</v>
      </c>
      <c r="H3048" s="36" t="s">
        <v>784</v>
      </c>
      <c r="I3048" s="4" t="s">
        <v>3512</v>
      </c>
      <c r="J3048" s="4" t="s">
        <v>3512</v>
      </c>
      <c r="K3048" s="24">
        <v>9955</v>
      </c>
      <c r="L3048" s="25">
        <v>9955</v>
      </c>
      <c r="M3048" s="26">
        <v>1</v>
      </c>
      <c r="N3048" s="26">
        <v>1</v>
      </c>
      <c r="O3048" s="26">
        <v>0</v>
      </c>
      <c r="P3048" s="26">
        <v>9955</v>
      </c>
      <c r="Q3048" s="26">
        <v>0</v>
      </c>
      <c r="R3048" s="27">
        <v>723326.29</v>
      </c>
      <c r="S3048" s="27">
        <v>0</v>
      </c>
      <c r="T3048" s="28">
        <v>723326</v>
      </c>
      <c r="U3048" s="27">
        <v>0</v>
      </c>
      <c r="V3048" s="29">
        <v>1</v>
      </c>
      <c r="W3048" s="26">
        <v>0</v>
      </c>
      <c r="X3048" s="30">
        <f t="shared" si="705"/>
        <v>1</v>
      </c>
      <c r="Y3048" s="31">
        <f t="shared" si="706"/>
        <v>9955</v>
      </c>
      <c r="Z3048" s="31">
        <f t="shared" si="707"/>
        <v>723326.29</v>
      </c>
      <c r="AA3048" s="31">
        <f t="shared" si="708"/>
        <v>723326</v>
      </c>
      <c r="AB3048" s="5">
        <v>1</v>
      </c>
      <c r="AC3048" s="6">
        <v>595243.31000000006</v>
      </c>
      <c r="AD3048" s="30">
        <v>0</v>
      </c>
      <c r="AE3048" s="67">
        <f t="shared" si="709"/>
        <v>1</v>
      </c>
      <c r="AF3048" s="70">
        <f>IF(C3048=Sheet6!$E$3,Sheet6!$E$4,IF('January 2023'!C3048=Sheet6!$F$3,Sheet6!$F$4,IF('January 2023'!C3048=Sheet6!$G$3,Sheet6!$G$4,IF('January 2023'!C3048=Sheet6!$H$3,Sheet6!$H$4,IF('January 2023'!C3048=Sheet6!$I$3,Sheet6!$I$4,IF('January 2023'!C3048=Sheet6!$J$3,Sheet6!$J$4,IF('January 2023'!C3048=Sheet6!$K$3,Sheet6!$K$4,IF('January 2023'!C3048=Sheet6!$L$3,Sheet6!$L$4))))))))</f>
        <v>0.14409654505182889</v>
      </c>
      <c r="AG3048" s="74">
        <f t="shared" si="710"/>
        <v>1</v>
      </c>
      <c r="AH3048" s="71">
        <v>0.81910000000000005</v>
      </c>
      <c r="AI3048" s="72">
        <f t="shared" si="711"/>
        <v>1</v>
      </c>
      <c r="AJ3048" s="73">
        <f t="shared" si="712"/>
        <v>1</v>
      </c>
      <c r="AK3048" s="73">
        <v>0.51307323962548435</v>
      </c>
      <c r="AL3048" s="95">
        <f t="shared" si="713"/>
        <v>1</v>
      </c>
      <c r="AM3048" s="107">
        <v>0</v>
      </c>
      <c r="AN3048" s="98">
        <f t="shared" si="714"/>
        <v>0</v>
      </c>
      <c r="AO3048" s="99" t="e">
        <f>SUMIF([1]Sheet1!$AB:$AB,E3048,[1]Sheet1!$AA:$AA)</f>
        <v>#VALUE!</v>
      </c>
      <c r="AP3048" s="100">
        <f t="shared" si="715"/>
        <v>1</v>
      </c>
      <c r="AQ3048" s="97">
        <f t="shared" si="716"/>
        <v>0</v>
      </c>
      <c r="AR3048" s="100">
        <f t="shared" si="717"/>
        <v>0.99999959907443703</v>
      </c>
      <c r="AS3048" s="101">
        <f t="shared" si="718"/>
        <v>4.0092556297111059E-7</v>
      </c>
      <c r="AT3048" s="100">
        <v>0.14409654505182889</v>
      </c>
      <c r="AU3048" s="108">
        <f t="shared" si="719"/>
        <v>1</v>
      </c>
    </row>
    <row r="3049" spans="1:47" hidden="1">
      <c r="A3049" s="21">
        <v>44927</v>
      </c>
      <c r="B3049" s="22" t="s">
        <v>13</v>
      </c>
      <c r="C3049" s="22" t="s">
        <v>2644</v>
      </c>
      <c r="D3049" s="22" t="s">
        <v>3112</v>
      </c>
      <c r="E3049" s="22">
        <v>1002050039</v>
      </c>
      <c r="F3049" s="23" t="s">
        <v>15</v>
      </c>
      <c r="G3049" s="22">
        <v>1070562</v>
      </c>
      <c r="H3049" s="36" t="s">
        <v>784</v>
      </c>
      <c r="I3049" s="4" t="s">
        <v>3512</v>
      </c>
      <c r="J3049" s="4" t="s">
        <v>3512</v>
      </c>
      <c r="K3049" s="24">
        <v>9841</v>
      </c>
      <c r="L3049" s="25">
        <v>9841</v>
      </c>
      <c r="M3049" s="26">
        <v>1</v>
      </c>
      <c r="N3049" s="26">
        <v>1</v>
      </c>
      <c r="O3049" s="26">
        <v>0</v>
      </c>
      <c r="P3049" s="26">
        <v>9841</v>
      </c>
      <c r="Q3049" s="26">
        <v>0</v>
      </c>
      <c r="R3049" s="27">
        <v>715043.09000000008</v>
      </c>
      <c r="S3049" s="27">
        <v>0</v>
      </c>
      <c r="T3049" s="28">
        <v>715043.09</v>
      </c>
      <c r="U3049" s="27">
        <v>0</v>
      </c>
      <c r="V3049" s="29">
        <v>1</v>
      </c>
      <c r="W3049" s="26">
        <v>0</v>
      </c>
      <c r="X3049" s="30">
        <f t="shared" si="705"/>
        <v>1</v>
      </c>
      <c r="Y3049" s="31">
        <f t="shared" si="706"/>
        <v>9841</v>
      </c>
      <c r="Z3049" s="31">
        <f t="shared" si="707"/>
        <v>715043.09000000008</v>
      </c>
      <c r="AA3049" s="31">
        <f t="shared" si="708"/>
        <v>715043.09</v>
      </c>
      <c r="AB3049" s="5">
        <v>1</v>
      </c>
      <c r="AC3049" s="6">
        <v>701170.47</v>
      </c>
      <c r="AD3049" s="30">
        <v>0</v>
      </c>
      <c r="AE3049" s="67">
        <f t="shared" si="709"/>
        <v>1</v>
      </c>
      <c r="AF3049" s="70">
        <f>IF(C3049=Sheet6!$E$3,Sheet6!$E$4,IF('January 2023'!C3049=Sheet6!$F$3,Sheet6!$F$4,IF('January 2023'!C3049=Sheet6!$G$3,Sheet6!$G$4,IF('January 2023'!C3049=Sheet6!$H$3,Sheet6!$H$4,IF('January 2023'!C3049=Sheet6!$I$3,Sheet6!$I$4,IF('January 2023'!C3049=Sheet6!$J$3,Sheet6!$J$4,IF('January 2023'!C3049=Sheet6!$K$3,Sheet6!$K$4,IF('January 2023'!C3049=Sheet6!$L$3,Sheet6!$L$4))))))))</f>
        <v>0.14409654505182889</v>
      </c>
      <c r="AG3049" s="74">
        <f t="shared" si="710"/>
        <v>1</v>
      </c>
      <c r="AH3049" s="71">
        <v>0.81910000000000005</v>
      </c>
      <c r="AI3049" s="72">
        <f t="shared" si="711"/>
        <v>1</v>
      </c>
      <c r="AJ3049" s="73">
        <f t="shared" si="712"/>
        <v>1</v>
      </c>
      <c r="AK3049" s="73">
        <v>0.51307323962548435</v>
      </c>
      <c r="AL3049" s="95">
        <f t="shared" si="713"/>
        <v>1</v>
      </c>
      <c r="AM3049" s="107">
        <v>0</v>
      </c>
      <c r="AN3049" s="98">
        <f t="shared" si="714"/>
        <v>0</v>
      </c>
      <c r="AO3049" s="99" t="e">
        <f>SUMIF([1]Sheet1!$AB:$AB,E3049,[1]Sheet1!$AA:$AA)</f>
        <v>#VALUE!</v>
      </c>
      <c r="AP3049" s="100">
        <f t="shared" si="715"/>
        <v>1</v>
      </c>
      <c r="AQ3049" s="97">
        <f t="shared" si="716"/>
        <v>0</v>
      </c>
      <c r="AR3049" s="100">
        <f t="shared" si="717"/>
        <v>0.99999999999999989</v>
      </c>
      <c r="AS3049" s="101">
        <f t="shared" si="718"/>
        <v>0</v>
      </c>
      <c r="AT3049" s="100">
        <v>0.14409654505182889</v>
      </c>
      <c r="AU3049" s="108">
        <f t="shared" si="719"/>
        <v>1</v>
      </c>
    </row>
    <row r="3050" spans="1:47" hidden="1">
      <c r="A3050" s="21">
        <v>44927</v>
      </c>
      <c r="B3050" s="22" t="s">
        <v>13</v>
      </c>
      <c r="C3050" s="22" t="s">
        <v>2644</v>
      </c>
      <c r="D3050" s="22" t="s">
        <v>2976</v>
      </c>
      <c r="E3050" s="22">
        <v>1002049722</v>
      </c>
      <c r="F3050" s="23" t="s">
        <v>15</v>
      </c>
      <c r="G3050" s="22">
        <v>1091868</v>
      </c>
      <c r="H3050" s="36" t="s">
        <v>784</v>
      </c>
      <c r="I3050" s="4" t="s">
        <v>3512</v>
      </c>
      <c r="J3050" s="4" t="s">
        <v>3512</v>
      </c>
      <c r="K3050" s="24">
        <v>9800</v>
      </c>
      <c r="L3050" s="25">
        <v>9800</v>
      </c>
      <c r="M3050" s="26">
        <v>1</v>
      </c>
      <c r="N3050" s="26">
        <v>0</v>
      </c>
      <c r="O3050" s="26">
        <v>0</v>
      </c>
      <c r="P3050" s="26">
        <v>9800</v>
      </c>
      <c r="Q3050" s="26">
        <v>0</v>
      </c>
      <c r="R3050" s="27">
        <v>712064.05</v>
      </c>
      <c r="S3050" s="27">
        <v>0</v>
      </c>
      <c r="T3050" s="28">
        <v>0</v>
      </c>
      <c r="U3050" s="27">
        <v>0</v>
      </c>
      <c r="V3050" s="29">
        <v>0</v>
      </c>
      <c r="W3050" s="26">
        <v>0</v>
      </c>
      <c r="X3050" s="30">
        <f t="shared" si="705"/>
        <v>1</v>
      </c>
      <c r="Y3050" s="31">
        <f t="shared" si="706"/>
        <v>9800</v>
      </c>
      <c r="Z3050" s="31">
        <f t="shared" si="707"/>
        <v>712064.05</v>
      </c>
      <c r="AA3050" s="31">
        <f t="shared" si="708"/>
        <v>0</v>
      </c>
      <c r="AB3050" s="5">
        <v>0</v>
      </c>
      <c r="AC3050" s="6">
        <v>4308345.87</v>
      </c>
      <c r="AD3050" s="30">
        <v>0</v>
      </c>
      <c r="AE3050" s="67">
        <f t="shared" si="709"/>
        <v>0</v>
      </c>
      <c r="AF3050" s="70">
        <f>IF(C3050=Sheet6!$E$3,Sheet6!$E$4,IF('January 2023'!C3050=Sheet6!$F$3,Sheet6!$F$4,IF('January 2023'!C3050=Sheet6!$G$3,Sheet6!$G$4,IF('January 2023'!C3050=Sheet6!$H$3,Sheet6!$H$4,IF('January 2023'!C3050=Sheet6!$I$3,Sheet6!$I$4,IF('January 2023'!C3050=Sheet6!$J$3,Sheet6!$J$4,IF('January 2023'!C3050=Sheet6!$K$3,Sheet6!$K$4,IF('January 2023'!C3050=Sheet6!$L$3,Sheet6!$L$4))))))))</f>
        <v>0.14409654505182889</v>
      </c>
      <c r="AG3050" s="74">
        <f t="shared" si="710"/>
        <v>1</v>
      </c>
      <c r="AH3050" s="71">
        <v>0.81910000000000005</v>
      </c>
      <c r="AI3050" s="72">
        <f t="shared" si="711"/>
        <v>1</v>
      </c>
      <c r="AJ3050" s="73">
        <f t="shared" si="712"/>
        <v>0</v>
      </c>
      <c r="AK3050" s="73">
        <v>0.51307323962548435</v>
      </c>
      <c r="AL3050" s="95">
        <f t="shared" si="713"/>
        <v>0</v>
      </c>
      <c r="AM3050" s="107">
        <v>0</v>
      </c>
      <c r="AN3050" s="98">
        <f t="shared" si="714"/>
        <v>0</v>
      </c>
      <c r="AO3050" s="99" t="e">
        <f>SUMIF([1]Sheet1!$AB:$AB,E3050,[1]Sheet1!$AA:$AA)</f>
        <v>#VALUE!</v>
      </c>
      <c r="AP3050" s="100">
        <f t="shared" si="715"/>
        <v>1</v>
      </c>
      <c r="AQ3050" s="97">
        <f t="shared" si="716"/>
        <v>0</v>
      </c>
      <c r="AR3050" s="100">
        <f t="shared" si="717"/>
        <v>0</v>
      </c>
      <c r="AS3050" s="101">
        <f t="shared" si="718"/>
        <v>1</v>
      </c>
      <c r="AT3050" s="100">
        <v>0.14409654505182889</v>
      </c>
      <c r="AU3050" s="108">
        <f t="shared" si="719"/>
        <v>0</v>
      </c>
    </row>
    <row r="3051" spans="1:47" hidden="1">
      <c r="A3051" s="21">
        <v>44927</v>
      </c>
      <c r="B3051" s="23" t="s">
        <v>13</v>
      </c>
      <c r="C3051" s="23" t="s">
        <v>2644</v>
      </c>
      <c r="D3051" s="23" t="s">
        <v>3051</v>
      </c>
      <c r="E3051" s="23">
        <v>1002050025</v>
      </c>
      <c r="F3051" s="23" t="s">
        <v>15</v>
      </c>
      <c r="G3051" s="23">
        <v>1070937</v>
      </c>
      <c r="H3051" s="36" t="s">
        <v>784</v>
      </c>
      <c r="I3051" s="4" t="s">
        <v>3512</v>
      </c>
      <c r="J3051" s="4" t="s">
        <v>3512</v>
      </c>
      <c r="K3051" s="24">
        <v>9776</v>
      </c>
      <c r="L3051" s="24">
        <v>9776</v>
      </c>
      <c r="M3051" s="29">
        <v>1</v>
      </c>
      <c r="N3051" s="29">
        <v>1</v>
      </c>
      <c r="O3051" s="29">
        <v>0</v>
      </c>
      <c r="P3051" s="29">
        <v>9776</v>
      </c>
      <c r="Q3051" s="29">
        <v>0</v>
      </c>
      <c r="R3051" s="28">
        <v>710320.22</v>
      </c>
      <c r="S3051" s="28">
        <v>0</v>
      </c>
      <c r="T3051" s="28">
        <v>637923.81000000006</v>
      </c>
      <c r="U3051" s="28">
        <v>0</v>
      </c>
      <c r="V3051" s="29">
        <v>1</v>
      </c>
      <c r="W3051" s="29">
        <v>0</v>
      </c>
      <c r="X3051" s="32">
        <f t="shared" si="705"/>
        <v>1</v>
      </c>
      <c r="Y3051" s="33">
        <f t="shared" si="706"/>
        <v>9776</v>
      </c>
      <c r="Z3051" s="33">
        <f t="shared" si="707"/>
        <v>710320.22</v>
      </c>
      <c r="AA3051" s="33">
        <f t="shared" si="708"/>
        <v>637923.81000000006</v>
      </c>
      <c r="AB3051" s="5">
        <v>1</v>
      </c>
      <c r="AC3051" s="6">
        <v>799873.42</v>
      </c>
      <c r="AD3051" s="32">
        <v>0</v>
      </c>
      <c r="AE3051" s="67">
        <f t="shared" si="709"/>
        <v>1</v>
      </c>
      <c r="AF3051" s="70">
        <f>IF(C3051=Sheet6!$E$3,Sheet6!$E$4,IF('January 2023'!C3051=Sheet6!$F$3,Sheet6!$F$4,IF('January 2023'!C3051=Sheet6!$G$3,Sheet6!$G$4,IF('January 2023'!C3051=Sheet6!$H$3,Sheet6!$H$4,IF('January 2023'!C3051=Sheet6!$I$3,Sheet6!$I$4,IF('January 2023'!C3051=Sheet6!$J$3,Sheet6!$J$4,IF('January 2023'!C3051=Sheet6!$K$3,Sheet6!$K$4,IF('January 2023'!C3051=Sheet6!$L$3,Sheet6!$L$4))))))))</f>
        <v>0.14409654505182889</v>
      </c>
      <c r="AG3051" s="74">
        <f t="shared" si="710"/>
        <v>1</v>
      </c>
      <c r="AH3051" s="71">
        <v>0.81910000000000005</v>
      </c>
      <c r="AI3051" s="72">
        <f t="shared" si="711"/>
        <v>1</v>
      </c>
      <c r="AJ3051" s="73">
        <f t="shared" si="712"/>
        <v>1</v>
      </c>
      <c r="AK3051" s="73">
        <v>0.51307323962548435</v>
      </c>
      <c r="AL3051" s="95">
        <f t="shared" si="713"/>
        <v>1</v>
      </c>
      <c r="AM3051" s="107">
        <v>0</v>
      </c>
      <c r="AN3051" s="98">
        <f t="shared" si="714"/>
        <v>0</v>
      </c>
      <c r="AO3051" s="99" t="e">
        <f>SUMIF([1]Sheet1!$AB:$AB,E3051,[1]Sheet1!$AA:$AA)</f>
        <v>#VALUE!</v>
      </c>
      <c r="AP3051" s="100">
        <f t="shared" si="715"/>
        <v>1</v>
      </c>
      <c r="AQ3051" s="97">
        <f t="shared" si="716"/>
        <v>0</v>
      </c>
      <c r="AR3051" s="100">
        <f t="shared" si="717"/>
        <v>0.89807919307154183</v>
      </c>
      <c r="AS3051" s="101">
        <f t="shared" si="718"/>
        <v>0.10192080692845817</v>
      </c>
      <c r="AT3051" s="100">
        <v>0.14409654505182889</v>
      </c>
      <c r="AU3051" s="108">
        <f t="shared" si="719"/>
        <v>1</v>
      </c>
    </row>
    <row r="3052" spans="1:47" hidden="1">
      <c r="A3052" s="21">
        <v>44927</v>
      </c>
      <c r="B3052" s="22" t="s">
        <v>13</v>
      </c>
      <c r="C3052" s="22" t="s">
        <v>2644</v>
      </c>
      <c r="D3052" s="22" t="s">
        <v>3016</v>
      </c>
      <c r="E3052" s="22">
        <v>1002049918</v>
      </c>
      <c r="F3052" s="23" t="s">
        <v>15</v>
      </c>
      <c r="G3052" s="22">
        <v>1091868</v>
      </c>
      <c r="H3052" s="36" t="s">
        <v>784</v>
      </c>
      <c r="I3052" s="4" t="s">
        <v>3512</v>
      </c>
      <c r="J3052" s="4" t="s">
        <v>3512</v>
      </c>
      <c r="K3052" s="24">
        <v>9728</v>
      </c>
      <c r="L3052" s="25">
        <v>9728</v>
      </c>
      <c r="M3052" s="26">
        <v>1</v>
      </c>
      <c r="N3052" s="26">
        <v>1</v>
      </c>
      <c r="O3052" s="26">
        <v>0</v>
      </c>
      <c r="P3052" s="26">
        <v>9728</v>
      </c>
      <c r="Q3052" s="26">
        <v>0</v>
      </c>
      <c r="R3052" s="27">
        <v>706832.55999999994</v>
      </c>
      <c r="S3052" s="27">
        <v>0</v>
      </c>
      <c r="T3052" s="28">
        <v>706838.7</v>
      </c>
      <c r="U3052" s="27">
        <v>0</v>
      </c>
      <c r="V3052" s="29">
        <v>1</v>
      </c>
      <c r="W3052" s="26">
        <v>0</v>
      </c>
      <c r="X3052" s="30">
        <f t="shared" si="705"/>
        <v>1</v>
      </c>
      <c r="Y3052" s="31">
        <f t="shared" si="706"/>
        <v>9728</v>
      </c>
      <c r="Z3052" s="31">
        <f t="shared" si="707"/>
        <v>706832.55999999994</v>
      </c>
      <c r="AA3052" s="31">
        <f t="shared" si="708"/>
        <v>706838.7</v>
      </c>
      <c r="AB3052" s="5">
        <v>1</v>
      </c>
      <c r="AC3052" s="6">
        <v>864676.86</v>
      </c>
      <c r="AD3052" s="30">
        <v>0</v>
      </c>
      <c r="AE3052" s="67">
        <f t="shared" si="709"/>
        <v>1</v>
      </c>
      <c r="AF3052" s="70">
        <f>IF(C3052=Sheet6!$E$3,Sheet6!$E$4,IF('January 2023'!C3052=Sheet6!$F$3,Sheet6!$F$4,IF('January 2023'!C3052=Sheet6!$G$3,Sheet6!$G$4,IF('January 2023'!C3052=Sheet6!$H$3,Sheet6!$H$4,IF('January 2023'!C3052=Sheet6!$I$3,Sheet6!$I$4,IF('January 2023'!C3052=Sheet6!$J$3,Sheet6!$J$4,IF('January 2023'!C3052=Sheet6!$K$3,Sheet6!$K$4,IF('January 2023'!C3052=Sheet6!$L$3,Sheet6!$L$4))))))))</f>
        <v>0.14409654505182889</v>
      </c>
      <c r="AG3052" s="74">
        <f t="shared" si="710"/>
        <v>1</v>
      </c>
      <c r="AH3052" s="71">
        <v>0.81910000000000005</v>
      </c>
      <c r="AI3052" s="72">
        <f t="shared" si="711"/>
        <v>1</v>
      </c>
      <c r="AJ3052" s="73">
        <f t="shared" si="712"/>
        <v>1</v>
      </c>
      <c r="AK3052" s="73">
        <v>0.51307323962548435</v>
      </c>
      <c r="AL3052" s="95">
        <f t="shared" si="713"/>
        <v>1</v>
      </c>
      <c r="AM3052" s="107">
        <v>0</v>
      </c>
      <c r="AN3052" s="98">
        <f t="shared" si="714"/>
        <v>0</v>
      </c>
      <c r="AO3052" s="99" t="e">
        <f>SUMIF([1]Sheet1!$AB:$AB,E3052,[1]Sheet1!$AA:$AA)</f>
        <v>#VALUE!</v>
      </c>
      <c r="AP3052" s="100">
        <f t="shared" si="715"/>
        <v>1</v>
      </c>
      <c r="AQ3052" s="97">
        <f t="shared" si="716"/>
        <v>0</v>
      </c>
      <c r="AR3052" s="100">
        <f t="shared" si="717"/>
        <v>1.0000086866400155</v>
      </c>
      <c r="AS3052" s="101">
        <f t="shared" si="718"/>
        <v>-8.6866400155205525E-6</v>
      </c>
      <c r="AT3052" s="100">
        <v>0.14409654505182889</v>
      </c>
      <c r="AU3052" s="108">
        <f t="shared" si="719"/>
        <v>1</v>
      </c>
    </row>
    <row r="3053" spans="1:47" hidden="1">
      <c r="A3053" s="21">
        <v>44927</v>
      </c>
      <c r="B3053" s="22" t="s">
        <v>13</v>
      </c>
      <c r="C3053" s="22" t="s">
        <v>2644</v>
      </c>
      <c r="D3053" s="22" t="s">
        <v>3080</v>
      </c>
      <c r="E3053" s="22">
        <v>1002050031</v>
      </c>
      <c r="F3053" s="23" t="s">
        <v>15</v>
      </c>
      <c r="G3053" s="22">
        <v>1070562</v>
      </c>
      <c r="H3053" s="36" t="s">
        <v>784</v>
      </c>
      <c r="I3053" s="4" t="s">
        <v>3512</v>
      </c>
      <c r="J3053" s="4" t="s">
        <v>3512</v>
      </c>
      <c r="K3053" s="24">
        <v>9556.1928571428871</v>
      </c>
      <c r="L3053" s="25">
        <v>9556.1928571428871</v>
      </c>
      <c r="M3053" s="26">
        <v>1</v>
      </c>
      <c r="N3053" s="26">
        <v>1</v>
      </c>
      <c r="O3053" s="26">
        <v>0</v>
      </c>
      <c r="P3053" s="26">
        <v>9556</v>
      </c>
      <c r="Q3053" s="26">
        <v>0</v>
      </c>
      <c r="R3053" s="27">
        <v>694335.11</v>
      </c>
      <c r="S3053" s="27">
        <v>0</v>
      </c>
      <c r="T3053" s="28">
        <v>1394657.3</v>
      </c>
      <c r="U3053" s="27">
        <v>0</v>
      </c>
      <c r="V3053" s="29">
        <v>1</v>
      </c>
      <c r="W3053" s="26">
        <v>0</v>
      </c>
      <c r="X3053" s="30">
        <f t="shared" si="705"/>
        <v>1</v>
      </c>
      <c r="Y3053" s="31">
        <f t="shared" si="706"/>
        <v>9556</v>
      </c>
      <c r="Z3053" s="31">
        <f t="shared" si="707"/>
        <v>694335.11</v>
      </c>
      <c r="AA3053" s="31">
        <f t="shared" si="708"/>
        <v>1394657.3</v>
      </c>
      <c r="AB3053" s="5">
        <v>1</v>
      </c>
      <c r="AC3053" s="6">
        <v>521071.85</v>
      </c>
      <c r="AD3053" s="30">
        <v>0</v>
      </c>
      <c r="AE3053" s="67">
        <f t="shared" si="709"/>
        <v>1</v>
      </c>
      <c r="AF3053" s="70">
        <f>IF(C3053=Sheet6!$E$3,Sheet6!$E$4,IF('January 2023'!C3053=Sheet6!$F$3,Sheet6!$F$4,IF('January 2023'!C3053=Sheet6!$G$3,Sheet6!$G$4,IF('January 2023'!C3053=Sheet6!$H$3,Sheet6!$H$4,IF('January 2023'!C3053=Sheet6!$I$3,Sheet6!$I$4,IF('January 2023'!C3053=Sheet6!$J$3,Sheet6!$J$4,IF('January 2023'!C3053=Sheet6!$K$3,Sheet6!$K$4,IF('January 2023'!C3053=Sheet6!$L$3,Sheet6!$L$4))))))))</f>
        <v>0.14409654505182889</v>
      </c>
      <c r="AG3053" s="74">
        <f t="shared" si="710"/>
        <v>0.99997981862172836</v>
      </c>
      <c r="AH3053" s="71">
        <v>0.81910000000000005</v>
      </c>
      <c r="AI3053" s="72">
        <f t="shared" si="711"/>
        <v>1</v>
      </c>
      <c r="AJ3053" s="73">
        <f t="shared" si="712"/>
        <v>1</v>
      </c>
      <c r="AK3053" s="73">
        <v>0.51307323962548435</v>
      </c>
      <c r="AL3053" s="95">
        <f t="shared" si="713"/>
        <v>1</v>
      </c>
      <c r="AM3053" s="107">
        <v>0</v>
      </c>
      <c r="AN3053" s="98">
        <f t="shared" si="714"/>
        <v>0</v>
      </c>
      <c r="AO3053" s="99" t="e">
        <f>SUMIF([1]Sheet1!$AB:$AB,E3053,[1]Sheet1!$AA:$AA)</f>
        <v>#VALUE!</v>
      </c>
      <c r="AP3053" s="100">
        <f t="shared" si="715"/>
        <v>1</v>
      </c>
      <c r="AQ3053" s="97">
        <f t="shared" si="716"/>
        <v>0</v>
      </c>
      <c r="AR3053" s="100">
        <f t="shared" si="717"/>
        <v>2.0086227527799942</v>
      </c>
      <c r="AS3053" s="101">
        <f t="shared" si="718"/>
        <v>-1.0085822160044153</v>
      </c>
      <c r="AT3053" s="100">
        <v>0.14409654505182889</v>
      </c>
      <c r="AU3053" s="108">
        <f t="shared" si="719"/>
        <v>1</v>
      </c>
    </row>
    <row r="3054" spans="1:47" hidden="1">
      <c r="A3054" s="21">
        <v>44927</v>
      </c>
      <c r="B3054" s="22" t="s">
        <v>13</v>
      </c>
      <c r="C3054" s="22" t="s">
        <v>2644</v>
      </c>
      <c r="D3054" s="22" t="s">
        <v>3025</v>
      </c>
      <c r="E3054" s="22">
        <v>1002350431</v>
      </c>
      <c r="F3054" s="23" t="s">
        <v>15</v>
      </c>
      <c r="G3054" s="22">
        <v>1070937</v>
      </c>
      <c r="H3054" s="36" t="s">
        <v>784</v>
      </c>
      <c r="I3054" s="4" t="s">
        <v>3512</v>
      </c>
      <c r="J3054" s="4" t="s">
        <v>3512</v>
      </c>
      <c r="K3054" s="24">
        <v>9497.9739999999874</v>
      </c>
      <c r="L3054" s="25">
        <v>9497.9739999999874</v>
      </c>
      <c r="M3054" s="26">
        <v>1</v>
      </c>
      <c r="N3054" s="26">
        <v>1</v>
      </c>
      <c r="O3054" s="26">
        <v>0</v>
      </c>
      <c r="P3054" s="26">
        <v>9498</v>
      </c>
      <c r="Q3054" s="26">
        <v>0</v>
      </c>
      <c r="R3054" s="27">
        <v>690120.85</v>
      </c>
      <c r="S3054" s="27">
        <v>0</v>
      </c>
      <c r="T3054" s="28">
        <v>846867.05</v>
      </c>
      <c r="U3054" s="27">
        <v>0</v>
      </c>
      <c r="V3054" s="29">
        <v>1</v>
      </c>
      <c r="W3054" s="26">
        <v>0</v>
      </c>
      <c r="X3054" s="30">
        <f t="shared" si="705"/>
        <v>1</v>
      </c>
      <c r="Y3054" s="31">
        <f t="shared" si="706"/>
        <v>9498</v>
      </c>
      <c r="Z3054" s="31">
        <f t="shared" si="707"/>
        <v>690120.85</v>
      </c>
      <c r="AA3054" s="31">
        <f t="shared" si="708"/>
        <v>846867.05</v>
      </c>
      <c r="AB3054" s="5">
        <v>1</v>
      </c>
      <c r="AC3054" s="6">
        <v>776509.91</v>
      </c>
      <c r="AD3054" s="30">
        <v>0</v>
      </c>
      <c r="AE3054" s="67">
        <f t="shared" si="709"/>
        <v>1</v>
      </c>
      <c r="AF3054" s="70">
        <f>IF(C3054=Sheet6!$E$3,Sheet6!$E$4,IF('January 2023'!C3054=Sheet6!$F$3,Sheet6!$F$4,IF('January 2023'!C3054=Sheet6!$G$3,Sheet6!$G$4,IF('January 2023'!C3054=Sheet6!$H$3,Sheet6!$H$4,IF('January 2023'!C3054=Sheet6!$I$3,Sheet6!$I$4,IF('January 2023'!C3054=Sheet6!$J$3,Sheet6!$J$4,IF('January 2023'!C3054=Sheet6!$K$3,Sheet6!$K$4,IF('January 2023'!C3054=Sheet6!$L$3,Sheet6!$L$4))))))))</f>
        <v>0.14409654505182889</v>
      </c>
      <c r="AG3054" s="74">
        <f t="shared" si="710"/>
        <v>1.0000027374258986</v>
      </c>
      <c r="AH3054" s="71">
        <v>0.81910000000000005</v>
      </c>
      <c r="AI3054" s="72">
        <f t="shared" si="711"/>
        <v>1</v>
      </c>
      <c r="AJ3054" s="73">
        <f t="shared" si="712"/>
        <v>1</v>
      </c>
      <c r="AK3054" s="73">
        <v>0.51307323962548435</v>
      </c>
      <c r="AL3054" s="95">
        <f t="shared" si="713"/>
        <v>1</v>
      </c>
      <c r="AM3054" s="107">
        <v>0</v>
      </c>
      <c r="AN3054" s="98">
        <f t="shared" si="714"/>
        <v>0</v>
      </c>
      <c r="AO3054" s="99" t="e">
        <f>SUMIF([1]Sheet1!$AB:$AB,E3054,[1]Sheet1!$AA:$AA)</f>
        <v>#VALUE!</v>
      </c>
      <c r="AP3054" s="100">
        <f t="shared" si="715"/>
        <v>1</v>
      </c>
      <c r="AQ3054" s="97">
        <f t="shared" si="716"/>
        <v>0</v>
      </c>
      <c r="AR3054" s="100">
        <f t="shared" si="717"/>
        <v>1.2271286253704696</v>
      </c>
      <c r="AS3054" s="101">
        <f t="shared" si="718"/>
        <v>-0.22713198454414973</v>
      </c>
      <c r="AT3054" s="100">
        <v>0.14409654505182889</v>
      </c>
      <c r="AU3054" s="108">
        <f t="shared" si="719"/>
        <v>1</v>
      </c>
    </row>
    <row r="3055" spans="1:47" hidden="1">
      <c r="A3055" s="21">
        <v>44927</v>
      </c>
      <c r="B3055" s="22" t="s">
        <v>13</v>
      </c>
      <c r="C3055" s="22" t="s">
        <v>2644</v>
      </c>
      <c r="D3055" s="22" t="s">
        <v>3123</v>
      </c>
      <c r="E3055" s="22">
        <v>1002050435</v>
      </c>
      <c r="F3055" s="23" t="s">
        <v>15</v>
      </c>
      <c r="G3055" s="22">
        <v>1070937</v>
      </c>
      <c r="H3055" s="36" t="s">
        <v>784</v>
      </c>
      <c r="I3055" s="4" t="s">
        <v>3512</v>
      </c>
      <c r="J3055" s="4" t="s">
        <v>3512</v>
      </c>
      <c r="K3055" s="24">
        <v>9318</v>
      </c>
      <c r="L3055" s="25">
        <v>9318</v>
      </c>
      <c r="M3055" s="26">
        <v>1</v>
      </c>
      <c r="N3055" s="26">
        <v>1</v>
      </c>
      <c r="O3055" s="26">
        <v>0</v>
      </c>
      <c r="P3055" s="26">
        <v>9318</v>
      </c>
      <c r="Q3055" s="26">
        <v>0</v>
      </c>
      <c r="R3055" s="27">
        <v>677042.12</v>
      </c>
      <c r="S3055" s="27">
        <v>0</v>
      </c>
      <c r="T3055" s="28">
        <v>725219.94</v>
      </c>
      <c r="U3055" s="27">
        <v>0</v>
      </c>
      <c r="V3055" s="29">
        <v>1</v>
      </c>
      <c r="W3055" s="26">
        <v>0</v>
      </c>
      <c r="X3055" s="30">
        <f t="shared" si="705"/>
        <v>1</v>
      </c>
      <c r="Y3055" s="31">
        <f t="shared" si="706"/>
        <v>9318</v>
      </c>
      <c r="Z3055" s="31">
        <f t="shared" si="707"/>
        <v>677042.12</v>
      </c>
      <c r="AA3055" s="31">
        <f t="shared" si="708"/>
        <v>725219.94</v>
      </c>
      <c r="AB3055" s="5">
        <v>1</v>
      </c>
      <c r="AC3055" s="6">
        <v>1472208.58</v>
      </c>
      <c r="AD3055" s="30">
        <v>0</v>
      </c>
      <c r="AE3055" s="67">
        <f t="shared" si="709"/>
        <v>1</v>
      </c>
      <c r="AF3055" s="70">
        <f>IF(C3055=Sheet6!$E$3,Sheet6!$E$4,IF('January 2023'!C3055=Sheet6!$F$3,Sheet6!$F$4,IF('January 2023'!C3055=Sheet6!$G$3,Sheet6!$G$4,IF('January 2023'!C3055=Sheet6!$H$3,Sheet6!$H$4,IF('January 2023'!C3055=Sheet6!$I$3,Sheet6!$I$4,IF('January 2023'!C3055=Sheet6!$J$3,Sheet6!$J$4,IF('January 2023'!C3055=Sheet6!$K$3,Sheet6!$K$4,IF('January 2023'!C3055=Sheet6!$L$3,Sheet6!$L$4))))))))</f>
        <v>0.14409654505182889</v>
      </c>
      <c r="AG3055" s="74">
        <f t="shared" si="710"/>
        <v>1</v>
      </c>
      <c r="AH3055" s="71">
        <v>0.81910000000000005</v>
      </c>
      <c r="AI3055" s="72">
        <f t="shared" si="711"/>
        <v>1</v>
      </c>
      <c r="AJ3055" s="73">
        <f t="shared" si="712"/>
        <v>1</v>
      </c>
      <c r="AK3055" s="73">
        <v>0.51307323962548435</v>
      </c>
      <c r="AL3055" s="95">
        <f t="shared" si="713"/>
        <v>1</v>
      </c>
      <c r="AM3055" s="107">
        <v>0</v>
      </c>
      <c r="AN3055" s="98">
        <f t="shared" si="714"/>
        <v>0</v>
      </c>
      <c r="AO3055" s="99" t="e">
        <f>SUMIF([1]Sheet1!$AB:$AB,E3055,[1]Sheet1!$AA:$AA)</f>
        <v>#VALUE!</v>
      </c>
      <c r="AP3055" s="100">
        <f t="shared" si="715"/>
        <v>1</v>
      </c>
      <c r="AQ3055" s="97">
        <f t="shared" si="716"/>
        <v>0</v>
      </c>
      <c r="AR3055" s="100">
        <f t="shared" si="717"/>
        <v>1.0711592655417066</v>
      </c>
      <c r="AS3055" s="101">
        <f t="shared" si="718"/>
        <v>-7.1159265541706596E-2</v>
      </c>
      <c r="AT3055" s="100">
        <v>0.14409654505182889</v>
      </c>
      <c r="AU3055" s="108">
        <f t="shared" si="719"/>
        <v>1</v>
      </c>
    </row>
    <row r="3056" spans="1:47" hidden="1">
      <c r="A3056" s="21">
        <v>44927</v>
      </c>
      <c r="B3056" s="23" t="s">
        <v>13</v>
      </c>
      <c r="C3056" s="23" t="s">
        <v>2644</v>
      </c>
      <c r="D3056" s="23" t="s">
        <v>2907</v>
      </c>
      <c r="E3056" s="23">
        <v>1002049803</v>
      </c>
      <c r="F3056" s="23" t="s">
        <v>15</v>
      </c>
      <c r="G3056" s="23">
        <v>1091864</v>
      </c>
      <c r="H3056" s="36" t="s">
        <v>784</v>
      </c>
      <c r="I3056" s="4" t="s">
        <v>3512</v>
      </c>
      <c r="J3056" s="4" t="s">
        <v>3512</v>
      </c>
      <c r="K3056" s="24">
        <v>9122</v>
      </c>
      <c r="L3056" s="24">
        <v>9122</v>
      </c>
      <c r="M3056" s="29">
        <v>1</v>
      </c>
      <c r="N3056" s="29">
        <v>1</v>
      </c>
      <c r="O3056" s="29">
        <v>0</v>
      </c>
      <c r="P3056" s="29">
        <v>9122</v>
      </c>
      <c r="Q3056" s="29">
        <v>0</v>
      </c>
      <c r="R3056" s="28">
        <v>662800.84</v>
      </c>
      <c r="S3056" s="28">
        <v>0</v>
      </c>
      <c r="T3056" s="28">
        <v>662800.84</v>
      </c>
      <c r="U3056" s="28">
        <v>0</v>
      </c>
      <c r="V3056" s="29">
        <v>1</v>
      </c>
      <c r="W3056" s="29">
        <v>0</v>
      </c>
      <c r="X3056" s="32">
        <f t="shared" si="705"/>
        <v>1</v>
      </c>
      <c r="Y3056" s="33">
        <f t="shared" si="706"/>
        <v>9122</v>
      </c>
      <c r="Z3056" s="33">
        <f t="shared" si="707"/>
        <v>662800.84</v>
      </c>
      <c r="AA3056" s="33">
        <f t="shared" si="708"/>
        <v>662800.84</v>
      </c>
      <c r="AB3056" s="5">
        <v>1</v>
      </c>
      <c r="AC3056" s="6">
        <v>597345.25</v>
      </c>
      <c r="AD3056" s="32">
        <v>0</v>
      </c>
      <c r="AE3056" s="67">
        <f t="shared" si="709"/>
        <v>1</v>
      </c>
      <c r="AF3056" s="70">
        <f>IF(C3056=Sheet6!$E$3,Sheet6!$E$4,IF('January 2023'!C3056=Sheet6!$F$3,Sheet6!$F$4,IF('January 2023'!C3056=Sheet6!$G$3,Sheet6!$G$4,IF('January 2023'!C3056=Sheet6!$H$3,Sheet6!$H$4,IF('January 2023'!C3056=Sheet6!$I$3,Sheet6!$I$4,IF('January 2023'!C3056=Sheet6!$J$3,Sheet6!$J$4,IF('January 2023'!C3056=Sheet6!$K$3,Sheet6!$K$4,IF('January 2023'!C3056=Sheet6!$L$3,Sheet6!$L$4))))))))</f>
        <v>0.14409654505182889</v>
      </c>
      <c r="AG3056" s="74">
        <f t="shared" si="710"/>
        <v>1</v>
      </c>
      <c r="AH3056" s="71">
        <v>0.81910000000000005</v>
      </c>
      <c r="AI3056" s="72">
        <f t="shared" si="711"/>
        <v>1</v>
      </c>
      <c r="AJ3056" s="73">
        <f t="shared" si="712"/>
        <v>1</v>
      </c>
      <c r="AK3056" s="73">
        <v>0.51307323962548435</v>
      </c>
      <c r="AL3056" s="95">
        <f t="shared" si="713"/>
        <v>1</v>
      </c>
      <c r="AM3056" s="107">
        <v>0</v>
      </c>
      <c r="AN3056" s="98">
        <f t="shared" si="714"/>
        <v>0</v>
      </c>
      <c r="AO3056" s="99" t="e">
        <f>SUMIF([1]Sheet1!$AB:$AB,E3056,[1]Sheet1!$AA:$AA)</f>
        <v>#VALUE!</v>
      </c>
      <c r="AP3056" s="100">
        <f t="shared" si="715"/>
        <v>1</v>
      </c>
      <c r="AQ3056" s="97">
        <f t="shared" si="716"/>
        <v>0</v>
      </c>
      <c r="AR3056" s="100">
        <f t="shared" si="717"/>
        <v>1</v>
      </c>
      <c r="AS3056" s="101">
        <f t="shared" si="718"/>
        <v>0</v>
      </c>
      <c r="AT3056" s="100">
        <v>0.14409654505182889</v>
      </c>
      <c r="AU3056" s="108">
        <f t="shared" si="719"/>
        <v>1</v>
      </c>
    </row>
    <row r="3057" spans="1:47" hidden="1">
      <c r="A3057" s="21">
        <v>44927</v>
      </c>
      <c r="B3057" s="22" t="s">
        <v>13</v>
      </c>
      <c r="C3057" s="22" t="s">
        <v>2644</v>
      </c>
      <c r="D3057" s="22" t="s">
        <v>3095</v>
      </c>
      <c r="E3057" s="22">
        <v>1002050281</v>
      </c>
      <c r="F3057" s="23" t="s">
        <v>15</v>
      </c>
      <c r="G3057" s="22">
        <v>1091864</v>
      </c>
      <c r="H3057" s="36" t="s">
        <v>784</v>
      </c>
      <c r="I3057" s="4" t="s">
        <v>3512</v>
      </c>
      <c r="J3057" s="4" t="s">
        <v>3512</v>
      </c>
      <c r="K3057" s="24">
        <v>9074</v>
      </c>
      <c r="L3057" s="25">
        <v>9074</v>
      </c>
      <c r="M3057" s="26">
        <v>1</v>
      </c>
      <c r="N3057" s="26">
        <v>1</v>
      </c>
      <c r="O3057" s="26">
        <v>0</v>
      </c>
      <c r="P3057" s="26">
        <v>9074</v>
      </c>
      <c r="Q3057" s="26">
        <v>0</v>
      </c>
      <c r="R3057" s="27">
        <v>659313.18000000005</v>
      </c>
      <c r="S3057" s="27">
        <v>0</v>
      </c>
      <c r="T3057" s="28">
        <v>659313.18000000005</v>
      </c>
      <c r="U3057" s="27">
        <v>0</v>
      </c>
      <c r="V3057" s="29">
        <v>1</v>
      </c>
      <c r="W3057" s="26">
        <v>0</v>
      </c>
      <c r="X3057" s="30">
        <f t="shared" si="705"/>
        <v>1</v>
      </c>
      <c r="Y3057" s="31">
        <f t="shared" si="706"/>
        <v>9074</v>
      </c>
      <c r="Z3057" s="31">
        <f t="shared" si="707"/>
        <v>659313.18000000005</v>
      </c>
      <c r="AA3057" s="31">
        <f t="shared" si="708"/>
        <v>659313.18000000005</v>
      </c>
      <c r="AB3057" s="5">
        <v>1</v>
      </c>
      <c r="AC3057" s="6">
        <v>768571.25</v>
      </c>
      <c r="AD3057" s="30">
        <v>0</v>
      </c>
      <c r="AE3057" s="67">
        <f t="shared" si="709"/>
        <v>1</v>
      </c>
      <c r="AF3057" s="70">
        <f>IF(C3057=Sheet6!$E$3,Sheet6!$E$4,IF('January 2023'!C3057=Sheet6!$F$3,Sheet6!$F$4,IF('January 2023'!C3057=Sheet6!$G$3,Sheet6!$G$4,IF('January 2023'!C3057=Sheet6!$H$3,Sheet6!$H$4,IF('January 2023'!C3057=Sheet6!$I$3,Sheet6!$I$4,IF('January 2023'!C3057=Sheet6!$J$3,Sheet6!$J$4,IF('January 2023'!C3057=Sheet6!$K$3,Sheet6!$K$4,IF('January 2023'!C3057=Sheet6!$L$3,Sheet6!$L$4))))))))</f>
        <v>0.14409654505182889</v>
      </c>
      <c r="AG3057" s="74">
        <f t="shared" si="710"/>
        <v>1</v>
      </c>
      <c r="AH3057" s="71">
        <v>0.81910000000000005</v>
      </c>
      <c r="AI3057" s="72">
        <f t="shared" si="711"/>
        <v>1</v>
      </c>
      <c r="AJ3057" s="73">
        <f t="shared" si="712"/>
        <v>1</v>
      </c>
      <c r="AK3057" s="73">
        <v>0.51307323962548435</v>
      </c>
      <c r="AL3057" s="95">
        <f t="shared" si="713"/>
        <v>1</v>
      </c>
      <c r="AM3057" s="107">
        <v>0</v>
      </c>
      <c r="AN3057" s="98">
        <f t="shared" si="714"/>
        <v>0</v>
      </c>
      <c r="AO3057" s="99" t="e">
        <f>SUMIF([1]Sheet1!$AB:$AB,E3057,[1]Sheet1!$AA:$AA)</f>
        <v>#VALUE!</v>
      </c>
      <c r="AP3057" s="100">
        <f t="shared" si="715"/>
        <v>1</v>
      </c>
      <c r="AQ3057" s="97">
        <f t="shared" si="716"/>
        <v>0</v>
      </c>
      <c r="AR3057" s="100">
        <f t="shared" si="717"/>
        <v>1</v>
      </c>
      <c r="AS3057" s="101">
        <f t="shared" si="718"/>
        <v>0</v>
      </c>
      <c r="AT3057" s="100">
        <v>0.14409654505182889</v>
      </c>
      <c r="AU3057" s="108">
        <f t="shared" si="719"/>
        <v>1</v>
      </c>
    </row>
    <row r="3058" spans="1:47" hidden="1">
      <c r="A3058" s="21">
        <v>44927</v>
      </c>
      <c r="B3058" s="22" t="s">
        <v>13</v>
      </c>
      <c r="C3058" s="22" t="s">
        <v>2644</v>
      </c>
      <c r="D3058" s="22" t="s">
        <v>3096</v>
      </c>
      <c r="E3058" s="22">
        <v>1002050105</v>
      </c>
      <c r="F3058" s="23" t="s">
        <v>15</v>
      </c>
      <c r="G3058" s="22">
        <v>1070562</v>
      </c>
      <c r="H3058" s="36" t="s">
        <v>784</v>
      </c>
      <c r="I3058" s="4" t="s">
        <v>3512</v>
      </c>
      <c r="J3058" s="4" t="s">
        <v>3512</v>
      </c>
      <c r="K3058" s="24">
        <v>8908</v>
      </c>
      <c r="L3058" s="25">
        <v>8908</v>
      </c>
      <c r="M3058" s="26">
        <v>1</v>
      </c>
      <c r="N3058" s="26">
        <v>1</v>
      </c>
      <c r="O3058" s="26">
        <v>0</v>
      </c>
      <c r="P3058" s="26">
        <v>8908</v>
      </c>
      <c r="Q3058" s="26">
        <v>0</v>
      </c>
      <c r="R3058" s="27">
        <v>647251.69000000006</v>
      </c>
      <c r="S3058" s="27">
        <v>0</v>
      </c>
      <c r="T3058" s="28">
        <v>693207.21</v>
      </c>
      <c r="U3058" s="27">
        <v>0</v>
      </c>
      <c r="V3058" s="29">
        <v>1</v>
      </c>
      <c r="W3058" s="26">
        <v>0</v>
      </c>
      <c r="X3058" s="30">
        <f t="shared" si="705"/>
        <v>1</v>
      </c>
      <c r="Y3058" s="31">
        <f t="shared" si="706"/>
        <v>8908</v>
      </c>
      <c r="Z3058" s="31">
        <f t="shared" si="707"/>
        <v>647251.69000000006</v>
      </c>
      <c r="AA3058" s="31">
        <f t="shared" si="708"/>
        <v>693207.21</v>
      </c>
      <c r="AB3058" s="5">
        <v>1</v>
      </c>
      <c r="AC3058" s="6">
        <v>332353.65999999997</v>
      </c>
      <c r="AD3058" s="30">
        <v>0</v>
      </c>
      <c r="AE3058" s="67">
        <f t="shared" si="709"/>
        <v>1</v>
      </c>
      <c r="AF3058" s="70">
        <f>IF(C3058=Sheet6!$E$3,Sheet6!$E$4,IF('January 2023'!C3058=Sheet6!$F$3,Sheet6!$F$4,IF('January 2023'!C3058=Sheet6!$G$3,Sheet6!$G$4,IF('January 2023'!C3058=Sheet6!$H$3,Sheet6!$H$4,IF('January 2023'!C3058=Sheet6!$I$3,Sheet6!$I$4,IF('January 2023'!C3058=Sheet6!$J$3,Sheet6!$J$4,IF('January 2023'!C3058=Sheet6!$K$3,Sheet6!$K$4,IF('January 2023'!C3058=Sheet6!$L$3,Sheet6!$L$4))))))))</f>
        <v>0.14409654505182889</v>
      </c>
      <c r="AG3058" s="74">
        <f t="shared" si="710"/>
        <v>1</v>
      </c>
      <c r="AH3058" s="71">
        <v>0.81910000000000005</v>
      </c>
      <c r="AI3058" s="72">
        <f t="shared" si="711"/>
        <v>1</v>
      </c>
      <c r="AJ3058" s="73">
        <f t="shared" si="712"/>
        <v>1</v>
      </c>
      <c r="AK3058" s="73">
        <v>0.51307323962548435</v>
      </c>
      <c r="AL3058" s="95">
        <f t="shared" si="713"/>
        <v>1</v>
      </c>
      <c r="AM3058" s="107">
        <v>0</v>
      </c>
      <c r="AN3058" s="98">
        <f t="shared" si="714"/>
        <v>0</v>
      </c>
      <c r="AO3058" s="99" t="e">
        <f>SUMIF([1]Sheet1!$AB:$AB,E3058,[1]Sheet1!$AA:$AA)</f>
        <v>#VALUE!</v>
      </c>
      <c r="AP3058" s="100">
        <f t="shared" si="715"/>
        <v>1</v>
      </c>
      <c r="AQ3058" s="97">
        <f t="shared" si="716"/>
        <v>0</v>
      </c>
      <c r="AR3058" s="100">
        <f t="shared" si="717"/>
        <v>1.0710010042615723</v>
      </c>
      <c r="AS3058" s="101">
        <f t="shared" si="718"/>
        <v>-7.1001004261572298E-2</v>
      </c>
      <c r="AT3058" s="100">
        <v>0.14409654505182889</v>
      </c>
      <c r="AU3058" s="108">
        <f t="shared" si="719"/>
        <v>1</v>
      </c>
    </row>
    <row r="3059" spans="1:47" hidden="1">
      <c r="A3059" s="21">
        <v>44927</v>
      </c>
      <c r="B3059" s="23" t="s">
        <v>13</v>
      </c>
      <c r="C3059" s="23" t="s">
        <v>2644</v>
      </c>
      <c r="D3059" s="23" t="s">
        <v>3064</v>
      </c>
      <c r="E3059" s="23">
        <v>1002184433</v>
      </c>
      <c r="F3059" s="23" t="s">
        <v>15</v>
      </c>
      <c r="G3059" s="23">
        <v>1091868</v>
      </c>
      <c r="H3059" s="36" t="s">
        <v>784</v>
      </c>
      <c r="I3059" s="4" t="s">
        <v>3512</v>
      </c>
      <c r="J3059" s="4" t="s">
        <v>3512</v>
      </c>
      <c r="K3059" s="24">
        <v>8859</v>
      </c>
      <c r="L3059" s="24">
        <v>8859</v>
      </c>
      <c r="M3059" s="29">
        <v>1</v>
      </c>
      <c r="N3059" s="29">
        <v>1</v>
      </c>
      <c r="O3059" s="29">
        <v>0</v>
      </c>
      <c r="P3059" s="29">
        <v>8859</v>
      </c>
      <c r="Q3059" s="29">
        <v>0</v>
      </c>
      <c r="R3059" s="28">
        <v>643691.37</v>
      </c>
      <c r="S3059" s="28">
        <v>0</v>
      </c>
      <c r="T3059" s="28">
        <v>643691.37</v>
      </c>
      <c r="U3059" s="28">
        <v>0</v>
      </c>
      <c r="V3059" s="29">
        <v>1</v>
      </c>
      <c r="W3059" s="29">
        <v>0</v>
      </c>
      <c r="X3059" s="32">
        <f t="shared" si="705"/>
        <v>1</v>
      </c>
      <c r="Y3059" s="33">
        <f t="shared" si="706"/>
        <v>8859</v>
      </c>
      <c r="Z3059" s="33">
        <f t="shared" si="707"/>
        <v>643691.37</v>
      </c>
      <c r="AA3059" s="33">
        <f t="shared" si="708"/>
        <v>643691.37</v>
      </c>
      <c r="AB3059" s="5">
        <v>1</v>
      </c>
      <c r="AC3059" s="6">
        <v>812000.39</v>
      </c>
      <c r="AD3059" s="32">
        <v>0</v>
      </c>
      <c r="AE3059" s="67">
        <f t="shared" si="709"/>
        <v>1</v>
      </c>
      <c r="AF3059" s="70">
        <f>IF(C3059=Sheet6!$E$3,Sheet6!$E$4,IF('January 2023'!C3059=Sheet6!$F$3,Sheet6!$F$4,IF('January 2023'!C3059=Sheet6!$G$3,Sheet6!$G$4,IF('January 2023'!C3059=Sheet6!$H$3,Sheet6!$H$4,IF('January 2023'!C3059=Sheet6!$I$3,Sheet6!$I$4,IF('January 2023'!C3059=Sheet6!$J$3,Sheet6!$J$4,IF('January 2023'!C3059=Sheet6!$K$3,Sheet6!$K$4,IF('January 2023'!C3059=Sheet6!$L$3,Sheet6!$L$4))))))))</f>
        <v>0.14409654505182889</v>
      </c>
      <c r="AG3059" s="74">
        <f t="shared" si="710"/>
        <v>1</v>
      </c>
      <c r="AH3059" s="71">
        <v>0.81910000000000005</v>
      </c>
      <c r="AI3059" s="72">
        <f t="shared" si="711"/>
        <v>1</v>
      </c>
      <c r="AJ3059" s="73">
        <f t="shared" si="712"/>
        <v>1</v>
      </c>
      <c r="AK3059" s="73">
        <v>0.51307323962548435</v>
      </c>
      <c r="AL3059" s="95">
        <f t="shared" si="713"/>
        <v>1</v>
      </c>
      <c r="AM3059" s="107">
        <v>0</v>
      </c>
      <c r="AN3059" s="98">
        <f t="shared" si="714"/>
        <v>0</v>
      </c>
      <c r="AO3059" s="99" t="e">
        <f>SUMIF([1]Sheet1!$AB:$AB,E3059,[1]Sheet1!$AA:$AA)</f>
        <v>#VALUE!</v>
      </c>
      <c r="AP3059" s="100">
        <f t="shared" si="715"/>
        <v>1</v>
      </c>
      <c r="AQ3059" s="97">
        <f t="shared" si="716"/>
        <v>0</v>
      </c>
      <c r="AR3059" s="100">
        <f t="shared" si="717"/>
        <v>1</v>
      </c>
      <c r="AS3059" s="101">
        <f t="shared" si="718"/>
        <v>0</v>
      </c>
      <c r="AT3059" s="100">
        <v>0.14409654505182889</v>
      </c>
      <c r="AU3059" s="108">
        <f t="shared" si="719"/>
        <v>1</v>
      </c>
    </row>
    <row r="3060" spans="1:47" hidden="1">
      <c r="A3060" s="21">
        <v>44927</v>
      </c>
      <c r="B3060" s="23" t="s">
        <v>13</v>
      </c>
      <c r="C3060" s="23" t="s">
        <v>2644</v>
      </c>
      <c r="D3060" s="23" t="s">
        <v>3062</v>
      </c>
      <c r="E3060" s="23">
        <v>1002050798</v>
      </c>
      <c r="F3060" s="23" t="s">
        <v>15</v>
      </c>
      <c r="G3060" s="23">
        <v>1070941</v>
      </c>
      <c r="H3060" s="36" t="s">
        <v>784</v>
      </c>
      <c r="I3060" s="4" t="s">
        <v>3512</v>
      </c>
      <c r="J3060" s="4" t="s">
        <v>3512</v>
      </c>
      <c r="K3060" s="24">
        <v>8719</v>
      </c>
      <c r="L3060" s="24">
        <v>8719</v>
      </c>
      <c r="M3060" s="29">
        <v>1</v>
      </c>
      <c r="N3060" s="29">
        <v>1</v>
      </c>
      <c r="O3060" s="29">
        <v>0</v>
      </c>
      <c r="P3060" s="29">
        <v>8719</v>
      </c>
      <c r="Q3060" s="29">
        <v>0</v>
      </c>
      <c r="R3060" s="28">
        <v>633519.02</v>
      </c>
      <c r="S3060" s="28">
        <v>0</v>
      </c>
      <c r="T3060" s="28">
        <v>678599</v>
      </c>
      <c r="U3060" s="28">
        <v>0</v>
      </c>
      <c r="V3060" s="29">
        <v>1</v>
      </c>
      <c r="W3060" s="29">
        <v>0</v>
      </c>
      <c r="X3060" s="32">
        <f t="shared" si="705"/>
        <v>1</v>
      </c>
      <c r="Y3060" s="33">
        <f t="shared" si="706"/>
        <v>8719</v>
      </c>
      <c r="Z3060" s="33">
        <f t="shared" si="707"/>
        <v>633519.02</v>
      </c>
      <c r="AA3060" s="33">
        <f t="shared" si="708"/>
        <v>678599</v>
      </c>
      <c r="AB3060" s="5">
        <v>1</v>
      </c>
      <c r="AC3060" s="6">
        <v>565808.13</v>
      </c>
      <c r="AD3060" s="32">
        <v>0</v>
      </c>
      <c r="AE3060" s="67">
        <f t="shared" si="709"/>
        <v>1</v>
      </c>
      <c r="AF3060" s="70">
        <f>IF(C3060=Sheet6!$E$3,Sheet6!$E$4,IF('January 2023'!C3060=Sheet6!$F$3,Sheet6!$F$4,IF('January 2023'!C3060=Sheet6!$G$3,Sheet6!$G$4,IF('January 2023'!C3060=Sheet6!$H$3,Sheet6!$H$4,IF('January 2023'!C3060=Sheet6!$I$3,Sheet6!$I$4,IF('January 2023'!C3060=Sheet6!$J$3,Sheet6!$J$4,IF('January 2023'!C3060=Sheet6!$K$3,Sheet6!$K$4,IF('January 2023'!C3060=Sheet6!$L$3,Sheet6!$L$4))))))))</f>
        <v>0.14409654505182889</v>
      </c>
      <c r="AG3060" s="74">
        <f t="shared" si="710"/>
        <v>1</v>
      </c>
      <c r="AH3060" s="71">
        <v>0.81910000000000005</v>
      </c>
      <c r="AI3060" s="72">
        <f t="shared" si="711"/>
        <v>1</v>
      </c>
      <c r="AJ3060" s="73">
        <f t="shared" si="712"/>
        <v>1</v>
      </c>
      <c r="AK3060" s="73">
        <v>0.51307323962548435</v>
      </c>
      <c r="AL3060" s="95">
        <f t="shared" si="713"/>
        <v>1</v>
      </c>
      <c r="AM3060" s="107">
        <v>0</v>
      </c>
      <c r="AN3060" s="98">
        <f t="shared" si="714"/>
        <v>0</v>
      </c>
      <c r="AO3060" s="99" t="e">
        <f>SUMIF([1]Sheet1!$AB:$AB,E3060,[1]Sheet1!$AA:$AA)</f>
        <v>#VALUE!</v>
      </c>
      <c r="AP3060" s="100">
        <f t="shared" si="715"/>
        <v>1</v>
      </c>
      <c r="AQ3060" s="97">
        <f t="shared" si="716"/>
        <v>0</v>
      </c>
      <c r="AR3060" s="100">
        <f t="shared" si="717"/>
        <v>1.071158052997367</v>
      </c>
      <c r="AS3060" s="101">
        <f t="shared" si="718"/>
        <v>-7.1158052997366994E-2</v>
      </c>
      <c r="AT3060" s="100">
        <v>0.14409654505182889</v>
      </c>
      <c r="AU3060" s="108">
        <f t="shared" si="719"/>
        <v>1</v>
      </c>
    </row>
    <row r="3061" spans="1:47" hidden="1">
      <c r="A3061" s="21">
        <v>44927</v>
      </c>
      <c r="B3061" s="23" t="s">
        <v>13</v>
      </c>
      <c r="C3061" s="23" t="s">
        <v>2644</v>
      </c>
      <c r="D3061" s="23" t="s">
        <v>3067</v>
      </c>
      <c r="E3061" s="23">
        <v>1002050093</v>
      </c>
      <c r="F3061" s="23" t="s">
        <v>15</v>
      </c>
      <c r="G3061" s="23">
        <v>1070941</v>
      </c>
      <c r="H3061" s="36" t="s">
        <v>784</v>
      </c>
      <c r="I3061" s="4" t="s">
        <v>3512</v>
      </c>
      <c r="J3061" s="4" t="s">
        <v>3512</v>
      </c>
      <c r="K3061" s="24">
        <v>8600</v>
      </c>
      <c r="L3061" s="24">
        <v>8600</v>
      </c>
      <c r="M3061" s="29">
        <v>1</v>
      </c>
      <c r="N3061" s="29">
        <v>0</v>
      </c>
      <c r="O3061" s="29">
        <v>0</v>
      </c>
      <c r="P3061" s="29">
        <v>8600</v>
      </c>
      <c r="Q3061" s="29">
        <v>0</v>
      </c>
      <c r="R3061" s="28">
        <v>624872.53</v>
      </c>
      <c r="S3061" s="28">
        <v>0</v>
      </c>
      <c r="T3061" s="28">
        <v>1104264</v>
      </c>
      <c r="U3061" s="28">
        <v>0</v>
      </c>
      <c r="V3061" s="29">
        <v>1</v>
      </c>
      <c r="W3061" s="29">
        <v>0</v>
      </c>
      <c r="X3061" s="32">
        <f t="shared" si="705"/>
        <v>1</v>
      </c>
      <c r="Y3061" s="33">
        <f t="shared" si="706"/>
        <v>8600</v>
      </c>
      <c r="Z3061" s="33">
        <f t="shared" si="707"/>
        <v>624872.53</v>
      </c>
      <c r="AA3061" s="33">
        <f t="shared" si="708"/>
        <v>1104264</v>
      </c>
      <c r="AB3061" s="5">
        <v>1</v>
      </c>
      <c r="AC3061" s="6">
        <v>566281.69999999995</v>
      </c>
      <c r="AD3061" s="32">
        <v>0</v>
      </c>
      <c r="AE3061" s="67">
        <f t="shared" si="709"/>
        <v>1</v>
      </c>
      <c r="AF3061" s="70">
        <f>IF(C3061=Sheet6!$E$3,Sheet6!$E$4,IF('January 2023'!C3061=Sheet6!$F$3,Sheet6!$F$4,IF('January 2023'!C3061=Sheet6!$G$3,Sheet6!$G$4,IF('January 2023'!C3061=Sheet6!$H$3,Sheet6!$H$4,IF('January 2023'!C3061=Sheet6!$I$3,Sheet6!$I$4,IF('January 2023'!C3061=Sheet6!$J$3,Sheet6!$J$4,IF('January 2023'!C3061=Sheet6!$K$3,Sheet6!$K$4,IF('January 2023'!C3061=Sheet6!$L$3,Sheet6!$L$4))))))))</f>
        <v>0.14409654505182889</v>
      </c>
      <c r="AG3061" s="74">
        <f t="shared" si="710"/>
        <v>1</v>
      </c>
      <c r="AH3061" s="71">
        <v>0.81910000000000005</v>
      </c>
      <c r="AI3061" s="72">
        <f t="shared" si="711"/>
        <v>1</v>
      </c>
      <c r="AJ3061" s="73">
        <f t="shared" si="712"/>
        <v>1</v>
      </c>
      <c r="AK3061" s="73">
        <v>0.51307323962548435</v>
      </c>
      <c r="AL3061" s="95">
        <f t="shared" si="713"/>
        <v>1</v>
      </c>
      <c r="AM3061" s="107">
        <v>0</v>
      </c>
      <c r="AN3061" s="98">
        <f t="shared" si="714"/>
        <v>0</v>
      </c>
      <c r="AO3061" s="99" t="e">
        <f>SUMIF([1]Sheet1!$AB:$AB,E3061,[1]Sheet1!$AA:$AA)</f>
        <v>#VALUE!</v>
      </c>
      <c r="AP3061" s="100">
        <f t="shared" si="715"/>
        <v>1</v>
      </c>
      <c r="AQ3061" s="97">
        <f t="shared" si="716"/>
        <v>0</v>
      </c>
      <c r="AR3061" s="100">
        <f t="shared" si="717"/>
        <v>1.7671828204706006</v>
      </c>
      <c r="AS3061" s="101">
        <f t="shared" si="718"/>
        <v>-0.7671828204706006</v>
      </c>
      <c r="AT3061" s="100">
        <v>0.14409654505182889</v>
      </c>
      <c r="AU3061" s="108">
        <f t="shared" si="719"/>
        <v>1</v>
      </c>
    </row>
    <row r="3062" spans="1:47" hidden="1">
      <c r="A3062" s="21">
        <v>44927</v>
      </c>
      <c r="B3062" s="23" t="s">
        <v>13</v>
      </c>
      <c r="C3062" s="23" t="s">
        <v>2644</v>
      </c>
      <c r="D3062" s="23" t="s">
        <v>3037</v>
      </c>
      <c r="E3062" s="23">
        <v>1002050075</v>
      </c>
      <c r="F3062" s="23" t="s">
        <v>15</v>
      </c>
      <c r="G3062" s="23">
        <v>1070937</v>
      </c>
      <c r="H3062" s="36" t="s">
        <v>784</v>
      </c>
      <c r="I3062" s="4" t="s">
        <v>3512</v>
      </c>
      <c r="J3062" s="4" t="s">
        <v>3512</v>
      </c>
      <c r="K3062" s="24">
        <v>8551</v>
      </c>
      <c r="L3062" s="24">
        <v>8551</v>
      </c>
      <c r="M3062" s="29">
        <v>1</v>
      </c>
      <c r="N3062" s="29">
        <v>1</v>
      </c>
      <c r="O3062" s="29">
        <v>0</v>
      </c>
      <c r="P3062" s="29">
        <v>8551</v>
      </c>
      <c r="Q3062" s="29">
        <v>0</v>
      </c>
      <c r="R3062" s="28">
        <v>577964.85</v>
      </c>
      <c r="S3062" s="28">
        <v>0</v>
      </c>
      <c r="T3062" s="28">
        <v>531091.85</v>
      </c>
      <c r="U3062" s="28">
        <v>0</v>
      </c>
      <c r="V3062" s="29">
        <v>1</v>
      </c>
      <c r="W3062" s="29">
        <v>0</v>
      </c>
      <c r="X3062" s="32">
        <f t="shared" si="705"/>
        <v>1</v>
      </c>
      <c r="Y3062" s="33">
        <f t="shared" si="706"/>
        <v>8551</v>
      </c>
      <c r="Z3062" s="33">
        <f t="shared" si="707"/>
        <v>577964.85</v>
      </c>
      <c r="AA3062" s="33">
        <f t="shared" si="708"/>
        <v>531091.85</v>
      </c>
      <c r="AB3062" s="5">
        <v>1</v>
      </c>
      <c r="AC3062" s="6">
        <v>717556.4</v>
      </c>
      <c r="AD3062" s="32">
        <v>0</v>
      </c>
      <c r="AE3062" s="67">
        <f t="shared" si="709"/>
        <v>1</v>
      </c>
      <c r="AF3062" s="70">
        <f>IF(C3062=Sheet6!$E$3,Sheet6!$E$4,IF('January 2023'!C3062=Sheet6!$F$3,Sheet6!$F$4,IF('January 2023'!C3062=Sheet6!$G$3,Sheet6!$G$4,IF('January 2023'!C3062=Sheet6!$H$3,Sheet6!$H$4,IF('January 2023'!C3062=Sheet6!$I$3,Sheet6!$I$4,IF('January 2023'!C3062=Sheet6!$J$3,Sheet6!$J$4,IF('January 2023'!C3062=Sheet6!$K$3,Sheet6!$K$4,IF('January 2023'!C3062=Sheet6!$L$3,Sheet6!$L$4))))))))</f>
        <v>0.14409654505182889</v>
      </c>
      <c r="AG3062" s="74">
        <f t="shared" si="710"/>
        <v>1</v>
      </c>
      <c r="AH3062" s="71">
        <v>0.81910000000000005</v>
      </c>
      <c r="AI3062" s="72">
        <f t="shared" si="711"/>
        <v>1</v>
      </c>
      <c r="AJ3062" s="73">
        <f t="shared" si="712"/>
        <v>1</v>
      </c>
      <c r="AK3062" s="73">
        <v>0.51307323962548435</v>
      </c>
      <c r="AL3062" s="95">
        <f t="shared" si="713"/>
        <v>1</v>
      </c>
      <c r="AM3062" s="107">
        <v>0</v>
      </c>
      <c r="AN3062" s="98">
        <f t="shared" si="714"/>
        <v>0</v>
      </c>
      <c r="AO3062" s="99" t="e">
        <f>SUMIF([1]Sheet1!$AB:$AB,E3062,[1]Sheet1!$AA:$AA)</f>
        <v>#VALUE!</v>
      </c>
      <c r="AP3062" s="100">
        <f t="shared" si="715"/>
        <v>1</v>
      </c>
      <c r="AQ3062" s="97">
        <f t="shared" si="716"/>
        <v>0</v>
      </c>
      <c r="AR3062" s="100">
        <f t="shared" si="717"/>
        <v>0.91889991233895973</v>
      </c>
      <c r="AS3062" s="101">
        <f t="shared" si="718"/>
        <v>8.1100087661040265E-2</v>
      </c>
      <c r="AT3062" s="100">
        <v>0.14409654505182889</v>
      </c>
      <c r="AU3062" s="108">
        <f t="shared" si="719"/>
        <v>1</v>
      </c>
    </row>
    <row r="3063" spans="1:47" hidden="1">
      <c r="A3063" s="21">
        <v>44927</v>
      </c>
      <c r="B3063" s="23" t="s">
        <v>13</v>
      </c>
      <c r="C3063" s="23" t="s">
        <v>2644</v>
      </c>
      <c r="D3063" s="23" t="s">
        <v>3115</v>
      </c>
      <c r="E3063" s="23">
        <v>1002050088</v>
      </c>
      <c r="F3063" s="23" t="s">
        <v>15</v>
      </c>
      <c r="G3063" s="23">
        <v>1091868</v>
      </c>
      <c r="H3063" s="36" t="s">
        <v>784</v>
      </c>
      <c r="I3063" s="4" t="s">
        <v>3512</v>
      </c>
      <c r="J3063" s="4" t="s">
        <v>3512</v>
      </c>
      <c r="K3063" s="24">
        <v>8494</v>
      </c>
      <c r="L3063" s="24">
        <v>8494</v>
      </c>
      <c r="M3063" s="29">
        <v>1</v>
      </c>
      <c r="N3063" s="29">
        <v>1</v>
      </c>
      <c r="O3063" s="29">
        <v>0</v>
      </c>
      <c r="P3063" s="29">
        <v>8494</v>
      </c>
      <c r="Q3063" s="29">
        <v>0</v>
      </c>
      <c r="R3063" s="28">
        <v>617170.61</v>
      </c>
      <c r="S3063" s="28">
        <v>0</v>
      </c>
      <c r="T3063" s="28">
        <v>617000</v>
      </c>
      <c r="U3063" s="28">
        <v>0</v>
      </c>
      <c r="V3063" s="29">
        <v>1</v>
      </c>
      <c r="W3063" s="29">
        <v>0</v>
      </c>
      <c r="X3063" s="32">
        <f t="shared" si="705"/>
        <v>1</v>
      </c>
      <c r="Y3063" s="33">
        <f t="shared" si="706"/>
        <v>8494</v>
      </c>
      <c r="Z3063" s="33">
        <f t="shared" si="707"/>
        <v>617170.61</v>
      </c>
      <c r="AA3063" s="33">
        <f t="shared" si="708"/>
        <v>617000</v>
      </c>
      <c r="AB3063" s="5">
        <v>1</v>
      </c>
      <c r="AC3063" s="6">
        <v>675172.95</v>
      </c>
      <c r="AD3063" s="32">
        <v>0</v>
      </c>
      <c r="AE3063" s="67">
        <f t="shared" si="709"/>
        <v>1</v>
      </c>
      <c r="AF3063" s="70">
        <f>IF(C3063=Sheet6!$E$3,Sheet6!$E$4,IF('January 2023'!C3063=Sheet6!$F$3,Sheet6!$F$4,IF('January 2023'!C3063=Sheet6!$G$3,Sheet6!$G$4,IF('January 2023'!C3063=Sheet6!$H$3,Sheet6!$H$4,IF('January 2023'!C3063=Sheet6!$I$3,Sheet6!$I$4,IF('January 2023'!C3063=Sheet6!$J$3,Sheet6!$J$4,IF('January 2023'!C3063=Sheet6!$K$3,Sheet6!$K$4,IF('January 2023'!C3063=Sheet6!$L$3,Sheet6!$L$4))))))))</f>
        <v>0.14409654505182889</v>
      </c>
      <c r="AG3063" s="74">
        <f t="shared" si="710"/>
        <v>1</v>
      </c>
      <c r="AH3063" s="71">
        <v>0.81910000000000005</v>
      </c>
      <c r="AI3063" s="72">
        <f t="shared" si="711"/>
        <v>1</v>
      </c>
      <c r="AJ3063" s="73">
        <f t="shared" si="712"/>
        <v>1</v>
      </c>
      <c r="AK3063" s="73">
        <v>0.51307323962548435</v>
      </c>
      <c r="AL3063" s="95">
        <f t="shared" si="713"/>
        <v>1</v>
      </c>
      <c r="AM3063" s="107">
        <v>0</v>
      </c>
      <c r="AN3063" s="98">
        <f t="shared" si="714"/>
        <v>0</v>
      </c>
      <c r="AO3063" s="99" t="e">
        <f>SUMIF([1]Sheet1!$AB:$AB,E3063,[1]Sheet1!$AA:$AA)</f>
        <v>#VALUE!</v>
      </c>
      <c r="AP3063" s="100">
        <f t="shared" si="715"/>
        <v>1</v>
      </c>
      <c r="AQ3063" s="97">
        <f t="shared" si="716"/>
        <v>0</v>
      </c>
      <c r="AR3063" s="100">
        <f t="shared" si="717"/>
        <v>0.99972356104254545</v>
      </c>
      <c r="AS3063" s="101">
        <f t="shared" si="718"/>
        <v>2.7643895745455005E-4</v>
      </c>
      <c r="AT3063" s="100">
        <v>0.14409654505182889</v>
      </c>
      <c r="AU3063" s="108">
        <f t="shared" si="719"/>
        <v>1</v>
      </c>
    </row>
    <row r="3064" spans="1:47" hidden="1">
      <c r="A3064" s="21">
        <v>44927</v>
      </c>
      <c r="B3064" s="23" t="s">
        <v>13</v>
      </c>
      <c r="C3064" s="23" t="s">
        <v>2644</v>
      </c>
      <c r="D3064" s="23" t="s">
        <v>3058</v>
      </c>
      <c r="E3064" s="23">
        <v>1002050684</v>
      </c>
      <c r="F3064" s="23" t="s">
        <v>15</v>
      </c>
      <c r="G3064" s="23">
        <v>1070937</v>
      </c>
      <c r="H3064" s="36" t="s">
        <v>784</v>
      </c>
      <c r="I3064" s="4" t="s">
        <v>3512</v>
      </c>
      <c r="J3064" s="4" t="s">
        <v>3512</v>
      </c>
      <c r="K3064" s="24">
        <v>8274</v>
      </c>
      <c r="L3064" s="24">
        <v>8274</v>
      </c>
      <c r="M3064" s="29">
        <v>1</v>
      </c>
      <c r="N3064" s="29">
        <v>1</v>
      </c>
      <c r="O3064" s="29">
        <v>0</v>
      </c>
      <c r="P3064" s="29">
        <v>8274</v>
      </c>
      <c r="Q3064" s="29">
        <v>0</v>
      </c>
      <c r="R3064" s="28">
        <v>601185.5</v>
      </c>
      <c r="S3064" s="28">
        <v>0</v>
      </c>
      <c r="T3064" s="28">
        <v>601186</v>
      </c>
      <c r="U3064" s="28">
        <v>0</v>
      </c>
      <c r="V3064" s="29">
        <v>1</v>
      </c>
      <c r="W3064" s="29">
        <v>0</v>
      </c>
      <c r="X3064" s="32">
        <f t="shared" si="705"/>
        <v>1</v>
      </c>
      <c r="Y3064" s="33">
        <f t="shared" si="706"/>
        <v>8274</v>
      </c>
      <c r="Z3064" s="33">
        <f t="shared" si="707"/>
        <v>601185.5</v>
      </c>
      <c r="AA3064" s="33">
        <f t="shared" si="708"/>
        <v>601186</v>
      </c>
      <c r="AB3064" s="5">
        <v>1</v>
      </c>
      <c r="AC3064" s="6">
        <v>623028.16</v>
      </c>
      <c r="AD3064" s="32">
        <v>0</v>
      </c>
      <c r="AE3064" s="67">
        <f t="shared" si="709"/>
        <v>1</v>
      </c>
      <c r="AF3064" s="70">
        <f>IF(C3064=Sheet6!$E$3,Sheet6!$E$4,IF('January 2023'!C3064=Sheet6!$F$3,Sheet6!$F$4,IF('January 2023'!C3064=Sheet6!$G$3,Sheet6!$G$4,IF('January 2023'!C3064=Sheet6!$H$3,Sheet6!$H$4,IF('January 2023'!C3064=Sheet6!$I$3,Sheet6!$I$4,IF('January 2023'!C3064=Sheet6!$J$3,Sheet6!$J$4,IF('January 2023'!C3064=Sheet6!$K$3,Sheet6!$K$4,IF('January 2023'!C3064=Sheet6!$L$3,Sheet6!$L$4))))))))</f>
        <v>0.14409654505182889</v>
      </c>
      <c r="AG3064" s="74">
        <f t="shared" si="710"/>
        <v>1</v>
      </c>
      <c r="AH3064" s="71">
        <v>0.81910000000000005</v>
      </c>
      <c r="AI3064" s="72">
        <f t="shared" si="711"/>
        <v>1</v>
      </c>
      <c r="AJ3064" s="73">
        <f t="shared" si="712"/>
        <v>1</v>
      </c>
      <c r="AK3064" s="73">
        <v>0.51307323962548435</v>
      </c>
      <c r="AL3064" s="95">
        <f t="shared" si="713"/>
        <v>1</v>
      </c>
      <c r="AM3064" s="107">
        <v>0</v>
      </c>
      <c r="AN3064" s="98">
        <f t="shared" si="714"/>
        <v>0</v>
      </c>
      <c r="AO3064" s="99" t="e">
        <f>SUMIF([1]Sheet1!$AB:$AB,E3064,[1]Sheet1!$AA:$AA)</f>
        <v>#VALUE!</v>
      </c>
      <c r="AP3064" s="100">
        <f t="shared" si="715"/>
        <v>1</v>
      </c>
      <c r="AQ3064" s="97">
        <f t="shared" si="716"/>
        <v>0</v>
      </c>
      <c r="AR3064" s="100">
        <f t="shared" si="717"/>
        <v>1.0000008316900524</v>
      </c>
      <c r="AS3064" s="101">
        <f t="shared" si="718"/>
        <v>-8.3169005238303839E-7</v>
      </c>
      <c r="AT3064" s="100">
        <v>0.14409654505182889</v>
      </c>
      <c r="AU3064" s="108">
        <f t="shared" si="719"/>
        <v>1</v>
      </c>
    </row>
    <row r="3065" spans="1:47" hidden="1">
      <c r="A3065" s="21">
        <v>44927</v>
      </c>
      <c r="B3065" s="23" t="s">
        <v>13</v>
      </c>
      <c r="C3065" s="23" t="s">
        <v>2644</v>
      </c>
      <c r="D3065" s="23" t="s">
        <v>3309</v>
      </c>
      <c r="E3065" s="23">
        <v>1002050029</v>
      </c>
      <c r="F3065" s="23" t="s">
        <v>15</v>
      </c>
      <c r="G3065" s="23">
        <v>1070937</v>
      </c>
      <c r="H3065" s="36" t="s">
        <v>784</v>
      </c>
      <c r="I3065" s="4" t="s">
        <v>3512</v>
      </c>
      <c r="J3065" s="4" t="s">
        <v>3512</v>
      </c>
      <c r="K3065" s="24">
        <v>8220</v>
      </c>
      <c r="L3065" s="24">
        <v>8220</v>
      </c>
      <c r="M3065" s="29">
        <v>1</v>
      </c>
      <c r="N3065" s="29">
        <v>1</v>
      </c>
      <c r="O3065" s="29">
        <v>0</v>
      </c>
      <c r="P3065" s="29">
        <v>8220</v>
      </c>
      <c r="Q3065" s="29">
        <v>0</v>
      </c>
      <c r="R3065" s="28">
        <v>597261.89</v>
      </c>
      <c r="S3065" s="28">
        <v>0</v>
      </c>
      <c r="T3065" s="28">
        <v>597261.89</v>
      </c>
      <c r="U3065" s="28">
        <v>0</v>
      </c>
      <c r="V3065" s="29">
        <v>1</v>
      </c>
      <c r="W3065" s="29">
        <v>0</v>
      </c>
      <c r="X3065" s="32">
        <f t="shared" si="705"/>
        <v>1</v>
      </c>
      <c r="Y3065" s="33">
        <f t="shared" si="706"/>
        <v>8220</v>
      </c>
      <c r="Z3065" s="33">
        <f t="shared" si="707"/>
        <v>597261.89</v>
      </c>
      <c r="AA3065" s="33">
        <f t="shared" si="708"/>
        <v>597261.89</v>
      </c>
      <c r="AB3065" s="5">
        <v>1</v>
      </c>
      <c r="AC3065" s="6">
        <v>454916.35</v>
      </c>
      <c r="AD3065" s="32">
        <v>0</v>
      </c>
      <c r="AE3065" s="67">
        <f t="shared" si="709"/>
        <v>1</v>
      </c>
      <c r="AF3065" s="70">
        <f>IF(C3065=Sheet6!$E$3,Sheet6!$E$4,IF('January 2023'!C3065=Sheet6!$F$3,Sheet6!$F$4,IF('January 2023'!C3065=Sheet6!$G$3,Sheet6!$G$4,IF('January 2023'!C3065=Sheet6!$H$3,Sheet6!$H$4,IF('January 2023'!C3065=Sheet6!$I$3,Sheet6!$I$4,IF('January 2023'!C3065=Sheet6!$J$3,Sheet6!$J$4,IF('January 2023'!C3065=Sheet6!$K$3,Sheet6!$K$4,IF('January 2023'!C3065=Sheet6!$L$3,Sheet6!$L$4))))))))</f>
        <v>0.14409654505182889</v>
      </c>
      <c r="AG3065" s="74">
        <f t="shared" si="710"/>
        <v>1</v>
      </c>
      <c r="AH3065" s="71">
        <v>0.81910000000000005</v>
      </c>
      <c r="AI3065" s="72">
        <f t="shared" si="711"/>
        <v>1</v>
      </c>
      <c r="AJ3065" s="73">
        <f t="shared" si="712"/>
        <v>1</v>
      </c>
      <c r="AK3065" s="73">
        <v>0.51307323962548435</v>
      </c>
      <c r="AL3065" s="95">
        <f t="shared" si="713"/>
        <v>1</v>
      </c>
      <c r="AM3065" s="107">
        <v>0</v>
      </c>
      <c r="AN3065" s="98">
        <f t="shared" si="714"/>
        <v>0</v>
      </c>
      <c r="AO3065" s="99" t="e">
        <f>SUMIF([1]Sheet1!$AB:$AB,E3065,[1]Sheet1!$AA:$AA)</f>
        <v>#VALUE!</v>
      </c>
      <c r="AP3065" s="100">
        <f t="shared" si="715"/>
        <v>1</v>
      </c>
      <c r="AQ3065" s="97">
        <f t="shared" si="716"/>
        <v>0</v>
      </c>
      <c r="AR3065" s="100">
        <f t="shared" si="717"/>
        <v>1</v>
      </c>
      <c r="AS3065" s="101">
        <f t="shared" si="718"/>
        <v>0</v>
      </c>
      <c r="AT3065" s="100">
        <v>0.14409654505182889</v>
      </c>
      <c r="AU3065" s="108">
        <f t="shared" si="719"/>
        <v>1</v>
      </c>
    </row>
    <row r="3066" spans="1:47" hidden="1">
      <c r="A3066" s="21">
        <v>44927</v>
      </c>
      <c r="B3066" s="22" t="s">
        <v>13</v>
      </c>
      <c r="C3066" s="22" t="s">
        <v>2644</v>
      </c>
      <c r="D3066" s="22" t="s">
        <v>2985</v>
      </c>
      <c r="E3066" s="22">
        <v>1002049980</v>
      </c>
      <c r="F3066" s="23" t="s">
        <v>15</v>
      </c>
      <c r="G3066" s="22">
        <v>1070941</v>
      </c>
      <c r="H3066" s="36" t="s">
        <v>784</v>
      </c>
      <c r="I3066" s="4" t="s">
        <v>3512</v>
      </c>
      <c r="J3066" s="4" t="s">
        <v>3512</v>
      </c>
      <c r="K3066" s="24">
        <v>8110</v>
      </c>
      <c r="L3066" s="25">
        <v>8110</v>
      </c>
      <c r="M3066" s="26">
        <v>1</v>
      </c>
      <c r="N3066" s="26">
        <v>1</v>
      </c>
      <c r="O3066" s="26">
        <v>0</v>
      </c>
      <c r="P3066" s="26">
        <v>8110</v>
      </c>
      <c r="Q3066" s="26">
        <v>0</v>
      </c>
      <c r="R3066" s="27">
        <v>589269.33000000007</v>
      </c>
      <c r="S3066" s="27">
        <v>0</v>
      </c>
      <c r="T3066" s="28">
        <v>589269.32999999996</v>
      </c>
      <c r="U3066" s="27">
        <v>0</v>
      </c>
      <c r="V3066" s="29">
        <v>1</v>
      </c>
      <c r="W3066" s="26">
        <v>0</v>
      </c>
      <c r="X3066" s="30">
        <f t="shared" si="705"/>
        <v>1</v>
      </c>
      <c r="Y3066" s="31">
        <f t="shared" si="706"/>
        <v>8110</v>
      </c>
      <c r="Z3066" s="31">
        <f t="shared" si="707"/>
        <v>589269.33000000007</v>
      </c>
      <c r="AA3066" s="31">
        <f t="shared" si="708"/>
        <v>589269.32999999996</v>
      </c>
      <c r="AB3066" s="5">
        <v>1</v>
      </c>
      <c r="AC3066" s="6">
        <v>827332.9</v>
      </c>
      <c r="AD3066" s="30">
        <v>0</v>
      </c>
      <c r="AE3066" s="67">
        <f t="shared" si="709"/>
        <v>1</v>
      </c>
      <c r="AF3066" s="70">
        <f>IF(C3066=Sheet6!$E$3,Sheet6!$E$4,IF('January 2023'!C3066=Sheet6!$F$3,Sheet6!$F$4,IF('January 2023'!C3066=Sheet6!$G$3,Sheet6!$G$4,IF('January 2023'!C3066=Sheet6!$H$3,Sheet6!$H$4,IF('January 2023'!C3066=Sheet6!$I$3,Sheet6!$I$4,IF('January 2023'!C3066=Sheet6!$J$3,Sheet6!$J$4,IF('January 2023'!C3066=Sheet6!$K$3,Sheet6!$K$4,IF('January 2023'!C3066=Sheet6!$L$3,Sheet6!$L$4))))))))</f>
        <v>0.14409654505182889</v>
      </c>
      <c r="AG3066" s="74">
        <f t="shared" si="710"/>
        <v>1</v>
      </c>
      <c r="AH3066" s="71">
        <v>0.81910000000000005</v>
      </c>
      <c r="AI3066" s="72">
        <f t="shared" si="711"/>
        <v>1</v>
      </c>
      <c r="AJ3066" s="73">
        <f t="shared" si="712"/>
        <v>1</v>
      </c>
      <c r="AK3066" s="73">
        <v>0.51307323962548435</v>
      </c>
      <c r="AL3066" s="95">
        <f t="shared" si="713"/>
        <v>1</v>
      </c>
      <c r="AM3066" s="107">
        <v>0</v>
      </c>
      <c r="AN3066" s="98">
        <f t="shared" si="714"/>
        <v>0</v>
      </c>
      <c r="AO3066" s="99" t="e">
        <f>SUMIF([1]Sheet1!$AB:$AB,E3066,[1]Sheet1!$AA:$AA)</f>
        <v>#VALUE!</v>
      </c>
      <c r="AP3066" s="100">
        <f t="shared" si="715"/>
        <v>1</v>
      </c>
      <c r="AQ3066" s="97">
        <f t="shared" si="716"/>
        <v>0</v>
      </c>
      <c r="AR3066" s="100">
        <f t="shared" si="717"/>
        <v>0.99999999999999978</v>
      </c>
      <c r="AS3066" s="101">
        <f t="shared" si="718"/>
        <v>0</v>
      </c>
      <c r="AT3066" s="100">
        <v>0.14409654505182889</v>
      </c>
      <c r="AU3066" s="108">
        <f t="shared" si="719"/>
        <v>1</v>
      </c>
    </row>
    <row r="3067" spans="1:47" hidden="1">
      <c r="A3067" s="21">
        <v>44927</v>
      </c>
      <c r="B3067" s="23" t="s">
        <v>13</v>
      </c>
      <c r="C3067" s="23" t="s">
        <v>2644</v>
      </c>
      <c r="D3067" s="23" t="s">
        <v>3117</v>
      </c>
      <c r="E3067" s="23">
        <v>1002296436</v>
      </c>
      <c r="F3067" s="23" t="s">
        <v>15</v>
      </c>
      <c r="G3067" s="23">
        <v>1091868</v>
      </c>
      <c r="H3067" s="36" t="s">
        <v>784</v>
      </c>
      <c r="I3067" s="4" t="s">
        <v>3512</v>
      </c>
      <c r="J3067" s="4" t="s">
        <v>3512</v>
      </c>
      <c r="K3067" s="24">
        <v>7783</v>
      </c>
      <c r="L3067" s="24">
        <v>7783</v>
      </c>
      <c r="M3067" s="29">
        <v>1</v>
      </c>
      <c r="N3067" s="29">
        <v>1</v>
      </c>
      <c r="O3067" s="29">
        <v>0</v>
      </c>
      <c r="P3067" s="29">
        <v>7783</v>
      </c>
      <c r="Q3067" s="29">
        <v>0</v>
      </c>
      <c r="R3067" s="28">
        <v>565509.64</v>
      </c>
      <c r="S3067" s="28">
        <v>0</v>
      </c>
      <c r="T3067" s="28">
        <v>565509.64</v>
      </c>
      <c r="U3067" s="28">
        <v>0</v>
      </c>
      <c r="V3067" s="29">
        <v>1</v>
      </c>
      <c r="W3067" s="29">
        <v>0</v>
      </c>
      <c r="X3067" s="32">
        <f t="shared" si="705"/>
        <v>1</v>
      </c>
      <c r="Y3067" s="33">
        <f t="shared" si="706"/>
        <v>7783</v>
      </c>
      <c r="Z3067" s="33">
        <f t="shared" si="707"/>
        <v>565509.64</v>
      </c>
      <c r="AA3067" s="33">
        <f t="shared" si="708"/>
        <v>565509.64</v>
      </c>
      <c r="AB3067" s="5">
        <v>1</v>
      </c>
      <c r="AC3067" s="6">
        <v>602793.35</v>
      </c>
      <c r="AD3067" s="32">
        <v>0</v>
      </c>
      <c r="AE3067" s="67">
        <f t="shared" si="709"/>
        <v>1</v>
      </c>
      <c r="AF3067" s="70">
        <f>IF(C3067=Sheet6!$E$3,Sheet6!$E$4,IF('January 2023'!C3067=Sheet6!$F$3,Sheet6!$F$4,IF('January 2023'!C3067=Sheet6!$G$3,Sheet6!$G$4,IF('January 2023'!C3067=Sheet6!$H$3,Sheet6!$H$4,IF('January 2023'!C3067=Sheet6!$I$3,Sheet6!$I$4,IF('January 2023'!C3067=Sheet6!$J$3,Sheet6!$J$4,IF('January 2023'!C3067=Sheet6!$K$3,Sheet6!$K$4,IF('January 2023'!C3067=Sheet6!$L$3,Sheet6!$L$4))))))))</f>
        <v>0.14409654505182889</v>
      </c>
      <c r="AG3067" s="74">
        <f t="shared" si="710"/>
        <v>1</v>
      </c>
      <c r="AH3067" s="71">
        <v>0.81910000000000005</v>
      </c>
      <c r="AI3067" s="72">
        <f t="shared" si="711"/>
        <v>1</v>
      </c>
      <c r="AJ3067" s="73">
        <f t="shared" si="712"/>
        <v>1</v>
      </c>
      <c r="AK3067" s="73">
        <v>0.51307323962548435</v>
      </c>
      <c r="AL3067" s="95">
        <f t="shared" si="713"/>
        <v>1</v>
      </c>
      <c r="AM3067" s="107">
        <v>0</v>
      </c>
      <c r="AN3067" s="98">
        <f t="shared" si="714"/>
        <v>0</v>
      </c>
      <c r="AO3067" s="99" t="e">
        <f>SUMIF([1]Sheet1!$AB:$AB,E3067,[1]Sheet1!$AA:$AA)</f>
        <v>#VALUE!</v>
      </c>
      <c r="AP3067" s="100">
        <f t="shared" si="715"/>
        <v>1</v>
      </c>
      <c r="AQ3067" s="97">
        <f t="shared" si="716"/>
        <v>0</v>
      </c>
      <c r="AR3067" s="100">
        <f t="shared" si="717"/>
        <v>1</v>
      </c>
      <c r="AS3067" s="101">
        <f t="shared" si="718"/>
        <v>0</v>
      </c>
      <c r="AT3067" s="100">
        <v>0.14409654505182889</v>
      </c>
      <c r="AU3067" s="108">
        <f t="shared" si="719"/>
        <v>1</v>
      </c>
    </row>
    <row r="3068" spans="1:47" hidden="1">
      <c r="A3068" s="21">
        <v>44927</v>
      </c>
      <c r="B3068" s="23" t="s">
        <v>13</v>
      </c>
      <c r="C3068" s="23" t="s">
        <v>2644</v>
      </c>
      <c r="D3068" s="23" t="s">
        <v>3118</v>
      </c>
      <c r="E3068" s="23">
        <v>1004199126</v>
      </c>
      <c r="F3068" s="23" t="s">
        <v>15</v>
      </c>
      <c r="G3068" s="23">
        <v>1070937</v>
      </c>
      <c r="H3068" s="36" t="s">
        <v>784</v>
      </c>
      <c r="I3068" s="4" t="s">
        <v>3512</v>
      </c>
      <c r="J3068" s="4" t="s">
        <v>3512</v>
      </c>
      <c r="K3068" s="24">
        <v>7700</v>
      </c>
      <c r="L3068" s="24">
        <v>7700</v>
      </c>
      <c r="M3068" s="29">
        <v>1</v>
      </c>
      <c r="N3068" s="29">
        <v>1</v>
      </c>
      <c r="O3068" s="29">
        <v>0</v>
      </c>
      <c r="P3068" s="29">
        <v>7700</v>
      </c>
      <c r="Q3068" s="29">
        <v>0</v>
      </c>
      <c r="R3068" s="28">
        <v>559478.9</v>
      </c>
      <c r="S3068" s="28">
        <v>0</v>
      </c>
      <c r="T3068" s="28">
        <v>607836</v>
      </c>
      <c r="U3068" s="28">
        <v>0</v>
      </c>
      <c r="V3068" s="29">
        <v>1</v>
      </c>
      <c r="W3068" s="29">
        <v>0</v>
      </c>
      <c r="X3068" s="32">
        <f t="shared" si="705"/>
        <v>1</v>
      </c>
      <c r="Y3068" s="33">
        <f t="shared" si="706"/>
        <v>7700</v>
      </c>
      <c r="Z3068" s="33">
        <f t="shared" si="707"/>
        <v>559478.9</v>
      </c>
      <c r="AA3068" s="33">
        <f t="shared" si="708"/>
        <v>607836</v>
      </c>
      <c r="AB3068" s="5">
        <v>1</v>
      </c>
      <c r="AC3068" s="6">
        <v>369784.85</v>
      </c>
      <c r="AD3068" s="32">
        <v>0</v>
      </c>
      <c r="AE3068" s="67">
        <f t="shared" si="709"/>
        <v>1</v>
      </c>
      <c r="AF3068" s="70">
        <f>IF(C3068=Sheet6!$E$3,Sheet6!$E$4,IF('January 2023'!C3068=Sheet6!$F$3,Sheet6!$F$4,IF('January 2023'!C3068=Sheet6!$G$3,Sheet6!$G$4,IF('January 2023'!C3068=Sheet6!$H$3,Sheet6!$H$4,IF('January 2023'!C3068=Sheet6!$I$3,Sheet6!$I$4,IF('January 2023'!C3068=Sheet6!$J$3,Sheet6!$J$4,IF('January 2023'!C3068=Sheet6!$K$3,Sheet6!$K$4,IF('January 2023'!C3068=Sheet6!$L$3,Sheet6!$L$4))))))))</f>
        <v>0.14409654505182889</v>
      </c>
      <c r="AG3068" s="74">
        <f t="shared" si="710"/>
        <v>1</v>
      </c>
      <c r="AH3068" s="71">
        <v>0.81910000000000005</v>
      </c>
      <c r="AI3068" s="72">
        <f t="shared" si="711"/>
        <v>1</v>
      </c>
      <c r="AJ3068" s="73">
        <f t="shared" si="712"/>
        <v>1</v>
      </c>
      <c r="AK3068" s="73">
        <v>0.51307323962548435</v>
      </c>
      <c r="AL3068" s="95">
        <f t="shared" si="713"/>
        <v>1</v>
      </c>
      <c r="AM3068" s="107">
        <v>0</v>
      </c>
      <c r="AN3068" s="98">
        <f t="shared" si="714"/>
        <v>0</v>
      </c>
      <c r="AO3068" s="99" t="e">
        <f>SUMIF([1]Sheet1!$AB:$AB,E3068,[1]Sheet1!$AA:$AA)</f>
        <v>#VALUE!</v>
      </c>
      <c r="AP3068" s="100">
        <f t="shared" si="715"/>
        <v>1</v>
      </c>
      <c r="AQ3068" s="97">
        <f t="shared" si="716"/>
        <v>0</v>
      </c>
      <c r="AR3068" s="100">
        <f t="shared" si="717"/>
        <v>1.0864323927140058</v>
      </c>
      <c r="AS3068" s="101">
        <f t="shared" si="718"/>
        <v>-8.6432392714005823E-2</v>
      </c>
      <c r="AT3068" s="100">
        <v>0.14409654505182889</v>
      </c>
      <c r="AU3068" s="108">
        <f t="shared" si="719"/>
        <v>1</v>
      </c>
    </row>
    <row r="3069" spans="1:47" hidden="1">
      <c r="A3069" s="21">
        <v>44927</v>
      </c>
      <c r="B3069" s="23" t="s">
        <v>13</v>
      </c>
      <c r="C3069" s="23" t="s">
        <v>2644</v>
      </c>
      <c r="D3069" s="23" t="s">
        <v>3084</v>
      </c>
      <c r="E3069" s="23">
        <v>1002050267</v>
      </c>
      <c r="F3069" s="23" t="s">
        <v>15</v>
      </c>
      <c r="G3069" s="23">
        <v>1070937</v>
      </c>
      <c r="H3069" s="36" t="s">
        <v>784</v>
      </c>
      <c r="I3069" s="4" t="s">
        <v>3512</v>
      </c>
      <c r="J3069" s="4" t="s">
        <v>3512</v>
      </c>
      <c r="K3069" s="24">
        <v>7696</v>
      </c>
      <c r="L3069" s="24">
        <v>7696</v>
      </c>
      <c r="M3069" s="29">
        <v>1</v>
      </c>
      <c r="N3069" s="29">
        <v>1</v>
      </c>
      <c r="O3069" s="29">
        <v>0</v>
      </c>
      <c r="P3069" s="29">
        <v>7696</v>
      </c>
      <c r="Q3069" s="29">
        <v>0</v>
      </c>
      <c r="R3069" s="28">
        <v>559188.26</v>
      </c>
      <c r="S3069" s="28">
        <v>0</v>
      </c>
      <c r="T3069" s="28">
        <v>559188.26</v>
      </c>
      <c r="U3069" s="28">
        <v>0</v>
      </c>
      <c r="V3069" s="29">
        <v>1</v>
      </c>
      <c r="W3069" s="29">
        <v>0</v>
      </c>
      <c r="X3069" s="32">
        <f t="shared" si="705"/>
        <v>1</v>
      </c>
      <c r="Y3069" s="33">
        <f t="shared" si="706"/>
        <v>7696</v>
      </c>
      <c r="Z3069" s="33">
        <f t="shared" si="707"/>
        <v>559188.26</v>
      </c>
      <c r="AA3069" s="33">
        <f t="shared" si="708"/>
        <v>559188.26</v>
      </c>
      <c r="AB3069" s="5">
        <v>1</v>
      </c>
      <c r="AC3069" s="6">
        <v>436314.98</v>
      </c>
      <c r="AD3069" s="32">
        <v>0</v>
      </c>
      <c r="AE3069" s="67">
        <f t="shared" si="709"/>
        <v>1</v>
      </c>
      <c r="AF3069" s="70">
        <f>IF(C3069=Sheet6!$E$3,Sheet6!$E$4,IF('January 2023'!C3069=Sheet6!$F$3,Sheet6!$F$4,IF('January 2023'!C3069=Sheet6!$G$3,Sheet6!$G$4,IF('January 2023'!C3069=Sheet6!$H$3,Sheet6!$H$4,IF('January 2023'!C3069=Sheet6!$I$3,Sheet6!$I$4,IF('January 2023'!C3069=Sheet6!$J$3,Sheet6!$J$4,IF('January 2023'!C3069=Sheet6!$K$3,Sheet6!$K$4,IF('January 2023'!C3069=Sheet6!$L$3,Sheet6!$L$4))))))))</f>
        <v>0.14409654505182889</v>
      </c>
      <c r="AG3069" s="74">
        <f t="shared" si="710"/>
        <v>1</v>
      </c>
      <c r="AH3069" s="71">
        <v>0.81910000000000005</v>
      </c>
      <c r="AI3069" s="72">
        <f t="shared" si="711"/>
        <v>1</v>
      </c>
      <c r="AJ3069" s="73">
        <f t="shared" si="712"/>
        <v>1</v>
      </c>
      <c r="AK3069" s="73">
        <v>0.51307323962548435</v>
      </c>
      <c r="AL3069" s="95">
        <f t="shared" si="713"/>
        <v>1</v>
      </c>
      <c r="AM3069" s="107">
        <v>0</v>
      </c>
      <c r="AN3069" s="98">
        <f t="shared" si="714"/>
        <v>0</v>
      </c>
      <c r="AO3069" s="99" t="e">
        <f>SUMIF([1]Sheet1!$AB:$AB,E3069,[1]Sheet1!$AA:$AA)</f>
        <v>#VALUE!</v>
      </c>
      <c r="AP3069" s="100">
        <f t="shared" si="715"/>
        <v>1</v>
      </c>
      <c r="AQ3069" s="97">
        <f t="shared" si="716"/>
        <v>0</v>
      </c>
      <c r="AR3069" s="100">
        <f t="shared" si="717"/>
        <v>1</v>
      </c>
      <c r="AS3069" s="101">
        <f t="shared" si="718"/>
        <v>0</v>
      </c>
      <c r="AT3069" s="100">
        <v>0.14409654505182889</v>
      </c>
      <c r="AU3069" s="108">
        <f t="shared" si="719"/>
        <v>1</v>
      </c>
    </row>
    <row r="3070" spans="1:47" hidden="1">
      <c r="A3070" s="21">
        <v>44927</v>
      </c>
      <c r="B3070" s="23" t="s">
        <v>13</v>
      </c>
      <c r="C3070" s="23" t="s">
        <v>2644</v>
      </c>
      <c r="D3070" s="23" t="s">
        <v>3141</v>
      </c>
      <c r="E3070" s="23">
        <v>1002050345</v>
      </c>
      <c r="F3070" s="23" t="s">
        <v>15</v>
      </c>
      <c r="G3070" s="23">
        <v>1091868</v>
      </c>
      <c r="H3070" s="36" t="s">
        <v>784</v>
      </c>
      <c r="I3070" s="4" t="s">
        <v>3512</v>
      </c>
      <c r="J3070" s="4" t="s">
        <v>3512</v>
      </c>
      <c r="K3070" s="24">
        <v>7125</v>
      </c>
      <c r="L3070" s="24">
        <v>7125</v>
      </c>
      <c r="M3070" s="29">
        <v>1</v>
      </c>
      <c r="N3070" s="29">
        <v>1</v>
      </c>
      <c r="O3070" s="29">
        <v>0</v>
      </c>
      <c r="P3070" s="29">
        <v>7125</v>
      </c>
      <c r="Q3070" s="29">
        <v>0</v>
      </c>
      <c r="R3070" s="28">
        <v>517699.63</v>
      </c>
      <c r="S3070" s="28">
        <v>0</v>
      </c>
      <c r="T3070" s="28">
        <v>517699.63</v>
      </c>
      <c r="U3070" s="28">
        <v>0</v>
      </c>
      <c r="V3070" s="29">
        <v>1</v>
      </c>
      <c r="W3070" s="29">
        <v>0</v>
      </c>
      <c r="X3070" s="32">
        <f t="shared" si="705"/>
        <v>1</v>
      </c>
      <c r="Y3070" s="33">
        <f t="shared" si="706"/>
        <v>7125</v>
      </c>
      <c r="Z3070" s="33">
        <f t="shared" si="707"/>
        <v>517699.63</v>
      </c>
      <c r="AA3070" s="33">
        <f t="shared" si="708"/>
        <v>517699.63</v>
      </c>
      <c r="AB3070" s="5">
        <v>1</v>
      </c>
      <c r="AC3070" s="6">
        <v>606140.04</v>
      </c>
      <c r="AD3070" s="32">
        <v>0</v>
      </c>
      <c r="AE3070" s="67">
        <f t="shared" si="709"/>
        <v>1</v>
      </c>
      <c r="AF3070" s="70">
        <f>IF(C3070=Sheet6!$E$3,Sheet6!$E$4,IF('January 2023'!C3070=Sheet6!$F$3,Sheet6!$F$4,IF('January 2023'!C3070=Sheet6!$G$3,Sheet6!$G$4,IF('January 2023'!C3070=Sheet6!$H$3,Sheet6!$H$4,IF('January 2023'!C3070=Sheet6!$I$3,Sheet6!$I$4,IF('January 2023'!C3070=Sheet6!$J$3,Sheet6!$J$4,IF('January 2023'!C3070=Sheet6!$K$3,Sheet6!$K$4,IF('January 2023'!C3070=Sheet6!$L$3,Sheet6!$L$4))))))))</f>
        <v>0.14409654505182889</v>
      </c>
      <c r="AG3070" s="74">
        <f t="shared" si="710"/>
        <v>1</v>
      </c>
      <c r="AH3070" s="71">
        <v>0.81910000000000005</v>
      </c>
      <c r="AI3070" s="72">
        <f t="shared" si="711"/>
        <v>1</v>
      </c>
      <c r="AJ3070" s="73">
        <f t="shared" si="712"/>
        <v>1</v>
      </c>
      <c r="AK3070" s="73">
        <v>0.51307323962548435</v>
      </c>
      <c r="AL3070" s="95">
        <f t="shared" si="713"/>
        <v>1</v>
      </c>
      <c r="AM3070" s="107">
        <v>0</v>
      </c>
      <c r="AN3070" s="98">
        <f t="shared" si="714"/>
        <v>0</v>
      </c>
      <c r="AO3070" s="99" t="e">
        <f>SUMIF([1]Sheet1!$AB:$AB,E3070,[1]Sheet1!$AA:$AA)</f>
        <v>#VALUE!</v>
      </c>
      <c r="AP3070" s="100">
        <f t="shared" si="715"/>
        <v>1</v>
      </c>
      <c r="AQ3070" s="97">
        <f t="shared" si="716"/>
        <v>0</v>
      </c>
      <c r="AR3070" s="100">
        <f t="shared" si="717"/>
        <v>1</v>
      </c>
      <c r="AS3070" s="101">
        <f t="shared" si="718"/>
        <v>0</v>
      </c>
      <c r="AT3070" s="100">
        <v>0.14409654505182889</v>
      </c>
      <c r="AU3070" s="108">
        <f t="shared" si="719"/>
        <v>1</v>
      </c>
    </row>
    <row r="3071" spans="1:47" hidden="1">
      <c r="A3071" s="21">
        <v>44927</v>
      </c>
      <c r="B3071" s="23" t="s">
        <v>13</v>
      </c>
      <c r="C3071" s="23" t="s">
        <v>2644</v>
      </c>
      <c r="D3071" s="23" t="s">
        <v>3075</v>
      </c>
      <c r="E3071" s="23">
        <v>1002050471</v>
      </c>
      <c r="F3071" s="23" t="s">
        <v>15</v>
      </c>
      <c r="G3071" s="23">
        <v>1091864</v>
      </c>
      <c r="H3071" s="36" t="s">
        <v>784</v>
      </c>
      <c r="I3071" s="4" t="s">
        <v>3512</v>
      </c>
      <c r="J3071" s="4" t="s">
        <v>3512</v>
      </c>
      <c r="K3071" s="24">
        <v>7076</v>
      </c>
      <c r="L3071" s="24">
        <v>7076</v>
      </c>
      <c r="M3071" s="29">
        <v>1</v>
      </c>
      <c r="N3071" s="29">
        <v>1</v>
      </c>
      <c r="O3071" s="29">
        <v>0</v>
      </c>
      <c r="P3071" s="29">
        <v>7076</v>
      </c>
      <c r="Q3071" s="29">
        <v>0</v>
      </c>
      <c r="R3071" s="28">
        <v>514139.30999999994</v>
      </c>
      <c r="S3071" s="28">
        <v>0</v>
      </c>
      <c r="T3071" s="28">
        <v>514139.3</v>
      </c>
      <c r="U3071" s="28">
        <v>0</v>
      </c>
      <c r="V3071" s="29">
        <v>1</v>
      </c>
      <c r="W3071" s="29">
        <v>0</v>
      </c>
      <c r="X3071" s="32">
        <f t="shared" si="705"/>
        <v>1</v>
      </c>
      <c r="Y3071" s="33">
        <f t="shared" si="706"/>
        <v>7076</v>
      </c>
      <c r="Z3071" s="33">
        <f t="shared" si="707"/>
        <v>514139.30999999994</v>
      </c>
      <c r="AA3071" s="33">
        <f t="shared" si="708"/>
        <v>514139.3</v>
      </c>
      <c r="AB3071" s="5">
        <v>1</v>
      </c>
      <c r="AC3071" s="6">
        <v>595788.65</v>
      </c>
      <c r="AD3071" s="32">
        <v>0</v>
      </c>
      <c r="AE3071" s="67">
        <f t="shared" si="709"/>
        <v>1</v>
      </c>
      <c r="AF3071" s="70">
        <f>IF(C3071=Sheet6!$E$3,Sheet6!$E$4,IF('January 2023'!C3071=Sheet6!$F$3,Sheet6!$F$4,IF('January 2023'!C3071=Sheet6!$G$3,Sheet6!$G$4,IF('January 2023'!C3071=Sheet6!$H$3,Sheet6!$H$4,IF('January 2023'!C3071=Sheet6!$I$3,Sheet6!$I$4,IF('January 2023'!C3071=Sheet6!$J$3,Sheet6!$J$4,IF('January 2023'!C3071=Sheet6!$K$3,Sheet6!$K$4,IF('January 2023'!C3071=Sheet6!$L$3,Sheet6!$L$4))))))))</f>
        <v>0.14409654505182889</v>
      </c>
      <c r="AG3071" s="74">
        <f t="shared" si="710"/>
        <v>1</v>
      </c>
      <c r="AH3071" s="71">
        <v>0.81910000000000005</v>
      </c>
      <c r="AI3071" s="72">
        <f t="shared" si="711"/>
        <v>1</v>
      </c>
      <c r="AJ3071" s="73">
        <f t="shared" si="712"/>
        <v>1</v>
      </c>
      <c r="AK3071" s="73">
        <v>0.51307323962548435</v>
      </c>
      <c r="AL3071" s="95">
        <f t="shared" si="713"/>
        <v>1</v>
      </c>
      <c r="AM3071" s="107">
        <v>0</v>
      </c>
      <c r="AN3071" s="98">
        <f t="shared" si="714"/>
        <v>0</v>
      </c>
      <c r="AO3071" s="99" t="e">
        <f>SUMIF([1]Sheet1!$AB:$AB,E3071,[1]Sheet1!$AA:$AA)</f>
        <v>#VALUE!</v>
      </c>
      <c r="AP3071" s="100">
        <f t="shared" si="715"/>
        <v>1</v>
      </c>
      <c r="AQ3071" s="97">
        <f t="shared" si="716"/>
        <v>0</v>
      </c>
      <c r="AR3071" s="100">
        <f t="shared" si="717"/>
        <v>0.99999998055001871</v>
      </c>
      <c r="AS3071" s="101">
        <f t="shared" si="718"/>
        <v>1.9449981292218865E-8</v>
      </c>
      <c r="AT3071" s="100">
        <v>0.14409654505182889</v>
      </c>
      <c r="AU3071" s="108">
        <f t="shared" si="719"/>
        <v>1</v>
      </c>
    </row>
    <row r="3072" spans="1:47" hidden="1">
      <c r="A3072" s="21">
        <v>44927</v>
      </c>
      <c r="B3072" s="23" t="s">
        <v>13</v>
      </c>
      <c r="C3072" s="23" t="s">
        <v>2644</v>
      </c>
      <c r="D3072" s="23" t="s">
        <v>3149</v>
      </c>
      <c r="E3072" s="23">
        <v>1002753427</v>
      </c>
      <c r="F3072" s="23" t="s">
        <v>15</v>
      </c>
      <c r="G3072" s="23">
        <v>1070941</v>
      </c>
      <c r="H3072" s="36" t="s">
        <v>784</v>
      </c>
      <c r="I3072" s="4" t="s">
        <v>3512</v>
      </c>
      <c r="J3072" s="4" t="s">
        <v>3512</v>
      </c>
      <c r="K3072" s="24">
        <v>7031</v>
      </c>
      <c r="L3072" s="24">
        <v>7031</v>
      </c>
      <c r="M3072" s="29">
        <v>1</v>
      </c>
      <c r="N3072" s="29">
        <v>1</v>
      </c>
      <c r="O3072" s="29">
        <v>0</v>
      </c>
      <c r="P3072" s="29">
        <v>7031</v>
      </c>
      <c r="Q3072" s="29">
        <v>0</v>
      </c>
      <c r="R3072" s="28">
        <v>510869.62</v>
      </c>
      <c r="S3072" s="28">
        <v>0</v>
      </c>
      <c r="T3072" s="28">
        <v>510869.62</v>
      </c>
      <c r="U3072" s="28">
        <v>0</v>
      </c>
      <c r="V3072" s="29">
        <v>1</v>
      </c>
      <c r="W3072" s="29">
        <v>0</v>
      </c>
      <c r="X3072" s="32">
        <f t="shared" si="705"/>
        <v>1</v>
      </c>
      <c r="Y3072" s="33">
        <f t="shared" si="706"/>
        <v>7031</v>
      </c>
      <c r="Z3072" s="33">
        <f t="shared" si="707"/>
        <v>510869.62</v>
      </c>
      <c r="AA3072" s="33">
        <f t="shared" si="708"/>
        <v>510869.62</v>
      </c>
      <c r="AB3072" s="5">
        <v>1</v>
      </c>
      <c r="AC3072" s="6">
        <v>586293.39</v>
      </c>
      <c r="AD3072" s="32">
        <v>0</v>
      </c>
      <c r="AE3072" s="67">
        <f t="shared" si="709"/>
        <v>1</v>
      </c>
      <c r="AF3072" s="70">
        <f>IF(C3072=Sheet6!$E$3,Sheet6!$E$4,IF('January 2023'!C3072=Sheet6!$F$3,Sheet6!$F$4,IF('January 2023'!C3072=Sheet6!$G$3,Sheet6!$G$4,IF('January 2023'!C3072=Sheet6!$H$3,Sheet6!$H$4,IF('January 2023'!C3072=Sheet6!$I$3,Sheet6!$I$4,IF('January 2023'!C3072=Sheet6!$J$3,Sheet6!$J$4,IF('January 2023'!C3072=Sheet6!$K$3,Sheet6!$K$4,IF('January 2023'!C3072=Sheet6!$L$3,Sheet6!$L$4))))))))</f>
        <v>0.14409654505182889</v>
      </c>
      <c r="AG3072" s="74">
        <f t="shared" si="710"/>
        <v>1</v>
      </c>
      <c r="AH3072" s="71">
        <v>0.81910000000000005</v>
      </c>
      <c r="AI3072" s="72">
        <f t="shared" si="711"/>
        <v>1</v>
      </c>
      <c r="AJ3072" s="73">
        <f t="shared" si="712"/>
        <v>1</v>
      </c>
      <c r="AK3072" s="73">
        <v>0.51307323962548435</v>
      </c>
      <c r="AL3072" s="95">
        <f t="shared" si="713"/>
        <v>1</v>
      </c>
      <c r="AM3072" s="107">
        <v>0</v>
      </c>
      <c r="AN3072" s="98">
        <f t="shared" si="714"/>
        <v>0</v>
      </c>
      <c r="AO3072" s="99" t="e">
        <f>SUMIF([1]Sheet1!$AB:$AB,E3072,[1]Sheet1!$AA:$AA)</f>
        <v>#VALUE!</v>
      </c>
      <c r="AP3072" s="100">
        <f t="shared" si="715"/>
        <v>1</v>
      </c>
      <c r="AQ3072" s="97">
        <f t="shared" si="716"/>
        <v>0</v>
      </c>
      <c r="AR3072" s="100">
        <f t="shared" si="717"/>
        <v>1</v>
      </c>
      <c r="AS3072" s="101">
        <f t="shared" si="718"/>
        <v>0</v>
      </c>
      <c r="AT3072" s="100">
        <v>0.14409654505182889</v>
      </c>
      <c r="AU3072" s="108">
        <f t="shared" si="719"/>
        <v>1</v>
      </c>
    </row>
    <row r="3073" spans="1:47" hidden="1">
      <c r="A3073" s="21">
        <v>44927</v>
      </c>
      <c r="B3073" s="22" t="s">
        <v>13</v>
      </c>
      <c r="C3073" s="22" t="s">
        <v>2644</v>
      </c>
      <c r="D3073" s="22" t="s">
        <v>3120</v>
      </c>
      <c r="E3073" s="22">
        <v>1002050184</v>
      </c>
      <c r="F3073" s="23" t="s">
        <v>15</v>
      </c>
      <c r="G3073" s="22">
        <v>1091868</v>
      </c>
      <c r="H3073" s="36" t="s">
        <v>784</v>
      </c>
      <c r="I3073" s="4" t="s">
        <v>3512</v>
      </c>
      <c r="J3073" s="4" t="s">
        <v>3512</v>
      </c>
      <c r="K3073" s="24">
        <v>6928</v>
      </c>
      <c r="L3073" s="25">
        <v>6928</v>
      </c>
      <c r="M3073" s="26">
        <v>1</v>
      </c>
      <c r="N3073" s="26">
        <v>1</v>
      </c>
      <c r="O3073" s="26">
        <v>0</v>
      </c>
      <c r="P3073" s="26">
        <v>6928</v>
      </c>
      <c r="Q3073" s="26">
        <v>0</v>
      </c>
      <c r="R3073" s="27">
        <v>503385.69</v>
      </c>
      <c r="S3073" s="27">
        <v>0</v>
      </c>
      <c r="T3073" s="28">
        <v>500000</v>
      </c>
      <c r="U3073" s="27">
        <v>0</v>
      </c>
      <c r="V3073" s="29">
        <v>1</v>
      </c>
      <c r="W3073" s="26">
        <v>0</v>
      </c>
      <c r="X3073" s="30">
        <f t="shared" si="705"/>
        <v>1</v>
      </c>
      <c r="Y3073" s="31">
        <f t="shared" si="706"/>
        <v>6928</v>
      </c>
      <c r="Z3073" s="31">
        <f t="shared" si="707"/>
        <v>503385.69</v>
      </c>
      <c r="AA3073" s="31">
        <f t="shared" si="708"/>
        <v>500000</v>
      </c>
      <c r="AB3073" s="5">
        <v>1</v>
      </c>
      <c r="AC3073" s="6">
        <v>602037.26</v>
      </c>
      <c r="AD3073" s="30">
        <v>0</v>
      </c>
      <c r="AE3073" s="67">
        <f t="shared" si="709"/>
        <v>1</v>
      </c>
      <c r="AF3073" s="70">
        <f>IF(C3073=Sheet6!$E$3,Sheet6!$E$4,IF('January 2023'!C3073=Sheet6!$F$3,Sheet6!$F$4,IF('January 2023'!C3073=Sheet6!$G$3,Sheet6!$G$4,IF('January 2023'!C3073=Sheet6!$H$3,Sheet6!$H$4,IF('January 2023'!C3073=Sheet6!$I$3,Sheet6!$I$4,IF('January 2023'!C3073=Sheet6!$J$3,Sheet6!$J$4,IF('January 2023'!C3073=Sheet6!$K$3,Sheet6!$K$4,IF('January 2023'!C3073=Sheet6!$L$3,Sheet6!$L$4))))))))</f>
        <v>0.14409654505182889</v>
      </c>
      <c r="AG3073" s="74">
        <f t="shared" si="710"/>
        <v>1</v>
      </c>
      <c r="AH3073" s="71">
        <v>0.81910000000000005</v>
      </c>
      <c r="AI3073" s="72">
        <f t="shared" si="711"/>
        <v>1</v>
      </c>
      <c r="AJ3073" s="73">
        <f t="shared" si="712"/>
        <v>1</v>
      </c>
      <c r="AK3073" s="73">
        <v>0.51307323962548435</v>
      </c>
      <c r="AL3073" s="95">
        <f t="shared" si="713"/>
        <v>1</v>
      </c>
      <c r="AM3073" s="107">
        <v>0</v>
      </c>
      <c r="AN3073" s="98">
        <f t="shared" si="714"/>
        <v>0</v>
      </c>
      <c r="AO3073" s="99" t="e">
        <f>SUMIF([1]Sheet1!$AB:$AB,E3073,[1]Sheet1!$AA:$AA)</f>
        <v>#VALUE!</v>
      </c>
      <c r="AP3073" s="100">
        <f t="shared" si="715"/>
        <v>1</v>
      </c>
      <c r="AQ3073" s="97">
        <f t="shared" si="716"/>
        <v>0</v>
      </c>
      <c r="AR3073" s="100">
        <f t="shared" si="717"/>
        <v>0.99327416319681239</v>
      </c>
      <c r="AS3073" s="101">
        <f t="shared" si="718"/>
        <v>6.7258368031876126E-3</v>
      </c>
      <c r="AT3073" s="100">
        <v>0.14409654505182889</v>
      </c>
      <c r="AU3073" s="108">
        <f t="shared" si="719"/>
        <v>1</v>
      </c>
    </row>
    <row r="3074" spans="1:47" hidden="1">
      <c r="A3074" s="21">
        <v>44927</v>
      </c>
      <c r="B3074" s="23" t="s">
        <v>13</v>
      </c>
      <c r="C3074" s="23" t="s">
        <v>2644</v>
      </c>
      <c r="D3074" s="23" t="s">
        <v>3132</v>
      </c>
      <c r="E3074" s="23">
        <v>1003201916</v>
      </c>
      <c r="F3074" s="23" t="s">
        <v>15</v>
      </c>
      <c r="G3074" s="23">
        <v>1091864</v>
      </c>
      <c r="H3074" s="36" t="s">
        <v>784</v>
      </c>
      <c r="I3074" s="4" t="s">
        <v>3512</v>
      </c>
      <c r="J3074" s="4" t="s">
        <v>3512</v>
      </c>
      <c r="K3074" s="24">
        <v>6922</v>
      </c>
      <c r="L3074" s="24">
        <v>6922</v>
      </c>
      <c r="M3074" s="29">
        <v>1</v>
      </c>
      <c r="N3074" s="29">
        <v>1</v>
      </c>
      <c r="O3074" s="29">
        <v>0</v>
      </c>
      <c r="P3074" s="29">
        <v>6922</v>
      </c>
      <c r="Q3074" s="29">
        <v>0</v>
      </c>
      <c r="R3074" s="28">
        <v>502949.73</v>
      </c>
      <c r="S3074" s="28">
        <v>0</v>
      </c>
      <c r="T3074" s="28">
        <v>538740</v>
      </c>
      <c r="U3074" s="28">
        <v>0</v>
      </c>
      <c r="V3074" s="29">
        <v>1</v>
      </c>
      <c r="W3074" s="29">
        <v>0</v>
      </c>
      <c r="X3074" s="32">
        <f t="shared" si="705"/>
        <v>1</v>
      </c>
      <c r="Y3074" s="33">
        <f t="shared" si="706"/>
        <v>6922</v>
      </c>
      <c r="Z3074" s="33">
        <f t="shared" si="707"/>
        <v>502949.73</v>
      </c>
      <c r="AA3074" s="33">
        <f t="shared" si="708"/>
        <v>538740</v>
      </c>
      <c r="AB3074" s="5">
        <v>1</v>
      </c>
      <c r="AC3074" s="6">
        <v>1527605.29</v>
      </c>
      <c r="AD3074" s="32">
        <v>0</v>
      </c>
      <c r="AE3074" s="67">
        <f t="shared" si="709"/>
        <v>1</v>
      </c>
      <c r="AF3074" s="70">
        <f>IF(C3074=Sheet6!$E$3,Sheet6!$E$4,IF('January 2023'!C3074=Sheet6!$F$3,Sheet6!$F$4,IF('January 2023'!C3074=Sheet6!$G$3,Sheet6!$G$4,IF('January 2023'!C3074=Sheet6!$H$3,Sheet6!$H$4,IF('January 2023'!C3074=Sheet6!$I$3,Sheet6!$I$4,IF('January 2023'!C3074=Sheet6!$J$3,Sheet6!$J$4,IF('January 2023'!C3074=Sheet6!$K$3,Sheet6!$K$4,IF('January 2023'!C3074=Sheet6!$L$3,Sheet6!$L$4))))))))</f>
        <v>0.14409654505182889</v>
      </c>
      <c r="AG3074" s="74">
        <f t="shared" si="710"/>
        <v>1</v>
      </c>
      <c r="AH3074" s="71">
        <v>0.81910000000000005</v>
      </c>
      <c r="AI3074" s="72">
        <f t="shared" si="711"/>
        <v>1</v>
      </c>
      <c r="AJ3074" s="73">
        <f t="shared" si="712"/>
        <v>1</v>
      </c>
      <c r="AK3074" s="73">
        <v>0.51307323962548435</v>
      </c>
      <c r="AL3074" s="95">
        <f t="shared" si="713"/>
        <v>1</v>
      </c>
      <c r="AM3074" s="107">
        <v>0</v>
      </c>
      <c r="AN3074" s="98">
        <f t="shared" si="714"/>
        <v>0</v>
      </c>
      <c r="AO3074" s="99" t="e">
        <f>SUMIF([1]Sheet1!$AB:$AB,E3074,[1]Sheet1!$AA:$AA)</f>
        <v>#VALUE!</v>
      </c>
      <c r="AP3074" s="100">
        <f t="shared" si="715"/>
        <v>1</v>
      </c>
      <c r="AQ3074" s="97">
        <f t="shared" si="716"/>
        <v>0</v>
      </c>
      <c r="AR3074" s="100">
        <f t="shared" si="717"/>
        <v>1.0711607301190917</v>
      </c>
      <c r="AS3074" s="101">
        <f t="shared" si="718"/>
        <v>-7.1160730119091742E-2</v>
      </c>
      <c r="AT3074" s="100">
        <v>0.14409654505182889</v>
      </c>
      <c r="AU3074" s="108">
        <f t="shared" si="719"/>
        <v>1</v>
      </c>
    </row>
    <row r="3075" spans="1:47" hidden="1">
      <c r="A3075" s="21">
        <v>44927</v>
      </c>
      <c r="B3075" s="22" t="s">
        <v>13</v>
      </c>
      <c r="C3075" s="22" t="s">
        <v>2644</v>
      </c>
      <c r="D3075" s="22" t="s">
        <v>3135</v>
      </c>
      <c r="E3075" s="22">
        <v>1002050372</v>
      </c>
      <c r="F3075" s="23" t="s">
        <v>15</v>
      </c>
      <c r="G3075" s="22">
        <v>1091868</v>
      </c>
      <c r="H3075" s="36" t="s">
        <v>784</v>
      </c>
      <c r="I3075" s="4" t="s">
        <v>3512</v>
      </c>
      <c r="J3075" s="4" t="s">
        <v>3512</v>
      </c>
      <c r="K3075" s="24">
        <v>6871</v>
      </c>
      <c r="L3075" s="25">
        <v>6871</v>
      </c>
      <c r="M3075" s="26">
        <v>1</v>
      </c>
      <c r="N3075" s="26">
        <v>1</v>
      </c>
      <c r="O3075" s="26">
        <v>0</v>
      </c>
      <c r="P3075" s="26">
        <v>6871</v>
      </c>
      <c r="Q3075" s="26">
        <v>0</v>
      </c>
      <c r="R3075" s="27">
        <v>499244.09000000008</v>
      </c>
      <c r="S3075" s="27">
        <v>0</v>
      </c>
      <c r="T3075" s="28">
        <v>499244.09</v>
      </c>
      <c r="U3075" s="27">
        <v>0</v>
      </c>
      <c r="V3075" s="29">
        <v>1</v>
      </c>
      <c r="W3075" s="26">
        <v>0</v>
      </c>
      <c r="X3075" s="30">
        <f t="shared" si="705"/>
        <v>1</v>
      </c>
      <c r="Y3075" s="31">
        <f t="shared" si="706"/>
        <v>6871</v>
      </c>
      <c r="Z3075" s="31">
        <f t="shared" si="707"/>
        <v>499244.09000000008</v>
      </c>
      <c r="AA3075" s="31">
        <f t="shared" si="708"/>
        <v>499244.09</v>
      </c>
      <c r="AB3075" s="5">
        <v>1</v>
      </c>
      <c r="AC3075" s="6">
        <v>530255.79</v>
      </c>
      <c r="AD3075" s="30">
        <v>0</v>
      </c>
      <c r="AE3075" s="67">
        <f t="shared" si="709"/>
        <v>1</v>
      </c>
      <c r="AF3075" s="70">
        <f>IF(C3075=Sheet6!$E$3,Sheet6!$E$4,IF('January 2023'!C3075=Sheet6!$F$3,Sheet6!$F$4,IF('January 2023'!C3075=Sheet6!$G$3,Sheet6!$G$4,IF('January 2023'!C3075=Sheet6!$H$3,Sheet6!$H$4,IF('January 2023'!C3075=Sheet6!$I$3,Sheet6!$I$4,IF('January 2023'!C3075=Sheet6!$J$3,Sheet6!$J$4,IF('January 2023'!C3075=Sheet6!$K$3,Sheet6!$K$4,IF('January 2023'!C3075=Sheet6!$L$3,Sheet6!$L$4))))))))</f>
        <v>0.14409654505182889</v>
      </c>
      <c r="AG3075" s="74">
        <f t="shared" si="710"/>
        <v>1</v>
      </c>
      <c r="AH3075" s="71">
        <v>0.81910000000000005</v>
      </c>
      <c r="AI3075" s="72">
        <f t="shared" si="711"/>
        <v>1</v>
      </c>
      <c r="AJ3075" s="73">
        <f t="shared" si="712"/>
        <v>1</v>
      </c>
      <c r="AK3075" s="73">
        <v>0.51307323962548435</v>
      </c>
      <c r="AL3075" s="95">
        <f t="shared" si="713"/>
        <v>1</v>
      </c>
      <c r="AM3075" s="107">
        <v>0</v>
      </c>
      <c r="AN3075" s="98">
        <f t="shared" si="714"/>
        <v>0</v>
      </c>
      <c r="AO3075" s="99" t="e">
        <f>SUMIF([1]Sheet1!$AB:$AB,E3075,[1]Sheet1!$AA:$AA)</f>
        <v>#VALUE!</v>
      </c>
      <c r="AP3075" s="100">
        <f t="shared" si="715"/>
        <v>1</v>
      </c>
      <c r="AQ3075" s="97">
        <f t="shared" si="716"/>
        <v>0</v>
      </c>
      <c r="AR3075" s="100">
        <f t="shared" si="717"/>
        <v>0.99999999999999989</v>
      </c>
      <c r="AS3075" s="101">
        <f t="shared" si="718"/>
        <v>0</v>
      </c>
      <c r="AT3075" s="100">
        <v>0.14409654505182889</v>
      </c>
      <c r="AU3075" s="108">
        <f t="shared" si="719"/>
        <v>1</v>
      </c>
    </row>
    <row r="3076" spans="1:47" hidden="1">
      <c r="A3076" s="21">
        <v>44927</v>
      </c>
      <c r="B3076" s="22" t="s">
        <v>13</v>
      </c>
      <c r="C3076" s="22" t="s">
        <v>2644</v>
      </c>
      <c r="D3076" s="22" t="s">
        <v>3156</v>
      </c>
      <c r="E3076" s="22">
        <v>1002651409</v>
      </c>
      <c r="F3076" s="23" t="s">
        <v>15</v>
      </c>
      <c r="G3076" s="22">
        <v>1070941</v>
      </c>
      <c r="H3076" s="36" t="s">
        <v>784</v>
      </c>
      <c r="I3076" s="4" t="s">
        <v>3512</v>
      </c>
      <c r="J3076" s="4" t="s">
        <v>3512</v>
      </c>
      <c r="K3076" s="24">
        <v>6789</v>
      </c>
      <c r="L3076" s="25">
        <v>6789</v>
      </c>
      <c r="M3076" s="26">
        <v>1</v>
      </c>
      <c r="N3076" s="26">
        <v>1</v>
      </c>
      <c r="O3076" s="26">
        <v>0</v>
      </c>
      <c r="P3076" s="26">
        <v>6789</v>
      </c>
      <c r="Q3076" s="26">
        <v>0</v>
      </c>
      <c r="R3076" s="27">
        <v>493286</v>
      </c>
      <c r="S3076" s="27">
        <v>0</v>
      </c>
      <c r="T3076" s="28">
        <v>493286</v>
      </c>
      <c r="U3076" s="27">
        <v>0</v>
      </c>
      <c r="V3076" s="29">
        <v>1</v>
      </c>
      <c r="W3076" s="26">
        <v>0</v>
      </c>
      <c r="X3076" s="30">
        <f t="shared" ref="X3076:X3139" si="720">IFERROR(SUM(M3076,O3076),"")</f>
        <v>1</v>
      </c>
      <c r="Y3076" s="31">
        <f t="shared" ref="Y3076:Y3139" si="721">IFERROR(SUM(P3076:Q3076),"")</f>
        <v>6789</v>
      </c>
      <c r="Z3076" s="31">
        <f t="shared" ref="Z3076:Z3139" si="722">IFERROR(SUM(R3076:S3076),"")</f>
        <v>493286</v>
      </c>
      <c r="AA3076" s="31">
        <f t="shared" ref="AA3076:AA3139" si="723">IFERROR(SUM(T3076:U3076),"")</f>
        <v>493286</v>
      </c>
      <c r="AB3076" s="5">
        <v>1</v>
      </c>
      <c r="AC3076" s="6">
        <v>380277.38</v>
      </c>
      <c r="AD3076" s="30">
        <v>0</v>
      </c>
      <c r="AE3076" s="67">
        <f t="shared" si="709"/>
        <v>1</v>
      </c>
      <c r="AF3076" s="70">
        <f>IF(C3076=Sheet6!$E$3,Sheet6!$E$4,IF('January 2023'!C3076=Sheet6!$F$3,Sheet6!$F$4,IF('January 2023'!C3076=Sheet6!$G$3,Sheet6!$G$4,IF('January 2023'!C3076=Sheet6!$H$3,Sheet6!$H$4,IF('January 2023'!C3076=Sheet6!$I$3,Sheet6!$I$4,IF('January 2023'!C3076=Sheet6!$J$3,Sheet6!$J$4,IF('January 2023'!C3076=Sheet6!$K$3,Sheet6!$K$4,IF('January 2023'!C3076=Sheet6!$L$3,Sheet6!$L$4))))))))</f>
        <v>0.14409654505182889</v>
      </c>
      <c r="AG3076" s="74">
        <f t="shared" si="710"/>
        <v>1</v>
      </c>
      <c r="AH3076" s="71">
        <v>0.81910000000000005</v>
      </c>
      <c r="AI3076" s="72">
        <f t="shared" si="711"/>
        <v>1</v>
      </c>
      <c r="AJ3076" s="73">
        <f t="shared" si="712"/>
        <v>1</v>
      </c>
      <c r="AK3076" s="73">
        <v>0.51307323962548435</v>
      </c>
      <c r="AL3076" s="95">
        <f t="shared" si="713"/>
        <v>1</v>
      </c>
      <c r="AM3076" s="107">
        <v>0</v>
      </c>
      <c r="AN3076" s="98">
        <f t="shared" si="714"/>
        <v>0</v>
      </c>
      <c r="AO3076" s="99" t="e">
        <f>SUMIF([1]Sheet1!$AB:$AB,E3076,[1]Sheet1!$AA:$AA)</f>
        <v>#VALUE!</v>
      </c>
      <c r="AP3076" s="100">
        <f t="shared" si="715"/>
        <v>1</v>
      </c>
      <c r="AQ3076" s="97">
        <f t="shared" si="716"/>
        <v>0</v>
      </c>
      <c r="AR3076" s="100">
        <f t="shared" si="717"/>
        <v>1</v>
      </c>
      <c r="AS3076" s="101">
        <f t="shared" si="718"/>
        <v>0</v>
      </c>
      <c r="AT3076" s="100">
        <v>0.14409654505182889</v>
      </c>
      <c r="AU3076" s="108">
        <f t="shared" si="719"/>
        <v>1</v>
      </c>
    </row>
    <row r="3077" spans="1:47" hidden="1">
      <c r="A3077" s="21">
        <v>44927</v>
      </c>
      <c r="B3077" s="23" t="s">
        <v>13</v>
      </c>
      <c r="C3077" s="23" t="s">
        <v>2644</v>
      </c>
      <c r="D3077" s="23" t="s">
        <v>3162</v>
      </c>
      <c r="E3077" s="23">
        <v>1002050108</v>
      </c>
      <c r="F3077" s="23" t="s">
        <v>15</v>
      </c>
      <c r="G3077" s="23">
        <v>1079580</v>
      </c>
      <c r="H3077" s="36" t="s">
        <v>784</v>
      </c>
      <c r="I3077" s="4" t="s">
        <v>3512</v>
      </c>
      <c r="J3077" s="4" t="s">
        <v>3512</v>
      </c>
      <c r="K3077" s="24">
        <v>6647</v>
      </c>
      <c r="L3077" s="24">
        <v>6647</v>
      </c>
      <c r="M3077" s="29">
        <v>1</v>
      </c>
      <c r="N3077" s="29">
        <v>1</v>
      </c>
      <c r="O3077" s="29">
        <v>0</v>
      </c>
      <c r="P3077" s="29">
        <v>6647</v>
      </c>
      <c r="Q3077" s="29">
        <v>0</v>
      </c>
      <c r="R3077" s="28">
        <v>482968.34</v>
      </c>
      <c r="S3077" s="28">
        <v>0</v>
      </c>
      <c r="T3077" s="28">
        <v>381944</v>
      </c>
      <c r="U3077" s="28">
        <v>0</v>
      </c>
      <c r="V3077" s="29">
        <v>1</v>
      </c>
      <c r="W3077" s="29">
        <v>0</v>
      </c>
      <c r="X3077" s="32">
        <f t="shared" si="720"/>
        <v>1</v>
      </c>
      <c r="Y3077" s="33">
        <f t="shared" si="721"/>
        <v>6647</v>
      </c>
      <c r="Z3077" s="33">
        <f t="shared" si="722"/>
        <v>482968.34</v>
      </c>
      <c r="AA3077" s="33">
        <f t="shared" si="723"/>
        <v>381944</v>
      </c>
      <c r="AB3077" s="5">
        <v>1</v>
      </c>
      <c r="AC3077" s="6">
        <v>828051.15</v>
      </c>
      <c r="AD3077" s="32">
        <v>0</v>
      </c>
      <c r="AE3077" s="67">
        <f t="shared" ref="AE3077:AE3140" si="724">IFERROR((AB3077/X3077),"")</f>
        <v>1</v>
      </c>
      <c r="AF3077" s="70">
        <f>IF(C3077=Sheet6!$E$3,Sheet6!$E$4,IF('January 2023'!C3077=Sheet6!$F$3,Sheet6!$F$4,IF('January 2023'!C3077=Sheet6!$G$3,Sheet6!$G$4,IF('January 2023'!C3077=Sheet6!$H$3,Sheet6!$H$4,IF('January 2023'!C3077=Sheet6!$I$3,Sheet6!$I$4,IF('January 2023'!C3077=Sheet6!$J$3,Sheet6!$J$4,IF('January 2023'!C3077=Sheet6!$K$3,Sheet6!$K$4,IF('January 2023'!C3077=Sheet6!$L$3,Sheet6!$L$4))))))))</f>
        <v>0.14409654505182889</v>
      </c>
      <c r="AG3077" s="74">
        <f t="shared" ref="AG3077:AG3140" si="725">IFERROR(Y3077/L3077,0)</f>
        <v>1</v>
      </c>
      <c r="AH3077" s="71">
        <v>0.81910000000000005</v>
      </c>
      <c r="AI3077" s="72">
        <f t="shared" ref="AI3077:AI3140" si="726">IF(AG3077&gt;AH3077,1,0)</f>
        <v>1</v>
      </c>
      <c r="AJ3077" s="73">
        <f t="shared" ref="AJ3077:AJ3140" si="727">IFERROR(AB3077/X3077,0)</f>
        <v>1</v>
      </c>
      <c r="AK3077" s="73">
        <v>0.51307323962548435</v>
      </c>
      <c r="AL3077" s="95">
        <f t="shared" ref="AL3077:AL3140" si="728">IF(AJ3077&gt;=AK3077,1,0)</f>
        <v>1</v>
      </c>
      <c r="AM3077" s="107">
        <v>0</v>
      </c>
      <c r="AN3077" s="98">
        <f t="shared" ref="AN3077:AN3140" si="729">IF(((AH3077*L3077)-(AG3077*L3077))&lt;0,0,((AH3077*L3077)-(AG3077*L3077)))</f>
        <v>0</v>
      </c>
      <c r="AO3077" s="99" t="e">
        <f>SUMIF([1]Sheet1!$AB:$AB,E3077,[1]Sheet1!$AA:$AA)</f>
        <v>#VALUE!</v>
      </c>
      <c r="AP3077" s="100">
        <f t="shared" ref="AP3077:AP3140" si="730">IF(AN3077=0,100%,IFERROR((AO3077/AN3077),""))</f>
        <v>1</v>
      </c>
      <c r="AQ3077" s="97">
        <f t="shared" ref="AQ3077:AQ3140" si="731">IF(AND(AN3077&gt;0,AP3077&gt;=100%),1,0)</f>
        <v>0</v>
      </c>
      <c r="AR3077" s="100">
        <f t="shared" ref="AR3077:AR3140" si="732">IFERROR(AA3077/Z3077,0)</f>
        <v>0.79082616471299128</v>
      </c>
      <c r="AS3077" s="101">
        <f t="shared" ref="AS3077:AS3140" si="733">1-(AR3077*AG3077)</f>
        <v>0.20917383528700872</v>
      </c>
      <c r="AT3077" s="100">
        <v>0.14409654505182889</v>
      </c>
      <c r="AU3077" s="108">
        <f t="shared" ref="AU3077:AU3140" si="734">IF(AS3077&lt;=AT3077,1,0)</f>
        <v>0</v>
      </c>
    </row>
    <row r="3078" spans="1:47" hidden="1">
      <c r="A3078" s="21">
        <v>44927</v>
      </c>
      <c r="B3078" s="23" t="s">
        <v>13</v>
      </c>
      <c r="C3078" s="23" t="s">
        <v>2644</v>
      </c>
      <c r="D3078" s="23" t="s">
        <v>3128</v>
      </c>
      <c r="E3078" s="23">
        <v>1002050178</v>
      </c>
      <c r="F3078" s="23" t="s">
        <v>15</v>
      </c>
      <c r="G3078" s="23">
        <v>1070941</v>
      </c>
      <c r="H3078" s="36" t="s">
        <v>784</v>
      </c>
      <c r="I3078" s="4" t="s">
        <v>3512</v>
      </c>
      <c r="J3078" s="4" t="s">
        <v>3512</v>
      </c>
      <c r="K3078" s="24">
        <v>6600.84</v>
      </c>
      <c r="L3078" s="24">
        <v>6600.84</v>
      </c>
      <c r="M3078" s="29">
        <v>1</v>
      </c>
      <c r="N3078" s="29">
        <v>1</v>
      </c>
      <c r="O3078" s="29">
        <v>0</v>
      </c>
      <c r="P3078" s="29">
        <v>6601</v>
      </c>
      <c r="Q3078" s="29">
        <v>0</v>
      </c>
      <c r="R3078" s="28">
        <v>479626</v>
      </c>
      <c r="S3078" s="28">
        <v>0</v>
      </c>
      <c r="T3078" s="28">
        <v>479625</v>
      </c>
      <c r="U3078" s="28">
        <v>0</v>
      </c>
      <c r="V3078" s="29">
        <v>1</v>
      </c>
      <c r="W3078" s="29">
        <v>0</v>
      </c>
      <c r="X3078" s="32">
        <f t="shared" si="720"/>
        <v>1</v>
      </c>
      <c r="Y3078" s="33">
        <f t="shared" si="721"/>
        <v>6601</v>
      </c>
      <c r="Z3078" s="33">
        <f t="shared" si="722"/>
        <v>479626</v>
      </c>
      <c r="AA3078" s="33">
        <f t="shared" si="723"/>
        <v>479625</v>
      </c>
      <c r="AB3078" s="5">
        <v>1</v>
      </c>
      <c r="AC3078" s="6">
        <v>446042.92</v>
      </c>
      <c r="AD3078" s="32">
        <v>0</v>
      </c>
      <c r="AE3078" s="67">
        <f t="shared" si="724"/>
        <v>1</v>
      </c>
      <c r="AF3078" s="70">
        <f>IF(C3078=Sheet6!$E$3,Sheet6!$E$4,IF('January 2023'!C3078=Sheet6!$F$3,Sheet6!$F$4,IF('January 2023'!C3078=Sheet6!$G$3,Sheet6!$G$4,IF('January 2023'!C3078=Sheet6!$H$3,Sheet6!$H$4,IF('January 2023'!C3078=Sheet6!$I$3,Sheet6!$I$4,IF('January 2023'!C3078=Sheet6!$J$3,Sheet6!$J$4,IF('January 2023'!C3078=Sheet6!$K$3,Sheet6!$K$4,IF('January 2023'!C3078=Sheet6!$L$3,Sheet6!$L$4))))))))</f>
        <v>0.14409654505182889</v>
      </c>
      <c r="AG3078" s="74">
        <f t="shared" si="725"/>
        <v>1.0000242393392356</v>
      </c>
      <c r="AH3078" s="71">
        <v>0.81910000000000005</v>
      </c>
      <c r="AI3078" s="72">
        <f t="shared" si="726"/>
        <v>1</v>
      </c>
      <c r="AJ3078" s="73">
        <f t="shared" si="727"/>
        <v>1</v>
      </c>
      <c r="AK3078" s="73">
        <v>0.51307323962548435</v>
      </c>
      <c r="AL3078" s="95">
        <f t="shared" si="728"/>
        <v>1</v>
      </c>
      <c r="AM3078" s="107">
        <v>0</v>
      </c>
      <c r="AN3078" s="98">
        <f t="shared" si="729"/>
        <v>0</v>
      </c>
      <c r="AO3078" s="99" t="e">
        <f>SUMIF([1]Sheet1!$AB:$AB,E3078,[1]Sheet1!$AA:$AA)</f>
        <v>#VALUE!</v>
      </c>
      <c r="AP3078" s="100">
        <f t="shared" si="730"/>
        <v>1</v>
      </c>
      <c r="AQ3078" s="97">
        <f t="shared" si="731"/>
        <v>0</v>
      </c>
      <c r="AR3078" s="100">
        <f t="shared" si="732"/>
        <v>0.99999791504213698</v>
      </c>
      <c r="AS3078" s="101">
        <f t="shared" si="733"/>
        <v>-2.2154330834522895E-5</v>
      </c>
      <c r="AT3078" s="100">
        <v>0.14409654505182889</v>
      </c>
      <c r="AU3078" s="108">
        <f t="shared" si="734"/>
        <v>1</v>
      </c>
    </row>
    <row r="3079" spans="1:47" hidden="1">
      <c r="A3079" s="21">
        <v>44927</v>
      </c>
      <c r="B3079" s="22" t="s">
        <v>13</v>
      </c>
      <c r="C3079" s="22" t="s">
        <v>2644</v>
      </c>
      <c r="D3079" s="22" t="s">
        <v>3153</v>
      </c>
      <c r="E3079" s="22">
        <v>1002050036</v>
      </c>
      <c r="F3079" s="23" t="s">
        <v>15</v>
      </c>
      <c r="G3079" s="22">
        <v>1091864</v>
      </c>
      <c r="H3079" s="36" t="s">
        <v>784</v>
      </c>
      <c r="I3079" s="4" t="s">
        <v>3512</v>
      </c>
      <c r="J3079" s="4" t="s">
        <v>3512</v>
      </c>
      <c r="K3079" s="24">
        <v>6562</v>
      </c>
      <c r="L3079" s="25">
        <v>6562</v>
      </c>
      <c r="M3079" s="26">
        <v>1</v>
      </c>
      <c r="N3079" s="26">
        <v>1</v>
      </c>
      <c r="O3079" s="26">
        <v>0</v>
      </c>
      <c r="P3079" s="26">
        <v>6562</v>
      </c>
      <c r="Q3079" s="26">
        <v>0</v>
      </c>
      <c r="R3079" s="27">
        <v>476792.27</v>
      </c>
      <c r="S3079" s="27">
        <v>0</v>
      </c>
      <c r="T3079" s="28">
        <v>476792.27</v>
      </c>
      <c r="U3079" s="27">
        <v>0</v>
      </c>
      <c r="V3079" s="29">
        <v>1</v>
      </c>
      <c r="W3079" s="26">
        <v>0</v>
      </c>
      <c r="X3079" s="30">
        <f t="shared" si="720"/>
        <v>1</v>
      </c>
      <c r="Y3079" s="31">
        <f t="shared" si="721"/>
        <v>6562</v>
      </c>
      <c r="Z3079" s="31">
        <f t="shared" si="722"/>
        <v>476792.27</v>
      </c>
      <c r="AA3079" s="31">
        <f t="shared" si="723"/>
        <v>476792.27</v>
      </c>
      <c r="AB3079" s="5">
        <v>1</v>
      </c>
      <c r="AC3079" s="6">
        <v>451258.34</v>
      </c>
      <c r="AD3079" s="30">
        <v>0</v>
      </c>
      <c r="AE3079" s="67">
        <f t="shared" si="724"/>
        <v>1</v>
      </c>
      <c r="AF3079" s="70">
        <f>IF(C3079=Sheet6!$E$3,Sheet6!$E$4,IF('January 2023'!C3079=Sheet6!$F$3,Sheet6!$F$4,IF('January 2023'!C3079=Sheet6!$G$3,Sheet6!$G$4,IF('January 2023'!C3079=Sheet6!$H$3,Sheet6!$H$4,IF('January 2023'!C3079=Sheet6!$I$3,Sheet6!$I$4,IF('January 2023'!C3079=Sheet6!$J$3,Sheet6!$J$4,IF('January 2023'!C3079=Sheet6!$K$3,Sheet6!$K$4,IF('January 2023'!C3079=Sheet6!$L$3,Sheet6!$L$4))))))))</f>
        <v>0.14409654505182889</v>
      </c>
      <c r="AG3079" s="74">
        <f t="shared" si="725"/>
        <v>1</v>
      </c>
      <c r="AH3079" s="71">
        <v>0.81910000000000005</v>
      </c>
      <c r="AI3079" s="72">
        <f t="shared" si="726"/>
        <v>1</v>
      </c>
      <c r="AJ3079" s="73">
        <f t="shared" si="727"/>
        <v>1</v>
      </c>
      <c r="AK3079" s="73">
        <v>0.51307323962548435</v>
      </c>
      <c r="AL3079" s="95">
        <f t="shared" si="728"/>
        <v>1</v>
      </c>
      <c r="AM3079" s="107">
        <v>0</v>
      </c>
      <c r="AN3079" s="98">
        <f t="shared" si="729"/>
        <v>0</v>
      </c>
      <c r="AO3079" s="99" t="e">
        <f>SUMIF([1]Sheet1!$AB:$AB,E3079,[1]Sheet1!$AA:$AA)</f>
        <v>#VALUE!</v>
      </c>
      <c r="AP3079" s="100">
        <f t="shared" si="730"/>
        <v>1</v>
      </c>
      <c r="AQ3079" s="97">
        <f t="shared" si="731"/>
        <v>0</v>
      </c>
      <c r="AR3079" s="100">
        <f t="shared" si="732"/>
        <v>1</v>
      </c>
      <c r="AS3079" s="101">
        <f t="shared" si="733"/>
        <v>0</v>
      </c>
      <c r="AT3079" s="100">
        <v>0.14409654505182889</v>
      </c>
      <c r="AU3079" s="108">
        <f t="shared" si="734"/>
        <v>1</v>
      </c>
    </row>
    <row r="3080" spans="1:47" hidden="1">
      <c r="A3080" s="21">
        <v>44927</v>
      </c>
      <c r="B3080" s="22" t="s">
        <v>13</v>
      </c>
      <c r="C3080" s="22" t="s">
        <v>2644</v>
      </c>
      <c r="D3080" s="22" t="s">
        <v>3157</v>
      </c>
      <c r="E3080" s="22">
        <v>1003145634</v>
      </c>
      <c r="F3080" s="23" t="s">
        <v>15</v>
      </c>
      <c r="G3080" s="22">
        <v>1091868</v>
      </c>
      <c r="H3080" s="36" t="s">
        <v>784</v>
      </c>
      <c r="I3080" s="4" t="s">
        <v>3512</v>
      </c>
      <c r="J3080" s="4" t="s">
        <v>3512</v>
      </c>
      <c r="K3080" s="24">
        <v>6549</v>
      </c>
      <c r="L3080" s="25">
        <v>6549</v>
      </c>
      <c r="M3080" s="26">
        <v>1</v>
      </c>
      <c r="N3080" s="26">
        <v>1</v>
      </c>
      <c r="O3080" s="26">
        <v>0</v>
      </c>
      <c r="P3080" s="26">
        <v>6549</v>
      </c>
      <c r="Q3080" s="26">
        <v>0</v>
      </c>
      <c r="R3080" s="27">
        <v>475847.69999999995</v>
      </c>
      <c r="S3080" s="27">
        <v>0</v>
      </c>
      <c r="T3080" s="28">
        <v>509708.67</v>
      </c>
      <c r="U3080" s="27">
        <v>0</v>
      </c>
      <c r="V3080" s="29">
        <v>1</v>
      </c>
      <c r="W3080" s="26">
        <v>0</v>
      </c>
      <c r="X3080" s="30">
        <f t="shared" si="720"/>
        <v>1</v>
      </c>
      <c r="Y3080" s="31">
        <f t="shared" si="721"/>
        <v>6549</v>
      </c>
      <c r="Z3080" s="31">
        <f t="shared" si="722"/>
        <v>475847.69999999995</v>
      </c>
      <c r="AA3080" s="31">
        <f t="shared" si="723"/>
        <v>509708.67</v>
      </c>
      <c r="AB3080" s="5">
        <v>1</v>
      </c>
      <c r="AC3080" s="6">
        <v>920498.6</v>
      </c>
      <c r="AD3080" s="30">
        <v>0</v>
      </c>
      <c r="AE3080" s="67">
        <f t="shared" si="724"/>
        <v>1</v>
      </c>
      <c r="AF3080" s="70">
        <f>IF(C3080=Sheet6!$E$3,Sheet6!$E$4,IF('January 2023'!C3080=Sheet6!$F$3,Sheet6!$F$4,IF('January 2023'!C3080=Sheet6!$G$3,Sheet6!$G$4,IF('January 2023'!C3080=Sheet6!$H$3,Sheet6!$H$4,IF('January 2023'!C3080=Sheet6!$I$3,Sheet6!$I$4,IF('January 2023'!C3080=Sheet6!$J$3,Sheet6!$J$4,IF('January 2023'!C3080=Sheet6!$K$3,Sheet6!$K$4,IF('January 2023'!C3080=Sheet6!$L$3,Sheet6!$L$4))))))))</f>
        <v>0.14409654505182889</v>
      </c>
      <c r="AG3080" s="74">
        <f t="shared" si="725"/>
        <v>1</v>
      </c>
      <c r="AH3080" s="71">
        <v>0.81910000000000005</v>
      </c>
      <c r="AI3080" s="72">
        <f t="shared" si="726"/>
        <v>1</v>
      </c>
      <c r="AJ3080" s="73">
        <f t="shared" si="727"/>
        <v>1</v>
      </c>
      <c r="AK3080" s="73">
        <v>0.51307323962548435</v>
      </c>
      <c r="AL3080" s="95">
        <f t="shared" si="728"/>
        <v>1</v>
      </c>
      <c r="AM3080" s="107">
        <v>0</v>
      </c>
      <c r="AN3080" s="98">
        <f t="shared" si="729"/>
        <v>0</v>
      </c>
      <c r="AO3080" s="99" t="e">
        <f>SUMIF([1]Sheet1!$AB:$AB,E3080,[1]Sheet1!$AA:$AA)</f>
        <v>#VALUE!</v>
      </c>
      <c r="AP3080" s="100">
        <f t="shared" si="730"/>
        <v>1</v>
      </c>
      <c r="AQ3080" s="97">
        <f t="shared" si="731"/>
        <v>0</v>
      </c>
      <c r="AR3080" s="100">
        <f t="shared" si="732"/>
        <v>1.0711592595698163</v>
      </c>
      <c r="AS3080" s="101">
        <f t="shared" si="733"/>
        <v>-7.115925956981628E-2</v>
      </c>
      <c r="AT3080" s="100">
        <v>0.14409654505182889</v>
      </c>
      <c r="AU3080" s="108">
        <f t="shared" si="734"/>
        <v>1</v>
      </c>
    </row>
    <row r="3081" spans="1:47" hidden="1">
      <c r="A3081" s="21">
        <v>44927</v>
      </c>
      <c r="B3081" s="23" t="s">
        <v>13</v>
      </c>
      <c r="C3081" s="23" t="s">
        <v>2644</v>
      </c>
      <c r="D3081" s="23" t="s">
        <v>3126</v>
      </c>
      <c r="E3081" s="23">
        <v>1002050310</v>
      </c>
      <c r="F3081" s="23" t="s">
        <v>15</v>
      </c>
      <c r="G3081" s="23">
        <v>1070937</v>
      </c>
      <c r="H3081" s="36" t="s">
        <v>784</v>
      </c>
      <c r="I3081" s="4" t="s">
        <v>3512</v>
      </c>
      <c r="J3081" s="4" t="s">
        <v>3512</v>
      </c>
      <c r="K3081" s="24">
        <v>6539</v>
      </c>
      <c r="L3081" s="24">
        <v>6539</v>
      </c>
      <c r="M3081" s="29">
        <v>1</v>
      </c>
      <c r="N3081" s="29">
        <v>1</v>
      </c>
      <c r="O3081" s="29">
        <v>0</v>
      </c>
      <c r="P3081" s="29">
        <v>6539</v>
      </c>
      <c r="Q3081" s="29">
        <v>0</v>
      </c>
      <c r="R3081" s="28">
        <v>475121.1</v>
      </c>
      <c r="S3081" s="28">
        <v>0</v>
      </c>
      <c r="T3081" s="28">
        <v>508930.37</v>
      </c>
      <c r="U3081" s="28">
        <v>0</v>
      </c>
      <c r="V3081" s="29">
        <v>1</v>
      </c>
      <c r="W3081" s="29">
        <v>0</v>
      </c>
      <c r="X3081" s="32">
        <f t="shared" si="720"/>
        <v>1</v>
      </c>
      <c r="Y3081" s="33">
        <f t="shared" si="721"/>
        <v>6539</v>
      </c>
      <c r="Z3081" s="33">
        <f t="shared" si="722"/>
        <v>475121.1</v>
      </c>
      <c r="AA3081" s="33">
        <f t="shared" si="723"/>
        <v>508930.37</v>
      </c>
      <c r="AB3081" s="5">
        <v>1</v>
      </c>
      <c r="AC3081" s="6">
        <v>478545.62</v>
      </c>
      <c r="AD3081" s="32">
        <v>0</v>
      </c>
      <c r="AE3081" s="67">
        <f t="shared" si="724"/>
        <v>1</v>
      </c>
      <c r="AF3081" s="70">
        <f>IF(C3081=Sheet6!$E$3,Sheet6!$E$4,IF('January 2023'!C3081=Sheet6!$F$3,Sheet6!$F$4,IF('January 2023'!C3081=Sheet6!$G$3,Sheet6!$G$4,IF('January 2023'!C3081=Sheet6!$H$3,Sheet6!$H$4,IF('January 2023'!C3081=Sheet6!$I$3,Sheet6!$I$4,IF('January 2023'!C3081=Sheet6!$J$3,Sheet6!$J$4,IF('January 2023'!C3081=Sheet6!$K$3,Sheet6!$K$4,IF('January 2023'!C3081=Sheet6!$L$3,Sheet6!$L$4))))))))</f>
        <v>0.14409654505182889</v>
      </c>
      <c r="AG3081" s="74">
        <f t="shared" si="725"/>
        <v>1</v>
      </c>
      <c r="AH3081" s="71">
        <v>0.81910000000000005</v>
      </c>
      <c r="AI3081" s="72">
        <f t="shared" si="726"/>
        <v>1</v>
      </c>
      <c r="AJ3081" s="73">
        <f t="shared" si="727"/>
        <v>1</v>
      </c>
      <c r="AK3081" s="73">
        <v>0.51307323962548435</v>
      </c>
      <c r="AL3081" s="95">
        <f t="shared" si="728"/>
        <v>1</v>
      </c>
      <c r="AM3081" s="107">
        <v>0</v>
      </c>
      <c r="AN3081" s="98">
        <f t="shared" si="729"/>
        <v>0</v>
      </c>
      <c r="AO3081" s="99" t="e">
        <f>SUMIF([1]Sheet1!$AB:$AB,E3081,[1]Sheet1!$AA:$AA)</f>
        <v>#VALUE!</v>
      </c>
      <c r="AP3081" s="100">
        <f t="shared" si="730"/>
        <v>1</v>
      </c>
      <c r="AQ3081" s="97">
        <f t="shared" si="731"/>
        <v>0</v>
      </c>
      <c r="AR3081" s="100">
        <f t="shared" si="732"/>
        <v>1.0711592686580327</v>
      </c>
      <c r="AS3081" s="101">
        <f t="shared" si="733"/>
        <v>-7.1159268658032682E-2</v>
      </c>
      <c r="AT3081" s="100">
        <v>0.14409654505182889</v>
      </c>
      <c r="AU3081" s="108">
        <f t="shared" si="734"/>
        <v>1</v>
      </c>
    </row>
    <row r="3082" spans="1:47" hidden="1">
      <c r="A3082" s="21">
        <v>44927</v>
      </c>
      <c r="B3082" s="22" t="s">
        <v>13</v>
      </c>
      <c r="C3082" s="22" t="s">
        <v>2644</v>
      </c>
      <c r="D3082" s="22" t="s">
        <v>3103</v>
      </c>
      <c r="E3082" s="22">
        <v>1002050141</v>
      </c>
      <c r="F3082" s="23" t="s">
        <v>15</v>
      </c>
      <c r="G3082" s="22">
        <v>1091864</v>
      </c>
      <c r="H3082" s="36" t="s">
        <v>784</v>
      </c>
      <c r="I3082" s="4" t="s">
        <v>3512</v>
      </c>
      <c r="J3082" s="4" t="s">
        <v>3512</v>
      </c>
      <c r="K3082" s="24">
        <v>6526</v>
      </c>
      <c r="L3082" s="25">
        <v>6526</v>
      </c>
      <c r="M3082" s="26">
        <v>1</v>
      </c>
      <c r="N3082" s="26">
        <v>1</v>
      </c>
      <c r="O3082" s="26">
        <v>0</v>
      </c>
      <c r="P3082" s="26">
        <v>6526</v>
      </c>
      <c r="Q3082" s="26">
        <v>0</v>
      </c>
      <c r="R3082" s="27">
        <v>474176.53</v>
      </c>
      <c r="S3082" s="27">
        <v>0</v>
      </c>
      <c r="T3082" s="28">
        <v>474176.53</v>
      </c>
      <c r="U3082" s="27">
        <v>0</v>
      </c>
      <c r="V3082" s="29">
        <v>1</v>
      </c>
      <c r="W3082" s="26">
        <v>0</v>
      </c>
      <c r="X3082" s="30">
        <f t="shared" si="720"/>
        <v>1</v>
      </c>
      <c r="Y3082" s="31">
        <f t="shared" si="721"/>
        <v>6526</v>
      </c>
      <c r="Z3082" s="31">
        <f t="shared" si="722"/>
        <v>474176.53</v>
      </c>
      <c r="AA3082" s="31">
        <f t="shared" si="723"/>
        <v>474176.53</v>
      </c>
      <c r="AB3082" s="5">
        <v>1</v>
      </c>
      <c r="AC3082" s="6">
        <v>543331.23</v>
      </c>
      <c r="AD3082" s="30">
        <v>0</v>
      </c>
      <c r="AE3082" s="67">
        <f t="shared" si="724"/>
        <v>1</v>
      </c>
      <c r="AF3082" s="70">
        <f>IF(C3082=Sheet6!$E$3,Sheet6!$E$4,IF('January 2023'!C3082=Sheet6!$F$3,Sheet6!$F$4,IF('January 2023'!C3082=Sheet6!$G$3,Sheet6!$G$4,IF('January 2023'!C3082=Sheet6!$H$3,Sheet6!$H$4,IF('January 2023'!C3082=Sheet6!$I$3,Sheet6!$I$4,IF('January 2023'!C3082=Sheet6!$J$3,Sheet6!$J$4,IF('January 2023'!C3082=Sheet6!$K$3,Sheet6!$K$4,IF('January 2023'!C3082=Sheet6!$L$3,Sheet6!$L$4))))))))</f>
        <v>0.14409654505182889</v>
      </c>
      <c r="AG3082" s="74">
        <f t="shared" si="725"/>
        <v>1</v>
      </c>
      <c r="AH3082" s="71">
        <v>0.81910000000000005</v>
      </c>
      <c r="AI3082" s="72">
        <f t="shared" si="726"/>
        <v>1</v>
      </c>
      <c r="AJ3082" s="73">
        <f t="shared" si="727"/>
        <v>1</v>
      </c>
      <c r="AK3082" s="73">
        <v>0.51307323962548435</v>
      </c>
      <c r="AL3082" s="95">
        <f t="shared" si="728"/>
        <v>1</v>
      </c>
      <c r="AM3082" s="107">
        <v>0</v>
      </c>
      <c r="AN3082" s="98">
        <f t="shared" si="729"/>
        <v>0</v>
      </c>
      <c r="AO3082" s="99" t="e">
        <f>SUMIF([1]Sheet1!$AB:$AB,E3082,[1]Sheet1!$AA:$AA)</f>
        <v>#VALUE!</v>
      </c>
      <c r="AP3082" s="100">
        <f t="shared" si="730"/>
        <v>1</v>
      </c>
      <c r="AQ3082" s="97">
        <f t="shared" si="731"/>
        <v>0</v>
      </c>
      <c r="AR3082" s="100">
        <f t="shared" si="732"/>
        <v>1</v>
      </c>
      <c r="AS3082" s="101">
        <f t="shared" si="733"/>
        <v>0</v>
      </c>
      <c r="AT3082" s="100">
        <v>0.14409654505182889</v>
      </c>
      <c r="AU3082" s="108">
        <f t="shared" si="734"/>
        <v>1</v>
      </c>
    </row>
    <row r="3083" spans="1:47" hidden="1">
      <c r="A3083" s="21">
        <v>44927</v>
      </c>
      <c r="B3083" s="23" t="s">
        <v>13</v>
      </c>
      <c r="C3083" s="23" t="s">
        <v>2644</v>
      </c>
      <c r="D3083" s="23" t="s">
        <v>3143</v>
      </c>
      <c r="E3083" s="23">
        <v>1002050485</v>
      </c>
      <c r="F3083" s="23" t="s">
        <v>15</v>
      </c>
      <c r="G3083" s="23">
        <v>1070941</v>
      </c>
      <c r="H3083" s="36" t="s">
        <v>784</v>
      </c>
      <c r="I3083" s="4" t="s">
        <v>3512</v>
      </c>
      <c r="J3083" s="4" t="s">
        <v>3512</v>
      </c>
      <c r="K3083" s="24">
        <v>6210</v>
      </c>
      <c r="L3083" s="24">
        <v>6210</v>
      </c>
      <c r="M3083" s="29">
        <v>1</v>
      </c>
      <c r="N3083" s="29">
        <v>1</v>
      </c>
      <c r="O3083" s="29">
        <v>0</v>
      </c>
      <c r="P3083" s="29">
        <v>6210</v>
      </c>
      <c r="Q3083" s="29">
        <v>0</v>
      </c>
      <c r="R3083" s="28">
        <v>451216.1</v>
      </c>
      <c r="S3083" s="28">
        <v>0</v>
      </c>
      <c r="T3083" s="28">
        <v>451216.1</v>
      </c>
      <c r="U3083" s="28">
        <v>0</v>
      </c>
      <c r="V3083" s="29">
        <v>1</v>
      </c>
      <c r="W3083" s="29">
        <v>0</v>
      </c>
      <c r="X3083" s="32">
        <f t="shared" si="720"/>
        <v>1</v>
      </c>
      <c r="Y3083" s="33">
        <f t="shared" si="721"/>
        <v>6210</v>
      </c>
      <c r="Z3083" s="33">
        <f t="shared" si="722"/>
        <v>451216.1</v>
      </c>
      <c r="AA3083" s="33">
        <f t="shared" si="723"/>
        <v>451216.1</v>
      </c>
      <c r="AB3083" s="5">
        <v>1</v>
      </c>
      <c r="AC3083" s="6">
        <v>612911.25</v>
      </c>
      <c r="AD3083" s="32">
        <v>0</v>
      </c>
      <c r="AE3083" s="67">
        <f t="shared" si="724"/>
        <v>1</v>
      </c>
      <c r="AF3083" s="70">
        <f>IF(C3083=Sheet6!$E$3,Sheet6!$E$4,IF('January 2023'!C3083=Sheet6!$F$3,Sheet6!$F$4,IF('January 2023'!C3083=Sheet6!$G$3,Sheet6!$G$4,IF('January 2023'!C3083=Sheet6!$H$3,Sheet6!$H$4,IF('January 2023'!C3083=Sheet6!$I$3,Sheet6!$I$4,IF('January 2023'!C3083=Sheet6!$J$3,Sheet6!$J$4,IF('January 2023'!C3083=Sheet6!$K$3,Sheet6!$K$4,IF('January 2023'!C3083=Sheet6!$L$3,Sheet6!$L$4))))))))</f>
        <v>0.14409654505182889</v>
      </c>
      <c r="AG3083" s="74">
        <f t="shared" si="725"/>
        <v>1</v>
      </c>
      <c r="AH3083" s="71">
        <v>0.81910000000000005</v>
      </c>
      <c r="AI3083" s="72">
        <f t="shared" si="726"/>
        <v>1</v>
      </c>
      <c r="AJ3083" s="73">
        <f t="shared" si="727"/>
        <v>1</v>
      </c>
      <c r="AK3083" s="73">
        <v>0.51307323962548435</v>
      </c>
      <c r="AL3083" s="95">
        <f t="shared" si="728"/>
        <v>1</v>
      </c>
      <c r="AM3083" s="107">
        <v>0</v>
      </c>
      <c r="AN3083" s="98">
        <f t="shared" si="729"/>
        <v>0</v>
      </c>
      <c r="AO3083" s="99" t="e">
        <f>SUMIF([1]Sheet1!$AB:$AB,E3083,[1]Sheet1!$AA:$AA)</f>
        <v>#VALUE!</v>
      </c>
      <c r="AP3083" s="100">
        <f t="shared" si="730"/>
        <v>1</v>
      </c>
      <c r="AQ3083" s="97">
        <f t="shared" si="731"/>
        <v>0</v>
      </c>
      <c r="AR3083" s="100">
        <f t="shared" si="732"/>
        <v>1</v>
      </c>
      <c r="AS3083" s="101">
        <f t="shared" si="733"/>
        <v>0</v>
      </c>
      <c r="AT3083" s="100">
        <v>0.14409654505182889</v>
      </c>
      <c r="AU3083" s="108">
        <f t="shared" si="734"/>
        <v>1</v>
      </c>
    </row>
    <row r="3084" spans="1:47" hidden="1">
      <c r="A3084" s="21">
        <v>44927</v>
      </c>
      <c r="B3084" s="23" t="s">
        <v>13</v>
      </c>
      <c r="C3084" s="23" t="s">
        <v>2644</v>
      </c>
      <c r="D3084" s="23" t="s">
        <v>3088</v>
      </c>
      <c r="E3084" s="23">
        <v>1002050306</v>
      </c>
      <c r="F3084" s="23" t="s">
        <v>15</v>
      </c>
      <c r="G3084" s="23">
        <v>1070937</v>
      </c>
      <c r="H3084" s="36" t="s">
        <v>784</v>
      </c>
      <c r="I3084" s="4" t="s">
        <v>3512</v>
      </c>
      <c r="J3084" s="4" t="s">
        <v>3512</v>
      </c>
      <c r="K3084" s="24">
        <v>6150</v>
      </c>
      <c r="L3084" s="24">
        <v>6150</v>
      </c>
      <c r="M3084" s="29">
        <v>1</v>
      </c>
      <c r="N3084" s="29">
        <v>1</v>
      </c>
      <c r="O3084" s="29">
        <v>0</v>
      </c>
      <c r="P3084" s="29">
        <v>6150</v>
      </c>
      <c r="Q3084" s="29">
        <v>0</v>
      </c>
      <c r="R3084" s="28">
        <v>446856.52</v>
      </c>
      <c r="S3084" s="28">
        <v>0</v>
      </c>
      <c r="T3084" s="28">
        <v>450000</v>
      </c>
      <c r="U3084" s="28">
        <v>0</v>
      </c>
      <c r="V3084" s="29">
        <v>1</v>
      </c>
      <c r="W3084" s="29">
        <v>0</v>
      </c>
      <c r="X3084" s="32">
        <f t="shared" si="720"/>
        <v>1</v>
      </c>
      <c r="Y3084" s="33">
        <f t="shared" si="721"/>
        <v>6150</v>
      </c>
      <c r="Z3084" s="33">
        <f t="shared" si="722"/>
        <v>446856.52</v>
      </c>
      <c r="AA3084" s="33">
        <f t="shared" si="723"/>
        <v>450000</v>
      </c>
      <c r="AB3084" s="5">
        <v>1</v>
      </c>
      <c r="AC3084" s="6">
        <v>600212.44999999995</v>
      </c>
      <c r="AD3084" s="32">
        <v>0</v>
      </c>
      <c r="AE3084" s="67">
        <f t="shared" si="724"/>
        <v>1</v>
      </c>
      <c r="AF3084" s="70">
        <f>IF(C3084=Sheet6!$E$3,Sheet6!$E$4,IF('January 2023'!C3084=Sheet6!$F$3,Sheet6!$F$4,IF('January 2023'!C3084=Sheet6!$G$3,Sheet6!$G$4,IF('January 2023'!C3084=Sheet6!$H$3,Sheet6!$H$4,IF('January 2023'!C3084=Sheet6!$I$3,Sheet6!$I$4,IF('January 2023'!C3084=Sheet6!$J$3,Sheet6!$J$4,IF('January 2023'!C3084=Sheet6!$K$3,Sheet6!$K$4,IF('January 2023'!C3084=Sheet6!$L$3,Sheet6!$L$4))))))))</f>
        <v>0.14409654505182889</v>
      </c>
      <c r="AG3084" s="74">
        <f t="shared" si="725"/>
        <v>1</v>
      </c>
      <c r="AH3084" s="71">
        <v>0.81910000000000005</v>
      </c>
      <c r="AI3084" s="72">
        <f t="shared" si="726"/>
        <v>1</v>
      </c>
      <c r="AJ3084" s="73">
        <f t="shared" si="727"/>
        <v>1</v>
      </c>
      <c r="AK3084" s="73">
        <v>0.51307323962548435</v>
      </c>
      <c r="AL3084" s="95">
        <f t="shared" si="728"/>
        <v>1</v>
      </c>
      <c r="AM3084" s="107">
        <v>0</v>
      </c>
      <c r="AN3084" s="98">
        <f t="shared" si="729"/>
        <v>0</v>
      </c>
      <c r="AO3084" s="99" t="e">
        <f>SUMIF([1]Sheet1!$AB:$AB,E3084,[1]Sheet1!$AA:$AA)</f>
        <v>#VALUE!</v>
      </c>
      <c r="AP3084" s="100">
        <f t="shared" si="730"/>
        <v>1</v>
      </c>
      <c r="AQ3084" s="97">
        <f t="shared" si="731"/>
        <v>0</v>
      </c>
      <c r="AR3084" s="100">
        <f t="shared" si="732"/>
        <v>1.0070346517490669</v>
      </c>
      <c r="AS3084" s="101">
        <f t="shared" si="733"/>
        <v>-7.0346517490669225E-3</v>
      </c>
      <c r="AT3084" s="100">
        <v>0.14409654505182889</v>
      </c>
      <c r="AU3084" s="108">
        <f t="shared" si="734"/>
        <v>1</v>
      </c>
    </row>
    <row r="3085" spans="1:47" hidden="1">
      <c r="A3085" s="21">
        <v>44927</v>
      </c>
      <c r="B3085" s="22" t="s">
        <v>13</v>
      </c>
      <c r="C3085" s="22" t="s">
        <v>2644</v>
      </c>
      <c r="D3085" s="22" t="s">
        <v>3160</v>
      </c>
      <c r="E3085" s="22">
        <v>1002246911</v>
      </c>
      <c r="F3085" s="23" t="s">
        <v>15</v>
      </c>
      <c r="G3085" s="22">
        <v>1070937</v>
      </c>
      <c r="H3085" s="36" t="s">
        <v>784</v>
      </c>
      <c r="I3085" s="4" t="s">
        <v>3512</v>
      </c>
      <c r="J3085" s="4" t="s">
        <v>3512</v>
      </c>
      <c r="K3085" s="24">
        <v>6078</v>
      </c>
      <c r="L3085" s="25">
        <v>6078</v>
      </c>
      <c r="M3085" s="26">
        <v>1</v>
      </c>
      <c r="N3085" s="26">
        <v>1</v>
      </c>
      <c r="O3085" s="26">
        <v>0</v>
      </c>
      <c r="P3085" s="26">
        <v>6078</v>
      </c>
      <c r="Q3085" s="26">
        <v>0</v>
      </c>
      <c r="R3085" s="27">
        <v>441625.02999999997</v>
      </c>
      <c r="S3085" s="27">
        <v>0</v>
      </c>
      <c r="T3085" s="28">
        <v>450925.64</v>
      </c>
      <c r="U3085" s="27">
        <v>0</v>
      </c>
      <c r="V3085" s="29">
        <v>1</v>
      </c>
      <c r="W3085" s="26">
        <v>0</v>
      </c>
      <c r="X3085" s="30">
        <f t="shared" si="720"/>
        <v>1</v>
      </c>
      <c r="Y3085" s="31">
        <f t="shared" si="721"/>
        <v>6078</v>
      </c>
      <c r="Z3085" s="31">
        <f t="shared" si="722"/>
        <v>441625.02999999997</v>
      </c>
      <c r="AA3085" s="31">
        <f t="shared" si="723"/>
        <v>450925.64</v>
      </c>
      <c r="AB3085" s="5">
        <v>1</v>
      </c>
      <c r="AC3085" s="6">
        <v>408685.33</v>
      </c>
      <c r="AD3085" s="30">
        <v>0</v>
      </c>
      <c r="AE3085" s="67">
        <f t="shared" si="724"/>
        <v>1</v>
      </c>
      <c r="AF3085" s="70">
        <f>IF(C3085=Sheet6!$E$3,Sheet6!$E$4,IF('January 2023'!C3085=Sheet6!$F$3,Sheet6!$F$4,IF('January 2023'!C3085=Sheet6!$G$3,Sheet6!$G$4,IF('January 2023'!C3085=Sheet6!$H$3,Sheet6!$H$4,IF('January 2023'!C3085=Sheet6!$I$3,Sheet6!$I$4,IF('January 2023'!C3085=Sheet6!$J$3,Sheet6!$J$4,IF('January 2023'!C3085=Sheet6!$K$3,Sheet6!$K$4,IF('January 2023'!C3085=Sheet6!$L$3,Sheet6!$L$4))))))))</f>
        <v>0.14409654505182889</v>
      </c>
      <c r="AG3085" s="74">
        <f t="shared" si="725"/>
        <v>1</v>
      </c>
      <c r="AH3085" s="71">
        <v>0.81910000000000005</v>
      </c>
      <c r="AI3085" s="72">
        <f t="shared" si="726"/>
        <v>1</v>
      </c>
      <c r="AJ3085" s="73">
        <f t="shared" si="727"/>
        <v>1</v>
      </c>
      <c r="AK3085" s="73">
        <v>0.51307323962548435</v>
      </c>
      <c r="AL3085" s="95">
        <f t="shared" si="728"/>
        <v>1</v>
      </c>
      <c r="AM3085" s="107">
        <v>0</v>
      </c>
      <c r="AN3085" s="98">
        <f t="shared" si="729"/>
        <v>0</v>
      </c>
      <c r="AO3085" s="99" t="e">
        <f>SUMIF([1]Sheet1!$AB:$AB,E3085,[1]Sheet1!$AA:$AA)</f>
        <v>#VALUE!</v>
      </c>
      <c r="AP3085" s="100">
        <f t="shared" si="730"/>
        <v>1</v>
      </c>
      <c r="AQ3085" s="97">
        <f t="shared" si="731"/>
        <v>0</v>
      </c>
      <c r="AR3085" s="100">
        <f t="shared" si="732"/>
        <v>1.0210599702648195</v>
      </c>
      <c r="AS3085" s="101">
        <f t="shared" si="733"/>
        <v>-2.1059970264819539E-2</v>
      </c>
      <c r="AT3085" s="100">
        <v>0.14409654505182889</v>
      </c>
      <c r="AU3085" s="108">
        <f t="shared" si="734"/>
        <v>1</v>
      </c>
    </row>
    <row r="3086" spans="1:47" hidden="1">
      <c r="A3086" s="21">
        <v>44927</v>
      </c>
      <c r="B3086" s="23" t="s">
        <v>13</v>
      </c>
      <c r="C3086" s="23" t="s">
        <v>2644</v>
      </c>
      <c r="D3086" s="23" t="s">
        <v>3223</v>
      </c>
      <c r="E3086" s="23">
        <v>1002050047</v>
      </c>
      <c r="F3086" s="23" t="s">
        <v>15</v>
      </c>
      <c r="G3086" s="23">
        <v>1070937</v>
      </c>
      <c r="H3086" s="36" t="s">
        <v>784</v>
      </c>
      <c r="I3086" s="4" t="s">
        <v>3512</v>
      </c>
      <c r="J3086" s="4" t="s">
        <v>3512</v>
      </c>
      <c r="K3086" s="24">
        <v>6033</v>
      </c>
      <c r="L3086" s="24">
        <v>6033</v>
      </c>
      <c r="M3086" s="29">
        <v>1</v>
      </c>
      <c r="N3086" s="29">
        <v>1</v>
      </c>
      <c r="O3086" s="29">
        <v>0</v>
      </c>
      <c r="P3086" s="29">
        <v>6033</v>
      </c>
      <c r="Q3086" s="29">
        <v>0</v>
      </c>
      <c r="R3086" s="28">
        <v>438355.35000000003</v>
      </c>
      <c r="S3086" s="28">
        <v>0</v>
      </c>
      <c r="T3086" s="28">
        <v>0</v>
      </c>
      <c r="U3086" s="28">
        <v>0</v>
      </c>
      <c r="V3086" s="29">
        <v>0</v>
      </c>
      <c r="W3086" s="29">
        <v>0</v>
      </c>
      <c r="X3086" s="32">
        <f t="shared" si="720"/>
        <v>1</v>
      </c>
      <c r="Y3086" s="33">
        <f t="shared" si="721"/>
        <v>6033</v>
      </c>
      <c r="Z3086" s="33">
        <f t="shared" si="722"/>
        <v>438355.35000000003</v>
      </c>
      <c r="AA3086" s="33">
        <f t="shared" si="723"/>
        <v>0</v>
      </c>
      <c r="AB3086" s="5">
        <v>0</v>
      </c>
      <c r="AC3086" s="6">
        <v>8458129.4299999997</v>
      </c>
      <c r="AD3086" s="32">
        <v>0</v>
      </c>
      <c r="AE3086" s="67">
        <f t="shared" si="724"/>
        <v>0</v>
      </c>
      <c r="AF3086" s="70">
        <f>IF(C3086=Sheet6!$E$3,Sheet6!$E$4,IF('January 2023'!C3086=Sheet6!$F$3,Sheet6!$F$4,IF('January 2023'!C3086=Sheet6!$G$3,Sheet6!$G$4,IF('January 2023'!C3086=Sheet6!$H$3,Sheet6!$H$4,IF('January 2023'!C3086=Sheet6!$I$3,Sheet6!$I$4,IF('January 2023'!C3086=Sheet6!$J$3,Sheet6!$J$4,IF('January 2023'!C3086=Sheet6!$K$3,Sheet6!$K$4,IF('January 2023'!C3086=Sheet6!$L$3,Sheet6!$L$4))))))))</f>
        <v>0.14409654505182889</v>
      </c>
      <c r="AG3086" s="74">
        <f t="shared" si="725"/>
        <v>1</v>
      </c>
      <c r="AH3086" s="71">
        <v>0.81910000000000005</v>
      </c>
      <c r="AI3086" s="72">
        <f t="shared" si="726"/>
        <v>1</v>
      </c>
      <c r="AJ3086" s="73">
        <f t="shared" si="727"/>
        <v>0</v>
      </c>
      <c r="AK3086" s="73">
        <v>0.51307323962548435</v>
      </c>
      <c r="AL3086" s="95">
        <f t="shared" si="728"/>
        <v>0</v>
      </c>
      <c r="AM3086" s="107">
        <v>0</v>
      </c>
      <c r="AN3086" s="98">
        <f t="shared" si="729"/>
        <v>0</v>
      </c>
      <c r="AO3086" s="99" t="e">
        <f>SUMIF([1]Sheet1!$AB:$AB,E3086,[1]Sheet1!$AA:$AA)</f>
        <v>#VALUE!</v>
      </c>
      <c r="AP3086" s="100">
        <f t="shared" si="730"/>
        <v>1</v>
      </c>
      <c r="AQ3086" s="97">
        <f t="shared" si="731"/>
        <v>0</v>
      </c>
      <c r="AR3086" s="100">
        <f t="shared" si="732"/>
        <v>0</v>
      </c>
      <c r="AS3086" s="101">
        <f t="shared" si="733"/>
        <v>1</v>
      </c>
      <c r="AT3086" s="100">
        <v>0.14409654505182889</v>
      </c>
      <c r="AU3086" s="108">
        <f t="shared" si="734"/>
        <v>0</v>
      </c>
    </row>
    <row r="3087" spans="1:47" hidden="1">
      <c r="A3087" s="21">
        <v>44927</v>
      </c>
      <c r="B3087" s="23" t="s">
        <v>13</v>
      </c>
      <c r="C3087" s="23" t="s">
        <v>2644</v>
      </c>
      <c r="D3087" s="23" t="s">
        <v>3124</v>
      </c>
      <c r="E3087" s="23">
        <v>1002650904</v>
      </c>
      <c r="F3087" s="23" t="s">
        <v>15</v>
      </c>
      <c r="G3087" s="23">
        <v>1079580</v>
      </c>
      <c r="H3087" s="36" t="s">
        <v>784</v>
      </c>
      <c r="I3087" s="4" t="s">
        <v>3512</v>
      </c>
      <c r="J3087" s="4" t="s">
        <v>3512</v>
      </c>
      <c r="K3087" s="24">
        <v>5942</v>
      </c>
      <c r="L3087" s="24">
        <v>5942</v>
      </c>
      <c r="M3087" s="29">
        <v>1</v>
      </c>
      <c r="N3087" s="29">
        <v>1</v>
      </c>
      <c r="O3087" s="29">
        <v>0</v>
      </c>
      <c r="P3087" s="29">
        <v>5942</v>
      </c>
      <c r="Q3087" s="29">
        <v>0</v>
      </c>
      <c r="R3087" s="28">
        <v>431743.32</v>
      </c>
      <c r="S3087" s="28">
        <v>0</v>
      </c>
      <c r="T3087" s="28">
        <v>0</v>
      </c>
      <c r="U3087" s="28">
        <v>0</v>
      </c>
      <c r="V3087" s="29">
        <v>0</v>
      </c>
      <c r="W3087" s="29">
        <v>0</v>
      </c>
      <c r="X3087" s="32">
        <f t="shared" si="720"/>
        <v>1</v>
      </c>
      <c r="Y3087" s="33">
        <f t="shared" si="721"/>
        <v>5942</v>
      </c>
      <c r="Z3087" s="33">
        <f t="shared" si="722"/>
        <v>431743.32</v>
      </c>
      <c r="AA3087" s="33">
        <f t="shared" si="723"/>
        <v>0</v>
      </c>
      <c r="AB3087" s="5">
        <v>0</v>
      </c>
      <c r="AC3087" s="6">
        <v>947055.75</v>
      </c>
      <c r="AD3087" s="32">
        <v>0</v>
      </c>
      <c r="AE3087" s="67">
        <f t="shared" si="724"/>
        <v>0</v>
      </c>
      <c r="AF3087" s="70">
        <f>IF(C3087=Sheet6!$E$3,Sheet6!$E$4,IF('January 2023'!C3087=Sheet6!$F$3,Sheet6!$F$4,IF('January 2023'!C3087=Sheet6!$G$3,Sheet6!$G$4,IF('January 2023'!C3087=Sheet6!$H$3,Sheet6!$H$4,IF('January 2023'!C3087=Sheet6!$I$3,Sheet6!$I$4,IF('January 2023'!C3087=Sheet6!$J$3,Sheet6!$J$4,IF('January 2023'!C3087=Sheet6!$K$3,Sheet6!$K$4,IF('January 2023'!C3087=Sheet6!$L$3,Sheet6!$L$4))))))))</f>
        <v>0.14409654505182889</v>
      </c>
      <c r="AG3087" s="74">
        <f t="shared" si="725"/>
        <v>1</v>
      </c>
      <c r="AH3087" s="71">
        <v>0.81910000000000005</v>
      </c>
      <c r="AI3087" s="72">
        <f t="shared" si="726"/>
        <v>1</v>
      </c>
      <c r="AJ3087" s="73">
        <f t="shared" si="727"/>
        <v>0</v>
      </c>
      <c r="AK3087" s="73">
        <v>0.51307323962548435</v>
      </c>
      <c r="AL3087" s="95">
        <f t="shared" si="728"/>
        <v>0</v>
      </c>
      <c r="AM3087" s="107">
        <v>0</v>
      </c>
      <c r="AN3087" s="98">
        <f t="shared" si="729"/>
        <v>0</v>
      </c>
      <c r="AO3087" s="99" t="e">
        <f>SUMIF([1]Sheet1!$AB:$AB,E3087,[1]Sheet1!$AA:$AA)</f>
        <v>#VALUE!</v>
      </c>
      <c r="AP3087" s="100">
        <f t="shared" si="730"/>
        <v>1</v>
      </c>
      <c r="AQ3087" s="97">
        <f t="shared" si="731"/>
        <v>0</v>
      </c>
      <c r="AR3087" s="100">
        <f t="shared" si="732"/>
        <v>0</v>
      </c>
      <c r="AS3087" s="101">
        <f t="shared" si="733"/>
        <v>1</v>
      </c>
      <c r="AT3087" s="100">
        <v>0.14409654505182889</v>
      </c>
      <c r="AU3087" s="108">
        <f t="shared" si="734"/>
        <v>0</v>
      </c>
    </row>
    <row r="3088" spans="1:47" hidden="1">
      <c r="A3088" s="21">
        <v>44927</v>
      </c>
      <c r="B3088" s="22" t="s">
        <v>13</v>
      </c>
      <c r="C3088" s="22" t="s">
        <v>2644</v>
      </c>
      <c r="D3088" s="22" t="s">
        <v>2675</v>
      </c>
      <c r="E3088" s="22">
        <v>1002753904</v>
      </c>
      <c r="F3088" s="23" t="s">
        <v>15</v>
      </c>
      <c r="G3088" s="22">
        <v>1070937</v>
      </c>
      <c r="H3088" s="36" t="s">
        <v>784</v>
      </c>
      <c r="I3088" s="4" t="s">
        <v>3512</v>
      </c>
      <c r="J3088" s="4" t="s">
        <v>3512</v>
      </c>
      <c r="K3088" s="24">
        <v>5928</v>
      </c>
      <c r="L3088" s="25">
        <v>5928</v>
      </c>
      <c r="M3088" s="26">
        <v>1</v>
      </c>
      <c r="N3088" s="26">
        <v>0</v>
      </c>
      <c r="O3088" s="26">
        <v>0</v>
      </c>
      <c r="P3088" s="26">
        <v>5928</v>
      </c>
      <c r="Q3088" s="26">
        <v>0</v>
      </c>
      <c r="R3088" s="27">
        <v>430726.08999999997</v>
      </c>
      <c r="S3088" s="27">
        <v>0</v>
      </c>
      <c r="T3088" s="28">
        <v>430726</v>
      </c>
      <c r="U3088" s="27">
        <v>0</v>
      </c>
      <c r="V3088" s="29">
        <v>1</v>
      </c>
      <c r="W3088" s="26">
        <v>0</v>
      </c>
      <c r="X3088" s="30">
        <f t="shared" si="720"/>
        <v>1</v>
      </c>
      <c r="Y3088" s="31">
        <f t="shared" si="721"/>
        <v>5928</v>
      </c>
      <c r="Z3088" s="31">
        <f t="shared" si="722"/>
        <v>430726.08999999997</v>
      </c>
      <c r="AA3088" s="31">
        <f t="shared" si="723"/>
        <v>430726</v>
      </c>
      <c r="AB3088" s="5">
        <v>1</v>
      </c>
      <c r="AC3088" s="6">
        <v>526519.93999999994</v>
      </c>
      <c r="AD3088" s="30">
        <v>0</v>
      </c>
      <c r="AE3088" s="67">
        <f t="shared" si="724"/>
        <v>1</v>
      </c>
      <c r="AF3088" s="70">
        <f>IF(C3088=Sheet6!$E$3,Sheet6!$E$4,IF('January 2023'!C3088=Sheet6!$F$3,Sheet6!$F$4,IF('January 2023'!C3088=Sheet6!$G$3,Sheet6!$G$4,IF('January 2023'!C3088=Sheet6!$H$3,Sheet6!$H$4,IF('January 2023'!C3088=Sheet6!$I$3,Sheet6!$I$4,IF('January 2023'!C3088=Sheet6!$J$3,Sheet6!$J$4,IF('January 2023'!C3088=Sheet6!$K$3,Sheet6!$K$4,IF('January 2023'!C3088=Sheet6!$L$3,Sheet6!$L$4))))))))</f>
        <v>0.14409654505182889</v>
      </c>
      <c r="AG3088" s="74">
        <f t="shared" si="725"/>
        <v>1</v>
      </c>
      <c r="AH3088" s="71">
        <v>0.81910000000000005</v>
      </c>
      <c r="AI3088" s="72">
        <f t="shared" si="726"/>
        <v>1</v>
      </c>
      <c r="AJ3088" s="73">
        <f t="shared" si="727"/>
        <v>1</v>
      </c>
      <c r="AK3088" s="73">
        <v>0.51307323962548435</v>
      </c>
      <c r="AL3088" s="95">
        <f t="shared" si="728"/>
        <v>1</v>
      </c>
      <c r="AM3088" s="107">
        <v>0</v>
      </c>
      <c r="AN3088" s="98">
        <f t="shared" si="729"/>
        <v>0</v>
      </c>
      <c r="AO3088" s="99" t="e">
        <f>SUMIF([1]Sheet1!$AB:$AB,E3088,[1]Sheet1!$AA:$AA)</f>
        <v>#VALUE!</v>
      </c>
      <c r="AP3088" s="100">
        <f t="shared" si="730"/>
        <v>1</v>
      </c>
      <c r="AQ3088" s="97">
        <f t="shared" si="731"/>
        <v>0</v>
      </c>
      <c r="AR3088" s="100">
        <f t="shared" si="732"/>
        <v>0.99999979105050274</v>
      </c>
      <c r="AS3088" s="101">
        <f t="shared" si="733"/>
        <v>2.0894949726013579E-7</v>
      </c>
      <c r="AT3088" s="100">
        <v>0.14409654505182889</v>
      </c>
      <c r="AU3088" s="108">
        <f t="shared" si="734"/>
        <v>1</v>
      </c>
    </row>
    <row r="3089" spans="1:47" hidden="1">
      <c r="A3089" s="21">
        <v>44927</v>
      </c>
      <c r="B3089" s="23" t="s">
        <v>13</v>
      </c>
      <c r="C3089" s="23" t="s">
        <v>2644</v>
      </c>
      <c r="D3089" s="23" t="s">
        <v>3031</v>
      </c>
      <c r="E3089" s="23">
        <v>1002050091</v>
      </c>
      <c r="F3089" s="23" t="s">
        <v>15</v>
      </c>
      <c r="G3089" s="23">
        <v>1091864</v>
      </c>
      <c r="H3089" s="36" t="s">
        <v>784</v>
      </c>
      <c r="I3089" s="4" t="s">
        <v>3543</v>
      </c>
      <c r="J3089" s="4" t="s">
        <v>3543</v>
      </c>
      <c r="K3089" s="24">
        <v>5693</v>
      </c>
      <c r="L3089" s="24">
        <v>5693</v>
      </c>
      <c r="M3089" s="29">
        <v>1</v>
      </c>
      <c r="N3089" s="29">
        <v>1</v>
      </c>
      <c r="O3089" s="29">
        <v>0</v>
      </c>
      <c r="P3089" s="29">
        <v>5693</v>
      </c>
      <c r="Q3089" s="29">
        <v>0</v>
      </c>
      <c r="R3089" s="28">
        <v>413651.08</v>
      </c>
      <c r="S3089" s="28">
        <v>0</v>
      </c>
      <c r="T3089" s="28">
        <v>413651.08</v>
      </c>
      <c r="U3089" s="28">
        <v>0</v>
      </c>
      <c r="V3089" s="29">
        <v>1</v>
      </c>
      <c r="W3089" s="29">
        <v>0</v>
      </c>
      <c r="X3089" s="32">
        <f t="shared" si="720"/>
        <v>1</v>
      </c>
      <c r="Y3089" s="33">
        <f t="shared" si="721"/>
        <v>5693</v>
      </c>
      <c r="Z3089" s="33">
        <f t="shared" si="722"/>
        <v>413651.08</v>
      </c>
      <c r="AA3089" s="33">
        <f t="shared" si="723"/>
        <v>413651.08</v>
      </c>
      <c r="AB3089" s="5">
        <v>1</v>
      </c>
      <c r="AC3089" s="6">
        <v>418258.42</v>
      </c>
      <c r="AD3089" s="32">
        <v>0</v>
      </c>
      <c r="AE3089" s="67">
        <f t="shared" si="724"/>
        <v>1</v>
      </c>
      <c r="AF3089" s="70">
        <f>IF(C3089=Sheet6!$E$3,Sheet6!$E$4,IF('January 2023'!C3089=Sheet6!$F$3,Sheet6!$F$4,IF('January 2023'!C3089=Sheet6!$G$3,Sheet6!$G$4,IF('January 2023'!C3089=Sheet6!$H$3,Sheet6!$H$4,IF('January 2023'!C3089=Sheet6!$I$3,Sheet6!$I$4,IF('January 2023'!C3089=Sheet6!$J$3,Sheet6!$J$4,IF('January 2023'!C3089=Sheet6!$K$3,Sheet6!$K$4,IF('January 2023'!C3089=Sheet6!$L$3,Sheet6!$L$4))))))))</f>
        <v>0.14409654505182889</v>
      </c>
      <c r="AG3089" s="74">
        <f t="shared" si="725"/>
        <v>1</v>
      </c>
      <c r="AH3089" s="71">
        <v>0.81910000000000005</v>
      </c>
      <c r="AI3089" s="72">
        <f t="shared" si="726"/>
        <v>1</v>
      </c>
      <c r="AJ3089" s="73">
        <f t="shared" si="727"/>
        <v>1</v>
      </c>
      <c r="AK3089" s="73">
        <v>0.51307323962548435</v>
      </c>
      <c r="AL3089" s="95">
        <f t="shared" si="728"/>
        <v>1</v>
      </c>
      <c r="AM3089" s="107">
        <v>0</v>
      </c>
      <c r="AN3089" s="98">
        <f t="shared" si="729"/>
        <v>0</v>
      </c>
      <c r="AO3089" s="99" t="e">
        <f>SUMIF([1]Sheet1!$AB:$AB,E3089,[1]Sheet1!$AA:$AA)</f>
        <v>#VALUE!</v>
      </c>
      <c r="AP3089" s="100">
        <f t="shared" si="730"/>
        <v>1</v>
      </c>
      <c r="AQ3089" s="97">
        <f t="shared" si="731"/>
        <v>0</v>
      </c>
      <c r="AR3089" s="100">
        <f t="shared" si="732"/>
        <v>1</v>
      </c>
      <c r="AS3089" s="101">
        <f t="shared" si="733"/>
        <v>0</v>
      </c>
      <c r="AT3089" s="100">
        <v>0.14409654505182889</v>
      </c>
      <c r="AU3089" s="108">
        <f t="shared" si="734"/>
        <v>1</v>
      </c>
    </row>
    <row r="3090" spans="1:47" hidden="1">
      <c r="A3090" s="21">
        <v>44927</v>
      </c>
      <c r="B3090" s="22" t="s">
        <v>13</v>
      </c>
      <c r="C3090" s="22" t="s">
        <v>2644</v>
      </c>
      <c r="D3090" s="22" t="s">
        <v>3217</v>
      </c>
      <c r="E3090" s="22">
        <v>1002907168</v>
      </c>
      <c r="F3090" s="23" t="s">
        <v>15</v>
      </c>
      <c r="G3090" s="22">
        <v>1070937</v>
      </c>
      <c r="H3090" s="36" t="s">
        <v>784</v>
      </c>
      <c r="I3090" s="4" t="s">
        <v>3512</v>
      </c>
      <c r="J3090" s="4" t="s">
        <v>3512</v>
      </c>
      <c r="K3090" s="24">
        <v>5689</v>
      </c>
      <c r="L3090" s="25">
        <v>5689</v>
      </c>
      <c r="M3090" s="26">
        <v>1</v>
      </c>
      <c r="N3090" s="26">
        <v>1</v>
      </c>
      <c r="O3090" s="26">
        <v>0</v>
      </c>
      <c r="P3090" s="26">
        <v>5689</v>
      </c>
      <c r="Q3090" s="26">
        <v>0</v>
      </c>
      <c r="R3090" s="27">
        <v>413360.45</v>
      </c>
      <c r="S3090" s="27">
        <v>0</v>
      </c>
      <c r="T3090" s="28">
        <v>413000</v>
      </c>
      <c r="U3090" s="27">
        <v>0</v>
      </c>
      <c r="V3090" s="29">
        <v>1</v>
      </c>
      <c r="W3090" s="26">
        <v>0</v>
      </c>
      <c r="X3090" s="30">
        <f t="shared" si="720"/>
        <v>1</v>
      </c>
      <c r="Y3090" s="31">
        <f t="shared" si="721"/>
        <v>5689</v>
      </c>
      <c r="Z3090" s="31">
        <f t="shared" si="722"/>
        <v>413360.45</v>
      </c>
      <c r="AA3090" s="31">
        <f t="shared" si="723"/>
        <v>413000</v>
      </c>
      <c r="AB3090" s="5">
        <v>1</v>
      </c>
      <c r="AC3090" s="6">
        <v>376696.22</v>
      </c>
      <c r="AD3090" s="30">
        <v>0</v>
      </c>
      <c r="AE3090" s="67">
        <f t="shared" si="724"/>
        <v>1</v>
      </c>
      <c r="AF3090" s="70">
        <f>IF(C3090=Sheet6!$E$3,Sheet6!$E$4,IF('January 2023'!C3090=Sheet6!$F$3,Sheet6!$F$4,IF('January 2023'!C3090=Sheet6!$G$3,Sheet6!$G$4,IF('January 2023'!C3090=Sheet6!$H$3,Sheet6!$H$4,IF('January 2023'!C3090=Sheet6!$I$3,Sheet6!$I$4,IF('January 2023'!C3090=Sheet6!$J$3,Sheet6!$J$4,IF('January 2023'!C3090=Sheet6!$K$3,Sheet6!$K$4,IF('January 2023'!C3090=Sheet6!$L$3,Sheet6!$L$4))))))))</f>
        <v>0.14409654505182889</v>
      </c>
      <c r="AG3090" s="74">
        <f t="shared" si="725"/>
        <v>1</v>
      </c>
      <c r="AH3090" s="71">
        <v>0.81910000000000005</v>
      </c>
      <c r="AI3090" s="72">
        <f t="shared" si="726"/>
        <v>1</v>
      </c>
      <c r="AJ3090" s="73">
        <f t="shared" si="727"/>
        <v>1</v>
      </c>
      <c r="AK3090" s="73">
        <v>0.51307323962548435</v>
      </c>
      <c r="AL3090" s="95">
        <f t="shared" si="728"/>
        <v>1</v>
      </c>
      <c r="AM3090" s="107">
        <v>0</v>
      </c>
      <c r="AN3090" s="98">
        <f t="shared" si="729"/>
        <v>0</v>
      </c>
      <c r="AO3090" s="99" t="e">
        <f>SUMIF([1]Sheet1!$AB:$AB,E3090,[1]Sheet1!$AA:$AA)</f>
        <v>#VALUE!</v>
      </c>
      <c r="AP3090" s="100">
        <f t="shared" si="730"/>
        <v>1</v>
      </c>
      <c r="AQ3090" s="97">
        <f t="shared" si="731"/>
        <v>0</v>
      </c>
      <c r="AR3090" s="100">
        <f t="shared" si="732"/>
        <v>0.99912800075575681</v>
      </c>
      <c r="AS3090" s="101">
        <f t="shared" si="733"/>
        <v>8.7199924424319342E-4</v>
      </c>
      <c r="AT3090" s="100">
        <v>0.14409654505182889</v>
      </c>
      <c r="AU3090" s="108">
        <f t="shared" si="734"/>
        <v>1</v>
      </c>
    </row>
    <row r="3091" spans="1:47" hidden="1">
      <c r="A3091" s="21">
        <v>44927</v>
      </c>
      <c r="B3091" s="23" t="s">
        <v>13</v>
      </c>
      <c r="C3091" s="23" t="s">
        <v>2644</v>
      </c>
      <c r="D3091" s="23" t="s">
        <v>3212</v>
      </c>
      <c r="E3091" s="23">
        <v>1002050204</v>
      </c>
      <c r="F3091" s="23" t="s">
        <v>15</v>
      </c>
      <c r="G3091" s="23">
        <v>1070937</v>
      </c>
      <c r="H3091" s="36" t="s">
        <v>784</v>
      </c>
      <c r="I3091" s="4" t="s">
        <v>3512</v>
      </c>
      <c r="J3091" s="4" t="s">
        <v>3512</v>
      </c>
      <c r="K3091" s="24">
        <v>5620</v>
      </c>
      <c r="L3091" s="24">
        <v>5620</v>
      </c>
      <c r="M3091" s="29">
        <v>1</v>
      </c>
      <c r="N3091" s="29">
        <v>1</v>
      </c>
      <c r="O3091" s="29">
        <v>0</v>
      </c>
      <c r="P3091" s="29">
        <v>5620</v>
      </c>
      <c r="Q3091" s="29">
        <v>0</v>
      </c>
      <c r="R3091" s="28">
        <v>408346.93</v>
      </c>
      <c r="S3091" s="28">
        <v>0</v>
      </c>
      <c r="T3091" s="28">
        <v>0</v>
      </c>
      <c r="U3091" s="28">
        <v>0</v>
      </c>
      <c r="V3091" s="29">
        <v>0</v>
      </c>
      <c r="W3091" s="29">
        <v>0</v>
      </c>
      <c r="X3091" s="32">
        <f t="shared" si="720"/>
        <v>1</v>
      </c>
      <c r="Y3091" s="33">
        <f t="shared" si="721"/>
        <v>5620</v>
      </c>
      <c r="Z3091" s="33">
        <f t="shared" si="722"/>
        <v>408346.93</v>
      </c>
      <c r="AA3091" s="33">
        <f t="shared" si="723"/>
        <v>0</v>
      </c>
      <c r="AB3091" s="5">
        <v>0</v>
      </c>
      <c r="AC3091" s="6">
        <v>4665518.99</v>
      </c>
      <c r="AD3091" s="32">
        <v>0</v>
      </c>
      <c r="AE3091" s="67">
        <f t="shared" si="724"/>
        <v>0</v>
      </c>
      <c r="AF3091" s="70">
        <f>IF(C3091=Sheet6!$E$3,Sheet6!$E$4,IF('January 2023'!C3091=Sheet6!$F$3,Sheet6!$F$4,IF('January 2023'!C3091=Sheet6!$G$3,Sheet6!$G$4,IF('January 2023'!C3091=Sheet6!$H$3,Sheet6!$H$4,IF('January 2023'!C3091=Sheet6!$I$3,Sheet6!$I$4,IF('January 2023'!C3091=Sheet6!$J$3,Sheet6!$J$4,IF('January 2023'!C3091=Sheet6!$K$3,Sheet6!$K$4,IF('January 2023'!C3091=Sheet6!$L$3,Sheet6!$L$4))))))))</f>
        <v>0.14409654505182889</v>
      </c>
      <c r="AG3091" s="74">
        <f t="shared" si="725"/>
        <v>1</v>
      </c>
      <c r="AH3091" s="71">
        <v>0.81910000000000005</v>
      </c>
      <c r="AI3091" s="72">
        <f t="shared" si="726"/>
        <v>1</v>
      </c>
      <c r="AJ3091" s="73">
        <f t="shared" si="727"/>
        <v>0</v>
      </c>
      <c r="AK3091" s="73">
        <v>0.51307323962548435</v>
      </c>
      <c r="AL3091" s="95">
        <f t="shared" si="728"/>
        <v>0</v>
      </c>
      <c r="AM3091" s="107">
        <v>0</v>
      </c>
      <c r="AN3091" s="98">
        <f t="shared" si="729"/>
        <v>0</v>
      </c>
      <c r="AO3091" s="99" t="e">
        <f>SUMIF([1]Sheet1!$AB:$AB,E3091,[1]Sheet1!$AA:$AA)</f>
        <v>#VALUE!</v>
      </c>
      <c r="AP3091" s="100">
        <f t="shared" si="730"/>
        <v>1</v>
      </c>
      <c r="AQ3091" s="97">
        <f t="shared" si="731"/>
        <v>0</v>
      </c>
      <c r="AR3091" s="100">
        <f t="shared" si="732"/>
        <v>0</v>
      </c>
      <c r="AS3091" s="101">
        <f t="shared" si="733"/>
        <v>1</v>
      </c>
      <c r="AT3091" s="100">
        <v>0.14409654505182889</v>
      </c>
      <c r="AU3091" s="108">
        <f t="shared" si="734"/>
        <v>0</v>
      </c>
    </row>
    <row r="3092" spans="1:47" hidden="1">
      <c r="A3092" s="21">
        <v>44927</v>
      </c>
      <c r="B3092" s="23" t="s">
        <v>13</v>
      </c>
      <c r="C3092" s="23" t="s">
        <v>2644</v>
      </c>
      <c r="D3092" s="23" t="s">
        <v>3179</v>
      </c>
      <c r="E3092" s="23">
        <v>1002050239</v>
      </c>
      <c r="F3092" s="23" t="s">
        <v>15</v>
      </c>
      <c r="G3092" s="23">
        <v>1070937</v>
      </c>
      <c r="H3092" s="36" t="s">
        <v>784</v>
      </c>
      <c r="I3092" s="4" t="s">
        <v>3512</v>
      </c>
      <c r="J3092" s="4" t="s">
        <v>3512</v>
      </c>
      <c r="K3092" s="24">
        <v>5538</v>
      </c>
      <c r="L3092" s="24">
        <v>5538</v>
      </c>
      <c r="M3092" s="29">
        <v>1</v>
      </c>
      <c r="N3092" s="29">
        <v>1</v>
      </c>
      <c r="O3092" s="29">
        <v>0</v>
      </c>
      <c r="P3092" s="29">
        <v>5538</v>
      </c>
      <c r="Q3092" s="29">
        <v>0</v>
      </c>
      <c r="R3092" s="28">
        <v>402388.85</v>
      </c>
      <c r="S3092" s="28">
        <v>0</v>
      </c>
      <c r="T3092" s="28">
        <v>394967.58</v>
      </c>
      <c r="U3092" s="28">
        <v>0</v>
      </c>
      <c r="V3092" s="29">
        <v>1</v>
      </c>
      <c r="W3092" s="29">
        <v>0</v>
      </c>
      <c r="X3092" s="32">
        <f t="shared" si="720"/>
        <v>1</v>
      </c>
      <c r="Y3092" s="33">
        <f t="shared" si="721"/>
        <v>5538</v>
      </c>
      <c r="Z3092" s="33">
        <f t="shared" si="722"/>
        <v>402388.85</v>
      </c>
      <c r="AA3092" s="33">
        <f t="shared" si="723"/>
        <v>394967.58</v>
      </c>
      <c r="AB3092" s="5">
        <v>1</v>
      </c>
      <c r="AC3092" s="6">
        <v>433835.67</v>
      </c>
      <c r="AD3092" s="32">
        <v>0</v>
      </c>
      <c r="AE3092" s="67">
        <f t="shared" si="724"/>
        <v>1</v>
      </c>
      <c r="AF3092" s="70">
        <f>IF(C3092=Sheet6!$E$3,Sheet6!$E$4,IF('January 2023'!C3092=Sheet6!$F$3,Sheet6!$F$4,IF('January 2023'!C3092=Sheet6!$G$3,Sheet6!$G$4,IF('January 2023'!C3092=Sheet6!$H$3,Sheet6!$H$4,IF('January 2023'!C3092=Sheet6!$I$3,Sheet6!$I$4,IF('January 2023'!C3092=Sheet6!$J$3,Sheet6!$J$4,IF('January 2023'!C3092=Sheet6!$K$3,Sheet6!$K$4,IF('January 2023'!C3092=Sheet6!$L$3,Sheet6!$L$4))))))))</f>
        <v>0.14409654505182889</v>
      </c>
      <c r="AG3092" s="74">
        <f t="shared" si="725"/>
        <v>1</v>
      </c>
      <c r="AH3092" s="71">
        <v>0.81910000000000005</v>
      </c>
      <c r="AI3092" s="72">
        <f t="shared" si="726"/>
        <v>1</v>
      </c>
      <c r="AJ3092" s="73">
        <f t="shared" si="727"/>
        <v>1</v>
      </c>
      <c r="AK3092" s="73">
        <v>0.51307323962548435</v>
      </c>
      <c r="AL3092" s="95">
        <f t="shared" si="728"/>
        <v>1</v>
      </c>
      <c r="AM3092" s="107">
        <v>0</v>
      </c>
      <c r="AN3092" s="98">
        <f t="shared" si="729"/>
        <v>0</v>
      </c>
      <c r="AO3092" s="99" t="e">
        <f>SUMIF([1]Sheet1!$AB:$AB,E3092,[1]Sheet1!$AA:$AA)</f>
        <v>#VALUE!</v>
      </c>
      <c r="AP3092" s="100">
        <f t="shared" si="730"/>
        <v>1</v>
      </c>
      <c r="AQ3092" s="97">
        <f t="shared" si="731"/>
        <v>0</v>
      </c>
      <c r="AR3092" s="100">
        <f t="shared" si="732"/>
        <v>0.98155696908599743</v>
      </c>
      <c r="AS3092" s="101">
        <f t="shared" si="733"/>
        <v>1.8443030914002567E-2</v>
      </c>
      <c r="AT3092" s="100">
        <v>0.14409654505182889</v>
      </c>
      <c r="AU3092" s="108">
        <f t="shared" si="734"/>
        <v>1</v>
      </c>
    </row>
    <row r="3093" spans="1:47" hidden="1">
      <c r="A3093" s="21">
        <v>44927</v>
      </c>
      <c r="B3093" s="23" t="s">
        <v>13</v>
      </c>
      <c r="C3093" s="23" t="s">
        <v>2644</v>
      </c>
      <c r="D3093" s="23" t="s">
        <v>3121</v>
      </c>
      <c r="E3093" s="23">
        <v>1002113954</v>
      </c>
      <c r="F3093" s="23" t="s">
        <v>15</v>
      </c>
      <c r="G3093" s="23">
        <v>1079580</v>
      </c>
      <c r="H3093" s="36" t="s">
        <v>784</v>
      </c>
      <c r="I3093" s="4" t="s">
        <v>3512</v>
      </c>
      <c r="J3093" s="4" t="s">
        <v>3512</v>
      </c>
      <c r="K3093" s="24">
        <v>5437</v>
      </c>
      <c r="L3093" s="24">
        <v>5437</v>
      </c>
      <c r="M3093" s="29">
        <v>1</v>
      </c>
      <c r="N3093" s="29">
        <v>1</v>
      </c>
      <c r="O3093" s="29">
        <v>0</v>
      </c>
      <c r="P3093" s="29">
        <v>5437</v>
      </c>
      <c r="Q3093" s="29">
        <v>0</v>
      </c>
      <c r="R3093" s="28">
        <v>395050.23000000004</v>
      </c>
      <c r="S3093" s="28">
        <v>0</v>
      </c>
      <c r="T3093" s="28">
        <v>395050.23</v>
      </c>
      <c r="U3093" s="28">
        <v>0</v>
      </c>
      <c r="V3093" s="29">
        <v>1</v>
      </c>
      <c r="W3093" s="29">
        <v>0</v>
      </c>
      <c r="X3093" s="32">
        <f t="shared" si="720"/>
        <v>1</v>
      </c>
      <c r="Y3093" s="33">
        <f t="shared" si="721"/>
        <v>5437</v>
      </c>
      <c r="Z3093" s="33">
        <f t="shared" si="722"/>
        <v>395050.23000000004</v>
      </c>
      <c r="AA3093" s="33">
        <f t="shared" si="723"/>
        <v>395050.23</v>
      </c>
      <c r="AB3093" s="5">
        <v>1</v>
      </c>
      <c r="AC3093" s="6">
        <v>494687.48</v>
      </c>
      <c r="AD3093" s="32">
        <v>0</v>
      </c>
      <c r="AE3093" s="67">
        <f t="shared" si="724"/>
        <v>1</v>
      </c>
      <c r="AF3093" s="70">
        <f>IF(C3093=Sheet6!$E$3,Sheet6!$E$4,IF('January 2023'!C3093=Sheet6!$F$3,Sheet6!$F$4,IF('January 2023'!C3093=Sheet6!$G$3,Sheet6!$G$4,IF('January 2023'!C3093=Sheet6!$H$3,Sheet6!$H$4,IF('January 2023'!C3093=Sheet6!$I$3,Sheet6!$I$4,IF('January 2023'!C3093=Sheet6!$J$3,Sheet6!$J$4,IF('January 2023'!C3093=Sheet6!$K$3,Sheet6!$K$4,IF('January 2023'!C3093=Sheet6!$L$3,Sheet6!$L$4))))))))</f>
        <v>0.14409654505182889</v>
      </c>
      <c r="AG3093" s="74">
        <f t="shared" si="725"/>
        <v>1</v>
      </c>
      <c r="AH3093" s="71">
        <v>0.81910000000000005</v>
      </c>
      <c r="AI3093" s="72">
        <f t="shared" si="726"/>
        <v>1</v>
      </c>
      <c r="AJ3093" s="73">
        <f t="shared" si="727"/>
        <v>1</v>
      </c>
      <c r="AK3093" s="73">
        <v>0.51307323962548435</v>
      </c>
      <c r="AL3093" s="95">
        <f t="shared" si="728"/>
        <v>1</v>
      </c>
      <c r="AM3093" s="107">
        <v>0</v>
      </c>
      <c r="AN3093" s="98">
        <f t="shared" si="729"/>
        <v>0</v>
      </c>
      <c r="AO3093" s="99" t="e">
        <f>SUMIF([1]Sheet1!$AB:$AB,E3093,[1]Sheet1!$AA:$AA)</f>
        <v>#VALUE!</v>
      </c>
      <c r="AP3093" s="100">
        <f t="shared" si="730"/>
        <v>1</v>
      </c>
      <c r="AQ3093" s="97">
        <f t="shared" si="731"/>
        <v>0</v>
      </c>
      <c r="AR3093" s="100">
        <f t="shared" si="732"/>
        <v>0.99999999999999989</v>
      </c>
      <c r="AS3093" s="101">
        <f t="shared" si="733"/>
        <v>0</v>
      </c>
      <c r="AT3093" s="100">
        <v>0.14409654505182889</v>
      </c>
      <c r="AU3093" s="108">
        <f t="shared" si="734"/>
        <v>1</v>
      </c>
    </row>
    <row r="3094" spans="1:47" hidden="1">
      <c r="A3094" s="21">
        <v>44927</v>
      </c>
      <c r="B3094" s="23" t="s">
        <v>13</v>
      </c>
      <c r="C3094" s="23" t="s">
        <v>2644</v>
      </c>
      <c r="D3094" s="23" t="s">
        <v>3172</v>
      </c>
      <c r="E3094" s="23">
        <v>1003632924</v>
      </c>
      <c r="F3094" s="23" t="s">
        <v>15</v>
      </c>
      <c r="G3094" s="23">
        <v>1070937</v>
      </c>
      <c r="H3094" s="36" t="s">
        <v>784</v>
      </c>
      <c r="I3094" s="4" t="s">
        <v>3512</v>
      </c>
      <c r="J3094" s="4" t="s">
        <v>3512</v>
      </c>
      <c r="K3094" s="24">
        <v>5164</v>
      </c>
      <c r="L3094" s="24">
        <v>5164</v>
      </c>
      <c r="M3094" s="29">
        <v>1</v>
      </c>
      <c r="N3094" s="29">
        <v>1</v>
      </c>
      <c r="O3094" s="29">
        <v>0</v>
      </c>
      <c r="P3094" s="29">
        <v>5164</v>
      </c>
      <c r="Q3094" s="29">
        <v>0</v>
      </c>
      <c r="R3094" s="28">
        <v>375214.16</v>
      </c>
      <c r="S3094" s="28">
        <v>0</v>
      </c>
      <c r="T3094" s="28">
        <v>0</v>
      </c>
      <c r="U3094" s="28">
        <v>0</v>
      </c>
      <c r="V3094" s="29">
        <v>0</v>
      </c>
      <c r="W3094" s="29">
        <v>0</v>
      </c>
      <c r="X3094" s="32">
        <f t="shared" si="720"/>
        <v>1</v>
      </c>
      <c r="Y3094" s="33">
        <f t="shared" si="721"/>
        <v>5164</v>
      </c>
      <c r="Z3094" s="33">
        <f t="shared" si="722"/>
        <v>375214.16</v>
      </c>
      <c r="AA3094" s="33">
        <f t="shared" si="723"/>
        <v>0</v>
      </c>
      <c r="AB3094" s="5">
        <v>0</v>
      </c>
      <c r="AC3094" s="6">
        <v>809600.64</v>
      </c>
      <c r="AD3094" s="32">
        <v>0</v>
      </c>
      <c r="AE3094" s="67">
        <f t="shared" si="724"/>
        <v>0</v>
      </c>
      <c r="AF3094" s="70">
        <f>IF(C3094=Sheet6!$E$3,Sheet6!$E$4,IF('January 2023'!C3094=Sheet6!$F$3,Sheet6!$F$4,IF('January 2023'!C3094=Sheet6!$G$3,Sheet6!$G$4,IF('January 2023'!C3094=Sheet6!$H$3,Sheet6!$H$4,IF('January 2023'!C3094=Sheet6!$I$3,Sheet6!$I$4,IF('January 2023'!C3094=Sheet6!$J$3,Sheet6!$J$4,IF('January 2023'!C3094=Sheet6!$K$3,Sheet6!$K$4,IF('January 2023'!C3094=Sheet6!$L$3,Sheet6!$L$4))))))))</f>
        <v>0.14409654505182889</v>
      </c>
      <c r="AG3094" s="74">
        <f t="shared" si="725"/>
        <v>1</v>
      </c>
      <c r="AH3094" s="71">
        <v>0.81910000000000005</v>
      </c>
      <c r="AI3094" s="72">
        <f t="shared" si="726"/>
        <v>1</v>
      </c>
      <c r="AJ3094" s="73">
        <f t="shared" si="727"/>
        <v>0</v>
      </c>
      <c r="AK3094" s="73">
        <v>0.51307323962548435</v>
      </c>
      <c r="AL3094" s="95">
        <f t="shared" si="728"/>
        <v>0</v>
      </c>
      <c r="AM3094" s="107">
        <v>0</v>
      </c>
      <c r="AN3094" s="98">
        <f t="shared" si="729"/>
        <v>0</v>
      </c>
      <c r="AO3094" s="99" t="e">
        <f>SUMIF([1]Sheet1!$AB:$AB,E3094,[1]Sheet1!$AA:$AA)</f>
        <v>#VALUE!</v>
      </c>
      <c r="AP3094" s="100">
        <f t="shared" si="730"/>
        <v>1</v>
      </c>
      <c r="AQ3094" s="97">
        <f t="shared" si="731"/>
        <v>0</v>
      </c>
      <c r="AR3094" s="100">
        <f t="shared" si="732"/>
        <v>0</v>
      </c>
      <c r="AS3094" s="101">
        <f t="shared" si="733"/>
        <v>1</v>
      </c>
      <c r="AT3094" s="100">
        <v>0.14409654505182889</v>
      </c>
      <c r="AU3094" s="108">
        <f t="shared" si="734"/>
        <v>0</v>
      </c>
    </row>
    <row r="3095" spans="1:47" hidden="1">
      <c r="A3095" s="21">
        <v>44927</v>
      </c>
      <c r="B3095" s="23" t="s">
        <v>13</v>
      </c>
      <c r="C3095" s="23" t="s">
        <v>2644</v>
      </c>
      <c r="D3095" s="23" t="s">
        <v>3144</v>
      </c>
      <c r="E3095" s="23">
        <v>1002050211</v>
      </c>
      <c r="F3095" s="23" t="s">
        <v>15</v>
      </c>
      <c r="G3095" s="23">
        <v>1091868</v>
      </c>
      <c r="H3095" s="36" t="s">
        <v>784</v>
      </c>
      <c r="I3095" s="4" t="s">
        <v>3512</v>
      </c>
      <c r="J3095" s="4" t="s">
        <v>3512</v>
      </c>
      <c r="K3095" s="24">
        <v>5163</v>
      </c>
      <c r="L3095" s="24">
        <v>5163</v>
      </c>
      <c r="M3095" s="29">
        <v>1</v>
      </c>
      <c r="N3095" s="29">
        <v>1</v>
      </c>
      <c r="O3095" s="29">
        <v>0</v>
      </c>
      <c r="P3095" s="29">
        <v>5163</v>
      </c>
      <c r="Q3095" s="29">
        <v>0</v>
      </c>
      <c r="R3095" s="28">
        <v>375141.5</v>
      </c>
      <c r="S3095" s="28">
        <v>0</v>
      </c>
      <c r="T3095" s="28">
        <v>378157</v>
      </c>
      <c r="U3095" s="28">
        <v>0</v>
      </c>
      <c r="V3095" s="29">
        <v>1</v>
      </c>
      <c r="W3095" s="29">
        <v>0</v>
      </c>
      <c r="X3095" s="32">
        <f t="shared" si="720"/>
        <v>1</v>
      </c>
      <c r="Y3095" s="33">
        <f t="shared" si="721"/>
        <v>5163</v>
      </c>
      <c r="Z3095" s="33">
        <f t="shared" si="722"/>
        <v>375141.5</v>
      </c>
      <c r="AA3095" s="33">
        <f t="shared" si="723"/>
        <v>378157</v>
      </c>
      <c r="AB3095" s="5">
        <v>1</v>
      </c>
      <c r="AC3095" s="6">
        <v>469702.26</v>
      </c>
      <c r="AD3095" s="32">
        <v>0</v>
      </c>
      <c r="AE3095" s="67">
        <f t="shared" si="724"/>
        <v>1</v>
      </c>
      <c r="AF3095" s="70">
        <f>IF(C3095=Sheet6!$E$3,Sheet6!$E$4,IF('January 2023'!C3095=Sheet6!$F$3,Sheet6!$F$4,IF('January 2023'!C3095=Sheet6!$G$3,Sheet6!$G$4,IF('January 2023'!C3095=Sheet6!$H$3,Sheet6!$H$4,IF('January 2023'!C3095=Sheet6!$I$3,Sheet6!$I$4,IF('January 2023'!C3095=Sheet6!$J$3,Sheet6!$J$4,IF('January 2023'!C3095=Sheet6!$K$3,Sheet6!$K$4,IF('January 2023'!C3095=Sheet6!$L$3,Sheet6!$L$4))))))))</f>
        <v>0.14409654505182889</v>
      </c>
      <c r="AG3095" s="74">
        <f t="shared" si="725"/>
        <v>1</v>
      </c>
      <c r="AH3095" s="71">
        <v>0.81910000000000005</v>
      </c>
      <c r="AI3095" s="72">
        <f t="shared" si="726"/>
        <v>1</v>
      </c>
      <c r="AJ3095" s="73">
        <f t="shared" si="727"/>
        <v>1</v>
      </c>
      <c r="AK3095" s="73">
        <v>0.51307323962548435</v>
      </c>
      <c r="AL3095" s="95">
        <f t="shared" si="728"/>
        <v>1</v>
      </c>
      <c r="AM3095" s="107">
        <v>0</v>
      </c>
      <c r="AN3095" s="98">
        <f t="shared" si="729"/>
        <v>0</v>
      </c>
      <c r="AO3095" s="99" t="e">
        <f>SUMIF([1]Sheet1!$AB:$AB,E3095,[1]Sheet1!$AA:$AA)</f>
        <v>#VALUE!</v>
      </c>
      <c r="AP3095" s="100">
        <f t="shared" si="730"/>
        <v>1</v>
      </c>
      <c r="AQ3095" s="97">
        <f t="shared" si="731"/>
        <v>0</v>
      </c>
      <c r="AR3095" s="100">
        <f t="shared" si="732"/>
        <v>1.0080383002147191</v>
      </c>
      <c r="AS3095" s="101">
        <f t="shared" si="733"/>
        <v>-8.0383002147190741E-3</v>
      </c>
      <c r="AT3095" s="100">
        <v>0.14409654505182889</v>
      </c>
      <c r="AU3095" s="108">
        <f t="shared" si="734"/>
        <v>1</v>
      </c>
    </row>
    <row r="3096" spans="1:47" hidden="1">
      <c r="A3096" s="21">
        <v>44927</v>
      </c>
      <c r="B3096" s="23" t="s">
        <v>13</v>
      </c>
      <c r="C3096" s="23" t="s">
        <v>2644</v>
      </c>
      <c r="D3096" s="23" t="s">
        <v>3174</v>
      </c>
      <c r="E3096" s="23">
        <v>1002050136</v>
      </c>
      <c r="F3096" s="23" t="s">
        <v>15</v>
      </c>
      <c r="G3096" s="23">
        <v>1091868</v>
      </c>
      <c r="H3096" s="36" t="s">
        <v>784</v>
      </c>
      <c r="I3096" s="4" t="s">
        <v>3512</v>
      </c>
      <c r="J3096" s="4" t="s">
        <v>3512</v>
      </c>
      <c r="K3096" s="24">
        <v>4963</v>
      </c>
      <c r="L3096" s="24">
        <v>4963</v>
      </c>
      <c r="M3096" s="29">
        <v>1</v>
      </c>
      <c r="N3096" s="29">
        <v>1</v>
      </c>
      <c r="O3096" s="29">
        <v>0</v>
      </c>
      <c r="P3096" s="29">
        <v>4963</v>
      </c>
      <c r="Q3096" s="29">
        <v>0</v>
      </c>
      <c r="R3096" s="28">
        <v>360609.57999999996</v>
      </c>
      <c r="S3096" s="28">
        <v>0</v>
      </c>
      <c r="T3096" s="28">
        <v>360609.58</v>
      </c>
      <c r="U3096" s="28">
        <v>0</v>
      </c>
      <c r="V3096" s="29">
        <v>1</v>
      </c>
      <c r="W3096" s="29">
        <v>0</v>
      </c>
      <c r="X3096" s="32">
        <f t="shared" si="720"/>
        <v>1</v>
      </c>
      <c r="Y3096" s="33">
        <f t="shared" si="721"/>
        <v>4963</v>
      </c>
      <c r="Z3096" s="33">
        <f t="shared" si="722"/>
        <v>360609.57999999996</v>
      </c>
      <c r="AA3096" s="33">
        <f t="shared" si="723"/>
        <v>360609.58</v>
      </c>
      <c r="AB3096" s="5">
        <v>1</v>
      </c>
      <c r="AC3096" s="6">
        <v>411175.89</v>
      </c>
      <c r="AD3096" s="32">
        <v>0</v>
      </c>
      <c r="AE3096" s="67">
        <f t="shared" si="724"/>
        <v>1</v>
      </c>
      <c r="AF3096" s="70">
        <f>IF(C3096=Sheet6!$E$3,Sheet6!$E$4,IF('January 2023'!C3096=Sheet6!$F$3,Sheet6!$F$4,IF('January 2023'!C3096=Sheet6!$G$3,Sheet6!$G$4,IF('January 2023'!C3096=Sheet6!$H$3,Sheet6!$H$4,IF('January 2023'!C3096=Sheet6!$I$3,Sheet6!$I$4,IF('January 2023'!C3096=Sheet6!$J$3,Sheet6!$J$4,IF('January 2023'!C3096=Sheet6!$K$3,Sheet6!$K$4,IF('January 2023'!C3096=Sheet6!$L$3,Sheet6!$L$4))))))))</f>
        <v>0.14409654505182889</v>
      </c>
      <c r="AG3096" s="74">
        <f t="shared" si="725"/>
        <v>1</v>
      </c>
      <c r="AH3096" s="71">
        <v>0.81910000000000005</v>
      </c>
      <c r="AI3096" s="72">
        <f t="shared" si="726"/>
        <v>1</v>
      </c>
      <c r="AJ3096" s="73">
        <f t="shared" si="727"/>
        <v>1</v>
      </c>
      <c r="AK3096" s="73">
        <v>0.51307323962548435</v>
      </c>
      <c r="AL3096" s="95">
        <f t="shared" si="728"/>
        <v>1</v>
      </c>
      <c r="AM3096" s="107">
        <v>0</v>
      </c>
      <c r="AN3096" s="98">
        <f t="shared" si="729"/>
        <v>0</v>
      </c>
      <c r="AO3096" s="99" t="e">
        <f>SUMIF([1]Sheet1!$AB:$AB,E3096,[1]Sheet1!$AA:$AA)</f>
        <v>#VALUE!</v>
      </c>
      <c r="AP3096" s="100">
        <f t="shared" si="730"/>
        <v>1</v>
      </c>
      <c r="AQ3096" s="97">
        <f t="shared" si="731"/>
        <v>0</v>
      </c>
      <c r="AR3096" s="100">
        <f t="shared" si="732"/>
        <v>1.0000000000000002</v>
      </c>
      <c r="AS3096" s="101">
        <f t="shared" si="733"/>
        <v>0</v>
      </c>
      <c r="AT3096" s="100">
        <v>0.14409654505182889</v>
      </c>
      <c r="AU3096" s="108">
        <f t="shared" si="734"/>
        <v>1</v>
      </c>
    </row>
    <row r="3097" spans="1:47" hidden="1">
      <c r="A3097" s="21">
        <v>44927</v>
      </c>
      <c r="B3097" s="22" t="s">
        <v>13</v>
      </c>
      <c r="C3097" s="22" t="s">
        <v>2644</v>
      </c>
      <c r="D3097" s="22" t="s">
        <v>3200</v>
      </c>
      <c r="E3097" s="22">
        <v>1002050418</v>
      </c>
      <c r="F3097" s="23" t="s">
        <v>15</v>
      </c>
      <c r="G3097" s="22">
        <v>1070562</v>
      </c>
      <c r="H3097" s="36" t="s">
        <v>784</v>
      </c>
      <c r="I3097" s="4" t="s">
        <v>3512</v>
      </c>
      <c r="J3097" s="4" t="s">
        <v>3512</v>
      </c>
      <c r="K3097" s="24">
        <v>4938</v>
      </c>
      <c r="L3097" s="25">
        <v>4938</v>
      </c>
      <c r="M3097" s="26">
        <v>1</v>
      </c>
      <c r="N3097" s="26">
        <v>1</v>
      </c>
      <c r="O3097" s="26">
        <v>0</v>
      </c>
      <c r="P3097" s="26">
        <v>4938</v>
      </c>
      <c r="Q3097" s="26">
        <v>0</v>
      </c>
      <c r="R3097" s="27">
        <v>358793.08999999997</v>
      </c>
      <c r="S3097" s="27">
        <v>0</v>
      </c>
      <c r="T3097" s="28">
        <v>358793.09</v>
      </c>
      <c r="U3097" s="27">
        <v>0</v>
      </c>
      <c r="V3097" s="29">
        <v>1</v>
      </c>
      <c r="W3097" s="26">
        <v>0</v>
      </c>
      <c r="X3097" s="30">
        <f t="shared" si="720"/>
        <v>1</v>
      </c>
      <c r="Y3097" s="31">
        <f t="shared" si="721"/>
        <v>4938</v>
      </c>
      <c r="Z3097" s="31">
        <f t="shared" si="722"/>
        <v>358793.08999999997</v>
      </c>
      <c r="AA3097" s="31">
        <f t="shared" si="723"/>
        <v>358793.09</v>
      </c>
      <c r="AB3097" s="5">
        <v>1</v>
      </c>
      <c r="AC3097" s="6">
        <v>436781.96</v>
      </c>
      <c r="AD3097" s="30">
        <v>0</v>
      </c>
      <c r="AE3097" s="67">
        <f t="shared" si="724"/>
        <v>1</v>
      </c>
      <c r="AF3097" s="70">
        <f>IF(C3097=Sheet6!$E$3,Sheet6!$E$4,IF('January 2023'!C3097=Sheet6!$F$3,Sheet6!$F$4,IF('January 2023'!C3097=Sheet6!$G$3,Sheet6!$G$4,IF('January 2023'!C3097=Sheet6!$H$3,Sheet6!$H$4,IF('January 2023'!C3097=Sheet6!$I$3,Sheet6!$I$4,IF('January 2023'!C3097=Sheet6!$J$3,Sheet6!$J$4,IF('January 2023'!C3097=Sheet6!$K$3,Sheet6!$K$4,IF('January 2023'!C3097=Sheet6!$L$3,Sheet6!$L$4))))))))</f>
        <v>0.14409654505182889</v>
      </c>
      <c r="AG3097" s="74">
        <f t="shared" si="725"/>
        <v>1</v>
      </c>
      <c r="AH3097" s="71">
        <v>0.81910000000000005</v>
      </c>
      <c r="AI3097" s="72">
        <f t="shared" si="726"/>
        <v>1</v>
      </c>
      <c r="AJ3097" s="73">
        <f t="shared" si="727"/>
        <v>1</v>
      </c>
      <c r="AK3097" s="73">
        <v>0.51307323962548435</v>
      </c>
      <c r="AL3097" s="95">
        <f t="shared" si="728"/>
        <v>1</v>
      </c>
      <c r="AM3097" s="107">
        <v>0</v>
      </c>
      <c r="AN3097" s="98">
        <f t="shared" si="729"/>
        <v>0</v>
      </c>
      <c r="AO3097" s="99" t="e">
        <f>SUMIF([1]Sheet1!$AB:$AB,E3097,[1]Sheet1!$AA:$AA)</f>
        <v>#VALUE!</v>
      </c>
      <c r="AP3097" s="100">
        <f t="shared" si="730"/>
        <v>1</v>
      </c>
      <c r="AQ3097" s="97">
        <f t="shared" si="731"/>
        <v>0</v>
      </c>
      <c r="AR3097" s="100">
        <f t="shared" si="732"/>
        <v>1.0000000000000002</v>
      </c>
      <c r="AS3097" s="101">
        <f t="shared" si="733"/>
        <v>0</v>
      </c>
      <c r="AT3097" s="100">
        <v>0.14409654505182889</v>
      </c>
      <c r="AU3097" s="108">
        <f t="shared" si="734"/>
        <v>1</v>
      </c>
    </row>
    <row r="3098" spans="1:47" hidden="1">
      <c r="A3098" s="21">
        <v>44927</v>
      </c>
      <c r="B3098" s="23" t="s">
        <v>13</v>
      </c>
      <c r="C3098" s="23" t="s">
        <v>2644</v>
      </c>
      <c r="D3098" s="23" t="s">
        <v>3133</v>
      </c>
      <c r="E3098" s="23">
        <v>1002050904</v>
      </c>
      <c r="F3098" s="23" t="s">
        <v>15</v>
      </c>
      <c r="G3098" s="23">
        <v>1070937</v>
      </c>
      <c r="H3098" s="36" t="s">
        <v>784</v>
      </c>
      <c r="I3098" s="4" t="s">
        <v>3512</v>
      </c>
      <c r="J3098" s="4" t="s">
        <v>3512</v>
      </c>
      <c r="K3098" s="24">
        <v>4909</v>
      </c>
      <c r="L3098" s="24">
        <v>4909</v>
      </c>
      <c r="M3098" s="29">
        <v>1</v>
      </c>
      <c r="N3098" s="29">
        <v>1</v>
      </c>
      <c r="O3098" s="29">
        <v>0</v>
      </c>
      <c r="P3098" s="29">
        <v>4909</v>
      </c>
      <c r="Q3098" s="29">
        <v>0</v>
      </c>
      <c r="R3098" s="28">
        <v>356685.95999999996</v>
      </c>
      <c r="S3098" s="28">
        <v>0</v>
      </c>
      <c r="T3098" s="28">
        <v>356685.96</v>
      </c>
      <c r="U3098" s="28">
        <v>0</v>
      </c>
      <c r="V3098" s="29">
        <v>1</v>
      </c>
      <c r="W3098" s="29">
        <v>0</v>
      </c>
      <c r="X3098" s="32">
        <f t="shared" si="720"/>
        <v>1</v>
      </c>
      <c r="Y3098" s="33">
        <f t="shared" si="721"/>
        <v>4909</v>
      </c>
      <c r="Z3098" s="33">
        <f t="shared" si="722"/>
        <v>356685.95999999996</v>
      </c>
      <c r="AA3098" s="33">
        <f t="shared" si="723"/>
        <v>356685.96</v>
      </c>
      <c r="AB3098" s="5">
        <v>1</v>
      </c>
      <c r="AC3098" s="6">
        <v>221582.01</v>
      </c>
      <c r="AD3098" s="32">
        <v>0</v>
      </c>
      <c r="AE3098" s="67">
        <f t="shared" si="724"/>
        <v>1</v>
      </c>
      <c r="AF3098" s="70">
        <f>IF(C3098=Sheet6!$E$3,Sheet6!$E$4,IF('January 2023'!C3098=Sheet6!$F$3,Sheet6!$F$4,IF('January 2023'!C3098=Sheet6!$G$3,Sheet6!$G$4,IF('January 2023'!C3098=Sheet6!$H$3,Sheet6!$H$4,IF('January 2023'!C3098=Sheet6!$I$3,Sheet6!$I$4,IF('January 2023'!C3098=Sheet6!$J$3,Sheet6!$J$4,IF('January 2023'!C3098=Sheet6!$K$3,Sheet6!$K$4,IF('January 2023'!C3098=Sheet6!$L$3,Sheet6!$L$4))))))))</f>
        <v>0.14409654505182889</v>
      </c>
      <c r="AG3098" s="74">
        <f t="shared" si="725"/>
        <v>1</v>
      </c>
      <c r="AH3098" s="71">
        <v>0.81910000000000005</v>
      </c>
      <c r="AI3098" s="72">
        <f t="shared" si="726"/>
        <v>1</v>
      </c>
      <c r="AJ3098" s="73">
        <f t="shared" si="727"/>
        <v>1</v>
      </c>
      <c r="AK3098" s="73">
        <v>0.51307323962548435</v>
      </c>
      <c r="AL3098" s="95">
        <f t="shared" si="728"/>
        <v>1</v>
      </c>
      <c r="AM3098" s="107">
        <v>0</v>
      </c>
      <c r="AN3098" s="98">
        <f t="shared" si="729"/>
        <v>0</v>
      </c>
      <c r="AO3098" s="99" t="e">
        <f>SUMIF([1]Sheet1!$AB:$AB,E3098,[1]Sheet1!$AA:$AA)</f>
        <v>#VALUE!</v>
      </c>
      <c r="AP3098" s="100">
        <f t="shared" si="730"/>
        <v>1</v>
      </c>
      <c r="AQ3098" s="97">
        <f t="shared" si="731"/>
        <v>0</v>
      </c>
      <c r="AR3098" s="100">
        <f t="shared" si="732"/>
        <v>1.0000000000000002</v>
      </c>
      <c r="AS3098" s="101">
        <f t="shared" si="733"/>
        <v>0</v>
      </c>
      <c r="AT3098" s="100">
        <v>0.14409654505182889</v>
      </c>
      <c r="AU3098" s="108">
        <f t="shared" si="734"/>
        <v>1</v>
      </c>
    </row>
    <row r="3099" spans="1:47" hidden="1">
      <c r="A3099" s="21">
        <v>44927</v>
      </c>
      <c r="B3099" s="22" t="s">
        <v>13</v>
      </c>
      <c r="C3099" s="22" t="s">
        <v>2644</v>
      </c>
      <c r="D3099" s="22" t="s">
        <v>3194</v>
      </c>
      <c r="E3099" s="22">
        <v>1002050546</v>
      </c>
      <c r="F3099" s="23" t="s">
        <v>15</v>
      </c>
      <c r="G3099" s="22">
        <v>1070562</v>
      </c>
      <c r="H3099" s="36" t="s">
        <v>784</v>
      </c>
      <c r="I3099" s="4" t="s">
        <v>3512</v>
      </c>
      <c r="J3099" s="4" t="s">
        <v>3512</v>
      </c>
      <c r="K3099" s="24">
        <v>4895</v>
      </c>
      <c r="L3099" s="25">
        <v>4895</v>
      </c>
      <c r="M3099" s="26">
        <v>1</v>
      </c>
      <c r="N3099" s="26">
        <v>1</v>
      </c>
      <c r="O3099" s="26">
        <v>0</v>
      </c>
      <c r="P3099" s="26">
        <v>4895</v>
      </c>
      <c r="Q3099" s="26">
        <v>0</v>
      </c>
      <c r="R3099" s="27">
        <v>355668.73</v>
      </c>
      <c r="S3099" s="27">
        <v>0</v>
      </c>
      <c r="T3099" s="28">
        <v>355236.59</v>
      </c>
      <c r="U3099" s="27">
        <v>0</v>
      </c>
      <c r="V3099" s="29">
        <v>1</v>
      </c>
      <c r="W3099" s="26">
        <v>0</v>
      </c>
      <c r="X3099" s="30">
        <f t="shared" si="720"/>
        <v>1</v>
      </c>
      <c r="Y3099" s="31">
        <f t="shared" si="721"/>
        <v>4895</v>
      </c>
      <c r="Z3099" s="31">
        <f t="shared" si="722"/>
        <v>355668.73</v>
      </c>
      <c r="AA3099" s="31">
        <f t="shared" si="723"/>
        <v>355236.59</v>
      </c>
      <c r="AB3099" s="5">
        <v>1</v>
      </c>
      <c r="AC3099" s="6">
        <v>302058.23</v>
      </c>
      <c r="AD3099" s="30">
        <v>0</v>
      </c>
      <c r="AE3099" s="67">
        <f t="shared" si="724"/>
        <v>1</v>
      </c>
      <c r="AF3099" s="70">
        <f>IF(C3099=Sheet6!$E$3,Sheet6!$E$4,IF('January 2023'!C3099=Sheet6!$F$3,Sheet6!$F$4,IF('January 2023'!C3099=Sheet6!$G$3,Sheet6!$G$4,IF('January 2023'!C3099=Sheet6!$H$3,Sheet6!$H$4,IF('January 2023'!C3099=Sheet6!$I$3,Sheet6!$I$4,IF('January 2023'!C3099=Sheet6!$J$3,Sheet6!$J$4,IF('January 2023'!C3099=Sheet6!$K$3,Sheet6!$K$4,IF('January 2023'!C3099=Sheet6!$L$3,Sheet6!$L$4))))))))</f>
        <v>0.14409654505182889</v>
      </c>
      <c r="AG3099" s="74">
        <f t="shared" si="725"/>
        <v>1</v>
      </c>
      <c r="AH3099" s="71">
        <v>0.81910000000000005</v>
      </c>
      <c r="AI3099" s="72">
        <f t="shared" si="726"/>
        <v>1</v>
      </c>
      <c r="AJ3099" s="73">
        <f t="shared" si="727"/>
        <v>1</v>
      </c>
      <c r="AK3099" s="73">
        <v>0.51307323962548435</v>
      </c>
      <c r="AL3099" s="95">
        <f t="shared" si="728"/>
        <v>1</v>
      </c>
      <c r="AM3099" s="107">
        <v>0</v>
      </c>
      <c r="AN3099" s="98">
        <f t="shared" si="729"/>
        <v>0</v>
      </c>
      <c r="AO3099" s="99" t="e">
        <f>SUMIF([1]Sheet1!$AB:$AB,E3099,[1]Sheet1!$AA:$AA)</f>
        <v>#VALUE!</v>
      </c>
      <c r="AP3099" s="100">
        <f t="shared" si="730"/>
        <v>1</v>
      </c>
      <c r="AQ3099" s="97">
        <f t="shared" si="731"/>
        <v>0</v>
      </c>
      <c r="AR3099" s="100">
        <f t="shared" si="732"/>
        <v>0.99878499299052814</v>
      </c>
      <c r="AS3099" s="101">
        <f t="shared" si="733"/>
        <v>1.2150070094718579E-3</v>
      </c>
      <c r="AT3099" s="100">
        <v>0.14409654505182889</v>
      </c>
      <c r="AU3099" s="108">
        <f t="shared" si="734"/>
        <v>1</v>
      </c>
    </row>
    <row r="3100" spans="1:47" hidden="1">
      <c r="A3100" s="21">
        <v>44927</v>
      </c>
      <c r="B3100" s="22" t="s">
        <v>13</v>
      </c>
      <c r="C3100" s="22" t="s">
        <v>2644</v>
      </c>
      <c r="D3100" s="22" t="s">
        <v>3215</v>
      </c>
      <c r="E3100" s="22">
        <v>1002050790</v>
      </c>
      <c r="F3100" s="23" t="s">
        <v>15</v>
      </c>
      <c r="G3100" s="22">
        <v>1070562</v>
      </c>
      <c r="H3100" s="36" t="s">
        <v>784</v>
      </c>
      <c r="I3100" s="4" t="s">
        <v>3512</v>
      </c>
      <c r="J3100" s="4" t="s">
        <v>3512</v>
      </c>
      <c r="K3100" s="24">
        <v>4864.210000000021</v>
      </c>
      <c r="L3100" s="25">
        <v>4864.210000000021</v>
      </c>
      <c r="M3100" s="26">
        <v>0</v>
      </c>
      <c r="N3100" s="26">
        <v>1</v>
      </c>
      <c r="O3100" s="26">
        <v>0</v>
      </c>
      <c r="P3100" s="26">
        <v>0</v>
      </c>
      <c r="Q3100" s="26">
        <v>0</v>
      </c>
      <c r="R3100" s="27">
        <v>0</v>
      </c>
      <c r="S3100" s="27">
        <v>0</v>
      </c>
      <c r="T3100" s="28">
        <v>0</v>
      </c>
      <c r="U3100" s="27">
        <v>0</v>
      </c>
      <c r="V3100" s="29">
        <v>0</v>
      </c>
      <c r="W3100" s="26">
        <v>0</v>
      </c>
      <c r="X3100" s="30">
        <f t="shared" si="720"/>
        <v>0</v>
      </c>
      <c r="Y3100" s="31">
        <f t="shared" si="721"/>
        <v>0</v>
      </c>
      <c r="Z3100" s="31">
        <f t="shared" si="722"/>
        <v>0</v>
      </c>
      <c r="AA3100" s="31">
        <f t="shared" si="723"/>
        <v>0</v>
      </c>
      <c r="AB3100" s="5">
        <v>0</v>
      </c>
      <c r="AC3100" s="6">
        <v>330417528.42000002</v>
      </c>
      <c r="AD3100" s="30">
        <v>1</v>
      </c>
      <c r="AE3100" s="67" t="str">
        <f t="shared" si="724"/>
        <v/>
      </c>
      <c r="AF3100" s="70">
        <f>IF(C3100=Sheet6!$E$3,Sheet6!$E$4,IF('January 2023'!C3100=Sheet6!$F$3,Sheet6!$F$4,IF('January 2023'!C3100=Sheet6!$G$3,Sheet6!$G$4,IF('January 2023'!C3100=Sheet6!$H$3,Sheet6!$H$4,IF('January 2023'!C3100=Sheet6!$I$3,Sheet6!$I$4,IF('January 2023'!C3100=Sheet6!$J$3,Sheet6!$J$4,IF('January 2023'!C3100=Sheet6!$K$3,Sheet6!$K$4,IF('January 2023'!C3100=Sheet6!$L$3,Sheet6!$L$4))))))))</f>
        <v>0.14409654505182889</v>
      </c>
      <c r="AG3100" s="74">
        <f t="shared" si="725"/>
        <v>0</v>
      </c>
      <c r="AH3100" s="71">
        <v>0.81910000000000005</v>
      </c>
      <c r="AI3100" s="72">
        <f t="shared" si="726"/>
        <v>0</v>
      </c>
      <c r="AJ3100" s="73">
        <f t="shared" si="727"/>
        <v>0</v>
      </c>
      <c r="AK3100" s="73">
        <v>0.51307323962548435</v>
      </c>
      <c r="AL3100" s="95">
        <f t="shared" si="728"/>
        <v>0</v>
      </c>
      <c r="AM3100" s="107">
        <v>0</v>
      </c>
      <c r="AN3100" s="98">
        <f t="shared" si="729"/>
        <v>3984.2744110000176</v>
      </c>
      <c r="AO3100" s="99" t="e">
        <f>SUMIF([1]Sheet1!$AB:$AB,E3100,[1]Sheet1!$AA:$AA)</f>
        <v>#VALUE!</v>
      </c>
      <c r="AP3100" s="100" t="str">
        <f t="shared" si="730"/>
        <v/>
      </c>
      <c r="AQ3100" s="97">
        <f t="shared" si="731"/>
        <v>1</v>
      </c>
      <c r="AR3100" s="100">
        <f t="shared" si="732"/>
        <v>0</v>
      </c>
      <c r="AS3100" s="101">
        <f t="shared" si="733"/>
        <v>1</v>
      </c>
      <c r="AT3100" s="100">
        <v>0.14409654505182889</v>
      </c>
      <c r="AU3100" s="108">
        <f t="shared" si="734"/>
        <v>0</v>
      </c>
    </row>
    <row r="3101" spans="1:47" hidden="1">
      <c r="A3101" s="21">
        <v>44927</v>
      </c>
      <c r="B3101" s="22" t="s">
        <v>13</v>
      </c>
      <c r="C3101" s="22" t="s">
        <v>2644</v>
      </c>
      <c r="D3101" s="22" t="s">
        <v>3208</v>
      </c>
      <c r="E3101" s="22">
        <v>1002050523</v>
      </c>
      <c r="F3101" s="23" t="s">
        <v>15</v>
      </c>
      <c r="G3101" s="22">
        <v>1070562</v>
      </c>
      <c r="H3101" s="36" t="s">
        <v>784</v>
      </c>
      <c r="I3101" s="4" t="s">
        <v>3512</v>
      </c>
      <c r="J3101" s="4" t="s">
        <v>3512</v>
      </c>
      <c r="K3101" s="24">
        <v>4864</v>
      </c>
      <c r="L3101" s="25">
        <v>4864</v>
      </c>
      <c r="M3101" s="26">
        <v>1</v>
      </c>
      <c r="N3101" s="26">
        <v>1</v>
      </c>
      <c r="O3101" s="26">
        <v>0</v>
      </c>
      <c r="P3101" s="26">
        <v>4864</v>
      </c>
      <c r="Q3101" s="26">
        <v>0</v>
      </c>
      <c r="R3101" s="27">
        <v>353416.27999999997</v>
      </c>
      <c r="S3101" s="27">
        <v>0</v>
      </c>
      <c r="T3101" s="28">
        <v>380000</v>
      </c>
      <c r="U3101" s="27">
        <v>0</v>
      </c>
      <c r="V3101" s="29">
        <v>1</v>
      </c>
      <c r="W3101" s="26">
        <v>0</v>
      </c>
      <c r="X3101" s="30">
        <f t="shared" si="720"/>
        <v>1</v>
      </c>
      <c r="Y3101" s="31">
        <f t="shared" si="721"/>
        <v>4864</v>
      </c>
      <c r="Z3101" s="31">
        <f t="shared" si="722"/>
        <v>353416.27999999997</v>
      </c>
      <c r="AA3101" s="31">
        <f t="shared" si="723"/>
        <v>380000</v>
      </c>
      <c r="AB3101" s="5">
        <v>1</v>
      </c>
      <c r="AC3101" s="6">
        <v>672694.74</v>
      </c>
      <c r="AD3101" s="30">
        <v>0</v>
      </c>
      <c r="AE3101" s="67">
        <f t="shared" si="724"/>
        <v>1</v>
      </c>
      <c r="AF3101" s="70">
        <f>IF(C3101=Sheet6!$E$3,Sheet6!$E$4,IF('January 2023'!C3101=Sheet6!$F$3,Sheet6!$F$4,IF('January 2023'!C3101=Sheet6!$G$3,Sheet6!$G$4,IF('January 2023'!C3101=Sheet6!$H$3,Sheet6!$H$4,IF('January 2023'!C3101=Sheet6!$I$3,Sheet6!$I$4,IF('January 2023'!C3101=Sheet6!$J$3,Sheet6!$J$4,IF('January 2023'!C3101=Sheet6!$K$3,Sheet6!$K$4,IF('January 2023'!C3101=Sheet6!$L$3,Sheet6!$L$4))))))))</f>
        <v>0.14409654505182889</v>
      </c>
      <c r="AG3101" s="74">
        <f t="shared" si="725"/>
        <v>1</v>
      </c>
      <c r="AH3101" s="71">
        <v>0.81910000000000005</v>
      </c>
      <c r="AI3101" s="72">
        <f t="shared" si="726"/>
        <v>1</v>
      </c>
      <c r="AJ3101" s="73">
        <f t="shared" si="727"/>
        <v>1</v>
      </c>
      <c r="AK3101" s="73">
        <v>0.51307323962548435</v>
      </c>
      <c r="AL3101" s="95">
        <f t="shared" si="728"/>
        <v>1</v>
      </c>
      <c r="AM3101" s="107">
        <v>0</v>
      </c>
      <c r="AN3101" s="98">
        <f t="shared" si="729"/>
        <v>0</v>
      </c>
      <c r="AO3101" s="99" t="e">
        <f>SUMIF([1]Sheet1!$AB:$AB,E3101,[1]Sheet1!$AA:$AA)</f>
        <v>#VALUE!</v>
      </c>
      <c r="AP3101" s="100">
        <f t="shared" si="730"/>
        <v>1</v>
      </c>
      <c r="AQ3101" s="97">
        <f t="shared" si="731"/>
        <v>0</v>
      </c>
      <c r="AR3101" s="100">
        <f t="shared" si="732"/>
        <v>1.0752192853141911</v>
      </c>
      <c r="AS3101" s="101">
        <f t="shared" si="733"/>
        <v>-7.5219285314191087E-2</v>
      </c>
      <c r="AT3101" s="100">
        <v>0.14409654505182889</v>
      </c>
      <c r="AU3101" s="108">
        <f t="shared" si="734"/>
        <v>1</v>
      </c>
    </row>
    <row r="3102" spans="1:47" hidden="1">
      <c r="A3102" s="21">
        <v>44927</v>
      </c>
      <c r="B3102" s="22" t="s">
        <v>13</v>
      </c>
      <c r="C3102" s="22" t="s">
        <v>2644</v>
      </c>
      <c r="D3102" s="22" t="s">
        <v>3180</v>
      </c>
      <c r="E3102" s="22">
        <v>1002050183</v>
      </c>
      <c r="F3102" s="23" t="s">
        <v>15</v>
      </c>
      <c r="G3102" s="22">
        <v>1091868</v>
      </c>
      <c r="H3102" s="36" t="s">
        <v>784</v>
      </c>
      <c r="I3102" s="4" t="s">
        <v>3512</v>
      </c>
      <c r="J3102" s="4" t="s">
        <v>3512</v>
      </c>
      <c r="K3102" s="24">
        <v>4613</v>
      </c>
      <c r="L3102" s="25">
        <v>4613</v>
      </c>
      <c r="M3102" s="26">
        <v>1</v>
      </c>
      <c r="N3102" s="26">
        <v>1</v>
      </c>
      <c r="O3102" s="26">
        <v>0</v>
      </c>
      <c r="P3102" s="26">
        <v>4613</v>
      </c>
      <c r="Q3102" s="26">
        <v>0</v>
      </c>
      <c r="R3102" s="27">
        <v>335178.71999999997</v>
      </c>
      <c r="S3102" s="27">
        <v>0</v>
      </c>
      <c r="T3102" s="28">
        <v>360317.12</v>
      </c>
      <c r="U3102" s="27">
        <v>0</v>
      </c>
      <c r="V3102" s="29">
        <v>1</v>
      </c>
      <c r="W3102" s="26">
        <v>0</v>
      </c>
      <c r="X3102" s="30">
        <f t="shared" si="720"/>
        <v>1</v>
      </c>
      <c r="Y3102" s="31">
        <f t="shared" si="721"/>
        <v>4613</v>
      </c>
      <c r="Z3102" s="31">
        <f t="shared" si="722"/>
        <v>335178.71999999997</v>
      </c>
      <c r="AA3102" s="31">
        <f t="shared" si="723"/>
        <v>360317.12</v>
      </c>
      <c r="AB3102" s="5">
        <v>1</v>
      </c>
      <c r="AC3102" s="6">
        <v>442542.07</v>
      </c>
      <c r="AD3102" s="30">
        <v>0</v>
      </c>
      <c r="AE3102" s="67">
        <f t="shared" si="724"/>
        <v>1</v>
      </c>
      <c r="AF3102" s="70">
        <f>IF(C3102=Sheet6!$E$3,Sheet6!$E$4,IF('January 2023'!C3102=Sheet6!$F$3,Sheet6!$F$4,IF('January 2023'!C3102=Sheet6!$G$3,Sheet6!$G$4,IF('January 2023'!C3102=Sheet6!$H$3,Sheet6!$H$4,IF('January 2023'!C3102=Sheet6!$I$3,Sheet6!$I$4,IF('January 2023'!C3102=Sheet6!$J$3,Sheet6!$J$4,IF('January 2023'!C3102=Sheet6!$K$3,Sheet6!$K$4,IF('January 2023'!C3102=Sheet6!$L$3,Sheet6!$L$4))))))))</f>
        <v>0.14409654505182889</v>
      </c>
      <c r="AG3102" s="74">
        <f t="shared" si="725"/>
        <v>1</v>
      </c>
      <c r="AH3102" s="71">
        <v>0.81910000000000005</v>
      </c>
      <c r="AI3102" s="72">
        <f t="shared" si="726"/>
        <v>1</v>
      </c>
      <c r="AJ3102" s="73">
        <f t="shared" si="727"/>
        <v>1</v>
      </c>
      <c r="AK3102" s="73">
        <v>0.51307323962548435</v>
      </c>
      <c r="AL3102" s="95">
        <f t="shared" si="728"/>
        <v>1</v>
      </c>
      <c r="AM3102" s="107">
        <v>0</v>
      </c>
      <c r="AN3102" s="98">
        <f t="shared" si="729"/>
        <v>0</v>
      </c>
      <c r="AO3102" s="99" t="e">
        <f>SUMIF([1]Sheet1!$AB:$AB,E3102,[1]Sheet1!$AA:$AA)</f>
        <v>#VALUE!</v>
      </c>
      <c r="AP3102" s="100">
        <f t="shared" si="730"/>
        <v>1</v>
      </c>
      <c r="AQ3102" s="97">
        <f t="shared" si="731"/>
        <v>0</v>
      </c>
      <c r="AR3102" s="100">
        <f t="shared" si="732"/>
        <v>1.0749999880660683</v>
      </c>
      <c r="AS3102" s="101">
        <f t="shared" si="733"/>
        <v>-7.4999988066068335E-2</v>
      </c>
      <c r="AT3102" s="100">
        <v>0.14409654505182889</v>
      </c>
      <c r="AU3102" s="108">
        <f t="shared" si="734"/>
        <v>1</v>
      </c>
    </row>
    <row r="3103" spans="1:47" hidden="1">
      <c r="A3103" s="21">
        <v>44927</v>
      </c>
      <c r="B3103" s="23" t="s">
        <v>13</v>
      </c>
      <c r="C3103" s="23" t="s">
        <v>2644</v>
      </c>
      <c r="D3103" s="23" t="s">
        <v>3203</v>
      </c>
      <c r="E3103" s="23">
        <v>1002050353</v>
      </c>
      <c r="F3103" s="23" t="s">
        <v>15</v>
      </c>
      <c r="G3103" s="23">
        <v>1070562</v>
      </c>
      <c r="H3103" s="36" t="s">
        <v>784</v>
      </c>
      <c r="I3103" s="4" t="s">
        <v>3512</v>
      </c>
      <c r="J3103" s="4" t="s">
        <v>3512</v>
      </c>
      <c r="K3103" s="24">
        <v>4597</v>
      </c>
      <c r="L3103" s="24">
        <v>4597</v>
      </c>
      <c r="M3103" s="29">
        <v>1</v>
      </c>
      <c r="N3103" s="29">
        <v>1</v>
      </c>
      <c r="O3103" s="29">
        <v>0</v>
      </c>
      <c r="P3103" s="29">
        <v>4597</v>
      </c>
      <c r="Q3103" s="29">
        <v>0</v>
      </c>
      <c r="R3103" s="28">
        <v>334016.17</v>
      </c>
      <c r="S3103" s="28">
        <v>0</v>
      </c>
      <c r="T3103" s="28">
        <v>333950</v>
      </c>
      <c r="U3103" s="28">
        <v>0</v>
      </c>
      <c r="V3103" s="29">
        <v>1</v>
      </c>
      <c r="W3103" s="29">
        <v>0</v>
      </c>
      <c r="X3103" s="32">
        <f t="shared" si="720"/>
        <v>1</v>
      </c>
      <c r="Y3103" s="33">
        <f t="shared" si="721"/>
        <v>4597</v>
      </c>
      <c r="Z3103" s="33">
        <f t="shared" si="722"/>
        <v>334016.17</v>
      </c>
      <c r="AA3103" s="33">
        <f t="shared" si="723"/>
        <v>333950</v>
      </c>
      <c r="AB3103" s="5">
        <v>1</v>
      </c>
      <c r="AC3103" s="6">
        <v>301267.84999999998</v>
      </c>
      <c r="AD3103" s="32">
        <v>0</v>
      </c>
      <c r="AE3103" s="67">
        <f t="shared" si="724"/>
        <v>1</v>
      </c>
      <c r="AF3103" s="70">
        <f>IF(C3103=Sheet6!$E$3,Sheet6!$E$4,IF('January 2023'!C3103=Sheet6!$F$3,Sheet6!$F$4,IF('January 2023'!C3103=Sheet6!$G$3,Sheet6!$G$4,IF('January 2023'!C3103=Sheet6!$H$3,Sheet6!$H$4,IF('January 2023'!C3103=Sheet6!$I$3,Sheet6!$I$4,IF('January 2023'!C3103=Sheet6!$J$3,Sheet6!$J$4,IF('January 2023'!C3103=Sheet6!$K$3,Sheet6!$K$4,IF('January 2023'!C3103=Sheet6!$L$3,Sheet6!$L$4))))))))</f>
        <v>0.14409654505182889</v>
      </c>
      <c r="AG3103" s="74">
        <f t="shared" si="725"/>
        <v>1</v>
      </c>
      <c r="AH3103" s="71">
        <v>0.81910000000000005</v>
      </c>
      <c r="AI3103" s="72">
        <f t="shared" si="726"/>
        <v>1</v>
      </c>
      <c r="AJ3103" s="73">
        <f t="shared" si="727"/>
        <v>1</v>
      </c>
      <c r="AK3103" s="73">
        <v>0.51307323962548435</v>
      </c>
      <c r="AL3103" s="95">
        <f t="shared" si="728"/>
        <v>1</v>
      </c>
      <c r="AM3103" s="107">
        <v>0</v>
      </c>
      <c r="AN3103" s="98">
        <f t="shared" si="729"/>
        <v>0</v>
      </c>
      <c r="AO3103" s="99" t="e">
        <f>SUMIF([1]Sheet1!$AB:$AB,E3103,[1]Sheet1!$AA:$AA)</f>
        <v>#VALUE!</v>
      </c>
      <c r="AP3103" s="100">
        <f t="shared" si="730"/>
        <v>1</v>
      </c>
      <c r="AQ3103" s="97">
        <f t="shared" si="731"/>
        <v>0</v>
      </c>
      <c r="AR3103" s="100">
        <f t="shared" si="732"/>
        <v>0.99980189581839707</v>
      </c>
      <c r="AS3103" s="101">
        <f t="shared" si="733"/>
        <v>1.9810418160293164E-4</v>
      </c>
      <c r="AT3103" s="100">
        <v>0.14409654505182889</v>
      </c>
      <c r="AU3103" s="108">
        <f t="shared" si="734"/>
        <v>1</v>
      </c>
    </row>
    <row r="3104" spans="1:47" hidden="1">
      <c r="A3104" s="21">
        <v>44927</v>
      </c>
      <c r="B3104" s="23" t="s">
        <v>13</v>
      </c>
      <c r="C3104" s="23" t="s">
        <v>2644</v>
      </c>
      <c r="D3104" s="23" t="s">
        <v>3137</v>
      </c>
      <c r="E3104" s="23">
        <v>1002050151</v>
      </c>
      <c r="F3104" s="23" t="s">
        <v>15</v>
      </c>
      <c r="G3104" s="23">
        <v>1070941</v>
      </c>
      <c r="H3104" s="36" t="s">
        <v>784</v>
      </c>
      <c r="I3104" s="4" t="s">
        <v>3512</v>
      </c>
      <c r="J3104" s="4" t="s">
        <v>3512</v>
      </c>
      <c r="K3104" s="24">
        <v>4531</v>
      </c>
      <c r="L3104" s="24">
        <v>4531</v>
      </c>
      <c r="M3104" s="29">
        <v>1</v>
      </c>
      <c r="N3104" s="29">
        <v>1</v>
      </c>
      <c r="O3104" s="29">
        <v>0</v>
      </c>
      <c r="P3104" s="29">
        <v>4531</v>
      </c>
      <c r="Q3104" s="29">
        <v>0</v>
      </c>
      <c r="R3104" s="28">
        <v>329220.63</v>
      </c>
      <c r="S3104" s="28">
        <v>0</v>
      </c>
      <c r="T3104" s="28">
        <v>329220.63</v>
      </c>
      <c r="U3104" s="28">
        <v>0</v>
      </c>
      <c r="V3104" s="29">
        <v>1</v>
      </c>
      <c r="W3104" s="29">
        <v>0</v>
      </c>
      <c r="X3104" s="32">
        <f t="shared" si="720"/>
        <v>1</v>
      </c>
      <c r="Y3104" s="33">
        <f t="shared" si="721"/>
        <v>4531</v>
      </c>
      <c r="Z3104" s="33">
        <f t="shared" si="722"/>
        <v>329220.63</v>
      </c>
      <c r="AA3104" s="33">
        <f t="shared" si="723"/>
        <v>329220.63</v>
      </c>
      <c r="AB3104" s="5">
        <v>1</v>
      </c>
      <c r="AC3104" s="6">
        <v>405105.15</v>
      </c>
      <c r="AD3104" s="32">
        <v>0</v>
      </c>
      <c r="AE3104" s="67">
        <f t="shared" si="724"/>
        <v>1</v>
      </c>
      <c r="AF3104" s="70">
        <f>IF(C3104=Sheet6!$E$3,Sheet6!$E$4,IF('January 2023'!C3104=Sheet6!$F$3,Sheet6!$F$4,IF('January 2023'!C3104=Sheet6!$G$3,Sheet6!$G$4,IF('January 2023'!C3104=Sheet6!$H$3,Sheet6!$H$4,IF('January 2023'!C3104=Sheet6!$I$3,Sheet6!$I$4,IF('January 2023'!C3104=Sheet6!$J$3,Sheet6!$J$4,IF('January 2023'!C3104=Sheet6!$K$3,Sheet6!$K$4,IF('January 2023'!C3104=Sheet6!$L$3,Sheet6!$L$4))))))))</f>
        <v>0.14409654505182889</v>
      </c>
      <c r="AG3104" s="74">
        <f t="shared" si="725"/>
        <v>1</v>
      </c>
      <c r="AH3104" s="71">
        <v>0.81910000000000005</v>
      </c>
      <c r="AI3104" s="72">
        <f t="shared" si="726"/>
        <v>1</v>
      </c>
      <c r="AJ3104" s="73">
        <f t="shared" si="727"/>
        <v>1</v>
      </c>
      <c r="AK3104" s="73">
        <v>0.51307323962548435</v>
      </c>
      <c r="AL3104" s="95">
        <f t="shared" si="728"/>
        <v>1</v>
      </c>
      <c r="AM3104" s="107">
        <v>0</v>
      </c>
      <c r="AN3104" s="98">
        <f t="shared" si="729"/>
        <v>0</v>
      </c>
      <c r="AO3104" s="99" t="e">
        <f>SUMIF([1]Sheet1!$AB:$AB,E3104,[1]Sheet1!$AA:$AA)</f>
        <v>#VALUE!</v>
      </c>
      <c r="AP3104" s="100">
        <f t="shared" si="730"/>
        <v>1</v>
      </c>
      <c r="AQ3104" s="97">
        <f t="shared" si="731"/>
        <v>0</v>
      </c>
      <c r="AR3104" s="100">
        <f t="shared" si="732"/>
        <v>1</v>
      </c>
      <c r="AS3104" s="101">
        <f t="shared" si="733"/>
        <v>0</v>
      </c>
      <c r="AT3104" s="100">
        <v>0.14409654505182889</v>
      </c>
      <c r="AU3104" s="108">
        <f t="shared" si="734"/>
        <v>1</v>
      </c>
    </row>
    <row r="3105" spans="1:47" hidden="1">
      <c r="A3105" s="21">
        <v>44927</v>
      </c>
      <c r="B3105" s="23" t="s">
        <v>13</v>
      </c>
      <c r="C3105" s="23" t="s">
        <v>2644</v>
      </c>
      <c r="D3105" s="23" t="s">
        <v>3241</v>
      </c>
      <c r="E3105" s="23">
        <v>1002113926</v>
      </c>
      <c r="F3105" s="23" t="s">
        <v>15</v>
      </c>
      <c r="G3105" s="23">
        <v>1091864</v>
      </c>
      <c r="H3105" s="36" t="s">
        <v>784</v>
      </c>
      <c r="I3105" s="4" t="s">
        <v>3512</v>
      </c>
      <c r="J3105" s="4" t="s">
        <v>3512</v>
      </c>
      <c r="K3105" s="24">
        <v>4378</v>
      </c>
      <c r="L3105" s="24">
        <v>4378</v>
      </c>
      <c r="M3105" s="29">
        <v>1</v>
      </c>
      <c r="N3105" s="29">
        <v>1</v>
      </c>
      <c r="O3105" s="29">
        <v>0</v>
      </c>
      <c r="P3105" s="29">
        <v>4378</v>
      </c>
      <c r="Q3105" s="29">
        <v>0</v>
      </c>
      <c r="R3105" s="28">
        <v>318103.70999999996</v>
      </c>
      <c r="S3105" s="28">
        <v>0</v>
      </c>
      <c r="T3105" s="28">
        <v>318104</v>
      </c>
      <c r="U3105" s="28">
        <v>0</v>
      </c>
      <c r="V3105" s="29">
        <v>1</v>
      </c>
      <c r="W3105" s="29">
        <v>0</v>
      </c>
      <c r="X3105" s="32">
        <f t="shared" si="720"/>
        <v>1</v>
      </c>
      <c r="Y3105" s="33">
        <f t="shared" si="721"/>
        <v>4378</v>
      </c>
      <c r="Z3105" s="33">
        <f t="shared" si="722"/>
        <v>318103.70999999996</v>
      </c>
      <c r="AA3105" s="33">
        <f t="shared" si="723"/>
        <v>318104</v>
      </c>
      <c r="AB3105" s="5">
        <v>1</v>
      </c>
      <c r="AC3105" s="6">
        <v>323539.34999999998</v>
      </c>
      <c r="AD3105" s="32">
        <v>0</v>
      </c>
      <c r="AE3105" s="67">
        <f t="shared" si="724"/>
        <v>1</v>
      </c>
      <c r="AF3105" s="70">
        <f>IF(C3105=Sheet6!$E$3,Sheet6!$E$4,IF('January 2023'!C3105=Sheet6!$F$3,Sheet6!$F$4,IF('January 2023'!C3105=Sheet6!$G$3,Sheet6!$G$4,IF('January 2023'!C3105=Sheet6!$H$3,Sheet6!$H$4,IF('January 2023'!C3105=Sheet6!$I$3,Sheet6!$I$4,IF('January 2023'!C3105=Sheet6!$J$3,Sheet6!$J$4,IF('January 2023'!C3105=Sheet6!$K$3,Sheet6!$K$4,IF('January 2023'!C3105=Sheet6!$L$3,Sheet6!$L$4))))))))</f>
        <v>0.14409654505182889</v>
      </c>
      <c r="AG3105" s="74">
        <f t="shared" si="725"/>
        <v>1</v>
      </c>
      <c r="AH3105" s="71">
        <v>0.81910000000000005</v>
      </c>
      <c r="AI3105" s="72">
        <f t="shared" si="726"/>
        <v>1</v>
      </c>
      <c r="AJ3105" s="73">
        <f t="shared" si="727"/>
        <v>1</v>
      </c>
      <c r="AK3105" s="73">
        <v>0.51307323962548435</v>
      </c>
      <c r="AL3105" s="95">
        <f t="shared" si="728"/>
        <v>1</v>
      </c>
      <c r="AM3105" s="107">
        <v>0</v>
      </c>
      <c r="AN3105" s="98">
        <f t="shared" si="729"/>
        <v>0</v>
      </c>
      <c r="AO3105" s="99" t="e">
        <f>SUMIF([1]Sheet1!$AB:$AB,E3105,[1]Sheet1!$AA:$AA)</f>
        <v>#VALUE!</v>
      </c>
      <c r="AP3105" s="100">
        <f t="shared" si="730"/>
        <v>1</v>
      </c>
      <c r="AQ3105" s="97">
        <f t="shared" si="731"/>
        <v>0</v>
      </c>
      <c r="AR3105" s="100">
        <f t="shared" si="732"/>
        <v>1.0000009116523665</v>
      </c>
      <c r="AS3105" s="101">
        <f t="shared" si="733"/>
        <v>-9.1165236648649284E-7</v>
      </c>
      <c r="AT3105" s="100">
        <v>0.14409654505182889</v>
      </c>
      <c r="AU3105" s="108">
        <f t="shared" si="734"/>
        <v>1</v>
      </c>
    </row>
    <row r="3106" spans="1:47" hidden="1">
      <c r="A3106" s="21">
        <v>44927</v>
      </c>
      <c r="B3106" s="22" t="s">
        <v>13</v>
      </c>
      <c r="C3106" s="22" t="s">
        <v>2644</v>
      </c>
      <c r="D3106" s="22" t="s">
        <v>3303</v>
      </c>
      <c r="E3106" s="22">
        <v>1002050162</v>
      </c>
      <c r="F3106" s="23" t="s">
        <v>15</v>
      </c>
      <c r="G3106" s="22">
        <v>1070937</v>
      </c>
      <c r="H3106" s="36" t="s">
        <v>784</v>
      </c>
      <c r="I3106" s="4" t="s">
        <v>3512</v>
      </c>
      <c r="J3106" s="4" t="s">
        <v>3512</v>
      </c>
      <c r="K3106" s="24">
        <v>4360</v>
      </c>
      <c r="L3106" s="25">
        <v>4360</v>
      </c>
      <c r="M3106" s="26">
        <v>1</v>
      </c>
      <c r="N3106" s="26">
        <v>1</v>
      </c>
      <c r="O3106" s="26">
        <v>0</v>
      </c>
      <c r="P3106" s="26">
        <v>4360</v>
      </c>
      <c r="Q3106" s="26">
        <v>0</v>
      </c>
      <c r="R3106" s="27">
        <v>316795.83999999997</v>
      </c>
      <c r="S3106" s="27">
        <v>0</v>
      </c>
      <c r="T3106" s="28">
        <v>314845.26</v>
      </c>
      <c r="U3106" s="27">
        <v>0</v>
      </c>
      <c r="V3106" s="29">
        <v>1</v>
      </c>
      <c r="W3106" s="26">
        <v>0</v>
      </c>
      <c r="X3106" s="30">
        <f t="shared" si="720"/>
        <v>1</v>
      </c>
      <c r="Y3106" s="31">
        <f t="shared" si="721"/>
        <v>4360</v>
      </c>
      <c r="Z3106" s="31">
        <f t="shared" si="722"/>
        <v>316795.83999999997</v>
      </c>
      <c r="AA3106" s="31">
        <f t="shared" si="723"/>
        <v>314845.26</v>
      </c>
      <c r="AB3106" s="5">
        <v>1</v>
      </c>
      <c r="AC3106" s="6">
        <v>243452.24</v>
      </c>
      <c r="AD3106" s="30">
        <v>0</v>
      </c>
      <c r="AE3106" s="67">
        <f t="shared" si="724"/>
        <v>1</v>
      </c>
      <c r="AF3106" s="70">
        <f>IF(C3106=Sheet6!$E$3,Sheet6!$E$4,IF('January 2023'!C3106=Sheet6!$F$3,Sheet6!$F$4,IF('January 2023'!C3106=Sheet6!$G$3,Sheet6!$G$4,IF('January 2023'!C3106=Sheet6!$H$3,Sheet6!$H$4,IF('January 2023'!C3106=Sheet6!$I$3,Sheet6!$I$4,IF('January 2023'!C3106=Sheet6!$J$3,Sheet6!$J$4,IF('January 2023'!C3106=Sheet6!$K$3,Sheet6!$K$4,IF('January 2023'!C3106=Sheet6!$L$3,Sheet6!$L$4))))))))</f>
        <v>0.14409654505182889</v>
      </c>
      <c r="AG3106" s="74">
        <f t="shared" si="725"/>
        <v>1</v>
      </c>
      <c r="AH3106" s="71">
        <v>0.81910000000000005</v>
      </c>
      <c r="AI3106" s="72">
        <f t="shared" si="726"/>
        <v>1</v>
      </c>
      <c r="AJ3106" s="73">
        <f t="shared" si="727"/>
        <v>1</v>
      </c>
      <c r="AK3106" s="73">
        <v>0.51307323962548435</v>
      </c>
      <c r="AL3106" s="95">
        <f t="shared" si="728"/>
        <v>1</v>
      </c>
      <c r="AM3106" s="107">
        <v>0</v>
      </c>
      <c r="AN3106" s="98">
        <f t="shared" si="729"/>
        <v>0</v>
      </c>
      <c r="AO3106" s="99" t="e">
        <f>SUMIF([1]Sheet1!$AB:$AB,E3106,[1]Sheet1!$AA:$AA)</f>
        <v>#VALUE!</v>
      </c>
      <c r="AP3106" s="100">
        <f t="shared" si="730"/>
        <v>1</v>
      </c>
      <c r="AQ3106" s="97">
        <f t="shared" si="731"/>
        <v>0</v>
      </c>
      <c r="AR3106" s="100">
        <f t="shared" si="732"/>
        <v>0.99384278530930215</v>
      </c>
      <c r="AS3106" s="101">
        <f t="shared" si="733"/>
        <v>6.1572146906978542E-3</v>
      </c>
      <c r="AT3106" s="100">
        <v>0.14409654505182889</v>
      </c>
      <c r="AU3106" s="108">
        <f t="shared" si="734"/>
        <v>1</v>
      </c>
    </row>
    <row r="3107" spans="1:47" hidden="1">
      <c r="A3107" s="21">
        <v>44927</v>
      </c>
      <c r="B3107" s="23" t="s">
        <v>13</v>
      </c>
      <c r="C3107" s="23" t="s">
        <v>2644</v>
      </c>
      <c r="D3107" s="23" t="s">
        <v>3222</v>
      </c>
      <c r="E3107" s="23">
        <v>1002050441</v>
      </c>
      <c r="F3107" s="23" t="s">
        <v>15</v>
      </c>
      <c r="G3107" s="23">
        <v>1070937</v>
      </c>
      <c r="H3107" s="36" t="s">
        <v>784</v>
      </c>
      <c r="I3107" s="4" t="s">
        <v>3512</v>
      </c>
      <c r="J3107" s="4" t="s">
        <v>3512</v>
      </c>
      <c r="K3107" s="24">
        <v>4102</v>
      </c>
      <c r="L3107" s="24">
        <v>4102</v>
      </c>
      <c r="M3107" s="29">
        <v>1</v>
      </c>
      <c r="N3107" s="29">
        <v>1</v>
      </c>
      <c r="O3107" s="29">
        <v>0</v>
      </c>
      <c r="P3107" s="29">
        <v>4102</v>
      </c>
      <c r="Q3107" s="29">
        <v>0</v>
      </c>
      <c r="R3107" s="28">
        <v>298049.67</v>
      </c>
      <c r="S3107" s="28">
        <v>0</v>
      </c>
      <c r="T3107" s="28">
        <v>298050</v>
      </c>
      <c r="U3107" s="28">
        <v>0</v>
      </c>
      <c r="V3107" s="29">
        <v>1</v>
      </c>
      <c r="W3107" s="29">
        <v>0</v>
      </c>
      <c r="X3107" s="32">
        <f t="shared" si="720"/>
        <v>1</v>
      </c>
      <c r="Y3107" s="33">
        <f t="shared" si="721"/>
        <v>4102</v>
      </c>
      <c r="Z3107" s="33">
        <f t="shared" si="722"/>
        <v>298049.67</v>
      </c>
      <c r="AA3107" s="33">
        <f t="shared" si="723"/>
        <v>298050</v>
      </c>
      <c r="AB3107" s="5">
        <v>1</v>
      </c>
      <c r="AC3107" s="6">
        <v>347198.64</v>
      </c>
      <c r="AD3107" s="32">
        <v>0</v>
      </c>
      <c r="AE3107" s="67">
        <f t="shared" si="724"/>
        <v>1</v>
      </c>
      <c r="AF3107" s="70">
        <f>IF(C3107=Sheet6!$E$3,Sheet6!$E$4,IF('January 2023'!C3107=Sheet6!$F$3,Sheet6!$F$4,IF('January 2023'!C3107=Sheet6!$G$3,Sheet6!$G$4,IF('January 2023'!C3107=Sheet6!$H$3,Sheet6!$H$4,IF('January 2023'!C3107=Sheet6!$I$3,Sheet6!$I$4,IF('January 2023'!C3107=Sheet6!$J$3,Sheet6!$J$4,IF('January 2023'!C3107=Sheet6!$K$3,Sheet6!$K$4,IF('January 2023'!C3107=Sheet6!$L$3,Sheet6!$L$4))))))))</f>
        <v>0.14409654505182889</v>
      </c>
      <c r="AG3107" s="74">
        <f t="shared" si="725"/>
        <v>1</v>
      </c>
      <c r="AH3107" s="71">
        <v>0.81910000000000005</v>
      </c>
      <c r="AI3107" s="72">
        <f t="shared" si="726"/>
        <v>1</v>
      </c>
      <c r="AJ3107" s="73">
        <f t="shared" si="727"/>
        <v>1</v>
      </c>
      <c r="AK3107" s="73">
        <v>0.51307323962548435</v>
      </c>
      <c r="AL3107" s="95">
        <f t="shared" si="728"/>
        <v>1</v>
      </c>
      <c r="AM3107" s="107">
        <v>0</v>
      </c>
      <c r="AN3107" s="98">
        <f t="shared" si="729"/>
        <v>0</v>
      </c>
      <c r="AO3107" s="99" t="e">
        <f>SUMIF([1]Sheet1!$AB:$AB,E3107,[1]Sheet1!$AA:$AA)</f>
        <v>#VALUE!</v>
      </c>
      <c r="AP3107" s="100">
        <f t="shared" si="730"/>
        <v>1</v>
      </c>
      <c r="AQ3107" s="97">
        <f t="shared" si="731"/>
        <v>0</v>
      </c>
      <c r="AR3107" s="100">
        <f t="shared" si="732"/>
        <v>1.0000011071980051</v>
      </c>
      <c r="AS3107" s="101">
        <f t="shared" si="733"/>
        <v>-1.1071980050569863E-6</v>
      </c>
      <c r="AT3107" s="100">
        <v>0.14409654505182889</v>
      </c>
      <c r="AU3107" s="108">
        <f t="shared" si="734"/>
        <v>1</v>
      </c>
    </row>
    <row r="3108" spans="1:47" hidden="1">
      <c r="A3108" s="21">
        <v>44927</v>
      </c>
      <c r="B3108" s="22" t="s">
        <v>13</v>
      </c>
      <c r="C3108" s="22" t="s">
        <v>2644</v>
      </c>
      <c r="D3108" s="22" t="s">
        <v>3219</v>
      </c>
      <c r="E3108" s="22">
        <v>1002050377</v>
      </c>
      <c r="F3108" s="23" t="s">
        <v>15</v>
      </c>
      <c r="G3108" s="22">
        <v>1070941</v>
      </c>
      <c r="H3108" s="36" t="s">
        <v>784</v>
      </c>
      <c r="I3108" s="4" t="s">
        <v>3512</v>
      </c>
      <c r="J3108" s="4" t="s">
        <v>3512</v>
      </c>
      <c r="K3108" s="24">
        <v>4059</v>
      </c>
      <c r="L3108" s="25">
        <v>4059</v>
      </c>
      <c r="M3108" s="26">
        <v>1</v>
      </c>
      <c r="N3108" s="26">
        <v>1</v>
      </c>
      <c r="O3108" s="26">
        <v>0</v>
      </c>
      <c r="P3108" s="26">
        <v>4059</v>
      </c>
      <c r="Q3108" s="26">
        <v>0</v>
      </c>
      <c r="R3108" s="27">
        <v>294925.3</v>
      </c>
      <c r="S3108" s="27">
        <v>0</v>
      </c>
      <c r="T3108" s="28">
        <v>294925.3</v>
      </c>
      <c r="U3108" s="27">
        <v>0</v>
      </c>
      <c r="V3108" s="29">
        <v>1</v>
      </c>
      <c r="W3108" s="26">
        <v>0</v>
      </c>
      <c r="X3108" s="30">
        <f t="shared" si="720"/>
        <v>1</v>
      </c>
      <c r="Y3108" s="31">
        <f t="shared" si="721"/>
        <v>4059</v>
      </c>
      <c r="Z3108" s="31">
        <f t="shared" si="722"/>
        <v>294925.3</v>
      </c>
      <c r="AA3108" s="31">
        <f t="shared" si="723"/>
        <v>294925.3</v>
      </c>
      <c r="AB3108" s="5">
        <v>1</v>
      </c>
      <c r="AC3108" s="6">
        <v>331400.14</v>
      </c>
      <c r="AD3108" s="30">
        <v>0</v>
      </c>
      <c r="AE3108" s="67">
        <f t="shared" si="724"/>
        <v>1</v>
      </c>
      <c r="AF3108" s="70">
        <f>IF(C3108=Sheet6!$E$3,Sheet6!$E$4,IF('January 2023'!C3108=Sheet6!$F$3,Sheet6!$F$4,IF('January 2023'!C3108=Sheet6!$G$3,Sheet6!$G$4,IF('January 2023'!C3108=Sheet6!$H$3,Sheet6!$H$4,IF('January 2023'!C3108=Sheet6!$I$3,Sheet6!$I$4,IF('January 2023'!C3108=Sheet6!$J$3,Sheet6!$J$4,IF('January 2023'!C3108=Sheet6!$K$3,Sheet6!$K$4,IF('January 2023'!C3108=Sheet6!$L$3,Sheet6!$L$4))))))))</f>
        <v>0.14409654505182889</v>
      </c>
      <c r="AG3108" s="74">
        <f t="shared" si="725"/>
        <v>1</v>
      </c>
      <c r="AH3108" s="71">
        <v>0.81910000000000005</v>
      </c>
      <c r="AI3108" s="72">
        <f t="shared" si="726"/>
        <v>1</v>
      </c>
      <c r="AJ3108" s="73">
        <f t="shared" si="727"/>
        <v>1</v>
      </c>
      <c r="AK3108" s="73">
        <v>0.51307323962548435</v>
      </c>
      <c r="AL3108" s="95">
        <f t="shared" si="728"/>
        <v>1</v>
      </c>
      <c r="AM3108" s="107">
        <v>0</v>
      </c>
      <c r="AN3108" s="98">
        <f t="shared" si="729"/>
        <v>0</v>
      </c>
      <c r="AO3108" s="99" t="e">
        <f>SUMIF([1]Sheet1!$AB:$AB,E3108,[1]Sheet1!$AA:$AA)</f>
        <v>#VALUE!</v>
      </c>
      <c r="AP3108" s="100">
        <f t="shared" si="730"/>
        <v>1</v>
      </c>
      <c r="AQ3108" s="97">
        <f t="shared" si="731"/>
        <v>0</v>
      </c>
      <c r="AR3108" s="100">
        <f t="shared" si="732"/>
        <v>1</v>
      </c>
      <c r="AS3108" s="101">
        <f t="shared" si="733"/>
        <v>0</v>
      </c>
      <c r="AT3108" s="100">
        <v>0.14409654505182889</v>
      </c>
      <c r="AU3108" s="108">
        <f t="shared" si="734"/>
        <v>1</v>
      </c>
    </row>
    <row r="3109" spans="1:47" hidden="1">
      <c r="A3109" s="21">
        <v>44927</v>
      </c>
      <c r="B3109" s="23" t="s">
        <v>13</v>
      </c>
      <c r="C3109" s="23" t="s">
        <v>2644</v>
      </c>
      <c r="D3109" s="23" t="s">
        <v>3177</v>
      </c>
      <c r="E3109" s="23">
        <v>1002050264</v>
      </c>
      <c r="F3109" s="23" t="s">
        <v>15</v>
      </c>
      <c r="G3109" s="23">
        <v>1070937</v>
      </c>
      <c r="H3109" s="36" t="s">
        <v>784</v>
      </c>
      <c r="I3109" s="4" t="s">
        <v>3512</v>
      </c>
      <c r="J3109" s="4" t="s">
        <v>3512</v>
      </c>
      <c r="K3109" s="24">
        <v>3998</v>
      </c>
      <c r="L3109" s="24">
        <v>3998</v>
      </c>
      <c r="M3109" s="29">
        <v>1</v>
      </c>
      <c r="N3109" s="29">
        <v>1</v>
      </c>
      <c r="O3109" s="29">
        <v>0</v>
      </c>
      <c r="P3109" s="29">
        <v>3998</v>
      </c>
      <c r="Q3109" s="29">
        <v>0</v>
      </c>
      <c r="R3109" s="28">
        <v>290493.07</v>
      </c>
      <c r="S3109" s="28">
        <v>0</v>
      </c>
      <c r="T3109" s="28">
        <v>315000</v>
      </c>
      <c r="U3109" s="28">
        <v>0</v>
      </c>
      <c r="V3109" s="29">
        <v>1</v>
      </c>
      <c r="W3109" s="29">
        <v>0</v>
      </c>
      <c r="X3109" s="32">
        <f t="shared" si="720"/>
        <v>1</v>
      </c>
      <c r="Y3109" s="33">
        <f t="shared" si="721"/>
        <v>3998</v>
      </c>
      <c r="Z3109" s="33">
        <f t="shared" si="722"/>
        <v>290493.07</v>
      </c>
      <c r="AA3109" s="33">
        <f t="shared" si="723"/>
        <v>315000</v>
      </c>
      <c r="AB3109" s="5">
        <v>1</v>
      </c>
      <c r="AC3109" s="6">
        <v>274808.57</v>
      </c>
      <c r="AD3109" s="32">
        <v>0</v>
      </c>
      <c r="AE3109" s="67">
        <f t="shared" si="724"/>
        <v>1</v>
      </c>
      <c r="AF3109" s="70">
        <f>IF(C3109=Sheet6!$E$3,Sheet6!$E$4,IF('January 2023'!C3109=Sheet6!$F$3,Sheet6!$F$4,IF('January 2023'!C3109=Sheet6!$G$3,Sheet6!$G$4,IF('January 2023'!C3109=Sheet6!$H$3,Sheet6!$H$4,IF('January 2023'!C3109=Sheet6!$I$3,Sheet6!$I$4,IF('January 2023'!C3109=Sheet6!$J$3,Sheet6!$J$4,IF('January 2023'!C3109=Sheet6!$K$3,Sheet6!$K$4,IF('January 2023'!C3109=Sheet6!$L$3,Sheet6!$L$4))))))))</f>
        <v>0.14409654505182889</v>
      </c>
      <c r="AG3109" s="74">
        <f t="shared" si="725"/>
        <v>1</v>
      </c>
      <c r="AH3109" s="71">
        <v>0.81910000000000005</v>
      </c>
      <c r="AI3109" s="72">
        <f t="shared" si="726"/>
        <v>1</v>
      </c>
      <c r="AJ3109" s="73">
        <f t="shared" si="727"/>
        <v>1</v>
      </c>
      <c r="AK3109" s="73">
        <v>0.51307323962548435</v>
      </c>
      <c r="AL3109" s="95">
        <f t="shared" si="728"/>
        <v>1</v>
      </c>
      <c r="AM3109" s="107">
        <v>0</v>
      </c>
      <c r="AN3109" s="98">
        <f t="shared" si="729"/>
        <v>0</v>
      </c>
      <c r="AO3109" s="99" t="e">
        <f>SUMIF([1]Sheet1!$AB:$AB,E3109,[1]Sheet1!$AA:$AA)</f>
        <v>#VALUE!</v>
      </c>
      <c r="AP3109" s="100">
        <f t="shared" si="730"/>
        <v>1</v>
      </c>
      <c r="AQ3109" s="97">
        <f t="shared" si="731"/>
        <v>0</v>
      </c>
      <c r="AR3109" s="100">
        <f t="shared" si="732"/>
        <v>1.0843632173394016</v>
      </c>
      <c r="AS3109" s="101">
        <f t="shared" si="733"/>
        <v>-8.4363217339401553E-2</v>
      </c>
      <c r="AT3109" s="100">
        <v>0.14409654505182889</v>
      </c>
      <c r="AU3109" s="108">
        <f t="shared" si="734"/>
        <v>1</v>
      </c>
    </row>
    <row r="3110" spans="1:47" hidden="1">
      <c r="A3110" s="21">
        <v>44927</v>
      </c>
      <c r="B3110" s="22" t="s">
        <v>13</v>
      </c>
      <c r="C3110" s="22" t="s">
        <v>2644</v>
      </c>
      <c r="D3110" s="22" t="s">
        <v>3254</v>
      </c>
      <c r="E3110" s="22">
        <v>1002050475</v>
      </c>
      <c r="F3110" s="23" t="s">
        <v>15</v>
      </c>
      <c r="G3110" s="22">
        <v>1091864</v>
      </c>
      <c r="H3110" s="36" t="s">
        <v>784</v>
      </c>
      <c r="I3110" s="4" t="s">
        <v>3512</v>
      </c>
      <c r="J3110" s="4" t="s">
        <v>3512</v>
      </c>
      <c r="K3110" s="24">
        <v>3918</v>
      </c>
      <c r="L3110" s="25">
        <v>3918</v>
      </c>
      <c r="M3110" s="26">
        <v>1</v>
      </c>
      <c r="N3110" s="26">
        <v>1</v>
      </c>
      <c r="O3110" s="26">
        <v>0</v>
      </c>
      <c r="P3110" s="26">
        <v>3918</v>
      </c>
      <c r="Q3110" s="26">
        <v>0</v>
      </c>
      <c r="R3110" s="27">
        <v>284680.3</v>
      </c>
      <c r="S3110" s="27">
        <v>0</v>
      </c>
      <c r="T3110" s="28">
        <v>284680.3</v>
      </c>
      <c r="U3110" s="27">
        <v>0</v>
      </c>
      <c r="V3110" s="29">
        <v>1</v>
      </c>
      <c r="W3110" s="26">
        <v>0</v>
      </c>
      <c r="X3110" s="30">
        <f t="shared" si="720"/>
        <v>1</v>
      </c>
      <c r="Y3110" s="31">
        <f t="shared" si="721"/>
        <v>3918</v>
      </c>
      <c r="Z3110" s="31">
        <f t="shared" si="722"/>
        <v>284680.3</v>
      </c>
      <c r="AA3110" s="31">
        <f t="shared" si="723"/>
        <v>284680.3</v>
      </c>
      <c r="AB3110" s="5">
        <v>1</v>
      </c>
      <c r="AC3110" s="6">
        <v>277541.78000000003</v>
      </c>
      <c r="AD3110" s="30">
        <v>0</v>
      </c>
      <c r="AE3110" s="67">
        <f t="shared" si="724"/>
        <v>1</v>
      </c>
      <c r="AF3110" s="70">
        <f>IF(C3110=Sheet6!$E$3,Sheet6!$E$4,IF('January 2023'!C3110=Sheet6!$F$3,Sheet6!$F$4,IF('January 2023'!C3110=Sheet6!$G$3,Sheet6!$G$4,IF('January 2023'!C3110=Sheet6!$H$3,Sheet6!$H$4,IF('January 2023'!C3110=Sheet6!$I$3,Sheet6!$I$4,IF('January 2023'!C3110=Sheet6!$J$3,Sheet6!$J$4,IF('January 2023'!C3110=Sheet6!$K$3,Sheet6!$K$4,IF('January 2023'!C3110=Sheet6!$L$3,Sheet6!$L$4))))))))</f>
        <v>0.14409654505182889</v>
      </c>
      <c r="AG3110" s="74">
        <f t="shared" si="725"/>
        <v>1</v>
      </c>
      <c r="AH3110" s="71">
        <v>0.81910000000000005</v>
      </c>
      <c r="AI3110" s="72">
        <f t="shared" si="726"/>
        <v>1</v>
      </c>
      <c r="AJ3110" s="73">
        <f t="shared" si="727"/>
        <v>1</v>
      </c>
      <c r="AK3110" s="73">
        <v>0.51307323962548435</v>
      </c>
      <c r="AL3110" s="95">
        <f t="shared" si="728"/>
        <v>1</v>
      </c>
      <c r="AM3110" s="107">
        <v>0</v>
      </c>
      <c r="AN3110" s="98">
        <f t="shared" si="729"/>
        <v>0</v>
      </c>
      <c r="AO3110" s="99" t="e">
        <f>SUMIF([1]Sheet1!$AB:$AB,E3110,[1]Sheet1!$AA:$AA)</f>
        <v>#VALUE!</v>
      </c>
      <c r="AP3110" s="100">
        <f t="shared" si="730"/>
        <v>1</v>
      </c>
      <c r="AQ3110" s="97">
        <f t="shared" si="731"/>
        <v>0</v>
      </c>
      <c r="AR3110" s="100">
        <f t="shared" si="732"/>
        <v>1</v>
      </c>
      <c r="AS3110" s="101">
        <f t="shared" si="733"/>
        <v>0</v>
      </c>
      <c r="AT3110" s="100">
        <v>0.14409654505182889</v>
      </c>
      <c r="AU3110" s="108">
        <f t="shared" si="734"/>
        <v>1</v>
      </c>
    </row>
    <row r="3111" spans="1:47" hidden="1">
      <c r="A3111" s="21">
        <v>44927</v>
      </c>
      <c r="B3111" s="22" t="s">
        <v>13</v>
      </c>
      <c r="C3111" s="22" t="s">
        <v>2644</v>
      </c>
      <c r="D3111" s="22" t="s">
        <v>3234</v>
      </c>
      <c r="E3111" s="22">
        <v>1002050336</v>
      </c>
      <c r="F3111" s="23" t="s">
        <v>15</v>
      </c>
      <c r="G3111" s="22">
        <v>1070562</v>
      </c>
      <c r="H3111" s="36" t="s">
        <v>784</v>
      </c>
      <c r="I3111" s="4" t="s">
        <v>3512</v>
      </c>
      <c r="J3111" s="4" t="s">
        <v>3512</v>
      </c>
      <c r="K3111" s="24">
        <v>3780</v>
      </c>
      <c r="L3111" s="25">
        <v>3780</v>
      </c>
      <c r="M3111" s="26">
        <v>1</v>
      </c>
      <c r="N3111" s="26">
        <v>1</v>
      </c>
      <c r="O3111" s="26">
        <v>0</v>
      </c>
      <c r="P3111" s="26">
        <v>3780</v>
      </c>
      <c r="Q3111" s="26">
        <v>0</v>
      </c>
      <c r="R3111" s="27">
        <v>274653.28000000003</v>
      </c>
      <c r="S3111" s="27">
        <v>0</v>
      </c>
      <c r="T3111" s="28">
        <v>499420.19</v>
      </c>
      <c r="U3111" s="27">
        <v>0</v>
      </c>
      <c r="V3111" s="29">
        <v>1</v>
      </c>
      <c r="W3111" s="26">
        <v>0</v>
      </c>
      <c r="X3111" s="30">
        <f t="shared" si="720"/>
        <v>1</v>
      </c>
      <c r="Y3111" s="31">
        <f t="shared" si="721"/>
        <v>3780</v>
      </c>
      <c r="Z3111" s="31">
        <f t="shared" si="722"/>
        <v>274653.28000000003</v>
      </c>
      <c r="AA3111" s="31">
        <f t="shared" si="723"/>
        <v>499420.19</v>
      </c>
      <c r="AB3111" s="5">
        <v>1</v>
      </c>
      <c r="AC3111" s="6">
        <v>214032.5</v>
      </c>
      <c r="AD3111" s="30">
        <v>0</v>
      </c>
      <c r="AE3111" s="67">
        <f t="shared" si="724"/>
        <v>1</v>
      </c>
      <c r="AF3111" s="70">
        <f>IF(C3111=Sheet6!$E$3,Sheet6!$E$4,IF('January 2023'!C3111=Sheet6!$F$3,Sheet6!$F$4,IF('January 2023'!C3111=Sheet6!$G$3,Sheet6!$G$4,IF('January 2023'!C3111=Sheet6!$H$3,Sheet6!$H$4,IF('January 2023'!C3111=Sheet6!$I$3,Sheet6!$I$4,IF('January 2023'!C3111=Sheet6!$J$3,Sheet6!$J$4,IF('January 2023'!C3111=Sheet6!$K$3,Sheet6!$K$4,IF('January 2023'!C3111=Sheet6!$L$3,Sheet6!$L$4))))))))</f>
        <v>0.14409654505182889</v>
      </c>
      <c r="AG3111" s="74">
        <f t="shared" si="725"/>
        <v>1</v>
      </c>
      <c r="AH3111" s="71">
        <v>0.81910000000000005</v>
      </c>
      <c r="AI3111" s="72">
        <f t="shared" si="726"/>
        <v>1</v>
      </c>
      <c r="AJ3111" s="73">
        <f t="shared" si="727"/>
        <v>1</v>
      </c>
      <c r="AK3111" s="73">
        <v>0.51307323962548435</v>
      </c>
      <c r="AL3111" s="95">
        <f t="shared" si="728"/>
        <v>1</v>
      </c>
      <c r="AM3111" s="107">
        <v>0</v>
      </c>
      <c r="AN3111" s="98">
        <f t="shared" si="729"/>
        <v>0</v>
      </c>
      <c r="AO3111" s="99" t="e">
        <f>SUMIF([1]Sheet1!$AB:$AB,E3111,[1]Sheet1!$AA:$AA)</f>
        <v>#VALUE!</v>
      </c>
      <c r="AP3111" s="100">
        <f t="shared" si="730"/>
        <v>1</v>
      </c>
      <c r="AQ3111" s="97">
        <f t="shared" si="731"/>
        <v>0</v>
      </c>
      <c r="AR3111" s="100">
        <f t="shared" si="732"/>
        <v>1.8183660140523352</v>
      </c>
      <c r="AS3111" s="101">
        <f t="shared" si="733"/>
        <v>-0.81836601405233522</v>
      </c>
      <c r="AT3111" s="100">
        <v>0.14409654505182889</v>
      </c>
      <c r="AU3111" s="108">
        <f t="shared" si="734"/>
        <v>1</v>
      </c>
    </row>
    <row r="3112" spans="1:47" hidden="1">
      <c r="A3112" s="21">
        <v>44927</v>
      </c>
      <c r="B3112" s="22" t="s">
        <v>13</v>
      </c>
      <c r="C3112" s="22" t="s">
        <v>2644</v>
      </c>
      <c r="D3112" s="22" t="s">
        <v>3202</v>
      </c>
      <c r="E3112" s="22">
        <v>1002050007</v>
      </c>
      <c r="F3112" s="23" t="s">
        <v>15</v>
      </c>
      <c r="G3112" s="22">
        <v>1079580</v>
      </c>
      <c r="H3112" s="36" t="s">
        <v>784</v>
      </c>
      <c r="I3112" s="4" t="s">
        <v>3512</v>
      </c>
      <c r="J3112" s="4" t="s">
        <v>3512</v>
      </c>
      <c r="K3112" s="24">
        <v>3598</v>
      </c>
      <c r="L3112" s="25">
        <v>3598</v>
      </c>
      <c r="M3112" s="26">
        <v>1</v>
      </c>
      <c r="N3112" s="26">
        <v>1</v>
      </c>
      <c r="O3112" s="26">
        <v>0</v>
      </c>
      <c r="P3112" s="26">
        <v>3598</v>
      </c>
      <c r="Q3112" s="26">
        <v>0</v>
      </c>
      <c r="R3112" s="27">
        <v>261429.23000000004</v>
      </c>
      <c r="S3112" s="27">
        <v>0</v>
      </c>
      <c r="T3112" s="28">
        <v>261429.23</v>
      </c>
      <c r="U3112" s="27">
        <v>0</v>
      </c>
      <c r="V3112" s="29">
        <v>1</v>
      </c>
      <c r="W3112" s="26">
        <v>0</v>
      </c>
      <c r="X3112" s="30">
        <f t="shared" si="720"/>
        <v>1</v>
      </c>
      <c r="Y3112" s="31">
        <f t="shared" si="721"/>
        <v>3598</v>
      </c>
      <c r="Z3112" s="31">
        <f t="shared" si="722"/>
        <v>261429.23000000004</v>
      </c>
      <c r="AA3112" s="31">
        <f t="shared" si="723"/>
        <v>261429.23</v>
      </c>
      <c r="AB3112" s="5">
        <v>1</v>
      </c>
      <c r="AC3112" s="6">
        <v>359029.79</v>
      </c>
      <c r="AD3112" s="30">
        <v>0</v>
      </c>
      <c r="AE3112" s="67">
        <f t="shared" si="724"/>
        <v>1</v>
      </c>
      <c r="AF3112" s="70">
        <f>IF(C3112=Sheet6!$E$3,Sheet6!$E$4,IF('January 2023'!C3112=Sheet6!$F$3,Sheet6!$F$4,IF('January 2023'!C3112=Sheet6!$G$3,Sheet6!$G$4,IF('January 2023'!C3112=Sheet6!$H$3,Sheet6!$H$4,IF('January 2023'!C3112=Sheet6!$I$3,Sheet6!$I$4,IF('January 2023'!C3112=Sheet6!$J$3,Sheet6!$J$4,IF('January 2023'!C3112=Sheet6!$K$3,Sheet6!$K$4,IF('January 2023'!C3112=Sheet6!$L$3,Sheet6!$L$4))))))))</f>
        <v>0.14409654505182889</v>
      </c>
      <c r="AG3112" s="74">
        <f t="shared" si="725"/>
        <v>1</v>
      </c>
      <c r="AH3112" s="71">
        <v>0.81910000000000005</v>
      </c>
      <c r="AI3112" s="72">
        <f t="shared" si="726"/>
        <v>1</v>
      </c>
      <c r="AJ3112" s="73">
        <f t="shared" si="727"/>
        <v>1</v>
      </c>
      <c r="AK3112" s="73">
        <v>0.51307323962548435</v>
      </c>
      <c r="AL3112" s="95">
        <f t="shared" si="728"/>
        <v>1</v>
      </c>
      <c r="AM3112" s="107">
        <v>0</v>
      </c>
      <c r="AN3112" s="98">
        <f t="shared" si="729"/>
        <v>0</v>
      </c>
      <c r="AO3112" s="99" t="e">
        <f>SUMIF([1]Sheet1!$AB:$AB,E3112,[1]Sheet1!$AA:$AA)</f>
        <v>#VALUE!</v>
      </c>
      <c r="AP3112" s="100">
        <f t="shared" si="730"/>
        <v>1</v>
      </c>
      <c r="AQ3112" s="97">
        <f t="shared" si="731"/>
        <v>0</v>
      </c>
      <c r="AR3112" s="100">
        <f t="shared" si="732"/>
        <v>0.99999999999999989</v>
      </c>
      <c r="AS3112" s="101">
        <f t="shared" si="733"/>
        <v>0</v>
      </c>
      <c r="AT3112" s="100">
        <v>0.14409654505182889</v>
      </c>
      <c r="AU3112" s="108">
        <f t="shared" si="734"/>
        <v>1</v>
      </c>
    </row>
    <row r="3113" spans="1:47" hidden="1">
      <c r="A3113" s="21">
        <v>44927</v>
      </c>
      <c r="B3113" s="23" t="s">
        <v>13</v>
      </c>
      <c r="C3113" s="23" t="s">
        <v>2644</v>
      </c>
      <c r="D3113" s="23" t="s">
        <v>3228</v>
      </c>
      <c r="E3113" s="23">
        <v>1002050393</v>
      </c>
      <c r="F3113" s="23" t="s">
        <v>15</v>
      </c>
      <c r="G3113" s="23">
        <v>1091868</v>
      </c>
      <c r="H3113" s="36" t="s">
        <v>784</v>
      </c>
      <c r="I3113" s="4" t="s">
        <v>3512</v>
      </c>
      <c r="J3113" s="4" t="s">
        <v>3512</v>
      </c>
      <c r="K3113" s="24">
        <v>3593</v>
      </c>
      <c r="L3113" s="24">
        <v>3593</v>
      </c>
      <c r="M3113" s="29">
        <v>1</v>
      </c>
      <c r="N3113" s="29">
        <v>1</v>
      </c>
      <c r="O3113" s="29">
        <v>0</v>
      </c>
      <c r="P3113" s="29">
        <v>3593</v>
      </c>
      <c r="Q3113" s="29">
        <v>0</v>
      </c>
      <c r="R3113" s="28">
        <v>261065.93</v>
      </c>
      <c r="S3113" s="28">
        <v>0</v>
      </c>
      <c r="T3113" s="28">
        <v>261000</v>
      </c>
      <c r="U3113" s="28">
        <v>0</v>
      </c>
      <c r="V3113" s="29">
        <v>1</v>
      </c>
      <c r="W3113" s="29">
        <v>0</v>
      </c>
      <c r="X3113" s="32">
        <f t="shared" si="720"/>
        <v>1</v>
      </c>
      <c r="Y3113" s="33">
        <f t="shared" si="721"/>
        <v>3593</v>
      </c>
      <c r="Z3113" s="33">
        <f t="shared" si="722"/>
        <v>261065.93</v>
      </c>
      <c r="AA3113" s="33">
        <f t="shared" si="723"/>
        <v>261000</v>
      </c>
      <c r="AB3113" s="5">
        <v>1</v>
      </c>
      <c r="AC3113" s="6">
        <v>239235.63</v>
      </c>
      <c r="AD3113" s="32">
        <v>0</v>
      </c>
      <c r="AE3113" s="67">
        <f t="shared" si="724"/>
        <v>1</v>
      </c>
      <c r="AF3113" s="70">
        <f>IF(C3113=Sheet6!$E$3,Sheet6!$E$4,IF('January 2023'!C3113=Sheet6!$F$3,Sheet6!$F$4,IF('January 2023'!C3113=Sheet6!$G$3,Sheet6!$G$4,IF('January 2023'!C3113=Sheet6!$H$3,Sheet6!$H$4,IF('January 2023'!C3113=Sheet6!$I$3,Sheet6!$I$4,IF('January 2023'!C3113=Sheet6!$J$3,Sheet6!$J$4,IF('January 2023'!C3113=Sheet6!$K$3,Sheet6!$K$4,IF('January 2023'!C3113=Sheet6!$L$3,Sheet6!$L$4))))))))</f>
        <v>0.14409654505182889</v>
      </c>
      <c r="AG3113" s="74">
        <f t="shared" si="725"/>
        <v>1</v>
      </c>
      <c r="AH3113" s="71">
        <v>0.81910000000000005</v>
      </c>
      <c r="AI3113" s="72">
        <f t="shared" si="726"/>
        <v>1</v>
      </c>
      <c r="AJ3113" s="73">
        <f t="shared" si="727"/>
        <v>1</v>
      </c>
      <c r="AK3113" s="73">
        <v>0.51307323962548435</v>
      </c>
      <c r="AL3113" s="95">
        <f t="shared" si="728"/>
        <v>1</v>
      </c>
      <c r="AM3113" s="107">
        <v>0</v>
      </c>
      <c r="AN3113" s="98">
        <f t="shared" si="729"/>
        <v>0</v>
      </c>
      <c r="AO3113" s="99" t="e">
        <f>SUMIF([1]Sheet1!$AB:$AB,E3113,[1]Sheet1!$AA:$AA)</f>
        <v>#VALUE!</v>
      </c>
      <c r="AP3113" s="100">
        <f t="shared" si="730"/>
        <v>1</v>
      </c>
      <c r="AQ3113" s="97">
        <f t="shared" si="731"/>
        <v>0</v>
      </c>
      <c r="AR3113" s="100">
        <f t="shared" si="732"/>
        <v>0.99974745842937074</v>
      </c>
      <c r="AS3113" s="101">
        <f t="shared" si="733"/>
        <v>2.5254157062926108E-4</v>
      </c>
      <c r="AT3113" s="100">
        <v>0.14409654505182889</v>
      </c>
      <c r="AU3113" s="108">
        <f t="shared" si="734"/>
        <v>1</v>
      </c>
    </row>
    <row r="3114" spans="1:47" hidden="1">
      <c r="A3114" s="21">
        <v>44927</v>
      </c>
      <c r="B3114" s="22" t="s">
        <v>13</v>
      </c>
      <c r="C3114" s="22" t="s">
        <v>2644</v>
      </c>
      <c r="D3114" s="22" t="s">
        <v>3227</v>
      </c>
      <c r="E3114" s="22">
        <v>1003871250</v>
      </c>
      <c r="F3114" s="23" t="s">
        <v>15</v>
      </c>
      <c r="G3114" s="22">
        <v>1070562</v>
      </c>
      <c r="H3114" s="36" t="s">
        <v>784</v>
      </c>
      <c r="I3114" s="4" t="s">
        <v>3512</v>
      </c>
      <c r="J3114" s="4" t="s">
        <v>3512</v>
      </c>
      <c r="K3114" s="24">
        <v>3040</v>
      </c>
      <c r="L3114" s="25">
        <v>3040</v>
      </c>
      <c r="M3114" s="26">
        <v>1</v>
      </c>
      <c r="N3114" s="26">
        <v>1</v>
      </c>
      <c r="O3114" s="26">
        <v>0</v>
      </c>
      <c r="P3114" s="26">
        <v>3040</v>
      </c>
      <c r="Q3114" s="26">
        <v>0</v>
      </c>
      <c r="R3114" s="27">
        <v>220885.17</v>
      </c>
      <c r="S3114" s="27">
        <v>0</v>
      </c>
      <c r="T3114" s="28">
        <v>220900</v>
      </c>
      <c r="U3114" s="27">
        <v>0</v>
      </c>
      <c r="V3114" s="29">
        <v>1</v>
      </c>
      <c r="W3114" s="26">
        <v>0</v>
      </c>
      <c r="X3114" s="30">
        <f t="shared" si="720"/>
        <v>1</v>
      </c>
      <c r="Y3114" s="31">
        <f t="shared" si="721"/>
        <v>3040</v>
      </c>
      <c r="Z3114" s="31">
        <f t="shared" si="722"/>
        <v>220885.17</v>
      </c>
      <c r="AA3114" s="31">
        <f t="shared" si="723"/>
        <v>220900</v>
      </c>
      <c r="AB3114" s="5">
        <v>1</v>
      </c>
      <c r="AC3114" s="6">
        <v>269134.93</v>
      </c>
      <c r="AD3114" s="30">
        <v>0</v>
      </c>
      <c r="AE3114" s="67">
        <f t="shared" si="724"/>
        <v>1</v>
      </c>
      <c r="AF3114" s="70">
        <f>IF(C3114=Sheet6!$E$3,Sheet6!$E$4,IF('January 2023'!C3114=Sheet6!$F$3,Sheet6!$F$4,IF('January 2023'!C3114=Sheet6!$G$3,Sheet6!$G$4,IF('January 2023'!C3114=Sheet6!$H$3,Sheet6!$H$4,IF('January 2023'!C3114=Sheet6!$I$3,Sheet6!$I$4,IF('January 2023'!C3114=Sheet6!$J$3,Sheet6!$J$4,IF('January 2023'!C3114=Sheet6!$K$3,Sheet6!$K$4,IF('January 2023'!C3114=Sheet6!$L$3,Sheet6!$L$4))))))))</f>
        <v>0.14409654505182889</v>
      </c>
      <c r="AG3114" s="74">
        <f t="shared" si="725"/>
        <v>1</v>
      </c>
      <c r="AH3114" s="71">
        <v>0.81910000000000005</v>
      </c>
      <c r="AI3114" s="72">
        <f t="shared" si="726"/>
        <v>1</v>
      </c>
      <c r="AJ3114" s="73">
        <f t="shared" si="727"/>
        <v>1</v>
      </c>
      <c r="AK3114" s="73">
        <v>0.51307323962548435</v>
      </c>
      <c r="AL3114" s="95">
        <f t="shared" si="728"/>
        <v>1</v>
      </c>
      <c r="AM3114" s="107">
        <v>0</v>
      </c>
      <c r="AN3114" s="98">
        <f t="shared" si="729"/>
        <v>0</v>
      </c>
      <c r="AO3114" s="99" t="e">
        <f>SUMIF([1]Sheet1!$AB:$AB,E3114,[1]Sheet1!$AA:$AA)</f>
        <v>#VALUE!</v>
      </c>
      <c r="AP3114" s="100">
        <f t="shared" si="730"/>
        <v>1</v>
      </c>
      <c r="AQ3114" s="97">
        <f t="shared" si="731"/>
        <v>0</v>
      </c>
      <c r="AR3114" s="100">
        <f t="shared" si="732"/>
        <v>1.0000671389573144</v>
      </c>
      <c r="AS3114" s="101">
        <f t="shared" si="733"/>
        <v>-6.7138957314361036E-5</v>
      </c>
      <c r="AT3114" s="100">
        <v>0.14409654505182889</v>
      </c>
      <c r="AU3114" s="108">
        <f t="shared" si="734"/>
        <v>1</v>
      </c>
    </row>
    <row r="3115" spans="1:47" hidden="1">
      <c r="A3115" s="21">
        <v>44927</v>
      </c>
      <c r="B3115" s="22" t="s">
        <v>13</v>
      </c>
      <c r="C3115" s="22" t="s">
        <v>2644</v>
      </c>
      <c r="D3115" s="22" t="s">
        <v>3262</v>
      </c>
      <c r="E3115" s="22">
        <v>1002050590</v>
      </c>
      <c r="F3115" s="23" t="s">
        <v>15</v>
      </c>
      <c r="G3115" s="22">
        <v>1070941</v>
      </c>
      <c r="H3115" s="36" t="s">
        <v>784</v>
      </c>
      <c r="I3115" s="4" t="s">
        <v>3512</v>
      </c>
      <c r="J3115" s="4" t="s">
        <v>3512</v>
      </c>
      <c r="K3115" s="24">
        <v>2913</v>
      </c>
      <c r="L3115" s="25">
        <v>2913</v>
      </c>
      <c r="M3115" s="26">
        <v>1</v>
      </c>
      <c r="N3115" s="26">
        <v>1</v>
      </c>
      <c r="O3115" s="26">
        <v>0</v>
      </c>
      <c r="P3115" s="26">
        <v>2913</v>
      </c>
      <c r="Q3115" s="26">
        <v>0</v>
      </c>
      <c r="R3115" s="27">
        <v>211657.41</v>
      </c>
      <c r="S3115" s="27">
        <v>0</v>
      </c>
      <c r="T3115" s="28">
        <v>212000</v>
      </c>
      <c r="U3115" s="27">
        <v>0</v>
      </c>
      <c r="V3115" s="29">
        <v>1</v>
      </c>
      <c r="W3115" s="26">
        <v>0</v>
      </c>
      <c r="X3115" s="30">
        <f t="shared" si="720"/>
        <v>1</v>
      </c>
      <c r="Y3115" s="31">
        <f t="shared" si="721"/>
        <v>2913</v>
      </c>
      <c r="Z3115" s="31">
        <f t="shared" si="722"/>
        <v>211657.41</v>
      </c>
      <c r="AA3115" s="31">
        <f t="shared" si="723"/>
        <v>212000</v>
      </c>
      <c r="AB3115" s="5">
        <v>1</v>
      </c>
      <c r="AC3115" s="6">
        <v>231948.81</v>
      </c>
      <c r="AD3115" s="30">
        <v>0</v>
      </c>
      <c r="AE3115" s="67">
        <f t="shared" si="724"/>
        <v>1</v>
      </c>
      <c r="AF3115" s="70">
        <f>IF(C3115=Sheet6!$E$3,Sheet6!$E$4,IF('January 2023'!C3115=Sheet6!$F$3,Sheet6!$F$4,IF('January 2023'!C3115=Sheet6!$G$3,Sheet6!$G$4,IF('January 2023'!C3115=Sheet6!$H$3,Sheet6!$H$4,IF('January 2023'!C3115=Sheet6!$I$3,Sheet6!$I$4,IF('January 2023'!C3115=Sheet6!$J$3,Sheet6!$J$4,IF('January 2023'!C3115=Sheet6!$K$3,Sheet6!$K$4,IF('January 2023'!C3115=Sheet6!$L$3,Sheet6!$L$4))))))))</f>
        <v>0.14409654505182889</v>
      </c>
      <c r="AG3115" s="74">
        <f t="shared" si="725"/>
        <v>1</v>
      </c>
      <c r="AH3115" s="71">
        <v>0.81910000000000005</v>
      </c>
      <c r="AI3115" s="72">
        <f t="shared" si="726"/>
        <v>1</v>
      </c>
      <c r="AJ3115" s="73">
        <f t="shared" si="727"/>
        <v>1</v>
      </c>
      <c r="AK3115" s="73">
        <v>0.51307323962548435</v>
      </c>
      <c r="AL3115" s="95">
        <f t="shared" si="728"/>
        <v>1</v>
      </c>
      <c r="AM3115" s="107">
        <v>0</v>
      </c>
      <c r="AN3115" s="98">
        <f t="shared" si="729"/>
        <v>0</v>
      </c>
      <c r="AO3115" s="99" t="e">
        <f>SUMIF([1]Sheet1!$AB:$AB,E3115,[1]Sheet1!$AA:$AA)</f>
        <v>#VALUE!</v>
      </c>
      <c r="AP3115" s="100">
        <f t="shared" si="730"/>
        <v>1</v>
      </c>
      <c r="AQ3115" s="97">
        <f t="shared" si="731"/>
        <v>0</v>
      </c>
      <c r="AR3115" s="100">
        <f t="shared" si="732"/>
        <v>1.0016186062184169</v>
      </c>
      <c r="AS3115" s="101">
        <f t="shared" si="733"/>
        <v>-1.6186062184169181E-3</v>
      </c>
      <c r="AT3115" s="100">
        <v>0.14409654505182889</v>
      </c>
      <c r="AU3115" s="108">
        <f t="shared" si="734"/>
        <v>1</v>
      </c>
    </row>
    <row r="3116" spans="1:47" hidden="1">
      <c r="A3116" s="21">
        <v>44927</v>
      </c>
      <c r="B3116" s="22" t="s">
        <v>13</v>
      </c>
      <c r="C3116" s="22" t="s">
        <v>2644</v>
      </c>
      <c r="D3116" s="22" t="s">
        <v>3250</v>
      </c>
      <c r="E3116" s="22">
        <v>1002184438</v>
      </c>
      <c r="F3116" s="23" t="s">
        <v>15</v>
      </c>
      <c r="G3116" s="22">
        <v>1091868</v>
      </c>
      <c r="H3116" s="36" t="s">
        <v>784</v>
      </c>
      <c r="I3116" s="4" t="s">
        <v>3512</v>
      </c>
      <c r="J3116" s="4" t="s">
        <v>3512</v>
      </c>
      <c r="K3116" s="24">
        <v>2795</v>
      </c>
      <c r="L3116" s="25">
        <v>2795</v>
      </c>
      <c r="M3116" s="26">
        <v>1</v>
      </c>
      <c r="N3116" s="26">
        <v>1</v>
      </c>
      <c r="O3116" s="26">
        <v>0</v>
      </c>
      <c r="P3116" s="26">
        <v>2795</v>
      </c>
      <c r="Q3116" s="26">
        <v>0</v>
      </c>
      <c r="R3116" s="27">
        <v>203083.57</v>
      </c>
      <c r="S3116" s="27">
        <v>0</v>
      </c>
      <c r="T3116" s="28">
        <v>0</v>
      </c>
      <c r="U3116" s="27">
        <v>0</v>
      </c>
      <c r="V3116" s="29">
        <v>0</v>
      </c>
      <c r="W3116" s="26">
        <v>0</v>
      </c>
      <c r="X3116" s="30">
        <f t="shared" si="720"/>
        <v>1</v>
      </c>
      <c r="Y3116" s="31">
        <f t="shared" si="721"/>
        <v>2795</v>
      </c>
      <c r="Z3116" s="31">
        <f t="shared" si="722"/>
        <v>203083.57</v>
      </c>
      <c r="AA3116" s="31">
        <f t="shared" si="723"/>
        <v>0</v>
      </c>
      <c r="AB3116" s="5">
        <v>0</v>
      </c>
      <c r="AC3116" s="6">
        <v>255694.49</v>
      </c>
      <c r="AD3116" s="30">
        <v>0</v>
      </c>
      <c r="AE3116" s="67">
        <f t="shared" si="724"/>
        <v>0</v>
      </c>
      <c r="AF3116" s="70">
        <f>IF(C3116=Sheet6!$E$3,Sheet6!$E$4,IF('January 2023'!C3116=Sheet6!$F$3,Sheet6!$F$4,IF('January 2023'!C3116=Sheet6!$G$3,Sheet6!$G$4,IF('January 2023'!C3116=Sheet6!$H$3,Sheet6!$H$4,IF('January 2023'!C3116=Sheet6!$I$3,Sheet6!$I$4,IF('January 2023'!C3116=Sheet6!$J$3,Sheet6!$J$4,IF('January 2023'!C3116=Sheet6!$K$3,Sheet6!$K$4,IF('January 2023'!C3116=Sheet6!$L$3,Sheet6!$L$4))))))))</f>
        <v>0.14409654505182889</v>
      </c>
      <c r="AG3116" s="74">
        <f t="shared" si="725"/>
        <v>1</v>
      </c>
      <c r="AH3116" s="71">
        <v>0.81910000000000005</v>
      </c>
      <c r="AI3116" s="72">
        <f t="shared" si="726"/>
        <v>1</v>
      </c>
      <c r="AJ3116" s="73">
        <f t="shared" si="727"/>
        <v>0</v>
      </c>
      <c r="AK3116" s="73">
        <v>0.51307323962548435</v>
      </c>
      <c r="AL3116" s="95">
        <f t="shared" si="728"/>
        <v>0</v>
      </c>
      <c r="AM3116" s="107">
        <v>0</v>
      </c>
      <c r="AN3116" s="98">
        <f t="shared" si="729"/>
        <v>0</v>
      </c>
      <c r="AO3116" s="99" t="e">
        <f>SUMIF([1]Sheet1!$AB:$AB,E3116,[1]Sheet1!$AA:$AA)</f>
        <v>#VALUE!</v>
      </c>
      <c r="AP3116" s="100">
        <f t="shared" si="730"/>
        <v>1</v>
      </c>
      <c r="AQ3116" s="97">
        <f t="shared" si="731"/>
        <v>0</v>
      </c>
      <c r="AR3116" s="100">
        <f t="shared" si="732"/>
        <v>0</v>
      </c>
      <c r="AS3116" s="101">
        <f t="shared" si="733"/>
        <v>1</v>
      </c>
      <c r="AT3116" s="100">
        <v>0.14409654505182889</v>
      </c>
      <c r="AU3116" s="108">
        <f t="shared" si="734"/>
        <v>0</v>
      </c>
    </row>
    <row r="3117" spans="1:47" hidden="1">
      <c r="A3117" s="21">
        <v>44927</v>
      </c>
      <c r="B3117" s="23" t="s">
        <v>13</v>
      </c>
      <c r="C3117" s="23" t="s">
        <v>2644</v>
      </c>
      <c r="D3117" s="23" t="s">
        <v>3237</v>
      </c>
      <c r="E3117" s="23">
        <v>1002298404</v>
      </c>
      <c r="F3117" s="23" t="s">
        <v>15</v>
      </c>
      <c r="G3117" s="23">
        <v>1079580</v>
      </c>
      <c r="H3117" s="36" t="s">
        <v>784</v>
      </c>
      <c r="I3117" s="4" t="s">
        <v>3512</v>
      </c>
      <c r="J3117" s="4" t="s">
        <v>3512</v>
      </c>
      <c r="K3117" s="24">
        <v>2689</v>
      </c>
      <c r="L3117" s="24">
        <v>2689</v>
      </c>
      <c r="M3117" s="29">
        <v>1</v>
      </c>
      <c r="N3117" s="29">
        <v>1</v>
      </c>
      <c r="O3117" s="29">
        <v>0</v>
      </c>
      <c r="P3117" s="29">
        <v>2689</v>
      </c>
      <c r="Q3117" s="29">
        <v>0</v>
      </c>
      <c r="R3117" s="28">
        <v>195381.66</v>
      </c>
      <c r="S3117" s="28">
        <v>0</v>
      </c>
      <c r="T3117" s="28">
        <v>210000</v>
      </c>
      <c r="U3117" s="28">
        <v>0</v>
      </c>
      <c r="V3117" s="29">
        <v>1</v>
      </c>
      <c r="W3117" s="29">
        <v>0</v>
      </c>
      <c r="X3117" s="32">
        <f t="shared" si="720"/>
        <v>1</v>
      </c>
      <c r="Y3117" s="33">
        <f t="shared" si="721"/>
        <v>2689</v>
      </c>
      <c r="Z3117" s="33">
        <f t="shared" si="722"/>
        <v>195381.66</v>
      </c>
      <c r="AA3117" s="33">
        <f t="shared" si="723"/>
        <v>210000</v>
      </c>
      <c r="AB3117" s="5">
        <v>1</v>
      </c>
      <c r="AC3117" s="6">
        <v>188460.66</v>
      </c>
      <c r="AD3117" s="32">
        <v>0</v>
      </c>
      <c r="AE3117" s="67">
        <f t="shared" si="724"/>
        <v>1</v>
      </c>
      <c r="AF3117" s="70">
        <f>IF(C3117=Sheet6!$E$3,Sheet6!$E$4,IF('January 2023'!C3117=Sheet6!$F$3,Sheet6!$F$4,IF('January 2023'!C3117=Sheet6!$G$3,Sheet6!$G$4,IF('January 2023'!C3117=Sheet6!$H$3,Sheet6!$H$4,IF('January 2023'!C3117=Sheet6!$I$3,Sheet6!$I$4,IF('January 2023'!C3117=Sheet6!$J$3,Sheet6!$J$4,IF('January 2023'!C3117=Sheet6!$K$3,Sheet6!$K$4,IF('January 2023'!C3117=Sheet6!$L$3,Sheet6!$L$4))))))))</f>
        <v>0.14409654505182889</v>
      </c>
      <c r="AG3117" s="74">
        <f t="shared" si="725"/>
        <v>1</v>
      </c>
      <c r="AH3117" s="71">
        <v>0.81910000000000005</v>
      </c>
      <c r="AI3117" s="72">
        <f t="shared" si="726"/>
        <v>1</v>
      </c>
      <c r="AJ3117" s="73">
        <f t="shared" si="727"/>
        <v>1</v>
      </c>
      <c r="AK3117" s="73">
        <v>0.51307323962548435</v>
      </c>
      <c r="AL3117" s="95">
        <f t="shared" si="728"/>
        <v>1</v>
      </c>
      <c r="AM3117" s="107">
        <v>0</v>
      </c>
      <c r="AN3117" s="98">
        <f t="shared" si="729"/>
        <v>0</v>
      </c>
      <c r="AO3117" s="99" t="e">
        <f>SUMIF([1]Sheet1!$AB:$AB,E3117,[1]Sheet1!$AA:$AA)</f>
        <v>#VALUE!</v>
      </c>
      <c r="AP3117" s="100">
        <f t="shared" si="730"/>
        <v>1</v>
      </c>
      <c r="AQ3117" s="97">
        <f t="shared" si="731"/>
        <v>0</v>
      </c>
      <c r="AR3117" s="100">
        <f t="shared" si="732"/>
        <v>1.0748194073077277</v>
      </c>
      <c r="AS3117" s="101">
        <f t="shared" si="733"/>
        <v>-7.4819407307727737E-2</v>
      </c>
      <c r="AT3117" s="100">
        <v>0.14409654505182889</v>
      </c>
      <c r="AU3117" s="108">
        <f t="shared" si="734"/>
        <v>1</v>
      </c>
    </row>
    <row r="3118" spans="1:47" hidden="1">
      <c r="A3118" s="21">
        <v>44927</v>
      </c>
      <c r="B3118" s="22" t="s">
        <v>13</v>
      </c>
      <c r="C3118" s="22" t="s">
        <v>2644</v>
      </c>
      <c r="D3118" s="22" t="s">
        <v>3263</v>
      </c>
      <c r="E3118" s="22">
        <v>1002050386</v>
      </c>
      <c r="F3118" s="23" t="s">
        <v>15</v>
      </c>
      <c r="G3118" s="22">
        <v>1091868</v>
      </c>
      <c r="H3118" s="36" t="s">
        <v>784</v>
      </c>
      <c r="I3118" s="4" t="s">
        <v>3512</v>
      </c>
      <c r="J3118" s="4" t="s">
        <v>3512</v>
      </c>
      <c r="K3118" s="24">
        <v>2341</v>
      </c>
      <c r="L3118" s="25">
        <v>2341</v>
      </c>
      <c r="M3118" s="26">
        <v>1</v>
      </c>
      <c r="N3118" s="26">
        <v>1</v>
      </c>
      <c r="O3118" s="26">
        <v>0</v>
      </c>
      <c r="P3118" s="26">
        <v>2341</v>
      </c>
      <c r="Q3118" s="26">
        <v>0</v>
      </c>
      <c r="R3118" s="27">
        <v>170096.12</v>
      </c>
      <c r="S3118" s="27">
        <v>0</v>
      </c>
      <c r="T3118" s="28">
        <v>0</v>
      </c>
      <c r="U3118" s="27">
        <v>0</v>
      </c>
      <c r="V3118" s="29">
        <v>0</v>
      </c>
      <c r="W3118" s="26">
        <v>0</v>
      </c>
      <c r="X3118" s="30">
        <f t="shared" si="720"/>
        <v>1</v>
      </c>
      <c r="Y3118" s="31">
        <f t="shared" si="721"/>
        <v>2341</v>
      </c>
      <c r="Z3118" s="31">
        <f t="shared" si="722"/>
        <v>170096.12</v>
      </c>
      <c r="AA3118" s="31">
        <f t="shared" si="723"/>
        <v>0</v>
      </c>
      <c r="AB3118" s="5">
        <v>0</v>
      </c>
      <c r="AC3118" s="6">
        <v>537090.53</v>
      </c>
      <c r="AD3118" s="30">
        <v>0</v>
      </c>
      <c r="AE3118" s="67">
        <f t="shared" si="724"/>
        <v>0</v>
      </c>
      <c r="AF3118" s="70">
        <f>IF(C3118=Sheet6!$E$3,Sheet6!$E$4,IF('January 2023'!C3118=Sheet6!$F$3,Sheet6!$F$4,IF('January 2023'!C3118=Sheet6!$G$3,Sheet6!$G$4,IF('January 2023'!C3118=Sheet6!$H$3,Sheet6!$H$4,IF('January 2023'!C3118=Sheet6!$I$3,Sheet6!$I$4,IF('January 2023'!C3118=Sheet6!$J$3,Sheet6!$J$4,IF('January 2023'!C3118=Sheet6!$K$3,Sheet6!$K$4,IF('January 2023'!C3118=Sheet6!$L$3,Sheet6!$L$4))))))))</f>
        <v>0.14409654505182889</v>
      </c>
      <c r="AG3118" s="74">
        <f t="shared" si="725"/>
        <v>1</v>
      </c>
      <c r="AH3118" s="71">
        <v>0.81910000000000005</v>
      </c>
      <c r="AI3118" s="72">
        <f t="shared" si="726"/>
        <v>1</v>
      </c>
      <c r="AJ3118" s="73">
        <f t="shared" si="727"/>
        <v>0</v>
      </c>
      <c r="AK3118" s="73">
        <v>0.51307323962548435</v>
      </c>
      <c r="AL3118" s="95">
        <f t="shared" si="728"/>
        <v>0</v>
      </c>
      <c r="AM3118" s="107">
        <v>0</v>
      </c>
      <c r="AN3118" s="98">
        <f t="shared" si="729"/>
        <v>0</v>
      </c>
      <c r="AO3118" s="99" t="e">
        <f>SUMIF([1]Sheet1!$AB:$AB,E3118,[1]Sheet1!$AA:$AA)</f>
        <v>#VALUE!</v>
      </c>
      <c r="AP3118" s="100">
        <f t="shared" si="730"/>
        <v>1</v>
      </c>
      <c r="AQ3118" s="97">
        <f t="shared" si="731"/>
        <v>0</v>
      </c>
      <c r="AR3118" s="100">
        <f t="shared" si="732"/>
        <v>0</v>
      </c>
      <c r="AS3118" s="101">
        <f t="shared" si="733"/>
        <v>1</v>
      </c>
      <c r="AT3118" s="100">
        <v>0.14409654505182889</v>
      </c>
      <c r="AU3118" s="108">
        <f t="shared" si="734"/>
        <v>0</v>
      </c>
    </row>
    <row r="3119" spans="1:47" hidden="1">
      <c r="A3119" s="21">
        <v>44927</v>
      </c>
      <c r="B3119" s="23" t="s">
        <v>13</v>
      </c>
      <c r="C3119" s="23" t="s">
        <v>2644</v>
      </c>
      <c r="D3119" s="23" t="s">
        <v>3251</v>
      </c>
      <c r="E3119" s="23">
        <v>1002050631</v>
      </c>
      <c r="F3119" s="23" t="s">
        <v>15</v>
      </c>
      <c r="G3119" s="23">
        <v>1070941</v>
      </c>
      <c r="H3119" s="36" t="s">
        <v>784</v>
      </c>
      <c r="I3119" s="4" t="s">
        <v>3512</v>
      </c>
      <c r="J3119" s="4" t="s">
        <v>3512</v>
      </c>
      <c r="K3119" s="24">
        <v>2212</v>
      </c>
      <c r="L3119" s="24">
        <v>2212</v>
      </c>
      <c r="M3119" s="29">
        <v>1</v>
      </c>
      <c r="N3119" s="29">
        <v>1</v>
      </c>
      <c r="O3119" s="29">
        <v>0</v>
      </c>
      <c r="P3119" s="29">
        <v>2212</v>
      </c>
      <c r="Q3119" s="29">
        <v>0</v>
      </c>
      <c r="R3119" s="28">
        <v>160723.03</v>
      </c>
      <c r="S3119" s="28">
        <v>0</v>
      </c>
      <c r="T3119" s="28">
        <v>161200</v>
      </c>
      <c r="U3119" s="28">
        <v>0</v>
      </c>
      <c r="V3119" s="29">
        <v>1</v>
      </c>
      <c r="W3119" s="29">
        <v>0</v>
      </c>
      <c r="X3119" s="32">
        <f t="shared" si="720"/>
        <v>1</v>
      </c>
      <c r="Y3119" s="33">
        <f t="shared" si="721"/>
        <v>2212</v>
      </c>
      <c r="Z3119" s="33">
        <f t="shared" si="722"/>
        <v>160723.03</v>
      </c>
      <c r="AA3119" s="33">
        <f t="shared" si="723"/>
        <v>161200</v>
      </c>
      <c r="AB3119" s="5">
        <v>1</v>
      </c>
      <c r="AC3119" s="6">
        <v>164067.57</v>
      </c>
      <c r="AD3119" s="32">
        <v>0</v>
      </c>
      <c r="AE3119" s="67">
        <f t="shared" si="724"/>
        <v>1</v>
      </c>
      <c r="AF3119" s="70">
        <f>IF(C3119=Sheet6!$E$3,Sheet6!$E$4,IF('January 2023'!C3119=Sheet6!$F$3,Sheet6!$F$4,IF('January 2023'!C3119=Sheet6!$G$3,Sheet6!$G$4,IF('January 2023'!C3119=Sheet6!$H$3,Sheet6!$H$4,IF('January 2023'!C3119=Sheet6!$I$3,Sheet6!$I$4,IF('January 2023'!C3119=Sheet6!$J$3,Sheet6!$J$4,IF('January 2023'!C3119=Sheet6!$K$3,Sheet6!$K$4,IF('January 2023'!C3119=Sheet6!$L$3,Sheet6!$L$4))))))))</f>
        <v>0.14409654505182889</v>
      </c>
      <c r="AG3119" s="74">
        <f t="shared" si="725"/>
        <v>1</v>
      </c>
      <c r="AH3119" s="71">
        <v>0.81910000000000005</v>
      </c>
      <c r="AI3119" s="72">
        <f t="shared" si="726"/>
        <v>1</v>
      </c>
      <c r="AJ3119" s="73">
        <f t="shared" si="727"/>
        <v>1</v>
      </c>
      <c r="AK3119" s="73">
        <v>0.51307323962548435</v>
      </c>
      <c r="AL3119" s="95">
        <f t="shared" si="728"/>
        <v>1</v>
      </c>
      <c r="AM3119" s="107">
        <v>0</v>
      </c>
      <c r="AN3119" s="98">
        <f t="shared" si="729"/>
        <v>0</v>
      </c>
      <c r="AO3119" s="99" t="e">
        <f>SUMIF([1]Sheet1!$AB:$AB,E3119,[1]Sheet1!$AA:$AA)</f>
        <v>#VALUE!</v>
      </c>
      <c r="AP3119" s="100">
        <f t="shared" si="730"/>
        <v>1</v>
      </c>
      <c r="AQ3119" s="97">
        <f t="shared" si="731"/>
        <v>0</v>
      </c>
      <c r="AR3119" s="100">
        <f t="shared" si="732"/>
        <v>1.0029676518666926</v>
      </c>
      <c r="AS3119" s="101">
        <f t="shared" si="733"/>
        <v>-2.9676518666925666E-3</v>
      </c>
      <c r="AT3119" s="100">
        <v>0.14409654505182889</v>
      </c>
      <c r="AU3119" s="108">
        <f t="shared" si="734"/>
        <v>1</v>
      </c>
    </row>
    <row r="3120" spans="1:47" hidden="1">
      <c r="A3120" s="21">
        <v>44927</v>
      </c>
      <c r="B3120" s="22" t="s">
        <v>13</v>
      </c>
      <c r="C3120" s="22" t="s">
        <v>2644</v>
      </c>
      <c r="D3120" s="22" t="s">
        <v>3283</v>
      </c>
      <c r="E3120" s="22">
        <v>1002050520</v>
      </c>
      <c r="F3120" s="23" t="s">
        <v>15</v>
      </c>
      <c r="G3120" s="22">
        <v>1070562</v>
      </c>
      <c r="H3120" s="36" t="s">
        <v>784</v>
      </c>
      <c r="I3120" s="4" t="s">
        <v>3512</v>
      </c>
      <c r="J3120" s="4" t="s">
        <v>3512</v>
      </c>
      <c r="K3120" s="24">
        <v>1649</v>
      </c>
      <c r="L3120" s="25">
        <v>1649</v>
      </c>
      <c r="M3120" s="26">
        <v>1</v>
      </c>
      <c r="N3120" s="26">
        <v>1</v>
      </c>
      <c r="O3120" s="26">
        <v>0</v>
      </c>
      <c r="P3120" s="26">
        <v>1649</v>
      </c>
      <c r="Q3120" s="26">
        <v>0</v>
      </c>
      <c r="R3120" s="27">
        <v>119815.67999999999</v>
      </c>
      <c r="S3120" s="27">
        <v>0</v>
      </c>
      <c r="T3120" s="28">
        <v>119815.67999999999</v>
      </c>
      <c r="U3120" s="27">
        <v>0</v>
      </c>
      <c r="V3120" s="29">
        <v>1</v>
      </c>
      <c r="W3120" s="26">
        <v>0</v>
      </c>
      <c r="X3120" s="30">
        <f t="shared" si="720"/>
        <v>1</v>
      </c>
      <c r="Y3120" s="31">
        <f t="shared" si="721"/>
        <v>1649</v>
      </c>
      <c r="Z3120" s="31">
        <f t="shared" si="722"/>
        <v>119815.67999999999</v>
      </c>
      <c r="AA3120" s="31">
        <f t="shared" si="723"/>
        <v>119815.67999999999</v>
      </c>
      <c r="AB3120" s="5">
        <v>1</v>
      </c>
      <c r="AC3120" s="6">
        <v>108650.68</v>
      </c>
      <c r="AD3120" s="30">
        <v>0</v>
      </c>
      <c r="AE3120" s="67">
        <f t="shared" si="724"/>
        <v>1</v>
      </c>
      <c r="AF3120" s="70">
        <f>IF(C3120=Sheet6!$E$3,Sheet6!$E$4,IF('January 2023'!C3120=Sheet6!$F$3,Sheet6!$F$4,IF('January 2023'!C3120=Sheet6!$G$3,Sheet6!$G$4,IF('January 2023'!C3120=Sheet6!$H$3,Sheet6!$H$4,IF('January 2023'!C3120=Sheet6!$I$3,Sheet6!$I$4,IF('January 2023'!C3120=Sheet6!$J$3,Sheet6!$J$4,IF('January 2023'!C3120=Sheet6!$K$3,Sheet6!$K$4,IF('January 2023'!C3120=Sheet6!$L$3,Sheet6!$L$4))))))))</f>
        <v>0.14409654505182889</v>
      </c>
      <c r="AG3120" s="74">
        <f t="shared" si="725"/>
        <v>1</v>
      </c>
      <c r="AH3120" s="71">
        <v>0.81910000000000005</v>
      </c>
      <c r="AI3120" s="72">
        <f t="shared" si="726"/>
        <v>1</v>
      </c>
      <c r="AJ3120" s="73">
        <f t="shared" si="727"/>
        <v>1</v>
      </c>
      <c r="AK3120" s="73">
        <v>0.51307323962548435</v>
      </c>
      <c r="AL3120" s="95">
        <f t="shared" si="728"/>
        <v>1</v>
      </c>
      <c r="AM3120" s="107">
        <v>0</v>
      </c>
      <c r="AN3120" s="98">
        <f t="shared" si="729"/>
        <v>0</v>
      </c>
      <c r="AO3120" s="99" t="e">
        <f>SUMIF([1]Sheet1!$AB:$AB,E3120,[1]Sheet1!$AA:$AA)</f>
        <v>#VALUE!</v>
      </c>
      <c r="AP3120" s="100">
        <f t="shared" si="730"/>
        <v>1</v>
      </c>
      <c r="AQ3120" s="97">
        <f t="shared" si="731"/>
        <v>0</v>
      </c>
      <c r="AR3120" s="100">
        <f t="shared" si="732"/>
        <v>1</v>
      </c>
      <c r="AS3120" s="101">
        <f t="shared" si="733"/>
        <v>0</v>
      </c>
      <c r="AT3120" s="100">
        <v>0.14409654505182889</v>
      </c>
      <c r="AU3120" s="108">
        <f t="shared" si="734"/>
        <v>1</v>
      </c>
    </row>
    <row r="3121" spans="1:47" hidden="1">
      <c r="A3121" s="21">
        <v>44927</v>
      </c>
      <c r="B3121" s="23" t="s">
        <v>13</v>
      </c>
      <c r="C3121" s="23" t="s">
        <v>2644</v>
      </c>
      <c r="D3121" s="23" t="s">
        <v>3265</v>
      </c>
      <c r="E3121" s="23">
        <v>1002050349</v>
      </c>
      <c r="F3121" s="23" t="s">
        <v>15</v>
      </c>
      <c r="G3121" s="23">
        <v>1091868</v>
      </c>
      <c r="H3121" s="36" t="s">
        <v>784</v>
      </c>
      <c r="I3121" s="4" t="s">
        <v>3512</v>
      </c>
      <c r="J3121" s="4" t="s">
        <v>3512</v>
      </c>
      <c r="K3121" s="24">
        <v>1643</v>
      </c>
      <c r="L3121" s="24">
        <v>1643</v>
      </c>
      <c r="M3121" s="29">
        <v>1</v>
      </c>
      <c r="N3121" s="29">
        <v>1</v>
      </c>
      <c r="O3121" s="29">
        <v>0</v>
      </c>
      <c r="P3121" s="29">
        <v>1643</v>
      </c>
      <c r="Q3121" s="29">
        <v>0</v>
      </c>
      <c r="R3121" s="28">
        <v>119379.72</v>
      </c>
      <c r="S3121" s="28">
        <v>0</v>
      </c>
      <c r="T3121" s="28">
        <v>127874.43</v>
      </c>
      <c r="U3121" s="28">
        <v>0</v>
      </c>
      <c r="V3121" s="29">
        <v>1</v>
      </c>
      <c r="W3121" s="29">
        <v>0</v>
      </c>
      <c r="X3121" s="32">
        <f t="shared" si="720"/>
        <v>1</v>
      </c>
      <c r="Y3121" s="33">
        <f t="shared" si="721"/>
        <v>1643</v>
      </c>
      <c r="Z3121" s="33">
        <f t="shared" si="722"/>
        <v>119379.72</v>
      </c>
      <c r="AA3121" s="33">
        <f t="shared" si="723"/>
        <v>127874.43</v>
      </c>
      <c r="AB3121" s="5">
        <v>1</v>
      </c>
      <c r="AC3121" s="6">
        <v>161097.29</v>
      </c>
      <c r="AD3121" s="32">
        <v>0</v>
      </c>
      <c r="AE3121" s="67">
        <f t="shared" si="724"/>
        <v>1</v>
      </c>
      <c r="AF3121" s="70">
        <f>IF(C3121=Sheet6!$E$3,Sheet6!$E$4,IF('January 2023'!C3121=Sheet6!$F$3,Sheet6!$F$4,IF('January 2023'!C3121=Sheet6!$G$3,Sheet6!$G$4,IF('January 2023'!C3121=Sheet6!$H$3,Sheet6!$H$4,IF('January 2023'!C3121=Sheet6!$I$3,Sheet6!$I$4,IF('January 2023'!C3121=Sheet6!$J$3,Sheet6!$J$4,IF('January 2023'!C3121=Sheet6!$K$3,Sheet6!$K$4,IF('January 2023'!C3121=Sheet6!$L$3,Sheet6!$L$4))))))))</f>
        <v>0.14409654505182889</v>
      </c>
      <c r="AG3121" s="74">
        <f t="shared" si="725"/>
        <v>1</v>
      </c>
      <c r="AH3121" s="71">
        <v>0.81910000000000005</v>
      </c>
      <c r="AI3121" s="72">
        <f t="shared" si="726"/>
        <v>1</v>
      </c>
      <c r="AJ3121" s="73">
        <f t="shared" si="727"/>
        <v>1</v>
      </c>
      <c r="AK3121" s="73">
        <v>0.51307323962548435</v>
      </c>
      <c r="AL3121" s="95">
        <f t="shared" si="728"/>
        <v>1</v>
      </c>
      <c r="AM3121" s="107">
        <v>0</v>
      </c>
      <c r="AN3121" s="98">
        <f t="shared" si="729"/>
        <v>0</v>
      </c>
      <c r="AO3121" s="99" t="e">
        <f>SUMIF([1]Sheet1!$AB:$AB,E3121,[1]Sheet1!$AA:$AA)</f>
        <v>#VALUE!</v>
      </c>
      <c r="AP3121" s="100">
        <f t="shared" si="730"/>
        <v>1</v>
      </c>
      <c r="AQ3121" s="97">
        <f t="shared" si="731"/>
        <v>0</v>
      </c>
      <c r="AR3121" s="100">
        <f t="shared" si="732"/>
        <v>1.0711570608475207</v>
      </c>
      <c r="AS3121" s="101">
        <f t="shared" si="733"/>
        <v>-7.1157060847520714E-2</v>
      </c>
      <c r="AT3121" s="100">
        <v>0.14409654505182889</v>
      </c>
      <c r="AU3121" s="108">
        <f t="shared" si="734"/>
        <v>1</v>
      </c>
    </row>
    <row r="3122" spans="1:47" hidden="1">
      <c r="A3122" s="21">
        <v>44927</v>
      </c>
      <c r="B3122" s="22" t="s">
        <v>13</v>
      </c>
      <c r="C3122" s="22" t="s">
        <v>2644</v>
      </c>
      <c r="D3122" s="22" t="s">
        <v>3196</v>
      </c>
      <c r="E3122" s="22">
        <v>1004633902</v>
      </c>
      <c r="F3122" s="23" t="s">
        <v>15</v>
      </c>
      <c r="G3122" s="22">
        <v>1070941</v>
      </c>
      <c r="H3122" s="36" t="s">
        <v>784</v>
      </c>
      <c r="I3122" s="4" t="s">
        <v>3512</v>
      </c>
      <c r="J3122" s="4" t="s">
        <v>3512</v>
      </c>
      <c r="K3122" s="24">
        <v>1643</v>
      </c>
      <c r="L3122" s="25">
        <v>1643</v>
      </c>
      <c r="M3122" s="26">
        <v>1</v>
      </c>
      <c r="N3122" s="26">
        <v>1</v>
      </c>
      <c r="O3122" s="26">
        <v>0</v>
      </c>
      <c r="P3122" s="26">
        <v>1643</v>
      </c>
      <c r="Q3122" s="26">
        <v>0</v>
      </c>
      <c r="R3122" s="27">
        <v>119379.72</v>
      </c>
      <c r="S3122" s="27">
        <v>0</v>
      </c>
      <c r="T3122" s="28">
        <v>100000</v>
      </c>
      <c r="U3122" s="27">
        <v>0</v>
      </c>
      <c r="V3122" s="29">
        <v>1</v>
      </c>
      <c r="W3122" s="26">
        <v>0</v>
      </c>
      <c r="X3122" s="30">
        <f t="shared" si="720"/>
        <v>1</v>
      </c>
      <c r="Y3122" s="31">
        <f t="shared" si="721"/>
        <v>1643</v>
      </c>
      <c r="Z3122" s="31">
        <f t="shared" si="722"/>
        <v>119379.72</v>
      </c>
      <c r="AA3122" s="31">
        <f t="shared" si="723"/>
        <v>100000</v>
      </c>
      <c r="AB3122" s="5">
        <v>1</v>
      </c>
      <c r="AC3122" s="6">
        <v>251141.98</v>
      </c>
      <c r="AD3122" s="30">
        <v>0</v>
      </c>
      <c r="AE3122" s="67">
        <f t="shared" si="724"/>
        <v>1</v>
      </c>
      <c r="AF3122" s="70">
        <f>IF(C3122=Sheet6!$E$3,Sheet6!$E$4,IF('January 2023'!C3122=Sheet6!$F$3,Sheet6!$F$4,IF('January 2023'!C3122=Sheet6!$G$3,Sheet6!$G$4,IF('January 2023'!C3122=Sheet6!$H$3,Sheet6!$H$4,IF('January 2023'!C3122=Sheet6!$I$3,Sheet6!$I$4,IF('January 2023'!C3122=Sheet6!$J$3,Sheet6!$J$4,IF('January 2023'!C3122=Sheet6!$K$3,Sheet6!$K$4,IF('January 2023'!C3122=Sheet6!$L$3,Sheet6!$L$4))))))))</f>
        <v>0.14409654505182889</v>
      </c>
      <c r="AG3122" s="74">
        <f t="shared" si="725"/>
        <v>1</v>
      </c>
      <c r="AH3122" s="71">
        <v>0.81910000000000005</v>
      </c>
      <c r="AI3122" s="72">
        <f t="shared" si="726"/>
        <v>1</v>
      </c>
      <c r="AJ3122" s="73">
        <f t="shared" si="727"/>
        <v>1</v>
      </c>
      <c r="AK3122" s="73">
        <v>0.51307323962548435</v>
      </c>
      <c r="AL3122" s="95">
        <f t="shared" si="728"/>
        <v>1</v>
      </c>
      <c r="AM3122" s="107">
        <v>0</v>
      </c>
      <c r="AN3122" s="98">
        <f t="shared" si="729"/>
        <v>0</v>
      </c>
      <c r="AO3122" s="99" t="e">
        <f>SUMIF([1]Sheet1!$AB:$AB,E3122,[1]Sheet1!$AA:$AA)</f>
        <v>#VALUE!</v>
      </c>
      <c r="AP3122" s="100">
        <f t="shared" si="730"/>
        <v>1</v>
      </c>
      <c r="AQ3122" s="97">
        <f t="shared" si="731"/>
        <v>0</v>
      </c>
      <c r="AR3122" s="100">
        <f t="shared" si="732"/>
        <v>0.83766321448902714</v>
      </c>
      <c r="AS3122" s="101">
        <f t="shared" si="733"/>
        <v>0.16233678551097286</v>
      </c>
      <c r="AT3122" s="100">
        <v>0.14409654505182889</v>
      </c>
      <c r="AU3122" s="108">
        <f t="shared" si="734"/>
        <v>0</v>
      </c>
    </row>
    <row r="3123" spans="1:47" hidden="1">
      <c r="A3123" s="21">
        <v>44927</v>
      </c>
      <c r="B3123" s="23" t="s">
        <v>13</v>
      </c>
      <c r="C3123" s="23" t="s">
        <v>2644</v>
      </c>
      <c r="D3123" s="23" t="s">
        <v>3295</v>
      </c>
      <c r="E3123" s="23">
        <v>1004938506</v>
      </c>
      <c r="F3123" s="23" t="s">
        <v>15</v>
      </c>
      <c r="G3123" s="23">
        <v>1091864</v>
      </c>
      <c r="H3123" s="36" t="s">
        <v>784</v>
      </c>
      <c r="I3123" s="4" t="s">
        <v>3512</v>
      </c>
      <c r="J3123" s="4" t="s">
        <v>3512</v>
      </c>
      <c r="K3123" s="24">
        <v>1330</v>
      </c>
      <c r="L3123" s="24">
        <v>1330</v>
      </c>
      <c r="M3123" s="29">
        <v>1</v>
      </c>
      <c r="N3123" s="29">
        <v>1</v>
      </c>
      <c r="O3123" s="29">
        <v>0</v>
      </c>
      <c r="P3123" s="29">
        <v>1330</v>
      </c>
      <c r="Q3123" s="29">
        <v>0</v>
      </c>
      <c r="R3123" s="28">
        <v>96637.26</v>
      </c>
      <c r="S3123" s="28">
        <v>0</v>
      </c>
      <c r="T3123" s="28">
        <v>96637.26</v>
      </c>
      <c r="U3123" s="28">
        <v>0</v>
      </c>
      <c r="V3123" s="29">
        <v>1</v>
      </c>
      <c r="W3123" s="29">
        <v>0</v>
      </c>
      <c r="X3123" s="32">
        <f t="shared" si="720"/>
        <v>1</v>
      </c>
      <c r="Y3123" s="33">
        <f t="shared" si="721"/>
        <v>1330</v>
      </c>
      <c r="Z3123" s="33">
        <f t="shared" si="722"/>
        <v>96637.26</v>
      </c>
      <c r="AA3123" s="33">
        <f t="shared" si="723"/>
        <v>96637.26</v>
      </c>
      <c r="AB3123" s="5">
        <v>1</v>
      </c>
      <c r="AC3123" s="6">
        <v>157761.41</v>
      </c>
      <c r="AD3123" s="32">
        <v>0</v>
      </c>
      <c r="AE3123" s="67">
        <f t="shared" si="724"/>
        <v>1</v>
      </c>
      <c r="AF3123" s="70">
        <f>IF(C3123=Sheet6!$E$3,Sheet6!$E$4,IF('January 2023'!C3123=Sheet6!$F$3,Sheet6!$F$4,IF('January 2023'!C3123=Sheet6!$G$3,Sheet6!$G$4,IF('January 2023'!C3123=Sheet6!$H$3,Sheet6!$H$4,IF('January 2023'!C3123=Sheet6!$I$3,Sheet6!$I$4,IF('January 2023'!C3123=Sheet6!$J$3,Sheet6!$J$4,IF('January 2023'!C3123=Sheet6!$K$3,Sheet6!$K$4,IF('January 2023'!C3123=Sheet6!$L$3,Sheet6!$L$4))))))))</f>
        <v>0.14409654505182889</v>
      </c>
      <c r="AG3123" s="74">
        <f t="shared" si="725"/>
        <v>1</v>
      </c>
      <c r="AH3123" s="71">
        <v>0.81910000000000005</v>
      </c>
      <c r="AI3123" s="72">
        <f t="shared" si="726"/>
        <v>1</v>
      </c>
      <c r="AJ3123" s="73">
        <f t="shared" si="727"/>
        <v>1</v>
      </c>
      <c r="AK3123" s="73">
        <v>0.51307323962548435</v>
      </c>
      <c r="AL3123" s="95">
        <f t="shared" si="728"/>
        <v>1</v>
      </c>
      <c r="AM3123" s="107">
        <v>0</v>
      </c>
      <c r="AN3123" s="98">
        <f t="shared" si="729"/>
        <v>0</v>
      </c>
      <c r="AO3123" s="99" t="e">
        <f>SUMIF([1]Sheet1!$AB:$AB,E3123,[1]Sheet1!$AA:$AA)</f>
        <v>#VALUE!</v>
      </c>
      <c r="AP3123" s="100">
        <f t="shared" si="730"/>
        <v>1</v>
      </c>
      <c r="AQ3123" s="97">
        <f t="shared" si="731"/>
        <v>0</v>
      </c>
      <c r="AR3123" s="100">
        <f t="shared" si="732"/>
        <v>1</v>
      </c>
      <c r="AS3123" s="101">
        <f t="shared" si="733"/>
        <v>0</v>
      </c>
      <c r="AT3123" s="100">
        <v>0.14409654505182889</v>
      </c>
      <c r="AU3123" s="108">
        <f t="shared" si="734"/>
        <v>1</v>
      </c>
    </row>
    <row r="3124" spans="1:47" hidden="1">
      <c r="A3124" s="21">
        <v>44927</v>
      </c>
      <c r="B3124" s="22" t="s">
        <v>13</v>
      </c>
      <c r="C3124" s="22" t="s">
        <v>2644</v>
      </c>
      <c r="D3124" s="22" t="s">
        <v>3298</v>
      </c>
      <c r="E3124" s="22">
        <v>1003808750</v>
      </c>
      <c r="F3124" s="23" t="s">
        <v>15</v>
      </c>
      <c r="G3124" s="22">
        <v>1070562</v>
      </c>
      <c r="H3124" s="36" t="s">
        <v>784</v>
      </c>
      <c r="I3124" s="4" t="s">
        <v>3512</v>
      </c>
      <c r="J3124" s="4" t="s">
        <v>3512</v>
      </c>
      <c r="K3124" s="24">
        <v>1010</v>
      </c>
      <c r="L3124" s="25">
        <v>1010</v>
      </c>
      <c r="M3124" s="26">
        <v>1</v>
      </c>
      <c r="N3124" s="26">
        <v>1</v>
      </c>
      <c r="O3124" s="26">
        <v>0</v>
      </c>
      <c r="P3124" s="26">
        <v>1010</v>
      </c>
      <c r="Q3124" s="26">
        <v>0</v>
      </c>
      <c r="R3124" s="27">
        <v>73386.19</v>
      </c>
      <c r="S3124" s="27">
        <v>0</v>
      </c>
      <c r="T3124" s="28">
        <v>73389.19</v>
      </c>
      <c r="U3124" s="27">
        <v>0</v>
      </c>
      <c r="V3124" s="29">
        <v>1</v>
      </c>
      <c r="W3124" s="26">
        <v>0</v>
      </c>
      <c r="X3124" s="30">
        <f t="shared" si="720"/>
        <v>1</v>
      </c>
      <c r="Y3124" s="31">
        <f t="shared" si="721"/>
        <v>1010</v>
      </c>
      <c r="Z3124" s="31">
        <f t="shared" si="722"/>
        <v>73386.19</v>
      </c>
      <c r="AA3124" s="31">
        <f t="shared" si="723"/>
        <v>73389.19</v>
      </c>
      <c r="AB3124" s="5">
        <v>1</v>
      </c>
      <c r="AC3124" s="6">
        <v>13317.75</v>
      </c>
      <c r="AD3124" s="30">
        <v>0</v>
      </c>
      <c r="AE3124" s="67">
        <f t="shared" si="724"/>
        <v>1</v>
      </c>
      <c r="AF3124" s="70">
        <f>IF(C3124=Sheet6!$E$3,Sheet6!$E$4,IF('January 2023'!C3124=Sheet6!$F$3,Sheet6!$F$4,IF('January 2023'!C3124=Sheet6!$G$3,Sheet6!$G$4,IF('January 2023'!C3124=Sheet6!$H$3,Sheet6!$H$4,IF('January 2023'!C3124=Sheet6!$I$3,Sheet6!$I$4,IF('January 2023'!C3124=Sheet6!$J$3,Sheet6!$J$4,IF('January 2023'!C3124=Sheet6!$K$3,Sheet6!$K$4,IF('January 2023'!C3124=Sheet6!$L$3,Sheet6!$L$4))))))))</f>
        <v>0.14409654505182889</v>
      </c>
      <c r="AG3124" s="74">
        <f t="shared" si="725"/>
        <v>1</v>
      </c>
      <c r="AH3124" s="71">
        <v>0.81910000000000005</v>
      </c>
      <c r="AI3124" s="72">
        <f t="shared" si="726"/>
        <v>1</v>
      </c>
      <c r="AJ3124" s="73">
        <f t="shared" si="727"/>
        <v>1</v>
      </c>
      <c r="AK3124" s="73">
        <v>0.51307323962548435</v>
      </c>
      <c r="AL3124" s="95">
        <f t="shared" si="728"/>
        <v>1</v>
      </c>
      <c r="AM3124" s="107">
        <v>0</v>
      </c>
      <c r="AN3124" s="98">
        <f t="shared" si="729"/>
        <v>0</v>
      </c>
      <c r="AO3124" s="99" t="e">
        <f>SUMIF([1]Sheet1!$AB:$AB,E3124,[1]Sheet1!$AA:$AA)</f>
        <v>#VALUE!</v>
      </c>
      <c r="AP3124" s="100">
        <f t="shared" si="730"/>
        <v>1</v>
      </c>
      <c r="AQ3124" s="97">
        <f t="shared" si="731"/>
        <v>0</v>
      </c>
      <c r="AR3124" s="100">
        <f t="shared" si="732"/>
        <v>1.0000408796259896</v>
      </c>
      <c r="AS3124" s="101">
        <f t="shared" si="733"/>
        <v>-4.0879625989642676E-5</v>
      </c>
      <c r="AT3124" s="100">
        <v>0.14409654505182889</v>
      </c>
      <c r="AU3124" s="108">
        <f t="shared" si="734"/>
        <v>1</v>
      </c>
    </row>
    <row r="3125" spans="1:47" hidden="1">
      <c r="A3125" s="21">
        <v>44927</v>
      </c>
      <c r="B3125" s="22" t="s">
        <v>13</v>
      </c>
      <c r="C3125" s="22" t="s">
        <v>2644</v>
      </c>
      <c r="D3125" s="22" t="s">
        <v>3312</v>
      </c>
      <c r="E3125" s="22">
        <v>1002050575</v>
      </c>
      <c r="F3125" s="23" t="s">
        <v>15</v>
      </c>
      <c r="G3125" s="22">
        <v>1091864</v>
      </c>
      <c r="H3125" s="36" t="s">
        <v>784</v>
      </c>
      <c r="I3125" s="4" t="s">
        <v>3512</v>
      </c>
      <c r="J3125" s="4" t="s">
        <v>3512</v>
      </c>
      <c r="K3125" s="24">
        <v>805</v>
      </c>
      <c r="L3125" s="25">
        <v>805</v>
      </c>
      <c r="M3125" s="26">
        <v>1</v>
      </c>
      <c r="N3125" s="26">
        <v>1</v>
      </c>
      <c r="O3125" s="26">
        <v>0</v>
      </c>
      <c r="P3125" s="26">
        <v>805</v>
      </c>
      <c r="Q3125" s="26">
        <v>0</v>
      </c>
      <c r="R3125" s="27">
        <v>58490.98</v>
      </c>
      <c r="S3125" s="27">
        <v>0</v>
      </c>
      <c r="T3125" s="28">
        <v>80000</v>
      </c>
      <c r="U3125" s="27">
        <v>0</v>
      </c>
      <c r="V3125" s="29">
        <v>1</v>
      </c>
      <c r="W3125" s="26">
        <v>0</v>
      </c>
      <c r="X3125" s="30">
        <f t="shared" si="720"/>
        <v>1</v>
      </c>
      <c r="Y3125" s="31">
        <f t="shared" si="721"/>
        <v>805</v>
      </c>
      <c r="Z3125" s="31">
        <f t="shared" si="722"/>
        <v>58490.98</v>
      </c>
      <c r="AA3125" s="31">
        <f t="shared" si="723"/>
        <v>80000</v>
      </c>
      <c r="AB3125" s="5">
        <v>1</v>
      </c>
      <c r="AC3125" s="6">
        <v>22840.47</v>
      </c>
      <c r="AD3125" s="30">
        <v>0</v>
      </c>
      <c r="AE3125" s="67">
        <f t="shared" si="724"/>
        <v>1</v>
      </c>
      <c r="AF3125" s="70">
        <f>IF(C3125=Sheet6!$E$3,Sheet6!$E$4,IF('January 2023'!C3125=Sheet6!$F$3,Sheet6!$F$4,IF('January 2023'!C3125=Sheet6!$G$3,Sheet6!$G$4,IF('January 2023'!C3125=Sheet6!$H$3,Sheet6!$H$4,IF('January 2023'!C3125=Sheet6!$I$3,Sheet6!$I$4,IF('January 2023'!C3125=Sheet6!$J$3,Sheet6!$J$4,IF('January 2023'!C3125=Sheet6!$K$3,Sheet6!$K$4,IF('January 2023'!C3125=Sheet6!$L$3,Sheet6!$L$4))))))))</f>
        <v>0.14409654505182889</v>
      </c>
      <c r="AG3125" s="74">
        <f t="shared" si="725"/>
        <v>1</v>
      </c>
      <c r="AH3125" s="71">
        <v>0.81910000000000005</v>
      </c>
      <c r="AI3125" s="72">
        <f t="shared" si="726"/>
        <v>1</v>
      </c>
      <c r="AJ3125" s="73">
        <f t="shared" si="727"/>
        <v>1</v>
      </c>
      <c r="AK3125" s="73">
        <v>0.51307323962548435</v>
      </c>
      <c r="AL3125" s="95">
        <f t="shared" si="728"/>
        <v>1</v>
      </c>
      <c r="AM3125" s="107">
        <v>0</v>
      </c>
      <c r="AN3125" s="98">
        <f t="shared" si="729"/>
        <v>0</v>
      </c>
      <c r="AO3125" s="99" t="e">
        <f>SUMIF([1]Sheet1!$AB:$AB,E3125,[1]Sheet1!$AA:$AA)</f>
        <v>#VALUE!</v>
      </c>
      <c r="AP3125" s="100">
        <f t="shared" si="730"/>
        <v>1</v>
      </c>
      <c r="AQ3125" s="97">
        <f t="shared" si="731"/>
        <v>0</v>
      </c>
      <c r="AR3125" s="100">
        <f t="shared" si="732"/>
        <v>1.3677322554691338</v>
      </c>
      <c r="AS3125" s="101">
        <f t="shared" si="733"/>
        <v>-0.3677322554691338</v>
      </c>
      <c r="AT3125" s="100">
        <v>0.14409654505182889</v>
      </c>
      <c r="AU3125" s="108">
        <f t="shared" si="734"/>
        <v>1</v>
      </c>
    </row>
    <row r="3126" spans="1:47" hidden="1">
      <c r="A3126" s="21">
        <v>44927</v>
      </c>
      <c r="B3126" s="23" t="s">
        <v>13</v>
      </c>
      <c r="C3126" s="23" t="s">
        <v>2644</v>
      </c>
      <c r="D3126" s="23" t="s">
        <v>3307</v>
      </c>
      <c r="E3126" s="23">
        <v>1002050547</v>
      </c>
      <c r="F3126" s="23" t="s">
        <v>15</v>
      </c>
      <c r="G3126" s="23">
        <v>1070941</v>
      </c>
      <c r="H3126" s="36" t="s">
        <v>784</v>
      </c>
      <c r="I3126" s="4" t="s">
        <v>3512</v>
      </c>
      <c r="J3126" s="4" t="s">
        <v>3512</v>
      </c>
      <c r="K3126" s="24">
        <v>498</v>
      </c>
      <c r="L3126" s="24">
        <v>498</v>
      </c>
      <c r="M3126" s="29">
        <v>1</v>
      </c>
      <c r="N3126" s="29">
        <v>1</v>
      </c>
      <c r="O3126" s="29">
        <v>0</v>
      </c>
      <c r="P3126" s="29">
        <v>498</v>
      </c>
      <c r="Q3126" s="29">
        <v>0</v>
      </c>
      <c r="R3126" s="28">
        <v>36184.479999999996</v>
      </c>
      <c r="S3126" s="28">
        <v>0</v>
      </c>
      <c r="T3126" s="28">
        <v>37001</v>
      </c>
      <c r="U3126" s="28">
        <v>0</v>
      </c>
      <c r="V3126" s="29">
        <v>1</v>
      </c>
      <c r="W3126" s="29">
        <v>0</v>
      </c>
      <c r="X3126" s="32">
        <f t="shared" si="720"/>
        <v>1</v>
      </c>
      <c r="Y3126" s="33">
        <f t="shared" si="721"/>
        <v>498</v>
      </c>
      <c r="Z3126" s="33">
        <f t="shared" si="722"/>
        <v>36184.479999999996</v>
      </c>
      <c r="AA3126" s="33">
        <f t="shared" si="723"/>
        <v>37001</v>
      </c>
      <c r="AB3126" s="5">
        <v>1</v>
      </c>
      <c r="AC3126" s="6">
        <v>35185.17</v>
      </c>
      <c r="AD3126" s="32">
        <v>0</v>
      </c>
      <c r="AE3126" s="67">
        <f t="shared" si="724"/>
        <v>1</v>
      </c>
      <c r="AF3126" s="70">
        <f>IF(C3126=Sheet6!$E$3,Sheet6!$E$4,IF('January 2023'!C3126=Sheet6!$F$3,Sheet6!$F$4,IF('January 2023'!C3126=Sheet6!$G$3,Sheet6!$G$4,IF('January 2023'!C3126=Sheet6!$H$3,Sheet6!$H$4,IF('January 2023'!C3126=Sheet6!$I$3,Sheet6!$I$4,IF('January 2023'!C3126=Sheet6!$J$3,Sheet6!$J$4,IF('January 2023'!C3126=Sheet6!$K$3,Sheet6!$K$4,IF('January 2023'!C3126=Sheet6!$L$3,Sheet6!$L$4))))))))</f>
        <v>0.14409654505182889</v>
      </c>
      <c r="AG3126" s="74">
        <f t="shared" si="725"/>
        <v>1</v>
      </c>
      <c r="AH3126" s="71">
        <v>0.81910000000000005</v>
      </c>
      <c r="AI3126" s="72">
        <f t="shared" si="726"/>
        <v>1</v>
      </c>
      <c r="AJ3126" s="73">
        <f t="shared" si="727"/>
        <v>1</v>
      </c>
      <c r="AK3126" s="73">
        <v>0.51307323962548435</v>
      </c>
      <c r="AL3126" s="95">
        <f t="shared" si="728"/>
        <v>1</v>
      </c>
      <c r="AM3126" s="107">
        <v>0</v>
      </c>
      <c r="AN3126" s="98">
        <f t="shared" si="729"/>
        <v>0</v>
      </c>
      <c r="AO3126" s="99" t="e">
        <f>SUMIF([1]Sheet1!$AB:$AB,E3126,[1]Sheet1!$AA:$AA)</f>
        <v>#VALUE!</v>
      </c>
      <c r="AP3126" s="100">
        <f t="shared" si="730"/>
        <v>1</v>
      </c>
      <c r="AQ3126" s="97">
        <f t="shared" si="731"/>
        <v>0</v>
      </c>
      <c r="AR3126" s="100">
        <f t="shared" si="732"/>
        <v>1.0225654755851128</v>
      </c>
      <c r="AS3126" s="101">
        <f t="shared" si="733"/>
        <v>-2.2565475585112793E-2</v>
      </c>
      <c r="AT3126" s="100">
        <v>0.14409654505182889</v>
      </c>
      <c r="AU3126" s="108">
        <f t="shared" si="734"/>
        <v>1</v>
      </c>
    </row>
    <row r="3127" spans="1:47" hidden="1">
      <c r="A3127" s="21">
        <v>44927</v>
      </c>
      <c r="B3127" s="23" t="s">
        <v>13</v>
      </c>
      <c r="C3127" s="23" t="s">
        <v>2644</v>
      </c>
      <c r="D3127" s="23" t="s">
        <v>3275</v>
      </c>
      <c r="E3127" s="23">
        <v>1002050276</v>
      </c>
      <c r="F3127" s="23" t="s">
        <v>15</v>
      </c>
      <c r="G3127" s="23">
        <v>1070941</v>
      </c>
      <c r="H3127" s="36" t="s">
        <v>784</v>
      </c>
      <c r="I3127" s="4" t="s">
        <v>3512</v>
      </c>
      <c r="J3127" s="4" t="s">
        <v>3512</v>
      </c>
      <c r="K3127" s="24">
        <v>482</v>
      </c>
      <c r="L3127" s="24">
        <v>482</v>
      </c>
      <c r="M3127" s="29">
        <v>1</v>
      </c>
      <c r="N3127" s="29">
        <v>1</v>
      </c>
      <c r="O3127" s="29">
        <v>0</v>
      </c>
      <c r="P3127" s="29">
        <v>482</v>
      </c>
      <c r="Q3127" s="29">
        <v>0</v>
      </c>
      <c r="R3127" s="28">
        <v>35021.93</v>
      </c>
      <c r="S3127" s="28">
        <v>0</v>
      </c>
      <c r="T3127" s="28">
        <v>35025</v>
      </c>
      <c r="U3127" s="28">
        <v>0</v>
      </c>
      <c r="V3127" s="29">
        <v>1</v>
      </c>
      <c r="W3127" s="29">
        <v>0</v>
      </c>
      <c r="X3127" s="32">
        <f t="shared" si="720"/>
        <v>1</v>
      </c>
      <c r="Y3127" s="33">
        <f t="shared" si="721"/>
        <v>482</v>
      </c>
      <c r="Z3127" s="33">
        <f t="shared" si="722"/>
        <v>35021.93</v>
      </c>
      <c r="AA3127" s="33">
        <f t="shared" si="723"/>
        <v>35025</v>
      </c>
      <c r="AB3127" s="5">
        <v>1</v>
      </c>
      <c r="AC3127" s="6">
        <v>82268.23</v>
      </c>
      <c r="AD3127" s="32">
        <v>0</v>
      </c>
      <c r="AE3127" s="67">
        <f t="shared" si="724"/>
        <v>1</v>
      </c>
      <c r="AF3127" s="70">
        <f>IF(C3127=Sheet6!$E$3,Sheet6!$E$4,IF('January 2023'!C3127=Sheet6!$F$3,Sheet6!$F$4,IF('January 2023'!C3127=Sheet6!$G$3,Sheet6!$G$4,IF('January 2023'!C3127=Sheet6!$H$3,Sheet6!$H$4,IF('January 2023'!C3127=Sheet6!$I$3,Sheet6!$I$4,IF('January 2023'!C3127=Sheet6!$J$3,Sheet6!$J$4,IF('January 2023'!C3127=Sheet6!$K$3,Sheet6!$K$4,IF('January 2023'!C3127=Sheet6!$L$3,Sheet6!$L$4))))))))</f>
        <v>0.14409654505182889</v>
      </c>
      <c r="AG3127" s="74">
        <f t="shared" si="725"/>
        <v>1</v>
      </c>
      <c r="AH3127" s="71">
        <v>0.81910000000000005</v>
      </c>
      <c r="AI3127" s="72">
        <f t="shared" si="726"/>
        <v>1</v>
      </c>
      <c r="AJ3127" s="73">
        <f t="shared" si="727"/>
        <v>1</v>
      </c>
      <c r="AK3127" s="73">
        <v>0.51307323962548435</v>
      </c>
      <c r="AL3127" s="95">
        <f t="shared" si="728"/>
        <v>1</v>
      </c>
      <c r="AM3127" s="107">
        <v>0</v>
      </c>
      <c r="AN3127" s="98">
        <f t="shared" si="729"/>
        <v>0</v>
      </c>
      <c r="AO3127" s="99" t="e">
        <f>SUMIF([1]Sheet1!$AB:$AB,E3127,[1]Sheet1!$AA:$AA)</f>
        <v>#VALUE!</v>
      </c>
      <c r="AP3127" s="100">
        <f t="shared" si="730"/>
        <v>1</v>
      </c>
      <c r="AQ3127" s="97">
        <f t="shared" si="731"/>
        <v>0</v>
      </c>
      <c r="AR3127" s="100">
        <f t="shared" si="732"/>
        <v>1.0000876593608634</v>
      </c>
      <c r="AS3127" s="101">
        <f t="shared" si="733"/>
        <v>-8.7659360863412417E-5</v>
      </c>
      <c r="AT3127" s="100">
        <v>0.14409654505182889</v>
      </c>
      <c r="AU3127" s="108">
        <f t="shared" si="734"/>
        <v>1</v>
      </c>
    </row>
    <row r="3128" spans="1:47" hidden="1">
      <c r="A3128" s="21">
        <v>44927</v>
      </c>
      <c r="B3128" s="22" t="s">
        <v>13</v>
      </c>
      <c r="C3128" s="22" t="s">
        <v>2644</v>
      </c>
      <c r="D3128" s="22" t="s">
        <v>3310</v>
      </c>
      <c r="E3128" s="22">
        <v>1003633452</v>
      </c>
      <c r="F3128" s="23" t="s">
        <v>15</v>
      </c>
      <c r="G3128" s="22">
        <v>1079580</v>
      </c>
      <c r="H3128" s="36" t="s">
        <v>784</v>
      </c>
      <c r="I3128" s="4" t="s">
        <v>3512</v>
      </c>
      <c r="J3128" s="4" t="s">
        <v>3512</v>
      </c>
      <c r="K3128" s="24">
        <v>201</v>
      </c>
      <c r="L3128" s="25">
        <v>201</v>
      </c>
      <c r="M3128" s="26">
        <v>1</v>
      </c>
      <c r="N3128" s="26">
        <v>1</v>
      </c>
      <c r="O3128" s="26">
        <v>0</v>
      </c>
      <c r="P3128" s="26">
        <v>201</v>
      </c>
      <c r="Q3128" s="26">
        <v>0</v>
      </c>
      <c r="R3128" s="27">
        <v>14604.58</v>
      </c>
      <c r="S3128" s="27">
        <v>0</v>
      </c>
      <c r="T3128" s="28">
        <v>5000</v>
      </c>
      <c r="U3128" s="27">
        <v>0</v>
      </c>
      <c r="V3128" s="29">
        <v>1</v>
      </c>
      <c r="W3128" s="26">
        <v>0</v>
      </c>
      <c r="X3128" s="30">
        <f t="shared" si="720"/>
        <v>1</v>
      </c>
      <c r="Y3128" s="31">
        <f t="shared" si="721"/>
        <v>201</v>
      </c>
      <c r="Z3128" s="31">
        <f t="shared" si="722"/>
        <v>14604.58</v>
      </c>
      <c r="AA3128" s="31">
        <f t="shared" si="723"/>
        <v>5000</v>
      </c>
      <c r="AB3128" s="5">
        <v>1</v>
      </c>
      <c r="AC3128" s="6">
        <v>35558.910000000003</v>
      </c>
      <c r="AD3128" s="30">
        <v>0</v>
      </c>
      <c r="AE3128" s="67">
        <f t="shared" si="724"/>
        <v>1</v>
      </c>
      <c r="AF3128" s="70">
        <f>IF(C3128=Sheet6!$E$3,Sheet6!$E$4,IF('January 2023'!C3128=Sheet6!$F$3,Sheet6!$F$4,IF('January 2023'!C3128=Sheet6!$G$3,Sheet6!$G$4,IF('January 2023'!C3128=Sheet6!$H$3,Sheet6!$H$4,IF('January 2023'!C3128=Sheet6!$I$3,Sheet6!$I$4,IF('January 2023'!C3128=Sheet6!$J$3,Sheet6!$J$4,IF('January 2023'!C3128=Sheet6!$K$3,Sheet6!$K$4,IF('January 2023'!C3128=Sheet6!$L$3,Sheet6!$L$4))))))))</f>
        <v>0.14409654505182889</v>
      </c>
      <c r="AG3128" s="74">
        <f t="shared" si="725"/>
        <v>1</v>
      </c>
      <c r="AH3128" s="71">
        <v>0.81910000000000005</v>
      </c>
      <c r="AI3128" s="72">
        <f t="shared" si="726"/>
        <v>1</v>
      </c>
      <c r="AJ3128" s="73">
        <f t="shared" si="727"/>
        <v>1</v>
      </c>
      <c r="AK3128" s="73">
        <v>0.51307323962548435</v>
      </c>
      <c r="AL3128" s="95">
        <f t="shared" si="728"/>
        <v>1</v>
      </c>
      <c r="AM3128" s="107">
        <v>0</v>
      </c>
      <c r="AN3128" s="98">
        <f t="shared" si="729"/>
        <v>0</v>
      </c>
      <c r="AO3128" s="99" t="e">
        <f>SUMIF([1]Sheet1!$AB:$AB,E3128,[1]Sheet1!$AA:$AA)</f>
        <v>#VALUE!</v>
      </c>
      <c r="AP3128" s="100">
        <f t="shared" si="730"/>
        <v>1</v>
      </c>
      <c r="AQ3128" s="97">
        <f t="shared" si="731"/>
        <v>0</v>
      </c>
      <c r="AR3128" s="100">
        <f t="shared" si="732"/>
        <v>0.34235835607734011</v>
      </c>
      <c r="AS3128" s="101">
        <f t="shared" si="733"/>
        <v>0.65764164392265989</v>
      </c>
      <c r="AT3128" s="100">
        <v>0.14409654505182889</v>
      </c>
      <c r="AU3128" s="108">
        <f t="shared" si="734"/>
        <v>0</v>
      </c>
    </row>
    <row r="3129" spans="1:47" hidden="1">
      <c r="A3129" s="21">
        <v>44927</v>
      </c>
      <c r="B3129" s="23" t="s">
        <v>13</v>
      </c>
      <c r="C3129" s="23" t="s">
        <v>2644</v>
      </c>
      <c r="D3129" s="23" t="s">
        <v>3300</v>
      </c>
      <c r="E3129" s="23">
        <v>1002050285</v>
      </c>
      <c r="F3129" s="23" t="s">
        <v>15</v>
      </c>
      <c r="G3129" s="23">
        <v>1091868</v>
      </c>
      <c r="H3129" s="36" t="s">
        <v>784</v>
      </c>
      <c r="I3129" s="4" t="s">
        <v>3512</v>
      </c>
      <c r="J3129" s="4" t="s">
        <v>3512</v>
      </c>
      <c r="K3129" s="24">
        <v>27.200000000011642</v>
      </c>
      <c r="L3129" s="24">
        <v>27.200000000011642</v>
      </c>
      <c r="M3129" s="29">
        <v>1</v>
      </c>
      <c r="N3129" s="29">
        <v>1</v>
      </c>
      <c r="O3129" s="29">
        <v>0</v>
      </c>
      <c r="P3129" s="29">
        <v>27</v>
      </c>
      <c r="Q3129" s="29">
        <v>0</v>
      </c>
      <c r="R3129" s="28">
        <v>1961.81</v>
      </c>
      <c r="S3129" s="28">
        <v>0</v>
      </c>
      <c r="T3129" s="28">
        <v>1961.81</v>
      </c>
      <c r="U3129" s="28">
        <v>0</v>
      </c>
      <c r="V3129" s="29">
        <v>1</v>
      </c>
      <c r="W3129" s="29">
        <v>0</v>
      </c>
      <c r="X3129" s="32">
        <f t="shared" si="720"/>
        <v>1</v>
      </c>
      <c r="Y3129" s="33">
        <f t="shared" si="721"/>
        <v>27</v>
      </c>
      <c r="Z3129" s="33">
        <f t="shared" si="722"/>
        <v>1961.81</v>
      </c>
      <c r="AA3129" s="33">
        <f t="shared" si="723"/>
        <v>1961.81</v>
      </c>
      <c r="AB3129" s="5">
        <v>1</v>
      </c>
      <c r="AC3129" s="6">
        <v>151223.69</v>
      </c>
      <c r="AD3129" s="32">
        <v>0</v>
      </c>
      <c r="AE3129" s="67">
        <f t="shared" si="724"/>
        <v>1</v>
      </c>
      <c r="AF3129" s="70">
        <f>IF(C3129=Sheet6!$E$3,Sheet6!$E$4,IF('January 2023'!C3129=Sheet6!$F$3,Sheet6!$F$4,IF('January 2023'!C3129=Sheet6!$G$3,Sheet6!$G$4,IF('January 2023'!C3129=Sheet6!$H$3,Sheet6!$H$4,IF('January 2023'!C3129=Sheet6!$I$3,Sheet6!$I$4,IF('January 2023'!C3129=Sheet6!$J$3,Sheet6!$J$4,IF('January 2023'!C3129=Sheet6!$K$3,Sheet6!$K$4,IF('January 2023'!C3129=Sheet6!$L$3,Sheet6!$L$4))))))))</f>
        <v>0.14409654505182889</v>
      </c>
      <c r="AG3129" s="74">
        <f t="shared" si="725"/>
        <v>0.99264705882310456</v>
      </c>
      <c r="AH3129" s="71">
        <v>0.81910000000000005</v>
      </c>
      <c r="AI3129" s="72">
        <f t="shared" si="726"/>
        <v>1</v>
      </c>
      <c r="AJ3129" s="73">
        <f t="shared" si="727"/>
        <v>1</v>
      </c>
      <c r="AK3129" s="73">
        <v>0.51307323962548435</v>
      </c>
      <c r="AL3129" s="95">
        <f t="shared" si="728"/>
        <v>1</v>
      </c>
      <c r="AM3129" s="107">
        <v>0</v>
      </c>
      <c r="AN3129" s="98">
        <f t="shared" si="729"/>
        <v>0</v>
      </c>
      <c r="AO3129" s="99" t="e">
        <f>SUMIF([1]Sheet1!$AB:$AB,E3129,[1]Sheet1!$AA:$AA)</f>
        <v>#VALUE!</v>
      </c>
      <c r="AP3129" s="100">
        <f t="shared" si="730"/>
        <v>1</v>
      </c>
      <c r="AQ3129" s="97">
        <f t="shared" si="731"/>
        <v>0</v>
      </c>
      <c r="AR3129" s="100">
        <f t="shared" si="732"/>
        <v>1</v>
      </c>
      <c r="AS3129" s="101">
        <f t="shared" si="733"/>
        <v>7.3529411768954445E-3</v>
      </c>
      <c r="AT3129" s="100">
        <v>0.14409654505182889</v>
      </c>
      <c r="AU3129" s="108">
        <f t="shared" si="734"/>
        <v>1</v>
      </c>
    </row>
    <row r="3130" spans="1:47" hidden="1">
      <c r="A3130" s="21">
        <v>44927</v>
      </c>
      <c r="B3130" s="22" t="s">
        <v>13</v>
      </c>
      <c r="C3130" s="22" t="s">
        <v>2644</v>
      </c>
      <c r="D3130" s="22" t="s">
        <v>2650</v>
      </c>
      <c r="E3130" s="22">
        <v>1002050217</v>
      </c>
      <c r="F3130" s="23" t="s">
        <v>15</v>
      </c>
      <c r="G3130" s="22">
        <v>1070941</v>
      </c>
      <c r="H3130" s="36" t="s">
        <v>784</v>
      </c>
      <c r="I3130" s="4" t="s">
        <v>3525</v>
      </c>
      <c r="J3130" s="4" t="s">
        <v>3525</v>
      </c>
      <c r="K3130" s="24" t="s">
        <v>18</v>
      </c>
      <c r="L3130" s="25">
        <v>0</v>
      </c>
      <c r="M3130" s="26">
        <v>0</v>
      </c>
      <c r="N3130" s="26">
        <v>0</v>
      </c>
      <c r="O3130" s="26">
        <v>1</v>
      </c>
      <c r="P3130" s="26">
        <v>0</v>
      </c>
      <c r="Q3130" s="26">
        <v>0</v>
      </c>
      <c r="R3130" s="27">
        <v>0</v>
      </c>
      <c r="S3130" s="27">
        <v>0</v>
      </c>
      <c r="T3130" s="28">
        <v>0</v>
      </c>
      <c r="U3130" s="27">
        <v>0</v>
      </c>
      <c r="V3130" s="29">
        <v>0</v>
      </c>
      <c r="W3130" s="26">
        <v>0</v>
      </c>
      <c r="X3130" s="30">
        <f t="shared" si="720"/>
        <v>1</v>
      </c>
      <c r="Y3130" s="31">
        <f t="shared" si="721"/>
        <v>0</v>
      </c>
      <c r="Z3130" s="31">
        <f t="shared" si="722"/>
        <v>0</v>
      </c>
      <c r="AA3130" s="31">
        <f t="shared" si="723"/>
        <v>0</v>
      </c>
      <c r="AB3130" s="5">
        <v>0</v>
      </c>
      <c r="AC3130" s="6">
        <v>2097518.5</v>
      </c>
      <c r="AD3130" s="30">
        <v>0</v>
      </c>
      <c r="AE3130" s="67">
        <f t="shared" si="724"/>
        <v>0</v>
      </c>
      <c r="AF3130" s="70">
        <f>IF(C3130=Sheet6!$E$3,Sheet6!$E$4,IF('January 2023'!C3130=Sheet6!$F$3,Sheet6!$F$4,IF('January 2023'!C3130=Sheet6!$G$3,Sheet6!$G$4,IF('January 2023'!C3130=Sheet6!$H$3,Sheet6!$H$4,IF('January 2023'!C3130=Sheet6!$I$3,Sheet6!$I$4,IF('January 2023'!C3130=Sheet6!$J$3,Sheet6!$J$4,IF('January 2023'!C3130=Sheet6!$K$3,Sheet6!$K$4,IF('January 2023'!C3130=Sheet6!$L$3,Sheet6!$L$4))))))))</f>
        <v>0.14409654505182889</v>
      </c>
      <c r="AG3130" s="74">
        <f t="shared" si="725"/>
        <v>0</v>
      </c>
      <c r="AH3130" s="71">
        <v>0.81910000000000005</v>
      </c>
      <c r="AI3130" s="72">
        <f t="shared" si="726"/>
        <v>0</v>
      </c>
      <c r="AJ3130" s="73">
        <f t="shared" si="727"/>
        <v>0</v>
      </c>
      <c r="AK3130" s="73">
        <v>0.51307323962548435</v>
      </c>
      <c r="AL3130" s="95">
        <f t="shared" si="728"/>
        <v>0</v>
      </c>
      <c r="AM3130" s="107">
        <v>0</v>
      </c>
      <c r="AN3130" s="98">
        <f t="shared" si="729"/>
        <v>0</v>
      </c>
      <c r="AO3130" s="99" t="e">
        <f>SUMIF([1]Sheet1!$AB:$AB,E3130,[1]Sheet1!$AA:$AA)</f>
        <v>#VALUE!</v>
      </c>
      <c r="AP3130" s="100">
        <f t="shared" si="730"/>
        <v>1</v>
      </c>
      <c r="AQ3130" s="97">
        <f t="shared" si="731"/>
        <v>0</v>
      </c>
      <c r="AR3130" s="100">
        <f t="shared" si="732"/>
        <v>0</v>
      </c>
      <c r="AS3130" s="101">
        <f t="shared" si="733"/>
        <v>1</v>
      </c>
      <c r="AT3130" s="100">
        <v>0.14409654505182889</v>
      </c>
      <c r="AU3130" s="108">
        <f t="shared" si="734"/>
        <v>0</v>
      </c>
    </row>
    <row r="3131" spans="1:47" hidden="1">
      <c r="A3131" s="21">
        <v>44927</v>
      </c>
      <c r="B3131" s="22" t="s">
        <v>13</v>
      </c>
      <c r="C3131" s="22" t="s">
        <v>2644</v>
      </c>
      <c r="D3131" s="22" t="s">
        <v>3474</v>
      </c>
      <c r="E3131" s="22">
        <v>1002049534</v>
      </c>
      <c r="F3131" s="23" t="s">
        <v>15</v>
      </c>
      <c r="G3131" s="22">
        <v>1070937</v>
      </c>
      <c r="H3131" s="36" t="s">
        <v>784</v>
      </c>
      <c r="I3131" s="4" t="s">
        <v>3525</v>
      </c>
      <c r="J3131" s="4" t="s">
        <v>3525</v>
      </c>
      <c r="K3131" s="24" t="s">
        <v>18</v>
      </c>
      <c r="L3131" s="25">
        <v>0</v>
      </c>
      <c r="M3131" s="26">
        <v>0</v>
      </c>
      <c r="N3131" s="26">
        <v>0</v>
      </c>
      <c r="O3131" s="26">
        <v>1</v>
      </c>
      <c r="P3131" s="26">
        <v>0</v>
      </c>
      <c r="Q3131" s="26">
        <v>0</v>
      </c>
      <c r="R3131" s="27">
        <v>0</v>
      </c>
      <c r="S3131" s="27">
        <v>0</v>
      </c>
      <c r="T3131" s="28">
        <v>0</v>
      </c>
      <c r="U3131" s="27">
        <v>0</v>
      </c>
      <c r="V3131" s="29">
        <v>0</v>
      </c>
      <c r="W3131" s="26">
        <v>0</v>
      </c>
      <c r="X3131" s="30">
        <f t="shared" si="720"/>
        <v>1</v>
      </c>
      <c r="Y3131" s="31">
        <f t="shared" si="721"/>
        <v>0</v>
      </c>
      <c r="Z3131" s="31">
        <f t="shared" si="722"/>
        <v>0</v>
      </c>
      <c r="AA3131" s="31">
        <f t="shared" si="723"/>
        <v>0</v>
      </c>
      <c r="AB3131" s="5">
        <v>0</v>
      </c>
      <c r="AC3131" s="6">
        <v>0</v>
      </c>
      <c r="AD3131" s="30">
        <v>0</v>
      </c>
      <c r="AE3131" s="67">
        <f t="shared" si="724"/>
        <v>0</v>
      </c>
      <c r="AF3131" s="70">
        <f>IF(C3131=Sheet6!$E$3,Sheet6!$E$4,IF('January 2023'!C3131=Sheet6!$F$3,Sheet6!$F$4,IF('January 2023'!C3131=Sheet6!$G$3,Sheet6!$G$4,IF('January 2023'!C3131=Sheet6!$H$3,Sheet6!$H$4,IF('January 2023'!C3131=Sheet6!$I$3,Sheet6!$I$4,IF('January 2023'!C3131=Sheet6!$J$3,Sheet6!$J$4,IF('January 2023'!C3131=Sheet6!$K$3,Sheet6!$K$4,IF('January 2023'!C3131=Sheet6!$L$3,Sheet6!$L$4))))))))</f>
        <v>0.14409654505182889</v>
      </c>
      <c r="AG3131" s="74">
        <f t="shared" si="725"/>
        <v>0</v>
      </c>
      <c r="AH3131" s="71">
        <v>0.81910000000000005</v>
      </c>
      <c r="AI3131" s="72">
        <f t="shared" si="726"/>
        <v>0</v>
      </c>
      <c r="AJ3131" s="73">
        <f t="shared" si="727"/>
        <v>0</v>
      </c>
      <c r="AK3131" s="73">
        <v>0.51307323962548435</v>
      </c>
      <c r="AL3131" s="95">
        <f t="shared" si="728"/>
        <v>0</v>
      </c>
      <c r="AM3131" s="107">
        <v>0</v>
      </c>
      <c r="AN3131" s="98">
        <f t="shared" si="729"/>
        <v>0</v>
      </c>
      <c r="AO3131" s="99" t="e">
        <f>SUMIF([1]Sheet1!$AB:$AB,E3131,[1]Sheet1!$AA:$AA)</f>
        <v>#VALUE!</v>
      </c>
      <c r="AP3131" s="100">
        <f t="shared" si="730"/>
        <v>1</v>
      </c>
      <c r="AQ3131" s="97">
        <f t="shared" si="731"/>
        <v>0</v>
      </c>
      <c r="AR3131" s="100">
        <f t="shared" si="732"/>
        <v>0</v>
      </c>
      <c r="AS3131" s="101">
        <f t="shared" si="733"/>
        <v>1</v>
      </c>
      <c r="AT3131" s="100">
        <v>0.14409654505182889</v>
      </c>
      <c r="AU3131" s="108">
        <f t="shared" si="734"/>
        <v>0</v>
      </c>
    </row>
    <row r="3132" spans="1:47" hidden="1">
      <c r="A3132" s="21">
        <v>44927</v>
      </c>
      <c r="B3132" s="22" t="s">
        <v>13</v>
      </c>
      <c r="C3132" s="22" t="s">
        <v>2644</v>
      </c>
      <c r="D3132" s="22" t="s">
        <v>3244</v>
      </c>
      <c r="E3132" s="22">
        <v>1002050362</v>
      </c>
      <c r="F3132" s="23" t="s">
        <v>15</v>
      </c>
      <c r="G3132" s="22">
        <v>1070937</v>
      </c>
      <c r="H3132" s="36" t="s">
        <v>784</v>
      </c>
      <c r="I3132" s="4" t="s">
        <v>3525</v>
      </c>
      <c r="J3132" s="4" t="s">
        <v>3525</v>
      </c>
      <c r="K3132" s="24" t="s">
        <v>24</v>
      </c>
      <c r="L3132" s="25">
        <v>0</v>
      </c>
      <c r="M3132" s="26">
        <v>0</v>
      </c>
      <c r="N3132" s="26">
        <v>0</v>
      </c>
      <c r="O3132" s="26">
        <v>1</v>
      </c>
      <c r="P3132" s="26">
        <v>0</v>
      </c>
      <c r="Q3132" s="26">
        <v>1858.1</v>
      </c>
      <c r="R3132" s="27">
        <v>0</v>
      </c>
      <c r="S3132" s="27">
        <v>136000</v>
      </c>
      <c r="T3132" s="28">
        <v>0</v>
      </c>
      <c r="U3132" s="27">
        <v>136000</v>
      </c>
      <c r="V3132" s="29">
        <v>0</v>
      </c>
      <c r="W3132" s="26">
        <v>1</v>
      </c>
      <c r="X3132" s="30">
        <f t="shared" si="720"/>
        <v>1</v>
      </c>
      <c r="Y3132" s="31">
        <f t="shared" si="721"/>
        <v>1858.1</v>
      </c>
      <c r="Z3132" s="31">
        <f t="shared" si="722"/>
        <v>136000</v>
      </c>
      <c r="AA3132" s="31">
        <f t="shared" si="723"/>
        <v>136000</v>
      </c>
      <c r="AB3132" s="5">
        <v>1</v>
      </c>
      <c r="AC3132" s="6">
        <v>0</v>
      </c>
      <c r="AD3132" s="30">
        <v>0</v>
      </c>
      <c r="AE3132" s="67">
        <f t="shared" si="724"/>
        <v>1</v>
      </c>
      <c r="AF3132" s="70">
        <f>IF(C3132=Sheet6!$E$3,Sheet6!$E$4,IF('January 2023'!C3132=Sheet6!$F$3,Sheet6!$F$4,IF('January 2023'!C3132=Sheet6!$G$3,Sheet6!$G$4,IF('January 2023'!C3132=Sheet6!$H$3,Sheet6!$H$4,IF('January 2023'!C3132=Sheet6!$I$3,Sheet6!$I$4,IF('January 2023'!C3132=Sheet6!$J$3,Sheet6!$J$4,IF('January 2023'!C3132=Sheet6!$K$3,Sheet6!$K$4,IF('January 2023'!C3132=Sheet6!$L$3,Sheet6!$L$4))))))))</f>
        <v>0.14409654505182889</v>
      </c>
      <c r="AG3132" s="74">
        <f t="shared" si="725"/>
        <v>0</v>
      </c>
      <c r="AH3132" s="71">
        <v>0.81910000000000005</v>
      </c>
      <c r="AI3132" s="72">
        <f t="shared" si="726"/>
        <v>0</v>
      </c>
      <c r="AJ3132" s="73">
        <f t="shared" si="727"/>
        <v>1</v>
      </c>
      <c r="AK3132" s="73">
        <v>0.51307323962548435</v>
      </c>
      <c r="AL3132" s="95">
        <f t="shared" si="728"/>
        <v>1</v>
      </c>
      <c r="AM3132" s="107">
        <v>0</v>
      </c>
      <c r="AN3132" s="98">
        <f t="shared" si="729"/>
        <v>0</v>
      </c>
      <c r="AO3132" s="99" t="e">
        <f>SUMIF([1]Sheet1!$AB:$AB,E3132,[1]Sheet1!$AA:$AA)</f>
        <v>#VALUE!</v>
      </c>
      <c r="AP3132" s="100">
        <f t="shared" si="730"/>
        <v>1</v>
      </c>
      <c r="AQ3132" s="97">
        <f t="shared" si="731"/>
        <v>0</v>
      </c>
      <c r="AR3132" s="100">
        <f t="shared" si="732"/>
        <v>1</v>
      </c>
      <c r="AS3132" s="101">
        <f t="shared" si="733"/>
        <v>1</v>
      </c>
      <c r="AT3132" s="100">
        <v>0.14409654505182889</v>
      </c>
      <c r="AU3132" s="108">
        <f t="shared" si="734"/>
        <v>0</v>
      </c>
    </row>
    <row r="3133" spans="1:47" hidden="1">
      <c r="A3133" s="21">
        <v>44927</v>
      </c>
      <c r="B3133" s="22" t="s">
        <v>13</v>
      </c>
      <c r="C3133" s="22" t="s">
        <v>2644</v>
      </c>
      <c r="D3133" s="22" t="s">
        <v>3475</v>
      </c>
      <c r="E3133" s="22">
        <v>1002249921</v>
      </c>
      <c r="F3133" s="23" t="s">
        <v>15</v>
      </c>
      <c r="G3133" s="22">
        <v>1091864</v>
      </c>
      <c r="H3133" s="36" t="s">
        <v>784</v>
      </c>
      <c r="I3133" s="4" t="s">
        <v>3543</v>
      </c>
      <c r="J3133" s="4" t="s">
        <v>3543</v>
      </c>
      <c r="K3133" s="24" t="s">
        <v>45</v>
      </c>
      <c r="L3133" s="25">
        <v>0</v>
      </c>
      <c r="M3133" s="26">
        <v>0</v>
      </c>
      <c r="N3133" s="26">
        <v>0</v>
      </c>
      <c r="O3133" s="26">
        <v>1</v>
      </c>
      <c r="P3133" s="26">
        <v>0</v>
      </c>
      <c r="Q3133" s="26">
        <v>25183</v>
      </c>
      <c r="R3133" s="27">
        <v>0</v>
      </c>
      <c r="S3133" s="27">
        <v>1960000</v>
      </c>
      <c r="T3133" s="28">
        <v>0</v>
      </c>
      <c r="U3133" s="27">
        <v>1960000</v>
      </c>
      <c r="V3133" s="29">
        <v>0</v>
      </c>
      <c r="W3133" s="26">
        <v>1</v>
      </c>
      <c r="X3133" s="30">
        <f t="shared" si="720"/>
        <v>1</v>
      </c>
      <c r="Y3133" s="31">
        <f t="shared" si="721"/>
        <v>25183</v>
      </c>
      <c r="Z3133" s="31">
        <f t="shared" si="722"/>
        <v>1960000</v>
      </c>
      <c r="AA3133" s="31">
        <f t="shared" si="723"/>
        <v>1960000</v>
      </c>
      <c r="AB3133" s="5">
        <v>1</v>
      </c>
      <c r="AC3133" s="6">
        <v>0</v>
      </c>
      <c r="AD3133" s="30">
        <v>0</v>
      </c>
      <c r="AE3133" s="67">
        <f t="shared" si="724"/>
        <v>1</v>
      </c>
      <c r="AF3133" s="70">
        <f>IF(C3133=Sheet6!$E$3,Sheet6!$E$4,IF('January 2023'!C3133=Sheet6!$F$3,Sheet6!$F$4,IF('January 2023'!C3133=Sheet6!$G$3,Sheet6!$G$4,IF('January 2023'!C3133=Sheet6!$H$3,Sheet6!$H$4,IF('January 2023'!C3133=Sheet6!$I$3,Sheet6!$I$4,IF('January 2023'!C3133=Sheet6!$J$3,Sheet6!$J$4,IF('January 2023'!C3133=Sheet6!$K$3,Sheet6!$K$4,IF('January 2023'!C3133=Sheet6!$L$3,Sheet6!$L$4))))))))</f>
        <v>0.14409654505182889</v>
      </c>
      <c r="AG3133" s="74">
        <f t="shared" si="725"/>
        <v>0</v>
      </c>
      <c r="AH3133" s="71">
        <v>0.81910000000000005</v>
      </c>
      <c r="AI3133" s="72">
        <f t="shared" si="726"/>
        <v>0</v>
      </c>
      <c r="AJ3133" s="73">
        <f t="shared" si="727"/>
        <v>1</v>
      </c>
      <c r="AK3133" s="73">
        <v>0.51307323962548435</v>
      </c>
      <c r="AL3133" s="95">
        <f t="shared" si="728"/>
        <v>1</v>
      </c>
      <c r="AM3133" s="107">
        <v>0</v>
      </c>
      <c r="AN3133" s="98">
        <f t="shared" si="729"/>
        <v>0</v>
      </c>
      <c r="AO3133" s="99" t="e">
        <f>SUMIF([1]Sheet1!$AB:$AB,E3133,[1]Sheet1!$AA:$AA)</f>
        <v>#VALUE!</v>
      </c>
      <c r="AP3133" s="100">
        <f t="shared" si="730"/>
        <v>1</v>
      </c>
      <c r="AQ3133" s="97">
        <f t="shared" si="731"/>
        <v>0</v>
      </c>
      <c r="AR3133" s="100">
        <f t="shared" si="732"/>
        <v>1</v>
      </c>
      <c r="AS3133" s="101">
        <f t="shared" si="733"/>
        <v>1</v>
      </c>
      <c r="AT3133" s="100">
        <v>0.14409654505182889</v>
      </c>
      <c r="AU3133" s="108">
        <f t="shared" si="734"/>
        <v>0</v>
      </c>
    </row>
    <row r="3134" spans="1:47" hidden="1">
      <c r="A3134" s="21">
        <v>44927</v>
      </c>
      <c r="B3134" s="22" t="s">
        <v>13</v>
      </c>
      <c r="C3134" s="22" t="s">
        <v>2644</v>
      </c>
      <c r="D3134" s="22" t="s">
        <v>2933</v>
      </c>
      <c r="E3134" s="22">
        <v>1002050799</v>
      </c>
      <c r="F3134" s="23" t="s">
        <v>15</v>
      </c>
      <c r="G3134" s="22">
        <v>1070941</v>
      </c>
      <c r="H3134" s="36" t="s">
        <v>784</v>
      </c>
      <c r="I3134" s="4" t="s">
        <v>3525</v>
      </c>
      <c r="J3134" s="4" t="s">
        <v>3525</v>
      </c>
      <c r="K3134" s="24">
        <v>17865.726999999955</v>
      </c>
      <c r="L3134" s="25">
        <v>17865.726999999955</v>
      </c>
      <c r="M3134" s="26">
        <v>0</v>
      </c>
      <c r="N3134" s="26">
        <v>0</v>
      </c>
      <c r="O3134" s="26">
        <v>1</v>
      </c>
      <c r="P3134" s="26">
        <v>0</v>
      </c>
      <c r="Q3134" s="26">
        <v>12848.5</v>
      </c>
      <c r="R3134" s="27">
        <v>0</v>
      </c>
      <c r="S3134" s="27">
        <v>1000000</v>
      </c>
      <c r="T3134" s="28">
        <v>0</v>
      </c>
      <c r="U3134" s="27">
        <v>1000000</v>
      </c>
      <c r="V3134" s="29">
        <v>0</v>
      </c>
      <c r="W3134" s="26">
        <v>1</v>
      </c>
      <c r="X3134" s="30">
        <f t="shared" si="720"/>
        <v>1</v>
      </c>
      <c r="Y3134" s="31">
        <f t="shared" si="721"/>
        <v>12848.5</v>
      </c>
      <c r="Z3134" s="31">
        <f t="shared" si="722"/>
        <v>1000000</v>
      </c>
      <c r="AA3134" s="31">
        <f t="shared" si="723"/>
        <v>1000000</v>
      </c>
      <c r="AB3134" s="5">
        <v>1</v>
      </c>
      <c r="AC3134" s="6">
        <v>0</v>
      </c>
      <c r="AD3134" s="30">
        <v>0</v>
      </c>
      <c r="AE3134" s="67">
        <f t="shared" si="724"/>
        <v>1</v>
      </c>
      <c r="AF3134" s="70">
        <f>IF(C3134=Sheet6!$E$3,Sheet6!$E$4,IF('January 2023'!C3134=Sheet6!$F$3,Sheet6!$F$4,IF('January 2023'!C3134=Sheet6!$G$3,Sheet6!$G$4,IF('January 2023'!C3134=Sheet6!$H$3,Sheet6!$H$4,IF('January 2023'!C3134=Sheet6!$I$3,Sheet6!$I$4,IF('January 2023'!C3134=Sheet6!$J$3,Sheet6!$J$4,IF('January 2023'!C3134=Sheet6!$K$3,Sheet6!$K$4,IF('January 2023'!C3134=Sheet6!$L$3,Sheet6!$L$4))))))))</f>
        <v>0.14409654505182889</v>
      </c>
      <c r="AG3134" s="74">
        <f t="shared" si="725"/>
        <v>0.71917028621337564</v>
      </c>
      <c r="AH3134" s="71">
        <v>0.81910000000000005</v>
      </c>
      <c r="AI3134" s="72">
        <f t="shared" si="726"/>
        <v>0</v>
      </c>
      <c r="AJ3134" s="73">
        <f t="shared" si="727"/>
        <v>1</v>
      </c>
      <c r="AK3134" s="73">
        <v>0.51307323962548435</v>
      </c>
      <c r="AL3134" s="95">
        <f t="shared" si="728"/>
        <v>1</v>
      </c>
      <c r="AM3134" s="107">
        <v>0</v>
      </c>
      <c r="AN3134" s="98">
        <f t="shared" si="729"/>
        <v>1785.3169856999648</v>
      </c>
      <c r="AO3134" s="99" t="e">
        <f>SUMIF([1]Sheet1!$AB:$AB,E3134,[1]Sheet1!$AA:$AA)</f>
        <v>#VALUE!</v>
      </c>
      <c r="AP3134" s="100" t="str">
        <f t="shared" si="730"/>
        <v/>
      </c>
      <c r="AQ3134" s="97">
        <f t="shared" si="731"/>
        <v>1</v>
      </c>
      <c r="AR3134" s="100">
        <f t="shared" si="732"/>
        <v>1</v>
      </c>
      <c r="AS3134" s="101">
        <f t="shared" si="733"/>
        <v>0.28082971378662436</v>
      </c>
      <c r="AT3134" s="100">
        <v>0.14409654505182889</v>
      </c>
      <c r="AU3134" s="108">
        <f t="shared" si="734"/>
        <v>0</v>
      </c>
    </row>
    <row r="3135" spans="1:47" hidden="1">
      <c r="A3135" s="21">
        <v>44927</v>
      </c>
      <c r="B3135" s="22" t="s">
        <v>13</v>
      </c>
      <c r="C3135" s="22" t="s">
        <v>2644</v>
      </c>
      <c r="D3135" s="22" t="s">
        <v>3476</v>
      </c>
      <c r="E3135" s="22">
        <v>1000278628</v>
      </c>
      <c r="F3135" s="23" t="s">
        <v>15</v>
      </c>
      <c r="G3135" s="22">
        <v>1070562</v>
      </c>
      <c r="H3135" s="36" t="s">
        <v>784</v>
      </c>
      <c r="I3135" s="4" t="s">
        <v>3543</v>
      </c>
      <c r="J3135" s="4" t="s">
        <v>3543</v>
      </c>
      <c r="K3135" s="24">
        <v>7957.070000000007</v>
      </c>
      <c r="L3135" s="25">
        <v>7957.070000000007</v>
      </c>
      <c r="M3135" s="26">
        <v>0</v>
      </c>
      <c r="N3135" s="26">
        <v>0</v>
      </c>
      <c r="O3135" s="26">
        <v>2</v>
      </c>
      <c r="P3135" s="26">
        <v>0</v>
      </c>
      <c r="Q3135" s="26">
        <v>15546.7</v>
      </c>
      <c r="R3135" s="27">
        <v>0</v>
      </c>
      <c r="S3135" s="27">
        <v>1210000</v>
      </c>
      <c r="T3135" s="28">
        <v>0</v>
      </c>
      <c r="U3135" s="27">
        <v>1210000</v>
      </c>
      <c r="V3135" s="29">
        <v>0</v>
      </c>
      <c r="W3135" s="26">
        <v>1</v>
      </c>
      <c r="X3135" s="30">
        <f t="shared" si="720"/>
        <v>2</v>
      </c>
      <c r="Y3135" s="31">
        <f t="shared" si="721"/>
        <v>15546.7</v>
      </c>
      <c r="Z3135" s="31">
        <f t="shared" si="722"/>
        <v>1210000</v>
      </c>
      <c r="AA3135" s="31">
        <f t="shared" si="723"/>
        <v>1210000</v>
      </c>
      <c r="AB3135" s="5">
        <v>1</v>
      </c>
      <c r="AC3135" s="6">
        <v>0</v>
      </c>
      <c r="AD3135" s="30">
        <v>0</v>
      </c>
      <c r="AE3135" s="67">
        <f t="shared" si="724"/>
        <v>0.5</v>
      </c>
      <c r="AF3135" s="70">
        <f>IF(C3135=Sheet6!$E$3,Sheet6!$E$4,IF('January 2023'!C3135=Sheet6!$F$3,Sheet6!$F$4,IF('January 2023'!C3135=Sheet6!$G$3,Sheet6!$G$4,IF('January 2023'!C3135=Sheet6!$H$3,Sheet6!$H$4,IF('January 2023'!C3135=Sheet6!$I$3,Sheet6!$I$4,IF('January 2023'!C3135=Sheet6!$J$3,Sheet6!$J$4,IF('January 2023'!C3135=Sheet6!$K$3,Sheet6!$K$4,IF('January 2023'!C3135=Sheet6!$L$3,Sheet6!$L$4))))))))</f>
        <v>0.14409654505182889</v>
      </c>
      <c r="AG3135" s="74">
        <f t="shared" si="725"/>
        <v>1.9538221983720121</v>
      </c>
      <c r="AH3135" s="71">
        <v>0.81910000000000005</v>
      </c>
      <c r="AI3135" s="72">
        <f t="shared" si="726"/>
        <v>1</v>
      </c>
      <c r="AJ3135" s="73">
        <f t="shared" si="727"/>
        <v>0.5</v>
      </c>
      <c r="AK3135" s="73">
        <v>0.51307323962548435</v>
      </c>
      <c r="AL3135" s="95">
        <f t="shared" si="728"/>
        <v>0</v>
      </c>
      <c r="AM3135" s="107">
        <v>0</v>
      </c>
      <c r="AN3135" s="98">
        <f t="shared" si="729"/>
        <v>0</v>
      </c>
      <c r="AO3135" s="99" t="e">
        <f>SUMIF([1]Sheet1!$AB:$AB,E3135,[1]Sheet1!$AA:$AA)</f>
        <v>#VALUE!</v>
      </c>
      <c r="AP3135" s="100">
        <f t="shared" si="730"/>
        <v>1</v>
      </c>
      <c r="AQ3135" s="97">
        <f t="shared" si="731"/>
        <v>0</v>
      </c>
      <c r="AR3135" s="100">
        <f t="shared" si="732"/>
        <v>1</v>
      </c>
      <c r="AS3135" s="101">
        <f t="shared" si="733"/>
        <v>-0.9538221983720121</v>
      </c>
      <c r="AT3135" s="100">
        <v>0.14409654505182889</v>
      </c>
      <c r="AU3135" s="108">
        <f t="shared" si="734"/>
        <v>1</v>
      </c>
    </row>
    <row r="3136" spans="1:47" hidden="1">
      <c r="A3136" s="21">
        <v>44927</v>
      </c>
      <c r="B3136" s="23" t="s">
        <v>13</v>
      </c>
      <c r="C3136" s="23" t="s">
        <v>2644</v>
      </c>
      <c r="D3136" s="23" t="s">
        <v>3477</v>
      </c>
      <c r="E3136" s="23">
        <v>1004052088</v>
      </c>
      <c r="F3136" s="23" t="s">
        <v>15</v>
      </c>
      <c r="G3136" s="22">
        <v>1091864</v>
      </c>
      <c r="H3136" s="36" t="s">
        <v>784</v>
      </c>
      <c r="I3136" s="4" t="s">
        <v>3543</v>
      </c>
      <c r="J3136" s="4" t="s">
        <v>3543</v>
      </c>
      <c r="K3136" s="24">
        <v>4001.4399999999732</v>
      </c>
      <c r="L3136" s="24">
        <v>4001.4399999999732</v>
      </c>
      <c r="M3136" s="29">
        <v>0</v>
      </c>
      <c r="N3136" s="29">
        <v>0</v>
      </c>
      <c r="O3136" s="29">
        <v>2</v>
      </c>
      <c r="P3136" s="29">
        <v>0</v>
      </c>
      <c r="Q3136" s="29">
        <v>3469</v>
      </c>
      <c r="R3136" s="28">
        <v>0</v>
      </c>
      <c r="S3136" s="28">
        <v>270000</v>
      </c>
      <c r="T3136" s="28">
        <v>0</v>
      </c>
      <c r="U3136" s="28">
        <v>270000</v>
      </c>
      <c r="V3136" s="29">
        <v>0</v>
      </c>
      <c r="W3136" s="29">
        <v>1</v>
      </c>
      <c r="X3136" s="32">
        <f t="shared" si="720"/>
        <v>2</v>
      </c>
      <c r="Y3136" s="33">
        <f t="shared" si="721"/>
        <v>3469</v>
      </c>
      <c r="Z3136" s="33">
        <f t="shared" si="722"/>
        <v>270000</v>
      </c>
      <c r="AA3136" s="33">
        <f t="shared" si="723"/>
        <v>270000</v>
      </c>
      <c r="AB3136" s="5">
        <v>1</v>
      </c>
      <c r="AC3136" s="6">
        <v>0</v>
      </c>
      <c r="AD3136" s="32">
        <v>0</v>
      </c>
      <c r="AE3136" s="67">
        <f t="shared" si="724"/>
        <v>0.5</v>
      </c>
      <c r="AF3136" s="70">
        <f>IF(C3136=Sheet6!$E$3,Sheet6!$E$4,IF('January 2023'!C3136=Sheet6!$F$3,Sheet6!$F$4,IF('January 2023'!C3136=Sheet6!$G$3,Sheet6!$G$4,IF('January 2023'!C3136=Sheet6!$H$3,Sheet6!$H$4,IF('January 2023'!C3136=Sheet6!$I$3,Sheet6!$I$4,IF('January 2023'!C3136=Sheet6!$J$3,Sheet6!$J$4,IF('January 2023'!C3136=Sheet6!$K$3,Sheet6!$K$4,IF('January 2023'!C3136=Sheet6!$L$3,Sheet6!$L$4))))))))</f>
        <v>0.14409654505182889</v>
      </c>
      <c r="AG3136" s="74">
        <f t="shared" si="725"/>
        <v>0.866937902355158</v>
      </c>
      <c r="AH3136" s="71">
        <v>0.81910000000000005</v>
      </c>
      <c r="AI3136" s="72">
        <f t="shared" si="726"/>
        <v>1</v>
      </c>
      <c r="AJ3136" s="73">
        <f t="shared" si="727"/>
        <v>0.5</v>
      </c>
      <c r="AK3136" s="73">
        <v>0.51307323962548435</v>
      </c>
      <c r="AL3136" s="95">
        <f t="shared" si="728"/>
        <v>0</v>
      </c>
      <c r="AM3136" s="107">
        <v>0</v>
      </c>
      <c r="AN3136" s="98">
        <f t="shared" si="729"/>
        <v>0</v>
      </c>
      <c r="AO3136" s="99" t="e">
        <f>SUMIF([1]Sheet1!$AB:$AB,E3136,[1]Sheet1!$AA:$AA)</f>
        <v>#VALUE!</v>
      </c>
      <c r="AP3136" s="100">
        <f t="shared" si="730"/>
        <v>1</v>
      </c>
      <c r="AQ3136" s="97">
        <f t="shared" si="731"/>
        <v>0</v>
      </c>
      <c r="AR3136" s="100">
        <f t="shared" si="732"/>
        <v>1</v>
      </c>
      <c r="AS3136" s="101">
        <f t="shared" si="733"/>
        <v>0.133062097644842</v>
      </c>
      <c r="AT3136" s="100">
        <v>0.14409654505182889</v>
      </c>
      <c r="AU3136" s="108">
        <f t="shared" si="734"/>
        <v>1</v>
      </c>
    </row>
    <row r="3137" spans="1:47" hidden="1">
      <c r="A3137" s="21">
        <v>44927</v>
      </c>
      <c r="B3137" s="22" t="s">
        <v>13</v>
      </c>
      <c r="C3137" s="22" t="s">
        <v>2644</v>
      </c>
      <c r="D3137" s="22" t="s">
        <v>2659</v>
      </c>
      <c r="E3137" s="22">
        <v>1002050247</v>
      </c>
      <c r="F3137" s="23" t="s">
        <v>15</v>
      </c>
      <c r="G3137" s="22">
        <v>1070933</v>
      </c>
      <c r="H3137" s="36" t="s">
        <v>20</v>
      </c>
      <c r="I3137" s="4" t="s">
        <v>3512</v>
      </c>
      <c r="J3137" s="4" t="s">
        <v>3512</v>
      </c>
      <c r="K3137" s="24" t="s">
        <v>18</v>
      </c>
      <c r="L3137" s="25">
        <v>0</v>
      </c>
      <c r="M3137" s="26">
        <v>0</v>
      </c>
      <c r="N3137" s="26">
        <v>0</v>
      </c>
      <c r="O3137" s="26">
        <v>0</v>
      </c>
      <c r="P3137" s="26">
        <v>0</v>
      </c>
      <c r="Q3137" s="26">
        <v>0</v>
      </c>
      <c r="R3137" s="27">
        <v>0</v>
      </c>
      <c r="S3137" s="27">
        <v>0</v>
      </c>
      <c r="T3137" s="28">
        <v>0</v>
      </c>
      <c r="U3137" s="27">
        <v>0</v>
      </c>
      <c r="V3137" s="29">
        <v>0</v>
      </c>
      <c r="W3137" s="26">
        <v>0</v>
      </c>
      <c r="X3137" s="30">
        <f t="shared" si="720"/>
        <v>0</v>
      </c>
      <c r="Y3137" s="31">
        <f t="shared" si="721"/>
        <v>0</v>
      </c>
      <c r="Z3137" s="31">
        <f t="shared" si="722"/>
        <v>0</v>
      </c>
      <c r="AA3137" s="31">
        <f t="shared" si="723"/>
        <v>0</v>
      </c>
      <c r="AB3137" s="5">
        <v>0</v>
      </c>
      <c r="AC3137" s="6">
        <v>406808.07</v>
      </c>
      <c r="AD3137" s="30">
        <v>1</v>
      </c>
      <c r="AE3137" s="67" t="str">
        <f t="shared" si="724"/>
        <v/>
      </c>
      <c r="AF3137" s="70">
        <f>IF(C3137=Sheet6!$E$3,Sheet6!$E$4,IF('January 2023'!C3137=Sheet6!$F$3,Sheet6!$F$4,IF('January 2023'!C3137=Sheet6!$G$3,Sheet6!$G$4,IF('January 2023'!C3137=Sheet6!$H$3,Sheet6!$H$4,IF('January 2023'!C3137=Sheet6!$I$3,Sheet6!$I$4,IF('January 2023'!C3137=Sheet6!$J$3,Sheet6!$J$4,IF('January 2023'!C3137=Sheet6!$K$3,Sheet6!$K$4,IF('January 2023'!C3137=Sheet6!$L$3,Sheet6!$L$4))))))))</f>
        <v>0.14409654505182889</v>
      </c>
      <c r="AG3137" s="74">
        <f t="shared" si="725"/>
        <v>0</v>
      </c>
      <c r="AH3137" s="71">
        <v>0.81910000000000005</v>
      </c>
      <c r="AI3137" s="72">
        <f t="shared" si="726"/>
        <v>0</v>
      </c>
      <c r="AJ3137" s="73">
        <f t="shared" si="727"/>
        <v>0</v>
      </c>
      <c r="AK3137" s="73">
        <v>0.51307323962548435</v>
      </c>
      <c r="AL3137" s="95">
        <f t="shared" si="728"/>
        <v>0</v>
      </c>
      <c r="AM3137" s="107">
        <v>0</v>
      </c>
      <c r="AN3137" s="98">
        <f t="shared" si="729"/>
        <v>0</v>
      </c>
      <c r="AO3137" s="99" t="e">
        <f>SUMIF([1]Sheet1!$AB:$AB,E3137,[1]Sheet1!$AA:$AA)</f>
        <v>#VALUE!</v>
      </c>
      <c r="AP3137" s="100">
        <f t="shared" si="730"/>
        <v>1</v>
      </c>
      <c r="AQ3137" s="97">
        <f t="shared" si="731"/>
        <v>0</v>
      </c>
      <c r="AR3137" s="100">
        <f t="shared" si="732"/>
        <v>0</v>
      </c>
      <c r="AS3137" s="101">
        <f t="shared" si="733"/>
        <v>1</v>
      </c>
      <c r="AT3137" s="100">
        <v>0.14409654505182889</v>
      </c>
      <c r="AU3137" s="108">
        <f t="shared" si="734"/>
        <v>0</v>
      </c>
    </row>
    <row r="3138" spans="1:47" hidden="1">
      <c r="A3138" s="21">
        <v>44927</v>
      </c>
      <c r="B3138" s="23" t="s">
        <v>13</v>
      </c>
      <c r="C3138" s="23" t="s">
        <v>2644</v>
      </c>
      <c r="D3138" s="23" t="s">
        <v>2656</v>
      </c>
      <c r="E3138" s="23">
        <v>1002050791</v>
      </c>
      <c r="F3138" s="23" t="s">
        <v>15</v>
      </c>
      <c r="G3138" s="23">
        <v>1070558</v>
      </c>
      <c r="H3138" s="37" t="s">
        <v>20</v>
      </c>
      <c r="I3138" s="4" t="s">
        <v>3512</v>
      </c>
      <c r="J3138" s="4" t="s">
        <v>3512</v>
      </c>
      <c r="K3138" s="24" t="s">
        <v>18</v>
      </c>
      <c r="L3138" s="25">
        <v>0</v>
      </c>
      <c r="M3138" s="29">
        <v>0</v>
      </c>
      <c r="N3138" s="29">
        <v>0</v>
      </c>
      <c r="O3138" s="29">
        <v>0</v>
      </c>
      <c r="P3138" s="29">
        <v>0</v>
      </c>
      <c r="Q3138" s="29">
        <v>0</v>
      </c>
      <c r="R3138" s="28">
        <v>0</v>
      </c>
      <c r="S3138" s="28">
        <v>0</v>
      </c>
      <c r="T3138" s="28">
        <v>0</v>
      </c>
      <c r="U3138" s="28">
        <v>0</v>
      </c>
      <c r="V3138" s="29">
        <v>0</v>
      </c>
      <c r="W3138" s="29">
        <v>0</v>
      </c>
      <c r="X3138" s="32">
        <f t="shared" si="720"/>
        <v>0</v>
      </c>
      <c r="Y3138" s="33">
        <f t="shared" si="721"/>
        <v>0</v>
      </c>
      <c r="Z3138" s="33">
        <f t="shared" si="722"/>
        <v>0</v>
      </c>
      <c r="AA3138" s="33">
        <f t="shared" si="723"/>
        <v>0</v>
      </c>
      <c r="AB3138" s="5">
        <v>0</v>
      </c>
      <c r="AC3138" s="6">
        <v>1221882.1499999999</v>
      </c>
      <c r="AD3138" s="32">
        <v>1</v>
      </c>
      <c r="AE3138" s="67" t="str">
        <f t="shared" si="724"/>
        <v/>
      </c>
      <c r="AF3138" s="70">
        <f>IF(C3138=Sheet6!$E$3,Sheet6!$E$4,IF('January 2023'!C3138=Sheet6!$F$3,Sheet6!$F$4,IF('January 2023'!C3138=Sheet6!$G$3,Sheet6!$G$4,IF('January 2023'!C3138=Sheet6!$H$3,Sheet6!$H$4,IF('January 2023'!C3138=Sheet6!$I$3,Sheet6!$I$4,IF('January 2023'!C3138=Sheet6!$J$3,Sheet6!$J$4,IF('January 2023'!C3138=Sheet6!$K$3,Sheet6!$K$4,IF('January 2023'!C3138=Sheet6!$L$3,Sheet6!$L$4))))))))</f>
        <v>0.14409654505182889</v>
      </c>
      <c r="AG3138" s="74">
        <f t="shared" si="725"/>
        <v>0</v>
      </c>
      <c r="AH3138" s="71">
        <v>0.81910000000000005</v>
      </c>
      <c r="AI3138" s="72">
        <f t="shared" si="726"/>
        <v>0</v>
      </c>
      <c r="AJ3138" s="73">
        <f t="shared" si="727"/>
        <v>0</v>
      </c>
      <c r="AK3138" s="73">
        <v>0.51307323962548435</v>
      </c>
      <c r="AL3138" s="95">
        <f t="shared" si="728"/>
        <v>0</v>
      </c>
      <c r="AM3138" s="107">
        <v>0</v>
      </c>
      <c r="AN3138" s="98">
        <f t="shared" si="729"/>
        <v>0</v>
      </c>
      <c r="AO3138" s="99" t="e">
        <f>SUMIF([1]Sheet1!$AB:$AB,E3138,[1]Sheet1!$AA:$AA)</f>
        <v>#VALUE!</v>
      </c>
      <c r="AP3138" s="100">
        <f t="shared" si="730"/>
        <v>1</v>
      </c>
      <c r="AQ3138" s="97">
        <f t="shared" si="731"/>
        <v>0</v>
      </c>
      <c r="AR3138" s="100">
        <f t="shared" si="732"/>
        <v>0</v>
      </c>
      <c r="AS3138" s="101">
        <f t="shared" si="733"/>
        <v>1</v>
      </c>
      <c r="AT3138" s="100">
        <v>0.14409654505182889</v>
      </c>
      <c r="AU3138" s="108">
        <f t="shared" si="734"/>
        <v>0</v>
      </c>
    </row>
    <row r="3139" spans="1:47" hidden="1">
      <c r="A3139" s="21">
        <v>44927</v>
      </c>
      <c r="B3139" s="22" t="s">
        <v>13</v>
      </c>
      <c r="C3139" s="22" t="s">
        <v>2644</v>
      </c>
      <c r="D3139" s="22" t="s">
        <v>2657</v>
      </c>
      <c r="E3139" s="22">
        <v>1002050814</v>
      </c>
      <c r="F3139" s="23" t="s">
        <v>15</v>
      </c>
      <c r="G3139" s="22">
        <v>1070558</v>
      </c>
      <c r="H3139" s="36" t="s">
        <v>20</v>
      </c>
      <c r="I3139" s="4" t="s">
        <v>3512</v>
      </c>
      <c r="J3139" s="4" t="s">
        <v>3512</v>
      </c>
      <c r="K3139" s="24" t="s">
        <v>18</v>
      </c>
      <c r="L3139" s="25">
        <v>0</v>
      </c>
      <c r="M3139" s="26">
        <v>0</v>
      </c>
      <c r="N3139" s="26">
        <v>1</v>
      </c>
      <c r="O3139" s="26">
        <v>0</v>
      </c>
      <c r="P3139" s="26">
        <v>0</v>
      </c>
      <c r="Q3139" s="26">
        <v>0</v>
      </c>
      <c r="R3139" s="27">
        <v>0</v>
      </c>
      <c r="S3139" s="27">
        <v>0</v>
      </c>
      <c r="T3139" s="28">
        <v>0</v>
      </c>
      <c r="U3139" s="27">
        <v>0</v>
      </c>
      <c r="V3139" s="29">
        <v>0</v>
      </c>
      <c r="W3139" s="26">
        <v>0</v>
      </c>
      <c r="X3139" s="30">
        <f t="shared" si="720"/>
        <v>0</v>
      </c>
      <c r="Y3139" s="31">
        <f t="shared" si="721"/>
        <v>0</v>
      </c>
      <c r="Z3139" s="31">
        <f t="shared" si="722"/>
        <v>0</v>
      </c>
      <c r="AA3139" s="31">
        <f t="shared" si="723"/>
        <v>0</v>
      </c>
      <c r="AB3139" s="5">
        <v>0</v>
      </c>
      <c r="AC3139" s="6">
        <v>4360714.51</v>
      </c>
      <c r="AD3139" s="30">
        <v>1</v>
      </c>
      <c r="AE3139" s="67" t="str">
        <f t="shared" si="724"/>
        <v/>
      </c>
      <c r="AF3139" s="70">
        <f>IF(C3139=Sheet6!$E$3,Sheet6!$E$4,IF('January 2023'!C3139=Sheet6!$F$3,Sheet6!$F$4,IF('January 2023'!C3139=Sheet6!$G$3,Sheet6!$G$4,IF('January 2023'!C3139=Sheet6!$H$3,Sheet6!$H$4,IF('January 2023'!C3139=Sheet6!$I$3,Sheet6!$I$4,IF('January 2023'!C3139=Sheet6!$J$3,Sheet6!$J$4,IF('January 2023'!C3139=Sheet6!$K$3,Sheet6!$K$4,IF('January 2023'!C3139=Sheet6!$L$3,Sheet6!$L$4))))))))</f>
        <v>0.14409654505182889</v>
      </c>
      <c r="AG3139" s="74">
        <f t="shared" si="725"/>
        <v>0</v>
      </c>
      <c r="AH3139" s="71">
        <v>0.81910000000000005</v>
      </c>
      <c r="AI3139" s="72">
        <f t="shared" si="726"/>
        <v>0</v>
      </c>
      <c r="AJ3139" s="73">
        <f t="shared" si="727"/>
        <v>0</v>
      </c>
      <c r="AK3139" s="73">
        <v>0.51307323962548435</v>
      </c>
      <c r="AL3139" s="95">
        <f t="shared" si="728"/>
        <v>0</v>
      </c>
      <c r="AM3139" s="107">
        <v>0</v>
      </c>
      <c r="AN3139" s="98">
        <f t="shared" si="729"/>
        <v>0</v>
      </c>
      <c r="AO3139" s="99" t="e">
        <f>SUMIF([1]Sheet1!$AB:$AB,E3139,[1]Sheet1!$AA:$AA)</f>
        <v>#VALUE!</v>
      </c>
      <c r="AP3139" s="100">
        <f t="shared" si="730"/>
        <v>1</v>
      </c>
      <c r="AQ3139" s="97">
        <f t="shared" si="731"/>
        <v>0</v>
      </c>
      <c r="AR3139" s="100">
        <f t="shared" si="732"/>
        <v>0</v>
      </c>
      <c r="AS3139" s="101">
        <f t="shared" si="733"/>
        <v>1</v>
      </c>
      <c r="AT3139" s="100">
        <v>0.14409654505182889</v>
      </c>
      <c r="AU3139" s="108">
        <f t="shared" si="734"/>
        <v>0</v>
      </c>
    </row>
    <row r="3140" spans="1:47" hidden="1">
      <c r="A3140" s="21">
        <v>44927</v>
      </c>
      <c r="B3140" s="23" t="s">
        <v>13</v>
      </c>
      <c r="C3140" s="23" t="s">
        <v>2644</v>
      </c>
      <c r="D3140" s="23" t="s">
        <v>2658</v>
      </c>
      <c r="E3140" s="23">
        <v>1002050857</v>
      </c>
      <c r="F3140" s="23" t="s">
        <v>15</v>
      </c>
      <c r="G3140" s="23">
        <v>1070920</v>
      </c>
      <c r="H3140" s="37" t="s">
        <v>20</v>
      </c>
      <c r="I3140" s="4" t="s">
        <v>3512</v>
      </c>
      <c r="J3140" s="4" t="s">
        <v>3512</v>
      </c>
      <c r="K3140" s="24" t="s">
        <v>18</v>
      </c>
      <c r="L3140" s="25">
        <v>0</v>
      </c>
      <c r="M3140" s="29">
        <v>0</v>
      </c>
      <c r="N3140" s="29">
        <v>1</v>
      </c>
      <c r="O3140" s="29">
        <v>0</v>
      </c>
      <c r="P3140" s="29">
        <v>0</v>
      </c>
      <c r="Q3140" s="29">
        <v>0</v>
      </c>
      <c r="R3140" s="28">
        <v>0</v>
      </c>
      <c r="S3140" s="28">
        <v>0</v>
      </c>
      <c r="T3140" s="28">
        <v>0</v>
      </c>
      <c r="U3140" s="28">
        <v>0</v>
      </c>
      <c r="V3140" s="29">
        <v>0</v>
      </c>
      <c r="W3140" s="29">
        <v>0</v>
      </c>
      <c r="X3140" s="32">
        <f t="shared" ref="X3140:X3203" si="735">IFERROR(SUM(M3140,O3140),"")</f>
        <v>0</v>
      </c>
      <c r="Y3140" s="33">
        <f t="shared" ref="Y3140:Y3203" si="736">IFERROR(SUM(P3140:Q3140),"")</f>
        <v>0</v>
      </c>
      <c r="Z3140" s="33">
        <f t="shared" ref="Z3140:Z3203" si="737">IFERROR(SUM(R3140:S3140),"")</f>
        <v>0</v>
      </c>
      <c r="AA3140" s="33">
        <f t="shared" ref="AA3140:AA3203" si="738">IFERROR(SUM(T3140:U3140),"")</f>
        <v>0</v>
      </c>
      <c r="AB3140" s="5">
        <v>0</v>
      </c>
      <c r="AC3140" s="6">
        <v>-23.21</v>
      </c>
      <c r="AD3140" s="32">
        <v>1</v>
      </c>
      <c r="AE3140" s="67" t="str">
        <f t="shared" si="724"/>
        <v/>
      </c>
      <c r="AF3140" s="70">
        <f>IF(C3140=Sheet6!$E$3,Sheet6!$E$4,IF('January 2023'!C3140=Sheet6!$F$3,Sheet6!$F$4,IF('January 2023'!C3140=Sheet6!$G$3,Sheet6!$G$4,IF('January 2023'!C3140=Sheet6!$H$3,Sheet6!$H$4,IF('January 2023'!C3140=Sheet6!$I$3,Sheet6!$I$4,IF('January 2023'!C3140=Sheet6!$J$3,Sheet6!$J$4,IF('January 2023'!C3140=Sheet6!$K$3,Sheet6!$K$4,IF('January 2023'!C3140=Sheet6!$L$3,Sheet6!$L$4))))))))</f>
        <v>0.14409654505182889</v>
      </c>
      <c r="AG3140" s="74">
        <f t="shared" si="725"/>
        <v>0</v>
      </c>
      <c r="AH3140" s="71">
        <v>0.81910000000000005</v>
      </c>
      <c r="AI3140" s="72">
        <f t="shared" si="726"/>
        <v>0</v>
      </c>
      <c r="AJ3140" s="73">
        <f t="shared" si="727"/>
        <v>0</v>
      </c>
      <c r="AK3140" s="73">
        <v>0.51307323962548435</v>
      </c>
      <c r="AL3140" s="95">
        <f t="shared" si="728"/>
        <v>0</v>
      </c>
      <c r="AM3140" s="107">
        <v>0</v>
      </c>
      <c r="AN3140" s="98">
        <f t="shared" si="729"/>
        <v>0</v>
      </c>
      <c r="AO3140" s="99" t="e">
        <f>SUMIF([1]Sheet1!$AB:$AB,E3140,[1]Sheet1!$AA:$AA)</f>
        <v>#VALUE!</v>
      </c>
      <c r="AP3140" s="100">
        <f t="shared" si="730"/>
        <v>1</v>
      </c>
      <c r="AQ3140" s="97">
        <f t="shared" si="731"/>
        <v>0</v>
      </c>
      <c r="AR3140" s="100">
        <f t="shared" si="732"/>
        <v>0</v>
      </c>
      <c r="AS3140" s="101">
        <f t="shared" si="733"/>
        <v>1</v>
      </c>
      <c r="AT3140" s="100">
        <v>0.14409654505182889</v>
      </c>
      <c r="AU3140" s="108">
        <f t="shared" si="734"/>
        <v>0</v>
      </c>
    </row>
    <row r="3141" spans="1:47" hidden="1">
      <c r="A3141" s="21">
        <v>44927</v>
      </c>
      <c r="B3141" s="22" t="s">
        <v>13</v>
      </c>
      <c r="C3141" s="22" t="s">
        <v>2644</v>
      </c>
      <c r="D3141" s="22" t="s">
        <v>2681</v>
      </c>
      <c r="E3141" s="22">
        <v>1002049930</v>
      </c>
      <c r="F3141" s="23" t="s">
        <v>15</v>
      </c>
      <c r="G3141" s="22">
        <v>1070933</v>
      </c>
      <c r="H3141" s="36" t="s">
        <v>20</v>
      </c>
      <c r="I3141" s="4" t="s">
        <v>3512</v>
      </c>
      <c r="J3141" s="4" t="s">
        <v>3512</v>
      </c>
      <c r="K3141" s="24" t="s">
        <v>24</v>
      </c>
      <c r="L3141" s="25">
        <v>0</v>
      </c>
      <c r="M3141" s="26">
        <v>0</v>
      </c>
      <c r="N3141" s="26">
        <v>1</v>
      </c>
      <c r="O3141" s="26">
        <v>0</v>
      </c>
      <c r="P3141" s="26">
        <v>0</v>
      </c>
      <c r="Q3141" s="26">
        <v>0</v>
      </c>
      <c r="R3141" s="27">
        <v>0</v>
      </c>
      <c r="S3141" s="27">
        <v>0</v>
      </c>
      <c r="T3141" s="28">
        <v>0</v>
      </c>
      <c r="U3141" s="27">
        <v>0</v>
      </c>
      <c r="V3141" s="29">
        <v>0</v>
      </c>
      <c r="W3141" s="26">
        <v>0</v>
      </c>
      <c r="X3141" s="30">
        <f t="shared" si="735"/>
        <v>0</v>
      </c>
      <c r="Y3141" s="31">
        <f t="shared" si="736"/>
        <v>0</v>
      </c>
      <c r="Z3141" s="31">
        <f t="shared" si="737"/>
        <v>0</v>
      </c>
      <c r="AA3141" s="31">
        <f t="shared" si="738"/>
        <v>0</v>
      </c>
      <c r="AB3141" s="5">
        <v>0</v>
      </c>
      <c r="AC3141" s="6">
        <v>3200538.48</v>
      </c>
      <c r="AD3141" s="30">
        <v>1</v>
      </c>
      <c r="AE3141" s="67" t="str">
        <f t="shared" ref="AE3141:AE3204" si="739">IFERROR((AB3141/X3141),"")</f>
        <v/>
      </c>
      <c r="AF3141" s="70">
        <f>IF(C3141=Sheet6!$E$3,Sheet6!$E$4,IF('January 2023'!C3141=Sheet6!$F$3,Sheet6!$F$4,IF('January 2023'!C3141=Sheet6!$G$3,Sheet6!$G$4,IF('January 2023'!C3141=Sheet6!$H$3,Sheet6!$H$4,IF('January 2023'!C3141=Sheet6!$I$3,Sheet6!$I$4,IF('January 2023'!C3141=Sheet6!$J$3,Sheet6!$J$4,IF('January 2023'!C3141=Sheet6!$K$3,Sheet6!$K$4,IF('January 2023'!C3141=Sheet6!$L$3,Sheet6!$L$4))))))))</f>
        <v>0.14409654505182889</v>
      </c>
      <c r="AG3141" s="74">
        <f t="shared" ref="AG3141:AG3204" si="740">IFERROR(Y3141/L3141,0)</f>
        <v>0</v>
      </c>
      <c r="AH3141" s="71">
        <v>0.81910000000000005</v>
      </c>
      <c r="AI3141" s="72">
        <f t="shared" ref="AI3141:AI3204" si="741">IF(AG3141&gt;AH3141,1,0)</f>
        <v>0</v>
      </c>
      <c r="AJ3141" s="73">
        <f t="shared" ref="AJ3141:AJ3204" si="742">IFERROR(AB3141/X3141,0)</f>
        <v>0</v>
      </c>
      <c r="AK3141" s="73">
        <v>0.51307323962548435</v>
      </c>
      <c r="AL3141" s="95">
        <f t="shared" ref="AL3141:AL3204" si="743">IF(AJ3141&gt;=AK3141,1,0)</f>
        <v>0</v>
      </c>
      <c r="AM3141" s="107">
        <v>0</v>
      </c>
      <c r="AN3141" s="98">
        <f t="shared" ref="AN3141:AN3204" si="744">IF(((AH3141*L3141)-(AG3141*L3141))&lt;0,0,((AH3141*L3141)-(AG3141*L3141)))</f>
        <v>0</v>
      </c>
      <c r="AO3141" s="99" t="e">
        <f>SUMIF([1]Sheet1!$AB:$AB,E3141,[1]Sheet1!$AA:$AA)</f>
        <v>#VALUE!</v>
      </c>
      <c r="AP3141" s="100">
        <f t="shared" ref="AP3141:AP3204" si="745">IF(AN3141=0,100%,IFERROR((AO3141/AN3141),""))</f>
        <v>1</v>
      </c>
      <c r="AQ3141" s="97">
        <f t="shared" ref="AQ3141:AQ3204" si="746">IF(AND(AN3141&gt;0,AP3141&gt;=100%),1,0)</f>
        <v>0</v>
      </c>
      <c r="AR3141" s="100">
        <f t="shared" ref="AR3141:AR3204" si="747">IFERROR(AA3141/Z3141,0)</f>
        <v>0</v>
      </c>
      <c r="AS3141" s="101">
        <f t="shared" ref="AS3141:AS3204" si="748">1-(AR3141*AG3141)</f>
        <v>1</v>
      </c>
      <c r="AT3141" s="100">
        <v>0.14409654505182889</v>
      </c>
      <c r="AU3141" s="108">
        <f t="shared" ref="AU3141:AU3204" si="749">IF(AS3141&lt;=AT3141,1,0)</f>
        <v>0</v>
      </c>
    </row>
    <row r="3142" spans="1:47" hidden="1">
      <c r="A3142" s="21">
        <v>44927</v>
      </c>
      <c r="B3142" s="23" t="s">
        <v>13</v>
      </c>
      <c r="C3142" s="23" t="s">
        <v>2644</v>
      </c>
      <c r="D3142" s="23" t="s">
        <v>2679</v>
      </c>
      <c r="E3142" s="23">
        <v>1002050433</v>
      </c>
      <c r="F3142" s="23" t="s">
        <v>15</v>
      </c>
      <c r="G3142" s="23">
        <v>1070916</v>
      </c>
      <c r="H3142" s="37" t="s">
        <v>20</v>
      </c>
      <c r="I3142" s="4" t="s">
        <v>3512</v>
      </c>
      <c r="J3142" s="4" t="s">
        <v>3512</v>
      </c>
      <c r="K3142" s="24" t="s">
        <v>24</v>
      </c>
      <c r="L3142" s="25">
        <v>0</v>
      </c>
      <c r="M3142" s="29">
        <v>0</v>
      </c>
      <c r="N3142" s="29">
        <v>1</v>
      </c>
      <c r="O3142" s="29">
        <v>0</v>
      </c>
      <c r="P3142" s="29">
        <v>0</v>
      </c>
      <c r="Q3142" s="29">
        <v>0</v>
      </c>
      <c r="R3142" s="28">
        <v>0</v>
      </c>
      <c r="S3142" s="28">
        <v>0</v>
      </c>
      <c r="T3142" s="28">
        <v>0</v>
      </c>
      <c r="U3142" s="28">
        <v>0</v>
      </c>
      <c r="V3142" s="29">
        <v>0</v>
      </c>
      <c r="W3142" s="29">
        <v>0</v>
      </c>
      <c r="X3142" s="32">
        <f t="shared" si="735"/>
        <v>0</v>
      </c>
      <c r="Y3142" s="33">
        <f t="shared" si="736"/>
        <v>0</v>
      </c>
      <c r="Z3142" s="33">
        <f t="shared" si="737"/>
        <v>0</v>
      </c>
      <c r="AA3142" s="33">
        <f t="shared" si="738"/>
        <v>0</v>
      </c>
      <c r="AB3142" s="5">
        <v>0</v>
      </c>
      <c r="AC3142" s="6">
        <v>0</v>
      </c>
      <c r="AD3142" s="32">
        <v>1</v>
      </c>
      <c r="AE3142" s="67" t="str">
        <f t="shared" si="739"/>
        <v/>
      </c>
      <c r="AF3142" s="70">
        <f>IF(C3142=Sheet6!$E$3,Sheet6!$E$4,IF('January 2023'!C3142=Sheet6!$F$3,Sheet6!$F$4,IF('January 2023'!C3142=Sheet6!$G$3,Sheet6!$G$4,IF('January 2023'!C3142=Sheet6!$H$3,Sheet6!$H$4,IF('January 2023'!C3142=Sheet6!$I$3,Sheet6!$I$4,IF('January 2023'!C3142=Sheet6!$J$3,Sheet6!$J$4,IF('January 2023'!C3142=Sheet6!$K$3,Sheet6!$K$4,IF('January 2023'!C3142=Sheet6!$L$3,Sheet6!$L$4))))))))</f>
        <v>0.14409654505182889</v>
      </c>
      <c r="AG3142" s="74">
        <f t="shared" si="740"/>
        <v>0</v>
      </c>
      <c r="AH3142" s="71">
        <v>0.81910000000000005</v>
      </c>
      <c r="AI3142" s="72">
        <f t="shared" si="741"/>
        <v>0</v>
      </c>
      <c r="AJ3142" s="73">
        <f t="shared" si="742"/>
        <v>0</v>
      </c>
      <c r="AK3142" s="73">
        <v>0.51307323962548435</v>
      </c>
      <c r="AL3142" s="95">
        <f t="shared" si="743"/>
        <v>0</v>
      </c>
      <c r="AM3142" s="107">
        <v>0</v>
      </c>
      <c r="AN3142" s="98">
        <f t="shared" si="744"/>
        <v>0</v>
      </c>
      <c r="AO3142" s="99" t="e">
        <f>SUMIF([1]Sheet1!$AB:$AB,E3142,[1]Sheet1!$AA:$AA)</f>
        <v>#VALUE!</v>
      </c>
      <c r="AP3142" s="100">
        <f t="shared" si="745"/>
        <v>1</v>
      </c>
      <c r="AQ3142" s="97">
        <f t="shared" si="746"/>
        <v>0</v>
      </c>
      <c r="AR3142" s="100">
        <f t="shared" si="747"/>
        <v>0</v>
      </c>
      <c r="AS3142" s="101">
        <f t="shared" si="748"/>
        <v>1</v>
      </c>
      <c r="AT3142" s="100">
        <v>0.14409654505182889</v>
      </c>
      <c r="AU3142" s="108">
        <f t="shared" si="749"/>
        <v>0</v>
      </c>
    </row>
    <row r="3143" spans="1:47" hidden="1">
      <c r="A3143" s="21">
        <v>44927</v>
      </c>
      <c r="B3143" s="22" t="s">
        <v>13</v>
      </c>
      <c r="C3143" s="22" t="s">
        <v>2644</v>
      </c>
      <c r="D3143" s="22" t="s">
        <v>2682</v>
      </c>
      <c r="E3143" s="22">
        <v>1002050601</v>
      </c>
      <c r="F3143" s="23" t="s">
        <v>15</v>
      </c>
      <c r="G3143" s="22">
        <v>1070933</v>
      </c>
      <c r="H3143" s="36" t="s">
        <v>20</v>
      </c>
      <c r="I3143" s="4" t="s">
        <v>3512</v>
      </c>
      <c r="J3143" s="4" t="s">
        <v>3512</v>
      </c>
      <c r="K3143" s="24" t="s">
        <v>24</v>
      </c>
      <c r="L3143" s="25">
        <v>0</v>
      </c>
      <c r="M3143" s="26">
        <v>0</v>
      </c>
      <c r="N3143" s="26">
        <v>1</v>
      </c>
      <c r="O3143" s="26">
        <v>0</v>
      </c>
      <c r="P3143" s="26">
        <v>0</v>
      </c>
      <c r="Q3143" s="26">
        <v>0</v>
      </c>
      <c r="R3143" s="27">
        <v>0</v>
      </c>
      <c r="S3143" s="27">
        <v>0</v>
      </c>
      <c r="T3143" s="28">
        <v>0</v>
      </c>
      <c r="U3143" s="27">
        <v>0</v>
      </c>
      <c r="V3143" s="29">
        <v>0</v>
      </c>
      <c r="W3143" s="26">
        <v>0</v>
      </c>
      <c r="X3143" s="30">
        <f t="shared" si="735"/>
        <v>0</v>
      </c>
      <c r="Y3143" s="31">
        <f t="shared" si="736"/>
        <v>0</v>
      </c>
      <c r="Z3143" s="31">
        <f t="shared" si="737"/>
        <v>0</v>
      </c>
      <c r="AA3143" s="31">
        <f t="shared" si="738"/>
        <v>0</v>
      </c>
      <c r="AB3143" s="5">
        <v>0</v>
      </c>
      <c r="AC3143" s="6">
        <v>1064151.2</v>
      </c>
      <c r="AD3143" s="30">
        <v>1</v>
      </c>
      <c r="AE3143" s="67" t="str">
        <f t="shared" si="739"/>
        <v/>
      </c>
      <c r="AF3143" s="70">
        <f>IF(C3143=Sheet6!$E$3,Sheet6!$E$4,IF('January 2023'!C3143=Sheet6!$F$3,Sheet6!$F$4,IF('January 2023'!C3143=Sheet6!$G$3,Sheet6!$G$4,IF('January 2023'!C3143=Sheet6!$H$3,Sheet6!$H$4,IF('January 2023'!C3143=Sheet6!$I$3,Sheet6!$I$4,IF('January 2023'!C3143=Sheet6!$J$3,Sheet6!$J$4,IF('January 2023'!C3143=Sheet6!$K$3,Sheet6!$K$4,IF('January 2023'!C3143=Sheet6!$L$3,Sheet6!$L$4))))))))</f>
        <v>0.14409654505182889</v>
      </c>
      <c r="AG3143" s="74">
        <f t="shared" si="740"/>
        <v>0</v>
      </c>
      <c r="AH3143" s="71">
        <v>0.81910000000000005</v>
      </c>
      <c r="AI3143" s="72">
        <f t="shared" si="741"/>
        <v>0</v>
      </c>
      <c r="AJ3143" s="73">
        <f t="shared" si="742"/>
        <v>0</v>
      </c>
      <c r="AK3143" s="73">
        <v>0.51307323962548435</v>
      </c>
      <c r="AL3143" s="95">
        <f t="shared" si="743"/>
        <v>0</v>
      </c>
      <c r="AM3143" s="107">
        <v>0</v>
      </c>
      <c r="AN3143" s="98">
        <f t="shared" si="744"/>
        <v>0</v>
      </c>
      <c r="AO3143" s="99" t="e">
        <f>SUMIF([1]Sheet1!$AB:$AB,E3143,[1]Sheet1!$AA:$AA)</f>
        <v>#VALUE!</v>
      </c>
      <c r="AP3143" s="100">
        <f t="shared" si="745"/>
        <v>1</v>
      </c>
      <c r="AQ3143" s="97">
        <f t="shared" si="746"/>
        <v>0</v>
      </c>
      <c r="AR3143" s="100">
        <f t="shared" si="747"/>
        <v>0</v>
      </c>
      <c r="AS3143" s="101">
        <f t="shared" si="748"/>
        <v>1</v>
      </c>
      <c r="AT3143" s="100">
        <v>0.14409654505182889</v>
      </c>
      <c r="AU3143" s="108">
        <f t="shared" si="749"/>
        <v>0</v>
      </c>
    </row>
    <row r="3144" spans="1:47" hidden="1">
      <c r="A3144" s="21">
        <v>44927</v>
      </c>
      <c r="B3144" s="22" t="s">
        <v>13</v>
      </c>
      <c r="C3144" s="22" t="s">
        <v>2644</v>
      </c>
      <c r="D3144" s="22" t="s">
        <v>2723</v>
      </c>
      <c r="E3144" s="22">
        <v>1003202402</v>
      </c>
      <c r="F3144" s="23" t="s">
        <v>15</v>
      </c>
      <c r="G3144" s="22">
        <v>1070558</v>
      </c>
      <c r="H3144" s="36" t="s">
        <v>20</v>
      </c>
      <c r="I3144" s="4" t="s">
        <v>3512</v>
      </c>
      <c r="J3144" s="4" t="s">
        <v>3512</v>
      </c>
      <c r="K3144" s="24">
        <v>141594</v>
      </c>
      <c r="L3144" s="25">
        <v>141594</v>
      </c>
      <c r="M3144" s="26">
        <v>1</v>
      </c>
      <c r="N3144" s="26">
        <v>1</v>
      </c>
      <c r="O3144" s="26">
        <v>0</v>
      </c>
      <c r="P3144" s="26">
        <v>141594</v>
      </c>
      <c r="Q3144" s="26">
        <v>0</v>
      </c>
      <c r="R3144" s="27">
        <v>10066962.279999999</v>
      </c>
      <c r="S3144" s="27">
        <v>0</v>
      </c>
      <c r="T3144" s="28">
        <v>10066962.279999999</v>
      </c>
      <c r="U3144" s="27">
        <v>0</v>
      </c>
      <c r="V3144" s="29">
        <v>1</v>
      </c>
      <c r="W3144" s="26">
        <v>0</v>
      </c>
      <c r="X3144" s="30">
        <f t="shared" si="735"/>
        <v>1</v>
      </c>
      <c r="Y3144" s="31">
        <f t="shared" si="736"/>
        <v>141594</v>
      </c>
      <c r="Z3144" s="31">
        <f t="shared" si="737"/>
        <v>10066962.279999999</v>
      </c>
      <c r="AA3144" s="31">
        <f t="shared" si="738"/>
        <v>10066962.279999999</v>
      </c>
      <c r="AB3144" s="5">
        <v>1</v>
      </c>
      <c r="AC3144" s="6">
        <v>7928367.4100000001</v>
      </c>
      <c r="AD3144" s="30">
        <v>0</v>
      </c>
      <c r="AE3144" s="67">
        <f t="shared" si="739"/>
        <v>1</v>
      </c>
      <c r="AF3144" s="70">
        <f>IF(C3144=Sheet6!$E$3,Sheet6!$E$4,IF('January 2023'!C3144=Sheet6!$F$3,Sheet6!$F$4,IF('January 2023'!C3144=Sheet6!$G$3,Sheet6!$G$4,IF('January 2023'!C3144=Sheet6!$H$3,Sheet6!$H$4,IF('January 2023'!C3144=Sheet6!$I$3,Sheet6!$I$4,IF('January 2023'!C3144=Sheet6!$J$3,Sheet6!$J$4,IF('January 2023'!C3144=Sheet6!$K$3,Sheet6!$K$4,IF('January 2023'!C3144=Sheet6!$L$3,Sheet6!$L$4))))))))</f>
        <v>0.14409654505182889</v>
      </c>
      <c r="AG3144" s="74">
        <f t="shared" si="740"/>
        <v>1</v>
      </c>
      <c r="AH3144" s="71">
        <v>0.81910000000000005</v>
      </c>
      <c r="AI3144" s="72">
        <f t="shared" si="741"/>
        <v>1</v>
      </c>
      <c r="AJ3144" s="73">
        <f t="shared" si="742"/>
        <v>1</v>
      </c>
      <c r="AK3144" s="73">
        <v>0.51307323962548435</v>
      </c>
      <c r="AL3144" s="95">
        <f t="shared" si="743"/>
        <v>1</v>
      </c>
      <c r="AM3144" s="107">
        <v>0</v>
      </c>
      <c r="AN3144" s="98">
        <f t="shared" si="744"/>
        <v>0</v>
      </c>
      <c r="AO3144" s="99" t="e">
        <f>SUMIF([1]Sheet1!$AB:$AB,E3144,[1]Sheet1!$AA:$AA)</f>
        <v>#VALUE!</v>
      </c>
      <c r="AP3144" s="100">
        <f t="shared" si="745"/>
        <v>1</v>
      </c>
      <c r="AQ3144" s="97">
        <f t="shared" si="746"/>
        <v>0</v>
      </c>
      <c r="AR3144" s="100">
        <f t="shared" si="747"/>
        <v>1</v>
      </c>
      <c r="AS3144" s="101">
        <f t="shared" si="748"/>
        <v>0</v>
      </c>
      <c r="AT3144" s="100">
        <v>0.14409654505182889</v>
      </c>
      <c r="AU3144" s="108">
        <f t="shared" si="749"/>
        <v>1</v>
      </c>
    </row>
    <row r="3145" spans="1:47" hidden="1">
      <c r="A3145" s="21">
        <v>44927</v>
      </c>
      <c r="B3145" s="22" t="s">
        <v>13</v>
      </c>
      <c r="C3145" s="22" t="s">
        <v>2644</v>
      </c>
      <c r="D3145" s="22" t="s">
        <v>2852</v>
      </c>
      <c r="E3145" s="22">
        <v>1002050839</v>
      </c>
      <c r="F3145" s="23" t="s">
        <v>15</v>
      </c>
      <c r="G3145" s="22">
        <v>1070933</v>
      </c>
      <c r="H3145" s="36" t="s">
        <v>20</v>
      </c>
      <c r="I3145" s="4" t="s">
        <v>3512</v>
      </c>
      <c r="J3145" s="4" t="s">
        <v>3512</v>
      </c>
      <c r="K3145" s="24">
        <v>50406</v>
      </c>
      <c r="L3145" s="25">
        <v>50406</v>
      </c>
      <c r="M3145" s="26">
        <v>1</v>
      </c>
      <c r="N3145" s="26">
        <v>1</v>
      </c>
      <c r="O3145" s="26">
        <v>0</v>
      </c>
      <c r="P3145" s="26">
        <v>50406</v>
      </c>
      <c r="Q3145" s="26">
        <v>0</v>
      </c>
      <c r="R3145" s="27">
        <v>3227187.65</v>
      </c>
      <c r="S3145" s="27">
        <v>0</v>
      </c>
      <c r="T3145" s="28">
        <v>3227187.65</v>
      </c>
      <c r="U3145" s="27">
        <v>0</v>
      </c>
      <c r="V3145" s="29">
        <v>1</v>
      </c>
      <c r="W3145" s="26">
        <v>0</v>
      </c>
      <c r="X3145" s="30">
        <f t="shared" si="735"/>
        <v>1</v>
      </c>
      <c r="Y3145" s="31">
        <f t="shared" si="736"/>
        <v>50406</v>
      </c>
      <c r="Z3145" s="31">
        <f t="shared" si="737"/>
        <v>3227187.65</v>
      </c>
      <c r="AA3145" s="31">
        <f t="shared" si="738"/>
        <v>3227187.65</v>
      </c>
      <c r="AB3145" s="5">
        <v>1</v>
      </c>
      <c r="AC3145" s="6">
        <v>2271257.04</v>
      </c>
      <c r="AD3145" s="30">
        <v>0</v>
      </c>
      <c r="AE3145" s="67">
        <f t="shared" si="739"/>
        <v>1</v>
      </c>
      <c r="AF3145" s="70">
        <f>IF(C3145=Sheet6!$E$3,Sheet6!$E$4,IF('January 2023'!C3145=Sheet6!$F$3,Sheet6!$F$4,IF('January 2023'!C3145=Sheet6!$G$3,Sheet6!$G$4,IF('January 2023'!C3145=Sheet6!$H$3,Sheet6!$H$4,IF('January 2023'!C3145=Sheet6!$I$3,Sheet6!$I$4,IF('January 2023'!C3145=Sheet6!$J$3,Sheet6!$J$4,IF('January 2023'!C3145=Sheet6!$K$3,Sheet6!$K$4,IF('January 2023'!C3145=Sheet6!$L$3,Sheet6!$L$4))))))))</f>
        <v>0.14409654505182889</v>
      </c>
      <c r="AG3145" s="74">
        <f t="shared" si="740"/>
        <v>1</v>
      </c>
      <c r="AH3145" s="71">
        <v>0.81910000000000005</v>
      </c>
      <c r="AI3145" s="72">
        <f t="shared" si="741"/>
        <v>1</v>
      </c>
      <c r="AJ3145" s="73">
        <f t="shared" si="742"/>
        <v>1</v>
      </c>
      <c r="AK3145" s="73">
        <v>0.51307323962548435</v>
      </c>
      <c r="AL3145" s="95">
        <f t="shared" si="743"/>
        <v>1</v>
      </c>
      <c r="AM3145" s="107">
        <v>0</v>
      </c>
      <c r="AN3145" s="98">
        <f t="shared" si="744"/>
        <v>0</v>
      </c>
      <c r="AO3145" s="99" t="e">
        <f>SUMIF([1]Sheet1!$AB:$AB,E3145,[1]Sheet1!$AA:$AA)</f>
        <v>#VALUE!</v>
      </c>
      <c r="AP3145" s="100">
        <f t="shared" si="745"/>
        <v>1</v>
      </c>
      <c r="AQ3145" s="97">
        <f t="shared" si="746"/>
        <v>0</v>
      </c>
      <c r="AR3145" s="100">
        <f t="shared" si="747"/>
        <v>1</v>
      </c>
      <c r="AS3145" s="101">
        <f t="shared" si="748"/>
        <v>0</v>
      </c>
      <c r="AT3145" s="100">
        <v>0.14409654505182889</v>
      </c>
      <c r="AU3145" s="108">
        <f t="shared" si="749"/>
        <v>1</v>
      </c>
    </row>
    <row r="3146" spans="1:47" hidden="1">
      <c r="A3146" s="21">
        <v>44927</v>
      </c>
      <c r="B3146" s="22" t="s">
        <v>13</v>
      </c>
      <c r="C3146" s="22" t="s">
        <v>2644</v>
      </c>
      <c r="D3146" s="22" t="s">
        <v>2837</v>
      </c>
      <c r="E3146" s="22">
        <v>1002049874</v>
      </c>
      <c r="F3146" s="23" t="s">
        <v>15</v>
      </c>
      <c r="G3146" s="22">
        <v>1070933</v>
      </c>
      <c r="H3146" s="36" t="s">
        <v>20</v>
      </c>
      <c r="I3146" s="4" t="s">
        <v>3512</v>
      </c>
      <c r="J3146" s="4" t="s">
        <v>3512</v>
      </c>
      <c r="K3146" s="24">
        <v>42900</v>
      </c>
      <c r="L3146" s="25">
        <v>42900</v>
      </c>
      <c r="M3146" s="26">
        <v>1</v>
      </c>
      <c r="N3146" s="26">
        <v>1</v>
      </c>
      <c r="O3146" s="26">
        <v>0</v>
      </c>
      <c r="P3146" s="26">
        <v>42900</v>
      </c>
      <c r="Q3146" s="26">
        <v>0</v>
      </c>
      <c r="R3146" s="27">
        <v>2746624.42</v>
      </c>
      <c r="S3146" s="27">
        <v>0</v>
      </c>
      <c r="T3146" s="28">
        <v>2746625</v>
      </c>
      <c r="U3146" s="27">
        <v>0</v>
      </c>
      <c r="V3146" s="29">
        <v>1</v>
      </c>
      <c r="W3146" s="26">
        <v>0</v>
      </c>
      <c r="X3146" s="30">
        <f t="shared" si="735"/>
        <v>1</v>
      </c>
      <c r="Y3146" s="31">
        <f t="shared" si="736"/>
        <v>42900</v>
      </c>
      <c r="Z3146" s="31">
        <f t="shared" si="737"/>
        <v>2746624.42</v>
      </c>
      <c r="AA3146" s="31">
        <f t="shared" si="738"/>
        <v>2746625</v>
      </c>
      <c r="AB3146" s="5">
        <v>1</v>
      </c>
      <c r="AC3146" s="6">
        <v>2809547.35</v>
      </c>
      <c r="AD3146" s="30">
        <v>0</v>
      </c>
      <c r="AE3146" s="67">
        <f t="shared" si="739"/>
        <v>1</v>
      </c>
      <c r="AF3146" s="70">
        <f>IF(C3146=Sheet6!$E$3,Sheet6!$E$4,IF('January 2023'!C3146=Sheet6!$F$3,Sheet6!$F$4,IF('January 2023'!C3146=Sheet6!$G$3,Sheet6!$G$4,IF('January 2023'!C3146=Sheet6!$H$3,Sheet6!$H$4,IF('January 2023'!C3146=Sheet6!$I$3,Sheet6!$I$4,IF('January 2023'!C3146=Sheet6!$J$3,Sheet6!$J$4,IF('January 2023'!C3146=Sheet6!$K$3,Sheet6!$K$4,IF('January 2023'!C3146=Sheet6!$L$3,Sheet6!$L$4))))))))</f>
        <v>0.14409654505182889</v>
      </c>
      <c r="AG3146" s="74">
        <f t="shared" si="740"/>
        <v>1</v>
      </c>
      <c r="AH3146" s="71">
        <v>0.81910000000000005</v>
      </c>
      <c r="AI3146" s="72">
        <f t="shared" si="741"/>
        <v>1</v>
      </c>
      <c r="AJ3146" s="73">
        <f t="shared" si="742"/>
        <v>1</v>
      </c>
      <c r="AK3146" s="73">
        <v>0.51307323962548435</v>
      </c>
      <c r="AL3146" s="95">
        <f t="shared" si="743"/>
        <v>1</v>
      </c>
      <c r="AM3146" s="107">
        <v>0</v>
      </c>
      <c r="AN3146" s="98">
        <f t="shared" si="744"/>
        <v>0</v>
      </c>
      <c r="AO3146" s="99" t="e">
        <f>SUMIF([1]Sheet1!$AB:$AB,E3146,[1]Sheet1!$AA:$AA)</f>
        <v>#VALUE!</v>
      </c>
      <c r="AP3146" s="100">
        <f t="shared" si="745"/>
        <v>1</v>
      </c>
      <c r="AQ3146" s="97">
        <f t="shared" si="746"/>
        <v>0</v>
      </c>
      <c r="AR3146" s="100">
        <f t="shared" si="747"/>
        <v>1.0000002111682966</v>
      </c>
      <c r="AS3146" s="101">
        <f t="shared" si="748"/>
        <v>-2.1116829662659597E-7</v>
      </c>
      <c r="AT3146" s="100">
        <v>0.14409654505182889</v>
      </c>
      <c r="AU3146" s="108">
        <f t="shared" si="749"/>
        <v>1</v>
      </c>
    </row>
    <row r="3147" spans="1:47" hidden="1">
      <c r="A3147" s="21">
        <v>44927</v>
      </c>
      <c r="B3147" s="23" t="s">
        <v>13</v>
      </c>
      <c r="C3147" s="23" t="s">
        <v>2644</v>
      </c>
      <c r="D3147" s="23" t="s">
        <v>2918</v>
      </c>
      <c r="E3147" s="23">
        <v>1002049826</v>
      </c>
      <c r="F3147" s="23" t="s">
        <v>15</v>
      </c>
      <c r="G3147" s="23">
        <v>1070558</v>
      </c>
      <c r="H3147" s="37" t="s">
        <v>20</v>
      </c>
      <c r="I3147" s="4" t="s">
        <v>3512</v>
      </c>
      <c r="J3147" s="4" t="s">
        <v>3512</v>
      </c>
      <c r="K3147" s="24">
        <v>29400</v>
      </c>
      <c r="L3147" s="24">
        <v>29400</v>
      </c>
      <c r="M3147" s="29">
        <v>1</v>
      </c>
      <c r="N3147" s="29">
        <v>1</v>
      </c>
      <c r="O3147" s="29">
        <v>0</v>
      </c>
      <c r="P3147" s="29">
        <v>29400</v>
      </c>
      <c r="Q3147" s="29">
        <v>0</v>
      </c>
      <c r="R3147" s="28">
        <v>2090262.94</v>
      </c>
      <c r="S3147" s="28">
        <v>0</v>
      </c>
      <c r="T3147" s="28">
        <v>2090262.94</v>
      </c>
      <c r="U3147" s="28">
        <v>0</v>
      </c>
      <c r="V3147" s="29">
        <v>1</v>
      </c>
      <c r="W3147" s="29">
        <v>0</v>
      </c>
      <c r="X3147" s="32">
        <f t="shared" si="735"/>
        <v>1</v>
      </c>
      <c r="Y3147" s="33">
        <f t="shared" si="736"/>
        <v>29400</v>
      </c>
      <c r="Z3147" s="33">
        <f t="shared" si="737"/>
        <v>2090262.94</v>
      </c>
      <c r="AA3147" s="33">
        <f t="shared" si="738"/>
        <v>2090262.94</v>
      </c>
      <c r="AB3147" s="5">
        <v>1</v>
      </c>
      <c r="AC3147" s="6">
        <v>1871532</v>
      </c>
      <c r="AD3147" s="32">
        <v>0</v>
      </c>
      <c r="AE3147" s="67">
        <f t="shared" si="739"/>
        <v>1</v>
      </c>
      <c r="AF3147" s="70">
        <f>IF(C3147=Sheet6!$E$3,Sheet6!$E$4,IF('January 2023'!C3147=Sheet6!$F$3,Sheet6!$F$4,IF('January 2023'!C3147=Sheet6!$G$3,Sheet6!$G$4,IF('January 2023'!C3147=Sheet6!$H$3,Sheet6!$H$4,IF('January 2023'!C3147=Sheet6!$I$3,Sheet6!$I$4,IF('January 2023'!C3147=Sheet6!$J$3,Sheet6!$J$4,IF('January 2023'!C3147=Sheet6!$K$3,Sheet6!$K$4,IF('January 2023'!C3147=Sheet6!$L$3,Sheet6!$L$4))))))))</f>
        <v>0.14409654505182889</v>
      </c>
      <c r="AG3147" s="74">
        <f t="shared" si="740"/>
        <v>1</v>
      </c>
      <c r="AH3147" s="71">
        <v>0.81910000000000005</v>
      </c>
      <c r="AI3147" s="72">
        <f t="shared" si="741"/>
        <v>1</v>
      </c>
      <c r="AJ3147" s="73">
        <f t="shared" si="742"/>
        <v>1</v>
      </c>
      <c r="AK3147" s="73">
        <v>0.51307323962548435</v>
      </c>
      <c r="AL3147" s="95">
        <f t="shared" si="743"/>
        <v>1</v>
      </c>
      <c r="AM3147" s="107">
        <v>0</v>
      </c>
      <c r="AN3147" s="98">
        <f t="shared" si="744"/>
        <v>0</v>
      </c>
      <c r="AO3147" s="99" t="e">
        <f>SUMIF([1]Sheet1!$AB:$AB,E3147,[1]Sheet1!$AA:$AA)</f>
        <v>#VALUE!</v>
      </c>
      <c r="AP3147" s="100">
        <f t="shared" si="745"/>
        <v>1</v>
      </c>
      <c r="AQ3147" s="97">
        <f t="shared" si="746"/>
        <v>0</v>
      </c>
      <c r="AR3147" s="100">
        <f t="shared" si="747"/>
        <v>1</v>
      </c>
      <c r="AS3147" s="101">
        <f t="shared" si="748"/>
        <v>0</v>
      </c>
      <c r="AT3147" s="100">
        <v>0.14409654505182889</v>
      </c>
      <c r="AU3147" s="108">
        <f t="shared" si="749"/>
        <v>1</v>
      </c>
    </row>
    <row r="3148" spans="1:47" hidden="1">
      <c r="A3148" s="21">
        <v>44927</v>
      </c>
      <c r="B3148" s="23" t="s">
        <v>13</v>
      </c>
      <c r="C3148" s="23" t="s">
        <v>2644</v>
      </c>
      <c r="D3148" s="23" t="s">
        <v>2922</v>
      </c>
      <c r="E3148" s="23">
        <v>1002049827</v>
      </c>
      <c r="F3148" s="23" t="s">
        <v>15</v>
      </c>
      <c r="G3148" s="23">
        <v>1070933</v>
      </c>
      <c r="H3148" s="37" t="s">
        <v>20</v>
      </c>
      <c r="I3148" s="4" t="s">
        <v>3512</v>
      </c>
      <c r="J3148" s="4" t="s">
        <v>3512</v>
      </c>
      <c r="K3148" s="24">
        <v>28787</v>
      </c>
      <c r="L3148" s="24">
        <v>28787</v>
      </c>
      <c r="M3148" s="29">
        <v>1</v>
      </c>
      <c r="N3148" s="29">
        <v>1</v>
      </c>
      <c r="O3148" s="29">
        <v>0</v>
      </c>
      <c r="P3148" s="29">
        <v>28787</v>
      </c>
      <c r="Q3148" s="29">
        <v>0</v>
      </c>
      <c r="R3148" s="28">
        <v>2046680.2500000002</v>
      </c>
      <c r="S3148" s="28">
        <v>0</v>
      </c>
      <c r="T3148" s="28">
        <v>2046680.25</v>
      </c>
      <c r="U3148" s="28">
        <v>0</v>
      </c>
      <c r="V3148" s="29">
        <v>1</v>
      </c>
      <c r="W3148" s="29">
        <v>0</v>
      </c>
      <c r="X3148" s="32">
        <f t="shared" si="735"/>
        <v>1</v>
      </c>
      <c r="Y3148" s="33">
        <f t="shared" si="736"/>
        <v>28787</v>
      </c>
      <c r="Z3148" s="33">
        <f t="shared" si="737"/>
        <v>2046680.2500000002</v>
      </c>
      <c r="AA3148" s="33">
        <f t="shared" si="738"/>
        <v>2046680.25</v>
      </c>
      <c r="AB3148" s="5">
        <v>1</v>
      </c>
      <c r="AC3148" s="6">
        <v>1499100.13</v>
      </c>
      <c r="AD3148" s="32">
        <v>0</v>
      </c>
      <c r="AE3148" s="67">
        <f t="shared" si="739"/>
        <v>1</v>
      </c>
      <c r="AF3148" s="70">
        <f>IF(C3148=Sheet6!$E$3,Sheet6!$E$4,IF('January 2023'!C3148=Sheet6!$F$3,Sheet6!$F$4,IF('January 2023'!C3148=Sheet6!$G$3,Sheet6!$G$4,IF('January 2023'!C3148=Sheet6!$H$3,Sheet6!$H$4,IF('January 2023'!C3148=Sheet6!$I$3,Sheet6!$I$4,IF('January 2023'!C3148=Sheet6!$J$3,Sheet6!$J$4,IF('January 2023'!C3148=Sheet6!$K$3,Sheet6!$K$4,IF('January 2023'!C3148=Sheet6!$L$3,Sheet6!$L$4))))))))</f>
        <v>0.14409654505182889</v>
      </c>
      <c r="AG3148" s="74">
        <f t="shared" si="740"/>
        <v>1</v>
      </c>
      <c r="AH3148" s="71">
        <v>0.81910000000000005</v>
      </c>
      <c r="AI3148" s="72">
        <f t="shared" si="741"/>
        <v>1</v>
      </c>
      <c r="AJ3148" s="73">
        <f t="shared" si="742"/>
        <v>1</v>
      </c>
      <c r="AK3148" s="73">
        <v>0.51307323962548435</v>
      </c>
      <c r="AL3148" s="95">
        <f t="shared" si="743"/>
        <v>1</v>
      </c>
      <c r="AM3148" s="107">
        <v>0</v>
      </c>
      <c r="AN3148" s="98">
        <f t="shared" si="744"/>
        <v>0</v>
      </c>
      <c r="AO3148" s="99" t="e">
        <f>SUMIF([1]Sheet1!$AB:$AB,E3148,[1]Sheet1!$AA:$AA)</f>
        <v>#VALUE!</v>
      </c>
      <c r="AP3148" s="100">
        <f t="shared" si="745"/>
        <v>1</v>
      </c>
      <c r="AQ3148" s="97">
        <f t="shared" si="746"/>
        <v>0</v>
      </c>
      <c r="AR3148" s="100">
        <f t="shared" si="747"/>
        <v>0.99999999999999989</v>
      </c>
      <c r="AS3148" s="101">
        <f t="shared" si="748"/>
        <v>0</v>
      </c>
      <c r="AT3148" s="100">
        <v>0.14409654505182889</v>
      </c>
      <c r="AU3148" s="108">
        <f t="shared" si="749"/>
        <v>1</v>
      </c>
    </row>
    <row r="3149" spans="1:47" hidden="1">
      <c r="A3149" s="21">
        <v>44927</v>
      </c>
      <c r="B3149" s="23" t="s">
        <v>13</v>
      </c>
      <c r="C3149" s="23" t="s">
        <v>2644</v>
      </c>
      <c r="D3149" s="23" t="s">
        <v>2889</v>
      </c>
      <c r="E3149" s="23">
        <v>1002049706</v>
      </c>
      <c r="F3149" s="23" t="s">
        <v>15</v>
      </c>
      <c r="G3149" s="23">
        <v>1070916</v>
      </c>
      <c r="H3149" s="37" t="s">
        <v>20</v>
      </c>
      <c r="I3149" s="4" t="s">
        <v>3512</v>
      </c>
      <c r="J3149" s="4" t="s">
        <v>3512</v>
      </c>
      <c r="K3149" s="24">
        <v>25558</v>
      </c>
      <c r="L3149" s="24">
        <v>25558</v>
      </c>
      <c r="M3149" s="29">
        <v>1</v>
      </c>
      <c r="N3149" s="29">
        <v>1</v>
      </c>
      <c r="O3149" s="29">
        <v>0</v>
      </c>
      <c r="P3149" s="29">
        <v>25558</v>
      </c>
      <c r="Q3149" s="29">
        <v>0</v>
      </c>
      <c r="R3149" s="28">
        <v>1636322.3</v>
      </c>
      <c r="S3149" s="28">
        <v>0</v>
      </c>
      <c r="T3149" s="28">
        <v>622422.35</v>
      </c>
      <c r="U3149" s="28">
        <v>0</v>
      </c>
      <c r="V3149" s="29">
        <v>1</v>
      </c>
      <c r="W3149" s="29">
        <v>0</v>
      </c>
      <c r="X3149" s="32">
        <f t="shared" si="735"/>
        <v>1</v>
      </c>
      <c r="Y3149" s="33">
        <f t="shared" si="736"/>
        <v>25558</v>
      </c>
      <c r="Z3149" s="33">
        <f t="shared" si="737"/>
        <v>1636322.3</v>
      </c>
      <c r="AA3149" s="33">
        <f t="shared" si="738"/>
        <v>622422.35</v>
      </c>
      <c r="AB3149" s="5">
        <v>1</v>
      </c>
      <c r="AC3149" s="6">
        <v>2220176.06</v>
      </c>
      <c r="AD3149" s="32">
        <v>0</v>
      </c>
      <c r="AE3149" s="67">
        <f t="shared" si="739"/>
        <v>1</v>
      </c>
      <c r="AF3149" s="70">
        <f>IF(C3149=Sheet6!$E$3,Sheet6!$E$4,IF('January 2023'!C3149=Sheet6!$F$3,Sheet6!$F$4,IF('January 2023'!C3149=Sheet6!$G$3,Sheet6!$G$4,IF('January 2023'!C3149=Sheet6!$H$3,Sheet6!$H$4,IF('January 2023'!C3149=Sheet6!$I$3,Sheet6!$I$4,IF('January 2023'!C3149=Sheet6!$J$3,Sheet6!$J$4,IF('January 2023'!C3149=Sheet6!$K$3,Sheet6!$K$4,IF('January 2023'!C3149=Sheet6!$L$3,Sheet6!$L$4))))))))</f>
        <v>0.14409654505182889</v>
      </c>
      <c r="AG3149" s="74">
        <f t="shared" si="740"/>
        <v>1</v>
      </c>
      <c r="AH3149" s="71">
        <v>0.81910000000000005</v>
      </c>
      <c r="AI3149" s="72">
        <f t="shared" si="741"/>
        <v>1</v>
      </c>
      <c r="AJ3149" s="73">
        <f t="shared" si="742"/>
        <v>1</v>
      </c>
      <c r="AK3149" s="73">
        <v>0.51307323962548435</v>
      </c>
      <c r="AL3149" s="95">
        <f t="shared" si="743"/>
        <v>1</v>
      </c>
      <c r="AM3149" s="107">
        <v>0</v>
      </c>
      <c r="AN3149" s="98">
        <f t="shared" si="744"/>
        <v>0</v>
      </c>
      <c r="AO3149" s="99" t="e">
        <f>SUMIF([1]Sheet1!$AB:$AB,E3149,[1]Sheet1!$AA:$AA)</f>
        <v>#VALUE!</v>
      </c>
      <c r="AP3149" s="100">
        <f t="shared" si="745"/>
        <v>1</v>
      </c>
      <c r="AQ3149" s="97">
        <f t="shared" si="746"/>
        <v>0</v>
      </c>
      <c r="AR3149" s="100">
        <f t="shared" si="747"/>
        <v>0.38037882268059292</v>
      </c>
      <c r="AS3149" s="101">
        <f t="shared" si="748"/>
        <v>0.61962117731940713</v>
      </c>
      <c r="AT3149" s="100">
        <v>0.14409654505182889</v>
      </c>
      <c r="AU3149" s="108">
        <f t="shared" si="749"/>
        <v>0</v>
      </c>
    </row>
    <row r="3150" spans="1:47" hidden="1">
      <c r="A3150" s="21">
        <v>44927</v>
      </c>
      <c r="B3150" s="22" t="s">
        <v>13</v>
      </c>
      <c r="C3150" s="22" t="s">
        <v>2644</v>
      </c>
      <c r="D3150" s="22" t="s">
        <v>2934</v>
      </c>
      <c r="E3150" s="22">
        <v>1002049976</v>
      </c>
      <c r="F3150" s="23" t="s">
        <v>15</v>
      </c>
      <c r="G3150" s="22">
        <v>1070933</v>
      </c>
      <c r="H3150" s="36" t="s">
        <v>20</v>
      </c>
      <c r="I3150" s="4" t="s">
        <v>3512</v>
      </c>
      <c r="J3150" s="4" t="s">
        <v>3512</v>
      </c>
      <c r="K3150" s="24">
        <v>25363</v>
      </c>
      <c r="L3150" s="25">
        <v>25363</v>
      </c>
      <c r="M3150" s="26">
        <v>1</v>
      </c>
      <c r="N3150" s="26">
        <v>1</v>
      </c>
      <c r="O3150" s="26">
        <v>0</v>
      </c>
      <c r="P3150" s="26">
        <v>25363</v>
      </c>
      <c r="Q3150" s="26">
        <v>0</v>
      </c>
      <c r="R3150" s="27">
        <v>1623837.6400000001</v>
      </c>
      <c r="S3150" s="27">
        <v>0</v>
      </c>
      <c r="T3150" s="28">
        <v>1624000</v>
      </c>
      <c r="U3150" s="27">
        <v>0</v>
      </c>
      <c r="V3150" s="29">
        <v>1</v>
      </c>
      <c r="W3150" s="26">
        <v>0</v>
      </c>
      <c r="X3150" s="30">
        <f t="shared" si="735"/>
        <v>1</v>
      </c>
      <c r="Y3150" s="31">
        <f t="shared" si="736"/>
        <v>25363</v>
      </c>
      <c r="Z3150" s="31">
        <f t="shared" si="737"/>
        <v>1623837.6400000001</v>
      </c>
      <c r="AA3150" s="31">
        <f t="shared" si="738"/>
        <v>1624000</v>
      </c>
      <c r="AB3150" s="5">
        <v>1</v>
      </c>
      <c r="AC3150" s="6">
        <v>1351207.63</v>
      </c>
      <c r="AD3150" s="30">
        <v>0</v>
      </c>
      <c r="AE3150" s="67">
        <f t="shared" si="739"/>
        <v>1</v>
      </c>
      <c r="AF3150" s="70">
        <f>IF(C3150=Sheet6!$E$3,Sheet6!$E$4,IF('January 2023'!C3150=Sheet6!$F$3,Sheet6!$F$4,IF('January 2023'!C3150=Sheet6!$G$3,Sheet6!$G$4,IF('January 2023'!C3150=Sheet6!$H$3,Sheet6!$H$4,IF('January 2023'!C3150=Sheet6!$I$3,Sheet6!$I$4,IF('January 2023'!C3150=Sheet6!$J$3,Sheet6!$J$4,IF('January 2023'!C3150=Sheet6!$K$3,Sheet6!$K$4,IF('January 2023'!C3150=Sheet6!$L$3,Sheet6!$L$4))))))))</f>
        <v>0.14409654505182889</v>
      </c>
      <c r="AG3150" s="74">
        <f t="shared" si="740"/>
        <v>1</v>
      </c>
      <c r="AH3150" s="71">
        <v>0.81910000000000005</v>
      </c>
      <c r="AI3150" s="72">
        <f t="shared" si="741"/>
        <v>1</v>
      </c>
      <c r="AJ3150" s="73">
        <f t="shared" si="742"/>
        <v>1</v>
      </c>
      <c r="AK3150" s="73">
        <v>0.51307323962548435</v>
      </c>
      <c r="AL3150" s="95">
        <f t="shared" si="743"/>
        <v>1</v>
      </c>
      <c r="AM3150" s="107">
        <v>0</v>
      </c>
      <c r="AN3150" s="98">
        <f t="shared" si="744"/>
        <v>0</v>
      </c>
      <c r="AO3150" s="99" t="e">
        <f>SUMIF([1]Sheet1!$AB:$AB,E3150,[1]Sheet1!$AA:$AA)</f>
        <v>#VALUE!</v>
      </c>
      <c r="AP3150" s="100">
        <f t="shared" si="745"/>
        <v>1</v>
      </c>
      <c r="AQ3150" s="97">
        <f t="shared" si="746"/>
        <v>0</v>
      </c>
      <c r="AR3150" s="100">
        <f t="shared" si="747"/>
        <v>1.0000999853655319</v>
      </c>
      <c r="AS3150" s="101">
        <f t="shared" si="748"/>
        <v>-9.9985365531907178E-5</v>
      </c>
      <c r="AT3150" s="100">
        <v>0.14409654505182889</v>
      </c>
      <c r="AU3150" s="108">
        <f t="shared" si="749"/>
        <v>1</v>
      </c>
    </row>
    <row r="3151" spans="1:47" hidden="1">
      <c r="A3151" s="21">
        <v>44927</v>
      </c>
      <c r="B3151" s="23" t="s">
        <v>13</v>
      </c>
      <c r="C3151" s="23" t="s">
        <v>2644</v>
      </c>
      <c r="D3151" s="23" t="s">
        <v>2932</v>
      </c>
      <c r="E3151" s="23">
        <v>1002650910</v>
      </c>
      <c r="F3151" s="23" t="s">
        <v>15</v>
      </c>
      <c r="G3151" s="23">
        <v>1070933</v>
      </c>
      <c r="H3151" s="37" t="s">
        <v>20</v>
      </c>
      <c r="I3151" s="4" t="s">
        <v>3512</v>
      </c>
      <c r="J3151" s="4" t="s">
        <v>3512</v>
      </c>
      <c r="K3151" s="24">
        <v>25231</v>
      </c>
      <c r="L3151" s="24">
        <v>25231</v>
      </c>
      <c r="M3151" s="29">
        <v>1</v>
      </c>
      <c r="N3151" s="29">
        <v>1</v>
      </c>
      <c r="O3151" s="29">
        <v>0</v>
      </c>
      <c r="P3151" s="29">
        <v>25231</v>
      </c>
      <c r="Q3151" s="29">
        <v>0</v>
      </c>
      <c r="R3151" s="28">
        <v>1615386.49</v>
      </c>
      <c r="S3151" s="28">
        <v>0</v>
      </c>
      <c r="T3151" s="28">
        <v>1615386.49</v>
      </c>
      <c r="U3151" s="28">
        <v>0</v>
      </c>
      <c r="V3151" s="29">
        <v>1</v>
      </c>
      <c r="W3151" s="29">
        <v>0</v>
      </c>
      <c r="X3151" s="32">
        <f t="shared" si="735"/>
        <v>1</v>
      </c>
      <c r="Y3151" s="33">
        <f t="shared" si="736"/>
        <v>25231</v>
      </c>
      <c r="Z3151" s="33">
        <f t="shared" si="737"/>
        <v>1615386.49</v>
      </c>
      <c r="AA3151" s="33">
        <f t="shared" si="738"/>
        <v>1615386.49</v>
      </c>
      <c r="AB3151" s="5">
        <v>1</v>
      </c>
      <c r="AC3151" s="6">
        <v>1220094.8999999999</v>
      </c>
      <c r="AD3151" s="32">
        <v>0</v>
      </c>
      <c r="AE3151" s="67">
        <f t="shared" si="739"/>
        <v>1</v>
      </c>
      <c r="AF3151" s="70">
        <f>IF(C3151=Sheet6!$E$3,Sheet6!$E$4,IF('January 2023'!C3151=Sheet6!$F$3,Sheet6!$F$4,IF('January 2023'!C3151=Sheet6!$G$3,Sheet6!$G$4,IF('January 2023'!C3151=Sheet6!$H$3,Sheet6!$H$4,IF('January 2023'!C3151=Sheet6!$I$3,Sheet6!$I$4,IF('January 2023'!C3151=Sheet6!$J$3,Sheet6!$J$4,IF('January 2023'!C3151=Sheet6!$K$3,Sheet6!$K$4,IF('January 2023'!C3151=Sheet6!$L$3,Sheet6!$L$4))))))))</f>
        <v>0.14409654505182889</v>
      </c>
      <c r="AG3151" s="74">
        <f t="shared" si="740"/>
        <v>1</v>
      </c>
      <c r="AH3151" s="71">
        <v>0.81910000000000005</v>
      </c>
      <c r="AI3151" s="72">
        <f t="shared" si="741"/>
        <v>1</v>
      </c>
      <c r="AJ3151" s="73">
        <f t="shared" si="742"/>
        <v>1</v>
      </c>
      <c r="AK3151" s="73">
        <v>0.51307323962548435</v>
      </c>
      <c r="AL3151" s="95">
        <f t="shared" si="743"/>
        <v>1</v>
      </c>
      <c r="AM3151" s="107">
        <v>0</v>
      </c>
      <c r="AN3151" s="98">
        <f t="shared" si="744"/>
        <v>0</v>
      </c>
      <c r="AO3151" s="99" t="e">
        <f>SUMIF([1]Sheet1!$AB:$AB,E3151,[1]Sheet1!$AA:$AA)</f>
        <v>#VALUE!</v>
      </c>
      <c r="AP3151" s="100">
        <f t="shared" si="745"/>
        <v>1</v>
      </c>
      <c r="AQ3151" s="97">
        <f t="shared" si="746"/>
        <v>0</v>
      </c>
      <c r="AR3151" s="100">
        <f t="shared" si="747"/>
        <v>1</v>
      </c>
      <c r="AS3151" s="101">
        <f t="shared" si="748"/>
        <v>0</v>
      </c>
      <c r="AT3151" s="100">
        <v>0.14409654505182889</v>
      </c>
      <c r="AU3151" s="108">
        <f t="shared" si="749"/>
        <v>1</v>
      </c>
    </row>
    <row r="3152" spans="1:47" hidden="1">
      <c r="A3152" s="21">
        <v>44927</v>
      </c>
      <c r="B3152" s="23" t="s">
        <v>13</v>
      </c>
      <c r="C3152" s="23" t="s">
        <v>2644</v>
      </c>
      <c r="D3152" s="23" t="s">
        <v>2965</v>
      </c>
      <c r="E3152" s="23">
        <v>1003950002</v>
      </c>
      <c r="F3152" s="23" t="s">
        <v>15</v>
      </c>
      <c r="G3152" s="23">
        <v>1070933</v>
      </c>
      <c r="H3152" s="37" t="s">
        <v>20</v>
      </c>
      <c r="I3152" s="4" t="s">
        <v>3512</v>
      </c>
      <c r="J3152" s="4" t="s">
        <v>3512</v>
      </c>
      <c r="K3152" s="24">
        <v>24508</v>
      </c>
      <c r="L3152" s="24">
        <v>24508</v>
      </c>
      <c r="M3152" s="29">
        <v>1</v>
      </c>
      <c r="N3152" s="29">
        <v>1</v>
      </c>
      <c r="O3152" s="29">
        <v>0</v>
      </c>
      <c r="P3152" s="29">
        <v>24508</v>
      </c>
      <c r="Q3152" s="29">
        <v>0</v>
      </c>
      <c r="R3152" s="28">
        <v>1569097.23</v>
      </c>
      <c r="S3152" s="28">
        <v>0</v>
      </c>
      <c r="T3152" s="28">
        <v>1569100</v>
      </c>
      <c r="U3152" s="28">
        <v>0</v>
      </c>
      <c r="V3152" s="29">
        <v>1</v>
      </c>
      <c r="W3152" s="29">
        <v>0</v>
      </c>
      <c r="X3152" s="32">
        <f t="shared" si="735"/>
        <v>1</v>
      </c>
      <c r="Y3152" s="33">
        <f t="shared" si="736"/>
        <v>24508</v>
      </c>
      <c r="Z3152" s="33">
        <f t="shared" si="737"/>
        <v>1569097.23</v>
      </c>
      <c r="AA3152" s="33">
        <f t="shared" si="738"/>
        <v>1569100</v>
      </c>
      <c r="AB3152" s="5">
        <v>1</v>
      </c>
      <c r="AC3152" s="6">
        <v>1217692.73</v>
      </c>
      <c r="AD3152" s="32">
        <v>0</v>
      </c>
      <c r="AE3152" s="67">
        <f t="shared" si="739"/>
        <v>1</v>
      </c>
      <c r="AF3152" s="70">
        <f>IF(C3152=Sheet6!$E$3,Sheet6!$E$4,IF('January 2023'!C3152=Sheet6!$F$3,Sheet6!$F$4,IF('January 2023'!C3152=Sheet6!$G$3,Sheet6!$G$4,IF('January 2023'!C3152=Sheet6!$H$3,Sheet6!$H$4,IF('January 2023'!C3152=Sheet6!$I$3,Sheet6!$I$4,IF('January 2023'!C3152=Sheet6!$J$3,Sheet6!$J$4,IF('January 2023'!C3152=Sheet6!$K$3,Sheet6!$K$4,IF('January 2023'!C3152=Sheet6!$L$3,Sheet6!$L$4))))))))</f>
        <v>0.14409654505182889</v>
      </c>
      <c r="AG3152" s="74">
        <f t="shared" si="740"/>
        <v>1</v>
      </c>
      <c r="AH3152" s="71">
        <v>0.81910000000000005</v>
      </c>
      <c r="AI3152" s="72">
        <f t="shared" si="741"/>
        <v>1</v>
      </c>
      <c r="AJ3152" s="73">
        <f t="shared" si="742"/>
        <v>1</v>
      </c>
      <c r="AK3152" s="73">
        <v>0.51307323962548435</v>
      </c>
      <c r="AL3152" s="95">
        <f t="shared" si="743"/>
        <v>1</v>
      </c>
      <c r="AM3152" s="107">
        <v>0</v>
      </c>
      <c r="AN3152" s="98">
        <f t="shared" si="744"/>
        <v>0</v>
      </c>
      <c r="AO3152" s="99" t="e">
        <f>SUMIF([1]Sheet1!$AB:$AB,E3152,[1]Sheet1!$AA:$AA)</f>
        <v>#VALUE!</v>
      </c>
      <c r="AP3152" s="100">
        <f t="shared" si="745"/>
        <v>1</v>
      </c>
      <c r="AQ3152" s="97">
        <f t="shared" si="746"/>
        <v>0</v>
      </c>
      <c r="AR3152" s="100">
        <f t="shared" si="747"/>
        <v>1.0000017653463069</v>
      </c>
      <c r="AS3152" s="101">
        <f t="shared" si="748"/>
        <v>-1.7653463069144948E-6</v>
      </c>
      <c r="AT3152" s="100">
        <v>0.14409654505182889</v>
      </c>
      <c r="AU3152" s="108">
        <f t="shared" si="749"/>
        <v>1</v>
      </c>
    </row>
    <row r="3153" spans="1:47" hidden="1">
      <c r="A3153" s="21">
        <v>44927</v>
      </c>
      <c r="B3153" s="22" t="s">
        <v>13</v>
      </c>
      <c r="C3153" s="22" t="s">
        <v>2644</v>
      </c>
      <c r="D3153" s="22" t="s">
        <v>2966</v>
      </c>
      <c r="E3153" s="22">
        <v>1002050835</v>
      </c>
      <c r="F3153" s="23" t="s">
        <v>15</v>
      </c>
      <c r="G3153" s="22">
        <v>1070933</v>
      </c>
      <c r="H3153" s="36" t="s">
        <v>20</v>
      </c>
      <c r="I3153" s="4" t="s">
        <v>3512</v>
      </c>
      <c r="J3153" s="4" t="s">
        <v>3512</v>
      </c>
      <c r="K3153" s="24">
        <v>19135</v>
      </c>
      <c r="L3153" s="25">
        <v>19135</v>
      </c>
      <c r="M3153" s="26">
        <v>1</v>
      </c>
      <c r="N3153" s="26">
        <v>1</v>
      </c>
      <c r="O3153" s="26">
        <v>0</v>
      </c>
      <c r="P3153" s="26">
        <v>19135</v>
      </c>
      <c r="Q3153" s="26">
        <v>0</v>
      </c>
      <c r="R3153" s="27">
        <v>1225096.9300000002</v>
      </c>
      <c r="S3153" s="27">
        <v>0</v>
      </c>
      <c r="T3153" s="28">
        <v>1224421</v>
      </c>
      <c r="U3153" s="27">
        <v>0</v>
      </c>
      <c r="V3153" s="29">
        <v>1</v>
      </c>
      <c r="W3153" s="26">
        <v>0</v>
      </c>
      <c r="X3153" s="30">
        <f t="shared" si="735"/>
        <v>1</v>
      </c>
      <c r="Y3153" s="31">
        <f t="shared" si="736"/>
        <v>19135</v>
      </c>
      <c r="Z3153" s="31">
        <f t="shared" si="737"/>
        <v>1225096.9300000002</v>
      </c>
      <c r="AA3153" s="31">
        <f t="shared" si="738"/>
        <v>1224421</v>
      </c>
      <c r="AB3153" s="5">
        <v>1</v>
      </c>
      <c r="AC3153" s="6">
        <v>1039434.82</v>
      </c>
      <c r="AD3153" s="30">
        <v>0</v>
      </c>
      <c r="AE3153" s="67">
        <f t="shared" si="739"/>
        <v>1</v>
      </c>
      <c r="AF3153" s="70">
        <f>IF(C3153=Sheet6!$E$3,Sheet6!$E$4,IF('January 2023'!C3153=Sheet6!$F$3,Sheet6!$F$4,IF('January 2023'!C3153=Sheet6!$G$3,Sheet6!$G$4,IF('January 2023'!C3153=Sheet6!$H$3,Sheet6!$H$4,IF('January 2023'!C3153=Sheet6!$I$3,Sheet6!$I$4,IF('January 2023'!C3153=Sheet6!$J$3,Sheet6!$J$4,IF('January 2023'!C3153=Sheet6!$K$3,Sheet6!$K$4,IF('January 2023'!C3153=Sheet6!$L$3,Sheet6!$L$4))))))))</f>
        <v>0.14409654505182889</v>
      </c>
      <c r="AG3153" s="74">
        <f t="shared" si="740"/>
        <v>1</v>
      </c>
      <c r="AH3153" s="71">
        <v>0.81910000000000005</v>
      </c>
      <c r="AI3153" s="72">
        <f t="shared" si="741"/>
        <v>1</v>
      </c>
      <c r="AJ3153" s="73">
        <f t="shared" si="742"/>
        <v>1</v>
      </c>
      <c r="AK3153" s="73">
        <v>0.51307323962548435</v>
      </c>
      <c r="AL3153" s="95">
        <f t="shared" si="743"/>
        <v>1</v>
      </c>
      <c r="AM3153" s="107">
        <v>0</v>
      </c>
      <c r="AN3153" s="98">
        <f t="shared" si="744"/>
        <v>0</v>
      </c>
      <c r="AO3153" s="99" t="e">
        <f>SUMIF([1]Sheet1!$AB:$AB,E3153,[1]Sheet1!$AA:$AA)</f>
        <v>#VALUE!</v>
      </c>
      <c r="AP3153" s="100">
        <f t="shared" si="745"/>
        <v>1</v>
      </c>
      <c r="AQ3153" s="97">
        <f t="shared" si="746"/>
        <v>0</v>
      </c>
      <c r="AR3153" s="100">
        <f t="shared" si="747"/>
        <v>0.99944826406511345</v>
      </c>
      <c r="AS3153" s="101">
        <f t="shared" si="748"/>
        <v>5.517359348865547E-4</v>
      </c>
      <c r="AT3153" s="100">
        <v>0.14409654505182889</v>
      </c>
      <c r="AU3153" s="108">
        <f t="shared" si="749"/>
        <v>1</v>
      </c>
    </row>
    <row r="3154" spans="1:47" hidden="1">
      <c r="A3154" s="21">
        <v>44927</v>
      </c>
      <c r="B3154" s="22" t="s">
        <v>13</v>
      </c>
      <c r="C3154" s="22" t="s">
        <v>2644</v>
      </c>
      <c r="D3154" s="22" t="s">
        <v>3079</v>
      </c>
      <c r="E3154" s="22">
        <v>1002049999</v>
      </c>
      <c r="F3154" s="23" t="s">
        <v>15</v>
      </c>
      <c r="G3154" s="22">
        <v>1070558</v>
      </c>
      <c r="H3154" s="36" t="s">
        <v>20</v>
      </c>
      <c r="I3154" s="4" t="s">
        <v>3512</v>
      </c>
      <c r="J3154" s="4" t="s">
        <v>3512</v>
      </c>
      <c r="K3154" s="24">
        <v>15992</v>
      </c>
      <c r="L3154" s="25">
        <v>15992</v>
      </c>
      <c r="M3154" s="26">
        <v>1</v>
      </c>
      <c r="N3154" s="26">
        <v>1</v>
      </c>
      <c r="O3154" s="26">
        <v>0</v>
      </c>
      <c r="P3154" s="26">
        <v>15992</v>
      </c>
      <c r="Q3154" s="26">
        <v>0</v>
      </c>
      <c r="R3154" s="27">
        <v>1023869.88</v>
      </c>
      <c r="S3154" s="27">
        <v>0</v>
      </c>
      <c r="T3154" s="28">
        <v>1023869.88</v>
      </c>
      <c r="U3154" s="27">
        <v>0</v>
      </c>
      <c r="V3154" s="29">
        <v>1</v>
      </c>
      <c r="W3154" s="26">
        <v>0</v>
      </c>
      <c r="X3154" s="30">
        <f t="shared" si="735"/>
        <v>1</v>
      </c>
      <c r="Y3154" s="31">
        <f t="shared" si="736"/>
        <v>15992</v>
      </c>
      <c r="Z3154" s="31">
        <f t="shared" si="737"/>
        <v>1023869.88</v>
      </c>
      <c r="AA3154" s="31">
        <f t="shared" si="738"/>
        <v>1023869.88</v>
      </c>
      <c r="AB3154" s="5">
        <v>1</v>
      </c>
      <c r="AC3154" s="6">
        <v>887253.13</v>
      </c>
      <c r="AD3154" s="30">
        <v>0</v>
      </c>
      <c r="AE3154" s="67">
        <f t="shared" si="739"/>
        <v>1</v>
      </c>
      <c r="AF3154" s="70">
        <f>IF(C3154=Sheet6!$E$3,Sheet6!$E$4,IF('January 2023'!C3154=Sheet6!$F$3,Sheet6!$F$4,IF('January 2023'!C3154=Sheet6!$G$3,Sheet6!$G$4,IF('January 2023'!C3154=Sheet6!$H$3,Sheet6!$H$4,IF('January 2023'!C3154=Sheet6!$I$3,Sheet6!$I$4,IF('January 2023'!C3154=Sheet6!$J$3,Sheet6!$J$4,IF('January 2023'!C3154=Sheet6!$K$3,Sheet6!$K$4,IF('January 2023'!C3154=Sheet6!$L$3,Sheet6!$L$4))))))))</f>
        <v>0.14409654505182889</v>
      </c>
      <c r="AG3154" s="74">
        <f t="shared" si="740"/>
        <v>1</v>
      </c>
      <c r="AH3154" s="71">
        <v>0.81910000000000005</v>
      </c>
      <c r="AI3154" s="72">
        <f t="shared" si="741"/>
        <v>1</v>
      </c>
      <c r="AJ3154" s="73">
        <f t="shared" si="742"/>
        <v>1</v>
      </c>
      <c r="AK3154" s="73">
        <v>0.51307323962548435</v>
      </c>
      <c r="AL3154" s="95">
        <f t="shared" si="743"/>
        <v>1</v>
      </c>
      <c r="AM3154" s="107">
        <v>0</v>
      </c>
      <c r="AN3154" s="98">
        <f t="shared" si="744"/>
        <v>0</v>
      </c>
      <c r="AO3154" s="99" t="e">
        <f>SUMIF([1]Sheet1!$AB:$AB,E3154,[1]Sheet1!$AA:$AA)</f>
        <v>#VALUE!</v>
      </c>
      <c r="AP3154" s="100">
        <f t="shared" si="745"/>
        <v>1</v>
      </c>
      <c r="AQ3154" s="97">
        <f t="shared" si="746"/>
        <v>0</v>
      </c>
      <c r="AR3154" s="100">
        <f t="shared" si="747"/>
        <v>1</v>
      </c>
      <c r="AS3154" s="101">
        <f t="shared" si="748"/>
        <v>0</v>
      </c>
      <c r="AT3154" s="100">
        <v>0.14409654505182889</v>
      </c>
      <c r="AU3154" s="108">
        <f t="shared" si="749"/>
        <v>1</v>
      </c>
    </row>
    <row r="3155" spans="1:47" hidden="1">
      <c r="A3155" s="21">
        <v>44927</v>
      </c>
      <c r="B3155" s="23" t="s">
        <v>13</v>
      </c>
      <c r="C3155" s="23" t="s">
        <v>2644</v>
      </c>
      <c r="D3155" s="23" t="s">
        <v>3055</v>
      </c>
      <c r="E3155" s="23">
        <v>1002050062</v>
      </c>
      <c r="F3155" s="23" t="s">
        <v>15</v>
      </c>
      <c r="G3155" s="23">
        <v>1070558</v>
      </c>
      <c r="H3155" s="37" t="s">
        <v>20</v>
      </c>
      <c r="I3155" s="4" t="s">
        <v>3512</v>
      </c>
      <c r="J3155" s="4" t="s">
        <v>3512</v>
      </c>
      <c r="K3155" s="24">
        <v>15586</v>
      </c>
      <c r="L3155" s="24">
        <v>15586</v>
      </c>
      <c r="M3155" s="29">
        <v>1</v>
      </c>
      <c r="N3155" s="29">
        <v>1</v>
      </c>
      <c r="O3155" s="29">
        <v>0</v>
      </c>
      <c r="P3155" s="29">
        <v>15586</v>
      </c>
      <c r="Q3155" s="29">
        <v>0</v>
      </c>
      <c r="R3155" s="28">
        <v>997876.17999999993</v>
      </c>
      <c r="S3155" s="28">
        <v>0</v>
      </c>
      <c r="T3155" s="28">
        <v>1058410.19</v>
      </c>
      <c r="U3155" s="28">
        <v>0</v>
      </c>
      <c r="V3155" s="29">
        <v>1</v>
      </c>
      <c r="W3155" s="29">
        <v>0</v>
      </c>
      <c r="X3155" s="32">
        <f t="shared" si="735"/>
        <v>1</v>
      </c>
      <c r="Y3155" s="33">
        <f t="shared" si="736"/>
        <v>15586</v>
      </c>
      <c r="Z3155" s="33">
        <f t="shared" si="737"/>
        <v>997876.17999999993</v>
      </c>
      <c r="AA3155" s="33">
        <f t="shared" si="738"/>
        <v>1058410.19</v>
      </c>
      <c r="AB3155" s="5">
        <v>1</v>
      </c>
      <c r="AC3155" s="6">
        <v>839016.05</v>
      </c>
      <c r="AD3155" s="32">
        <v>0</v>
      </c>
      <c r="AE3155" s="67">
        <f t="shared" si="739"/>
        <v>1</v>
      </c>
      <c r="AF3155" s="70">
        <f>IF(C3155=Sheet6!$E$3,Sheet6!$E$4,IF('January 2023'!C3155=Sheet6!$F$3,Sheet6!$F$4,IF('January 2023'!C3155=Sheet6!$G$3,Sheet6!$G$4,IF('January 2023'!C3155=Sheet6!$H$3,Sheet6!$H$4,IF('January 2023'!C3155=Sheet6!$I$3,Sheet6!$I$4,IF('January 2023'!C3155=Sheet6!$J$3,Sheet6!$J$4,IF('January 2023'!C3155=Sheet6!$K$3,Sheet6!$K$4,IF('January 2023'!C3155=Sheet6!$L$3,Sheet6!$L$4))))))))</f>
        <v>0.14409654505182889</v>
      </c>
      <c r="AG3155" s="74">
        <f t="shared" si="740"/>
        <v>1</v>
      </c>
      <c r="AH3155" s="71">
        <v>0.81910000000000005</v>
      </c>
      <c r="AI3155" s="72">
        <f t="shared" si="741"/>
        <v>1</v>
      </c>
      <c r="AJ3155" s="73">
        <f t="shared" si="742"/>
        <v>1</v>
      </c>
      <c r="AK3155" s="73">
        <v>0.51307323962548435</v>
      </c>
      <c r="AL3155" s="95">
        <f t="shared" si="743"/>
        <v>1</v>
      </c>
      <c r="AM3155" s="107">
        <v>0</v>
      </c>
      <c r="AN3155" s="98">
        <f t="shared" si="744"/>
        <v>0</v>
      </c>
      <c r="AO3155" s="99" t="e">
        <f>SUMIF([1]Sheet1!$AB:$AB,E3155,[1]Sheet1!$AA:$AA)</f>
        <v>#VALUE!</v>
      </c>
      <c r="AP3155" s="100">
        <f t="shared" si="745"/>
        <v>1</v>
      </c>
      <c r="AQ3155" s="97">
        <f t="shared" si="746"/>
        <v>0</v>
      </c>
      <c r="AR3155" s="100">
        <f t="shared" si="747"/>
        <v>1.0606628469676469</v>
      </c>
      <c r="AS3155" s="101">
        <f t="shared" si="748"/>
        <v>-6.06628469676469E-2</v>
      </c>
      <c r="AT3155" s="100">
        <v>0.14409654505182889</v>
      </c>
      <c r="AU3155" s="108">
        <f t="shared" si="749"/>
        <v>1</v>
      </c>
    </row>
    <row r="3156" spans="1:47" hidden="1">
      <c r="A3156" s="21">
        <v>44927</v>
      </c>
      <c r="B3156" s="22" t="s">
        <v>13</v>
      </c>
      <c r="C3156" s="22" t="s">
        <v>2644</v>
      </c>
      <c r="D3156" s="22" t="s">
        <v>2989</v>
      </c>
      <c r="E3156" s="22">
        <v>1002049640</v>
      </c>
      <c r="F3156" s="23" t="s">
        <v>15</v>
      </c>
      <c r="G3156" s="22">
        <v>1070916</v>
      </c>
      <c r="H3156" s="36" t="s">
        <v>20</v>
      </c>
      <c r="I3156" s="4" t="s">
        <v>3512</v>
      </c>
      <c r="J3156" s="4" t="s">
        <v>3512</v>
      </c>
      <c r="K3156" s="24">
        <v>13835.399999999907</v>
      </c>
      <c r="L3156" s="25">
        <v>13835.399999999907</v>
      </c>
      <c r="M3156" s="26">
        <v>1</v>
      </c>
      <c r="N3156" s="26">
        <v>1</v>
      </c>
      <c r="O3156" s="26">
        <v>0</v>
      </c>
      <c r="P3156" s="26">
        <v>13835</v>
      </c>
      <c r="Q3156" s="26">
        <v>0</v>
      </c>
      <c r="R3156" s="27">
        <v>885770.37</v>
      </c>
      <c r="S3156" s="27">
        <v>0</v>
      </c>
      <c r="T3156" s="28">
        <v>886093</v>
      </c>
      <c r="U3156" s="27">
        <v>0</v>
      </c>
      <c r="V3156" s="29">
        <v>1</v>
      </c>
      <c r="W3156" s="26">
        <v>0</v>
      </c>
      <c r="X3156" s="30">
        <f t="shared" si="735"/>
        <v>1</v>
      </c>
      <c r="Y3156" s="31">
        <f t="shared" si="736"/>
        <v>13835</v>
      </c>
      <c r="Z3156" s="31">
        <f t="shared" si="737"/>
        <v>885770.37</v>
      </c>
      <c r="AA3156" s="31">
        <f t="shared" si="738"/>
        <v>886093</v>
      </c>
      <c r="AB3156" s="5">
        <v>1</v>
      </c>
      <c r="AC3156" s="6">
        <v>1880305.59</v>
      </c>
      <c r="AD3156" s="30">
        <v>0</v>
      </c>
      <c r="AE3156" s="67">
        <f t="shared" si="739"/>
        <v>1</v>
      </c>
      <c r="AF3156" s="70">
        <f>IF(C3156=Sheet6!$E$3,Sheet6!$E$4,IF('January 2023'!C3156=Sheet6!$F$3,Sheet6!$F$4,IF('January 2023'!C3156=Sheet6!$G$3,Sheet6!$G$4,IF('January 2023'!C3156=Sheet6!$H$3,Sheet6!$H$4,IF('January 2023'!C3156=Sheet6!$I$3,Sheet6!$I$4,IF('January 2023'!C3156=Sheet6!$J$3,Sheet6!$J$4,IF('January 2023'!C3156=Sheet6!$K$3,Sheet6!$K$4,IF('January 2023'!C3156=Sheet6!$L$3,Sheet6!$L$4))))))))</f>
        <v>0.14409654505182889</v>
      </c>
      <c r="AG3156" s="74">
        <f t="shared" si="740"/>
        <v>0.99997108865664119</v>
      </c>
      <c r="AH3156" s="71">
        <v>0.81910000000000005</v>
      </c>
      <c r="AI3156" s="72">
        <f t="shared" si="741"/>
        <v>1</v>
      </c>
      <c r="AJ3156" s="73">
        <f t="shared" si="742"/>
        <v>1</v>
      </c>
      <c r="AK3156" s="73">
        <v>0.51307323962548435</v>
      </c>
      <c r="AL3156" s="95">
        <f t="shared" si="743"/>
        <v>1</v>
      </c>
      <c r="AM3156" s="107">
        <v>0</v>
      </c>
      <c r="AN3156" s="98">
        <f t="shared" si="744"/>
        <v>0</v>
      </c>
      <c r="AO3156" s="99" t="e">
        <f>SUMIF([1]Sheet1!$AB:$AB,E3156,[1]Sheet1!$AA:$AA)</f>
        <v>#VALUE!</v>
      </c>
      <c r="AP3156" s="100">
        <f t="shared" si="745"/>
        <v>1</v>
      </c>
      <c r="AQ3156" s="97">
        <f t="shared" si="746"/>
        <v>0</v>
      </c>
      <c r="AR3156" s="100">
        <f t="shared" si="747"/>
        <v>1.0003642366136045</v>
      </c>
      <c r="AS3156" s="101">
        <f t="shared" si="748"/>
        <v>-3.3531473967585157E-4</v>
      </c>
      <c r="AT3156" s="100">
        <v>0.14409654505182889</v>
      </c>
      <c r="AU3156" s="108">
        <f t="shared" si="749"/>
        <v>1</v>
      </c>
    </row>
    <row r="3157" spans="1:47" hidden="1">
      <c r="A3157" s="21">
        <v>44927</v>
      </c>
      <c r="B3157" s="23" t="s">
        <v>13</v>
      </c>
      <c r="C3157" s="23" t="s">
        <v>2644</v>
      </c>
      <c r="D3157" s="23" t="s">
        <v>3066</v>
      </c>
      <c r="E3157" s="23">
        <v>1002050163</v>
      </c>
      <c r="F3157" s="23" t="s">
        <v>15</v>
      </c>
      <c r="G3157" s="23">
        <v>1070558</v>
      </c>
      <c r="H3157" s="37" t="s">
        <v>20</v>
      </c>
      <c r="I3157" s="4" t="s">
        <v>3512</v>
      </c>
      <c r="J3157" s="4" t="s">
        <v>3512</v>
      </c>
      <c r="K3157" s="24">
        <v>13776</v>
      </c>
      <c r="L3157" s="24">
        <v>13776</v>
      </c>
      <c r="M3157" s="29">
        <v>1</v>
      </c>
      <c r="N3157" s="29">
        <v>1</v>
      </c>
      <c r="O3157" s="29">
        <v>0</v>
      </c>
      <c r="P3157" s="29">
        <v>13776</v>
      </c>
      <c r="Q3157" s="29">
        <v>0</v>
      </c>
      <c r="R3157" s="28">
        <v>979437.49</v>
      </c>
      <c r="S3157" s="28">
        <v>0</v>
      </c>
      <c r="T3157" s="28">
        <v>1032941.7</v>
      </c>
      <c r="U3157" s="28">
        <v>0</v>
      </c>
      <c r="V3157" s="29">
        <v>1</v>
      </c>
      <c r="W3157" s="29">
        <v>0</v>
      </c>
      <c r="X3157" s="32">
        <f t="shared" si="735"/>
        <v>1</v>
      </c>
      <c r="Y3157" s="33">
        <f t="shared" si="736"/>
        <v>13776</v>
      </c>
      <c r="Z3157" s="33">
        <f t="shared" si="737"/>
        <v>979437.49</v>
      </c>
      <c r="AA3157" s="33">
        <f t="shared" si="738"/>
        <v>1032941.7</v>
      </c>
      <c r="AB3157" s="5">
        <v>1</v>
      </c>
      <c r="AC3157" s="6">
        <v>814328.78</v>
      </c>
      <c r="AD3157" s="32">
        <v>0</v>
      </c>
      <c r="AE3157" s="67">
        <f t="shared" si="739"/>
        <v>1</v>
      </c>
      <c r="AF3157" s="70">
        <f>IF(C3157=Sheet6!$E$3,Sheet6!$E$4,IF('January 2023'!C3157=Sheet6!$F$3,Sheet6!$F$4,IF('January 2023'!C3157=Sheet6!$G$3,Sheet6!$G$4,IF('January 2023'!C3157=Sheet6!$H$3,Sheet6!$H$4,IF('January 2023'!C3157=Sheet6!$I$3,Sheet6!$I$4,IF('January 2023'!C3157=Sheet6!$J$3,Sheet6!$J$4,IF('January 2023'!C3157=Sheet6!$K$3,Sheet6!$K$4,IF('January 2023'!C3157=Sheet6!$L$3,Sheet6!$L$4))))))))</f>
        <v>0.14409654505182889</v>
      </c>
      <c r="AG3157" s="74">
        <f t="shared" si="740"/>
        <v>1</v>
      </c>
      <c r="AH3157" s="71">
        <v>0.81910000000000005</v>
      </c>
      <c r="AI3157" s="72">
        <f t="shared" si="741"/>
        <v>1</v>
      </c>
      <c r="AJ3157" s="73">
        <f t="shared" si="742"/>
        <v>1</v>
      </c>
      <c r="AK3157" s="73">
        <v>0.51307323962548435</v>
      </c>
      <c r="AL3157" s="95">
        <f t="shared" si="743"/>
        <v>1</v>
      </c>
      <c r="AM3157" s="107">
        <v>0</v>
      </c>
      <c r="AN3157" s="98">
        <f t="shared" si="744"/>
        <v>0</v>
      </c>
      <c r="AO3157" s="99" t="e">
        <f>SUMIF([1]Sheet1!$AB:$AB,E3157,[1]Sheet1!$AA:$AA)</f>
        <v>#VALUE!</v>
      </c>
      <c r="AP3157" s="100">
        <f t="shared" si="745"/>
        <v>1</v>
      </c>
      <c r="AQ3157" s="97">
        <f t="shared" si="746"/>
        <v>0</v>
      </c>
      <c r="AR3157" s="100">
        <f t="shared" si="747"/>
        <v>1.0546274882739071</v>
      </c>
      <c r="AS3157" s="101">
        <f t="shared" si="748"/>
        <v>-5.4627488273907066E-2</v>
      </c>
      <c r="AT3157" s="100">
        <v>0.14409654505182889</v>
      </c>
      <c r="AU3157" s="108">
        <f t="shared" si="749"/>
        <v>1</v>
      </c>
    </row>
    <row r="3158" spans="1:47" hidden="1">
      <c r="A3158" s="21">
        <v>44927</v>
      </c>
      <c r="B3158" s="23" t="s">
        <v>13</v>
      </c>
      <c r="C3158" s="23" t="s">
        <v>2644</v>
      </c>
      <c r="D3158" s="23" t="s">
        <v>3100</v>
      </c>
      <c r="E3158" s="23">
        <v>1000004009</v>
      </c>
      <c r="F3158" s="23" t="s">
        <v>15</v>
      </c>
      <c r="G3158" s="23">
        <v>1070558</v>
      </c>
      <c r="H3158" s="37" t="s">
        <v>20</v>
      </c>
      <c r="I3158" s="4" t="s">
        <v>3512</v>
      </c>
      <c r="J3158" s="4" t="s">
        <v>3512</v>
      </c>
      <c r="K3158" s="24">
        <v>13563</v>
      </c>
      <c r="L3158" s="24">
        <v>13563</v>
      </c>
      <c r="M3158" s="29">
        <v>1</v>
      </c>
      <c r="N3158" s="29">
        <v>1</v>
      </c>
      <c r="O3158" s="29">
        <v>0</v>
      </c>
      <c r="P3158" s="29">
        <v>13563</v>
      </c>
      <c r="Q3158" s="29">
        <v>0</v>
      </c>
      <c r="R3158" s="28">
        <v>868355.87000000011</v>
      </c>
      <c r="S3158" s="28">
        <v>0</v>
      </c>
      <c r="T3158" s="28">
        <v>870000</v>
      </c>
      <c r="U3158" s="28">
        <v>0</v>
      </c>
      <c r="V3158" s="29">
        <v>1</v>
      </c>
      <c r="W3158" s="29">
        <v>0</v>
      </c>
      <c r="X3158" s="32">
        <f t="shared" si="735"/>
        <v>1</v>
      </c>
      <c r="Y3158" s="33">
        <f t="shared" si="736"/>
        <v>13563</v>
      </c>
      <c r="Z3158" s="33">
        <f t="shared" si="737"/>
        <v>868355.87000000011</v>
      </c>
      <c r="AA3158" s="33">
        <f t="shared" si="738"/>
        <v>870000</v>
      </c>
      <c r="AB3158" s="5">
        <v>1</v>
      </c>
      <c r="AC3158" s="6">
        <v>775678.21</v>
      </c>
      <c r="AD3158" s="32">
        <v>0</v>
      </c>
      <c r="AE3158" s="67">
        <f t="shared" si="739"/>
        <v>1</v>
      </c>
      <c r="AF3158" s="70">
        <f>IF(C3158=Sheet6!$E$3,Sheet6!$E$4,IF('January 2023'!C3158=Sheet6!$F$3,Sheet6!$F$4,IF('January 2023'!C3158=Sheet6!$G$3,Sheet6!$G$4,IF('January 2023'!C3158=Sheet6!$H$3,Sheet6!$H$4,IF('January 2023'!C3158=Sheet6!$I$3,Sheet6!$I$4,IF('January 2023'!C3158=Sheet6!$J$3,Sheet6!$J$4,IF('January 2023'!C3158=Sheet6!$K$3,Sheet6!$K$4,IF('January 2023'!C3158=Sheet6!$L$3,Sheet6!$L$4))))))))</f>
        <v>0.14409654505182889</v>
      </c>
      <c r="AG3158" s="74">
        <f t="shared" si="740"/>
        <v>1</v>
      </c>
      <c r="AH3158" s="71">
        <v>0.81910000000000005</v>
      </c>
      <c r="AI3158" s="72">
        <f t="shared" si="741"/>
        <v>1</v>
      </c>
      <c r="AJ3158" s="73">
        <f t="shared" si="742"/>
        <v>1</v>
      </c>
      <c r="AK3158" s="73">
        <v>0.51307323962548435</v>
      </c>
      <c r="AL3158" s="95">
        <f t="shared" si="743"/>
        <v>1</v>
      </c>
      <c r="AM3158" s="107">
        <v>0</v>
      </c>
      <c r="AN3158" s="98">
        <f t="shared" si="744"/>
        <v>0</v>
      </c>
      <c r="AO3158" s="99" t="e">
        <f>SUMIF([1]Sheet1!$AB:$AB,E3158,[1]Sheet1!$AA:$AA)</f>
        <v>#VALUE!</v>
      </c>
      <c r="AP3158" s="100">
        <f t="shared" si="745"/>
        <v>1</v>
      </c>
      <c r="AQ3158" s="97">
        <f t="shared" si="746"/>
        <v>0</v>
      </c>
      <c r="AR3158" s="100">
        <f t="shared" si="747"/>
        <v>1.0018933827210725</v>
      </c>
      <c r="AS3158" s="101">
        <f t="shared" si="748"/>
        <v>-1.893382721072534E-3</v>
      </c>
      <c r="AT3158" s="100">
        <v>0.14409654505182889</v>
      </c>
      <c r="AU3158" s="108">
        <f t="shared" si="749"/>
        <v>1</v>
      </c>
    </row>
    <row r="3159" spans="1:47" hidden="1">
      <c r="A3159" s="21">
        <v>44927</v>
      </c>
      <c r="B3159" s="22" t="s">
        <v>13</v>
      </c>
      <c r="C3159" s="22" t="s">
        <v>2644</v>
      </c>
      <c r="D3159" s="22" t="s">
        <v>2999</v>
      </c>
      <c r="E3159" s="22">
        <v>1002049774</v>
      </c>
      <c r="F3159" s="23" t="s">
        <v>15</v>
      </c>
      <c r="G3159" s="22">
        <v>1070916</v>
      </c>
      <c r="H3159" s="36" t="s">
        <v>20</v>
      </c>
      <c r="I3159" s="4" t="s">
        <v>3512</v>
      </c>
      <c r="J3159" s="4" t="s">
        <v>3512</v>
      </c>
      <c r="K3159" s="24">
        <v>13050</v>
      </c>
      <c r="L3159" s="25">
        <v>13050</v>
      </c>
      <c r="M3159" s="26">
        <v>1</v>
      </c>
      <c r="N3159" s="26">
        <v>1</v>
      </c>
      <c r="O3159" s="26">
        <v>0</v>
      </c>
      <c r="P3159" s="26">
        <v>13050</v>
      </c>
      <c r="Q3159" s="26">
        <v>0</v>
      </c>
      <c r="R3159" s="27">
        <v>927820.79</v>
      </c>
      <c r="S3159" s="27">
        <v>0</v>
      </c>
      <c r="T3159" s="28">
        <v>978505.31</v>
      </c>
      <c r="U3159" s="27">
        <v>0</v>
      </c>
      <c r="V3159" s="29">
        <v>1</v>
      </c>
      <c r="W3159" s="26">
        <v>0</v>
      </c>
      <c r="X3159" s="30">
        <f t="shared" si="735"/>
        <v>1</v>
      </c>
      <c r="Y3159" s="31">
        <f t="shared" si="736"/>
        <v>13050</v>
      </c>
      <c r="Z3159" s="31">
        <f t="shared" si="737"/>
        <v>927820.79</v>
      </c>
      <c r="AA3159" s="31">
        <f t="shared" si="738"/>
        <v>978505.31</v>
      </c>
      <c r="AB3159" s="5">
        <v>1</v>
      </c>
      <c r="AC3159" s="6">
        <v>1674828.71</v>
      </c>
      <c r="AD3159" s="30">
        <v>0</v>
      </c>
      <c r="AE3159" s="67">
        <f t="shared" si="739"/>
        <v>1</v>
      </c>
      <c r="AF3159" s="70">
        <f>IF(C3159=Sheet6!$E$3,Sheet6!$E$4,IF('January 2023'!C3159=Sheet6!$F$3,Sheet6!$F$4,IF('January 2023'!C3159=Sheet6!$G$3,Sheet6!$G$4,IF('January 2023'!C3159=Sheet6!$H$3,Sheet6!$H$4,IF('January 2023'!C3159=Sheet6!$I$3,Sheet6!$I$4,IF('January 2023'!C3159=Sheet6!$J$3,Sheet6!$J$4,IF('January 2023'!C3159=Sheet6!$K$3,Sheet6!$K$4,IF('January 2023'!C3159=Sheet6!$L$3,Sheet6!$L$4))))))))</f>
        <v>0.14409654505182889</v>
      </c>
      <c r="AG3159" s="74">
        <f t="shared" si="740"/>
        <v>1</v>
      </c>
      <c r="AH3159" s="71">
        <v>0.81910000000000005</v>
      </c>
      <c r="AI3159" s="72">
        <f t="shared" si="741"/>
        <v>1</v>
      </c>
      <c r="AJ3159" s="73">
        <f t="shared" si="742"/>
        <v>1</v>
      </c>
      <c r="AK3159" s="73">
        <v>0.51307323962548435</v>
      </c>
      <c r="AL3159" s="95">
        <f t="shared" si="743"/>
        <v>1</v>
      </c>
      <c r="AM3159" s="107">
        <v>0</v>
      </c>
      <c r="AN3159" s="98">
        <f t="shared" si="744"/>
        <v>0</v>
      </c>
      <c r="AO3159" s="99" t="e">
        <f>SUMIF([1]Sheet1!$AB:$AB,E3159,[1]Sheet1!$AA:$AA)</f>
        <v>#VALUE!</v>
      </c>
      <c r="AP3159" s="100">
        <f t="shared" si="745"/>
        <v>1</v>
      </c>
      <c r="AQ3159" s="97">
        <f t="shared" si="746"/>
        <v>0</v>
      </c>
      <c r="AR3159" s="100">
        <f t="shared" si="747"/>
        <v>1.0546274890003273</v>
      </c>
      <c r="AS3159" s="101">
        <f t="shared" si="748"/>
        <v>-5.4627489000327323E-2</v>
      </c>
      <c r="AT3159" s="100">
        <v>0.14409654505182889</v>
      </c>
      <c r="AU3159" s="108">
        <f t="shared" si="749"/>
        <v>1</v>
      </c>
    </row>
    <row r="3160" spans="1:47" hidden="1">
      <c r="A3160" s="21">
        <v>44927</v>
      </c>
      <c r="B3160" s="22" t="s">
        <v>13</v>
      </c>
      <c r="C3160" s="22" t="s">
        <v>2644</v>
      </c>
      <c r="D3160" s="22" t="s">
        <v>3106</v>
      </c>
      <c r="E3160" s="22">
        <v>1002050268</v>
      </c>
      <c r="F3160" s="23" t="s">
        <v>15</v>
      </c>
      <c r="G3160" s="22">
        <v>1070558</v>
      </c>
      <c r="H3160" s="36" t="s">
        <v>20</v>
      </c>
      <c r="I3160" s="4" t="s">
        <v>3512</v>
      </c>
      <c r="J3160" s="4" t="s">
        <v>3512</v>
      </c>
      <c r="K3160" s="24">
        <v>12907</v>
      </c>
      <c r="L3160" s="25">
        <v>12907</v>
      </c>
      <c r="M3160" s="26">
        <v>1</v>
      </c>
      <c r="N3160" s="26">
        <v>1</v>
      </c>
      <c r="O3160" s="26">
        <v>0</v>
      </c>
      <c r="P3160" s="26">
        <v>12907</v>
      </c>
      <c r="Q3160" s="26">
        <v>0</v>
      </c>
      <c r="R3160" s="27">
        <v>826356.21</v>
      </c>
      <c r="S3160" s="27">
        <v>0</v>
      </c>
      <c r="T3160" s="28">
        <v>826356.71</v>
      </c>
      <c r="U3160" s="27">
        <v>0</v>
      </c>
      <c r="V3160" s="29">
        <v>1</v>
      </c>
      <c r="W3160" s="26">
        <v>0</v>
      </c>
      <c r="X3160" s="30">
        <f t="shared" si="735"/>
        <v>1</v>
      </c>
      <c r="Y3160" s="31">
        <f t="shared" si="736"/>
        <v>12907</v>
      </c>
      <c r="Z3160" s="31">
        <f t="shared" si="737"/>
        <v>826356.21</v>
      </c>
      <c r="AA3160" s="31">
        <f t="shared" si="738"/>
        <v>826356.71</v>
      </c>
      <c r="AB3160" s="5">
        <v>1</v>
      </c>
      <c r="AC3160" s="6">
        <v>692602.02</v>
      </c>
      <c r="AD3160" s="30">
        <v>0</v>
      </c>
      <c r="AE3160" s="67">
        <f t="shared" si="739"/>
        <v>1</v>
      </c>
      <c r="AF3160" s="70">
        <f>IF(C3160=Sheet6!$E$3,Sheet6!$E$4,IF('January 2023'!C3160=Sheet6!$F$3,Sheet6!$F$4,IF('January 2023'!C3160=Sheet6!$G$3,Sheet6!$G$4,IF('January 2023'!C3160=Sheet6!$H$3,Sheet6!$H$4,IF('January 2023'!C3160=Sheet6!$I$3,Sheet6!$I$4,IF('January 2023'!C3160=Sheet6!$J$3,Sheet6!$J$4,IF('January 2023'!C3160=Sheet6!$K$3,Sheet6!$K$4,IF('January 2023'!C3160=Sheet6!$L$3,Sheet6!$L$4))))))))</f>
        <v>0.14409654505182889</v>
      </c>
      <c r="AG3160" s="74">
        <f t="shared" si="740"/>
        <v>1</v>
      </c>
      <c r="AH3160" s="71">
        <v>0.81910000000000005</v>
      </c>
      <c r="AI3160" s="72">
        <f t="shared" si="741"/>
        <v>1</v>
      </c>
      <c r="AJ3160" s="73">
        <f t="shared" si="742"/>
        <v>1</v>
      </c>
      <c r="AK3160" s="73">
        <v>0.51307323962548435</v>
      </c>
      <c r="AL3160" s="95">
        <f t="shared" si="743"/>
        <v>1</v>
      </c>
      <c r="AM3160" s="107">
        <v>0</v>
      </c>
      <c r="AN3160" s="98">
        <f t="shared" si="744"/>
        <v>0</v>
      </c>
      <c r="AO3160" s="99" t="e">
        <f>SUMIF([1]Sheet1!$AB:$AB,E3160,[1]Sheet1!$AA:$AA)</f>
        <v>#VALUE!</v>
      </c>
      <c r="AP3160" s="100">
        <f t="shared" si="745"/>
        <v>1</v>
      </c>
      <c r="AQ3160" s="97">
        <f t="shared" si="746"/>
        <v>0</v>
      </c>
      <c r="AR3160" s="100">
        <f t="shared" si="747"/>
        <v>1.0000006050659436</v>
      </c>
      <c r="AS3160" s="101">
        <f t="shared" si="748"/>
        <v>-6.050659435707928E-7</v>
      </c>
      <c r="AT3160" s="100">
        <v>0.14409654505182889</v>
      </c>
      <c r="AU3160" s="108">
        <f t="shared" si="749"/>
        <v>1</v>
      </c>
    </row>
    <row r="3161" spans="1:47" hidden="1">
      <c r="A3161" s="21">
        <v>44927</v>
      </c>
      <c r="B3161" s="22" t="s">
        <v>13</v>
      </c>
      <c r="C3161" s="22" t="s">
        <v>2644</v>
      </c>
      <c r="D3161" s="22" t="s">
        <v>2981</v>
      </c>
      <c r="E3161" s="22">
        <v>1002050013</v>
      </c>
      <c r="F3161" s="23" t="s">
        <v>15</v>
      </c>
      <c r="G3161" s="22">
        <v>1172349</v>
      </c>
      <c r="H3161" s="36" t="s">
        <v>20</v>
      </c>
      <c r="I3161" s="4" t="s">
        <v>3512</v>
      </c>
      <c r="J3161" s="4" t="s">
        <v>3512</v>
      </c>
      <c r="K3161" s="24">
        <v>12714</v>
      </c>
      <c r="L3161" s="25">
        <v>12714</v>
      </c>
      <c r="M3161" s="26">
        <v>1</v>
      </c>
      <c r="N3161" s="26">
        <v>1</v>
      </c>
      <c r="O3161" s="26">
        <v>0</v>
      </c>
      <c r="P3161" s="26">
        <v>12714</v>
      </c>
      <c r="Q3161" s="26">
        <v>0</v>
      </c>
      <c r="R3161" s="27">
        <v>903932.07</v>
      </c>
      <c r="S3161" s="27">
        <v>0</v>
      </c>
      <c r="T3161" s="28">
        <v>0</v>
      </c>
      <c r="U3161" s="27">
        <v>0</v>
      </c>
      <c r="V3161" s="29">
        <v>0</v>
      </c>
      <c r="W3161" s="26">
        <v>0</v>
      </c>
      <c r="X3161" s="30">
        <f t="shared" si="735"/>
        <v>1</v>
      </c>
      <c r="Y3161" s="31">
        <f t="shared" si="736"/>
        <v>12714</v>
      </c>
      <c r="Z3161" s="31">
        <f t="shared" si="737"/>
        <v>903932.07</v>
      </c>
      <c r="AA3161" s="31">
        <f t="shared" si="738"/>
        <v>0</v>
      </c>
      <c r="AB3161" s="5">
        <v>0</v>
      </c>
      <c r="AC3161" s="6">
        <v>2299363.12</v>
      </c>
      <c r="AD3161" s="30">
        <v>0</v>
      </c>
      <c r="AE3161" s="67">
        <f t="shared" si="739"/>
        <v>0</v>
      </c>
      <c r="AF3161" s="70">
        <f>IF(C3161=Sheet6!$E$3,Sheet6!$E$4,IF('January 2023'!C3161=Sheet6!$F$3,Sheet6!$F$4,IF('January 2023'!C3161=Sheet6!$G$3,Sheet6!$G$4,IF('January 2023'!C3161=Sheet6!$H$3,Sheet6!$H$4,IF('January 2023'!C3161=Sheet6!$I$3,Sheet6!$I$4,IF('January 2023'!C3161=Sheet6!$J$3,Sheet6!$J$4,IF('January 2023'!C3161=Sheet6!$K$3,Sheet6!$K$4,IF('January 2023'!C3161=Sheet6!$L$3,Sheet6!$L$4))))))))</f>
        <v>0.14409654505182889</v>
      </c>
      <c r="AG3161" s="74">
        <f t="shared" si="740"/>
        <v>1</v>
      </c>
      <c r="AH3161" s="71">
        <v>0.81910000000000005</v>
      </c>
      <c r="AI3161" s="72">
        <f t="shared" si="741"/>
        <v>1</v>
      </c>
      <c r="AJ3161" s="73">
        <f t="shared" si="742"/>
        <v>0</v>
      </c>
      <c r="AK3161" s="73">
        <v>0.51307323962548435</v>
      </c>
      <c r="AL3161" s="95">
        <f t="shared" si="743"/>
        <v>0</v>
      </c>
      <c r="AM3161" s="107">
        <v>0</v>
      </c>
      <c r="AN3161" s="98">
        <f t="shared" si="744"/>
        <v>0</v>
      </c>
      <c r="AO3161" s="99" t="e">
        <f>SUMIF([1]Sheet1!$AB:$AB,E3161,[1]Sheet1!$AA:$AA)</f>
        <v>#VALUE!</v>
      </c>
      <c r="AP3161" s="100">
        <f t="shared" si="745"/>
        <v>1</v>
      </c>
      <c r="AQ3161" s="97">
        <f t="shared" si="746"/>
        <v>0</v>
      </c>
      <c r="AR3161" s="100">
        <f t="shared" si="747"/>
        <v>0</v>
      </c>
      <c r="AS3161" s="101">
        <f t="shared" si="748"/>
        <v>1</v>
      </c>
      <c r="AT3161" s="100">
        <v>0.14409654505182889</v>
      </c>
      <c r="AU3161" s="108">
        <f t="shared" si="749"/>
        <v>0</v>
      </c>
    </row>
    <row r="3162" spans="1:47" hidden="1">
      <c r="A3162" s="21">
        <v>44927</v>
      </c>
      <c r="B3162" s="23" t="s">
        <v>13</v>
      </c>
      <c r="C3162" s="23" t="s">
        <v>2644</v>
      </c>
      <c r="D3162" s="23" t="s">
        <v>3050</v>
      </c>
      <c r="E3162" s="23">
        <v>1002050683</v>
      </c>
      <c r="F3162" s="23" t="s">
        <v>15</v>
      </c>
      <c r="G3162" s="23">
        <v>1070558</v>
      </c>
      <c r="H3162" s="37" t="s">
        <v>20</v>
      </c>
      <c r="I3162" s="4" t="s">
        <v>3512</v>
      </c>
      <c r="J3162" s="4" t="s">
        <v>3512</v>
      </c>
      <c r="K3162" s="24">
        <v>12156</v>
      </c>
      <c r="L3162" s="24">
        <v>12156</v>
      </c>
      <c r="M3162" s="29">
        <v>1</v>
      </c>
      <c r="N3162" s="29">
        <v>1</v>
      </c>
      <c r="O3162" s="29">
        <v>0</v>
      </c>
      <c r="P3162" s="29">
        <v>12156</v>
      </c>
      <c r="Q3162" s="29">
        <v>0</v>
      </c>
      <c r="R3162" s="28">
        <v>864259.74</v>
      </c>
      <c r="S3162" s="28">
        <v>0</v>
      </c>
      <c r="T3162" s="28">
        <v>989727.73</v>
      </c>
      <c r="U3162" s="28">
        <v>0</v>
      </c>
      <c r="V3162" s="29">
        <v>1</v>
      </c>
      <c r="W3162" s="29">
        <v>0</v>
      </c>
      <c r="X3162" s="32">
        <f t="shared" si="735"/>
        <v>1</v>
      </c>
      <c r="Y3162" s="33">
        <f t="shared" si="736"/>
        <v>12156</v>
      </c>
      <c r="Z3162" s="33">
        <f t="shared" si="737"/>
        <v>864259.74</v>
      </c>
      <c r="AA3162" s="33">
        <f t="shared" si="738"/>
        <v>989727.73</v>
      </c>
      <c r="AB3162" s="5">
        <v>1</v>
      </c>
      <c r="AC3162" s="6">
        <v>800350.58</v>
      </c>
      <c r="AD3162" s="32">
        <v>0</v>
      </c>
      <c r="AE3162" s="67">
        <f t="shared" si="739"/>
        <v>1</v>
      </c>
      <c r="AF3162" s="70">
        <f>IF(C3162=Sheet6!$E$3,Sheet6!$E$4,IF('January 2023'!C3162=Sheet6!$F$3,Sheet6!$F$4,IF('January 2023'!C3162=Sheet6!$G$3,Sheet6!$G$4,IF('January 2023'!C3162=Sheet6!$H$3,Sheet6!$H$4,IF('January 2023'!C3162=Sheet6!$I$3,Sheet6!$I$4,IF('January 2023'!C3162=Sheet6!$J$3,Sheet6!$J$4,IF('January 2023'!C3162=Sheet6!$K$3,Sheet6!$K$4,IF('January 2023'!C3162=Sheet6!$L$3,Sheet6!$L$4))))))))</f>
        <v>0.14409654505182889</v>
      </c>
      <c r="AG3162" s="74">
        <f t="shared" si="740"/>
        <v>1</v>
      </c>
      <c r="AH3162" s="71">
        <v>0.81910000000000005</v>
      </c>
      <c r="AI3162" s="72">
        <f t="shared" si="741"/>
        <v>1</v>
      </c>
      <c r="AJ3162" s="73">
        <f t="shared" si="742"/>
        <v>1</v>
      </c>
      <c r="AK3162" s="73">
        <v>0.51307323962548435</v>
      </c>
      <c r="AL3162" s="95">
        <f t="shared" si="743"/>
        <v>1</v>
      </c>
      <c r="AM3162" s="107">
        <v>0</v>
      </c>
      <c r="AN3162" s="98">
        <f t="shared" si="744"/>
        <v>0</v>
      </c>
      <c r="AO3162" s="99" t="e">
        <f>SUMIF([1]Sheet1!$AB:$AB,E3162,[1]Sheet1!$AA:$AA)</f>
        <v>#VALUE!</v>
      </c>
      <c r="AP3162" s="100">
        <f t="shared" si="745"/>
        <v>1</v>
      </c>
      <c r="AQ3162" s="97">
        <f t="shared" si="746"/>
        <v>0</v>
      </c>
      <c r="AR3162" s="100">
        <f t="shared" si="747"/>
        <v>1.1451739381033761</v>
      </c>
      <c r="AS3162" s="101">
        <f t="shared" si="748"/>
        <v>-0.14517393810337609</v>
      </c>
      <c r="AT3162" s="100">
        <v>0.14409654505182889</v>
      </c>
      <c r="AU3162" s="108">
        <f t="shared" si="749"/>
        <v>1</v>
      </c>
    </row>
    <row r="3163" spans="1:47" hidden="1">
      <c r="A3163" s="21">
        <v>44927</v>
      </c>
      <c r="B3163" s="22" t="s">
        <v>13</v>
      </c>
      <c r="C3163" s="22" t="s">
        <v>2644</v>
      </c>
      <c r="D3163" s="22" t="s">
        <v>2959</v>
      </c>
      <c r="E3163" s="22">
        <v>1002049684</v>
      </c>
      <c r="F3163" s="23" t="s">
        <v>15</v>
      </c>
      <c r="G3163" s="22">
        <v>1070916</v>
      </c>
      <c r="H3163" s="36" t="s">
        <v>20</v>
      </c>
      <c r="I3163" s="4" t="s">
        <v>3512</v>
      </c>
      <c r="J3163" s="4" t="s">
        <v>3512</v>
      </c>
      <c r="K3163" s="24">
        <v>12089</v>
      </c>
      <c r="L3163" s="25">
        <v>12089</v>
      </c>
      <c r="M3163" s="26">
        <v>1</v>
      </c>
      <c r="N3163" s="26">
        <v>1</v>
      </c>
      <c r="O3163" s="26">
        <v>0</v>
      </c>
      <c r="P3163" s="26">
        <v>12089</v>
      </c>
      <c r="Q3163" s="26">
        <v>0</v>
      </c>
      <c r="R3163" s="27">
        <v>859496.21</v>
      </c>
      <c r="S3163" s="27">
        <v>0</v>
      </c>
      <c r="T3163" s="28">
        <v>906448.33</v>
      </c>
      <c r="U3163" s="27">
        <v>0</v>
      </c>
      <c r="V3163" s="29">
        <v>1</v>
      </c>
      <c r="W3163" s="26">
        <v>0</v>
      </c>
      <c r="X3163" s="30">
        <f t="shared" si="735"/>
        <v>1</v>
      </c>
      <c r="Y3163" s="31">
        <f t="shared" si="736"/>
        <v>12089</v>
      </c>
      <c r="Z3163" s="31">
        <f t="shared" si="737"/>
        <v>859496.21</v>
      </c>
      <c r="AA3163" s="31">
        <f t="shared" si="738"/>
        <v>906448.33</v>
      </c>
      <c r="AB3163" s="5">
        <v>1</v>
      </c>
      <c r="AC3163" s="6">
        <v>1329287.48</v>
      </c>
      <c r="AD3163" s="30">
        <v>0</v>
      </c>
      <c r="AE3163" s="67">
        <f t="shared" si="739"/>
        <v>1</v>
      </c>
      <c r="AF3163" s="70">
        <f>IF(C3163=Sheet6!$E$3,Sheet6!$E$4,IF('January 2023'!C3163=Sheet6!$F$3,Sheet6!$F$4,IF('January 2023'!C3163=Sheet6!$G$3,Sheet6!$G$4,IF('January 2023'!C3163=Sheet6!$H$3,Sheet6!$H$4,IF('January 2023'!C3163=Sheet6!$I$3,Sheet6!$I$4,IF('January 2023'!C3163=Sheet6!$J$3,Sheet6!$J$4,IF('January 2023'!C3163=Sheet6!$K$3,Sheet6!$K$4,IF('January 2023'!C3163=Sheet6!$L$3,Sheet6!$L$4))))))))</f>
        <v>0.14409654505182889</v>
      </c>
      <c r="AG3163" s="74">
        <f t="shared" si="740"/>
        <v>1</v>
      </c>
      <c r="AH3163" s="71">
        <v>0.81910000000000005</v>
      </c>
      <c r="AI3163" s="72">
        <f t="shared" si="741"/>
        <v>1</v>
      </c>
      <c r="AJ3163" s="73">
        <f t="shared" si="742"/>
        <v>1</v>
      </c>
      <c r="AK3163" s="73">
        <v>0.51307323962548435</v>
      </c>
      <c r="AL3163" s="95">
        <f t="shared" si="743"/>
        <v>1</v>
      </c>
      <c r="AM3163" s="107">
        <v>0</v>
      </c>
      <c r="AN3163" s="98">
        <f t="shared" si="744"/>
        <v>0</v>
      </c>
      <c r="AO3163" s="99" t="e">
        <f>SUMIF([1]Sheet1!$AB:$AB,E3163,[1]Sheet1!$AA:$AA)</f>
        <v>#VALUE!</v>
      </c>
      <c r="AP3163" s="100">
        <f t="shared" si="745"/>
        <v>1</v>
      </c>
      <c r="AQ3163" s="97">
        <f t="shared" si="746"/>
        <v>0</v>
      </c>
      <c r="AR3163" s="100">
        <f t="shared" si="747"/>
        <v>1.0546274892823553</v>
      </c>
      <c r="AS3163" s="101">
        <f t="shared" si="748"/>
        <v>-5.4627489282355279E-2</v>
      </c>
      <c r="AT3163" s="100">
        <v>0.14409654505182889</v>
      </c>
      <c r="AU3163" s="108">
        <f t="shared" si="749"/>
        <v>1</v>
      </c>
    </row>
    <row r="3164" spans="1:47" hidden="1">
      <c r="A3164" s="21">
        <v>44927</v>
      </c>
      <c r="B3164" s="22" t="s">
        <v>13</v>
      </c>
      <c r="C3164" s="22" t="s">
        <v>2644</v>
      </c>
      <c r="D3164" s="22" t="s">
        <v>3139</v>
      </c>
      <c r="E3164" s="22">
        <v>1002049922</v>
      </c>
      <c r="F3164" s="23" t="s">
        <v>15</v>
      </c>
      <c r="G3164" s="22">
        <v>1070558</v>
      </c>
      <c r="H3164" s="36" t="s">
        <v>20</v>
      </c>
      <c r="I3164" s="4" t="s">
        <v>3512</v>
      </c>
      <c r="J3164" s="4" t="s">
        <v>3512</v>
      </c>
      <c r="K3164" s="24">
        <v>11629</v>
      </c>
      <c r="L3164" s="25">
        <v>11629</v>
      </c>
      <c r="M3164" s="26">
        <v>1</v>
      </c>
      <c r="N3164" s="26">
        <v>1</v>
      </c>
      <c r="O3164" s="26">
        <v>0</v>
      </c>
      <c r="P3164" s="26">
        <v>11629</v>
      </c>
      <c r="Q3164" s="26">
        <v>0</v>
      </c>
      <c r="R3164" s="27">
        <v>744533.67999999993</v>
      </c>
      <c r="S3164" s="27">
        <v>0</v>
      </c>
      <c r="T3164" s="28">
        <v>744533.68</v>
      </c>
      <c r="U3164" s="27">
        <v>0</v>
      </c>
      <c r="V3164" s="29">
        <v>1</v>
      </c>
      <c r="W3164" s="26">
        <v>0</v>
      </c>
      <c r="X3164" s="30">
        <f t="shared" si="735"/>
        <v>1</v>
      </c>
      <c r="Y3164" s="31">
        <f t="shared" si="736"/>
        <v>11629</v>
      </c>
      <c r="Z3164" s="31">
        <f t="shared" si="737"/>
        <v>744533.67999999993</v>
      </c>
      <c r="AA3164" s="31">
        <f t="shared" si="738"/>
        <v>744533.68</v>
      </c>
      <c r="AB3164" s="5">
        <v>1</v>
      </c>
      <c r="AC3164" s="6">
        <v>698975.21</v>
      </c>
      <c r="AD3164" s="30">
        <v>0</v>
      </c>
      <c r="AE3164" s="67">
        <f t="shared" si="739"/>
        <v>1</v>
      </c>
      <c r="AF3164" s="70">
        <f>IF(C3164=Sheet6!$E$3,Sheet6!$E$4,IF('January 2023'!C3164=Sheet6!$F$3,Sheet6!$F$4,IF('January 2023'!C3164=Sheet6!$G$3,Sheet6!$G$4,IF('January 2023'!C3164=Sheet6!$H$3,Sheet6!$H$4,IF('January 2023'!C3164=Sheet6!$I$3,Sheet6!$I$4,IF('January 2023'!C3164=Sheet6!$J$3,Sheet6!$J$4,IF('January 2023'!C3164=Sheet6!$K$3,Sheet6!$K$4,IF('January 2023'!C3164=Sheet6!$L$3,Sheet6!$L$4))))))))</f>
        <v>0.14409654505182889</v>
      </c>
      <c r="AG3164" s="74">
        <f t="shared" si="740"/>
        <v>1</v>
      </c>
      <c r="AH3164" s="71">
        <v>0.81910000000000005</v>
      </c>
      <c r="AI3164" s="72">
        <f t="shared" si="741"/>
        <v>1</v>
      </c>
      <c r="AJ3164" s="73">
        <f t="shared" si="742"/>
        <v>1</v>
      </c>
      <c r="AK3164" s="73">
        <v>0.51307323962548435</v>
      </c>
      <c r="AL3164" s="95">
        <f t="shared" si="743"/>
        <v>1</v>
      </c>
      <c r="AM3164" s="107">
        <v>0</v>
      </c>
      <c r="AN3164" s="98">
        <f t="shared" si="744"/>
        <v>0</v>
      </c>
      <c r="AO3164" s="99" t="e">
        <f>SUMIF([1]Sheet1!$AB:$AB,E3164,[1]Sheet1!$AA:$AA)</f>
        <v>#VALUE!</v>
      </c>
      <c r="AP3164" s="100">
        <f t="shared" si="745"/>
        <v>1</v>
      </c>
      <c r="AQ3164" s="97">
        <f t="shared" si="746"/>
        <v>0</v>
      </c>
      <c r="AR3164" s="100">
        <f t="shared" si="747"/>
        <v>1.0000000000000002</v>
      </c>
      <c r="AS3164" s="101">
        <f t="shared" si="748"/>
        <v>0</v>
      </c>
      <c r="AT3164" s="100">
        <v>0.14409654505182889</v>
      </c>
      <c r="AU3164" s="108">
        <f t="shared" si="749"/>
        <v>1</v>
      </c>
    </row>
    <row r="3165" spans="1:47" hidden="1">
      <c r="A3165" s="21">
        <v>44927</v>
      </c>
      <c r="B3165" s="23" t="s">
        <v>13</v>
      </c>
      <c r="C3165" s="23" t="s">
        <v>2644</v>
      </c>
      <c r="D3165" s="23" t="s">
        <v>3293</v>
      </c>
      <c r="E3165" s="23">
        <v>1002050373</v>
      </c>
      <c r="F3165" s="23" t="s">
        <v>15</v>
      </c>
      <c r="G3165" s="23">
        <v>1070933</v>
      </c>
      <c r="H3165" s="37" t="s">
        <v>20</v>
      </c>
      <c r="I3165" s="4" t="s">
        <v>3512</v>
      </c>
      <c r="J3165" s="4" t="s">
        <v>3512</v>
      </c>
      <c r="K3165" s="24">
        <v>11415</v>
      </c>
      <c r="L3165" s="24">
        <v>11415</v>
      </c>
      <c r="M3165" s="29">
        <v>1</v>
      </c>
      <c r="N3165" s="29">
        <v>1</v>
      </c>
      <c r="O3165" s="29">
        <v>0</v>
      </c>
      <c r="P3165" s="29">
        <v>11415</v>
      </c>
      <c r="Q3165" s="29">
        <v>0</v>
      </c>
      <c r="R3165" s="28">
        <v>730832.58</v>
      </c>
      <c r="S3165" s="28">
        <v>0</v>
      </c>
      <c r="T3165" s="28">
        <v>680000</v>
      </c>
      <c r="U3165" s="28">
        <v>0</v>
      </c>
      <c r="V3165" s="29">
        <v>1</v>
      </c>
      <c r="W3165" s="29">
        <v>0</v>
      </c>
      <c r="X3165" s="32">
        <f t="shared" si="735"/>
        <v>1</v>
      </c>
      <c r="Y3165" s="33">
        <f t="shared" si="736"/>
        <v>11415</v>
      </c>
      <c r="Z3165" s="33">
        <f t="shared" si="737"/>
        <v>730832.58</v>
      </c>
      <c r="AA3165" s="33">
        <f t="shared" si="738"/>
        <v>680000</v>
      </c>
      <c r="AB3165" s="5">
        <v>1</v>
      </c>
      <c r="AC3165" s="6">
        <v>666963.65</v>
      </c>
      <c r="AD3165" s="32">
        <v>0</v>
      </c>
      <c r="AE3165" s="67">
        <f t="shared" si="739"/>
        <v>1</v>
      </c>
      <c r="AF3165" s="70">
        <f>IF(C3165=Sheet6!$E$3,Sheet6!$E$4,IF('January 2023'!C3165=Sheet6!$F$3,Sheet6!$F$4,IF('January 2023'!C3165=Sheet6!$G$3,Sheet6!$G$4,IF('January 2023'!C3165=Sheet6!$H$3,Sheet6!$H$4,IF('January 2023'!C3165=Sheet6!$I$3,Sheet6!$I$4,IF('January 2023'!C3165=Sheet6!$J$3,Sheet6!$J$4,IF('January 2023'!C3165=Sheet6!$K$3,Sheet6!$K$4,IF('January 2023'!C3165=Sheet6!$L$3,Sheet6!$L$4))))))))</f>
        <v>0.14409654505182889</v>
      </c>
      <c r="AG3165" s="74">
        <f t="shared" si="740"/>
        <v>1</v>
      </c>
      <c r="AH3165" s="71">
        <v>0.81910000000000005</v>
      </c>
      <c r="AI3165" s="72">
        <f t="shared" si="741"/>
        <v>1</v>
      </c>
      <c r="AJ3165" s="73">
        <f t="shared" si="742"/>
        <v>1</v>
      </c>
      <c r="AK3165" s="73">
        <v>0.51307323962548435</v>
      </c>
      <c r="AL3165" s="95">
        <f t="shared" si="743"/>
        <v>1</v>
      </c>
      <c r="AM3165" s="107">
        <v>0</v>
      </c>
      <c r="AN3165" s="98">
        <f t="shared" si="744"/>
        <v>0</v>
      </c>
      <c r="AO3165" s="99" t="e">
        <f>SUMIF([1]Sheet1!$AB:$AB,E3165,[1]Sheet1!$AA:$AA)</f>
        <v>#VALUE!</v>
      </c>
      <c r="AP3165" s="100">
        <f t="shared" si="745"/>
        <v>1</v>
      </c>
      <c r="AQ3165" s="97">
        <f t="shared" si="746"/>
        <v>0</v>
      </c>
      <c r="AR3165" s="100">
        <f t="shared" si="747"/>
        <v>0.93044565692459968</v>
      </c>
      <c r="AS3165" s="101">
        <f t="shared" si="748"/>
        <v>6.9554343075400316E-2</v>
      </c>
      <c r="AT3165" s="100">
        <v>0.14409654505182889</v>
      </c>
      <c r="AU3165" s="108">
        <f t="shared" si="749"/>
        <v>1</v>
      </c>
    </row>
    <row r="3166" spans="1:47" hidden="1">
      <c r="A3166" s="21">
        <v>44927</v>
      </c>
      <c r="B3166" s="22" t="s">
        <v>13</v>
      </c>
      <c r="C3166" s="22" t="s">
        <v>2644</v>
      </c>
      <c r="D3166" s="22" t="s">
        <v>3142</v>
      </c>
      <c r="E3166" s="22">
        <v>1002050350</v>
      </c>
      <c r="F3166" s="23" t="s">
        <v>15</v>
      </c>
      <c r="G3166" s="22">
        <v>1070558</v>
      </c>
      <c r="H3166" s="36" t="s">
        <v>20</v>
      </c>
      <c r="I3166" s="4" t="s">
        <v>3512</v>
      </c>
      <c r="J3166" s="4" t="s">
        <v>3512</v>
      </c>
      <c r="K3166" s="24">
        <v>11411</v>
      </c>
      <c r="L3166" s="25">
        <v>11411</v>
      </c>
      <c r="M3166" s="26">
        <v>1</v>
      </c>
      <c r="N3166" s="26">
        <v>1</v>
      </c>
      <c r="O3166" s="26">
        <v>0</v>
      </c>
      <c r="P3166" s="26">
        <v>11411</v>
      </c>
      <c r="Q3166" s="26">
        <v>0</v>
      </c>
      <c r="R3166" s="27">
        <v>730576.49</v>
      </c>
      <c r="S3166" s="27">
        <v>0</v>
      </c>
      <c r="T3166" s="28">
        <v>550000</v>
      </c>
      <c r="U3166" s="27">
        <v>0</v>
      </c>
      <c r="V3166" s="29">
        <v>1</v>
      </c>
      <c r="W3166" s="26">
        <v>0</v>
      </c>
      <c r="X3166" s="30">
        <f t="shared" si="735"/>
        <v>1</v>
      </c>
      <c r="Y3166" s="31">
        <f t="shared" si="736"/>
        <v>11411</v>
      </c>
      <c r="Z3166" s="31">
        <f t="shared" si="737"/>
        <v>730576.49</v>
      </c>
      <c r="AA3166" s="31">
        <f t="shared" si="738"/>
        <v>550000</v>
      </c>
      <c r="AB3166" s="5">
        <v>1</v>
      </c>
      <c r="AC3166" s="6">
        <v>728164.31</v>
      </c>
      <c r="AD3166" s="30">
        <v>0</v>
      </c>
      <c r="AE3166" s="67">
        <f t="shared" si="739"/>
        <v>1</v>
      </c>
      <c r="AF3166" s="70">
        <f>IF(C3166=Sheet6!$E$3,Sheet6!$E$4,IF('January 2023'!C3166=Sheet6!$F$3,Sheet6!$F$4,IF('January 2023'!C3166=Sheet6!$G$3,Sheet6!$G$4,IF('January 2023'!C3166=Sheet6!$H$3,Sheet6!$H$4,IF('January 2023'!C3166=Sheet6!$I$3,Sheet6!$I$4,IF('January 2023'!C3166=Sheet6!$J$3,Sheet6!$J$4,IF('January 2023'!C3166=Sheet6!$K$3,Sheet6!$K$4,IF('January 2023'!C3166=Sheet6!$L$3,Sheet6!$L$4))))))))</f>
        <v>0.14409654505182889</v>
      </c>
      <c r="AG3166" s="74">
        <f t="shared" si="740"/>
        <v>1</v>
      </c>
      <c r="AH3166" s="71">
        <v>0.81910000000000005</v>
      </c>
      <c r="AI3166" s="72">
        <f t="shared" si="741"/>
        <v>1</v>
      </c>
      <c r="AJ3166" s="73">
        <f t="shared" si="742"/>
        <v>1</v>
      </c>
      <c r="AK3166" s="73">
        <v>0.51307323962548435</v>
      </c>
      <c r="AL3166" s="95">
        <f t="shared" si="743"/>
        <v>1</v>
      </c>
      <c r="AM3166" s="107">
        <v>0</v>
      </c>
      <c r="AN3166" s="98">
        <f t="shared" si="744"/>
        <v>0</v>
      </c>
      <c r="AO3166" s="99" t="e">
        <f>SUMIF([1]Sheet1!$AB:$AB,E3166,[1]Sheet1!$AA:$AA)</f>
        <v>#VALUE!</v>
      </c>
      <c r="AP3166" s="100">
        <f t="shared" si="745"/>
        <v>1</v>
      </c>
      <c r="AQ3166" s="97">
        <f t="shared" si="746"/>
        <v>0</v>
      </c>
      <c r="AR3166" s="100">
        <f t="shared" si="747"/>
        <v>0.75283013829256951</v>
      </c>
      <c r="AS3166" s="101">
        <f t="shared" si="748"/>
        <v>0.24716986170743049</v>
      </c>
      <c r="AT3166" s="100">
        <v>0.14409654505182889</v>
      </c>
      <c r="AU3166" s="108">
        <f t="shared" si="749"/>
        <v>0</v>
      </c>
    </row>
    <row r="3167" spans="1:47" hidden="1">
      <c r="A3167" s="21">
        <v>44927</v>
      </c>
      <c r="B3167" s="22" t="s">
        <v>13</v>
      </c>
      <c r="C3167" s="22" t="s">
        <v>2644</v>
      </c>
      <c r="D3167" s="22" t="s">
        <v>3089</v>
      </c>
      <c r="E3167" s="22">
        <v>1002050270</v>
      </c>
      <c r="F3167" s="23" t="s">
        <v>15</v>
      </c>
      <c r="G3167" s="22">
        <v>1070558</v>
      </c>
      <c r="H3167" s="36" t="s">
        <v>20</v>
      </c>
      <c r="I3167" s="4" t="s">
        <v>3512</v>
      </c>
      <c r="J3167" s="4" t="s">
        <v>3512</v>
      </c>
      <c r="K3167" s="24">
        <v>11410</v>
      </c>
      <c r="L3167" s="25">
        <v>11410</v>
      </c>
      <c r="M3167" s="26">
        <v>1</v>
      </c>
      <c r="N3167" s="26">
        <v>1</v>
      </c>
      <c r="O3167" s="26">
        <v>0</v>
      </c>
      <c r="P3167" s="26">
        <v>11410</v>
      </c>
      <c r="Q3167" s="26">
        <v>0</v>
      </c>
      <c r="R3167" s="27">
        <v>730512.46000000008</v>
      </c>
      <c r="S3167" s="27">
        <v>0</v>
      </c>
      <c r="T3167" s="28">
        <v>730512.46</v>
      </c>
      <c r="U3167" s="27">
        <v>0</v>
      </c>
      <c r="V3167" s="29">
        <v>1</v>
      </c>
      <c r="W3167" s="26">
        <v>0</v>
      </c>
      <c r="X3167" s="30">
        <f t="shared" si="735"/>
        <v>1</v>
      </c>
      <c r="Y3167" s="31">
        <f t="shared" si="736"/>
        <v>11410</v>
      </c>
      <c r="Z3167" s="31">
        <f t="shared" si="737"/>
        <v>730512.46000000008</v>
      </c>
      <c r="AA3167" s="31">
        <f t="shared" si="738"/>
        <v>730512.46</v>
      </c>
      <c r="AB3167" s="5">
        <v>1</v>
      </c>
      <c r="AC3167" s="6">
        <v>656910.73</v>
      </c>
      <c r="AD3167" s="30">
        <v>0</v>
      </c>
      <c r="AE3167" s="67">
        <f t="shared" si="739"/>
        <v>1</v>
      </c>
      <c r="AF3167" s="70">
        <f>IF(C3167=Sheet6!$E$3,Sheet6!$E$4,IF('January 2023'!C3167=Sheet6!$F$3,Sheet6!$F$4,IF('January 2023'!C3167=Sheet6!$G$3,Sheet6!$G$4,IF('January 2023'!C3167=Sheet6!$H$3,Sheet6!$H$4,IF('January 2023'!C3167=Sheet6!$I$3,Sheet6!$I$4,IF('January 2023'!C3167=Sheet6!$J$3,Sheet6!$J$4,IF('January 2023'!C3167=Sheet6!$K$3,Sheet6!$K$4,IF('January 2023'!C3167=Sheet6!$L$3,Sheet6!$L$4))))))))</f>
        <v>0.14409654505182889</v>
      </c>
      <c r="AG3167" s="74">
        <f t="shared" si="740"/>
        <v>1</v>
      </c>
      <c r="AH3167" s="71">
        <v>0.81910000000000005</v>
      </c>
      <c r="AI3167" s="72">
        <f t="shared" si="741"/>
        <v>1</v>
      </c>
      <c r="AJ3167" s="73">
        <f t="shared" si="742"/>
        <v>1</v>
      </c>
      <c r="AK3167" s="73">
        <v>0.51307323962548435</v>
      </c>
      <c r="AL3167" s="95">
        <f t="shared" si="743"/>
        <v>1</v>
      </c>
      <c r="AM3167" s="107">
        <v>0</v>
      </c>
      <c r="AN3167" s="98">
        <f t="shared" si="744"/>
        <v>0</v>
      </c>
      <c r="AO3167" s="99" t="e">
        <f>SUMIF([1]Sheet1!$AB:$AB,E3167,[1]Sheet1!$AA:$AA)</f>
        <v>#VALUE!</v>
      </c>
      <c r="AP3167" s="100">
        <f t="shared" si="745"/>
        <v>1</v>
      </c>
      <c r="AQ3167" s="97">
        <f t="shared" si="746"/>
        <v>0</v>
      </c>
      <c r="AR3167" s="100">
        <f t="shared" si="747"/>
        <v>0.99999999999999989</v>
      </c>
      <c r="AS3167" s="101">
        <f t="shared" si="748"/>
        <v>0</v>
      </c>
      <c r="AT3167" s="100">
        <v>0.14409654505182889</v>
      </c>
      <c r="AU3167" s="108">
        <f t="shared" si="749"/>
        <v>1</v>
      </c>
    </row>
    <row r="3168" spans="1:47" hidden="1">
      <c r="A3168" s="21">
        <v>44927</v>
      </c>
      <c r="B3168" s="23" t="s">
        <v>13</v>
      </c>
      <c r="C3168" s="23" t="s">
        <v>2644</v>
      </c>
      <c r="D3168" s="23" t="s">
        <v>3034</v>
      </c>
      <c r="E3168" s="23">
        <v>1002049966</v>
      </c>
      <c r="F3168" s="23" t="s">
        <v>15</v>
      </c>
      <c r="G3168" s="23">
        <v>1070916</v>
      </c>
      <c r="H3168" s="37" t="s">
        <v>20</v>
      </c>
      <c r="I3168" s="4" t="s">
        <v>3512</v>
      </c>
      <c r="J3168" s="4" t="s">
        <v>3512</v>
      </c>
      <c r="K3168" s="24">
        <v>10912</v>
      </c>
      <c r="L3168" s="24">
        <v>10912</v>
      </c>
      <c r="M3168" s="29">
        <v>1</v>
      </c>
      <c r="N3168" s="29">
        <v>1</v>
      </c>
      <c r="O3168" s="29">
        <v>0</v>
      </c>
      <c r="P3168" s="29">
        <v>10912</v>
      </c>
      <c r="Q3168" s="29">
        <v>0</v>
      </c>
      <c r="R3168" s="28">
        <v>698628.57</v>
      </c>
      <c r="S3168" s="28">
        <v>0</v>
      </c>
      <c r="T3168" s="28">
        <v>756035</v>
      </c>
      <c r="U3168" s="28">
        <v>0</v>
      </c>
      <c r="V3168" s="29">
        <v>1</v>
      </c>
      <c r="W3168" s="29">
        <v>0</v>
      </c>
      <c r="X3168" s="32">
        <f t="shared" si="735"/>
        <v>1</v>
      </c>
      <c r="Y3168" s="33">
        <f t="shared" si="736"/>
        <v>10912</v>
      </c>
      <c r="Z3168" s="33">
        <f t="shared" si="737"/>
        <v>698628.57</v>
      </c>
      <c r="AA3168" s="33">
        <f t="shared" si="738"/>
        <v>756035</v>
      </c>
      <c r="AB3168" s="5">
        <v>1</v>
      </c>
      <c r="AC3168" s="6">
        <v>1321601.97</v>
      </c>
      <c r="AD3168" s="32">
        <v>0</v>
      </c>
      <c r="AE3168" s="67">
        <f t="shared" si="739"/>
        <v>1</v>
      </c>
      <c r="AF3168" s="70">
        <f>IF(C3168=Sheet6!$E$3,Sheet6!$E$4,IF('January 2023'!C3168=Sheet6!$F$3,Sheet6!$F$4,IF('January 2023'!C3168=Sheet6!$G$3,Sheet6!$G$4,IF('January 2023'!C3168=Sheet6!$H$3,Sheet6!$H$4,IF('January 2023'!C3168=Sheet6!$I$3,Sheet6!$I$4,IF('January 2023'!C3168=Sheet6!$J$3,Sheet6!$J$4,IF('January 2023'!C3168=Sheet6!$K$3,Sheet6!$K$4,IF('January 2023'!C3168=Sheet6!$L$3,Sheet6!$L$4))))))))</f>
        <v>0.14409654505182889</v>
      </c>
      <c r="AG3168" s="74">
        <f t="shared" si="740"/>
        <v>1</v>
      </c>
      <c r="AH3168" s="71">
        <v>0.81910000000000005</v>
      </c>
      <c r="AI3168" s="72">
        <f t="shared" si="741"/>
        <v>1</v>
      </c>
      <c r="AJ3168" s="73">
        <f t="shared" si="742"/>
        <v>1</v>
      </c>
      <c r="AK3168" s="73">
        <v>0.51307323962548435</v>
      </c>
      <c r="AL3168" s="95">
        <f t="shared" si="743"/>
        <v>1</v>
      </c>
      <c r="AM3168" s="107">
        <v>0</v>
      </c>
      <c r="AN3168" s="98">
        <f t="shared" si="744"/>
        <v>0</v>
      </c>
      <c r="AO3168" s="99" t="e">
        <f>SUMIF([1]Sheet1!$AB:$AB,E3168,[1]Sheet1!$AA:$AA)</f>
        <v>#VALUE!</v>
      </c>
      <c r="AP3168" s="100">
        <f t="shared" si="745"/>
        <v>1</v>
      </c>
      <c r="AQ3168" s="97">
        <f t="shared" si="746"/>
        <v>0</v>
      </c>
      <c r="AR3168" s="100">
        <f t="shared" si="747"/>
        <v>1.0821701723420787</v>
      </c>
      <c r="AS3168" s="101">
        <f t="shared" si="748"/>
        <v>-8.2170172342078684E-2</v>
      </c>
      <c r="AT3168" s="100">
        <v>0.14409654505182889</v>
      </c>
      <c r="AU3168" s="108">
        <f t="shared" si="749"/>
        <v>1</v>
      </c>
    </row>
    <row r="3169" spans="1:47" hidden="1">
      <c r="A3169" s="21">
        <v>44927</v>
      </c>
      <c r="B3169" s="22" t="s">
        <v>13</v>
      </c>
      <c r="C3169" s="22" t="s">
        <v>2644</v>
      </c>
      <c r="D3169" s="22" t="s">
        <v>3116</v>
      </c>
      <c r="E3169" s="22">
        <v>1002050206</v>
      </c>
      <c r="F3169" s="23" t="s">
        <v>15</v>
      </c>
      <c r="G3169" s="22">
        <v>1070558</v>
      </c>
      <c r="H3169" s="36" t="s">
        <v>20</v>
      </c>
      <c r="I3169" s="4" t="s">
        <v>3512</v>
      </c>
      <c r="J3169" s="4" t="s">
        <v>3512</v>
      </c>
      <c r="K3169" s="24">
        <v>10857</v>
      </c>
      <c r="L3169" s="25">
        <v>10857</v>
      </c>
      <c r="M3169" s="26">
        <v>1</v>
      </c>
      <c r="N3169" s="26">
        <v>1</v>
      </c>
      <c r="O3169" s="26">
        <v>0</v>
      </c>
      <c r="P3169" s="26">
        <v>10857</v>
      </c>
      <c r="Q3169" s="26">
        <v>0</v>
      </c>
      <c r="R3169" s="27">
        <v>695107.25</v>
      </c>
      <c r="S3169" s="27">
        <v>0</v>
      </c>
      <c r="T3169" s="28">
        <v>695510</v>
      </c>
      <c r="U3169" s="27">
        <v>0</v>
      </c>
      <c r="V3169" s="29">
        <v>1</v>
      </c>
      <c r="W3169" s="26">
        <v>0</v>
      </c>
      <c r="X3169" s="30">
        <f t="shared" si="735"/>
        <v>1</v>
      </c>
      <c r="Y3169" s="31">
        <f t="shared" si="736"/>
        <v>10857</v>
      </c>
      <c r="Z3169" s="31">
        <f t="shared" si="737"/>
        <v>695107.25</v>
      </c>
      <c r="AA3169" s="31">
        <f t="shared" si="738"/>
        <v>695510</v>
      </c>
      <c r="AB3169" s="5">
        <v>1</v>
      </c>
      <c r="AC3169" s="6">
        <v>497500.06</v>
      </c>
      <c r="AD3169" s="30">
        <v>0</v>
      </c>
      <c r="AE3169" s="67">
        <f t="shared" si="739"/>
        <v>1</v>
      </c>
      <c r="AF3169" s="70">
        <f>IF(C3169=Sheet6!$E$3,Sheet6!$E$4,IF('January 2023'!C3169=Sheet6!$F$3,Sheet6!$F$4,IF('January 2023'!C3169=Sheet6!$G$3,Sheet6!$G$4,IF('January 2023'!C3169=Sheet6!$H$3,Sheet6!$H$4,IF('January 2023'!C3169=Sheet6!$I$3,Sheet6!$I$4,IF('January 2023'!C3169=Sheet6!$J$3,Sheet6!$J$4,IF('January 2023'!C3169=Sheet6!$K$3,Sheet6!$K$4,IF('January 2023'!C3169=Sheet6!$L$3,Sheet6!$L$4))))))))</f>
        <v>0.14409654505182889</v>
      </c>
      <c r="AG3169" s="74">
        <f t="shared" si="740"/>
        <v>1</v>
      </c>
      <c r="AH3169" s="71">
        <v>0.81910000000000005</v>
      </c>
      <c r="AI3169" s="72">
        <f t="shared" si="741"/>
        <v>1</v>
      </c>
      <c r="AJ3169" s="73">
        <f t="shared" si="742"/>
        <v>1</v>
      </c>
      <c r="AK3169" s="73">
        <v>0.51307323962548435</v>
      </c>
      <c r="AL3169" s="95">
        <f t="shared" si="743"/>
        <v>1</v>
      </c>
      <c r="AM3169" s="107">
        <v>0</v>
      </c>
      <c r="AN3169" s="98">
        <f t="shared" si="744"/>
        <v>0</v>
      </c>
      <c r="AO3169" s="99" t="e">
        <f>SUMIF([1]Sheet1!$AB:$AB,E3169,[1]Sheet1!$AA:$AA)</f>
        <v>#VALUE!</v>
      </c>
      <c r="AP3169" s="100">
        <f t="shared" si="745"/>
        <v>1</v>
      </c>
      <c r="AQ3169" s="97">
        <f t="shared" si="746"/>
        <v>0</v>
      </c>
      <c r="AR3169" s="100">
        <f t="shared" si="747"/>
        <v>1.0005794069907916</v>
      </c>
      <c r="AS3169" s="101">
        <f t="shared" si="748"/>
        <v>-5.7940699079161995E-4</v>
      </c>
      <c r="AT3169" s="100">
        <v>0.14409654505182889</v>
      </c>
      <c r="AU3169" s="108">
        <f t="shared" si="749"/>
        <v>1</v>
      </c>
    </row>
    <row r="3170" spans="1:47" hidden="1">
      <c r="A3170" s="21">
        <v>44927</v>
      </c>
      <c r="B3170" s="22" t="s">
        <v>13</v>
      </c>
      <c r="C3170" s="22" t="s">
        <v>2644</v>
      </c>
      <c r="D3170" s="22" t="s">
        <v>3074</v>
      </c>
      <c r="E3170" s="22">
        <v>1003206902</v>
      </c>
      <c r="F3170" s="23" t="s">
        <v>15</v>
      </c>
      <c r="G3170" s="22">
        <v>1070933</v>
      </c>
      <c r="H3170" s="36" t="s">
        <v>20</v>
      </c>
      <c r="I3170" s="4" t="s">
        <v>3512</v>
      </c>
      <c r="J3170" s="4" t="s">
        <v>3512</v>
      </c>
      <c r="K3170" s="24">
        <v>10797</v>
      </c>
      <c r="L3170" s="25">
        <v>10797</v>
      </c>
      <c r="M3170" s="26">
        <v>1</v>
      </c>
      <c r="N3170" s="26">
        <v>1</v>
      </c>
      <c r="O3170" s="26">
        <v>0</v>
      </c>
      <c r="P3170" s="26">
        <v>10797</v>
      </c>
      <c r="Q3170" s="26">
        <v>0</v>
      </c>
      <c r="R3170" s="27">
        <v>691265.83</v>
      </c>
      <c r="S3170" s="27">
        <v>0</v>
      </c>
      <c r="T3170" s="28">
        <v>691265.83</v>
      </c>
      <c r="U3170" s="27">
        <v>0</v>
      </c>
      <c r="V3170" s="29">
        <v>1</v>
      </c>
      <c r="W3170" s="26">
        <v>0</v>
      </c>
      <c r="X3170" s="30">
        <f t="shared" si="735"/>
        <v>1</v>
      </c>
      <c r="Y3170" s="31">
        <f t="shared" si="736"/>
        <v>10797</v>
      </c>
      <c r="Z3170" s="31">
        <f t="shared" si="737"/>
        <v>691265.83</v>
      </c>
      <c r="AA3170" s="31">
        <f t="shared" si="738"/>
        <v>691265.83</v>
      </c>
      <c r="AB3170" s="5">
        <v>1</v>
      </c>
      <c r="AC3170" s="6">
        <v>701449.59</v>
      </c>
      <c r="AD3170" s="30">
        <v>0</v>
      </c>
      <c r="AE3170" s="67">
        <f t="shared" si="739"/>
        <v>1</v>
      </c>
      <c r="AF3170" s="70">
        <f>IF(C3170=Sheet6!$E$3,Sheet6!$E$4,IF('January 2023'!C3170=Sheet6!$F$3,Sheet6!$F$4,IF('January 2023'!C3170=Sheet6!$G$3,Sheet6!$G$4,IF('January 2023'!C3170=Sheet6!$H$3,Sheet6!$H$4,IF('January 2023'!C3170=Sheet6!$I$3,Sheet6!$I$4,IF('January 2023'!C3170=Sheet6!$J$3,Sheet6!$J$4,IF('January 2023'!C3170=Sheet6!$K$3,Sheet6!$K$4,IF('January 2023'!C3170=Sheet6!$L$3,Sheet6!$L$4))))))))</f>
        <v>0.14409654505182889</v>
      </c>
      <c r="AG3170" s="74">
        <f t="shared" si="740"/>
        <v>1</v>
      </c>
      <c r="AH3170" s="71">
        <v>0.81910000000000005</v>
      </c>
      <c r="AI3170" s="72">
        <f t="shared" si="741"/>
        <v>1</v>
      </c>
      <c r="AJ3170" s="73">
        <f t="shared" si="742"/>
        <v>1</v>
      </c>
      <c r="AK3170" s="73">
        <v>0.51307323962548435</v>
      </c>
      <c r="AL3170" s="95">
        <f t="shared" si="743"/>
        <v>1</v>
      </c>
      <c r="AM3170" s="107">
        <v>0</v>
      </c>
      <c r="AN3170" s="98">
        <f t="shared" si="744"/>
        <v>0</v>
      </c>
      <c r="AO3170" s="99" t="e">
        <f>SUMIF([1]Sheet1!$AB:$AB,E3170,[1]Sheet1!$AA:$AA)</f>
        <v>#VALUE!</v>
      </c>
      <c r="AP3170" s="100">
        <f t="shared" si="745"/>
        <v>1</v>
      </c>
      <c r="AQ3170" s="97">
        <f t="shared" si="746"/>
        <v>0</v>
      </c>
      <c r="AR3170" s="100">
        <f t="shared" si="747"/>
        <v>1</v>
      </c>
      <c r="AS3170" s="101">
        <f t="shared" si="748"/>
        <v>0</v>
      </c>
      <c r="AT3170" s="100">
        <v>0.14409654505182889</v>
      </c>
      <c r="AU3170" s="108">
        <f t="shared" si="749"/>
        <v>1</v>
      </c>
    </row>
    <row r="3171" spans="1:47" hidden="1">
      <c r="A3171" s="21">
        <v>44927</v>
      </c>
      <c r="B3171" s="23" t="s">
        <v>13</v>
      </c>
      <c r="C3171" s="23" t="s">
        <v>2644</v>
      </c>
      <c r="D3171" s="23" t="s">
        <v>3127</v>
      </c>
      <c r="E3171" s="23">
        <v>1002050226</v>
      </c>
      <c r="F3171" s="23" t="s">
        <v>15</v>
      </c>
      <c r="G3171" s="23">
        <v>1070558</v>
      </c>
      <c r="H3171" s="37" t="s">
        <v>20</v>
      </c>
      <c r="I3171" s="4" t="s">
        <v>3512</v>
      </c>
      <c r="J3171" s="4" t="s">
        <v>3512</v>
      </c>
      <c r="K3171" s="24">
        <v>9753</v>
      </c>
      <c r="L3171" s="24">
        <v>9753</v>
      </c>
      <c r="M3171" s="29">
        <v>1</v>
      </c>
      <c r="N3171" s="29">
        <v>1</v>
      </c>
      <c r="O3171" s="29">
        <v>0</v>
      </c>
      <c r="P3171" s="29">
        <v>9753</v>
      </c>
      <c r="Q3171" s="29">
        <v>0</v>
      </c>
      <c r="R3171" s="28">
        <v>624424.9</v>
      </c>
      <c r="S3171" s="28">
        <v>0</v>
      </c>
      <c r="T3171" s="28">
        <v>701465.67</v>
      </c>
      <c r="U3171" s="28">
        <v>0</v>
      </c>
      <c r="V3171" s="29">
        <v>1</v>
      </c>
      <c r="W3171" s="29">
        <v>0</v>
      </c>
      <c r="X3171" s="32">
        <f t="shared" si="735"/>
        <v>1</v>
      </c>
      <c r="Y3171" s="33">
        <f t="shared" si="736"/>
        <v>9753</v>
      </c>
      <c r="Z3171" s="33">
        <f t="shared" si="737"/>
        <v>624424.9</v>
      </c>
      <c r="AA3171" s="33">
        <f t="shared" si="738"/>
        <v>701465.67</v>
      </c>
      <c r="AB3171" s="5">
        <v>1</v>
      </c>
      <c r="AC3171" s="6">
        <v>575631.06000000006</v>
      </c>
      <c r="AD3171" s="32">
        <v>0</v>
      </c>
      <c r="AE3171" s="67">
        <f t="shared" si="739"/>
        <v>1</v>
      </c>
      <c r="AF3171" s="70">
        <f>IF(C3171=Sheet6!$E$3,Sheet6!$E$4,IF('January 2023'!C3171=Sheet6!$F$3,Sheet6!$F$4,IF('January 2023'!C3171=Sheet6!$G$3,Sheet6!$G$4,IF('January 2023'!C3171=Sheet6!$H$3,Sheet6!$H$4,IF('January 2023'!C3171=Sheet6!$I$3,Sheet6!$I$4,IF('January 2023'!C3171=Sheet6!$J$3,Sheet6!$J$4,IF('January 2023'!C3171=Sheet6!$K$3,Sheet6!$K$4,IF('January 2023'!C3171=Sheet6!$L$3,Sheet6!$L$4))))))))</f>
        <v>0.14409654505182889</v>
      </c>
      <c r="AG3171" s="74">
        <f t="shared" si="740"/>
        <v>1</v>
      </c>
      <c r="AH3171" s="71">
        <v>0.81910000000000005</v>
      </c>
      <c r="AI3171" s="72">
        <f t="shared" si="741"/>
        <v>1</v>
      </c>
      <c r="AJ3171" s="73">
        <f t="shared" si="742"/>
        <v>1</v>
      </c>
      <c r="AK3171" s="73">
        <v>0.51307323962548435</v>
      </c>
      <c r="AL3171" s="95">
        <f t="shared" si="743"/>
        <v>1</v>
      </c>
      <c r="AM3171" s="107">
        <v>0</v>
      </c>
      <c r="AN3171" s="98">
        <f t="shared" si="744"/>
        <v>0</v>
      </c>
      <c r="AO3171" s="99" t="e">
        <f>SUMIF([1]Sheet1!$AB:$AB,E3171,[1]Sheet1!$AA:$AA)</f>
        <v>#VALUE!</v>
      </c>
      <c r="AP3171" s="100">
        <f t="shared" si="745"/>
        <v>1</v>
      </c>
      <c r="AQ3171" s="97">
        <f t="shared" si="746"/>
        <v>0</v>
      </c>
      <c r="AR3171" s="100">
        <f t="shared" si="747"/>
        <v>1.1233787601999856</v>
      </c>
      <c r="AS3171" s="101">
        <f t="shared" si="748"/>
        <v>-0.12337876019998562</v>
      </c>
      <c r="AT3171" s="100">
        <v>0.14409654505182889</v>
      </c>
      <c r="AU3171" s="108">
        <f t="shared" si="749"/>
        <v>1</v>
      </c>
    </row>
    <row r="3172" spans="1:47" hidden="1">
      <c r="A3172" s="21">
        <v>44927</v>
      </c>
      <c r="B3172" s="22" t="s">
        <v>13</v>
      </c>
      <c r="C3172" s="22" t="s">
        <v>2644</v>
      </c>
      <c r="D3172" s="22" t="s">
        <v>3041</v>
      </c>
      <c r="E3172" s="22">
        <v>1002907152</v>
      </c>
      <c r="F3172" s="23" t="s">
        <v>15</v>
      </c>
      <c r="G3172" s="22">
        <v>1070916</v>
      </c>
      <c r="H3172" s="36" t="s">
        <v>20</v>
      </c>
      <c r="I3172" s="4" t="s">
        <v>3512</v>
      </c>
      <c r="J3172" s="4" t="s">
        <v>3512</v>
      </c>
      <c r="K3172" s="24">
        <v>9688</v>
      </c>
      <c r="L3172" s="25">
        <v>9688</v>
      </c>
      <c r="M3172" s="26">
        <v>1</v>
      </c>
      <c r="N3172" s="26">
        <v>1</v>
      </c>
      <c r="O3172" s="26">
        <v>0</v>
      </c>
      <c r="P3172" s="26">
        <v>9688</v>
      </c>
      <c r="Q3172" s="26">
        <v>0</v>
      </c>
      <c r="R3172" s="27">
        <v>620263.34000000008</v>
      </c>
      <c r="S3172" s="27">
        <v>0</v>
      </c>
      <c r="T3172" s="28">
        <v>620263.34</v>
      </c>
      <c r="U3172" s="27">
        <v>0</v>
      </c>
      <c r="V3172" s="29">
        <v>1</v>
      </c>
      <c r="W3172" s="26">
        <v>0</v>
      </c>
      <c r="X3172" s="30">
        <f t="shared" si="735"/>
        <v>1</v>
      </c>
      <c r="Y3172" s="31">
        <f t="shared" si="736"/>
        <v>9688</v>
      </c>
      <c r="Z3172" s="31">
        <f t="shared" si="737"/>
        <v>620263.34000000008</v>
      </c>
      <c r="AA3172" s="31">
        <f t="shared" si="738"/>
        <v>620263.34</v>
      </c>
      <c r="AB3172" s="5">
        <v>1</v>
      </c>
      <c r="AC3172" s="6">
        <v>1023569.04</v>
      </c>
      <c r="AD3172" s="30">
        <v>0</v>
      </c>
      <c r="AE3172" s="67">
        <f t="shared" si="739"/>
        <v>1</v>
      </c>
      <c r="AF3172" s="70">
        <f>IF(C3172=Sheet6!$E$3,Sheet6!$E$4,IF('January 2023'!C3172=Sheet6!$F$3,Sheet6!$F$4,IF('January 2023'!C3172=Sheet6!$G$3,Sheet6!$G$4,IF('January 2023'!C3172=Sheet6!$H$3,Sheet6!$H$4,IF('January 2023'!C3172=Sheet6!$I$3,Sheet6!$I$4,IF('January 2023'!C3172=Sheet6!$J$3,Sheet6!$J$4,IF('January 2023'!C3172=Sheet6!$K$3,Sheet6!$K$4,IF('January 2023'!C3172=Sheet6!$L$3,Sheet6!$L$4))))))))</f>
        <v>0.14409654505182889</v>
      </c>
      <c r="AG3172" s="74">
        <f t="shared" si="740"/>
        <v>1</v>
      </c>
      <c r="AH3172" s="71">
        <v>0.81910000000000005</v>
      </c>
      <c r="AI3172" s="72">
        <f t="shared" si="741"/>
        <v>1</v>
      </c>
      <c r="AJ3172" s="73">
        <f t="shared" si="742"/>
        <v>1</v>
      </c>
      <c r="AK3172" s="73">
        <v>0.51307323962548435</v>
      </c>
      <c r="AL3172" s="95">
        <f t="shared" si="743"/>
        <v>1</v>
      </c>
      <c r="AM3172" s="107">
        <v>0</v>
      </c>
      <c r="AN3172" s="98">
        <f t="shared" si="744"/>
        <v>0</v>
      </c>
      <c r="AO3172" s="99" t="e">
        <f>SUMIF([1]Sheet1!$AB:$AB,E3172,[1]Sheet1!$AA:$AA)</f>
        <v>#VALUE!</v>
      </c>
      <c r="AP3172" s="100">
        <f t="shared" si="745"/>
        <v>1</v>
      </c>
      <c r="AQ3172" s="97">
        <f t="shared" si="746"/>
        <v>0</v>
      </c>
      <c r="AR3172" s="100">
        <f t="shared" si="747"/>
        <v>0.99999999999999978</v>
      </c>
      <c r="AS3172" s="101">
        <f t="shared" si="748"/>
        <v>0</v>
      </c>
      <c r="AT3172" s="100">
        <v>0.14409654505182889</v>
      </c>
      <c r="AU3172" s="108">
        <f t="shared" si="749"/>
        <v>1</v>
      </c>
    </row>
    <row r="3173" spans="1:47" hidden="1">
      <c r="A3173" s="21">
        <v>44927</v>
      </c>
      <c r="B3173" s="22" t="s">
        <v>13</v>
      </c>
      <c r="C3173" s="22" t="s">
        <v>2644</v>
      </c>
      <c r="D3173" s="22" t="s">
        <v>3140</v>
      </c>
      <c r="E3173" s="22">
        <v>1004872432</v>
      </c>
      <c r="F3173" s="23" t="s">
        <v>15</v>
      </c>
      <c r="G3173" s="22">
        <v>1070933</v>
      </c>
      <c r="H3173" s="36" t="s">
        <v>20</v>
      </c>
      <c r="I3173" s="4" t="s">
        <v>3512</v>
      </c>
      <c r="J3173" s="4" t="s">
        <v>3512</v>
      </c>
      <c r="K3173" s="24">
        <v>9539</v>
      </c>
      <c r="L3173" s="25">
        <v>9539</v>
      </c>
      <c r="M3173" s="26">
        <v>1</v>
      </c>
      <c r="N3173" s="26">
        <v>1</v>
      </c>
      <c r="O3173" s="26">
        <v>0</v>
      </c>
      <c r="P3173" s="26">
        <v>9539</v>
      </c>
      <c r="Q3173" s="26">
        <v>0</v>
      </c>
      <c r="R3173" s="27">
        <v>610723.78</v>
      </c>
      <c r="S3173" s="27">
        <v>0</v>
      </c>
      <c r="T3173" s="28">
        <v>610700</v>
      </c>
      <c r="U3173" s="27">
        <v>0</v>
      </c>
      <c r="V3173" s="29">
        <v>1</v>
      </c>
      <c r="W3173" s="26">
        <v>0</v>
      </c>
      <c r="X3173" s="30">
        <f t="shared" si="735"/>
        <v>1</v>
      </c>
      <c r="Y3173" s="31">
        <f t="shared" si="736"/>
        <v>9539</v>
      </c>
      <c r="Z3173" s="31">
        <f t="shared" si="737"/>
        <v>610723.78</v>
      </c>
      <c r="AA3173" s="31">
        <f t="shared" si="738"/>
        <v>610700</v>
      </c>
      <c r="AB3173" s="5">
        <v>1</v>
      </c>
      <c r="AC3173" s="6">
        <v>432140.72</v>
      </c>
      <c r="AD3173" s="30">
        <v>0</v>
      </c>
      <c r="AE3173" s="67">
        <f t="shared" si="739"/>
        <v>1</v>
      </c>
      <c r="AF3173" s="70">
        <f>IF(C3173=Sheet6!$E$3,Sheet6!$E$4,IF('January 2023'!C3173=Sheet6!$F$3,Sheet6!$F$4,IF('January 2023'!C3173=Sheet6!$G$3,Sheet6!$G$4,IF('January 2023'!C3173=Sheet6!$H$3,Sheet6!$H$4,IF('January 2023'!C3173=Sheet6!$I$3,Sheet6!$I$4,IF('January 2023'!C3173=Sheet6!$J$3,Sheet6!$J$4,IF('January 2023'!C3173=Sheet6!$K$3,Sheet6!$K$4,IF('January 2023'!C3173=Sheet6!$L$3,Sheet6!$L$4))))))))</f>
        <v>0.14409654505182889</v>
      </c>
      <c r="AG3173" s="74">
        <f t="shared" si="740"/>
        <v>1</v>
      </c>
      <c r="AH3173" s="71">
        <v>0.81910000000000005</v>
      </c>
      <c r="AI3173" s="72">
        <f t="shared" si="741"/>
        <v>1</v>
      </c>
      <c r="AJ3173" s="73">
        <f t="shared" si="742"/>
        <v>1</v>
      </c>
      <c r="AK3173" s="73">
        <v>0.51307323962548435</v>
      </c>
      <c r="AL3173" s="95">
        <f t="shared" si="743"/>
        <v>1</v>
      </c>
      <c r="AM3173" s="107">
        <v>0</v>
      </c>
      <c r="AN3173" s="98">
        <f t="shared" si="744"/>
        <v>0</v>
      </c>
      <c r="AO3173" s="99" t="e">
        <f>SUMIF([1]Sheet1!$AB:$AB,E3173,[1]Sheet1!$AA:$AA)</f>
        <v>#VALUE!</v>
      </c>
      <c r="AP3173" s="100">
        <f t="shared" si="745"/>
        <v>1</v>
      </c>
      <c r="AQ3173" s="97">
        <f t="shared" si="746"/>
        <v>0</v>
      </c>
      <c r="AR3173" s="100">
        <f t="shared" si="747"/>
        <v>0.99996106259363271</v>
      </c>
      <c r="AS3173" s="101">
        <f t="shared" si="748"/>
        <v>3.8937406367289817E-5</v>
      </c>
      <c r="AT3173" s="100">
        <v>0.14409654505182889</v>
      </c>
      <c r="AU3173" s="108">
        <f t="shared" si="749"/>
        <v>1</v>
      </c>
    </row>
    <row r="3174" spans="1:47" hidden="1">
      <c r="A3174" s="21">
        <v>44927</v>
      </c>
      <c r="B3174" s="22" t="s">
        <v>13</v>
      </c>
      <c r="C3174" s="22" t="s">
        <v>2644</v>
      </c>
      <c r="D3174" s="22" t="s">
        <v>3007</v>
      </c>
      <c r="E3174" s="22">
        <v>1003420810</v>
      </c>
      <c r="F3174" s="23" t="s">
        <v>15</v>
      </c>
      <c r="G3174" s="22">
        <v>1070916</v>
      </c>
      <c r="H3174" s="36" t="s">
        <v>20</v>
      </c>
      <c r="I3174" s="4" t="s">
        <v>3512</v>
      </c>
      <c r="J3174" s="4" t="s">
        <v>3512</v>
      </c>
      <c r="K3174" s="24">
        <v>9323</v>
      </c>
      <c r="L3174" s="25">
        <v>9323</v>
      </c>
      <c r="M3174" s="26">
        <v>1</v>
      </c>
      <c r="N3174" s="26">
        <v>1</v>
      </c>
      <c r="O3174" s="26">
        <v>0</v>
      </c>
      <c r="P3174" s="26">
        <v>9323</v>
      </c>
      <c r="Q3174" s="26">
        <v>0</v>
      </c>
      <c r="R3174" s="27">
        <v>596894.62</v>
      </c>
      <c r="S3174" s="27">
        <v>0</v>
      </c>
      <c r="T3174" s="28">
        <v>579000</v>
      </c>
      <c r="U3174" s="27">
        <v>0</v>
      </c>
      <c r="V3174" s="29">
        <v>1</v>
      </c>
      <c r="W3174" s="26">
        <v>0</v>
      </c>
      <c r="X3174" s="30">
        <f t="shared" si="735"/>
        <v>1</v>
      </c>
      <c r="Y3174" s="31">
        <f t="shared" si="736"/>
        <v>9323</v>
      </c>
      <c r="Z3174" s="31">
        <f t="shared" si="737"/>
        <v>596894.62</v>
      </c>
      <c r="AA3174" s="31">
        <f t="shared" si="738"/>
        <v>579000</v>
      </c>
      <c r="AB3174" s="5">
        <v>1</v>
      </c>
      <c r="AC3174" s="6">
        <v>988825.48</v>
      </c>
      <c r="AD3174" s="30">
        <v>0</v>
      </c>
      <c r="AE3174" s="67">
        <f t="shared" si="739"/>
        <v>1</v>
      </c>
      <c r="AF3174" s="70">
        <f>IF(C3174=Sheet6!$E$3,Sheet6!$E$4,IF('January 2023'!C3174=Sheet6!$F$3,Sheet6!$F$4,IF('January 2023'!C3174=Sheet6!$G$3,Sheet6!$G$4,IF('January 2023'!C3174=Sheet6!$H$3,Sheet6!$H$4,IF('January 2023'!C3174=Sheet6!$I$3,Sheet6!$I$4,IF('January 2023'!C3174=Sheet6!$J$3,Sheet6!$J$4,IF('January 2023'!C3174=Sheet6!$K$3,Sheet6!$K$4,IF('January 2023'!C3174=Sheet6!$L$3,Sheet6!$L$4))))))))</f>
        <v>0.14409654505182889</v>
      </c>
      <c r="AG3174" s="74">
        <f t="shared" si="740"/>
        <v>1</v>
      </c>
      <c r="AH3174" s="71">
        <v>0.81910000000000005</v>
      </c>
      <c r="AI3174" s="72">
        <f t="shared" si="741"/>
        <v>1</v>
      </c>
      <c r="AJ3174" s="73">
        <f t="shared" si="742"/>
        <v>1</v>
      </c>
      <c r="AK3174" s="73">
        <v>0.51307323962548435</v>
      </c>
      <c r="AL3174" s="95">
        <f t="shared" si="743"/>
        <v>1</v>
      </c>
      <c r="AM3174" s="107">
        <v>0</v>
      </c>
      <c r="AN3174" s="98">
        <f t="shared" si="744"/>
        <v>0</v>
      </c>
      <c r="AO3174" s="99" t="e">
        <f>SUMIF([1]Sheet1!$AB:$AB,E3174,[1]Sheet1!$AA:$AA)</f>
        <v>#VALUE!</v>
      </c>
      <c r="AP3174" s="100">
        <f t="shared" si="745"/>
        <v>1</v>
      </c>
      <c r="AQ3174" s="97">
        <f t="shared" si="746"/>
        <v>0</v>
      </c>
      <c r="AR3174" s="100">
        <f t="shared" si="747"/>
        <v>0.97002047027999683</v>
      </c>
      <c r="AS3174" s="101">
        <f t="shared" si="748"/>
        <v>2.9979529720003173E-2</v>
      </c>
      <c r="AT3174" s="100">
        <v>0.14409654505182889</v>
      </c>
      <c r="AU3174" s="108">
        <f t="shared" si="749"/>
        <v>1</v>
      </c>
    </row>
    <row r="3175" spans="1:47" hidden="1">
      <c r="A3175" s="21">
        <v>44927</v>
      </c>
      <c r="B3175" s="22" t="s">
        <v>13</v>
      </c>
      <c r="C3175" s="22" t="s">
        <v>2644</v>
      </c>
      <c r="D3175" s="22" t="s">
        <v>3195</v>
      </c>
      <c r="E3175" s="22">
        <v>1002050412</v>
      </c>
      <c r="F3175" s="23" t="s">
        <v>15</v>
      </c>
      <c r="G3175" s="22">
        <v>1070558</v>
      </c>
      <c r="H3175" s="36" t="s">
        <v>20</v>
      </c>
      <c r="I3175" s="4" t="s">
        <v>3512</v>
      </c>
      <c r="J3175" s="4" t="s">
        <v>3512</v>
      </c>
      <c r="K3175" s="24">
        <v>9253</v>
      </c>
      <c r="L3175" s="25">
        <v>9253</v>
      </c>
      <c r="M3175" s="26">
        <v>1</v>
      </c>
      <c r="N3175" s="26">
        <v>1</v>
      </c>
      <c r="O3175" s="26">
        <v>0</v>
      </c>
      <c r="P3175" s="26">
        <v>9253</v>
      </c>
      <c r="Q3175" s="26">
        <v>0</v>
      </c>
      <c r="R3175" s="27">
        <v>592412.95000000007</v>
      </c>
      <c r="S3175" s="27">
        <v>0</v>
      </c>
      <c r="T3175" s="28">
        <v>592400</v>
      </c>
      <c r="U3175" s="27">
        <v>0</v>
      </c>
      <c r="V3175" s="29">
        <v>1</v>
      </c>
      <c r="W3175" s="26">
        <v>0</v>
      </c>
      <c r="X3175" s="30">
        <f t="shared" si="735"/>
        <v>1</v>
      </c>
      <c r="Y3175" s="31">
        <f t="shared" si="736"/>
        <v>9253</v>
      </c>
      <c r="Z3175" s="31">
        <f t="shared" si="737"/>
        <v>592412.95000000007</v>
      </c>
      <c r="AA3175" s="31">
        <f t="shared" si="738"/>
        <v>592400</v>
      </c>
      <c r="AB3175" s="5">
        <v>1</v>
      </c>
      <c r="AC3175" s="6">
        <v>512727.16</v>
      </c>
      <c r="AD3175" s="30">
        <v>0</v>
      </c>
      <c r="AE3175" s="67">
        <f t="shared" si="739"/>
        <v>1</v>
      </c>
      <c r="AF3175" s="70">
        <f>IF(C3175=Sheet6!$E$3,Sheet6!$E$4,IF('January 2023'!C3175=Sheet6!$F$3,Sheet6!$F$4,IF('January 2023'!C3175=Sheet6!$G$3,Sheet6!$G$4,IF('January 2023'!C3175=Sheet6!$H$3,Sheet6!$H$4,IF('January 2023'!C3175=Sheet6!$I$3,Sheet6!$I$4,IF('January 2023'!C3175=Sheet6!$J$3,Sheet6!$J$4,IF('January 2023'!C3175=Sheet6!$K$3,Sheet6!$K$4,IF('January 2023'!C3175=Sheet6!$L$3,Sheet6!$L$4))))))))</f>
        <v>0.14409654505182889</v>
      </c>
      <c r="AG3175" s="74">
        <f t="shared" si="740"/>
        <v>1</v>
      </c>
      <c r="AH3175" s="71">
        <v>0.81910000000000005</v>
      </c>
      <c r="AI3175" s="72">
        <f t="shared" si="741"/>
        <v>1</v>
      </c>
      <c r="AJ3175" s="73">
        <f t="shared" si="742"/>
        <v>1</v>
      </c>
      <c r="AK3175" s="73">
        <v>0.51307323962548435</v>
      </c>
      <c r="AL3175" s="95">
        <f t="shared" si="743"/>
        <v>1</v>
      </c>
      <c r="AM3175" s="107">
        <v>0</v>
      </c>
      <c r="AN3175" s="98">
        <f t="shared" si="744"/>
        <v>0</v>
      </c>
      <c r="AO3175" s="99" t="e">
        <f>SUMIF([1]Sheet1!$AB:$AB,E3175,[1]Sheet1!$AA:$AA)</f>
        <v>#VALUE!</v>
      </c>
      <c r="AP3175" s="100">
        <f t="shared" si="745"/>
        <v>1</v>
      </c>
      <c r="AQ3175" s="97">
        <f t="shared" si="746"/>
        <v>0</v>
      </c>
      <c r="AR3175" s="100">
        <f t="shared" si="747"/>
        <v>0.99997814024828446</v>
      </c>
      <c r="AS3175" s="101">
        <f t="shared" si="748"/>
        <v>2.1859751715536113E-5</v>
      </c>
      <c r="AT3175" s="100">
        <v>0.14409654505182889</v>
      </c>
      <c r="AU3175" s="108">
        <f t="shared" si="749"/>
        <v>1</v>
      </c>
    </row>
    <row r="3176" spans="1:47" hidden="1">
      <c r="A3176" s="21">
        <v>44927</v>
      </c>
      <c r="B3176" s="22" t="s">
        <v>13</v>
      </c>
      <c r="C3176" s="22" t="s">
        <v>2644</v>
      </c>
      <c r="D3176" s="22" t="s">
        <v>3071</v>
      </c>
      <c r="E3176" s="22">
        <v>1002296432</v>
      </c>
      <c r="F3176" s="23" t="s">
        <v>15</v>
      </c>
      <c r="G3176" s="22">
        <v>1070920</v>
      </c>
      <c r="H3176" s="36" t="s">
        <v>20</v>
      </c>
      <c r="I3176" s="4" t="s">
        <v>3512</v>
      </c>
      <c r="J3176" s="4" t="s">
        <v>3512</v>
      </c>
      <c r="K3176" s="24">
        <v>8988</v>
      </c>
      <c r="L3176" s="25">
        <v>8988</v>
      </c>
      <c r="M3176" s="26">
        <v>1</v>
      </c>
      <c r="N3176" s="26">
        <v>1</v>
      </c>
      <c r="O3176" s="26">
        <v>0</v>
      </c>
      <c r="P3176" s="26">
        <v>8988</v>
      </c>
      <c r="Q3176" s="26">
        <v>0</v>
      </c>
      <c r="R3176" s="27">
        <v>639023.25</v>
      </c>
      <c r="S3176" s="27">
        <v>0</v>
      </c>
      <c r="T3176" s="28">
        <v>639023.25</v>
      </c>
      <c r="U3176" s="27">
        <v>0</v>
      </c>
      <c r="V3176" s="29">
        <v>1</v>
      </c>
      <c r="W3176" s="26">
        <v>0</v>
      </c>
      <c r="X3176" s="30">
        <f t="shared" si="735"/>
        <v>1</v>
      </c>
      <c r="Y3176" s="31">
        <f t="shared" si="736"/>
        <v>8988</v>
      </c>
      <c r="Z3176" s="31">
        <f t="shared" si="737"/>
        <v>639023.25</v>
      </c>
      <c r="AA3176" s="31">
        <f t="shared" si="738"/>
        <v>639023.25</v>
      </c>
      <c r="AB3176" s="5">
        <v>1</v>
      </c>
      <c r="AC3176" s="6">
        <v>757610.55</v>
      </c>
      <c r="AD3176" s="30">
        <v>0</v>
      </c>
      <c r="AE3176" s="67">
        <f t="shared" si="739"/>
        <v>1</v>
      </c>
      <c r="AF3176" s="70">
        <f>IF(C3176=Sheet6!$E$3,Sheet6!$E$4,IF('January 2023'!C3176=Sheet6!$F$3,Sheet6!$F$4,IF('January 2023'!C3176=Sheet6!$G$3,Sheet6!$G$4,IF('January 2023'!C3176=Sheet6!$H$3,Sheet6!$H$4,IF('January 2023'!C3176=Sheet6!$I$3,Sheet6!$I$4,IF('January 2023'!C3176=Sheet6!$J$3,Sheet6!$J$4,IF('January 2023'!C3176=Sheet6!$K$3,Sheet6!$K$4,IF('January 2023'!C3176=Sheet6!$L$3,Sheet6!$L$4))))))))</f>
        <v>0.14409654505182889</v>
      </c>
      <c r="AG3176" s="74">
        <f t="shared" si="740"/>
        <v>1</v>
      </c>
      <c r="AH3176" s="71">
        <v>0.81910000000000005</v>
      </c>
      <c r="AI3176" s="72">
        <f t="shared" si="741"/>
        <v>1</v>
      </c>
      <c r="AJ3176" s="73">
        <f t="shared" si="742"/>
        <v>1</v>
      </c>
      <c r="AK3176" s="73">
        <v>0.51307323962548435</v>
      </c>
      <c r="AL3176" s="95">
        <f t="shared" si="743"/>
        <v>1</v>
      </c>
      <c r="AM3176" s="107">
        <v>0</v>
      </c>
      <c r="AN3176" s="98">
        <f t="shared" si="744"/>
        <v>0</v>
      </c>
      <c r="AO3176" s="99" t="e">
        <f>SUMIF([1]Sheet1!$AB:$AB,E3176,[1]Sheet1!$AA:$AA)</f>
        <v>#VALUE!</v>
      </c>
      <c r="AP3176" s="100">
        <f t="shared" si="745"/>
        <v>1</v>
      </c>
      <c r="AQ3176" s="97">
        <f t="shared" si="746"/>
        <v>0</v>
      </c>
      <c r="AR3176" s="100">
        <f t="shared" si="747"/>
        <v>1</v>
      </c>
      <c r="AS3176" s="101">
        <f t="shared" si="748"/>
        <v>0</v>
      </c>
      <c r="AT3176" s="100">
        <v>0.14409654505182889</v>
      </c>
      <c r="AU3176" s="108">
        <f t="shared" si="749"/>
        <v>1</v>
      </c>
    </row>
    <row r="3177" spans="1:47" hidden="1">
      <c r="A3177" s="21">
        <v>44927</v>
      </c>
      <c r="B3177" s="22" t="s">
        <v>13</v>
      </c>
      <c r="C3177" s="22" t="s">
        <v>2644</v>
      </c>
      <c r="D3177" s="22" t="s">
        <v>3136</v>
      </c>
      <c r="E3177" s="22">
        <v>1003150048</v>
      </c>
      <c r="F3177" s="23" t="s">
        <v>15</v>
      </c>
      <c r="G3177" s="22">
        <v>1070933</v>
      </c>
      <c r="H3177" s="36" t="s">
        <v>20</v>
      </c>
      <c r="I3177" s="4" t="s">
        <v>3512</v>
      </c>
      <c r="J3177" s="4" t="s">
        <v>3512</v>
      </c>
      <c r="K3177" s="24">
        <v>8763</v>
      </c>
      <c r="L3177" s="25">
        <v>8763</v>
      </c>
      <c r="M3177" s="26">
        <v>1</v>
      </c>
      <c r="N3177" s="26">
        <v>1</v>
      </c>
      <c r="O3177" s="26">
        <v>0</v>
      </c>
      <c r="P3177" s="26">
        <v>8763</v>
      </c>
      <c r="Q3177" s="26">
        <v>0</v>
      </c>
      <c r="R3177" s="27">
        <v>561041.25</v>
      </c>
      <c r="S3177" s="27">
        <v>0</v>
      </c>
      <c r="T3177" s="28">
        <v>561040</v>
      </c>
      <c r="U3177" s="27">
        <v>0</v>
      </c>
      <c r="V3177" s="29">
        <v>1</v>
      </c>
      <c r="W3177" s="26">
        <v>0</v>
      </c>
      <c r="X3177" s="30">
        <f t="shared" si="735"/>
        <v>1</v>
      </c>
      <c r="Y3177" s="31">
        <f t="shared" si="736"/>
        <v>8763</v>
      </c>
      <c r="Z3177" s="31">
        <f t="shared" si="737"/>
        <v>561041.25</v>
      </c>
      <c r="AA3177" s="31">
        <f t="shared" si="738"/>
        <v>561040</v>
      </c>
      <c r="AB3177" s="5">
        <v>1</v>
      </c>
      <c r="AC3177" s="6">
        <v>450111.63</v>
      </c>
      <c r="AD3177" s="30">
        <v>0</v>
      </c>
      <c r="AE3177" s="67">
        <f t="shared" si="739"/>
        <v>1</v>
      </c>
      <c r="AF3177" s="70">
        <f>IF(C3177=Sheet6!$E$3,Sheet6!$E$4,IF('January 2023'!C3177=Sheet6!$F$3,Sheet6!$F$4,IF('January 2023'!C3177=Sheet6!$G$3,Sheet6!$G$4,IF('January 2023'!C3177=Sheet6!$H$3,Sheet6!$H$4,IF('January 2023'!C3177=Sheet6!$I$3,Sheet6!$I$4,IF('January 2023'!C3177=Sheet6!$J$3,Sheet6!$J$4,IF('January 2023'!C3177=Sheet6!$K$3,Sheet6!$K$4,IF('January 2023'!C3177=Sheet6!$L$3,Sheet6!$L$4))))))))</f>
        <v>0.14409654505182889</v>
      </c>
      <c r="AG3177" s="74">
        <f t="shared" si="740"/>
        <v>1</v>
      </c>
      <c r="AH3177" s="71">
        <v>0.81910000000000005</v>
      </c>
      <c r="AI3177" s="72">
        <f t="shared" si="741"/>
        <v>1</v>
      </c>
      <c r="AJ3177" s="73">
        <f t="shared" si="742"/>
        <v>1</v>
      </c>
      <c r="AK3177" s="73">
        <v>0.51307323962548435</v>
      </c>
      <c r="AL3177" s="95">
        <f t="shared" si="743"/>
        <v>1</v>
      </c>
      <c r="AM3177" s="107">
        <v>0</v>
      </c>
      <c r="AN3177" s="98">
        <f t="shared" si="744"/>
        <v>0</v>
      </c>
      <c r="AO3177" s="99" t="e">
        <f>SUMIF([1]Sheet1!$AB:$AB,E3177,[1]Sheet1!$AA:$AA)</f>
        <v>#VALUE!</v>
      </c>
      <c r="AP3177" s="100">
        <f t="shared" si="745"/>
        <v>1</v>
      </c>
      <c r="AQ3177" s="97">
        <f t="shared" si="746"/>
        <v>0</v>
      </c>
      <c r="AR3177" s="100">
        <f t="shared" si="747"/>
        <v>0.99999777199983064</v>
      </c>
      <c r="AS3177" s="101">
        <f t="shared" si="748"/>
        <v>2.2280001693575358E-6</v>
      </c>
      <c r="AT3177" s="100">
        <v>0.14409654505182889</v>
      </c>
      <c r="AU3177" s="108">
        <f t="shared" si="749"/>
        <v>1</v>
      </c>
    </row>
    <row r="3178" spans="1:47" hidden="1">
      <c r="A3178" s="21">
        <v>44927</v>
      </c>
      <c r="B3178" s="23" t="s">
        <v>13</v>
      </c>
      <c r="C3178" s="23" t="s">
        <v>2644</v>
      </c>
      <c r="D3178" s="23" t="s">
        <v>3171</v>
      </c>
      <c r="E3178" s="23">
        <v>1002050190</v>
      </c>
      <c r="F3178" s="23" t="s">
        <v>15</v>
      </c>
      <c r="G3178" s="23">
        <v>1070558</v>
      </c>
      <c r="H3178" s="37" t="s">
        <v>20</v>
      </c>
      <c r="I3178" s="4" t="s">
        <v>3512</v>
      </c>
      <c r="J3178" s="4" t="s">
        <v>3512</v>
      </c>
      <c r="K3178" s="24">
        <v>8556</v>
      </c>
      <c r="L3178" s="24">
        <v>8556</v>
      </c>
      <c r="M3178" s="29">
        <v>1</v>
      </c>
      <c r="N3178" s="29">
        <v>1</v>
      </c>
      <c r="O3178" s="29">
        <v>0</v>
      </c>
      <c r="P3178" s="29">
        <v>8556</v>
      </c>
      <c r="Q3178" s="29">
        <v>0</v>
      </c>
      <c r="R3178" s="28">
        <v>547788.30999999994</v>
      </c>
      <c r="S3178" s="28">
        <v>0</v>
      </c>
      <c r="T3178" s="28">
        <v>547788.31999999995</v>
      </c>
      <c r="U3178" s="28">
        <v>0</v>
      </c>
      <c r="V3178" s="29">
        <v>1</v>
      </c>
      <c r="W3178" s="29">
        <v>0</v>
      </c>
      <c r="X3178" s="32">
        <f t="shared" si="735"/>
        <v>1</v>
      </c>
      <c r="Y3178" s="33">
        <f t="shared" si="736"/>
        <v>8556</v>
      </c>
      <c r="Z3178" s="33">
        <f t="shared" si="737"/>
        <v>547788.30999999994</v>
      </c>
      <c r="AA3178" s="33">
        <f t="shared" si="738"/>
        <v>547788.31999999995</v>
      </c>
      <c r="AB3178" s="5">
        <v>1</v>
      </c>
      <c r="AC3178" s="6">
        <v>590627.30000000005</v>
      </c>
      <c r="AD3178" s="32">
        <v>0</v>
      </c>
      <c r="AE3178" s="67">
        <f t="shared" si="739"/>
        <v>1</v>
      </c>
      <c r="AF3178" s="70">
        <f>IF(C3178=Sheet6!$E$3,Sheet6!$E$4,IF('January 2023'!C3178=Sheet6!$F$3,Sheet6!$F$4,IF('January 2023'!C3178=Sheet6!$G$3,Sheet6!$G$4,IF('January 2023'!C3178=Sheet6!$H$3,Sheet6!$H$4,IF('January 2023'!C3178=Sheet6!$I$3,Sheet6!$I$4,IF('January 2023'!C3178=Sheet6!$J$3,Sheet6!$J$4,IF('January 2023'!C3178=Sheet6!$K$3,Sheet6!$K$4,IF('January 2023'!C3178=Sheet6!$L$3,Sheet6!$L$4))))))))</f>
        <v>0.14409654505182889</v>
      </c>
      <c r="AG3178" s="74">
        <f t="shared" si="740"/>
        <v>1</v>
      </c>
      <c r="AH3178" s="71">
        <v>0.81910000000000005</v>
      </c>
      <c r="AI3178" s="72">
        <f t="shared" si="741"/>
        <v>1</v>
      </c>
      <c r="AJ3178" s="73">
        <f t="shared" si="742"/>
        <v>1</v>
      </c>
      <c r="AK3178" s="73">
        <v>0.51307323962548435</v>
      </c>
      <c r="AL3178" s="95">
        <f t="shared" si="743"/>
        <v>1</v>
      </c>
      <c r="AM3178" s="107">
        <v>0</v>
      </c>
      <c r="AN3178" s="98">
        <f t="shared" si="744"/>
        <v>0</v>
      </c>
      <c r="AO3178" s="99" t="e">
        <f>SUMIF([1]Sheet1!$AB:$AB,E3178,[1]Sheet1!$AA:$AA)</f>
        <v>#VALUE!</v>
      </c>
      <c r="AP3178" s="100">
        <f t="shared" si="745"/>
        <v>1</v>
      </c>
      <c r="AQ3178" s="97">
        <f t="shared" si="746"/>
        <v>0</v>
      </c>
      <c r="AR3178" s="100">
        <f t="shared" si="747"/>
        <v>1.0000000182552271</v>
      </c>
      <c r="AS3178" s="101">
        <f t="shared" si="748"/>
        <v>-1.8255227107744076E-8</v>
      </c>
      <c r="AT3178" s="100">
        <v>0.14409654505182889</v>
      </c>
      <c r="AU3178" s="108">
        <f t="shared" si="749"/>
        <v>1</v>
      </c>
    </row>
    <row r="3179" spans="1:47" hidden="1">
      <c r="A3179" s="21">
        <v>44927</v>
      </c>
      <c r="B3179" s="23" t="s">
        <v>13</v>
      </c>
      <c r="C3179" s="23" t="s">
        <v>2644</v>
      </c>
      <c r="D3179" s="23" t="s">
        <v>3166</v>
      </c>
      <c r="E3179" s="23">
        <v>1002050303</v>
      </c>
      <c r="F3179" s="23" t="s">
        <v>15</v>
      </c>
      <c r="G3179" s="23">
        <v>1070933</v>
      </c>
      <c r="H3179" s="37" t="s">
        <v>20</v>
      </c>
      <c r="I3179" s="4" t="s">
        <v>3512</v>
      </c>
      <c r="J3179" s="4" t="s">
        <v>3512</v>
      </c>
      <c r="K3179" s="24">
        <v>8325</v>
      </c>
      <c r="L3179" s="24">
        <v>8325</v>
      </c>
      <c r="M3179" s="29">
        <v>1</v>
      </c>
      <c r="N3179" s="29">
        <v>1</v>
      </c>
      <c r="O3179" s="29">
        <v>0</v>
      </c>
      <c r="P3179" s="29">
        <v>8325</v>
      </c>
      <c r="Q3179" s="29">
        <v>0</v>
      </c>
      <c r="R3179" s="28">
        <v>532998.79</v>
      </c>
      <c r="S3179" s="28">
        <v>0</v>
      </c>
      <c r="T3179" s="28">
        <v>533000</v>
      </c>
      <c r="U3179" s="28">
        <v>0</v>
      </c>
      <c r="V3179" s="29">
        <v>1</v>
      </c>
      <c r="W3179" s="29">
        <v>0</v>
      </c>
      <c r="X3179" s="32">
        <f t="shared" si="735"/>
        <v>1</v>
      </c>
      <c r="Y3179" s="33">
        <f t="shared" si="736"/>
        <v>8325</v>
      </c>
      <c r="Z3179" s="33">
        <f t="shared" si="737"/>
        <v>532998.79</v>
      </c>
      <c r="AA3179" s="33">
        <f t="shared" si="738"/>
        <v>533000</v>
      </c>
      <c r="AB3179" s="5">
        <v>1</v>
      </c>
      <c r="AC3179" s="6">
        <v>471650.35</v>
      </c>
      <c r="AD3179" s="32">
        <v>0</v>
      </c>
      <c r="AE3179" s="67">
        <f t="shared" si="739"/>
        <v>1</v>
      </c>
      <c r="AF3179" s="70">
        <f>IF(C3179=Sheet6!$E$3,Sheet6!$E$4,IF('January 2023'!C3179=Sheet6!$F$3,Sheet6!$F$4,IF('January 2023'!C3179=Sheet6!$G$3,Sheet6!$G$4,IF('January 2023'!C3179=Sheet6!$H$3,Sheet6!$H$4,IF('January 2023'!C3179=Sheet6!$I$3,Sheet6!$I$4,IF('January 2023'!C3179=Sheet6!$J$3,Sheet6!$J$4,IF('January 2023'!C3179=Sheet6!$K$3,Sheet6!$K$4,IF('January 2023'!C3179=Sheet6!$L$3,Sheet6!$L$4))))))))</f>
        <v>0.14409654505182889</v>
      </c>
      <c r="AG3179" s="74">
        <f t="shared" si="740"/>
        <v>1</v>
      </c>
      <c r="AH3179" s="71">
        <v>0.81910000000000005</v>
      </c>
      <c r="AI3179" s="72">
        <f t="shared" si="741"/>
        <v>1</v>
      </c>
      <c r="AJ3179" s="73">
        <f t="shared" si="742"/>
        <v>1</v>
      </c>
      <c r="AK3179" s="73">
        <v>0.51307323962548435</v>
      </c>
      <c r="AL3179" s="95">
        <f t="shared" si="743"/>
        <v>1</v>
      </c>
      <c r="AM3179" s="107">
        <v>0</v>
      </c>
      <c r="AN3179" s="98">
        <f t="shared" si="744"/>
        <v>0</v>
      </c>
      <c r="AO3179" s="99" t="e">
        <f>SUMIF([1]Sheet1!$AB:$AB,E3179,[1]Sheet1!$AA:$AA)</f>
        <v>#VALUE!</v>
      </c>
      <c r="AP3179" s="100">
        <f t="shared" si="745"/>
        <v>1</v>
      </c>
      <c r="AQ3179" s="97">
        <f t="shared" si="746"/>
        <v>0</v>
      </c>
      <c r="AR3179" s="100">
        <f t="shared" si="747"/>
        <v>1.0000022701740092</v>
      </c>
      <c r="AS3179" s="101">
        <f t="shared" si="748"/>
        <v>-2.2701740092223588E-6</v>
      </c>
      <c r="AT3179" s="100">
        <v>0.14409654505182889</v>
      </c>
      <c r="AU3179" s="108">
        <f t="shared" si="749"/>
        <v>1</v>
      </c>
    </row>
    <row r="3180" spans="1:47" hidden="1">
      <c r="A3180" s="21">
        <v>44927</v>
      </c>
      <c r="B3180" s="23" t="s">
        <v>13</v>
      </c>
      <c r="C3180" s="23" t="s">
        <v>2644</v>
      </c>
      <c r="D3180" s="23" t="s">
        <v>3271</v>
      </c>
      <c r="E3180" s="23">
        <v>1002050406</v>
      </c>
      <c r="F3180" s="23" t="s">
        <v>15</v>
      </c>
      <c r="G3180" s="23">
        <v>1070558</v>
      </c>
      <c r="H3180" s="37" t="s">
        <v>20</v>
      </c>
      <c r="I3180" s="4" t="s">
        <v>3512</v>
      </c>
      <c r="J3180" s="4" t="s">
        <v>3512</v>
      </c>
      <c r="K3180" s="24">
        <v>8202</v>
      </c>
      <c r="L3180" s="24">
        <v>8202</v>
      </c>
      <c r="M3180" s="29">
        <v>1</v>
      </c>
      <c r="N3180" s="29">
        <v>0</v>
      </c>
      <c r="O3180" s="29">
        <v>0</v>
      </c>
      <c r="P3180" s="29">
        <v>8202</v>
      </c>
      <c r="Q3180" s="29">
        <v>0</v>
      </c>
      <c r="R3180" s="28">
        <v>525123.86</v>
      </c>
      <c r="S3180" s="28">
        <v>0</v>
      </c>
      <c r="T3180" s="28">
        <v>332049.19</v>
      </c>
      <c r="U3180" s="28">
        <v>0</v>
      </c>
      <c r="V3180" s="29">
        <v>1</v>
      </c>
      <c r="W3180" s="29">
        <v>0</v>
      </c>
      <c r="X3180" s="32">
        <f t="shared" si="735"/>
        <v>1</v>
      </c>
      <c r="Y3180" s="33">
        <f t="shared" si="736"/>
        <v>8202</v>
      </c>
      <c r="Z3180" s="33">
        <f t="shared" si="737"/>
        <v>525123.86</v>
      </c>
      <c r="AA3180" s="33">
        <f t="shared" si="738"/>
        <v>332049.19</v>
      </c>
      <c r="AB3180" s="5">
        <v>1</v>
      </c>
      <c r="AC3180" s="6">
        <v>864958.68</v>
      </c>
      <c r="AD3180" s="32">
        <v>0</v>
      </c>
      <c r="AE3180" s="67">
        <f t="shared" si="739"/>
        <v>1</v>
      </c>
      <c r="AF3180" s="70">
        <f>IF(C3180=Sheet6!$E$3,Sheet6!$E$4,IF('January 2023'!C3180=Sheet6!$F$3,Sheet6!$F$4,IF('January 2023'!C3180=Sheet6!$G$3,Sheet6!$G$4,IF('January 2023'!C3180=Sheet6!$H$3,Sheet6!$H$4,IF('January 2023'!C3180=Sheet6!$I$3,Sheet6!$I$4,IF('January 2023'!C3180=Sheet6!$J$3,Sheet6!$J$4,IF('January 2023'!C3180=Sheet6!$K$3,Sheet6!$K$4,IF('January 2023'!C3180=Sheet6!$L$3,Sheet6!$L$4))))))))</f>
        <v>0.14409654505182889</v>
      </c>
      <c r="AG3180" s="74">
        <f t="shared" si="740"/>
        <v>1</v>
      </c>
      <c r="AH3180" s="71">
        <v>0.81910000000000005</v>
      </c>
      <c r="AI3180" s="72">
        <f t="shared" si="741"/>
        <v>1</v>
      </c>
      <c r="AJ3180" s="73">
        <f t="shared" si="742"/>
        <v>1</v>
      </c>
      <c r="AK3180" s="73">
        <v>0.51307323962548435</v>
      </c>
      <c r="AL3180" s="95">
        <f t="shared" si="743"/>
        <v>1</v>
      </c>
      <c r="AM3180" s="107">
        <v>0</v>
      </c>
      <c r="AN3180" s="98">
        <f t="shared" si="744"/>
        <v>0</v>
      </c>
      <c r="AO3180" s="99" t="e">
        <f>SUMIF([1]Sheet1!$AB:$AB,E3180,[1]Sheet1!$AA:$AA)</f>
        <v>#VALUE!</v>
      </c>
      <c r="AP3180" s="100">
        <f t="shared" si="745"/>
        <v>1</v>
      </c>
      <c r="AQ3180" s="97">
        <f t="shared" si="746"/>
        <v>0</v>
      </c>
      <c r="AR3180" s="100">
        <f t="shared" si="747"/>
        <v>0.63232546698601733</v>
      </c>
      <c r="AS3180" s="101">
        <f t="shared" si="748"/>
        <v>0.36767453301398267</v>
      </c>
      <c r="AT3180" s="100">
        <v>0.14409654505182889</v>
      </c>
      <c r="AU3180" s="108">
        <f t="shared" si="749"/>
        <v>0</v>
      </c>
    </row>
    <row r="3181" spans="1:47" hidden="1">
      <c r="A3181" s="21">
        <v>44927</v>
      </c>
      <c r="B3181" s="23" t="s">
        <v>13</v>
      </c>
      <c r="C3181" s="23" t="s">
        <v>2644</v>
      </c>
      <c r="D3181" s="23" t="s">
        <v>3189</v>
      </c>
      <c r="E3181" s="23">
        <v>1002050288</v>
      </c>
      <c r="F3181" s="23" t="s">
        <v>15</v>
      </c>
      <c r="G3181" s="23">
        <v>1070558</v>
      </c>
      <c r="H3181" s="37" t="s">
        <v>20</v>
      </c>
      <c r="I3181" s="4" t="s">
        <v>3512</v>
      </c>
      <c r="J3181" s="4" t="s">
        <v>3512</v>
      </c>
      <c r="K3181" s="24">
        <v>7622</v>
      </c>
      <c r="L3181" s="24">
        <v>7622</v>
      </c>
      <c r="M3181" s="29">
        <v>1</v>
      </c>
      <c r="N3181" s="29">
        <v>1</v>
      </c>
      <c r="O3181" s="29">
        <v>0</v>
      </c>
      <c r="P3181" s="29">
        <v>7622</v>
      </c>
      <c r="Q3181" s="29">
        <v>0</v>
      </c>
      <c r="R3181" s="28">
        <v>487990.01</v>
      </c>
      <c r="S3181" s="28">
        <v>0</v>
      </c>
      <c r="T3181" s="28">
        <v>487990.01</v>
      </c>
      <c r="U3181" s="28">
        <v>0</v>
      </c>
      <c r="V3181" s="29">
        <v>1</v>
      </c>
      <c r="W3181" s="29">
        <v>0</v>
      </c>
      <c r="X3181" s="32">
        <f t="shared" si="735"/>
        <v>1</v>
      </c>
      <c r="Y3181" s="33">
        <f t="shared" si="736"/>
        <v>7622</v>
      </c>
      <c r="Z3181" s="33">
        <f t="shared" si="737"/>
        <v>487990.01</v>
      </c>
      <c r="AA3181" s="33">
        <f t="shared" si="738"/>
        <v>487990.01</v>
      </c>
      <c r="AB3181" s="5">
        <v>1</v>
      </c>
      <c r="AC3181" s="6">
        <v>436015.97</v>
      </c>
      <c r="AD3181" s="32">
        <v>0</v>
      </c>
      <c r="AE3181" s="67">
        <f t="shared" si="739"/>
        <v>1</v>
      </c>
      <c r="AF3181" s="70">
        <f>IF(C3181=Sheet6!$E$3,Sheet6!$E$4,IF('January 2023'!C3181=Sheet6!$F$3,Sheet6!$F$4,IF('January 2023'!C3181=Sheet6!$G$3,Sheet6!$G$4,IF('January 2023'!C3181=Sheet6!$H$3,Sheet6!$H$4,IF('January 2023'!C3181=Sheet6!$I$3,Sheet6!$I$4,IF('January 2023'!C3181=Sheet6!$J$3,Sheet6!$J$4,IF('January 2023'!C3181=Sheet6!$K$3,Sheet6!$K$4,IF('January 2023'!C3181=Sheet6!$L$3,Sheet6!$L$4))))))))</f>
        <v>0.14409654505182889</v>
      </c>
      <c r="AG3181" s="74">
        <f t="shared" si="740"/>
        <v>1</v>
      </c>
      <c r="AH3181" s="71">
        <v>0.81910000000000005</v>
      </c>
      <c r="AI3181" s="72">
        <f t="shared" si="741"/>
        <v>1</v>
      </c>
      <c r="AJ3181" s="73">
        <f t="shared" si="742"/>
        <v>1</v>
      </c>
      <c r="AK3181" s="73">
        <v>0.51307323962548435</v>
      </c>
      <c r="AL3181" s="95">
        <f t="shared" si="743"/>
        <v>1</v>
      </c>
      <c r="AM3181" s="107">
        <v>0</v>
      </c>
      <c r="AN3181" s="98">
        <f t="shared" si="744"/>
        <v>0</v>
      </c>
      <c r="AO3181" s="99" t="e">
        <f>SUMIF([1]Sheet1!$AB:$AB,E3181,[1]Sheet1!$AA:$AA)</f>
        <v>#VALUE!</v>
      </c>
      <c r="AP3181" s="100">
        <f t="shared" si="745"/>
        <v>1</v>
      </c>
      <c r="AQ3181" s="97">
        <f t="shared" si="746"/>
        <v>0</v>
      </c>
      <c r="AR3181" s="100">
        <f t="shared" si="747"/>
        <v>1</v>
      </c>
      <c r="AS3181" s="101">
        <f t="shared" si="748"/>
        <v>0</v>
      </c>
      <c r="AT3181" s="100">
        <v>0.14409654505182889</v>
      </c>
      <c r="AU3181" s="108">
        <f t="shared" si="749"/>
        <v>1</v>
      </c>
    </row>
    <row r="3182" spans="1:47" hidden="1">
      <c r="A3182" s="21">
        <v>44927</v>
      </c>
      <c r="B3182" s="22" t="s">
        <v>13</v>
      </c>
      <c r="C3182" s="22" t="s">
        <v>2644</v>
      </c>
      <c r="D3182" s="22" t="s">
        <v>3148</v>
      </c>
      <c r="E3182" s="22">
        <v>1004367022</v>
      </c>
      <c r="F3182" s="23" t="s">
        <v>15</v>
      </c>
      <c r="G3182" s="22">
        <v>1070933</v>
      </c>
      <c r="H3182" s="36" t="s">
        <v>20</v>
      </c>
      <c r="I3182" s="4" t="s">
        <v>3512</v>
      </c>
      <c r="J3182" s="4" t="s">
        <v>3512</v>
      </c>
      <c r="K3182" s="24">
        <v>7488</v>
      </c>
      <c r="L3182" s="25">
        <v>7488</v>
      </c>
      <c r="M3182" s="26">
        <v>1</v>
      </c>
      <c r="N3182" s="26">
        <v>1</v>
      </c>
      <c r="O3182" s="26">
        <v>0</v>
      </c>
      <c r="P3182" s="26">
        <v>7488</v>
      </c>
      <c r="Q3182" s="26">
        <v>0</v>
      </c>
      <c r="R3182" s="27">
        <v>479410.8</v>
      </c>
      <c r="S3182" s="27">
        <v>0</v>
      </c>
      <c r="T3182" s="28">
        <v>480000</v>
      </c>
      <c r="U3182" s="27">
        <v>0</v>
      </c>
      <c r="V3182" s="29">
        <v>1</v>
      </c>
      <c r="W3182" s="26">
        <v>0</v>
      </c>
      <c r="X3182" s="30">
        <f t="shared" si="735"/>
        <v>1</v>
      </c>
      <c r="Y3182" s="31">
        <f t="shared" si="736"/>
        <v>7488</v>
      </c>
      <c r="Z3182" s="31">
        <f t="shared" si="737"/>
        <v>479410.8</v>
      </c>
      <c r="AA3182" s="31">
        <f t="shared" si="738"/>
        <v>480000</v>
      </c>
      <c r="AB3182" s="5">
        <v>1</v>
      </c>
      <c r="AC3182" s="6">
        <v>464177.89</v>
      </c>
      <c r="AD3182" s="30">
        <v>0</v>
      </c>
      <c r="AE3182" s="67">
        <f t="shared" si="739"/>
        <v>1</v>
      </c>
      <c r="AF3182" s="70">
        <f>IF(C3182=Sheet6!$E$3,Sheet6!$E$4,IF('January 2023'!C3182=Sheet6!$F$3,Sheet6!$F$4,IF('January 2023'!C3182=Sheet6!$G$3,Sheet6!$G$4,IF('January 2023'!C3182=Sheet6!$H$3,Sheet6!$H$4,IF('January 2023'!C3182=Sheet6!$I$3,Sheet6!$I$4,IF('January 2023'!C3182=Sheet6!$J$3,Sheet6!$J$4,IF('January 2023'!C3182=Sheet6!$K$3,Sheet6!$K$4,IF('January 2023'!C3182=Sheet6!$L$3,Sheet6!$L$4))))))))</f>
        <v>0.14409654505182889</v>
      </c>
      <c r="AG3182" s="74">
        <f t="shared" si="740"/>
        <v>1</v>
      </c>
      <c r="AH3182" s="71">
        <v>0.81910000000000005</v>
      </c>
      <c r="AI3182" s="72">
        <f t="shared" si="741"/>
        <v>1</v>
      </c>
      <c r="AJ3182" s="73">
        <f t="shared" si="742"/>
        <v>1</v>
      </c>
      <c r="AK3182" s="73">
        <v>0.51307323962548435</v>
      </c>
      <c r="AL3182" s="95">
        <f t="shared" si="743"/>
        <v>1</v>
      </c>
      <c r="AM3182" s="107">
        <v>0</v>
      </c>
      <c r="AN3182" s="98">
        <f t="shared" si="744"/>
        <v>0</v>
      </c>
      <c r="AO3182" s="99" t="e">
        <f>SUMIF([1]Sheet1!$AB:$AB,E3182,[1]Sheet1!$AA:$AA)</f>
        <v>#VALUE!</v>
      </c>
      <c r="AP3182" s="100">
        <f t="shared" si="745"/>
        <v>1</v>
      </c>
      <c r="AQ3182" s="97">
        <f t="shared" si="746"/>
        <v>0</v>
      </c>
      <c r="AR3182" s="100">
        <f t="shared" si="747"/>
        <v>1.0012290086080664</v>
      </c>
      <c r="AS3182" s="101">
        <f t="shared" si="748"/>
        <v>-1.2290086080664064E-3</v>
      </c>
      <c r="AT3182" s="100">
        <v>0.14409654505182889</v>
      </c>
      <c r="AU3182" s="108">
        <f t="shared" si="749"/>
        <v>1</v>
      </c>
    </row>
    <row r="3183" spans="1:47" hidden="1">
      <c r="A3183" s="21">
        <v>44927</v>
      </c>
      <c r="B3183" s="23" t="s">
        <v>13</v>
      </c>
      <c r="C3183" s="23" t="s">
        <v>2644</v>
      </c>
      <c r="D3183" s="23" t="s">
        <v>3052</v>
      </c>
      <c r="E3183" s="23">
        <v>1002049810</v>
      </c>
      <c r="F3183" s="23" t="s">
        <v>15</v>
      </c>
      <c r="G3183" s="23">
        <v>1070916</v>
      </c>
      <c r="H3183" s="37" t="s">
        <v>20</v>
      </c>
      <c r="I3183" s="4" t="s">
        <v>3512</v>
      </c>
      <c r="J3183" s="4" t="s">
        <v>3512</v>
      </c>
      <c r="K3183" s="24">
        <v>7348</v>
      </c>
      <c r="L3183" s="24">
        <v>7348</v>
      </c>
      <c r="M3183" s="29">
        <v>1</v>
      </c>
      <c r="N3183" s="29">
        <v>1</v>
      </c>
      <c r="O3183" s="29">
        <v>0</v>
      </c>
      <c r="P3183" s="29">
        <v>7348</v>
      </c>
      <c r="Q3183" s="29">
        <v>0</v>
      </c>
      <c r="R3183" s="28">
        <v>470447.47000000003</v>
      </c>
      <c r="S3183" s="28">
        <v>0</v>
      </c>
      <c r="T3183" s="28">
        <v>470447.47</v>
      </c>
      <c r="U3183" s="28">
        <v>0</v>
      </c>
      <c r="V3183" s="29">
        <v>1</v>
      </c>
      <c r="W3183" s="29">
        <v>0</v>
      </c>
      <c r="X3183" s="32">
        <f t="shared" si="735"/>
        <v>1</v>
      </c>
      <c r="Y3183" s="33">
        <f t="shared" si="736"/>
        <v>7348</v>
      </c>
      <c r="Z3183" s="33">
        <f t="shared" si="737"/>
        <v>470447.47000000003</v>
      </c>
      <c r="AA3183" s="33">
        <f t="shared" si="738"/>
        <v>470447.47</v>
      </c>
      <c r="AB3183" s="5">
        <v>1</v>
      </c>
      <c r="AC3183" s="6">
        <v>743514.08</v>
      </c>
      <c r="AD3183" s="32">
        <v>0</v>
      </c>
      <c r="AE3183" s="67">
        <f t="shared" si="739"/>
        <v>1</v>
      </c>
      <c r="AF3183" s="70">
        <f>IF(C3183=Sheet6!$E$3,Sheet6!$E$4,IF('January 2023'!C3183=Sheet6!$F$3,Sheet6!$F$4,IF('January 2023'!C3183=Sheet6!$G$3,Sheet6!$G$4,IF('January 2023'!C3183=Sheet6!$H$3,Sheet6!$H$4,IF('January 2023'!C3183=Sheet6!$I$3,Sheet6!$I$4,IF('January 2023'!C3183=Sheet6!$J$3,Sheet6!$J$4,IF('January 2023'!C3183=Sheet6!$K$3,Sheet6!$K$4,IF('January 2023'!C3183=Sheet6!$L$3,Sheet6!$L$4))))))))</f>
        <v>0.14409654505182889</v>
      </c>
      <c r="AG3183" s="74">
        <f t="shared" si="740"/>
        <v>1</v>
      </c>
      <c r="AH3183" s="71">
        <v>0.81910000000000005</v>
      </c>
      <c r="AI3183" s="72">
        <f t="shared" si="741"/>
        <v>1</v>
      </c>
      <c r="AJ3183" s="73">
        <f t="shared" si="742"/>
        <v>1</v>
      </c>
      <c r="AK3183" s="73">
        <v>0.51307323962548435</v>
      </c>
      <c r="AL3183" s="95">
        <f t="shared" si="743"/>
        <v>1</v>
      </c>
      <c r="AM3183" s="107">
        <v>0</v>
      </c>
      <c r="AN3183" s="98">
        <f t="shared" si="744"/>
        <v>0</v>
      </c>
      <c r="AO3183" s="99" t="e">
        <f>SUMIF([1]Sheet1!$AB:$AB,E3183,[1]Sheet1!$AA:$AA)</f>
        <v>#VALUE!</v>
      </c>
      <c r="AP3183" s="100">
        <f t="shared" si="745"/>
        <v>1</v>
      </c>
      <c r="AQ3183" s="97">
        <f t="shared" si="746"/>
        <v>0</v>
      </c>
      <c r="AR3183" s="100">
        <f t="shared" si="747"/>
        <v>0.99999999999999989</v>
      </c>
      <c r="AS3183" s="101">
        <f t="shared" si="748"/>
        <v>0</v>
      </c>
      <c r="AT3183" s="100">
        <v>0.14409654505182889</v>
      </c>
      <c r="AU3183" s="108">
        <f t="shared" si="749"/>
        <v>1</v>
      </c>
    </row>
    <row r="3184" spans="1:47" hidden="1">
      <c r="A3184" s="21">
        <v>44927</v>
      </c>
      <c r="B3184" s="23" t="s">
        <v>13</v>
      </c>
      <c r="C3184" s="23" t="s">
        <v>2644</v>
      </c>
      <c r="D3184" s="23" t="s">
        <v>3198</v>
      </c>
      <c r="E3184" s="23">
        <v>1002050219</v>
      </c>
      <c r="F3184" s="23" t="s">
        <v>15</v>
      </c>
      <c r="G3184" s="23">
        <v>1070558</v>
      </c>
      <c r="H3184" s="37" t="s">
        <v>20</v>
      </c>
      <c r="I3184" s="4" t="s">
        <v>3512</v>
      </c>
      <c r="J3184" s="4" t="s">
        <v>3512</v>
      </c>
      <c r="K3184" s="24">
        <v>7242</v>
      </c>
      <c r="L3184" s="24">
        <v>7242</v>
      </c>
      <c r="M3184" s="29">
        <v>1</v>
      </c>
      <c r="N3184" s="29">
        <v>1</v>
      </c>
      <c r="O3184" s="29">
        <v>0</v>
      </c>
      <c r="P3184" s="29">
        <v>7242</v>
      </c>
      <c r="Q3184" s="29">
        <v>0</v>
      </c>
      <c r="R3184" s="28">
        <v>514887.22</v>
      </c>
      <c r="S3184" s="28">
        <v>0</v>
      </c>
      <c r="T3184" s="28">
        <v>514887.22</v>
      </c>
      <c r="U3184" s="28">
        <v>0</v>
      </c>
      <c r="V3184" s="29">
        <v>1</v>
      </c>
      <c r="W3184" s="29">
        <v>0</v>
      </c>
      <c r="X3184" s="32">
        <f t="shared" si="735"/>
        <v>1</v>
      </c>
      <c r="Y3184" s="33">
        <f t="shared" si="736"/>
        <v>7242</v>
      </c>
      <c r="Z3184" s="33">
        <f t="shared" si="737"/>
        <v>514887.22</v>
      </c>
      <c r="AA3184" s="33">
        <f t="shared" si="738"/>
        <v>514887.22</v>
      </c>
      <c r="AB3184" s="5">
        <v>1</v>
      </c>
      <c r="AC3184" s="6">
        <v>504323.89</v>
      </c>
      <c r="AD3184" s="32">
        <v>0</v>
      </c>
      <c r="AE3184" s="67">
        <f t="shared" si="739"/>
        <v>1</v>
      </c>
      <c r="AF3184" s="70">
        <f>IF(C3184=Sheet6!$E$3,Sheet6!$E$4,IF('January 2023'!C3184=Sheet6!$F$3,Sheet6!$F$4,IF('January 2023'!C3184=Sheet6!$G$3,Sheet6!$G$4,IF('January 2023'!C3184=Sheet6!$H$3,Sheet6!$H$4,IF('January 2023'!C3184=Sheet6!$I$3,Sheet6!$I$4,IF('January 2023'!C3184=Sheet6!$J$3,Sheet6!$J$4,IF('January 2023'!C3184=Sheet6!$K$3,Sheet6!$K$4,IF('January 2023'!C3184=Sheet6!$L$3,Sheet6!$L$4))))))))</f>
        <v>0.14409654505182889</v>
      </c>
      <c r="AG3184" s="74">
        <f t="shared" si="740"/>
        <v>1</v>
      </c>
      <c r="AH3184" s="71">
        <v>0.81910000000000005</v>
      </c>
      <c r="AI3184" s="72">
        <f t="shared" si="741"/>
        <v>1</v>
      </c>
      <c r="AJ3184" s="73">
        <f t="shared" si="742"/>
        <v>1</v>
      </c>
      <c r="AK3184" s="73">
        <v>0.51307323962548435</v>
      </c>
      <c r="AL3184" s="95">
        <f t="shared" si="743"/>
        <v>1</v>
      </c>
      <c r="AM3184" s="107">
        <v>0</v>
      </c>
      <c r="AN3184" s="98">
        <f t="shared" si="744"/>
        <v>0</v>
      </c>
      <c r="AO3184" s="99" t="e">
        <f>SUMIF([1]Sheet1!$AB:$AB,E3184,[1]Sheet1!$AA:$AA)</f>
        <v>#VALUE!</v>
      </c>
      <c r="AP3184" s="100">
        <f t="shared" si="745"/>
        <v>1</v>
      </c>
      <c r="AQ3184" s="97">
        <f t="shared" si="746"/>
        <v>0</v>
      </c>
      <c r="AR3184" s="100">
        <f t="shared" si="747"/>
        <v>1</v>
      </c>
      <c r="AS3184" s="101">
        <f t="shared" si="748"/>
        <v>0</v>
      </c>
      <c r="AT3184" s="100">
        <v>0.14409654505182889</v>
      </c>
      <c r="AU3184" s="108">
        <f t="shared" si="749"/>
        <v>1</v>
      </c>
    </row>
    <row r="3185" spans="1:47" hidden="1">
      <c r="A3185" s="21">
        <v>44927</v>
      </c>
      <c r="B3185" s="22" t="s">
        <v>13</v>
      </c>
      <c r="C3185" s="22" t="s">
        <v>2644</v>
      </c>
      <c r="D3185" s="22" t="s">
        <v>3065</v>
      </c>
      <c r="E3185" s="22">
        <v>1002050224</v>
      </c>
      <c r="F3185" s="23" t="s">
        <v>15</v>
      </c>
      <c r="G3185" s="22">
        <v>1070558</v>
      </c>
      <c r="H3185" s="36" t="s">
        <v>20</v>
      </c>
      <c r="I3185" s="4" t="s">
        <v>3512</v>
      </c>
      <c r="J3185" s="4" t="s">
        <v>3512</v>
      </c>
      <c r="K3185" s="24">
        <v>7007.7399999999907</v>
      </c>
      <c r="L3185" s="25">
        <v>7007.7399999999907</v>
      </c>
      <c r="M3185" s="26">
        <v>1</v>
      </c>
      <c r="N3185" s="26">
        <v>1</v>
      </c>
      <c r="O3185" s="26">
        <v>0</v>
      </c>
      <c r="P3185" s="26">
        <v>7008</v>
      </c>
      <c r="Q3185" s="26">
        <v>0</v>
      </c>
      <c r="R3185" s="27">
        <v>448679.34</v>
      </c>
      <c r="S3185" s="27">
        <v>0</v>
      </c>
      <c r="T3185" s="28">
        <v>448679.34</v>
      </c>
      <c r="U3185" s="27">
        <v>0</v>
      </c>
      <c r="V3185" s="29">
        <v>1</v>
      </c>
      <c r="W3185" s="26">
        <v>0</v>
      </c>
      <c r="X3185" s="30">
        <f t="shared" si="735"/>
        <v>1</v>
      </c>
      <c r="Y3185" s="31">
        <f t="shared" si="736"/>
        <v>7008</v>
      </c>
      <c r="Z3185" s="31">
        <f t="shared" si="737"/>
        <v>448679.34</v>
      </c>
      <c r="AA3185" s="31">
        <f t="shared" si="738"/>
        <v>448679.34</v>
      </c>
      <c r="AB3185" s="5">
        <v>1</v>
      </c>
      <c r="AC3185" s="6">
        <v>567158.18000000005</v>
      </c>
      <c r="AD3185" s="30">
        <v>0</v>
      </c>
      <c r="AE3185" s="67">
        <f t="shared" si="739"/>
        <v>1</v>
      </c>
      <c r="AF3185" s="70">
        <f>IF(C3185=Sheet6!$E$3,Sheet6!$E$4,IF('January 2023'!C3185=Sheet6!$F$3,Sheet6!$F$4,IF('January 2023'!C3185=Sheet6!$G$3,Sheet6!$G$4,IF('January 2023'!C3185=Sheet6!$H$3,Sheet6!$H$4,IF('January 2023'!C3185=Sheet6!$I$3,Sheet6!$I$4,IF('January 2023'!C3185=Sheet6!$J$3,Sheet6!$J$4,IF('January 2023'!C3185=Sheet6!$K$3,Sheet6!$K$4,IF('January 2023'!C3185=Sheet6!$L$3,Sheet6!$L$4))))))))</f>
        <v>0.14409654505182889</v>
      </c>
      <c r="AG3185" s="74">
        <f t="shared" si="740"/>
        <v>1.0000371018331173</v>
      </c>
      <c r="AH3185" s="71">
        <v>0.81910000000000005</v>
      </c>
      <c r="AI3185" s="72">
        <f t="shared" si="741"/>
        <v>1</v>
      </c>
      <c r="AJ3185" s="73">
        <f t="shared" si="742"/>
        <v>1</v>
      </c>
      <c r="AK3185" s="73">
        <v>0.51307323962548435</v>
      </c>
      <c r="AL3185" s="95">
        <f t="shared" si="743"/>
        <v>1</v>
      </c>
      <c r="AM3185" s="107">
        <v>0</v>
      </c>
      <c r="AN3185" s="98">
        <f t="shared" si="744"/>
        <v>0</v>
      </c>
      <c r="AO3185" s="99" t="e">
        <f>SUMIF([1]Sheet1!$AB:$AB,E3185,[1]Sheet1!$AA:$AA)</f>
        <v>#VALUE!</v>
      </c>
      <c r="AP3185" s="100">
        <f t="shared" si="745"/>
        <v>1</v>
      </c>
      <c r="AQ3185" s="97">
        <f t="shared" si="746"/>
        <v>0</v>
      </c>
      <c r="AR3185" s="100">
        <f t="shared" si="747"/>
        <v>1</v>
      </c>
      <c r="AS3185" s="101">
        <f t="shared" si="748"/>
        <v>-3.7101833117336724E-5</v>
      </c>
      <c r="AT3185" s="100">
        <v>0.14409654505182889</v>
      </c>
      <c r="AU3185" s="108">
        <f t="shared" si="749"/>
        <v>1</v>
      </c>
    </row>
    <row r="3186" spans="1:47" hidden="1">
      <c r="A3186" s="21">
        <v>44927</v>
      </c>
      <c r="B3186" s="23" t="s">
        <v>13</v>
      </c>
      <c r="C3186" s="23" t="s">
        <v>2644</v>
      </c>
      <c r="D3186" s="23" t="s">
        <v>3134</v>
      </c>
      <c r="E3186" s="23">
        <v>1002049861</v>
      </c>
      <c r="F3186" s="23" t="s">
        <v>15</v>
      </c>
      <c r="G3186" s="23">
        <v>1070916</v>
      </c>
      <c r="H3186" s="37" t="s">
        <v>20</v>
      </c>
      <c r="I3186" s="4" t="s">
        <v>3512</v>
      </c>
      <c r="J3186" s="4" t="s">
        <v>3512</v>
      </c>
      <c r="K3186" s="24">
        <v>6904</v>
      </c>
      <c r="L3186" s="24">
        <v>6904</v>
      </c>
      <c r="M3186" s="29">
        <v>1</v>
      </c>
      <c r="N3186" s="29">
        <v>1</v>
      </c>
      <c r="O3186" s="29">
        <v>0</v>
      </c>
      <c r="P3186" s="29">
        <v>6904</v>
      </c>
      <c r="Q3186" s="29">
        <v>0</v>
      </c>
      <c r="R3186" s="28">
        <v>442020.86</v>
      </c>
      <c r="S3186" s="28">
        <v>0</v>
      </c>
      <c r="T3186" s="28">
        <v>0</v>
      </c>
      <c r="U3186" s="28">
        <v>0</v>
      </c>
      <c r="V3186" s="29">
        <v>0</v>
      </c>
      <c r="W3186" s="29">
        <v>0</v>
      </c>
      <c r="X3186" s="32">
        <f t="shared" si="735"/>
        <v>1</v>
      </c>
      <c r="Y3186" s="33">
        <f t="shared" si="736"/>
        <v>6904</v>
      </c>
      <c r="Z3186" s="33">
        <f t="shared" si="737"/>
        <v>442020.86</v>
      </c>
      <c r="AA3186" s="33">
        <f t="shared" si="738"/>
        <v>0</v>
      </c>
      <c r="AB3186" s="5">
        <v>0</v>
      </c>
      <c r="AC3186" s="6">
        <v>963065.52</v>
      </c>
      <c r="AD3186" s="32">
        <v>0</v>
      </c>
      <c r="AE3186" s="67">
        <f t="shared" si="739"/>
        <v>0</v>
      </c>
      <c r="AF3186" s="70">
        <f>IF(C3186=Sheet6!$E$3,Sheet6!$E$4,IF('January 2023'!C3186=Sheet6!$F$3,Sheet6!$F$4,IF('January 2023'!C3186=Sheet6!$G$3,Sheet6!$G$4,IF('January 2023'!C3186=Sheet6!$H$3,Sheet6!$H$4,IF('January 2023'!C3186=Sheet6!$I$3,Sheet6!$I$4,IF('January 2023'!C3186=Sheet6!$J$3,Sheet6!$J$4,IF('January 2023'!C3186=Sheet6!$K$3,Sheet6!$K$4,IF('January 2023'!C3186=Sheet6!$L$3,Sheet6!$L$4))))))))</f>
        <v>0.14409654505182889</v>
      </c>
      <c r="AG3186" s="74">
        <f t="shared" si="740"/>
        <v>1</v>
      </c>
      <c r="AH3186" s="71">
        <v>0.81910000000000005</v>
      </c>
      <c r="AI3186" s="72">
        <f t="shared" si="741"/>
        <v>1</v>
      </c>
      <c r="AJ3186" s="73">
        <f t="shared" si="742"/>
        <v>0</v>
      </c>
      <c r="AK3186" s="73">
        <v>0.51307323962548435</v>
      </c>
      <c r="AL3186" s="95">
        <f t="shared" si="743"/>
        <v>0</v>
      </c>
      <c r="AM3186" s="107">
        <v>0</v>
      </c>
      <c r="AN3186" s="98">
        <f t="shared" si="744"/>
        <v>0</v>
      </c>
      <c r="AO3186" s="99" t="e">
        <f>SUMIF([1]Sheet1!$AB:$AB,E3186,[1]Sheet1!$AA:$AA)</f>
        <v>#VALUE!</v>
      </c>
      <c r="AP3186" s="100">
        <f t="shared" si="745"/>
        <v>1</v>
      </c>
      <c r="AQ3186" s="97">
        <f t="shared" si="746"/>
        <v>0</v>
      </c>
      <c r="AR3186" s="100">
        <f t="shared" si="747"/>
        <v>0</v>
      </c>
      <c r="AS3186" s="101">
        <f t="shared" si="748"/>
        <v>1</v>
      </c>
      <c r="AT3186" s="100">
        <v>0.14409654505182889</v>
      </c>
      <c r="AU3186" s="108">
        <f t="shared" si="749"/>
        <v>0</v>
      </c>
    </row>
    <row r="3187" spans="1:47" hidden="1">
      <c r="A3187" s="21">
        <v>44927</v>
      </c>
      <c r="B3187" s="23" t="s">
        <v>13</v>
      </c>
      <c r="C3187" s="23" t="s">
        <v>2644</v>
      </c>
      <c r="D3187" s="23" t="s">
        <v>3213</v>
      </c>
      <c r="E3187" s="23">
        <v>1002350433</v>
      </c>
      <c r="F3187" s="23" t="s">
        <v>15</v>
      </c>
      <c r="G3187" s="23">
        <v>1070558</v>
      </c>
      <c r="H3187" s="37" t="s">
        <v>20</v>
      </c>
      <c r="I3187" s="4" t="s">
        <v>3512</v>
      </c>
      <c r="J3187" s="4" t="s">
        <v>3512</v>
      </c>
      <c r="K3187" s="24">
        <v>6818.0999999999767</v>
      </c>
      <c r="L3187" s="24">
        <v>6818.0999999999767</v>
      </c>
      <c r="M3187" s="29">
        <v>1</v>
      </c>
      <c r="N3187" s="29">
        <v>1</v>
      </c>
      <c r="O3187" s="29">
        <v>0</v>
      </c>
      <c r="P3187" s="29">
        <v>6818</v>
      </c>
      <c r="Q3187" s="29">
        <v>0</v>
      </c>
      <c r="R3187" s="28">
        <v>436514.81</v>
      </c>
      <c r="S3187" s="28">
        <v>0</v>
      </c>
      <c r="T3187" s="28">
        <v>436000</v>
      </c>
      <c r="U3187" s="28">
        <v>0</v>
      </c>
      <c r="V3187" s="29">
        <v>1</v>
      </c>
      <c r="W3187" s="29">
        <v>0</v>
      </c>
      <c r="X3187" s="32">
        <f t="shared" si="735"/>
        <v>1</v>
      </c>
      <c r="Y3187" s="33">
        <f t="shared" si="736"/>
        <v>6818</v>
      </c>
      <c r="Z3187" s="33">
        <f t="shared" si="737"/>
        <v>436514.81</v>
      </c>
      <c r="AA3187" s="33">
        <f t="shared" si="738"/>
        <v>436000</v>
      </c>
      <c r="AB3187" s="5">
        <v>1</v>
      </c>
      <c r="AC3187" s="6">
        <v>469970.57</v>
      </c>
      <c r="AD3187" s="32">
        <v>0</v>
      </c>
      <c r="AE3187" s="67">
        <f t="shared" si="739"/>
        <v>1</v>
      </c>
      <c r="AF3187" s="70">
        <f>IF(C3187=Sheet6!$E$3,Sheet6!$E$4,IF('January 2023'!C3187=Sheet6!$F$3,Sheet6!$F$4,IF('January 2023'!C3187=Sheet6!$G$3,Sheet6!$G$4,IF('January 2023'!C3187=Sheet6!$H$3,Sheet6!$H$4,IF('January 2023'!C3187=Sheet6!$I$3,Sheet6!$I$4,IF('January 2023'!C3187=Sheet6!$J$3,Sheet6!$J$4,IF('January 2023'!C3187=Sheet6!$K$3,Sheet6!$K$4,IF('January 2023'!C3187=Sheet6!$L$3,Sheet6!$L$4))))))))</f>
        <v>0.14409654505182889</v>
      </c>
      <c r="AG3187" s="74">
        <f t="shared" si="740"/>
        <v>0.99998533315733462</v>
      </c>
      <c r="AH3187" s="71">
        <v>0.81910000000000005</v>
      </c>
      <c r="AI3187" s="72">
        <f t="shared" si="741"/>
        <v>1</v>
      </c>
      <c r="AJ3187" s="73">
        <f t="shared" si="742"/>
        <v>1</v>
      </c>
      <c r="AK3187" s="73">
        <v>0.51307323962548435</v>
      </c>
      <c r="AL3187" s="95">
        <f t="shared" si="743"/>
        <v>1</v>
      </c>
      <c r="AM3187" s="107">
        <v>0</v>
      </c>
      <c r="AN3187" s="98">
        <f t="shared" si="744"/>
        <v>0</v>
      </c>
      <c r="AO3187" s="99" t="e">
        <f>SUMIF([1]Sheet1!$AB:$AB,E3187,[1]Sheet1!$AA:$AA)</f>
        <v>#VALUE!</v>
      </c>
      <c r="AP3187" s="100">
        <f t="shared" si="745"/>
        <v>1</v>
      </c>
      <c r="AQ3187" s="97">
        <f t="shared" si="746"/>
        <v>0</v>
      </c>
      <c r="AR3187" s="100">
        <f t="shared" si="747"/>
        <v>0.99882063566182322</v>
      </c>
      <c r="AS3187" s="101">
        <f t="shared" si="748"/>
        <v>1.1940138832909897E-3</v>
      </c>
      <c r="AT3187" s="100">
        <v>0.14409654505182889</v>
      </c>
      <c r="AU3187" s="108">
        <f t="shared" si="749"/>
        <v>1</v>
      </c>
    </row>
    <row r="3188" spans="1:47" hidden="1">
      <c r="A3188" s="21">
        <v>44927</v>
      </c>
      <c r="B3188" s="22" t="s">
        <v>13</v>
      </c>
      <c r="C3188" s="22" t="s">
        <v>2644</v>
      </c>
      <c r="D3188" s="22" t="s">
        <v>3221</v>
      </c>
      <c r="E3188" s="22">
        <v>1002050460</v>
      </c>
      <c r="F3188" s="23" t="s">
        <v>15</v>
      </c>
      <c r="G3188" s="22">
        <v>1070558</v>
      </c>
      <c r="H3188" s="36" t="s">
        <v>20</v>
      </c>
      <c r="I3188" s="4" t="s">
        <v>3512</v>
      </c>
      <c r="J3188" s="4" t="s">
        <v>3512</v>
      </c>
      <c r="K3188" s="24">
        <v>6631</v>
      </c>
      <c r="L3188" s="25">
        <v>6631</v>
      </c>
      <c r="M3188" s="26">
        <v>1</v>
      </c>
      <c r="N3188" s="26">
        <v>1</v>
      </c>
      <c r="O3188" s="26">
        <v>0</v>
      </c>
      <c r="P3188" s="26">
        <v>6631</v>
      </c>
      <c r="Q3188" s="26">
        <v>0</v>
      </c>
      <c r="R3188" s="27">
        <v>424542.33999999997</v>
      </c>
      <c r="S3188" s="27">
        <v>0</v>
      </c>
      <c r="T3188" s="28">
        <v>425203</v>
      </c>
      <c r="U3188" s="27">
        <v>0</v>
      </c>
      <c r="V3188" s="29">
        <v>1</v>
      </c>
      <c r="W3188" s="26">
        <v>0</v>
      </c>
      <c r="X3188" s="30">
        <f t="shared" si="735"/>
        <v>1</v>
      </c>
      <c r="Y3188" s="31">
        <f t="shared" si="736"/>
        <v>6631</v>
      </c>
      <c r="Z3188" s="31">
        <f t="shared" si="737"/>
        <v>424542.33999999997</v>
      </c>
      <c r="AA3188" s="31">
        <f t="shared" si="738"/>
        <v>425203</v>
      </c>
      <c r="AB3188" s="5">
        <v>1</v>
      </c>
      <c r="AC3188" s="6">
        <v>404973.52</v>
      </c>
      <c r="AD3188" s="30">
        <v>0</v>
      </c>
      <c r="AE3188" s="67">
        <f t="shared" si="739"/>
        <v>1</v>
      </c>
      <c r="AF3188" s="70">
        <f>IF(C3188=Sheet6!$E$3,Sheet6!$E$4,IF('January 2023'!C3188=Sheet6!$F$3,Sheet6!$F$4,IF('January 2023'!C3188=Sheet6!$G$3,Sheet6!$G$4,IF('January 2023'!C3188=Sheet6!$H$3,Sheet6!$H$4,IF('January 2023'!C3188=Sheet6!$I$3,Sheet6!$I$4,IF('January 2023'!C3188=Sheet6!$J$3,Sheet6!$J$4,IF('January 2023'!C3188=Sheet6!$K$3,Sheet6!$K$4,IF('January 2023'!C3188=Sheet6!$L$3,Sheet6!$L$4))))))))</f>
        <v>0.14409654505182889</v>
      </c>
      <c r="AG3188" s="74">
        <f t="shared" si="740"/>
        <v>1</v>
      </c>
      <c r="AH3188" s="71">
        <v>0.81910000000000005</v>
      </c>
      <c r="AI3188" s="72">
        <f t="shared" si="741"/>
        <v>1</v>
      </c>
      <c r="AJ3188" s="73">
        <f t="shared" si="742"/>
        <v>1</v>
      </c>
      <c r="AK3188" s="73">
        <v>0.51307323962548435</v>
      </c>
      <c r="AL3188" s="95">
        <f t="shared" si="743"/>
        <v>1</v>
      </c>
      <c r="AM3188" s="107">
        <v>0</v>
      </c>
      <c r="AN3188" s="98">
        <f t="shared" si="744"/>
        <v>0</v>
      </c>
      <c r="AO3188" s="99" t="e">
        <f>SUMIF([1]Sheet1!$AB:$AB,E3188,[1]Sheet1!$AA:$AA)</f>
        <v>#VALUE!</v>
      </c>
      <c r="AP3188" s="100">
        <f t="shared" si="745"/>
        <v>1</v>
      </c>
      <c r="AQ3188" s="97">
        <f t="shared" si="746"/>
        <v>0</v>
      </c>
      <c r="AR3188" s="100">
        <f t="shared" si="747"/>
        <v>1.0015561698745996</v>
      </c>
      <c r="AS3188" s="101">
        <f t="shared" si="748"/>
        <v>-1.5561698745996111E-3</v>
      </c>
      <c r="AT3188" s="100">
        <v>0.14409654505182889</v>
      </c>
      <c r="AU3188" s="108">
        <f t="shared" si="749"/>
        <v>1</v>
      </c>
    </row>
    <row r="3189" spans="1:47" hidden="1">
      <c r="A3189" s="21">
        <v>44927</v>
      </c>
      <c r="B3189" s="22" t="s">
        <v>13</v>
      </c>
      <c r="C3189" s="22" t="s">
        <v>2644</v>
      </c>
      <c r="D3189" s="22" t="s">
        <v>3151</v>
      </c>
      <c r="E3189" s="22">
        <v>1004720408</v>
      </c>
      <c r="F3189" s="23" t="s">
        <v>15</v>
      </c>
      <c r="G3189" s="22">
        <v>1070933</v>
      </c>
      <c r="H3189" s="36" t="s">
        <v>20</v>
      </c>
      <c r="I3189" s="4" t="s">
        <v>3512</v>
      </c>
      <c r="J3189" s="4" t="s">
        <v>3512</v>
      </c>
      <c r="K3189" s="24">
        <v>6594</v>
      </c>
      <c r="L3189" s="25">
        <v>6594</v>
      </c>
      <c r="M3189" s="26">
        <v>1</v>
      </c>
      <c r="N3189" s="26">
        <v>1</v>
      </c>
      <c r="O3189" s="26">
        <v>0</v>
      </c>
      <c r="P3189" s="26">
        <v>6594</v>
      </c>
      <c r="Q3189" s="26">
        <v>0</v>
      </c>
      <c r="R3189" s="27">
        <v>422173.45</v>
      </c>
      <c r="S3189" s="27">
        <v>0</v>
      </c>
      <c r="T3189" s="28">
        <v>422173.45</v>
      </c>
      <c r="U3189" s="27">
        <v>0</v>
      </c>
      <c r="V3189" s="29">
        <v>1</v>
      </c>
      <c r="W3189" s="26">
        <v>0</v>
      </c>
      <c r="X3189" s="30">
        <f t="shared" si="735"/>
        <v>1</v>
      </c>
      <c r="Y3189" s="31">
        <f t="shared" si="736"/>
        <v>6594</v>
      </c>
      <c r="Z3189" s="31">
        <f t="shared" si="737"/>
        <v>422173.45</v>
      </c>
      <c r="AA3189" s="31">
        <f t="shared" si="738"/>
        <v>422173.45</v>
      </c>
      <c r="AB3189" s="5">
        <v>1</v>
      </c>
      <c r="AC3189" s="6">
        <v>446288.4</v>
      </c>
      <c r="AD3189" s="30">
        <v>0</v>
      </c>
      <c r="AE3189" s="67">
        <f t="shared" si="739"/>
        <v>1</v>
      </c>
      <c r="AF3189" s="70">
        <f>IF(C3189=Sheet6!$E$3,Sheet6!$E$4,IF('January 2023'!C3189=Sheet6!$F$3,Sheet6!$F$4,IF('January 2023'!C3189=Sheet6!$G$3,Sheet6!$G$4,IF('January 2023'!C3189=Sheet6!$H$3,Sheet6!$H$4,IF('January 2023'!C3189=Sheet6!$I$3,Sheet6!$I$4,IF('January 2023'!C3189=Sheet6!$J$3,Sheet6!$J$4,IF('January 2023'!C3189=Sheet6!$K$3,Sheet6!$K$4,IF('January 2023'!C3189=Sheet6!$L$3,Sheet6!$L$4))))))))</f>
        <v>0.14409654505182889</v>
      </c>
      <c r="AG3189" s="74">
        <f t="shared" si="740"/>
        <v>1</v>
      </c>
      <c r="AH3189" s="71">
        <v>0.81910000000000005</v>
      </c>
      <c r="AI3189" s="72">
        <f t="shared" si="741"/>
        <v>1</v>
      </c>
      <c r="AJ3189" s="73">
        <f t="shared" si="742"/>
        <v>1</v>
      </c>
      <c r="AK3189" s="73">
        <v>0.51307323962548435</v>
      </c>
      <c r="AL3189" s="95">
        <f t="shared" si="743"/>
        <v>1</v>
      </c>
      <c r="AM3189" s="107">
        <v>0</v>
      </c>
      <c r="AN3189" s="98">
        <f t="shared" si="744"/>
        <v>0</v>
      </c>
      <c r="AO3189" s="99" t="e">
        <f>SUMIF([1]Sheet1!$AB:$AB,E3189,[1]Sheet1!$AA:$AA)</f>
        <v>#VALUE!</v>
      </c>
      <c r="AP3189" s="100">
        <f t="shared" si="745"/>
        <v>1</v>
      </c>
      <c r="AQ3189" s="97">
        <f t="shared" si="746"/>
        <v>0</v>
      </c>
      <c r="AR3189" s="100">
        <f t="shared" si="747"/>
        <v>1</v>
      </c>
      <c r="AS3189" s="101">
        <f t="shared" si="748"/>
        <v>0</v>
      </c>
      <c r="AT3189" s="100">
        <v>0.14409654505182889</v>
      </c>
      <c r="AU3189" s="108">
        <f t="shared" si="749"/>
        <v>1</v>
      </c>
    </row>
    <row r="3190" spans="1:47" hidden="1">
      <c r="A3190" s="21">
        <v>44927</v>
      </c>
      <c r="B3190" s="23" t="s">
        <v>13</v>
      </c>
      <c r="C3190" s="23" t="s">
        <v>2644</v>
      </c>
      <c r="D3190" s="23" t="s">
        <v>3184</v>
      </c>
      <c r="E3190" s="23">
        <v>1002050019</v>
      </c>
      <c r="F3190" s="23" t="s">
        <v>15</v>
      </c>
      <c r="G3190" s="23">
        <v>1070558</v>
      </c>
      <c r="H3190" s="37" t="s">
        <v>20</v>
      </c>
      <c r="I3190" s="4" t="s">
        <v>3512</v>
      </c>
      <c r="J3190" s="4" t="s">
        <v>3512</v>
      </c>
      <c r="K3190" s="24">
        <v>6430</v>
      </c>
      <c r="L3190" s="24">
        <v>6430</v>
      </c>
      <c r="M3190" s="29">
        <v>1</v>
      </c>
      <c r="N3190" s="29">
        <v>1</v>
      </c>
      <c r="O3190" s="29">
        <v>0</v>
      </c>
      <c r="P3190" s="29">
        <v>6430</v>
      </c>
      <c r="Q3190" s="29">
        <v>0</v>
      </c>
      <c r="R3190" s="28">
        <v>411673.54000000004</v>
      </c>
      <c r="S3190" s="28">
        <v>0</v>
      </c>
      <c r="T3190" s="28">
        <v>411673.54</v>
      </c>
      <c r="U3190" s="28">
        <v>0</v>
      </c>
      <c r="V3190" s="29">
        <v>1</v>
      </c>
      <c r="W3190" s="29">
        <v>0</v>
      </c>
      <c r="X3190" s="32">
        <f t="shared" si="735"/>
        <v>1</v>
      </c>
      <c r="Y3190" s="33">
        <f t="shared" si="736"/>
        <v>6430</v>
      </c>
      <c r="Z3190" s="33">
        <f t="shared" si="737"/>
        <v>411673.54000000004</v>
      </c>
      <c r="AA3190" s="33">
        <f t="shared" si="738"/>
        <v>411673.54</v>
      </c>
      <c r="AB3190" s="5">
        <v>1</v>
      </c>
      <c r="AC3190" s="6">
        <v>374756.29</v>
      </c>
      <c r="AD3190" s="32">
        <v>0</v>
      </c>
      <c r="AE3190" s="67">
        <f t="shared" si="739"/>
        <v>1</v>
      </c>
      <c r="AF3190" s="70">
        <f>IF(C3190=Sheet6!$E$3,Sheet6!$E$4,IF('January 2023'!C3190=Sheet6!$F$3,Sheet6!$F$4,IF('January 2023'!C3190=Sheet6!$G$3,Sheet6!$G$4,IF('January 2023'!C3190=Sheet6!$H$3,Sheet6!$H$4,IF('January 2023'!C3190=Sheet6!$I$3,Sheet6!$I$4,IF('January 2023'!C3190=Sheet6!$J$3,Sheet6!$J$4,IF('January 2023'!C3190=Sheet6!$K$3,Sheet6!$K$4,IF('January 2023'!C3190=Sheet6!$L$3,Sheet6!$L$4))))))))</f>
        <v>0.14409654505182889</v>
      </c>
      <c r="AG3190" s="74">
        <f t="shared" si="740"/>
        <v>1</v>
      </c>
      <c r="AH3190" s="71">
        <v>0.81910000000000005</v>
      </c>
      <c r="AI3190" s="72">
        <f t="shared" si="741"/>
        <v>1</v>
      </c>
      <c r="AJ3190" s="73">
        <f t="shared" si="742"/>
        <v>1</v>
      </c>
      <c r="AK3190" s="73">
        <v>0.51307323962548435</v>
      </c>
      <c r="AL3190" s="95">
        <f t="shared" si="743"/>
        <v>1</v>
      </c>
      <c r="AM3190" s="107">
        <v>0</v>
      </c>
      <c r="AN3190" s="98">
        <f t="shared" si="744"/>
        <v>0</v>
      </c>
      <c r="AO3190" s="99" t="e">
        <f>SUMIF([1]Sheet1!$AB:$AB,E3190,[1]Sheet1!$AA:$AA)</f>
        <v>#VALUE!</v>
      </c>
      <c r="AP3190" s="100">
        <f t="shared" si="745"/>
        <v>1</v>
      </c>
      <c r="AQ3190" s="97">
        <f t="shared" si="746"/>
        <v>0</v>
      </c>
      <c r="AR3190" s="100">
        <f t="shared" si="747"/>
        <v>0.99999999999999989</v>
      </c>
      <c r="AS3190" s="101">
        <f t="shared" si="748"/>
        <v>0</v>
      </c>
      <c r="AT3190" s="100">
        <v>0.14409654505182889</v>
      </c>
      <c r="AU3190" s="108">
        <f t="shared" si="749"/>
        <v>1</v>
      </c>
    </row>
    <row r="3191" spans="1:47" hidden="1">
      <c r="A3191" s="21">
        <v>44927</v>
      </c>
      <c r="B3191" s="22" t="s">
        <v>13</v>
      </c>
      <c r="C3191" s="22" t="s">
        <v>2644</v>
      </c>
      <c r="D3191" s="22" t="s">
        <v>3125</v>
      </c>
      <c r="E3191" s="22">
        <v>1002049823</v>
      </c>
      <c r="F3191" s="23" t="s">
        <v>15</v>
      </c>
      <c r="G3191" s="22">
        <v>1070916</v>
      </c>
      <c r="H3191" s="36" t="s">
        <v>20</v>
      </c>
      <c r="I3191" s="4" t="s">
        <v>3512</v>
      </c>
      <c r="J3191" s="4" t="s">
        <v>3512</v>
      </c>
      <c r="K3191" s="24">
        <v>6145</v>
      </c>
      <c r="L3191" s="25">
        <v>6145</v>
      </c>
      <c r="M3191" s="26">
        <v>1</v>
      </c>
      <c r="N3191" s="26">
        <v>1</v>
      </c>
      <c r="O3191" s="26">
        <v>0</v>
      </c>
      <c r="P3191" s="26">
        <v>6145</v>
      </c>
      <c r="Q3191" s="26">
        <v>0</v>
      </c>
      <c r="R3191" s="27">
        <v>393426.73</v>
      </c>
      <c r="S3191" s="27">
        <v>0</v>
      </c>
      <c r="T3191" s="28">
        <v>393426.73</v>
      </c>
      <c r="U3191" s="27">
        <v>0</v>
      </c>
      <c r="V3191" s="29">
        <v>1</v>
      </c>
      <c r="W3191" s="26">
        <v>0</v>
      </c>
      <c r="X3191" s="30">
        <f t="shared" si="735"/>
        <v>1</v>
      </c>
      <c r="Y3191" s="31">
        <f t="shared" si="736"/>
        <v>6145</v>
      </c>
      <c r="Z3191" s="31">
        <f t="shared" si="737"/>
        <v>393426.73</v>
      </c>
      <c r="AA3191" s="31">
        <f t="shared" si="738"/>
        <v>393426.73</v>
      </c>
      <c r="AB3191" s="5">
        <v>1</v>
      </c>
      <c r="AC3191" s="6">
        <v>618970.22</v>
      </c>
      <c r="AD3191" s="30">
        <v>0</v>
      </c>
      <c r="AE3191" s="67">
        <f t="shared" si="739"/>
        <v>1</v>
      </c>
      <c r="AF3191" s="70">
        <f>IF(C3191=Sheet6!$E$3,Sheet6!$E$4,IF('January 2023'!C3191=Sheet6!$F$3,Sheet6!$F$4,IF('January 2023'!C3191=Sheet6!$G$3,Sheet6!$G$4,IF('January 2023'!C3191=Sheet6!$H$3,Sheet6!$H$4,IF('January 2023'!C3191=Sheet6!$I$3,Sheet6!$I$4,IF('January 2023'!C3191=Sheet6!$J$3,Sheet6!$J$4,IF('January 2023'!C3191=Sheet6!$K$3,Sheet6!$K$4,IF('January 2023'!C3191=Sheet6!$L$3,Sheet6!$L$4))))))))</f>
        <v>0.14409654505182889</v>
      </c>
      <c r="AG3191" s="74">
        <f t="shared" si="740"/>
        <v>1</v>
      </c>
      <c r="AH3191" s="71">
        <v>0.81910000000000005</v>
      </c>
      <c r="AI3191" s="72">
        <f t="shared" si="741"/>
        <v>1</v>
      </c>
      <c r="AJ3191" s="73">
        <f t="shared" si="742"/>
        <v>1</v>
      </c>
      <c r="AK3191" s="73">
        <v>0.51307323962548435</v>
      </c>
      <c r="AL3191" s="95">
        <f t="shared" si="743"/>
        <v>1</v>
      </c>
      <c r="AM3191" s="107">
        <v>0</v>
      </c>
      <c r="AN3191" s="98">
        <f t="shared" si="744"/>
        <v>0</v>
      </c>
      <c r="AO3191" s="99" t="e">
        <f>SUMIF([1]Sheet1!$AB:$AB,E3191,[1]Sheet1!$AA:$AA)</f>
        <v>#VALUE!</v>
      </c>
      <c r="AP3191" s="100">
        <f t="shared" si="745"/>
        <v>1</v>
      </c>
      <c r="AQ3191" s="97">
        <f t="shared" si="746"/>
        <v>0</v>
      </c>
      <c r="AR3191" s="100">
        <f t="shared" si="747"/>
        <v>1</v>
      </c>
      <c r="AS3191" s="101">
        <f t="shared" si="748"/>
        <v>0</v>
      </c>
      <c r="AT3191" s="100">
        <v>0.14409654505182889</v>
      </c>
      <c r="AU3191" s="108">
        <f t="shared" si="749"/>
        <v>1</v>
      </c>
    </row>
    <row r="3192" spans="1:47" hidden="1">
      <c r="A3192" s="21">
        <v>44927</v>
      </c>
      <c r="B3192" s="23" t="s">
        <v>13</v>
      </c>
      <c r="C3192" s="23" t="s">
        <v>2644</v>
      </c>
      <c r="D3192" s="23" t="s">
        <v>3097</v>
      </c>
      <c r="E3192" s="23">
        <v>1002049929</v>
      </c>
      <c r="F3192" s="23" t="s">
        <v>15</v>
      </c>
      <c r="G3192" s="23">
        <v>1172349</v>
      </c>
      <c r="H3192" s="37" t="s">
        <v>20</v>
      </c>
      <c r="I3192" s="4" t="s">
        <v>3512</v>
      </c>
      <c r="J3192" s="4" t="s">
        <v>3512</v>
      </c>
      <c r="K3192" s="24">
        <v>6005</v>
      </c>
      <c r="L3192" s="24">
        <v>6005</v>
      </c>
      <c r="M3192" s="29">
        <v>1</v>
      </c>
      <c r="N3192" s="29">
        <v>1</v>
      </c>
      <c r="O3192" s="29">
        <v>0</v>
      </c>
      <c r="P3192" s="29">
        <v>6005</v>
      </c>
      <c r="Q3192" s="29">
        <v>0</v>
      </c>
      <c r="R3192" s="28">
        <v>384463.38999999996</v>
      </c>
      <c r="S3192" s="28">
        <v>0</v>
      </c>
      <c r="T3192" s="28">
        <v>384463.39</v>
      </c>
      <c r="U3192" s="28">
        <v>0</v>
      </c>
      <c r="V3192" s="29">
        <v>1</v>
      </c>
      <c r="W3192" s="29">
        <v>0</v>
      </c>
      <c r="X3192" s="32">
        <f t="shared" si="735"/>
        <v>1</v>
      </c>
      <c r="Y3192" s="33">
        <f t="shared" si="736"/>
        <v>6005</v>
      </c>
      <c r="Z3192" s="33">
        <f t="shared" si="737"/>
        <v>384463.38999999996</v>
      </c>
      <c r="AA3192" s="33">
        <f t="shared" si="738"/>
        <v>384463.39</v>
      </c>
      <c r="AB3192" s="5">
        <v>1</v>
      </c>
      <c r="AC3192" s="6">
        <v>367932.99</v>
      </c>
      <c r="AD3192" s="32">
        <v>0</v>
      </c>
      <c r="AE3192" s="67">
        <f t="shared" si="739"/>
        <v>1</v>
      </c>
      <c r="AF3192" s="70">
        <f>IF(C3192=Sheet6!$E$3,Sheet6!$E$4,IF('January 2023'!C3192=Sheet6!$F$3,Sheet6!$F$4,IF('January 2023'!C3192=Sheet6!$G$3,Sheet6!$G$4,IF('January 2023'!C3192=Sheet6!$H$3,Sheet6!$H$4,IF('January 2023'!C3192=Sheet6!$I$3,Sheet6!$I$4,IF('January 2023'!C3192=Sheet6!$J$3,Sheet6!$J$4,IF('January 2023'!C3192=Sheet6!$K$3,Sheet6!$K$4,IF('January 2023'!C3192=Sheet6!$L$3,Sheet6!$L$4))))))))</f>
        <v>0.14409654505182889</v>
      </c>
      <c r="AG3192" s="74">
        <f t="shared" si="740"/>
        <v>1</v>
      </c>
      <c r="AH3192" s="71">
        <v>0.81910000000000005</v>
      </c>
      <c r="AI3192" s="72">
        <f t="shared" si="741"/>
        <v>1</v>
      </c>
      <c r="AJ3192" s="73">
        <f t="shared" si="742"/>
        <v>1</v>
      </c>
      <c r="AK3192" s="73">
        <v>0.51307323962548435</v>
      </c>
      <c r="AL3192" s="95">
        <f t="shared" si="743"/>
        <v>1</v>
      </c>
      <c r="AM3192" s="107">
        <v>0</v>
      </c>
      <c r="AN3192" s="98">
        <f t="shared" si="744"/>
        <v>0</v>
      </c>
      <c r="AO3192" s="99" t="e">
        <f>SUMIF([1]Sheet1!$AB:$AB,E3192,[1]Sheet1!$AA:$AA)</f>
        <v>#VALUE!</v>
      </c>
      <c r="AP3192" s="100">
        <f t="shared" si="745"/>
        <v>1</v>
      </c>
      <c r="AQ3192" s="97">
        <f t="shared" si="746"/>
        <v>0</v>
      </c>
      <c r="AR3192" s="100">
        <f t="shared" si="747"/>
        <v>1.0000000000000002</v>
      </c>
      <c r="AS3192" s="101">
        <f t="shared" si="748"/>
        <v>0</v>
      </c>
      <c r="AT3192" s="100">
        <v>0.14409654505182889</v>
      </c>
      <c r="AU3192" s="108">
        <f t="shared" si="749"/>
        <v>1</v>
      </c>
    </row>
    <row r="3193" spans="1:47" hidden="1">
      <c r="A3193" s="21">
        <v>44927</v>
      </c>
      <c r="B3193" s="23" t="s">
        <v>13</v>
      </c>
      <c r="C3193" s="23" t="s">
        <v>2644</v>
      </c>
      <c r="D3193" s="23" t="s">
        <v>3214</v>
      </c>
      <c r="E3193" s="23">
        <v>1002050273</v>
      </c>
      <c r="F3193" s="23" t="s">
        <v>15</v>
      </c>
      <c r="G3193" s="23">
        <v>1070558</v>
      </c>
      <c r="H3193" s="37" t="s">
        <v>20</v>
      </c>
      <c r="I3193" s="4" t="s">
        <v>3512</v>
      </c>
      <c r="J3193" s="4" t="s">
        <v>3512</v>
      </c>
      <c r="K3193" s="24">
        <v>5879</v>
      </c>
      <c r="L3193" s="24">
        <v>5879</v>
      </c>
      <c r="M3193" s="29">
        <v>1</v>
      </c>
      <c r="N3193" s="29">
        <v>1</v>
      </c>
      <c r="O3193" s="29">
        <v>0</v>
      </c>
      <c r="P3193" s="29">
        <v>5879</v>
      </c>
      <c r="Q3193" s="29">
        <v>0</v>
      </c>
      <c r="R3193" s="28">
        <v>376396.38</v>
      </c>
      <c r="S3193" s="28">
        <v>0</v>
      </c>
      <c r="T3193" s="28">
        <v>376500</v>
      </c>
      <c r="U3193" s="28">
        <v>0</v>
      </c>
      <c r="V3193" s="29">
        <v>1</v>
      </c>
      <c r="W3193" s="29">
        <v>0</v>
      </c>
      <c r="X3193" s="32">
        <f t="shared" si="735"/>
        <v>1</v>
      </c>
      <c r="Y3193" s="33">
        <f t="shared" si="736"/>
        <v>5879</v>
      </c>
      <c r="Z3193" s="33">
        <f t="shared" si="737"/>
        <v>376396.38</v>
      </c>
      <c r="AA3193" s="33">
        <f t="shared" si="738"/>
        <v>376500</v>
      </c>
      <c r="AB3193" s="5">
        <v>1</v>
      </c>
      <c r="AC3193" s="6">
        <v>290963.48</v>
      </c>
      <c r="AD3193" s="32">
        <v>0</v>
      </c>
      <c r="AE3193" s="67">
        <f t="shared" si="739"/>
        <v>1</v>
      </c>
      <c r="AF3193" s="70">
        <f>IF(C3193=Sheet6!$E$3,Sheet6!$E$4,IF('January 2023'!C3193=Sheet6!$F$3,Sheet6!$F$4,IF('January 2023'!C3193=Sheet6!$G$3,Sheet6!$G$4,IF('January 2023'!C3193=Sheet6!$H$3,Sheet6!$H$4,IF('January 2023'!C3193=Sheet6!$I$3,Sheet6!$I$4,IF('January 2023'!C3193=Sheet6!$J$3,Sheet6!$J$4,IF('January 2023'!C3193=Sheet6!$K$3,Sheet6!$K$4,IF('January 2023'!C3193=Sheet6!$L$3,Sheet6!$L$4))))))))</f>
        <v>0.14409654505182889</v>
      </c>
      <c r="AG3193" s="74">
        <f t="shared" si="740"/>
        <v>1</v>
      </c>
      <c r="AH3193" s="71">
        <v>0.81910000000000005</v>
      </c>
      <c r="AI3193" s="72">
        <f t="shared" si="741"/>
        <v>1</v>
      </c>
      <c r="AJ3193" s="73">
        <f t="shared" si="742"/>
        <v>1</v>
      </c>
      <c r="AK3193" s="73">
        <v>0.51307323962548435</v>
      </c>
      <c r="AL3193" s="95">
        <f t="shared" si="743"/>
        <v>1</v>
      </c>
      <c r="AM3193" s="107">
        <v>0</v>
      </c>
      <c r="AN3193" s="98">
        <f t="shared" si="744"/>
        <v>0</v>
      </c>
      <c r="AO3193" s="99" t="e">
        <f>SUMIF([1]Sheet1!$AB:$AB,E3193,[1]Sheet1!$AA:$AA)</f>
        <v>#VALUE!</v>
      </c>
      <c r="AP3193" s="100">
        <f t="shared" si="745"/>
        <v>1</v>
      </c>
      <c r="AQ3193" s="97">
        <f t="shared" si="746"/>
        <v>0</v>
      </c>
      <c r="AR3193" s="100">
        <f t="shared" si="747"/>
        <v>1.0002752948899243</v>
      </c>
      <c r="AS3193" s="101">
        <f t="shared" si="748"/>
        <v>-2.7529488992428242E-4</v>
      </c>
      <c r="AT3193" s="100">
        <v>0.14409654505182889</v>
      </c>
      <c r="AU3193" s="108">
        <f t="shared" si="749"/>
        <v>1</v>
      </c>
    </row>
    <row r="3194" spans="1:47" hidden="1">
      <c r="A3194" s="21">
        <v>44927</v>
      </c>
      <c r="B3194" s="22" t="s">
        <v>13</v>
      </c>
      <c r="C3194" s="22" t="s">
        <v>2644</v>
      </c>
      <c r="D3194" s="22" t="s">
        <v>3102</v>
      </c>
      <c r="E3194" s="22">
        <v>1002050550</v>
      </c>
      <c r="F3194" s="23" t="s">
        <v>15</v>
      </c>
      <c r="G3194" s="22">
        <v>1070933</v>
      </c>
      <c r="H3194" s="36" t="s">
        <v>20</v>
      </c>
      <c r="I3194" s="4" t="s">
        <v>3512</v>
      </c>
      <c r="J3194" s="4" t="s">
        <v>3512</v>
      </c>
      <c r="K3194" s="24">
        <v>5718</v>
      </c>
      <c r="L3194" s="25">
        <v>5718</v>
      </c>
      <c r="M3194" s="26">
        <v>1</v>
      </c>
      <c r="N3194" s="26">
        <v>1</v>
      </c>
      <c r="O3194" s="26">
        <v>0</v>
      </c>
      <c r="P3194" s="26">
        <v>5718</v>
      </c>
      <c r="Q3194" s="26">
        <v>0</v>
      </c>
      <c r="R3194" s="27">
        <v>366088.54000000004</v>
      </c>
      <c r="S3194" s="27">
        <v>0</v>
      </c>
      <c r="T3194" s="28">
        <v>366500</v>
      </c>
      <c r="U3194" s="27">
        <v>0</v>
      </c>
      <c r="V3194" s="29">
        <v>1</v>
      </c>
      <c r="W3194" s="26">
        <v>0</v>
      </c>
      <c r="X3194" s="30">
        <f t="shared" si="735"/>
        <v>1</v>
      </c>
      <c r="Y3194" s="31">
        <f t="shared" si="736"/>
        <v>5718</v>
      </c>
      <c r="Z3194" s="31">
        <f t="shared" si="737"/>
        <v>366088.54000000004</v>
      </c>
      <c r="AA3194" s="31">
        <f t="shared" si="738"/>
        <v>366500</v>
      </c>
      <c r="AB3194" s="5">
        <v>1</v>
      </c>
      <c r="AC3194" s="6">
        <v>269337.36</v>
      </c>
      <c r="AD3194" s="30">
        <v>0</v>
      </c>
      <c r="AE3194" s="67">
        <f t="shared" si="739"/>
        <v>1</v>
      </c>
      <c r="AF3194" s="70">
        <f>IF(C3194=Sheet6!$E$3,Sheet6!$E$4,IF('January 2023'!C3194=Sheet6!$F$3,Sheet6!$F$4,IF('January 2023'!C3194=Sheet6!$G$3,Sheet6!$G$4,IF('January 2023'!C3194=Sheet6!$H$3,Sheet6!$H$4,IF('January 2023'!C3194=Sheet6!$I$3,Sheet6!$I$4,IF('January 2023'!C3194=Sheet6!$J$3,Sheet6!$J$4,IF('January 2023'!C3194=Sheet6!$K$3,Sheet6!$K$4,IF('January 2023'!C3194=Sheet6!$L$3,Sheet6!$L$4))))))))</f>
        <v>0.14409654505182889</v>
      </c>
      <c r="AG3194" s="74">
        <f t="shared" si="740"/>
        <v>1</v>
      </c>
      <c r="AH3194" s="71">
        <v>0.81910000000000005</v>
      </c>
      <c r="AI3194" s="72">
        <f t="shared" si="741"/>
        <v>1</v>
      </c>
      <c r="AJ3194" s="73">
        <f t="shared" si="742"/>
        <v>1</v>
      </c>
      <c r="AK3194" s="73">
        <v>0.51307323962548435</v>
      </c>
      <c r="AL3194" s="95">
        <f t="shared" si="743"/>
        <v>1</v>
      </c>
      <c r="AM3194" s="107">
        <v>0</v>
      </c>
      <c r="AN3194" s="98">
        <f t="shared" si="744"/>
        <v>0</v>
      </c>
      <c r="AO3194" s="99" t="e">
        <f>SUMIF([1]Sheet1!$AB:$AB,E3194,[1]Sheet1!$AA:$AA)</f>
        <v>#VALUE!</v>
      </c>
      <c r="AP3194" s="100">
        <f t="shared" si="745"/>
        <v>1</v>
      </c>
      <c r="AQ3194" s="97">
        <f t="shared" si="746"/>
        <v>0</v>
      </c>
      <c r="AR3194" s="100">
        <f t="shared" si="747"/>
        <v>1.0011239357560877</v>
      </c>
      <c r="AS3194" s="101">
        <f t="shared" si="748"/>
        <v>-1.1239357560877128E-3</v>
      </c>
      <c r="AT3194" s="100">
        <v>0.14409654505182889</v>
      </c>
      <c r="AU3194" s="108">
        <f t="shared" si="749"/>
        <v>1</v>
      </c>
    </row>
    <row r="3195" spans="1:47" hidden="1">
      <c r="A3195" s="21">
        <v>44927</v>
      </c>
      <c r="B3195" s="22" t="s">
        <v>13</v>
      </c>
      <c r="C3195" s="22" t="s">
        <v>2644</v>
      </c>
      <c r="D3195" s="22" t="s">
        <v>3209</v>
      </c>
      <c r="E3195" s="22">
        <v>1002050394</v>
      </c>
      <c r="F3195" s="23" t="s">
        <v>15</v>
      </c>
      <c r="G3195" s="22">
        <v>1070933</v>
      </c>
      <c r="H3195" s="36" t="s">
        <v>20</v>
      </c>
      <c r="I3195" s="4" t="s">
        <v>3512</v>
      </c>
      <c r="J3195" s="4" t="s">
        <v>3512</v>
      </c>
      <c r="K3195" s="24">
        <v>5242</v>
      </c>
      <c r="L3195" s="25">
        <v>5242</v>
      </c>
      <c r="M3195" s="26">
        <v>1</v>
      </c>
      <c r="N3195" s="26">
        <v>1</v>
      </c>
      <c r="O3195" s="26">
        <v>0</v>
      </c>
      <c r="P3195" s="26">
        <v>5242</v>
      </c>
      <c r="Q3195" s="26">
        <v>0</v>
      </c>
      <c r="R3195" s="27">
        <v>335613.18</v>
      </c>
      <c r="S3195" s="27">
        <v>0</v>
      </c>
      <c r="T3195" s="28">
        <v>335613.18</v>
      </c>
      <c r="U3195" s="27">
        <v>0</v>
      </c>
      <c r="V3195" s="29">
        <v>1</v>
      </c>
      <c r="W3195" s="26">
        <v>0</v>
      </c>
      <c r="X3195" s="30">
        <f t="shared" si="735"/>
        <v>1</v>
      </c>
      <c r="Y3195" s="31">
        <f t="shared" si="736"/>
        <v>5242</v>
      </c>
      <c r="Z3195" s="31">
        <f t="shared" si="737"/>
        <v>335613.18</v>
      </c>
      <c r="AA3195" s="31">
        <f t="shared" si="738"/>
        <v>335613.18</v>
      </c>
      <c r="AB3195" s="5">
        <v>1</v>
      </c>
      <c r="AC3195" s="6">
        <v>258235.43</v>
      </c>
      <c r="AD3195" s="30">
        <v>0</v>
      </c>
      <c r="AE3195" s="67">
        <f t="shared" si="739"/>
        <v>1</v>
      </c>
      <c r="AF3195" s="70">
        <f>IF(C3195=Sheet6!$E$3,Sheet6!$E$4,IF('January 2023'!C3195=Sheet6!$F$3,Sheet6!$F$4,IF('January 2023'!C3195=Sheet6!$G$3,Sheet6!$G$4,IF('January 2023'!C3195=Sheet6!$H$3,Sheet6!$H$4,IF('January 2023'!C3195=Sheet6!$I$3,Sheet6!$I$4,IF('January 2023'!C3195=Sheet6!$J$3,Sheet6!$J$4,IF('January 2023'!C3195=Sheet6!$K$3,Sheet6!$K$4,IF('January 2023'!C3195=Sheet6!$L$3,Sheet6!$L$4))))))))</f>
        <v>0.14409654505182889</v>
      </c>
      <c r="AG3195" s="74">
        <f t="shared" si="740"/>
        <v>1</v>
      </c>
      <c r="AH3195" s="71">
        <v>0.81910000000000005</v>
      </c>
      <c r="AI3195" s="72">
        <f t="shared" si="741"/>
        <v>1</v>
      </c>
      <c r="AJ3195" s="73">
        <f t="shared" si="742"/>
        <v>1</v>
      </c>
      <c r="AK3195" s="73">
        <v>0.51307323962548435</v>
      </c>
      <c r="AL3195" s="95">
        <f t="shared" si="743"/>
        <v>1</v>
      </c>
      <c r="AM3195" s="107">
        <v>0</v>
      </c>
      <c r="AN3195" s="98">
        <f t="shared" si="744"/>
        <v>0</v>
      </c>
      <c r="AO3195" s="99" t="e">
        <f>SUMIF([1]Sheet1!$AB:$AB,E3195,[1]Sheet1!$AA:$AA)</f>
        <v>#VALUE!</v>
      </c>
      <c r="AP3195" s="100">
        <f t="shared" si="745"/>
        <v>1</v>
      </c>
      <c r="AQ3195" s="97">
        <f t="shared" si="746"/>
        <v>0</v>
      </c>
      <c r="AR3195" s="100">
        <f t="shared" si="747"/>
        <v>1</v>
      </c>
      <c r="AS3195" s="101">
        <f t="shared" si="748"/>
        <v>0</v>
      </c>
      <c r="AT3195" s="100">
        <v>0.14409654505182889</v>
      </c>
      <c r="AU3195" s="108">
        <f t="shared" si="749"/>
        <v>1</v>
      </c>
    </row>
    <row r="3196" spans="1:47" hidden="1">
      <c r="A3196" s="21">
        <v>44927</v>
      </c>
      <c r="B3196" s="23" t="s">
        <v>13</v>
      </c>
      <c r="C3196" s="23" t="s">
        <v>2644</v>
      </c>
      <c r="D3196" s="23" t="s">
        <v>3078</v>
      </c>
      <c r="E3196" s="23">
        <v>1002050280</v>
      </c>
      <c r="F3196" s="23" t="s">
        <v>15</v>
      </c>
      <c r="G3196" s="23">
        <v>1070558</v>
      </c>
      <c r="H3196" s="37" t="s">
        <v>20</v>
      </c>
      <c r="I3196" s="4" t="s">
        <v>3512</v>
      </c>
      <c r="J3196" s="4" t="s">
        <v>3512</v>
      </c>
      <c r="K3196" s="24">
        <v>5194</v>
      </c>
      <c r="L3196" s="24">
        <v>5194</v>
      </c>
      <c r="M3196" s="29">
        <v>1</v>
      </c>
      <c r="N3196" s="29">
        <v>0</v>
      </c>
      <c r="O3196" s="29">
        <v>0</v>
      </c>
      <c r="P3196" s="29">
        <v>5194</v>
      </c>
      <c r="Q3196" s="29">
        <v>0</v>
      </c>
      <c r="R3196" s="28">
        <v>332540.01999999996</v>
      </c>
      <c r="S3196" s="28">
        <v>0</v>
      </c>
      <c r="T3196" s="28">
        <v>332550</v>
      </c>
      <c r="U3196" s="28">
        <v>0</v>
      </c>
      <c r="V3196" s="29">
        <v>1</v>
      </c>
      <c r="W3196" s="29">
        <v>0</v>
      </c>
      <c r="X3196" s="32">
        <f t="shared" si="735"/>
        <v>1</v>
      </c>
      <c r="Y3196" s="33">
        <f t="shared" si="736"/>
        <v>5194</v>
      </c>
      <c r="Z3196" s="33">
        <f t="shared" si="737"/>
        <v>332540.01999999996</v>
      </c>
      <c r="AA3196" s="33">
        <f t="shared" si="738"/>
        <v>332550</v>
      </c>
      <c r="AB3196" s="5">
        <v>1</v>
      </c>
      <c r="AC3196" s="6">
        <v>365593.27</v>
      </c>
      <c r="AD3196" s="32">
        <v>0</v>
      </c>
      <c r="AE3196" s="67">
        <f t="shared" si="739"/>
        <v>1</v>
      </c>
      <c r="AF3196" s="70">
        <f>IF(C3196=Sheet6!$E$3,Sheet6!$E$4,IF('January 2023'!C3196=Sheet6!$F$3,Sheet6!$F$4,IF('January 2023'!C3196=Sheet6!$G$3,Sheet6!$G$4,IF('January 2023'!C3196=Sheet6!$H$3,Sheet6!$H$4,IF('January 2023'!C3196=Sheet6!$I$3,Sheet6!$I$4,IF('January 2023'!C3196=Sheet6!$J$3,Sheet6!$J$4,IF('January 2023'!C3196=Sheet6!$K$3,Sheet6!$K$4,IF('January 2023'!C3196=Sheet6!$L$3,Sheet6!$L$4))))))))</f>
        <v>0.14409654505182889</v>
      </c>
      <c r="AG3196" s="74">
        <f t="shared" si="740"/>
        <v>1</v>
      </c>
      <c r="AH3196" s="71">
        <v>0.81910000000000005</v>
      </c>
      <c r="AI3196" s="72">
        <f t="shared" si="741"/>
        <v>1</v>
      </c>
      <c r="AJ3196" s="73">
        <f t="shared" si="742"/>
        <v>1</v>
      </c>
      <c r="AK3196" s="73">
        <v>0.51307323962548435</v>
      </c>
      <c r="AL3196" s="95">
        <f t="shared" si="743"/>
        <v>1</v>
      </c>
      <c r="AM3196" s="107">
        <v>0</v>
      </c>
      <c r="AN3196" s="98">
        <f t="shared" si="744"/>
        <v>0</v>
      </c>
      <c r="AO3196" s="99" t="e">
        <f>SUMIF([1]Sheet1!$AB:$AB,E3196,[1]Sheet1!$AA:$AA)</f>
        <v>#VALUE!</v>
      </c>
      <c r="AP3196" s="100">
        <f t="shared" si="745"/>
        <v>1</v>
      </c>
      <c r="AQ3196" s="97">
        <f t="shared" si="746"/>
        <v>0</v>
      </c>
      <c r="AR3196" s="100">
        <f t="shared" si="747"/>
        <v>1.0000300114253919</v>
      </c>
      <c r="AS3196" s="101">
        <f t="shared" si="748"/>
        <v>-3.001142539194035E-5</v>
      </c>
      <c r="AT3196" s="100">
        <v>0.14409654505182889</v>
      </c>
      <c r="AU3196" s="108">
        <f t="shared" si="749"/>
        <v>1</v>
      </c>
    </row>
    <row r="3197" spans="1:47" hidden="1">
      <c r="A3197" s="21">
        <v>44927</v>
      </c>
      <c r="B3197" s="23" t="s">
        <v>13</v>
      </c>
      <c r="C3197" s="23" t="s">
        <v>2644</v>
      </c>
      <c r="D3197" s="23" t="s">
        <v>3183</v>
      </c>
      <c r="E3197" s="23">
        <v>1002917628</v>
      </c>
      <c r="F3197" s="23" t="s">
        <v>15</v>
      </c>
      <c r="G3197" s="23">
        <v>1172349</v>
      </c>
      <c r="H3197" s="37" t="s">
        <v>20</v>
      </c>
      <c r="I3197" s="4" t="s">
        <v>3512</v>
      </c>
      <c r="J3197" s="4" t="s">
        <v>3512</v>
      </c>
      <c r="K3197" s="24">
        <v>5060.7599999999948</v>
      </c>
      <c r="L3197" s="24">
        <v>5060.7599999999948</v>
      </c>
      <c r="M3197" s="29">
        <v>1</v>
      </c>
      <c r="N3197" s="29">
        <v>1</v>
      </c>
      <c r="O3197" s="29">
        <v>0</v>
      </c>
      <c r="P3197" s="29">
        <v>5061</v>
      </c>
      <c r="Q3197" s="29">
        <v>0</v>
      </c>
      <c r="R3197" s="28">
        <v>324024.84999999998</v>
      </c>
      <c r="S3197" s="28">
        <v>0</v>
      </c>
      <c r="T3197" s="28">
        <v>324000</v>
      </c>
      <c r="U3197" s="28">
        <v>0</v>
      </c>
      <c r="V3197" s="29">
        <v>1</v>
      </c>
      <c r="W3197" s="29">
        <v>0</v>
      </c>
      <c r="X3197" s="32">
        <f t="shared" si="735"/>
        <v>1</v>
      </c>
      <c r="Y3197" s="33">
        <f t="shared" si="736"/>
        <v>5061</v>
      </c>
      <c r="Z3197" s="33">
        <f t="shared" si="737"/>
        <v>324024.84999999998</v>
      </c>
      <c r="AA3197" s="33">
        <f t="shared" si="738"/>
        <v>324000</v>
      </c>
      <c r="AB3197" s="5">
        <v>1</v>
      </c>
      <c r="AC3197" s="6">
        <v>337509.52</v>
      </c>
      <c r="AD3197" s="32">
        <v>0</v>
      </c>
      <c r="AE3197" s="67">
        <f t="shared" si="739"/>
        <v>1</v>
      </c>
      <c r="AF3197" s="70">
        <f>IF(C3197=Sheet6!$E$3,Sheet6!$E$4,IF('January 2023'!C3197=Sheet6!$F$3,Sheet6!$F$4,IF('January 2023'!C3197=Sheet6!$G$3,Sheet6!$G$4,IF('January 2023'!C3197=Sheet6!$H$3,Sheet6!$H$4,IF('January 2023'!C3197=Sheet6!$I$3,Sheet6!$I$4,IF('January 2023'!C3197=Sheet6!$J$3,Sheet6!$J$4,IF('January 2023'!C3197=Sheet6!$K$3,Sheet6!$K$4,IF('January 2023'!C3197=Sheet6!$L$3,Sheet6!$L$4))))))))</f>
        <v>0.14409654505182889</v>
      </c>
      <c r="AG3197" s="74">
        <f t="shared" si="740"/>
        <v>1.0000474237071122</v>
      </c>
      <c r="AH3197" s="71">
        <v>0.81910000000000005</v>
      </c>
      <c r="AI3197" s="72">
        <f t="shared" si="741"/>
        <v>1</v>
      </c>
      <c r="AJ3197" s="73">
        <f t="shared" si="742"/>
        <v>1</v>
      </c>
      <c r="AK3197" s="73">
        <v>0.51307323962548435</v>
      </c>
      <c r="AL3197" s="95">
        <f t="shared" si="743"/>
        <v>1</v>
      </c>
      <c r="AM3197" s="107">
        <v>0</v>
      </c>
      <c r="AN3197" s="98">
        <f t="shared" si="744"/>
        <v>0</v>
      </c>
      <c r="AO3197" s="99" t="e">
        <f>SUMIF([1]Sheet1!$AB:$AB,E3197,[1]Sheet1!$AA:$AA)</f>
        <v>#VALUE!</v>
      </c>
      <c r="AP3197" s="100">
        <f t="shared" si="745"/>
        <v>1</v>
      </c>
      <c r="AQ3197" s="97">
        <f t="shared" si="746"/>
        <v>0</v>
      </c>
      <c r="AR3197" s="100">
        <f t="shared" si="747"/>
        <v>0.99992330835119603</v>
      </c>
      <c r="AS3197" s="101">
        <f t="shared" si="748"/>
        <v>2.9271578694034517E-5</v>
      </c>
      <c r="AT3197" s="100">
        <v>0.14409654505182889</v>
      </c>
      <c r="AU3197" s="108">
        <f t="shared" si="749"/>
        <v>1</v>
      </c>
    </row>
    <row r="3198" spans="1:47" hidden="1">
      <c r="A3198" s="21">
        <v>44927</v>
      </c>
      <c r="B3198" s="22" t="s">
        <v>13</v>
      </c>
      <c r="C3198" s="22" t="s">
        <v>2644</v>
      </c>
      <c r="D3198" s="22" t="s">
        <v>3249</v>
      </c>
      <c r="E3198" s="22">
        <v>1002050573</v>
      </c>
      <c r="F3198" s="23" t="s">
        <v>15</v>
      </c>
      <c r="G3198" s="22">
        <v>1070920</v>
      </c>
      <c r="H3198" s="36" t="s">
        <v>20</v>
      </c>
      <c r="I3198" s="4" t="s">
        <v>3512</v>
      </c>
      <c r="J3198" s="4" t="s">
        <v>3512</v>
      </c>
      <c r="K3198" s="24">
        <v>4853</v>
      </c>
      <c r="L3198" s="25">
        <v>4853</v>
      </c>
      <c r="M3198" s="26">
        <v>1</v>
      </c>
      <c r="N3198" s="26">
        <v>1</v>
      </c>
      <c r="O3198" s="26">
        <v>0</v>
      </c>
      <c r="P3198" s="26">
        <v>4853</v>
      </c>
      <c r="Q3198" s="26">
        <v>0</v>
      </c>
      <c r="R3198" s="27">
        <v>310707.88</v>
      </c>
      <c r="S3198" s="27">
        <v>0</v>
      </c>
      <c r="T3198" s="28">
        <v>0</v>
      </c>
      <c r="U3198" s="27">
        <v>0</v>
      </c>
      <c r="V3198" s="29">
        <v>0</v>
      </c>
      <c r="W3198" s="26">
        <v>0</v>
      </c>
      <c r="X3198" s="30">
        <f t="shared" si="735"/>
        <v>1</v>
      </c>
      <c r="Y3198" s="31">
        <f t="shared" si="736"/>
        <v>4853</v>
      </c>
      <c r="Z3198" s="31">
        <f t="shared" si="737"/>
        <v>310707.88</v>
      </c>
      <c r="AA3198" s="31">
        <f t="shared" si="738"/>
        <v>0</v>
      </c>
      <c r="AB3198" s="5">
        <v>0</v>
      </c>
      <c r="AC3198" s="6">
        <v>428458.82</v>
      </c>
      <c r="AD3198" s="30">
        <v>0</v>
      </c>
      <c r="AE3198" s="67">
        <f t="shared" si="739"/>
        <v>0</v>
      </c>
      <c r="AF3198" s="70">
        <f>IF(C3198=Sheet6!$E$3,Sheet6!$E$4,IF('January 2023'!C3198=Sheet6!$F$3,Sheet6!$F$4,IF('January 2023'!C3198=Sheet6!$G$3,Sheet6!$G$4,IF('January 2023'!C3198=Sheet6!$H$3,Sheet6!$H$4,IF('January 2023'!C3198=Sheet6!$I$3,Sheet6!$I$4,IF('January 2023'!C3198=Sheet6!$J$3,Sheet6!$J$4,IF('January 2023'!C3198=Sheet6!$K$3,Sheet6!$K$4,IF('January 2023'!C3198=Sheet6!$L$3,Sheet6!$L$4))))))))</f>
        <v>0.14409654505182889</v>
      </c>
      <c r="AG3198" s="74">
        <f t="shared" si="740"/>
        <v>1</v>
      </c>
      <c r="AH3198" s="71">
        <v>0.81910000000000005</v>
      </c>
      <c r="AI3198" s="72">
        <f t="shared" si="741"/>
        <v>1</v>
      </c>
      <c r="AJ3198" s="73">
        <f t="shared" si="742"/>
        <v>0</v>
      </c>
      <c r="AK3198" s="73">
        <v>0.51307323962548435</v>
      </c>
      <c r="AL3198" s="95">
        <f t="shared" si="743"/>
        <v>0</v>
      </c>
      <c r="AM3198" s="107">
        <v>0</v>
      </c>
      <c r="AN3198" s="98">
        <f t="shared" si="744"/>
        <v>0</v>
      </c>
      <c r="AO3198" s="99" t="e">
        <f>SUMIF([1]Sheet1!$AB:$AB,E3198,[1]Sheet1!$AA:$AA)</f>
        <v>#VALUE!</v>
      </c>
      <c r="AP3198" s="100">
        <f t="shared" si="745"/>
        <v>1</v>
      </c>
      <c r="AQ3198" s="97">
        <f t="shared" si="746"/>
        <v>0</v>
      </c>
      <c r="AR3198" s="100">
        <f t="shared" si="747"/>
        <v>0</v>
      </c>
      <c r="AS3198" s="101">
        <f t="shared" si="748"/>
        <v>1</v>
      </c>
      <c r="AT3198" s="100">
        <v>0.14409654505182889</v>
      </c>
      <c r="AU3198" s="108">
        <f t="shared" si="749"/>
        <v>0</v>
      </c>
    </row>
    <row r="3199" spans="1:47" hidden="1">
      <c r="A3199" s="21">
        <v>44927</v>
      </c>
      <c r="B3199" s="22" t="s">
        <v>13</v>
      </c>
      <c r="C3199" s="22" t="s">
        <v>2644</v>
      </c>
      <c r="D3199" s="22" t="s">
        <v>3286</v>
      </c>
      <c r="E3199" s="22">
        <v>1002050378</v>
      </c>
      <c r="F3199" s="23" t="s">
        <v>15</v>
      </c>
      <c r="G3199" s="22">
        <v>1070558</v>
      </c>
      <c r="H3199" s="36" t="s">
        <v>20</v>
      </c>
      <c r="I3199" s="4" t="s">
        <v>3512</v>
      </c>
      <c r="J3199" s="4" t="s">
        <v>3512</v>
      </c>
      <c r="K3199" s="24">
        <v>4468</v>
      </c>
      <c r="L3199" s="25">
        <v>4468</v>
      </c>
      <c r="M3199" s="26">
        <v>1</v>
      </c>
      <c r="N3199" s="26">
        <v>1</v>
      </c>
      <c r="O3199" s="26">
        <v>0</v>
      </c>
      <c r="P3199" s="26">
        <v>4468</v>
      </c>
      <c r="Q3199" s="26">
        <v>0</v>
      </c>
      <c r="R3199" s="27">
        <v>286058.69</v>
      </c>
      <c r="S3199" s="27">
        <v>0</v>
      </c>
      <c r="T3199" s="28">
        <v>286058.69</v>
      </c>
      <c r="U3199" s="27">
        <v>0</v>
      </c>
      <c r="V3199" s="29">
        <v>1</v>
      </c>
      <c r="W3199" s="26">
        <v>0</v>
      </c>
      <c r="X3199" s="30">
        <f t="shared" si="735"/>
        <v>1</v>
      </c>
      <c r="Y3199" s="31">
        <f t="shared" si="736"/>
        <v>4468</v>
      </c>
      <c r="Z3199" s="31">
        <f t="shared" si="737"/>
        <v>286058.69</v>
      </c>
      <c r="AA3199" s="31">
        <f t="shared" si="738"/>
        <v>286058.69</v>
      </c>
      <c r="AB3199" s="5">
        <v>1</v>
      </c>
      <c r="AC3199" s="6">
        <v>208597.84</v>
      </c>
      <c r="AD3199" s="30">
        <v>0</v>
      </c>
      <c r="AE3199" s="67">
        <f t="shared" si="739"/>
        <v>1</v>
      </c>
      <c r="AF3199" s="70">
        <f>IF(C3199=Sheet6!$E$3,Sheet6!$E$4,IF('January 2023'!C3199=Sheet6!$F$3,Sheet6!$F$4,IF('January 2023'!C3199=Sheet6!$G$3,Sheet6!$G$4,IF('January 2023'!C3199=Sheet6!$H$3,Sheet6!$H$4,IF('January 2023'!C3199=Sheet6!$I$3,Sheet6!$I$4,IF('January 2023'!C3199=Sheet6!$J$3,Sheet6!$J$4,IF('January 2023'!C3199=Sheet6!$K$3,Sheet6!$K$4,IF('January 2023'!C3199=Sheet6!$L$3,Sheet6!$L$4))))))))</f>
        <v>0.14409654505182889</v>
      </c>
      <c r="AG3199" s="74">
        <f t="shared" si="740"/>
        <v>1</v>
      </c>
      <c r="AH3199" s="71">
        <v>0.81910000000000005</v>
      </c>
      <c r="AI3199" s="72">
        <f t="shared" si="741"/>
        <v>1</v>
      </c>
      <c r="AJ3199" s="73">
        <f t="shared" si="742"/>
        <v>1</v>
      </c>
      <c r="AK3199" s="73">
        <v>0.51307323962548435</v>
      </c>
      <c r="AL3199" s="95">
        <f t="shared" si="743"/>
        <v>1</v>
      </c>
      <c r="AM3199" s="107">
        <v>0</v>
      </c>
      <c r="AN3199" s="98">
        <f t="shared" si="744"/>
        <v>0</v>
      </c>
      <c r="AO3199" s="99" t="e">
        <f>SUMIF([1]Sheet1!$AB:$AB,E3199,[1]Sheet1!$AA:$AA)</f>
        <v>#VALUE!</v>
      </c>
      <c r="AP3199" s="100">
        <f t="shared" si="745"/>
        <v>1</v>
      </c>
      <c r="AQ3199" s="97">
        <f t="shared" si="746"/>
        <v>0</v>
      </c>
      <c r="AR3199" s="100">
        <f t="shared" si="747"/>
        <v>1</v>
      </c>
      <c r="AS3199" s="101">
        <f t="shared" si="748"/>
        <v>0</v>
      </c>
      <c r="AT3199" s="100">
        <v>0.14409654505182889</v>
      </c>
      <c r="AU3199" s="108">
        <f t="shared" si="749"/>
        <v>1</v>
      </c>
    </row>
    <row r="3200" spans="1:47" hidden="1">
      <c r="A3200" s="21">
        <v>44927</v>
      </c>
      <c r="B3200" s="22" t="s">
        <v>13</v>
      </c>
      <c r="C3200" s="22" t="s">
        <v>2644</v>
      </c>
      <c r="D3200" s="22" t="s">
        <v>3093</v>
      </c>
      <c r="E3200" s="22">
        <v>1002050297</v>
      </c>
      <c r="F3200" s="23" t="s">
        <v>15</v>
      </c>
      <c r="G3200" s="22">
        <v>1070558</v>
      </c>
      <c r="H3200" s="36" t="s">
        <v>20</v>
      </c>
      <c r="I3200" s="4" t="s">
        <v>3512</v>
      </c>
      <c r="J3200" s="4" t="s">
        <v>3512</v>
      </c>
      <c r="K3200" s="24">
        <v>4216</v>
      </c>
      <c r="L3200" s="25">
        <v>4216</v>
      </c>
      <c r="M3200" s="26">
        <v>1</v>
      </c>
      <c r="N3200" s="26">
        <v>0</v>
      </c>
      <c r="O3200" s="26">
        <v>0</v>
      </c>
      <c r="P3200" s="26">
        <v>4216</v>
      </c>
      <c r="Q3200" s="26">
        <v>0</v>
      </c>
      <c r="R3200" s="27">
        <v>269924.67</v>
      </c>
      <c r="S3200" s="27">
        <v>0</v>
      </c>
      <c r="T3200" s="28">
        <v>272000</v>
      </c>
      <c r="U3200" s="27">
        <v>0</v>
      </c>
      <c r="V3200" s="29">
        <v>1</v>
      </c>
      <c r="W3200" s="26">
        <v>0</v>
      </c>
      <c r="X3200" s="30">
        <f t="shared" si="735"/>
        <v>1</v>
      </c>
      <c r="Y3200" s="31">
        <f t="shared" si="736"/>
        <v>4216</v>
      </c>
      <c r="Z3200" s="31">
        <f t="shared" si="737"/>
        <v>269924.67</v>
      </c>
      <c r="AA3200" s="31">
        <f t="shared" si="738"/>
        <v>272000</v>
      </c>
      <c r="AB3200" s="5">
        <v>1</v>
      </c>
      <c r="AC3200" s="6">
        <v>337148.68</v>
      </c>
      <c r="AD3200" s="30">
        <v>0</v>
      </c>
      <c r="AE3200" s="67">
        <f t="shared" si="739"/>
        <v>1</v>
      </c>
      <c r="AF3200" s="70">
        <f>IF(C3200=Sheet6!$E$3,Sheet6!$E$4,IF('January 2023'!C3200=Sheet6!$F$3,Sheet6!$F$4,IF('January 2023'!C3200=Sheet6!$G$3,Sheet6!$G$4,IF('January 2023'!C3200=Sheet6!$H$3,Sheet6!$H$4,IF('January 2023'!C3200=Sheet6!$I$3,Sheet6!$I$4,IF('January 2023'!C3200=Sheet6!$J$3,Sheet6!$J$4,IF('January 2023'!C3200=Sheet6!$K$3,Sheet6!$K$4,IF('January 2023'!C3200=Sheet6!$L$3,Sheet6!$L$4))))))))</f>
        <v>0.14409654505182889</v>
      </c>
      <c r="AG3200" s="74">
        <f t="shared" si="740"/>
        <v>1</v>
      </c>
      <c r="AH3200" s="71">
        <v>0.81910000000000005</v>
      </c>
      <c r="AI3200" s="72">
        <f t="shared" si="741"/>
        <v>1</v>
      </c>
      <c r="AJ3200" s="73">
        <f t="shared" si="742"/>
        <v>1</v>
      </c>
      <c r="AK3200" s="73">
        <v>0.51307323962548435</v>
      </c>
      <c r="AL3200" s="95">
        <f t="shared" si="743"/>
        <v>1</v>
      </c>
      <c r="AM3200" s="107">
        <v>0</v>
      </c>
      <c r="AN3200" s="98">
        <f t="shared" si="744"/>
        <v>0</v>
      </c>
      <c r="AO3200" s="99" t="e">
        <f>SUMIF([1]Sheet1!$AB:$AB,E3200,[1]Sheet1!$AA:$AA)</f>
        <v>#VALUE!</v>
      </c>
      <c r="AP3200" s="100">
        <f t="shared" si="745"/>
        <v>1</v>
      </c>
      <c r="AQ3200" s="97">
        <f t="shared" si="746"/>
        <v>0</v>
      </c>
      <c r="AR3200" s="100">
        <f t="shared" si="747"/>
        <v>1.0076885525135588</v>
      </c>
      <c r="AS3200" s="101">
        <f t="shared" si="748"/>
        <v>-7.6885525135588217E-3</v>
      </c>
      <c r="AT3200" s="100">
        <v>0.14409654505182889</v>
      </c>
      <c r="AU3200" s="108">
        <f t="shared" si="749"/>
        <v>1</v>
      </c>
    </row>
    <row r="3201" spans="1:47" hidden="1">
      <c r="A3201" s="21">
        <v>44927</v>
      </c>
      <c r="B3201" s="22" t="s">
        <v>13</v>
      </c>
      <c r="C3201" s="22" t="s">
        <v>2644</v>
      </c>
      <c r="D3201" s="22" t="s">
        <v>3187</v>
      </c>
      <c r="E3201" s="22">
        <v>1002050256</v>
      </c>
      <c r="F3201" s="23" t="s">
        <v>15</v>
      </c>
      <c r="G3201" s="22">
        <v>1070920</v>
      </c>
      <c r="H3201" s="36" t="s">
        <v>20</v>
      </c>
      <c r="I3201" s="4" t="s">
        <v>3512</v>
      </c>
      <c r="J3201" s="4" t="s">
        <v>3512</v>
      </c>
      <c r="K3201" s="24">
        <v>4185</v>
      </c>
      <c r="L3201" s="25">
        <v>4185</v>
      </c>
      <c r="M3201" s="26">
        <v>1</v>
      </c>
      <c r="N3201" s="26">
        <v>1</v>
      </c>
      <c r="O3201" s="26">
        <v>0</v>
      </c>
      <c r="P3201" s="26">
        <v>4185</v>
      </c>
      <c r="Q3201" s="26">
        <v>0</v>
      </c>
      <c r="R3201" s="27">
        <v>267939.93</v>
      </c>
      <c r="S3201" s="27">
        <v>0</v>
      </c>
      <c r="T3201" s="28">
        <v>270000</v>
      </c>
      <c r="U3201" s="27">
        <v>0</v>
      </c>
      <c r="V3201" s="29">
        <v>1</v>
      </c>
      <c r="W3201" s="26">
        <v>0</v>
      </c>
      <c r="X3201" s="30">
        <f t="shared" si="735"/>
        <v>1</v>
      </c>
      <c r="Y3201" s="31">
        <f t="shared" si="736"/>
        <v>4185</v>
      </c>
      <c r="Z3201" s="31">
        <f t="shared" si="737"/>
        <v>267939.93</v>
      </c>
      <c r="AA3201" s="31">
        <f t="shared" si="738"/>
        <v>270000</v>
      </c>
      <c r="AB3201" s="5">
        <v>1</v>
      </c>
      <c r="AC3201" s="6">
        <v>417207.5</v>
      </c>
      <c r="AD3201" s="30">
        <v>0</v>
      </c>
      <c r="AE3201" s="67">
        <f t="shared" si="739"/>
        <v>1</v>
      </c>
      <c r="AF3201" s="70">
        <f>IF(C3201=Sheet6!$E$3,Sheet6!$E$4,IF('January 2023'!C3201=Sheet6!$F$3,Sheet6!$F$4,IF('January 2023'!C3201=Sheet6!$G$3,Sheet6!$G$4,IF('January 2023'!C3201=Sheet6!$H$3,Sheet6!$H$4,IF('January 2023'!C3201=Sheet6!$I$3,Sheet6!$I$4,IF('January 2023'!C3201=Sheet6!$J$3,Sheet6!$J$4,IF('January 2023'!C3201=Sheet6!$K$3,Sheet6!$K$4,IF('January 2023'!C3201=Sheet6!$L$3,Sheet6!$L$4))))))))</f>
        <v>0.14409654505182889</v>
      </c>
      <c r="AG3201" s="74">
        <f t="shared" si="740"/>
        <v>1</v>
      </c>
      <c r="AH3201" s="71">
        <v>0.81910000000000005</v>
      </c>
      <c r="AI3201" s="72">
        <f t="shared" si="741"/>
        <v>1</v>
      </c>
      <c r="AJ3201" s="73">
        <f t="shared" si="742"/>
        <v>1</v>
      </c>
      <c r="AK3201" s="73">
        <v>0.51307323962548435</v>
      </c>
      <c r="AL3201" s="95">
        <f t="shared" si="743"/>
        <v>1</v>
      </c>
      <c r="AM3201" s="107">
        <v>0</v>
      </c>
      <c r="AN3201" s="98">
        <f t="shared" si="744"/>
        <v>0</v>
      </c>
      <c r="AO3201" s="99" t="e">
        <f>SUMIF([1]Sheet1!$AB:$AB,E3201,[1]Sheet1!$AA:$AA)</f>
        <v>#VALUE!</v>
      </c>
      <c r="AP3201" s="100">
        <f t="shared" si="745"/>
        <v>1</v>
      </c>
      <c r="AQ3201" s="97">
        <f t="shared" si="746"/>
        <v>0</v>
      </c>
      <c r="AR3201" s="100">
        <f t="shared" si="747"/>
        <v>1.007688551683954</v>
      </c>
      <c r="AS3201" s="101">
        <f t="shared" si="748"/>
        <v>-7.6885516839539925E-3</v>
      </c>
      <c r="AT3201" s="100">
        <v>0.14409654505182889</v>
      </c>
      <c r="AU3201" s="108">
        <f t="shared" si="749"/>
        <v>1</v>
      </c>
    </row>
    <row r="3202" spans="1:47" hidden="1">
      <c r="A3202" s="21">
        <v>44927</v>
      </c>
      <c r="B3202" s="23" t="s">
        <v>13</v>
      </c>
      <c r="C3202" s="23" t="s">
        <v>2644</v>
      </c>
      <c r="D3202" s="23" t="s">
        <v>3267</v>
      </c>
      <c r="E3202" s="23">
        <v>1002050402</v>
      </c>
      <c r="F3202" s="23" t="s">
        <v>15</v>
      </c>
      <c r="G3202" s="23">
        <v>1070933</v>
      </c>
      <c r="H3202" s="37" t="s">
        <v>20</v>
      </c>
      <c r="I3202" s="4" t="s">
        <v>3512</v>
      </c>
      <c r="J3202" s="4" t="s">
        <v>3512</v>
      </c>
      <c r="K3202" s="24">
        <v>4099</v>
      </c>
      <c r="L3202" s="24">
        <v>4099</v>
      </c>
      <c r="M3202" s="29">
        <v>1</v>
      </c>
      <c r="N3202" s="29">
        <v>1</v>
      </c>
      <c r="O3202" s="29">
        <v>0</v>
      </c>
      <c r="P3202" s="29">
        <v>4099</v>
      </c>
      <c r="Q3202" s="29">
        <v>0</v>
      </c>
      <c r="R3202" s="28">
        <v>262433.88</v>
      </c>
      <c r="S3202" s="28">
        <v>0</v>
      </c>
      <c r="T3202" s="28">
        <v>262433.88</v>
      </c>
      <c r="U3202" s="28">
        <v>0</v>
      </c>
      <c r="V3202" s="29">
        <v>1</v>
      </c>
      <c r="W3202" s="29">
        <v>0</v>
      </c>
      <c r="X3202" s="32">
        <f t="shared" si="735"/>
        <v>1</v>
      </c>
      <c r="Y3202" s="33">
        <f t="shared" si="736"/>
        <v>4099</v>
      </c>
      <c r="Z3202" s="33">
        <f t="shared" si="737"/>
        <v>262433.88</v>
      </c>
      <c r="AA3202" s="33">
        <f t="shared" si="738"/>
        <v>262433.88</v>
      </c>
      <c r="AB3202" s="5">
        <v>1</v>
      </c>
      <c r="AC3202" s="6">
        <v>224043.98</v>
      </c>
      <c r="AD3202" s="32">
        <v>0</v>
      </c>
      <c r="AE3202" s="67">
        <f t="shared" si="739"/>
        <v>1</v>
      </c>
      <c r="AF3202" s="70">
        <f>IF(C3202=Sheet6!$E$3,Sheet6!$E$4,IF('January 2023'!C3202=Sheet6!$F$3,Sheet6!$F$4,IF('January 2023'!C3202=Sheet6!$G$3,Sheet6!$G$4,IF('January 2023'!C3202=Sheet6!$H$3,Sheet6!$H$4,IF('January 2023'!C3202=Sheet6!$I$3,Sheet6!$I$4,IF('January 2023'!C3202=Sheet6!$J$3,Sheet6!$J$4,IF('January 2023'!C3202=Sheet6!$K$3,Sheet6!$K$4,IF('January 2023'!C3202=Sheet6!$L$3,Sheet6!$L$4))))))))</f>
        <v>0.14409654505182889</v>
      </c>
      <c r="AG3202" s="74">
        <f t="shared" si="740"/>
        <v>1</v>
      </c>
      <c r="AH3202" s="71">
        <v>0.81910000000000005</v>
      </c>
      <c r="AI3202" s="72">
        <f t="shared" si="741"/>
        <v>1</v>
      </c>
      <c r="AJ3202" s="73">
        <f t="shared" si="742"/>
        <v>1</v>
      </c>
      <c r="AK3202" s="73">
        <v>0.51307323962548435</v>
      </c>
      <c r="AL3202" s="95">
        <f t="shared" si="743"/>
        <v>1</v>
      </c>
      <c r="AM3202" s="107">
        <v>0</v>
      </c>
      <c r="AN3202" s="98">
        <f t="shared" si="744"/>
        <v>0</v>
      </c>
      <c r="AO3202" s="99" t="e">
        <f>SUMIF([1]Sheet1!$AB:$AB,E3202,[1]Sheet1!$AA:$AA)</f>
        <v>#VALUE!</v>
      </c>
      <c r="AP3202" s="100">
        <f t="shared" si="745"/>
        <v>1</v>
      </c>
      <c r="AQ3202" s="97">
        <f t="shared" si="746"/>
        <v>0</v>
      </c>
      <c r="AR3202" s="100">
        <f t="shared" si="747"/>
        <v>1</v>
      </c>
      <c r="AS3202" s="101">
        <f t="shared" si="748"/>
        <v>0</v>
      </c>
      <c r="AT3202" s="100">
        <v>0.14409654505182889</v>
      </c>
      <c r="AU3202" s="108">
        <f t="shared" si="749"/>
        <v>1</v>
      </c>
    </row>
    <row r="3203" spans="1:47" hidden="1">
      <c r="A3203" s="21">
        <v>44927</v>
      </c>
      <c r="B3203" s="22" t="s">
        <v>13</v>
      </c>
      <c r="C3203" s="22" t="s">
        <v>2644</v>
      </c>
      <c r="D3203" s="22" t="s">
        <v>3273</v>
      </c>
      <c r="E3203" s="22">
        <v>1002050199</v>
      </c>
      <c r="F3203" s="23" t="s">
        <v>15</v>
      </c>
      <c r="G3203" s="22">
        <v>1070933</v>
      </c>
      <c r="H3203" s="36" t="s">
        <v>20</v>
      </c>
      <c r="I3203" s="4" t="s">
        <v>3512</v>
      </c>
      <c r="J3203" s="4" t="s">
        <v>3512</v>
      </c>
      <c r="K3203" s="24">
        <v>3880</v>
      </c>
      <c r="L3203" s="25">
        <v>3880</v>
      </c>
      <c r="M3203" s="26">
        <v>1</v>
      </c>
      <c r="N3203" s="26">
        <v>1</v>
      </c>
      <c r="O3203" s="26">
        <v>0</v>
      </c>
      <c r="P3203" s="26">
        <v>3880</v>
      </c>
      <c r="Q3203" s="26">
        <v>0</v>
      </c>
      <c r="R3203" s="27">
        <v>248412.65</v>
      </c>
      <c r="S3203" s="27">
        <v>0</v>
      </c>
      <c r="T3203" s="28">
        <v>248919.34</v>
      </c>
      <c r="U3203" s="27">
        <v>0</v>
      </c>
      <c r="V3203" s="29">
        <v>1</v>
      </c>
      <c r="W3203" s="26">
        <v>0</v>
      </c>
      <c r="X3203" s="30">
        <f t="shared" si="735"/>
        <v>1</v>
      </c>
      <c r="Y3203" s="31">
        <f t="shared" si="736"/>
        <v>3880</v>
      </c>
      <c r="Z3203" s="31">
        <f t="shared" si="737"/>
        <v>248412.65</v>
      </c>
      <c r="AA3203" s="31">
        <f t="shared" si="738"/>
        <v>248919.34</v>
      </c>
      <c r="AB3203" s="5">
        <v>1</v>
      </c>
      <c r="AC3203" s="6">
        <v>194305.6</v>
      </c>
      <c r="AD3203" s="30">
        <v>0</v>
      </c>
      <c r="AE3203" s="67">
        <f t="shared" si="739"/>
        <v>1</v>
      </c>
      <c r="AF3203" s="70">
        <f>IF(C3203=Sheet6!$E$3,Sheet6!$E$4,IF('January 2023'!C3203=Sheet6!$F$3,Sheet6!$F$4,IF('January 2023'!C3203=Sheet6!$G$3,Sheet6!$G$4,IF('January 2023'!C3203=Sheet6!$H$3,Sheet6!$H$4,IF('January 2023'!C3203=Sheet6!$I$3,Sheet6!$I$4,IF('January 2023'!C3203=Sheet6!$J$3,Sheet6!$J$4,IF('January 2023'!C3203=Sheet6!$K$3,Sheet6!$K$4,IF('January 2023'!C3203=Sheet6!$L$3,Sheet6!$L$4))))))))</f>
        <v>0.14409654505182889</v>
      </c>
      <c r="AG3203" s="74">
        <f t="shared" si="740"/>
        <v>1</v>
      </c>
      <c r="AH3203" s="71">
        <v>0.81910000000000005</v>
      </c>
      <c r="AI3203" s="72">
        <f t="shared" si="741"/>
        <v>1</v>
      </c>
      <c r="AJ3203" s="73">
        <f t="shared" si="742"/>
        <v>1</v>
      </c>
      <c r="AK3203" s="73">
        <v>0.51307323962548435</v>
      </c>
      <c r="AL3203" s="95">
        <f t="shared" si="743"/>
        <v>1</v>
      </c>
      <c r="AM3203" s="107">
        <v>0</v>
      </c>
      <c r="AN3203" s="98">
        <f t="shared" si="744"/>
        <v>0</v>
      </c>
      <c r="AO3203" s="99" t="e">
        <f>SUMIF([1]Sheet1!$AB:$AB,E3203,[1]Sheet1!$AA:$AA)</f>
        <v>#VALUE!</v>
      </c>
      <c r="AP3203" s="100">
        <f t="shared" si="745"/>
        <v>1</v>
      </c>
      <c r="AQ3203" s="97">
        <f t="shared" si="746"/>
        <v>0</v>
      </c>
      <c r="AR3203" s="100">
        <f t="shared" si="747"/>
        <v>1.0020397109406465</v>
      </c>
      <c r="AS3203" s="101">
        <f t="shared" si="748"/>
        <v>-2.0397109406464775E-3</v>
      </c>
      <c r="AT3203" s="100">
        <v>0.14409654505182889</v>
      </c>
      <c r="AU3203" s="108">
        <f t="shared" si="749"/>
        <v>1</v>
      </c>
    </row>
    <row r="3204" spans="1:47" hidden="1">
      <c r="A3204" s="21">
        <v>44927</v>
      </c>
      <c r="B3204" s="23" t="s">
        <v>13</v>
      </c>
      <c r="C3204" s="23" t="s">
        <v>2644</v>
      </c>
      <c r="D3204" s="23" t="s">
        <v>3239</v>
      </c>
      <c r="E3204" s="23">
        <v>1002907420</v>
      </c>
      <c r="F3204" s="23" t="s">
        <v>15</v>
      </c>
      <c r="G3204" s="23">
        <v>1070558</v>
      </c>
      <c r="H3204" s="37" t="s">
        <v>20</v>
      </c>
      <c r="I3204" s="4" t="s">
        <v>3512</v>
      </c>
      <c r="J3204" s="4" t="s">
        <v>3512</v>
      </c>
      <c r="K3204" s="24">
        <v>3850</v>
      </c>
      <c r="L3204" s="24">
        <v>3850</v>
      </c>
      <c r="M3204" s="29">
        <v>1</v>
      </c>
      <c r="N3204" s="29">
        <v>1</v>
      </c>
      <c r="O3204" s="29">
        <v>0</v>
      </c>
      <c r="P3204" s="29">
        <v>3850</v>
      </c>
      <c r="Q3204" s="29">
        <v>0</v>
      </c>
      <c r="R3204" s="28">
        <v>246491.94</v>
      </c>
      <c r="S3204" s="28">
        <v>0</v>
      </c>
      <c r="T3204" s="28">
        <v>246491.94</v>
      </c>
      <c r="U3204" s="28">
        <v>0</v>
      </c>
      <c r="V3204" s="29">
        <v>1</v>
      </c>
      <c r="W3204" s="29">
        <v>0</v>
      </c>
      <c r="X3204" s="32">
        <f t="shared" ref="X3204:X3267" si="750">IFERROR(SUM(M3204,O3204),"")</f>
        <v>1</v>
      </c>
      <c r="Y3204" s="33">
        <f t="shared" ref="Y3204:Y3267" si="751">IFERROR(SUM(P3204:Q3204),"")</f>
        <v>3850</v>
      </c>
      <c r="Z3204" s="33">
        <f t="shared" ref="Z3204:Z3267" si="752">IFERROR(SUM(R3204:S3204),"")</f>
        <v>246491.94</v>
      </c>
      <c r="AA3204" s="33">
        <f t="shared" ref="AA3204:AA3267" si="753">IFERROR(SUM(T3204:U3204),"")</f>
        <v>246491.94</v>
      </c>
      <c r="AB3204" s="5">
        <v>1</v>
      </c>
      <c r="AC3204" s="6">
        <v>293026.73</v>
      </c>
      <c r="AD3204" s="32">
        <v>0</v>
      </c>
      <c r="AE3204" s="67">
        <f t="shared" si="739"/>
        <v>1</v>
      </c>
      <c r="AF3204" s="70">
        <f>IF(C3204=Sheet6!$E$3,Sheet6!$E$4,IF('January 2023'!C3204=Sheet6!$F$3,Sheet6!$F$4,IF('January 2023'!C3204=Sheet6!$G$3,Sheet6!$G$4,IF('January 2023'!C3204=Sheet6!$H$3,Sheet6!$H$4,IF('January 2023'!C3204=Sheet6!$I$3,Sheet6!$I$4,IF('January 2023'!C3204=Sheet6!$J$3,Sheet6!$J$4,IF('January 2023'!C3204=Sheet6!$K$3,Sheet6!$K$4,IF('January 2023'!C3204=Sheet6!$L$3,Sheet6!$L$4))))))))</f>
        <v>0.14409654505182889</v>
      </c>
      <c r="AG3204" s="74">
        <f t="shared" si="740"/>
        <v>1</v>
      </c>
      <c r="AH3204" s="71">
        <v>0.81910000000000005</v>
      </c>
      <c r="AI3204" s="72">
        <f t="shared" si="741"/>
        <v>1</v>
      </c>
      <c r="AJ3204" s="73">
        <f t="shared" si="742"/>
        <v>1</v>
      </c>
      <c r="AK3204" s="73">
        <v>0.51307323962548435</v>
      </c>
      <c r="AL3204" s="95">
        <f t="shared" si="743"/>
        <v>1</v>
      </c>
      <c r="AM3204" s="107">
        <v>0</v>
      </c>
      <c r="AN3204" s="98">
        <f t="shared" si="744"/>
        <v>0</v>
      </c>
      <c r="AO3204" s="99" t="e">
        <f>SUMIF([1]Sheet1!$AB:$AB,E3204,[1]Sheet1!$AA:$AA)</f>
        <v>#VALUE!</v>
      </c>
      <c r="AP3204" s="100">
        <f t="shared" si="745"/>
        <v>1</v>
      </c>
      <c r="AQ3204" s="97">
        <f t="shared" si="746"/>
        <v>0</v>
      </c>
      <c r="AR3204" s="100">
        <f t="shared" si="747"/>
        <v>1</v>
      </c>
      <c r="AS3204" s="101">
        <f t="shared" si="748"/>
        <v>0</v>
      </c>
      <c r="AT3204" s="100">
        <v>0.14409654505182889</v>
      </c>
      <c r="AU3204" s="108">
        <f t="shared" si="749"/>
        <v>1</v>
      </c>
    </row>
    <row r="3205" spans="1:47" hidden="1">
      <c r="A3205" s="21">
        <v>44927</v>
      </c>
      <c r="B3205" s="22" t="s">
        <v>13</v>
      </c>
      <c r="C3205" s="22" t="s">
        <v>2644</v>
      </c>
      <c r="D3205" s="22" t="s">
        <v>3188</v>
      </c>
      <c r="E3205" s="22">
        <v>1002050180</v>
      </c>
      <c r="F3205" s="23" t="s">
        <v>15</v>
      </c>
      <c r="G3205" s="22">
        <v>1070920</v>
      </c>
      <c r="H3205" s="36" t="s">
        <v>20</v>
      </c>
      <c r="I3205" s="4" t="s">
        <v>3512</v>
      </c>
      <c r="J3205" s="4" t="s">
        <v>3512</v>
      </c>
      <c r="K3205" s="24">
        <v>3824</v>
      </c>
      <c r="L3205" s="25">
        <v>3824</v>
      </c>
      <c r="M3205" s="26">
        <v>1</v>
      </c>
      <c r="N3205" s="26">
        <v>1</v>
      </c>
      <c r="O3205" s="26">
        <v>0</v>
      </c>
      <c r="P3205" s="26">
        <v>3824</v>
      </c>
      <c r="Q3205" s="26">
        <v>0</v>
      </c>
      <c r="R3205" s="27">
        <v>244827.31999999998</v>
      </c>
      <c r="S3205" s="27">
        <v>0</v>
      </c>
      <c r="T3205" s="28">
        <v>244827.32</v>
      </c>
      <c r="U3205" s="27">
        <v>0</v>
      </c>
      <c r="V3205" s="29">
        <v>1</v>
      </c>
      <c r="W3205" s="26">
        <v>0</v>
      </c>
      <c r="X3205" s="30">
        <f t="shared" si="750"/>
        <v>1</v>
      </c>
      <c r="Y3205" s="31">
        <f t="shared" si="751"/>
        <v>3824</v>
      </c>
      <c r="Z3205" s="31">
        <f t="shared" si="752"/>
        <v>244827.31999999998</v>
      </c>
      <c r="AA3205" s="31">
        <f t="shared" si="753"/>
        <v>244827.32</v>
      </c>
      <c r="AB3205" s="5">
        <v>1</v>
      </c>
      <c r="AC3205" s="6">
        <v>293701.56</v>
      </c>
      <c r="AD3205" s="30">
        <v>0</v>
      </c>
      <c r="AE3205" s="67">
        <f t="shared" ref="AE3205:AE3268" si="754">IFERROR((AB3205/X3205),"")</f>
        <v>1</v>
      </c>
      <c r="AF3205" s="70">
        <f>IF(C3205=Sheet6!$E$3,Sheet6!$E$4,IF('January 2023'!C3205=Sheet6!$F$3,Sheet6!$F$4,IF('January 2023'!C3205=Sheet6!$G$3,Sheet6!$G$4,IF('January 2023'!C3205=Sheet6!$H$3,Sheet6!$H$4,IF('January 2023'!C3205=Sheet6!$I$3,Sheet6!$I$4,IF('January 2023'!C3205=Sheet6!$J$3,Sheet6!$J$4,IF('January 2023'!C3205=Sheet6!$K$3,Sheet6!$K$4,IF('January 2023'!C3205=Sheet6!$L$3,Sheet6!$L$4))))))))</f>
        <v>0.14409654505182889</v>
      </c>
      <c r="AG3205" s="74">
        <f t="shared" ref="AG3205:AG3268" si="755">IFERROR(Y3205/L3205,0)</f>
        <v>1</v>
      </c>
      <c r="AH3205" s="71">
        <v>0.81910000000000005</v>
      </c>
      <c r="AI3205" s="72">
        <f t="shared" ref="AI3205:AI3268" si="756">IF(AG3205&gt;AH3205,1,0)</f>
        <v>1</v>
      </c>
      <c r="AJ3205" s="73">
        <f t="shared" ref="AJ3205:AJ3268" si="757">IFERROR(AB3205/X3205,0)</f>
        <v>1</v>
      </c>
      <c r="AK3205" s="73">
        <v>0.51307323962548435</v>
      </c>
      <c r="AL3205" s="95">
        <f t="shared" ref="AL3205:AL3268" si="758">IF(AJ3205&gt;=AK3205,1,0)</f>
        <v>1</v>
      </c>
      <c r="AM3205" s="107">
        <v>0</v>
      </c>
      <c r="AN3205" s="98">
        <f t="shared" ref="AN3205:AN3268" si="759">IF(((AH3205*L3205)-(AG3205*L3205))&lt;0,0,((AH3205*L3205)-(AG3205*L3205)))</f>
        <v>0</v>
      </c>
      <c r="AO3205" s="99" t="e">
        <f>SUMIF([1]Sheet1!$AB:$AB,E3205,[1]Sheet1!$AA:$AA)</f>
        <v>#VALUE!</v>
      </c>
      <c r="AP3205" s="100">
        <f t="shared" ref="AP3205:AP3268" si="760">IF(AN3205=0,100%,IFERROR((AO3205/AN3205),""))</f>
        <v>1</v>
      </c>
      <c r="AQ3205" s="97">
        <f t="shared" ref="AQ3205:AQ3268" si="761">IF(AND(AN3205&gt;0,AP3205&gt;=100%),1,0)</f>
        <v>0</v>
      </c>
      <c r="AR3205" s="100">
        <f t="shared" ref="AR3205:AR3268" si="762">IFERROR(AA3205/Z3205,0)</f>
        <v>1.0000000000000002</v>
      </c>
      <c r="AS3205" s="101">
        <f t="shared" ref="AS3205:AS3268" si="763">1-(AR3205*AG3205)</f>
        <v>0</v>
      </c>
      <c r="AT3205" s="100">
        <v>0.14409654505182889</v>
      </c>
      <c r="AU3205" s="108">
        <f t="shared" ref="AU3205:AU3268" si="764">IF(AS3205&lt;=AT3205,1,0)</f>
        <v>1</v>
      </c>
    </row>
    <row r="3206" spans="1:47" hidden="1">
      <c r="A3206" s="21">
        <v>44927</v>
      </c>
      <c r="B3206" s="22" t="s">
        <v>13</v>
      </c>
      <c r="C3206" s="22" t="s">
        <v>2644</v>
      </c>
      <c r="D3206" s="22" t="s">
        <v>3193</v>
      </c>
      <c r="E3206" s="22">
        <v>1002100918</v>
      </c>
      <c r="F3206" s="23" t="s">
        <v>15</v>
      </c>
      <c r="G3206" s="22">
        <v>1070916</v>
      </c>
      <c r="H3206" s="36" t="s">
        <v>20</v>
      </c>
      <c r="I3206" s="4" t="s">
        <v>3512</v>
      </c>
      <c r="J3206" s="4" t="s">
        <v>3512</v>
      </c>
      <c r="K3206" s="24">
        <v>3778</v>
      </c>
      <c r="L3206" s="25">
        <v>3778</v>
      </c>
      <c r="M3206" s="26">
        <v>1</v>
      </c>
      <c r="N3206" s="26">
        <v>1</v>
      </c>
      <c r="O3206" s="26">
        <v>0</v>
      </c>
      <c r="P3206" s="26">
        <v>3778</v>
      </c>
      <c r="Q3206" s="26">
        <v>0</v>
      </c>
      <c r="R3206" s="27">
        <v>241882.22</v>
      </c>
      <c r="S3206" s="27">
        <v>0</v>
      </c>
      <c r="T3206" s="28">
        <v>241913.96</v>
      </c>
      <c r="U3206" s="27">
        <v>0</v>
      </c>
      <c r="V3206" s="29">
        <v>1</v>
      </c>
      <c r="W3206" s="26">
        <v>0</v>
      </c>
      <c r="X3206" s="30">
        <f t="shared" si="750"/>
        <v>1</v>
      </c>
      <c r="Y3206" s="31">
        <f t="shared" si="751"/>
        <v>3778</v>
      </c>
      <c r="Z3206" s="31">
        <f t="shared" si="752"/>
        <v>241882.22</v>
      </c>
      <c r="AA3206" s="31">
        <f t="shared" si="753"/>
        <v>241913.96</v>
      </c>
      <c r="AB3206" s="5">
        <v>1</v>
      </c>
      <c r="AC3206" s="6">
        <v>327818.03000000003</v>
      </c>
      <c r="AD3206" s="30">
        <v>0</v>
      </c>
      <c r="AE3206" s="67">
        <f t="shared" si="754"/>
        <v>1</v>
      </c>
      <c r="AF3206" s="70">
        <f>IF(C3206=Sheet6!$E$3,Sheet6!$E$4,IF('January 2023'!C3206=Sheet6!$F$3,Sheet6!$F$4,IF('January 2023'!C3206=Sheet6!$G$3,Sheet6!$G$4,IF('January 2023'!C3206=Sheet6!$H$3,Sheet6!$H$4,IF('January 2023'!C3206=Sheet6!$I$3,Sheet6!$I$4,IF('January 2023'!C3206=Sheet6!$J$3,Sheet6!$J$4,IF('January 2023'!C3206=Sheet6!$K$3,Sheet6!$K$4,IF('January 2023'!C3206=Sheet6!$L$3,Sheet6!$L$4))))))))</f>
        <v>0.14409654505182889</v>
      </c>
      <c r="AG3206" s="74">
        <f t="shared" si="755"/>
        <v>1</v>
      </c>
      <c r="AH3206" s="71">
        <v>0.81910000000000005</v>
      </c>
      <c r="AI3206" s="72">
        <f t="shared" si="756"/>
        <v>1</v>
      </c>
      <c r="AJ3206" s="73">
        <f t="shared" si="757"/>
        <v>1</v>
      </c>
      <c r="AK3206" s="73">
        <v>0.51307323962548435</v>
      </c>
      <c r="AL3206" s="95">
        <f t="shared" si="758"/>
        <v>1</v>
      </c>
      <c r="AM3206" s="107">
        <v>0</v>
      </c>
      <c r="AN3206" s="98">
        <f t="shared" si="759"/>
        <v>0</v>
      </c>
      <c r="AO3206" s="99" t="e">
        <f>SUMIF([1]Sheet1!$AB:$AB,E3206,[1]Sheet1!$AA:$AA)</f>
        <v>#VALUE!</v>
      </c>
      <c r="AP3206" s="100">
        <f t="shared" si="760"/>
        <v>1</v>
      </c>
      <c r="AQ3206" s="97">
        <f t="shared" si="761"/>
        <v>0</v>
      </c>
      <c r="AR3206" s="100">
        <f t="shared" si="762"/>
        <v>1.000131220889241</v>
      </c>
      <c r="AS3206" s="101">
        <f t="shared" si="763"/>
        <v>-1.3122088924100161E-4</v>
      </c>
      <c r="AT3206" s="100">
        <v>0.14409654505182889</v>
      </c>
      <c r="AU3206" s="108">
        <f t="shared" si="764"/>
        <v>1</v>
      </c>
    </row>
    <row r="3207" spans="1:47" hidden="1">
      <c r="A3207" s="21">
        <v>44927</v>
      </c>
      <c r="B3207" s="22" t="s">
        <v>13</v>
      </c>
      <c r="C3207" s="22" t="s">
        <v>2644</v>
      </c>
      <c r="D3207" s="22" t="s">
        <v>3185</v>
      </c>
      <c r="E3207" s="22">
        <v>1002050369</v>
      </c>
      <c r="F3207" s="23" t="s">
        <v>15</v>
      </c>
      <c r="G3207" s="22">
        <v>1070558</v>
      </c>
      <c r="H3207" s="36" t="s">
        <v>20</v>
      </c>
      <c r="I3207" s="4" t="s">
        <v>3512</v>
      </c>
      <c r="J3207" s="4" t="s">
        <v>3512</v>
      </c>
      <c r="K3207" s="24">
        <v>3500</v>
      </c>
      <c r="L3207" s="25">
        <v>3500</v>
      </c>
      <c r="M3207" s="26">
        <v>1</v>
      </c>
      <c r="N3207" s="26">
        <v>0</v>
      </c>
      <c r="O3207" s="26">
        <v>0</v>
      </c>
      <c r="P3207" s="26">
        <v>3500</v>
      </c>
      <c r="Q3207" s="26">
        <v>0</v>
      </c>
      <c r="R3207" s="27">
        <v>224083.58000000002</v>
      </c>
      <c r="S3207" s="27">
        <v>0</v>
      </c>
      <c r="T3207" s="28">
        <v>298166</v>
      </c>
      <c r="U3207" s="27">
        <v>0</v>
      </c>
      <c r="V3207" s="29">
        <v>1</v>
      </c>
      <c r="W3207" s="26">
        <v>0</v>
      </c>
      <c r="X3207" s="30">
        <f t="shared" si="750"/>
        <v>1</v>
      </c>
      <c r="Y3207" s="31">
        <f t="shared" si="751"/>
        <v>3500</v>
      </c>
      <c r="Z3207" s="31">
        <f t="shared" si="752"/>
        <v>224083.58000000002</v>
      </c>
      <c r="AA3207" s="31">
        <f t="shared" si="753"/>
        <v>298166</v>
      </c>
      <c r="AB3207" s="5">
        <v>1</v>
      </c>
      <c r="AC3207" s="6">
        <v>233714.99</v>
      </c>
      <c r="AD3207" s="30">
        <v>0</v>
      </c>
      <c r="AE3207" s="67">
        <f t="shared" si="754"/>
        <v>1</v>
      </c>
      <c r="AF3207" s="70">
        <f>IF(C3207=Sheet6!$E$3,Sheet6!$E$4,IF('January 2023'!C3207=Sheet6!$F$3,Sheet6!$F$4,IF('January 2023'!C3207=Sheet6!$G$3,Sheet6!$G$4,IF('January 2023'!C3207=Sheet6!$H$3,Sheet6!$H$4,IF('January 2023'!C3207=Sheet6!$I$3,Sheet6!$I$4,IF('January 2023'!C3207=Sheet6!$J$3,Sheet6!$J$4,IF('January 2023'!C3207=Sheet6!$K$3,Sheet6!$K$4,IF('January 2023'!C3207=Sheet6!$L$3,Sheet6!$L$4))))))))</f>
        <v>0.14409654505182889</v>
      </c>
      <c r="AG3207" s="74">
        <f t="shared" si="755"/>
        <v>1</v>
      </c>
      <c r="AH3207" s="71">
        <v>0.81910000000000005</v>
      </c>
      <c r="AI3207" s="72">
        <f t="shared" si="756"/>
        <v>1</v>
      </c>
      <c r="AJ3207" s="73">
        <f t="shared" si="757"/>
        <v>1</v>
      </c>
      <c r="AK3207" s="73">
        <v>0.51307323962548435</v>
      </c>
      <c r="AL3207" s="95">
        <f t="shared" si="758"/>
        <v>1</v>
      </c>
      <c r="AM3207" s="107">
        <v>0</v>
      </c>
      <c r="AN3207" s="98">
        <f t="shared" si="759"/>
        <v>0</v>
      </c>
      <c r="AO3207" s="99" t="e">
        <f>SUMIF([1]Sheet1!$AB:$AB,E3207,[1]Sheet1!$AA:$AA)</f>
        <v>#VALUE!</v>
      </c>
      <c r="AP3207" s="100">
        <f t="shared" si="760"/>
        <v>1</v>
      </c>
      <c r="AQ3207" s="97">
        <f t="shared" si="761"/>
        <v>0</v>
      </c>
      <c r="AR3207" s="100">
        <f t="shared" si="762"/>
        <v>1.3306017335138969</v>
      </c>
      <c r="AS3207" s="101">
        <f t="shared" si="763"/>
        <v>-0.33060173351389688</v>
      </c>
      <c r="AT3207" s="100">
        <v>0.14409654505182889</v>
      </c>
      <c r="AU3207" s="108">
        <f t="shared" si="764"/>
        <v>1</v>
      </c>
    </row>
    <row r="3208" spans="1:47" hidden="1">
      <c r="A3208" s="21">
        <v>44927</v>
      </c>
      <c r="B3208" s="22" t="s">
        <v>13</v>
      </c>
      <c r="C3208" s="22" t="s">
        <v>2644</v>
      </c>
      <c r="D3208" s="22" t="s">
        <v>3130</v>
      </c>
      <c r="E3208" s="22">
        <v>1002050599</v>
      </c>
      <c r="F3208" s="23" t="s">
        <v>15</v>
      </c>
      <c r="G3208" s="22">
        <v>1070558</v>
      </c>
      <c r="H3208" s="36" t="s">
        <v>20</v>
      </c>
      <c r="I3208" s="4" t="s">
        <v>3512</v>
      </c>
      <c r="J3208" s="4" t="s">
        <v>3512</v>
      </c>
      <c r="K3208" s="24">
        <v>3500</v>
      </c>
      <c r="L3208" s="25">
        <v>3500</v>
      </c>
      <c r="M3208" s="26">
        <v>1</v>
      </c>
      <c r="N3208" s="26">
        <v>0</v>
      </c>
      <c r="O3208" s="26">
        <v>0</v>
      </c>
      <c r="P3208" s="26">
        <v>3500</v>
      </c>
      <c r="Q3208" s="26">
        <v>0</v>
      </c>
      <c r="R3208" s="27">
        <v>248840.83000000002</v>
      </c>
      <c r="S3208" s="27">
        <v>0</v>
      </c>
      <c r="T3208" s="28">
        <v>248840.83</v>
      </c>
      <c r="U3208" s="27">
        <v>0</v>
      </c>
      <c r="V3208" s="29">
        <v>1</v>
      </c>
      <c r="W3208" s="26">
        <v>0</v>
      </c>
      <c r="X3208" s="30">
        <f t="shared" si="750"/>
        <v>1</v>
      </c>
      <c r="Y3208" s="31">
        <f t="shared" si="751"/>
        <v>3500</v>
      </c>
      <c r="Z3208" s="31">
        <f t="shared" si="752"/>
        <v>248840.83000000002</v>
      </c>
      <c r="AA3208" s="31">
        <f t="shared" si="753"/>
        <v>248840.83</v>
      </c>
      <c r="AB3208" s="5">
        <v>1</v>
      </c>
      <c r="AC3208" s="6">
        <v>255086.21</v>
      </c>
      <c r="AD3208" s="30">
        <v>0</v>
      </c>
      <c r="AE3208" s="67">
        <f t="shared" si="754"/>
        <v>1</v>
      </c>
      <c r="AF3208" s="70">
        <f>IF(C3208=Sheet6!$E$3,Sheet6!$E$4,IF('January 2023'!C3208=Sheet6!$F$3,Sheet6!$F$4,IF('January 2023'!C3208=Sheet6!$G$3,Sheet6!$G$4,IF('January 2023'!C3208=Sheet6!$H$3,Sheet6!$H$4,IF('January 2023'!C3208=Sheet6!$I$3,Sheet6!$I$4,IF('January 2023'!C3208=Sheet6!$J$3,Sheet6!$J$4,IF('January 2023'!C3208=Sheet6!$K$3,Sheet6!$K$4,IF('January 2023'!C3208=Sheet6!$L$3,Sheet6!$L$4))))))))</f>
        <v>0.14409654505182889</v>
      </c>
      <c r="AG3208" s="74">
        <f t="shared" si="755"/>
        <v>1</v>
      </c>
      <c r="AH3208" s="71">
        <v>0.81910000000000005</v>
      </c>
      <c r="AI3208" s="72">
        <f t="shared" si="756"/>
        <v>1</v>
      </c>
      <c r="AJ3208" s="73">
        <f t="shared" si="757"/>
        <v>1</v>
      </c>
      <c r="AK3208" s="73">
        <v>0.51307323962548435</v>
      </c>
      <c r="AL3208" s="95">
        <f t="shared" si="758"/>
        <v>1</v>
      </c>
      <c r="AM3208" s="107">
        <v>0</v>
      </c>
      <c r="AN3208" s="98">
        <f t="shared" si="759"/>
        <v>0</v>
      </c>
      <c r="AO3208" s="99" t="e">
        <f>SUMIF([1]Sheet1!$AB:$AB,E3208,[1]Sheet1!$AA:$AA)</f>
        <v>#VALUE!</v>
      </c>
      <c r="AP3208" s="100">
        <f t="shared" si="760"/>
        <v>1</v>
      </c>
      <c r="AQ3208" s="97">
        <f t="shared" si="761"/>
        <v>0</v>
      </c>
      <c r="AR3208" s="100">
        <f t="shared" si="762"/>
        <v>0.99999999999999989</v>
      </c>
      <c r="AS3208" s="101">
        <f t="shared" si="763"/>
        <v>0</v>
      </c>
      <c r="AT3208" s="100">
        <v>0.14409654505182889</v>
      </c>
      <c r="AU3208" s="108">
        <f t="shared" si="764"/>
        <v>1</v>
      </c>
    </row>
    <row r="3209" spans="1:47" hidden="1">
      <c r="A3209" s="21">
        <v>44927</v>
      </c>
      <c r="B3209" s="23" t="s">
        <v>13</v>
      </c>
      <c r="C3209" s="23" t="s">
        <v>2644</v>
      </c>
      <c r="D3209" s="23" t="s">
        <v>3238</v>
      </c>
      <c r="E3209" s="23">
        <v>1002050380</v>
      </c>
      <c r="F3209" s="23" t="s">
        <v>15</v>
      </c>
      <c r="G3209" s="23">
        <v>1070920</v>
      </c>
      <c r="H3209" s="37" t="s">
        <v>20</v>
      </c>
      <c r="I3209" s="4" t="s">
        <v>3512</v>
      </c>
      <c r="J3209" s="4" t="s">
        <v>3512</v>
      </c>
      <c r="K3209" s="24">
        <v>3331</v>
      </c>
      <c r="L3209" s="24">
        <v>3331</v>
      </c>
      <c r="M3209" s="29">
        <v>1</v>
      </c>
      <c r="N3209" s="29">
        <v>1</v>
      </c>
      <c r="O3209" s="29">
        <v>0</v>
      </c>
      <c r="P3209" s="29">
        <v>3331</v>
      </c>
      <c r="Q3209" s="29">
        <v>0</v>
      </c>
      <c r="R3209" s="28">
        <v>213263.55</v>
      </c>
      <c r="S3209" s="28">
        <v>0</v>
      </c>
      <c r="T3209" s="28">
        <v>213263.64</v>
      </c>
      <c r="U3209" s="28">
        <v>0</v>
      </c>
      <c r="V3209" s="29">
        <v>1</v>
      </c>
      <c r="W3209" s="29">
        <v>0</v>
      </c>
      <c r="X3209" s="32">
        <f t="shared" si="750"/>
        <v>1</v>
      </c>
      <c r="Y3209" s="33">
        <f t="shared" si="751"/>
        <v>3331</v>
      </c>
      <c r="Z3209" s="33">
        <f t="shared" si="752"/>
        <v>213263.55</v>
      </c>
      <c r="AA3209" s="33">
        <f t="shared" si="753"/>
        <v>213263.64</v>
      </c>
      <c r="AB3209" s="5">
        <v>1</v>
      </c>
      <c r="AC3209" s="6">
        <v>305923.40000000002</v>
      </c>
      <c r="AD3209" s="32">
        <v>0</v>
      </c>
      <c r="AE3209" s="67">
        <f t="shared" si="754"/>
        <v>1</v>
      </c>
      <c r="AF3209" s="70">
        <f>IF(C3209=Sheet6!$E$3,Sheet6!$E$4,IF('January 2023'!C3209=Sheet6!$F$3,Sheet6!$F$4,IF('January 2023'!C3209=Sheet6!$G$3,Sheet6!$G$4,IF('January 2023'!C3209=Sheet6!$H$3,Sheet6!$H$4,IF('January 2023'!C3209=Sheet6!$I$3,Sheet6!$I$4,IF('January 2023'!C3209=Sheet6!$J$3,Sheet6!$J$4,IF('January 2023'!C3209=Sheet6!$K$3,Sheet6!$K$4,IF('January 2023'!C3209=Sheet6!$L$3,Sheet6!$L$4))))))))</f>
        <v>0.14409654505182889</v>
      </c>
      <c r="AG3209" s="74">
        <f t="shared" si="755"/>
        <v>1</v>
      </c>
      <c r="AH3209" s="71">
        <v>0.81910000000000005</v>
      </c>
      <c r="AI3209" s="72">
        <f t="shared" si="756"/>
        <v>1</v>
      </c>
      <c r="AJ3209" s="73">
        <f t="shared" si="757"/>
        <v>1</v>
      </c>
      <c r="AK3209" s="73">
        <v>0.51307323962548435</v>
      </c>
      <c r="AL3209" s="95">
        <f t="shared" si="758"/>
        <v>1</v>
      </c>
      <c r="AM3209" s="107">
        <v>0</v>
      </c>
      <c r="AN3209" s="98">
        <f t="shared" si="759"/>
        <v>0</v>
      </c>
      <c r="AO3209" s="99" t="e">
        <f>SUMIF([1]Sheet1!$AB:$AB,E3209,[1]Sheet1!$AA:$AA)</f>
        <v>#VALUE!</v>
      </c>
      <c r="AP3209" s="100">
        <f t="shared" si="760"/>
        <v>1</v>
      </c>
      <c r="AQ3209" s="97">
        <f t="shared" si="761"/>
        <v>0</v>
      </c>
      <c r="AR3209" s="100">
        <f t="shared" si="762"/>
        <v>1.0000004220130445</v>
      </c>
      <c r="AS3209" s="101">
        <f t="shared" si="763"/>
        <v>-4.2201304450983912E-7</v>
      </c>
      <c r="AT3209" s="100">
        <v>0.14409654505182889</v>
      </c>
      <c r="AU3209" s="108">
        <f t="shared" si="764"/>
        <v>1</v>
      </c>
    </row>
    <row r="3210" spans="1:47" hidden="1">
      <c r="A3210" s="21">
        <v>44927</v>
      </c>
      <c r="B3210" s="23" t="s">
        <v>13</v>
      </c>
      <c r="C3210" s="23" t="s">
        <v>2644</v>
      </c>
      <c r="D3210" s="23" t="s">
        <v>3260</v>
      </c>
      <c r="E3210" s="23">
        <v>1002050396</v>
      </c>
      <c r="F3210" s="23" t="s">
        <v>15</v>
      </c>
      <c r="G3210" s="23">
        <v>1070558</v>
      </c>
      <c r="H3210" s="37" t="s">
        <v>20</v>
      </c>
      <c r="I3210" s="4" t="s">
        <v>3512</v>
      </c>
      <c r="J3210" s="4" t="s">
        <v>3512</v>
      </c>
      <c r="K3210" s="24">
        <v>3326</v>
      </c>
      <c r="L3210" s="24">
        <v>3326</v>
      </c>
      <c r="M3210" s="29">
        <v>1</v>
      </c>
      <c r="N3210" s="29">
        <v>1</v>
      </c>
      <c r="O3210" s="29">
        <v>0</v>
      </c>
      <c r="P3210" s="29">
        <v>3326</v>
      </c>
      <c r="Q3210" s="29">
        <v>0</v>
      </c>
      <c r="R3210" s="28">
        <v>212943.43</v>
      </c>
      <c r="S3210" s="28">
        <v>0</v>
      </c>
      <c r="T3210" s="28">
        <v>212943.43</v>
      </c>
      <c r="U3210" s="28">
        <v>0</v>
      </c>
      <c r="V3210" s="29">
        <v>1</v>
      </c>
      <c r="W3210" s="29">
        <v>0</v>
      </c>
      <c r="X3210" s="32">
        <f t="shared" si="750"/>
        <v>1</v>
      </c>
      <c r="Y3210" s="33">
        <f t="shared" si="751"/>
        <v>3326</v>
      </c>
      <c r="Z3210" s="33">
        <f t="shared" si="752"/>
        <v>212943.43</v>
      </c>
      <c r="AA3210" s="33">
        <f t="shared" si="753"/>
        <v>212943.43</v>
      </c>
      <c r="AB3210" s="5">
        <v>1</v>
      </c>
      <c r="AC3210" s="6">
        <v>213771.54</v>
      </c>
      <c r="AD3210" s="32">
        <v>0</v>
      </c>
      <c r="AE3210" s="67">
        <f t="shared" si="754"/>
        <v>1</v>
      </c>
      <c r="AF3210" s="70">
        <f>IF(C3210=Sheet6!$E$3,Sheet6!$E$4,IF('January 2023'!C3210=Sheet6!$F$3,Sheet6!$F$4,IF('January 2023'!C3210=Sheet6!$G$3,Sheet6!$G$4,IF('January 2023'!C3210=Sheet6!$H$3,Sheet6!$H$4,IF('January 2023'!C3210=Sheet6!$I$3,Sheet6!$I$4,IF('January 2023'!C3210=Sheet6!$J$3,Sheet6!$J$4,IF('January 2023'!C3210=Sheet6!$K$3,Sheet6!$K$4,IF('January 2023'!C3210=Sheet6!$L$3,Sheet6!$L$4))))))))</f>
        <v>0.14409654505182889</v>
      </c>
      <c r="AG3210" s="74">
        <f t="shared" si="755"/>
        <v>1</v>
      </c>
      <c r="AH3210" s="71">
        <v>0.81910000000000005</v>
      </c>
      <c r="AI3210" s="72">
        <f t="shared" si="756"/>
        <v>1</v>
      </c>
      <c r="AJ3210" s="73">
        <f t="shared" si="757"/>
        <v>1</v>
      </c>
      <c r="AK3210" s="73">
        <v>0.51307323962548435</v>
      </c>
      <c r="AL3210" s="95">
        <f t="shared" si="758"/>
        <v>1</v>
      </c>
      <c r="AM3210" s="107">
        <v>0</v>
      </c>
      <c r="AN3210" s="98">
        <f t="shared" si="759"/>
        <v>0</v>
      </c>
      <c r="AO3210" s="99" t="e">
        <f>SUMIF([1]Sheet1!$AB:$AB,E3210,[1]Sheet1!$AA:$AA)</f>
        <v>#VALUE!</v>
      </c>
      <c r="AP3210" s="100">
        <f t="shared" si="760"/>
        <v>1</v>
      </c>
      <c r="AQ3210" s="97">
        <f t="shared" si="761"/>
        <v>0</v>
      </c>
      <c r="AR3210" s="100">
        <f t="shared" si="762"/>
        <v>1</v>
      </c>
      <c r="AS3210" s="101">
        <f t="shared" si="763"/>
        <v>0</v>
      </c>
      <c r="AT3210" s="100">
        <v>0.14409654505182889</v>
      </c>
      <c r="AU3210" s="108">
        <f t="shared" si="764"/>
        <v>1</v>
      </c>
    </row>
    <row r="3211" spans="1:47" hidden="1">
      <c r="A3211" s="21">
        <v>44927</v>
      </c>
      <c r="B3211" s="23" t="s">
        <v>13</v>
      </c>
      <c r="C3211" s="23" t="s">
        <v>2644</v>
      </c>
      <c r="D3211" s="23" t="s">
        <v>3257</v>
      </c>
      <c r="E3211" s="23">
        <v>1002050456</v>
      </c>
      <c r="F3211" s="23" t="s">
        <v>15</v>
      </c>
      <c r="G3211" s="23">
        <v>1070558</v>
      </c>
      <c r="H3211" s="37" t="s">
        <v>20</v>
      </c>
      <c r="I3211" s="4" t="s">
        <v>3512</v>
      </c>
      <c r="J3211" s="4" t="s">
        <v>3512</v>
      </c>
      <c r="K3211" s="24">
        <v>2985</v>
      </c>
      <c r="L3211" s="24">
        <v>2985</v>
      </c>
      <c r="M3211" s="29">
        <v>1</v>
      </c>
      <c r="N3211" s="29">
        <v>1</v>
      </c>
      <c r="O3211" s="29">
        <v>0</v>
      </c>
      <c r="P3211" s="29">
        <v>2985</v>
      </c>
      <c r="Q3211" s="29">
        <v>0</v>
      </c>
      <c r="R3211" s="28">
        <v>191111.28</v>
      </c>
      <c r="S3211" s="28">
        <v>0</v>
      </c>
      <c r="T3211" s="28">
        <v>191111.28</v>
      </c>
      <c r="U3211" s="28">
        <v>0</v>
      </c>
      <c r="V3211" s="29">
        <v>1</v>
      </c>
      <c r="W3211" s="29">
        <v>0</v>
      </c>
      <c r="X3211" s="32">
        <f t="shared" si="750"/>
        <v>1</v>
      </c>
      <c r="Y3211" s="33">
        <f t="shared" si="751"/>
        <v>2985</v>
      </c>
      <c r="Z3211" s="33">
        <f t="shared" si="752"/>
        <v>191111.28</v>
      </c>
      <c r="AA3211" s="33">
        <f t="shared" si="753"/>
        <v>191111.28</v>
      </c>
      <c r="AB3211" s="5">
        <v>1</v>
      </c>
      <c r="AC3211" s="6">
        <v>199375.14</v>
      </c>
      <c r="AD3211" s="32">
        <v>0</v>
      </c>
      <c r="AE3211" s="67">
        <f t="shared" si="754"/>
        <v>1</v>
      </c>
      <c r="AF3211" s="70">
        <f>IF(C3211=Sheet6!$E$3,Sheet6!$E$4,IF('January 2023'!C3211=Sheet6!$F$3,Sheet6!$F$4,IF('January 2023'!C3211=Sheet6!$G$3,Sheet6!$G$4,IF('January 2023'!C3211=Sheet6!$H$3,Sheet6!$H$4,IF('January 2023'!C3211=Sheet6!$I$3,Sheet6!$I$4,IF('January 2023'!C3211=Sheet6!$J$3,Sheet6!$J$4,IF('January 2023'!C3211=Sheet6!$K$3,Sheet6!$K$4,IF('January 2023'!C3211=Sheet6!$L$3,Sheet6!$L$4))))))))</f>
        <v>0.14409654505182889</v>
      </c>
      <c r="AG3211" s="74">
        <f t="shared" si="755"/>
        <v>1</v>
      </c>
      <c r="AH3211" s="71">
        <v>0.81910000000000005</v>
      </c>
      <c r="AI3211" s="72">
        <f t="shared" si="756"/>
        <v>1</v>
      </c>
      <c r="AJ3211" s="73">
        <f t="shared" si="757"/>
        <v>1</v>
      </c>
      <c r="AK3211" s="73">
        <v>0.51307323962548435</v>
      </c>
      <c r="AL3211" s="95">
        <f t="shared" si="758"/>
        <v>1</v>
      </c>
      <c r="AM3211" s="107">
        <v>0</v>
      </c>
      <c r="AN3211" s="98">
        <f t="shared" si="759"/>
        <v>0</v>
      </c>
      <c r="AO3211" s="99" t="e">
        <f>SUMIF([1]Sheet1!$AB:$AB,E3211,[1]Sheet1!$AA:$AA)</f>
        <v>#VALUE!</v>
      </c>
      <c r="AP3211" s="100">
        <f t="shared" si="760"/>
        <v>1</v>
      </c>
      <c r="AQ3211" s="97">
        <f t="shared" si="761"/>
        <v>0</v>
      </c>
      <c r="AR3211" s="100">
        <f t="shared" si="762"/>
        <v>1</v>
      </c>
      <c r="AS3211" s="101">
        <f t="shared" si="763"/>
        <v>0</v>
      </c>
      <c r="AT3211" s="100">
        <v>0.14409654505182889</v>
      </c>
      <c r="AU3211" s="108">
        <f t="shared" si="764"/>
        <v>1</v>
      </c>
    </row>
    <row r="3212" spans="1:47" hidden="1">
      <c r="A3212" s="21">
        <v>44927</v>
      </c>
      <c r="B3212" s="22" t="s">
        <v>13</v>
      </c>
      <c r="C3212" s="22" t="s">
        <v>2644</v>
      </c>
      <c r="D3212" s="22" t="s">
        <v>3269</v>
      </c>
      <c r="E3212" s="22">
        <v>1002050330</v>
      </c>
      <c r="F3212" s="23" t="s">
        <v>15</v>
      </c>
      <c r="G3212" s="22">
        <v>1070933</v>
      </c>
      <c r="H3212" s="36" t="s">
        <v>20</v>
      </c>
      <c r="I3212" s="4" t="s">
        <v>3512</v>
      </c>
      <c r="J3212" s="4" t="s">
        <v>3512</v>
      </c>
      <c r="K3212" s="24">
        <v>2896</v>
      </c>
      <c r="L3212" s="25">
        <v>2896</v>
      </c>
      <c r="M3212" s="26">
        <v>1</v>
      </c>
      <c r="N3212" s="26">
        <v>1</v>
      </c>
      <c r="O3212" s="26">
        <v>0</v>
      </c>
      <c r="P3212" s="26">
        <v>2896</v>
      </c>
      <c r="Q3212" s="26">
        <v>0</v>
      </c>
      <c r="R3212" s="27">
        <v>185413.15</v>
      </c>
      <c r="S3212" s="27">
        <v>0</v>
      </c>
      <c r="T3212" s="28">
        <v>185600</v>
      </c>
      <c r="U3212" s="27">
        <v>0</v>
      </c>
      <c r="V3212" s="29">
        <v>1</v>
      </c>
      <c r="W3212" s="26">
        <v>0</v>
      </c>
      <c r="X3212" s="30">
        <f t="shared" si="750"/>
        <v>1</v>
      </c>
      <c r="Y3212" s="31">
        <f t="shared" si="751"/>
        <v>2896</v>
      </c>
      <c r="Z3212" s="31">
        <f t="shared" si="752"/>
        <v>185413.15</v>
      </c>
      <c r="AA3212" s="31">
        <f t="shared" si="753"/>
        <v>185600</v>
      </c>
      <c r="AB3212" s="5">
        <v>1</v>
      </c>
      <c r="AC3212" s="6">
        <v>95249.63</v>
      </c>
      <c r="AD3212" s="30">
        <v>0</v>
      </c>
      <c r="AE3212" s="67">
        <f t="shared" si="754"/>
        <v>1</v>
      </c>
      <c r="AF3212" s="70">
        <f>IF(C3212=Sheet6!$E$3,Sheet6!$E$4,IF('January 2023'!C3212=Sheet6!$F$3,Sheet6!$F$4,IF('January 2023'!C3212=Sheet6!$G$3,Sheet6!$G$4,IF('January 2023'!C3212=Sheet6!$H$3,Sheet6!$H$4,IF('January 2023'!C3212=Sheet6!$I$3,Sheet6!$I$4,IF('January 2023'!C3212=Sheet6!$J$3,Sheet6!$J$4,IF('January 2023'!C3212=Sheet6!$K$3,Sheet6!$K$4,IF('January 2023'!C3212=Sheet6!$L$3,Sheet6!$L$4))))))))</f>
        <v>0.14409654505182889</v>
      </c>
      <c r="AG3212" s="74">
        <f t="shared" si="755"/>
        <v>1</v>
      </c>
      <c r="AH3212" s="71">
        <v>0.81910000000000005</v>
      </c>
      <c r="AI3212" s="72">
        <f t="shared" si="756"/>
        <v>1</v>
      </c>
      <c r="AJ3212" s="73">
        <f t="shared" si="757"/>
        <v>1</v>
      </c>
      <c r="AK3212" s="73">
        <v>0.51307323962548435</v>
      </c>
      <c r="AL3212" s="95">
        <f t="shared" si="758"/>
        <v>1</v>
      </c>
      <c r="AM3212" s="107">
        <v>0</v>
      </c>
      <c r="AN3212" s="98">
        <f t="shared" si="759"/>
        <v>0</v>
      </c>
      <c r="AO3212" s="99" t="e">
        <f>SUMIF([1]Sheet1!$AB:$AB,E3212,[1]Sheet1!$AA:$AA)</f>
        <v>#VALUE!</v>
      </c>
      <c r="AP3212" s="100">
        <f t="shared" si="760"/>
        <v>1</v>
      </c>
      <c r="AQ3212" s="97">
        <f t="shared" si="761"/>
        <v>0</v>
      </c>
      <c r="AR3212" s="100">
        <f t="shared" si="762"/>
        <v>1.0010077494503491</v>
      </c>
      <c r="AS3212" s="101">
        <f t="shared" si="763"/>
        <v>-1.0077494503490936E-3</v>
      </c>
      <c r="AT3212" s="100">
        <v>0.14409654505182889</v>
      </c>
      <c r="AU3212" s="108">
        <f t="shared" si="764"/>
        <v>1</v>
      </c>
    </row>
    <row r="3213" spans="1:47" hidden="1">
      <c r="A3213" s="21">
        <v>44927</v>
      </c>
      <c r="B3213" s="23" t="s">
        <v>13</v>
      </c>
      <c r="C3213" s="23" t="s">
        <v>2644</v>
      </c>
      <c r="D3213" s="23" t="s">
        <v>3009</v>
      </c>
      <c r="E3213" s="23">
        <v>1004670548</v>
      </c>
      <c r="F3213" s="23" t="s">
        <v>15</v>
      </c>
      <c r="G3213" s="23">
        <v>1070933</v>
      </c>
      <c r="H3213" s="37" t="s">
        <v>20</v>
      </c>
      <c r="I3213" s="4" t="s">
        <v>3512</v>
      </c>
      <c r="J3213" s="4" t="s">
        <v>3512</v>
      </c>
      <c r="K3213" s="24">
        <v>2866</v>
      </c>
      <c r="L3213" s="24">
        <v>2866</v>
      </c>
      <c r="M3213" s="29">
        <v>1</v>
      </c>
      <c r="N3213" s="29">
        <v>1</v>
      </c>
      <c r="O3213" s="29">
        <v>0</v>
      </c>
      <c r="P3213" s="29">
        <v>2866</v>
      </c>
      <c r="Q3213" s="29">
        <v>0</v>
      </c>
      <c r="R3213" s="28">
        <v>183492.43999999997</v>
      </c>
      <c r="S3213" s="28">
        <v>0</v>
      </c>
      <c r="T3213" s="28">
        <v>185000</v>
      </c>
      <c r="U3213" s="28">
        <v>0</v>
      </c>
      <c r="V3213" s="29">
        <v>1</v>
      </c>
      <c r="W3213" s="29">
        <v>0</v>
      </c>
      <c r="X3213" s="32">
        <f t="shared" si="750"/>
        <v>1</v>
      </c>
      <c r="Y3213" s="33">
        <f t="shared" si="751"/>
        <v>2866</v>
      </c>
      <c r="Z3213" s="33">
        <f t="shared" si="752"/>
        <v>183492.43999999997</v>
      </c>
      <c r="AA3213" s="33">
        <f t="shared" si="753"/>
        <v>185000</v>
      </c>
      <c r="AB3213" s="5">
        <v>1</v>
      </c>
      <c r="AC3213" s="6">
        <v>219307.47</v>
      </c>
      <c r="AD3213" s="32">
        <v>0</v>
      </c>
      <c r="AE3213" s="67">
        <f t="shared" si="754"/>
        <v>1</v>
      </c>
      <c r="AF3213" s="70">
        <f>IF(C3213=Sheet6!$E$3,Sheet6!$E$4,IF('January 2023'!C3213=Sheet6!$F$3,Sheet6!$F$4,IF('January 2023'!C3213=Sheet6!$G$3,Sheet6!$G$4,IF('January 2023'!C3213=Sheet6!$H$3,Sheet6!$H$4,IF('January 2023'!C3213=Sheet6!$I$3,Sheet6!$I$4,IF('January 2023'!C3213=Sheet6!$J$3,Sheet6!$J$4,IF('January 2023'!C3213=Sheet6!$K$3,Sheet6!$K$4,IF('January 2023'!C3213=Sheet6!$L$3,Sheet6!$L$4))))))))</f>
        <v>0.14409654505182889</v>
      </c>
      <c r="AG3213" s="74">
        <f t="shared" si="755"/>
        <v>1</v>
      </c>
      <c r="AH3213" s="71">
        <v>0.81910000000000005</v>
      </c>
      <c r="AI3213" s="72">
        <f t="shared" si="756"/>
        <v>1</v>
      </c>
      <c r="AJ3213" s="73">
        <f t="shared" si="757"/>
        <v>1</v>
      </c>
      <c r="AK3213" s="73">
        <v>0.51307323962548435</v>
      </c>
      <c r="AL3213" s="95">
        <f t="shared" si="758"/>
        <v>1</v>
      </c>
      <c r="AM3213" s="107">
        <v>0</v>
      </c>
      <c r="AN3213" s="98">
        <f t="shared" si="759"/>
        <v>0</v>
      </c>
      <c r="AO3213" s="99" t="e">
        <f>SUMIF([1]Sheet1!$AB:$AB,E3213,[1]Sheet1!$AA:$AA)</f>
        <v>#VALUE!</v>
      </c>
      <c r="AP3213" s="100">
        <f t="shared" si="760"/>
        <v>1</v>
      </c>
      <c r="AQ3213" s="97">
        <f t="shared" si="761"/>
        <v>0</v>
      </c>
      <c r="AR3213" s="100">
        <f t="shared" si="762"/>
        <v>1.0082159243181901</v>
      </c>
      <c r="AS3213" s="101">
        <f t="shared" si="763"/>
        <v>-8.215924318190071E-3</v>
      </c>
      <c r="AT3213" s="100">
        <v>0.14409654505182889</v>
      </c>
      <c r="AU3213" s="108">
        <f t="shared" si="764"/>
        <v>1</v>
      </c>
    </row>
    <row r="3214" spans="1:47" hidden="1">
      <c r="A3214" s="21">
        <v>44927</v>
      </c>
      <c r="B3214" s="23" t="s">
        <v>13</v>
      </c>
      <c r="C3214" s="23" t="s">
        <v>2644</v>
      </c>
      <c r="D3214" s="23" t="s">
        <v>3299</v>
      </c>
      <c r="E3214" s="23">
        <v>1002050335</v>
      </c>
      <c r="F3214" s="23" t="s">
        <v>15</v>
      </c>
      <c r="G3214" s="23">
        <v>1070558</v>
      </c>
      <c r="H3214" s="37" t="s">
        <v>20</v>
      </c>
      <c r="I3214" s="4" t="s">
        <v>3512</v>
      </c>
      <c r="J3214" s="4" t="s">
        <v>3512</v>
      </c>
      <c r="K3214" s="24">
        <v>2725</v>
      </c>
      <c r="L3214" s="24">
        <v>2725</v>
      </c>
      <c r="M3214" s="29">
        <v>1</v>
      </c>
      <c r="N3214" s="29">
        <v>1</v>
      </c>
      <c r="O3214" s="29">
        <v>0</v>
      </c>
      <c r="P3214" s="29">
        <v>2725</v>
      </c>
      <c r="Q3214" s="29">
        <v>0</v>
      </c>
      <c r="R3214" s="28">
        <v>174465.07</v>
      </c>
      <c r="S3214" s="28">
        <v>0</v>
      </c>
      <c r="T3214" s="28">
        <v>174458.48</v>
      </c>
      <c r="U3214" s="28">
        <v>0</v>
      </c>
      <c r="V3214" s="29">
        <v>1</v>
      </c>
      <c r="W3214" s="29">
        <v>0</v>
      </c>
      <c r="X3214" s="32">
        <f t="shared" si="750"/>
        <v>1</v>
      </c>
      <c r="Y3214" s="33">
        <f t="shared" si="751"/>
        <v>2725</v>
      </c>
      <c r="Z3214" s="33">
        <f t="shared" si="752"/>
        <v>174465.07</v>
      </c>
      <c r="AA3214" s="33">
        <f t="shared" si="753"/>
        <v>174458.48</v>
      </c>
      <c r="AB3214" s="5">
        <v>1</v>
      </c>
      <c r="AC3214" s="6">
        <v>173806.54</v>
      </c>
      <c r="AD3214" s="32">
        <v>0</v>
      </c>
      <c r="AE3214" s="67">
        <f t="shared" si="754"/>
        <v>1</v>
      </c>
      <c r="AF3214" s="70">
        <f>IF(C3214=Sheet6!$E$3,Sheet6!$E$4,IF('January 2023'!C3214=Sheet6!$F$3,Sheet6!$F$4,IF('January 2023'!C3214=Sheet6!$G$3,Sheet6!$G$4,IF('January 2023'!C3214=Sheet6!$H$3,Sheet6!$H$4,IF('January 2023'!C3214=Sheet6!$I$3,Sheet6!$I$4,IF('January 2023'!C3214=Sheet6!$J$3,Sheet6!$J$4,IF('January 2023'!C3214=Sheet6!$K$3,Sheet6!$K$4,IF('January 2023'!C3214=Sheet6!$L$3,Sheet6!$L$4))))))))</f>
        <v>0.14409654505182889</v>
      </c>
      <c r="AG3214" s="74">
        <f t="shared" si="755"/>
        <v>1</v>
      </c>
      <c r="AH3214" s="71">
        <v>0.81910000000000005</v>
      </c>
      <c r="AI3214" s="72">
        <f t="shared" si="756"/>
        <v>1</v>
      </c>
      <c r="AJ3214" s="73">
        <f t="shared" si="757"/>
        <v>1</v>
      </c>
      <c r="AK3214" s="73">
        <v>0.51307323962548435</v>
      </c>
      <c r="AL3214" s="95">
        <f t="shared" si="758"/>
        <v>1</v>
      </c>
      <c r="AM3214" s="107">
        <v>0</v>
      </c>
      <c r="AN3214" s="98">
        <f t="shared" si="759"/>
        <v>0</v>
      </c>
      <c r="AO3214" s="99" t="e">
        <f>SUMIF([1]Sheet1!$AB:$AB,E3214,[1]Sheet1!$AA:$AA)</f>
        <v>#VALUE!</v>
      </c>
      <c r="AP3214" s="100">
        <f t="shared" si="760"/>
        <v>1</v>
      </c>
      <c r="AQ3214" s="97">
        <f t="shared" si="761"/>
        <v>0</v>
      </c>
      <c r="AR3214" s="100">
        <f t="shared" si="762"/>
        <v>0.99996222739600538</v>
      </c>
      <c r="AS3214" s="101">
        <f t="shared" si="763"/>
        <v>3.7772603994623566E-5</v>
      </c>
      <c r="AT3214" s="100">
        <v>0.14409654505182889</v>
      </c>
      <c r="AU3214" s="108">
        <f t="shared" si="764"/>
        <v>1</v>
      </c>
    </row>
    <row r="3215" spans="1:47" hidden="1">
      <c r="A3215" s="21">
        <v>44927</v>
      </c>
      <c r="B3215" s="22" t="s">
        <v>13</v>
      </c>
      <c r="C3215" s="22" t="s">
        <v>2644</v>
      </c>
      <c r="D3215" s="22" t="s">
        <v>3246</v>
      </c>
      <c r="E3215" s="22">
        <v>1002049665</v>
      </c>
      <c r="F3215" s="23" t="s">
        <v>15</v>
      </c>
      <c r="G3215" s="22">
        <v>1070933</v>
      </c>
      <c r="H3215" s="36" t="s">
        <v>20</v>
      </c>
      <c r="I3215" s="4" t="s">
        <v>3512</v>
      </c>
      <c r="J3215" s="4" t="s">
        <v>3512</v>
      </c>
      <c r="K3215" s="24">
        <v>2676</v>
      </c>
      <c r="L3215" s="25">
        <v>2676</v>
      </c>
      <c r="M3215" s="26">
        <v>1</v>
      </c>
      <c r="N3215" s="26">
        <v>1</v>
      </c>
      <c r="O3215" s="26">
        <v>0</v>
      </c>
      <c r="P3215" s="26">
        <v>2676</v>
      </c>
      <c r="Q3215" s="26">
        <v>0</v>
      </c>
      <c r="R3215" s="27">
        <v>190256.59</v>
      </c>
      <c r="S3215" s="27">
        <v>0</v>
      </c>
      <c r="T3215" s="28">
        <v>190256.59</v>
      </c>
      <c r="U3215" s="27">
        <v>0</v>
      </c>
      <c r="V3215" s="29">
        <v>1</v>
      </c>
      <c r="W3215" s="26">
        <v>0</v>
      </c>
      <c r="X3215" s="30">
        <f t="shared" si="750"/>
        <v>1</v>
      </c>
      <c r="Y3215" s="31">
        <f t="shared" si="751"/>
        <v>2676</v>
      </c>
      <c r="Z3215" s="31">
        <f t="shared" si="752"/>
        <v>190256.59</v>
      </c>
      <c r="AA3215" s="31">
        <f t="shared" si="753"/>
        <v>190256.59</v>
      </c>
      <c r="AB3215" s="5">
        <v>1</v>
      </c>
      <c r="AC3215" s="6">
        <v>433241.66</v>
      </c>
      <c r="AD3215" s="30">
        <v>0</v>
      </c>
      <c r="AE3215" s="67">
        <f t="shared" si="754"/>
        <v>1</v>
      </c>
      <c r="AF3215" s="70">
        <f>IF(C3215=Sheet6!$E$3,Sheet6!$E$4,IF('January 2023'!C3215=Sheet6!$F$3,Sheet6!$F$4,IF('January 2023'!C3215=Sheet6!$G$3,Sheet6!$G$4,IF('January 2023'!C3215=Sheet6!$H$3,Sheet6!$H$4,IF('January 2023'!C3215=Sheet6!$I$3,Sheet6!$I$4,IF('January 2023'!C3215=Sheet6!$J$3,Sheet6!$J$4,IF('January 2023'!C3215=Sheet6!$K$3,Sheet6!$K$4,IF('January 2023'!C3215=Sheet6!$L$3,Sheet6!$L$4))))))))</f>
        <v>0.14409654505182889</v>
      </c>
      <c r="AG3215" s="74">
        <f t="shared" si="755"/>
        <v>1</v>
      </c>
      <c r="AH3215" s="71">
        <v>0.81910000000000005</v>
      </c>
      <c r="AI3215" s="72">
        <f t="shared" si="756"/>
        <v>1</v>
      </c>
      <c r="AJ3215" s="73">
        <f t="shared" si="757"/>
        <v>1</v>
      </c>
      <c r="AK3215" s="73">
        <v>0.51307323962548435</v>
      </c>
      <c r="AL3215" s="95">
        <f t="shared" si="758"/>
        <v>1</v>
      </c>
      <c r="AM3215" s="107">
        <v>0</v>
      </c>
      <c r="AN3215" s="98">
        <f t="shared" si="759"/>
        <v>0</v>
      </c>
      <c r="AO3215" s="99" t="e">
        <f>SUMIF([1]Sheet1!$AB:$AB,E3215,[1]Sheet1!$AA:$AA)</f>
        <v>#VALUE!</v>
      </c>
      <c r="AP3215" s="100">
        <f t="shared" si="760"/>
        <v>1</v>
      </c>
      <c r="AQ3215" s="97">
        <f t="shared" si="761"/>
        <v>0</v>
      </c>
      <c r="AR3215" s="100">
        <f t="shared" si="762"/>
        <v>1</v>
      </c>
      <c r="AS3215" s="101">
        <f t="shared" si="763"/>
        <v>0</v>
      </c>
      <c r="AT3215" s="100">
        <v>0.14409654505182889</v>
      </c>
      <c r="AU3215" s="108">
        <f t="shared" si="764"/>
        <v>1</v>
      </c>
    </row>
    <row r="3216" spans="1:47" hidden="1">
      <c r="A3216" s="21">
        <v>44927</v>
      </c>
      <c r="B3216" s="23" t="s">
        <v>13</v>
      </c>
      <c r="C3216" s="23" t="s">
        <v>2644</v>
      </c>
      <c r="D3216" s="23" t="s">
        <v>3226</v>
      </c>
      <c r="E3216" s="23">
        <v>1002049941</v>
      </c>
      <c r="F3216" s="23" t="s">
        <v>15</v>
      </c>
      <c r="G3216" s="23">
        <v>1070916</v>
      </c>
      <c r="H3216" s="37" t="s">
        <v>20</v>
      </c>
      <c r="I3216" s="4" t="s">
        <v>3512</v>
      </c>
      <c r="J3216" s="4" t="s">
        <v>3512</v>
      </c>
      <c r="K3216" s="24">
        <v>2666</v>
      </c>
      <c r="L3216" s="24">
        <v>2666</v>
      </c>
      <c r="M3216" s="29">
        <v>1</v>
      </c>
      <c r="N3216" s="29">
        <v>1</v>
      </c>
      <c r="O3216" s="29">
        <v>0</v>
      </c>
      <c r="P3216" s="29">
        <v>2666</v>
      </c>
      <c r="Q3216" s="29">
        <v>0</v>
      </c>
      <c r="R3216" s="28">
        <v>170687.66</v>
      </c>
      <c r="S3216" s="28">
        <v>0</v>
      </c>
      <c r="T3216" s="28">
        <v>169861.84</v>
      </c>
      <c r="U3216" s="28">
        <v>0</v>
      </c>
      <c r="V3216" s="29">
        <v>1</v>
      </c>
      <c r="W3216" s="29">
        <v>0</v>
      </c>
      <c r="X3216" s="32">
        <f t="shared" si="750"/>
        <v>1</v>
      </c>
      <c r="Y3216" s="33">
        <f t="shared" si="751"/>
        <v>2666</v>
      </c>
      <c r="Z3216" s="33">
        <f t="shared" si="752"/>
        <v>170687.66</v>
      </c>
      <c r="AA3216" s="33">
        <f t="shared" si="753"/>
        <v>169861.84</v>
      </c>
      <c r="AB3216" s="5">
        <v>1</v>
      </c>
      <c r="AC3216" s="6">
        <v>211072.22</v>
      </c>
      <c r="AD3216" s="32">
        <v>0</v>
      </c>
      <c r="AE3216" s="67">
        <f t="shared" si="754"/>
        <v>1</v>
      </c>
      <c r="AF3216" s="70">
        <f>IF(C3216=Sheet6!$E$3,Sheet6!$E$4,IF('January 2023'!C3216=Sheet6!$F$3,Sheet6!$F$4,IF('January 2023'!C3216=Sheet6!$G$3,Sheet6!$G$4,IF('January 2023'!C3216=Sheet6!$H$3,Sheet6!$H$4,IF('January 2023'!C3216=Sheet6!$I$3,Sheet6!$I$4,IF('January 2023'!C3216=Sheet6!$J$3,Sheet6!$J$4,IF('January 2023'!C3216=Sheet6!$K$3,Sheet6!$K$4,IF('January 2023'!C3216=Sheet6!$L$3,Sheet6!$L$4))))))))</f>
        <v>0.14409654505182889</v>
      </c>
      <c r="AG3216" s="74">
        <f t="shared" si="755"/>
        <v>1</v>
      </c>
      <c r="AH3216" s="71">
        <v>0.81910000000000005</v>
      </c>
      <c r="AI3216" s="72">
        <f t="shared" si="756"/>
        <v>1</v>
      </c>
      <c r="AJ3216" s="73">
        <f t="shared" si="757"/>
        <v>1</v>
      </c>
      <c r="AK3216" s="73">
        <v>0.51307323962548435</v>
      </c>
      <c r="AL3216" s="95">
        <f t="shared" si="758"/>
        <v>1</v>
      </c>
      <c r="AM3216" s="107">
        <v>0</v>
      </c>
      <c r="AN3216" s="98">
        <f t="shared" si="759"/>
        <v>0</v>
      </c>
      <c r="AO3216" s="99" t="e">
        <f>SUMIF([1]Sheet1!$AB:$AB,E3216,[1]Sheet1!$AA:$AA)</f>
        <v>#VALUE!</v>
      </c>
      <c r="AP3216" s="100">
        <f t="shared" si="760"/>
        <v>1</v>
      </c>
      <c r="AQ3216" s="97">
        <f t="shared" si="761"/>
        <v>0</v>
      </c>
      <c r="AR3216" s="100">
        <f t="shared" si="762"/>
        <v>0.9951618060731513</v>
      </c>
      <c r="AS3216" s="101">
        <f t="shared" si="763"/>
        <v>4.8381939268486995E-3</v>
      </c>
      <c r="AT3216" s="100">
        <v>0.14409654505182889</v>
      </c>
      <c r="AU3216" s="108">
        <f t="shared" si="764"/>
        <v>1</v>
      </c>
    </row>
    <row r="3217" spans="1:47" hidden="1">
      <c r="A3217" s="21">
        <v>44927</v>
      </c>
      <c r="B3217" s="22" t="s">
        <v>13</v>
      </c>
      <c r="C3217" s="22" t="s">
        <v>2644</v>
      </c>
      <c r="D3217" s="22" t="s">
        <v>3247</v>
      </c>
      <c r="E3217" s="22">
        <v>1002050786</v>
      </c>
      <c r="F3217" s="23" t="s">
        <v>15</v>
      </c>
      <c r="G3217" s="22">
        <v>1070916</v>
      </c>
      <c r="H3217" s="36" t="s">
        <v>20</v>
      </c>
      <c r="I3217" s="4" t="s">
        <v>3512</v>
      </c>
      <c r="J3217" s="4" t="s">
        <v>3512</v>
      </c>
      <c r="K3217" s="24">
        <v>2497</v>
      </c>
      <c r="L3217" s="25">
        <v>2497</v>
      </c>
      <c r="M3217" s="26">
        <v>1</v>
      </c>
      <c r="N3217" s="26">
        <v>1</v>
      </c>
      <c r="O3217" s="26">
        <v>0</v>
      </c>
      <c r="P3217" s="26">
        <v>2496</v>
      </c>
      <c r="Q3217" s="26">
        <v>0</v>
      </c>
      <c r="R3217" s="27">
        <v>177459.06</v>
      </c>
      <c r="S3217" s="27">
        <v>0</v>
      </c>
      <c r="T3217" s="28">
        <v>177459.06</v>
      </c>
      <c r="U3217" s="27">
        <v>0</v>
      </c>
      <c r="V3217" s="29">
        <v>1</v>
      </c>
      <c r="W3217" s="26">
        <v>0</v>
      </c>
      <c r="X3217" s="30">
        <f t="shared" si="750"/>
        <v>1</v>
      </c>
      <c r="Y3217" s="31">
        <f t="shared" si="751"/>
        <v>2496</v>
      </c>
      <c r="Z3217" s="31">
        <f t="shared" si="752"/>
        <v>177459.06</v>
      </c>
      <c r="AA3217" s="31">
        <f t="shared" si="753"/>
        <v>177459.06</v>
      </c>
      <c r="AB3217" s="5">
        <v>1</v>
      </c>
      <c r="AC3217" s="6">
        <v>366658.31</v>
      </c>
      <c r="AD3217" s="30">
        <v>0</v>
      </c>
      <c r="AE3217" s="67">
        <f t="shared" si="754"/>
        <v>1</v>
      </c>
      <c r="AF3217" s="70">
        <f>IF(C3217=Sheet6!$E$3,Sheet6!$E$4,IF('January 2023'!C3217=Sheet6!$F$3,Sheet6!$F$4,IF('January 2023'!C3217=Sheet6!$G$3,Sheet6!$G$4,IF('January 2023'!C3217=Sheet6!$H$3,Sheet6!$H$4,IF('January 2023'!C3217=Sheet6!$I$3,Sheet6!$I$4,IF('January 2023'!C3217=Sheet6!$J$3,Sheet6!$J$4,IF('January 2023'!C3217=Sheet6!$K$3,Sheet6!$K$4,IF('January 2023'!C3217=Sheet6!$L$3,Sheet6!$L$4))))))))</f>
        <v>0.14409654505182889</v>
      </c>
      <c r="AG3217" s="74">
        <f t="shared" si="755"/>
        <v>0.99959951942330794</v>
      </c>
      <c r="AH3217" s="71">
        <v>0.81910000000000005</v>
      </c>
      <c r="AI3217" s="72">
        <f t="shared" si="756"/>
        <v>1</v>
      </c>
      <c r="AJ3217" s="73">
        <f t="shared" si="757"/>
        <v>1</v>
      </c>
      <c r="AK3217" s="73">
        <v>0.51307323962548435</v>
      </c>
      <c r="AL3217" s="95">
        <f t="shared" si="758"/>
        <v>1</v>
      </c>
      <c r="AM3217" s="107">
        <v>0</v>
      </c>
      <c r="AN3217" s="98">
        <f t="shared" si="759"/>
        <v>0</v>
      </c>
      <c r="AO3217" s="99" t="e">
        <f>SUMIF([1]Sheet1!$AB:$AB,E3217,[1]Sheet1!$AA:$AA)</f>
        <v>#VALUE!</v>
      </c>
      <c r="AP3217" s="100">
        <f t="shared" si="760"/>
        <v>1</v>
      </c>
      <c r="AQ3217" s="97">
        <f t="shared" si="761"/>
        <v>0</v>
      </c>
      <c r="AR3217" s="100">
        <f t="shared" si="762"/>
        <v>1</v>
      </c>
      <c r="AS3217" s="101">
        <f t="shared" si="763"/>
        <v>4.0048057669206383E-4</v>
      </c>
      <c r="AT3217" s="100">
        <v>0.14409654505182889</v>
      </c>
      <c r="AU3217" s="108">
        <f t="shared" si="764"/>
        <v>1</v>
      </c>
    </row>
    <row r="3218" spans="1:47" hidden="1">
      <c r="A3218" s="21">
        <v>44927</v>
      </c>
      <c r="B3218" s="23" t="s">
        <v>13</v>
      </c>
      <c r="C3218" s="23" t="s">
        <v>2644</v>
      </c>
      <c r="D3218" s="23" t="s">
        <v>3242</v>
      </c>
      <c r="E3218" s="23">
        <v>1002050387</v>
      </c>
      <c r="F3218" s="23" t="s">
        <v>15</v>
      </c>
      <c r="G3218" s="23">
        <v>1070916</v>
      </c>
      <c r="H3218" s="37" t="s">
        <v>20</v>
      </c>
      <c r="I3218" s="4" t="s">
        <v>3512</v>
      </c>
      <c r="J3218" s="4" t="s">
        <v>3512</v>
      </c>
      <c r="K3218" s="24">
        <v>2368</v>
      </c>
      <c r="L3218" s="24">
        <v>2368</v>
      </c>
      <c r="M3218" s="29">
        <v>1</v>
      </c>
      <c r="N3218" s="29">
        <v>1</v>
      </c>
      <c r="O3218" s="29">
        <v>0</v>
      </c>
      <c r="P3218" s="29">
        <v>2368</v>
      </c>
      <c r="Q3218" s="29">
        <v>0</v>
      </c>
      <c r="R3218" s="28">
        <v>151608.53999999998</v>
      </c>
      <c r="S3218" s="28">
        <v>0</v>
      </c>
      <c r="T3218" s="28">
        <v>151700</v>
      </c>
      <c r="U3218" s="28">
        <v>0</v>
      </c>
      <c r="V3218" s="29">
        <v>1</v>
      </c>
      <c r="W3218" s="29">
        <v>0</v>
      </c>
      <c r="X3218" s="32">
        <f t="shared" si="750"/>
        <v>1</v>
      </c>
      <c r="Y3218" s="33">
        <f t="shared" si="751"/>
        <v>2368</v>
      </c>
      <c r="Z3218" s="33">
        <f t="shared" si="752"/>
        <v>151608.53999999998</v>
      </c>
      <c r="AA3218" s="33">
        <f t="shared" si="753"/>
        <v>151700</v>
      </c>
      <c r="AB3218" s="5">
        <v>1</v>
      </c>
      <c r="AC3218" s="6">
        <v>144998.16</v>
      </c>
      <c r="AD3218" s="32">
        <v>0</v>
      </c>
      <c r="AE3218" s="67">
        <f t="shared" si="754"/>
        <v>1</v>
      </c>
      <c r="AF3218" s="70">
        <f>IF(C3218=Sheet6!$E$3,Sheet6!$E$4,IF('January 2023'!C3218=Sheet6!$F$3,Sheet6!$F$4,IF('January 2023'!C3218=Sheet6!$G$3,Sheet6!$G$4,IF('January 2023'!C3218=Sheet6!$H$3,Sheet6!$H$4,IF('January 2023'!C3218=Sheet6!$I$3,Sheet6!$I$4,IF('January 2023'!C3218=Sheet6!$J$3,Sheet6!$J$4,IF('January 2023'!C3218=Sheet6!$K$3,Sheet6!$K$4,IF('January 2023'!C3218=Sheet6!$L$3,Sheet6!$L$4))))))))</f>
        <v>0.14409654505182889</v>
      </c>
      <c r="AG3218" s="74">
        <f t="shared" si="755"/>
        <v>1</v>
      </c>
      <c r="AH3218" s="71">
        <v>0.81910000000000005</v>
      </c>
      <c r="AI3218" s="72">
        <f t="shared" si="756"/>
        <v>1</v>
      </c>
      <c r="AJ3218" s="73">
        <f t="shared" si="757"/>
        <v>1</v>
      </c>
      <c r="AK3218" s="73">
        <v>0.51307323962548435</v>
      </c>
      <c r="AL3218" s="95">
        <f t="shared" si="758"/>
        <v>1</v>
      </c>
      <c r="AM3218" s="107">
        <v>0</v>
      </c>
      <c r="AN3218" s="98">
        <f t="shared" si="759"/>
        <v>0</v>
      </c>
      <c r="AO3218" s="99" t="e">
        <f>SUMIF([1]Sheet1!$AB:$AB,E3218,[1]Sheet1!$AA:$AA)</f>
        <v>#VALUE!</v>
      </c>
      <c r="AP3218" s="100">
        <f t="shared" si="760"/>
        <v>1</v>
      </c>
      <c r="AQ3218" s="97">
        <f t="shared" si="761"/>
        <v>0</v>
      </c>
      <c r="AR3218" s="100">
        <f t="shared" si="762"/>
        <v>1.0006032641696834</v>
      </c>
      <c r="AS3218" s="101">
        <f t="shared" si="763"/>
        <v>-6.0326416968337071E-4</v>
      </c>
      <c r="AT3218" s="100">
        <v>0.14409654505182889</v>
      </c>
      <c r="AU3218" s="108">
        <f t="shared" si="764"/>
        <v>1</v>
      </c>
    </row>
    <row r="3219" spans="1:47" hidden="1">
      <c r="A3219" s="21">
        <v>44927</v>
      </c>
      <c r="B3219" s="22" t="s">
        <v>13</v>
      </c>
      <c r="C3219" s="22" t="s">
        <v>2644</v>
      </c>
      <c r="D3219" s="22" t="s">
        <v>3261</v>
      </c>
      <c r="E3219" s="22">
        <v>1002050388</v>
      </c>
      <c r="F3219" s="23" t="s">
        <v>15</v>
      </c>
      <c r="G3219" s="22">
        <v>1070920</v>
      </c>
      <c r="H3219" s="36" t="s">
        <v>20</v>
      </c>
      <c r="I3219" s="4" t="s">
        <v>3512</v>
      </c>
      <c r="J3219" s="4" t="s">
        <v>3512</v>
      </c>
      <c r="K3219" s="24">
        <v>2362</v>
      </c>
      <c r="L3219" s="25">
        <v>2362</v>
      </c>
      <c r="M3219" s="26">
        <v>1</v>
      </c>
      <c r="N3219" s="26">
        <v>1</v>
      </c>
      <c r="O3219" s="26">
        <v>0</v>
      </c>
      <c r="P3219" s="26">
        <v>2362</v>
      </c>
      <c r="Q3219" s="26">
        <v>0</v>
      </c>
      <c r="R3219" s="27">
        <v>151224.40999999997</v>
      </c>
      <c r="S3219" s="27">
        <v>0</v>
      </c>
      <c r="T3219" s="28">
        <v>151224.41</v>
      </c>
      <c r="U3219" s="27">
        <v>0</v>
      </c>
      <c r="V3219" s="29">
        <v>1</v>
      </c>
      <c r="W3219" s="26">
        <v>0</v>
      </c>
      <c r="X3219" s="30">
        <f t="shared" si="750"/>
        <v>1</v>
      </c>
      <c r="Y3219" s="31">
        <f t="shared" si="751"/>
        <v>2362</v>
      </c>
      <c r="Z3219" s="31">
        <f t="shared" si="752"/>
        <v>151224.40999999997</v>
      </c>
      <c r="AA3219" s="31">
        <f t="shared" si="753"/>
        <v>151224.41</v>
      </c>
      <c r="AB3219" s="5">
        <v>1</v>
      </c>
      <c r="AC3219" s="6">
        <v>229292.66</v>
      </c>
      <c r="AD3219" s="30">
        <v>0</v>
      </c>
      <c r="AE3219" s="67">
        <f t="shared" si="754"/>
        <v>1</v>
      </c>
      <c r="AF3219" s="70">
        <f>IF(C3219=Sheet6!$E$3,Sheet6!$E$4,IF('January 2023'!C3219=Sheet6!$F$3,Sheet6!$F$4,IF('January 2023'!C3219=Sheet6!$G$3,Sheet6!$G$4,IF('January 2023'!C3219=Sheet6!$H$3,Sheet6!$H$4,IF('January 2023'!C3219=Sheet6!$I$3,Sheet6!$I$4,IF('January 2023'!C3219=Sheet6!$J$3,Sheet6!$J$4,IF('January 2023'!C3219=Sheet6!$K$3,Sheet6!$K$4,IF('January 2023'!C3219=Sheet6!$L$3,Sheet6!$L$4))))))))</f>
        <v>0.14409654505182889</v>
      </c>
      <c r="AG3219" s="74">
        <f t="shared" si="755"/>
        <v>1</v>
      </c>
      <c r="AH3219" s="71">
        <v>0.81910000000000005</v>
      </c>
      <c r="AI3219" s="72">
        <f t="shared" si="756"/>
        <v>1</v>
      </c>
      <c r="AJ3219" s="73">
        <f t="shared" si="757"/>
        <v>1</v>
      </c>
      <c r="AK3219" s="73">
        <v>0.51307323962548435</v>
      </c>
      <c r="AL3219" s="95">
        <f t="shared" si="758"/>
        <v>1</v>
      </c>
      <c r="AM3219" s="107">
        <v>0</v>
      </c>
      <c r="AN3219" s="98">
        <f t="shared" si="759"/>
        <v>0</v>
      </c>
      <c r="AO3219" s="99" t="e">
        <f>SUMIF([1]Sheet1!$AB:$AB,E3219,[1]Sheet1!$AA:$AA)</f>
        <v>#VALUE!</v>
      </c>
      <c r="AP3219" s="100">
        <f t="shared" si="760"/>
        <v>1</v>
      </c>
      <c r="AQ3219" s="97">
        <f t="shared" si="761"/>
        <v>0</v>
      </c>
      <c r="AR3219" s="100">
        <f t="shared" si="762"/>
        <v>1.0000000000000002</v>
      </c>
      <c r="AS3219" s="101">
        <f t="shared" si="763"/>
        <v>0</v>
      </c>
      <c r="AT3219" s="100">
        <v>0.14409654505182889</v>
      </c>
      <c r="AU3219" s="108">
        <f t="shared" si="764"/>
        <v>1</v>
      </c>
    </row>
    <row r="3220" spans="1:47" hidden="1">
      <c r="A3220" s="21">
        <v>44927</v>
      </c>
      <c r="B3220" s="22" t="s">
        <v>13</v>
      </c>
      <c r="C3220" s="22" t="s">
        <v>2644</v>
      </c>
      <c r="D3220" s="22" t="s">
        <v>3253</v>
      </c>
      <c r="E3220" s="22">
        <v>1002050126</v>
      </c>
      <c r="F3220" s="23" t="s">
        <v>15</v>
      </c>
      <c r="G3220" s="22">
        <v>1070916</v>
      </c>
      <c r="H3220" s="36" t="s">
        <v>20</v>
      </c>
      <c r="I3220" s="4" t="s">
        <v>3512</v>
      </c>
      <c r="J3220" s="4" t="s">
        <v>3512</v>
      </c>
      <c r="K3220" s="24">
        <v>2219</v>
      </c>
      <c r="L3220" s="25">
        <v>2219</v>
      </c>
      <c r="M3220" s="26">
        <v>1</v>
      </c>
      <c r="N3220" s="26">
        <v>1</v>
      </c>
      <c r="O3220" s="26">
        <v>0</v>
      </c>
      <c r="P3220" s="26">
        <v>2219</v>
      </c>
      <c r="Q3220" s="26">
        <v>0</v>
      </c>
      <c r="R3220" s="27">
        <v>142068.99</v>
      </c>
      <c r="S3220" s="27">
        <v>0</v>
      </c>
      <c r="T3220" s="28">
        <v>142068.99</v>
      </c>
      <c r="U3220" s="27">
        <v>0</v>
      </c>
      <c r="V3220" s="29">
        <v>1</v>
      </c>
      <c r="W3220" s="26">
        <v>0</v>
      </c>
      <c r="X3220" s="30">
        <f t="shared" si="750"/>
        <v>1</v>
      </c>
      <c r="Y3220" s="31">
        <f t="shared" si="751"/>
        <v>2219</v>
      </c>
      <c r="Z3220" s="31">
        <f t="shared" si="752"/>
        <v>142068.99</v>
      </c>
      <c r="AA3220" s="31">
        <f t="shared" si="753"/>
        <v>142068.99</v>
      </c>
      <c r="AB3220" s="5">
        <v>1</v>
      </c>
      <c r="AC3220" s="6">
        <v>204698.81</v>
      </c>
      <c r="AD3220" s="30">
        <v>0</v>
      </c>
      <c r="AE3220" s="67">
        <f t="shared" si="754"/>
        <v>1</v>
      </c>
      <c r="AF3220" s="70">
        <f>IF(C3220=Sheet6!$E$3,Sheet6!$E$4,IF('January 2023'!C3220=Sheet6!$F$3,Sheet6!$F$4,IF('January 2023'!C3220=Sheet6!$G$3,Sheet6!$G$4,IF('January 2023'!C3220=Sheet6!$H$3,Sheet6!$H$4,IF('January 2023'!C3220=Sheet6!$I$3,Sheet6!$I$4,IF('January 2023'!C3220=Sheet6!$J$3,Sheet6!$J$4,IF('January 2023'!C3220=Sheet6!$K$3,Sheet6!$K$4,IF('January 2023'!C3220=Sheet6!$L$3,Sheet6!$L$4))))))))</f>
        <v>0.14409654505182889</v>
      </c>
      <c r="AG3220" s="74">
        <f t="shared" si="755"/>
        <v>1</v>
      </c>
      <c r="AH3220" s="71">
        <v>0.81910000000000005</v>
      </c>
      <c r="AI3220" s="72">
        <f t="shared" si="756"/>
        <v>1</v>
      </c>
      <c r="AJ3220" s="73">
        <f t="shared" si="757"/>
        <v>1</v>
      </c>
      <c r="AK3220" s="73">
        <v>0.51307323962548435</v>
      </c>
      <c r="AL3220" s="95">
        <f t="shared" si="758"/>
        <v>1</v>
      </c>
      <c r="AM3220" s="107">
        <v>0</v>
      </c>
      <c r="AN3220" s="98">
        <f t="shared" si="759"/>
        <v>0</v>
      </c>
      <c r="AO3220" s="99" t="e">
        <f>SUMIF([1]Sheet1!$AB:$AB,E3220,[1]Sheet1!$AA:$AA)</f>
        <v>#VALUE!</v>
      </c>
      <c r="AP3220" s="100">
        <f t="shared" si="760"/>
        <v>1</v>
      </c>
      <c r="AQ3220" s="97">
        <f t="shared" si="761"/>
        <v>0</v>
      </c>
      <c r="AR3220" s="100">
        <f t="shared" si="762"/>
        <v>1</v>
      </c>
      <c r="AS3220" s="101">
        <f t="shared" si="763"/>
        <v>0</v>
      </c>
      <c r="AT3220" s="100">
        <v>0.14409654505182889</v>
      </c>
      <c r="AU3220" s="108">
        <f t="shared" si="764"/>
        <v>1</v>
      </c>
    </row>
    <row r="3221" spans="1:47" hidden="1">
      <c r="A3221" s="21">
        <v>44927</v>
      </c>
      <c r="B3221" s="22" t="s">
        <v>13</v>
      </c>
      <c r="C3221" s="22" t="s">
        <v>2644</v>
      </c>
      <c r="D3221" s="22" t="s">
        <v>3259</v>
      </c>
      <c r="E3221" s="22">
        <v>1004199404</v>
      </c>
      <c r="F3221" s="23" t="s">
        <v>15</v>
      </c>
      <c r="G3221" s="22">
        <v>1070916</v>
      </c>
      <c r="H3221" s="36" t="s">
        <v>20</v>
      </c>
      <c r="I3221" s="4" t="s">
        <v>3512</v>
      </c>
      <c r="J3221" s="4" t="s">
        <v>3512</v>
      </c>
      <c r="K3221" s="24">
        <v>2154</v>
      </c>
      <c r="L3221" s="25">
        <v>2154</v>
      </c>
      <c r="M3221" s="26">
        <v>1</v>
      </c>
      <c r="N3221" s="26">
        <v>1</v>
      </c>
      <c r="O3221" s="26">
        <v>0</v>
      </c>
      <c r="P3221" s="26">
        <v>2154</v>
      </c>
      <c r="Q3221" s="26">
        <v>0</v>
      </c>
      <c r="R3221" s="27">
        <v>153143.75</v>
      </c>
      <c r="S3221" s="27">
        <v>0</v>
      </c>
      <c r="T3221" s="28">
        <v>154095</v>
      </c>
      <c r="U3221" s="27">
        <v>0</v>
      </c>
      <c r="V3221" s="29">
        <v>1</v>
      </c>
      <c r="W3221" s="26">
        <v>0</v>
      </c>
      <c r="X3221" s="30">
        <f t="shared" si="750"/>
        <v>1</v>
      </c>
      <c r="Y3221" s="31">
        <f t="shared" si="751"/>
        <v>2154</v>
      </c>
      <c r="Z3221" s="31">
        <f t="shared" si="752"/>
        <v>153143.75</v>
      </c>
      <c r="AA3221" s="31">
        <f t="shared" si="753"/>
        <v>154095</v>
      </c>
      <c r="AB3221" s="5">
        <v>1</v>
      </c>
      <c r="AC3221" s="6">
        <v>202000.19</v>
      </c>
      <c r="AD3221" s="30">
        <v>0</v>
      </c>
      <c r="AE3221" s="67">
        <f t="shared" si="754"/>
        <v>1</v>
      </c>
      <c r="AF3221" s="70">
        <f>IF(C3221=Sheet6!$E$3,Sheet6!$E$4,IF('January 2023'!C3221=Sheet6!$F$3,Sheet6!$F$4,IF('January 2023'!C3221=Sheet6!$G$3,Sheet6!$G$4,IF('January 2023'!C3221=Sheet6!$H$3,Sheet6!$H$4,IF('January 2023'!C3221=Sheet6!$I$3,Sheet6!$I$4,IF('January 2023'!C3221=Sheet6!$J$3,Sheet6!$J$4,IF('January 2023'!C3221=Sheet6!$K$3,Sheet6!$K$4,IF('January 2023'!C3221=Sheet6!$L$3,Sheet6!$L$4))))))))</f>
        <v>0.14409654505182889</v>
      </c>
      <c r="AG3221" s="74">
        <f t="shared" si="755"/>
        <v>1</v>
      </c>
      <c r="AH3221" s="71">
        <v>0.81910000000000005</v>
      </c>
      <c r="AI3221" s="72">
        <f t="shared" si="756"/>
        <v>1</v>
      </c>
      <c r="AJ3221" s="73">
        <f t="shared" si="757"/>
        <v>1</v>
      </c>
      <c r="AK3221" s="73">
        <v>0.51307323962548435</v>
      </c>
      <c r="AL3221" s="95">
        <f t="shared" si="758"/>
        <v>1</v>
      </c>
      <c r="AM3221" s="107">
        <v>0</v>
      </c>
      <c r="AN3221" s="98">
        <f t="shared" si="759"/>
        <v>0</v>
      </c>
      <c r="AO3221" s="99" t="e">
        <f>SUMIF([1]Sheet1!$AB:$AB,E3221,[1]Sheet1!$AA:$AA)</f>
        <v>#VALUE!</v>
      </c>
      <c r="AP3221" s="100">
        <f t="shared" si="760"/>
        <v>1</v>
      </c>
      <c r="AQ3221" s="97">
        <f t="shared" si="761"/>
        <v>0</v>
      </c>
      <c r="AR3221" s="100">
        <f t="shared" si="762"/>
        <v>1.0062114843080439</v>
      </c>
      <c r="AS3221" s="101">
        <f t="shared" si="763"/>
        <v>-6.2114843080438575E-3</v>
      </c>
      <c r="AT3221" s="100">
        <v>0.14409654505182889</v>
      </c>
      <c r="AU3221" s="108">
        <f t="shared" si="764"/>
        <v>1</v>
      </c>
    </row>
    <row r="3222" spans="1:47" hidden="1">
      <c r="A3222" s="21">
        <v>44927</v>
      </c>
      <c r="B3222" s="22" t="s">
        <v>13</v>
      </c>
      <c r="C3222" s="22" t="s">
        <v>2644</v>
      </c>
      <c r="D3222" s="22" t="s">
        <v>3268</v>
      </c>
      <c r="E3222" s="22">
        <v>1002050516</v>
      </c>
      <c r="F3222" s="23" t="s">
        <v>15</v>
      </c>
      <c r="G3222" s="22">
        <v>1070558</v>
      </c>
      <c r="H3222" s="36" t="s">
        <v>20</v>
      </c>
      <c r="I3222" s="4" t="s">
        <v>3512</v>
      </c>
      <c r="J3222" s="4" t="s">
        <v>3512</v>
      </c>
      <c r="K3222" s="24">
        <v>1930</v>
      </c>
      <c r="L3222" s="25">
        <v>1930</v>
      </c>
      <c r="M3222" s="26">
        <v>1</v>
      </c>
      <c r="N3222" s="26">
        <v>1</v>
      </c>
      <c r="O3222" s="26">
        <v>0</v>
      </c>
      <c r="P3222" s="26">
        <v>1930</v>
      </c>
      <c r="Q3222" s="26">
        <v>0</v>
      </c>
      <c r="R3222" s="27">
        <v>123566.09000000001</v>
      </c>
      <c r="S3222" s="27">
        <v>0</v>
      </c>
      <c r="T3222" s="28">
        <v>123566.09</v>
      </c>
      <c r="U3222" s="27">
        <v>0</v>
      </c>
      <c r="V3222" s="29">
        <v>1</v>
      </c>
      <c r="W3222" s="26">
        <v>0</v>
      </c>
      <c r="X3222" s="30">
        <f t="shared" si="750"/>
        <v>1</v>
      </c>
      <c r="Y3222" s="31">
        <f t="shared" si="751"/>
        <v>1930</v>
      </c>
      <c r="Z3222" s="31">
        <f t="shared" si="752"/>
        <v>123566.09000000001</v>
      </c>
      <c r="AA3222" s="31">
        <f t="shared" si="753"/>
        <v>123566.09</v>
      </c>
      <c r="AB3222" s="5">
        <v>1</v>
      </c>
      <c r="AC3222" s="6">
        <v>259360.14</v>
      </c>
      <c r="AD3222" s="30">
        <v>0</v>
      </c>
      <c r="AE3222" s="67">
        <f t="shared" si="754"/>
        <v>1</v>
      </c>
      <c r="AF3222" s="70">
        <f>IF(C3222=Sheet6!$E$3,Sheet6!$E$4,IF('January 2023'!C3222=Sheet6!$F$3,Sheet6!$F$4,IF('January 2023'!C3222=Sheet6!$G$3,Sheet6!$G$4,IF('January 2023'!C3222=Sheet6!$H$3,Sheet6!$H$4,IF('January 2023'!C3222=Sheet6!$I$3,Sheet6!$I$4,IF('January 2023'!C3222=Sheet6!$J$3,Sheet6!$J$4,IF('January 2023'!C3222=Sheet6!$K$3,Sheet6!$K$4,IF('January 2023'!C3222=Sheet6!$L$3,Sheet6!$L$4))))))))</f>
        <v>0.14409654505182889</v>
      </c>
      <c r="AG3222" s="74">
        <f t="shared" si="755"/>
        <v>1</v>
      </c>
      <c r="AH3222" s="71">
        <v>0.81910000000000005</v>
      </c>
      <c r="AI3222" s="72">
        <f t="shared" si="756"/>
        <v>1</v>
      </c>
      <c r="AJ3222" s="73">
        <f t="shared" si="757"/>
        <v>1</v>
      </c>
      <c r="AK3222" s="73">
        <v>0.51307323962548435</v>
      </c>
      <c r="AL3222" s="95">
        <f t="shared" si="758"/>
        <v>1</v>
      </c>
      <c r="AM3222" s="107">
        <v>0</v>
      </c>
      <c r="AN3222" s="98">
        <f t="shared" si="759"/>
        <v>0</v>
      </c>
      <c r="AO3222" s="99" t="e">
        <f>SUMIF([1]Sheet1!$AB:$AB,E3222,[1]Sheet1!$AA:$AA)</f>
        <v>#VALUE!</v>
      </c>
      <c r="AP3222" s="100">
        <f t="shared" si="760"/>
        <v>1</v>
      </c>
      <c r="AQ3222" s="97">
        <f t="shared" si="761"/>
        <v>0</v>
      </c>
      <c r="AR3222" s="100">
        <f t="shared" si="762"/>
        <v>0.99999999999999989</v>
      </c>
      <c r="AS3222" s="101">
        <f t="shared" si="763"/>
        <v>0</v>
      </c>
      <c r="AT3222" s="100">
        <v>0.14409654505182889</v>
      </c>
      <c r="AU3222" s="108">
        <f t="shared" si="764"/>
        <v>1</v>
      </c>
    </row>
    <row r="3223" spans="1:47" hidden="1">
      <c r="A3223" s="21">
        <v>44927</v>
      </c>
      <c r="B3223" s="22" t="s">
        <v>13</v>
      </c>
      <c r="C3223" s="22" t="s">
        <v>2644</v>
      </c>
      <c r="D3223" s="22" t="s">
        <v>3289</v>
      </c>
      <c r="E3223" s="22">
        <v>1002650902</v>
      </c>
      <c r="F3223" s="23" t="s">
        <v>15</v>
      </c>
      <c r="G3223" s="22">
        <v>1070933</v>
      </c>
      <c r="H3223" s="36" t="s">
        <v>20</v>
      </c>
      <c r="I3223" s="4" t="s">
        <v>3512</v>
      </c>
      <c r="J3223" s="4" t="s">
        <v>3512</v>
      </c>
      <c r="K3223" s="24">
        <v>1897</v>
      </c>
      <c r="L3223" s="25">
        <v>1897</v>
      </c>
      <c r="M3223" s="26">
        <v>1</v>
      </c>
      <c r="N3223" s="26">
        <v>1</v>
      </c>
      <c r="O3223" s="26">
        <v>0</v>
      </c>
      <c r="P3223" s="26">
        <v>1897</v>
      </c>
      <c r="Q3223" s="26">
        <v>0</v>
      </c>
      <c r="R3223" s="27">
        <v>121453.3</v>
      </c>
      <c r="S3223" s="27">
        <v>0</v>
      </c>
      <c r="T3223" s="28">
        <v>128824</v>
      </c>
      <c r="U3223" s="27">
        <v>0</v>
      </c>
      <c r="V3223" s="29">
        <v>1</v>
      </c>
      <c r="W3223" s="26">
        <v>0</v>
      </c>
      <c r="X3223" s="30">
        <f t="shared" si="750"/>
        <v>1</v>
      </c>
      <c r="Y3223" s="31">
        <f t="shared" si="751"/>
        <v>1897</v>
      </c>
      <c r="Z3223" s="31">
        <f t="shared" si="752"/>
        <v>121453.3</v>
      </c>
      <c r="AA3223" s="31">
        <f t="shared" si="753"/>
        <v>128824</v>
      </c>
      <c r="AB3223" s="5">
        <v>1</v>
      </c>
      <c r="AC3223" s="6">
        <v>77108.149999999994</v>
      </c>
      <c r="AD3223" s="30">
        <v>0</v>
      </c>
      <c r="AE3223" s="67">
        <f t="shared" si="754"/>
        <v>1</v>
      </c>
      <c r="AF3223" s="70">
        <f>IF(C3223=Sheet6!$E$3,Sheet6!$E$4,IF('January 2023'!C3223=Sheet6!$F$3,Sheet6!$F$4,IF('January 2023'!C3223=Sheet6!$G$3,Sheet6!$G$4,IF('January 2023'!C3223=Sheet6!$H$3,Sheet6!$H$4,IF('January 2023'!C3223=Sheet6!$I$3,Sheet6!$I$4,IF('January 2023'!C3223=Sheet6!$J$3,Sheet6!$J$4,IF('January 2023'!C3223=Sheet6!$K$3,Sheet6!$K$4,IF('January 2023'!C3223=Sheet6!$L$3,Sheet6!$L$4))))))))</f>
        <v>0.14409654505182889</v>
      </c>
      <c r="AG3223" s="74">
        <f t="shared" si="755"/>
        <v>1</v>
      </c>
      <c r="AH3223" s="71">
        <v>0.81910000000000005</v>
      </c>
      <c r="AI3223" s="72">
        <f t="shared" si="756"/>
        <v>1</v>
      </c>
      <c r="AJ3223" s="73">
        <f t="shared" si="757"/>
        <v>1</v>
      </c>
      <c r="AK3223" s="73">
        <v>0.51307323962548435</v>
      </c>
      <c r="AL3223" s="95">
        <f t="shared" si="758"/>
        <v>1</v>
      </c>
      <c r="AM3223" s="107">
        <v>0</v>
      </c>
      <c r="AN3223" s="98">
        <f t="shared" si="759"/>
        <v>0</v>
      </c>
      <c r="AO3223" s="99" t="e">
        <f>SUMIF([1]Sheet1!$AB:$AB,E3223,[1]Sheet1!$AA:$AA)</f>
        <v>#VALUE!</v>
      </c>
      <c r="AP3223" s="100">
        <f t="shared" si="760"/>
        <v>1</v>
      </c>
      <c r="AQ3223" s="97">
        <f t="shared" si="761"/>
        <v>0</v>
      </c>
      <c r="AR3223" s="100">
        <f t="shared" si="762"/>
        <v>1.0606875235172695</v>
      </c>
      <c r="AS3223" s="101">
        <f t="shared" si="763"/>
        <v>-6.068752351726947E-2</v>
      </c>
      <c r="AT3223" s="100">
        <v>0.14409654505182889</v>
      </c>
      <c r="AU3223" s="108">
        <f t="shared" si="764"/>
        <v>1</v>
      </c>
    </row>
    <row r="3224" spans="1:47" hidden="1">
      <c r="A3224" s="21">
        <v>44927</v>
      </c>
      <c r="B3224" s="22" t="s">
        <v>13</v>
      </c>
      <c r="C3224" s="22" t="s">
        <v>2644</v>
      </c>
      <c r="D3224" s="22" t="s">
        <v>3111</v>
      </c>
      <c r="E3224" s="22">
        <v>1004720410</v>
      </c>
      <c r="F3224" s="23" t="s">
        <v>15</v>
      </c>
      <c r="G3224" s="22">
        <v>1070920</v>
      </c>
      <c r="H3224" s="36" t="s">
        <v>20</v>
      </c>
      <c r="I3224" s="4" t="s">
        <v>3512</v>
      </c>
      <c r="J3224" s="4" t="s">
        <v>3512</v>
      </c>
      <c r="K3224" s="24">
        <v>1800</v>
      </c>
      <c r="L3224" s="25">
        <v>1800</v>
      </c>
      <c r="M3224" s="26">
        <v>1</v>
      </c>
      <c r="N3224" s="26">
        <v>0</v>
      </c>
      <c r="O3224" s="26">
        <v>0</v>
      </c>
      <c r="P3224" s="26">
        <v>1800</v>
      </c>
      <c r="Q3224" s="26">
        <v>0</v>
      </c>
      <c r="R3224" s="27">
        <v>115242.98</v>
      </c>
      <c r="S3224" s="27">
        <v>0</v>
      </c>
      <c r="T3224" s="28">
        <v>115243</v>
      </c>
      <c r="U3224" s="27">
        <v>0</v>
      </c>
      <c r="V3224" s="29">
        <v>1</v>
      </c>
      <c r="W3224" s="26">
        <v>0</v>
      </c>
      <c r="X3224" s="30">
        <f t="shared" si="750"/>
        <v>1</v>
      </c>
      <c r="Y3224" s="31">
        <f t="shared" si="751"/>
        <v>1800</v>
      </c>
      <c r="Z3224" s="31">
        <f t="shared" si="752"/>
        <v>115242.98</v>
      </c>
      <c r="AA3224" s="31">
        <f t="shared" si="753"/>
        <v>115243</v>
      </c>
      <c r="AB3224" s="5">
        <v>1</v>
      </c>
      <c r="AC3224" s="6">
        <v>144338.06</v>
      </c>
      <c r="AD3224" s="30">
        <v>0</v>
      </c>
      <c r="AE3224" s="67">
        <f t="shared" si="754"/>
        <v>1</v>
      </c>
      <c r="AF3224" s="70">
        <f>IF(C3224=Sheet6!$E$3,Sheet6!$E$4,IF('January 2023'!C3224=Sheet6!$F$3,Sheet6!$F$4,IF('January 2023'!C3224=Sheet6!$G$3,Sheet6!$G$4,IF('January 2023'!C3224=Sheet6!$H$3,Sheet6!$H$4,IF('January 2023'!C3224=Sheet6!$I$3,Sheet6!$I$4,IF('January 2023'!C3224=Sheet6!$J$3,Sheet6!$J$4,IF('January 2023'!C3224=Sheet6!$K$3,Sheet6!$K$4,IF('January 2023'!C3224=Sheet6!$L$3,Sheet6!$L$4))))))))</f>
        <v>0.14409654505182889</v>
      </c>
      <c r="AG3224" s="74">
        <f t="shared" si="755"/>
        <v>1</v>
      </c>
      <c r="AH3224" s="71">
        <v>0.81910000000000005</v>
      </c>
      <c r="AI3224" s="72">
        <f t="shared" si="756"/>
        <v>1</v>
      </c>
      <c r="AJ3224" s="73">
        <f t="shared" si="757"/>
        <v>1</v>
      </c>
      <c r="AK3224" s="73">
        <v>0.51307323962548435</v>
      </c>
      <c r="AL3224" s="95">
        <f t="shared" si="758"/>
        <v>1</v>
      </c>
      <c r="AM3224" s="107">
        <v>0</v>
      </c>
      <c r="AN3224" s="98">
        <f t="shared" si="759"/>
        <v>0</v>
      </c>
      <c r="AO3224" s="99" t="e">
        <f>SUMIF([1]Sheet1!$AB:$AB,E3224,[1]Sheet1!$AA:$AA)</f>
        <v>#VALUE!</v>
      </c>
      <c r="AP3224" s="100">
        <f t="shared" si="760"/>
        <v>1</v>
      </c>
      <c r="AQ3224" s="97">
        <f t="shared" si="761"/>
        <v>0</v>
      </c>
      <c r="AR3224" s="100">
        <f t="shared" si="762"/>
        <v>1.0000001735463626</v>
      </c>
      <c r="AS3224" s="101">
        <f t="shared" si="763"/>
        <v>-1.7354636261401879E-7</v>
      </c>
      <c r="AT3224" s="100">
        <v>0.14409654505182889</v>
      </c>
      <c r="AU3224" s="108">
        <f t="shared" si="764"/>
        <v>1</v>
      </c>
    </row>
    <row r="3225" spans="1:47" hidden="1">
      <c r="A3225" s="21">
        <v>44927</v>
      </c>
      <c r="B3225" s="23" t="s">
        <v>13</v>
      </c>
      <c r="C3225" s="23" t="s">
        <v>2644</v>
      </c>
      <c r="D3225" s="23" t="s">
        <v>3284</v>
      </c>
      <c r="E3225" s="23">
        <v>1002050328</v>
      </c>
      <c r="F3225" s="23" t="s">
        <v>15</v>
      </c>
      <c r="G3225" s="23">
        <v>1070920</v>
      </c>
      <c r="H3225" s="37" t="s">
        <v>20</v>
      </c>
      <c r="I3225" s="4" t="s">
        <v>3512</v>
      </c>
      <c r="J3225" s="4" t="s">
        <v>3512</v>
      </c>
      <c r="K3225" s="24">
        <v>1425</v>
      </c>
      <c r="L3225" s="24">
        <v>1425</v>
      </c>
      <c r="M3225" s="29">
        <v>1</v>
      </c>
      <c r="N3225" s="29">
        <v>1</v>
      </c>
      <c r="O3225" s="29">
        <v>0</v>
      </c>
      <c r="P3225" s="29">
        <v>1425</v>
      </c>
      <c r="Q3225" s="29">
        <v>0</v>
      </c>
      <c r="R3225" s="28">
        <v>91234.01999999999</v>
      </c>
      <c r="S3225" s="28">
        <v>0</v>
      </c>
      <c r="T3225" s="28">
        <v>91235</v>
      </c>
      <c r="U3225" s="28">
        <v>0</v>
      </c>
      <c r="V3225" s="29">
        <v>1</v>
      </c>
      <c r="W3225" s="29">
        <v>0</v>
      </c>
      <c r="X3225" s="32">
        <f t="shared" si="750"/>
        <v>1</v>
      </c>
      <c r="Y3225" s="33">
        <f t="shared" si="751"/>
        <v>1425</v>
      </c>
      <c r="Z3225" s="33">
        <f t="shared" si="752"/>
        <v>91234.01999999999</v>
      </c>
      <c r="AA3225" s="33">
        <f t="shared" si="753"/>
        <v>91235</v>
      </c>
      <c r="AB3225" s="5">
        <v>1</v>
      </c>
      <c r="AC3225" s="6">
        <v>126863.59</v>
      </c>
      <c r="AD3225" s="32">
        <v>0</v>
      </c>
      <c r="AE3225" s="67">
        <f t="shared" si="754"/>
        <v>1</v>
      </c>
      <c r="AF3225" s="70">
        <f>IF(C3225=Sheet6!$E$3,Sheet6!$E$4,IF('January 2023'!C3225=Sheet6!$F$3,Sheet6!$F$4,IF('January 2023'!C3225=Sheet6!$G$3,Sheet6!$G$4,IF('January 2023'!C3225=Sheet6!$H$3,Sheet6!$H$4,IF('January 2023'!C3225=Sheet6!$I$3,Sheet6!$I$4,IF('January 2023'!C3225=Sheet6!$J$3,Sheet6!$J$4,IF('January 2023'!C3225=Sheet6!$K$3,Sheet6!$K$4,IF('January 2023'!C3225=Sheet6!$L$3,Sheet6!$L$4))))))))</f>
        <v>0.14409654505182889</v>
      </c>
      <c r="AG3225" s="74">
        <f t="shared" si="755"/>
        <v>1</v>
      </c>
      <c r="AH3225" s="71">
        <v>0.81910000000000005</v>
      </c>
      <c r="AI3225" s="72">
        <f t="shared" si="756"/>
        <v>1</v>
      </c>
      <c r="AJ3225" s="73">
        <f t="shared" si="757"/>
        <v>1</v>
      </c>
      <c r="AK3225" s="73">
        <v>0.51307323962548435</v>
      </c>
      <c r="AL3225" s="95">
        <f t="shared" si="758"/>
        <v>1</v>
      </c>
      <c r="AM3225" s="107">
        <v>0</v>
      </c>
      <c r="AN3225" s="98">
        <f t="shared" si="759"/>
        <v>0</v>
      </c>
      <c r="AO3225" s="99" t="e">
        <f>SUMIF([1]Sheet1!$AB:$AB,E3225,[1]Sheet1!$AA:$AA)</f>
        <v>#VALUE!</v>
      </c>
      <c r="AP3225" s="100">
        <f t="shared" si="760"/>
        <v>1</v>
      </c>
      <c r="AQ3225" s="97">
        <f t="shared" si="761"/>
        <v>0</v>
      </c>
      <c r="AR3225" s="100">
        <f t="shared" si="762"/>
        <v>1.0000107416071331</v>
      </c>
      <c r="AS3225" s="101">
        <f t="shared" si="763"/>
        <v>-1.0741607133102349E-5</v>
      </c>
      <c r="AT3225" s="100">
        <v>0.14409654505182889</v>
      </c>
      <c r="AU3225" s="108">
        <f t="shared" si="764"/>
        <v>1</v>
      </c>
    </row>
    <row r="3226" spans="1:47" hidden="1">
      <c r="A3226" s="21">
        <v>44927</v>
      </c>
      <c r="B3226" s="22" t="s">
        <v>13</v>
      </c>
      <c r="C3226" s="22" t="s">
        <v>2644</v>
      </c>
      <c r="D3226" s="22" t="s">
        <v>3306</v>
      </c>
      <c r="E3226" s="22">
        <v>1002113958</v>
      </c>
      <c r="F3226" s="23" t="s">
        <v>15</v>
      </c>
      <c r="G3226" s="22">
        <v>1070933</v>
      </c>
      <c r="H3226" s="36" t="s">
        <v>20</v>
      </c>
      <c r="I3226" s="4" t="s">
        <v>3512</v>
      </c>
      <c r="J3226" s="4" t="s">
        <v>3512</v>
      </c>
      <c r="K3226" s="24">
        <v>1174</v>
      </c>
      <c r="L3226" s="25">
        <v>1174</v>
      </c>
      <c r="M3226" s="26">
        <v>1</v>
      </c>
      <c r="N3226" s="26">
        <v>1</v>
      </c>
      <c r="O3226" s="26">
        <v>0</v>
      </c>
      <c r="P3226" s="26">
        <v>1174</v>
      </c>
      <c r="Q3226" s="26">
        <v>0</v>
      </c>
      <c r="R3226" s="27">
        <v>75164.039999999994</v>
      </c>
      <c r="S3226" s="27">
        <v>0</v>
      </c>
      <c r="T3226" s="28">
        <v>70000</v>
      </c>
      <c r="U3226" s="27">
        <v>0</v>
      </c>
      <c r="V3226" s="29">
        <v>1</v>
      </c>
      <c r="W3226" s="26">
        <v>0</v>
      </c>
      <c r="X3226" s="30">
        <f t="shared" si="750"/>
        <v>1</v>
      </c>
      <c r="Y3226" s="31">
        <f t="shared" si="751"/>
        <v>1174</v>
      </c>
      <c r="Z3226" s="31">
        <f t="shared" si="752"/>
        <v>75164.039999999994</v>
      </c>
      <c r="AA3226" s="31">
        <f t="shared" si="753"/>
        <v>70000</v>
      </c>
      <c r="AB3226" s="5">
        <v>1</v>
      </c>
      <c r="AC3226" s="6">
        <v>329869.59999999998</v>
      </c>
      <c r="AD3226" s="30">
        <v>0</v>
      </c>
      <c r="AE3226" s="67">
        <f t="shared" si="754"/>
        <v>1</v>
      </c>
      <c r="AF3226" s="70">
        <f>IF(C3226=Sheet6!$E$3,Sheet6!$E$4,IF('January 2023'!C3226=Sheet6!$F$3,Sheet6!$F$4,IF('January 2023'!C3226=Sheet6!$G$3,Sheet6!$G$4,IF('January 2023'!C3226=Sheet6!$H$3,Sheet6!$H$4,IF('January 2023'!C3226=Sheet6!$I$3,Sheet6!$I$4,IF('January 2023'!C3226=Sheet6!$J$3,Sheet6!$J$4,IF('January 2023'!C3226=Sheet6!$K$3,Sheet6!$K$4,IF('January 2023'!C3226=Sheet6!$L$3,Sheet6!$L$4))))))))</f>
        <v>0.14409654505182889</v>
      </c>
      <c r="AG3226" s="74">
        <f t="shared" si="755"/>
        <v>1</v>
      </c>
      <c r="AH3226" s="71">
        <v>0.81910000000000005</v>
      </c>
      <c r="AI3226" s="72">
        <f t="shared" si="756"/>
        <v>1</v>
      </c>
      <c r="AJ3226" s="73">
        <f t="shared" si="757"/>
        <v>1</v>
      </c>
      <c r="AK3226" s="73">
        <v>0.51307323962548435</v>
      </c>
      <c r="AL3226" s="95">
        <f t="shared" si="758"/>
        <v>1</v>
      </c>
      <c r="AM3226" s="107">
        <v>0</v>
      </c>
      <c r="AN3226" s="98">
        <f t="shared" si="759"/>
        <v>0</v>
      </c>
      <c r="AO3226" s="99" t="e">
        <f>SUMIF([1]Sheet1!$AB:$AB,E3226,[1]Sheet1!$AA:$AA)</f>
        <v>#VALUE!</v>
      </c>
      <c r="AP3226" s="100">
        <f t="shared" si="760"/>
        <v>1</v>
      </c>
      <c r="AQ3226" s="97">
        <f t="shared" si="761"/>
        <v>0</v>
      </c>
      <c r="AR3226" s="100">
        <f t="shared" si="762"/>
        <v>0.93129640184322193</v>
      </c>
      <c r="AS3226" s="101">
        <f t="shared" si="763"/>
        <v>6.8703598156778067E-2</v>
      </c>
      <c r="AT3226" s="100">
        <v>0.14409654505182889</v>
      </c>
      <c r="AU3226" s="108">
        <f t="shared" si="764"/>
        <v>1</v>
      </c>
    </row>
    <row r="3227" spans="1:47" hidden="1">
      <c r="A3227" s="21">
        <v>44927</v>
      </c>
      <c r="B3227" s="22" t="s">
        <v>13</v>
      </c>
      <c r="C3227" s="22" t="s">
        <v>2644</v>
      </c>
      <c r="D3227" s="22" t="s">
        <v>3308</v>
      </c>
      <c r="E3227" s="22">
        <v>1002050187</v>
      </c>
      <c r="F3227" s="23" t="s">
        <v>15</v>
      </c>
      <c r="G3227" s="22">
        <v>1070920</v>
      </c>
      <c r="H3227" s="36" t="s">
        <v>20</v>
      </c>
      <c r="I3227" s="4" t="s">
        <v>3512</v>
      </c>
      <c r="J3227" s="4" t="s">
        <v>3512</v>
      </c>
      <c r="K3227" s="24">
        <v>557</v>
      </c>
      <c r="L3227" s="25">
        <v>557</v>
      </c>
      <c r="M3227" s="26">
        <v>1</v>
      </c>
      <c r="N3227" s="26">
        <v>1</v>
      </c>
      <c r="O3227" s="26">
        <v>0</v>
      </c>
      <c r="P3227" s="26">
        <v>557</v>
      </c>
      <c r="Q3227" s="26">
        <v>0</v>
      </c>
      <c r="R3227" s="27">
        <v>35661.300000000003</v>
      </c>
      <c r="S3227" s="27">
        <v>0</v>
      </c>
      <c r="T3227" s="28">
        <v>37824.620000000003</v>
      </c>
      <c r="U3227" s="27">
        <v>0</v>
      </c>
      <c r="V3227" s="29">
        <v>1</v>
      </c>
      <c r="W3227" s="26">
        <v>0</v>
      </c>
      <c r="X3227" s="30">
        <f t="shared" si="750"/>
        <v>1</v>
      </c>
      <c r="Y3227" s="31">
        <f t="shared" si="751"/>
        <v>557</v>
      </c>
      <c r="Z3227" s="31">
        <f t="shared" si="752"/>
        <v>35661.300000000003</v>
      </c>
      <c r="AA3227" s="31">
        <f t="shared" si="753"/>
        <v>37824.620000000003</v>
      </c>
      <c r="AB3227" s="5">
        <v>1</v>
      </c>
      <c r="AC3227" s="6">
        <v>45149.85</v>
      </c>
      <c r="AD3227" s="30">
        <v>0</v>
      </c>
      <c r="AE3227" s="67">
        <f t="shared" si="754"/>
        <v>1</v>
      </c>
      <c r="AF3227" s="70">
        <f>IF(C3227=Sheet6!$E$3,Sheet6!$E$4,IF('January 2023'!C3227=Sheet6!$F$3,Sheet6!$F$4,IF('January 2023'!C3227=Sheet6!$G$3,Sheet6!$G$4,IF('January 2023'!C3227=Sheet6!$H$3,Sheet6!$H$4,IF('January 2023'!C3227=Sheet6!$I$3,Sheet6!$I$4,IF('January 2023'!C3227=Sheet6!$J$3,Sheet6!$J$4,IF('January 2023'!C3227=Sheet6!$K$3,Sheet6!$K$4,IF('January 2023'!C3227=Sheet6!$L$3,Sheet6!$L$4))))))))</f>
        <v>0.14409654505182889</v>
      </c>
      <c r="AG3227" s="74">
        <f t="shared" si="755"/>
        <v>1</v>
      </c>
      <c r="AH3227" s="71">
        <v>0.81910000000000005</v>
      </c>
      <c r="AI3227" s="72">
        <f t="shared" si="756"/>
        <v>1</v>
      </c>
      <c r="AJ3227" s="73">
        <f t="shared" si="757"/>
        <v>1</v>
      </c>
      <c r="AK3227" s="73">
        <v>0.51307323962548435</v>
      </c>
      <c r="AL3227" s="95">
        <f t="shared" si="758"/>
        <v>1</v>
      </c>
      <c r="AM3227" s="107">
        <v>0</v>
      </c>
      <c r="AN3227" s="98">
        <f t="shared" si="759"/>
        <v>0</v>
      </c>
      <c r="AO3227" s="99" t="e">
        <f>SUMIF([1]Sheet1!$AB:$AB,E3227,[1]Sheet1!$AA:$AA)</f>
        <v>#VALUE!</v>
      </c>
      <c r="AP3227" s="100">
        <f t="shared" si="760"/>
        <v>1</v>
      </c>
      <c r="AQ3227" s="97">
        <f t="shared" si="761"/>
        <v>0</v>
      </c>
      <c r="AR3227" s="100">
        <f t="shared" si="762"/>
        <v>1.0606629595668133</v>
      </c>
      <c r="AS3227" s="101">
        <f t="shared" si="763"/>
        <v>-6.0662959566813335E-2</v>
      </c>
      <c r="AT3227" s="100">
        <v>0.14409654505182889</v>
      </c>
      <c r="AU3227" s="108">
        <f t="shared" si="764"/>
        <v>1</v>
      </c>
    </row>
    <row r="3228" spans="1:47" hidden="1">
      <c r="A3228" s="21">
        <v>44927</v>
      </c>
      <c r="B3228" s="22" t="s">
        <v>13</v>
      </c>
      <c r="C3228" s="22" t="s">
        <v>2644</v>
      </c>
      <c r="D3228" s="22" t="s">
        <v>3313</v>
      </c>
      <c r="E3228" s="22">
        <v>1002050231</v>
      </c>
      <c r="F3228" s="23" t="s">
        <v>15</v>
      </c>
      <c r="G3228" s="22">
        <v>1070916</v>
      </c>
      <c r="H3228" s="36" t="s">
        <v>20</v>
      </c>
      <c r="I3228" s="4" t="s">
        <v>3512</v>
      </c>
      <c r="J3228" s="4" t="s">
        <v>3512</v>
      </c>
      <c r="K3228" s="24">
        <v>255</v>
      </c>
      <c r="L3228" s="25">
        <v>255</v>
      </c>
      <c r="M3228" s="26">
        <v>1</v>
      </c>
      <c r="N3228" s="26">
        <v>1</v>
      </c>
      <c r="O3228" s="26">
        <v>0</v>
      </c>
      <c r="P3228" s="26">
        <v>254</v>
      </c>
      <c r="Q3228" s="26">
        <v>0</v>
      </c>
      <c r="R3228" s="27">
        <v>16262.07</v>
      </c>
      <c r="S3228" s="27">
        <v>0</v>
      </c>
      <c r="T3228" s="28">
        <v>17248.57</v>
      </c>
      <c r="U3228" s="27">
        <v>0</v>
      </c>
      <c r="V3228" s="29">
        <v>1</v>
      </c>
      <c r="W3228" s="26">
        <v>0</v>
      </c>
      <c r="X3228" s="30">
        <f t="shared" si="750"/>
        <v>1</v>
      </c>
      <c r="Y3228" s="31">
        <f t="shared" si="751"/>
        <v>254</v>
      </c>
      <c r="Z3228" s="31">
        <f t="shared" si="752"/>
        <v>16262.07</v>
      </c>
      <c r="AA3228" s="31">
        <f t="shared" si="753"/>
        <v>17248.57</v>
      </c>
      <c r="AB3228" s="5">
        <v>1</v>
      </c>
      <c r="AC3228" s="6">
        <v>1551093.71</v>
      </c>
      <c r="AD3228" s="30">
        <v>0</v>
      </c>
      <c r="AE3228" s="67">
        <f t="shared" si="754"/>
        <v>1</v>
      </c>
      <c r="AF3228" s="70">
        <f>IF(C3228=Sheet6!$E$3,Sheet6!$E$4,IF('January 2023'!C3228=Sheet6!$F$3,Sheet6!$F$4,IF('January 2023'!C3228=Sheet6!$G$3,Sheet6!$G$4,IF('January 2023'!C3228=Sheet6!$H$3,Sheet6!$H$4,IF('January 2023'!C3228=Sheet6!$I$3,Sheet6!$I$4,IF('January 2023'!C3228=Sheet6!$J$3,Sheet6!$J$4,IF('January 2023'!C3228=Sheet6!$K$3,Sheet6!$K$4,IF('January 2023'!C3228=Sheet6!$L$3,Sheet6!$L$4))))))))</f>
        <v>0.14409654505182889</v>
      </c>
      <c r="AG3228" s="74">
        <f t="shared" si="755"/>
        <v>0.99607843137254903</v>
      </c>
      <c r="AH3228" s="71">
        <v>0.81910000000000005</v>
      </c>
      <c r="AI3228" s="72">
        <f t="shared" si="756"/>
        <v>1</v>
      </c>
      <c r="AJ3228" s="73">
        <f t="shared" si="757"/>
        <v>1</v>
      </c>
      <c r="AK3228" s="73">
        <v>0.51307323962548435</v>
      </c>
      <c r="AL3228" s="95">
        <f t="shared" si="758"/>
        <v>1</v>
      </c>
      <c r="AM3228" s="107">
        <v>0</v>
      </c>
      <c r="AN3228" s="98">
        <f t="shared" si="759"/>
        <v>0</v>
      </c>
      <c r="AO3228" s="99" t="e">
        <f>SUMIF([1]Sheet1!$AB:$AB,E3228,[1]Sheet1!$AA:$AA)</f>
        <v>#VALUE!</v>
      </c>
      <c r="AP3228" s="100">
        <f t="shared" si="760"/>
        <v>1</v>
      </c>
      <c r="AQ3228" s="97">
        <f t="shared" si="761"/>
        <v>0</v>
      </c>
      <c r="AR3228" s="100">
        <f t="shared" si="762"/>
        <v>1.0606626339697223</v>
      </c>
      <c r="AS3228" s="101">
        <f t="shared" si="763"/>
        <v>-5.6503172660037126E-2</v>
      </c>
      <c r="AT3228" s="100">
        <v>0.14409654505182889</v>
      </c>
      <c r="AU3228" s="108">
        <f t="shared" si="764"/>
        <v>1</v>
      </c>
    </row>
    <row r="3229" spans="1:47" hidden="1">
      <c r="A3229" s="21">
        <v>44927</v>
      </c>
      <c r="B3229" s="23" t="s">
        <v>13</v>
      </c>
      <c r="C3229" s="23" t="s">
        <v>2644</v>
      </c>
      <c r="D3229" s="23" t="s">
        <v>3478</v>
      </c>
      <c r="E3229" s="23">
        <v>1000282470</v>
      </c>
      <c r="F3229" s="23" t="s">
        <v>15</v>
      </c>
      <c r="G3229" s="22">
        <v>1070558</v>
      </c>
      <c r="H3229" s="36" t="s">
        <v>20</v>
      </c>
      <c r="I3229" s="4" t="s">
        <v>3543</v>
      </c>
      <c r="J3229" s="4" t="s">
        <v>3543</v>
      </c>
      <c r="K3229" s="24" t="s">
        <v>45</v>
      </c>
      <c r="L3229" s="25">
        <v>0</v>
      </c>
      <c r="M3229" s="29">
        <v>0</v>
      </c>
      <c r="N3229" s="29">
        <v>0</v>
      </c>
      <c r="O3229" s="29">
        <v>1</v>
      </c>
      <c r="P3229" s="29">
        <v>0</v>
      </c>
      <c r="Q3229" s="29">
        <v>14578.6</v>
      </c>
      <c r="R3229" s="28">
        <v>0</v>
      </c>
      <c r="S3229" s="28">
        <v>990000</v>
      </c>
      <c r="T3229" s="28">
        <v>0</v>
      </c>
      <c r="U3229" s="28">
        <v>990000</v>
      </c>
      <c r="V3229" s="29">
        <v>0</v>
      </c>
      <c r="W3229" s="29">
        <v>1</v>
      </c>
      <c r="X3229" s="32">
        <f t="shared" si="750"/>
        <v>1</v>
      </c>
      <c r="Y3229" s="33">
        <f t="shared" si="751"/>
        <v>14578.6</v>
      </c>
      <c r="Z3229" s="33">
        <f t="shared" si="752"/>
        <v>990000</v>
      </c>
      <c r="AA3229" s="33">
        <f t="shared" si="753"/>
        <v>990000</v>
      </c>
      <c r="AB3229" s="5">
        <v>1</v>
      </c>
      <c r="AC3229" s="6">
        <v>0</v>
      </c>
      <c r="AD3229" s="32">
        <v>0</v>
      </c>
      <c r="AE3229" s="67">
        <f t="shared" si="754"/>
        <v>1</v>
      </c>
      <c r="AF3229" s="70">
        <f>IF(C3229=Sheet6!$E$3,Sheet6!$E$4,IF('January 2023'!C3229=Sheet6!$F$3,Sheet6!$F$4,IF('January 2023'!C3229=Sheet6!$G$3,Sheet6!$G$4,IF('January 2023'!C3229=Sheet6!$H$3,Sheet6!$H$4,IF('January 2023'!C3229=Sheet6!$I$3,Sheet6!$I$4,IF('January 2023'!C3229=Sheet6!$J$3,Sheet6!$J$4,IF('January 2023'!C3229=Sheet6!$K$3,Sheet6!$K$4,IF('January 2023'!C3229=Sheet6!$L$3,Sheet6!$L$4))))))))</f>
        <v>0.14409654505182889</v>
      </c>
      <c r="AG3229" s="74">
        <f t="shared" si="755"/>
        <v>0</v>
      </c>
      <c r="AH3229" s="71">
        <v>0.81910000000000005</v>
      </c>
      <c r="AI3229" s="72">
        <f t="shared" si="756"/>
        <v>0</v>
      </c>
      <c r="AJ3229" s="73">
        <f t="shared" si="757"/>
        <v>1</v>
      </c>
      <c r="AK3229" s="73">
        <v>0.51307323962548435</v>
      </c>
      <c r="AL3229" s="95">
        <f t="shared" si="758"/>
        <v>1</v>
      </c>
      <c r="AM3229" s="107">
        <v>0</v>
      </c>
      <c r="AN3229" s="98">
        <f t="shared" si="759"/>
        <v>0</v>
      </c>
      <c r="AO3229" s="99" t="e">
        <f>SUMIF([1]Sheet1!$AB:$AB,E3229,[1]Sheet1!$AA:$AA)</f>
        <v>#VALUE!</v>
      </c>
      <c r="AP3229" s="100">
        <f t="shared" si="760"/>
        <v>1</v>
      </c>
      <c r="AQ3229" s="97">
        <f t="shared" si="761"/>
        <v>0</v>
      </c>
      <c r="AR3229" s="100">
        <f t="shared" si="762"/>
        <v>1</v>
      </c>
      <c r="AS3229" s="101">
        <f t="shared" si="763"/>
        <v>1</v>
      </c>
      <c r="AT3229" s="100">
        <v>0.14409654505182889</v>
      </c>
      <c r="AU3229" s="108">
        <f t="shared" si="764"/>
        <v>0</v>
      </c>
    </row>
    <row r="3230" spans="1:47" hidden="1">
      <c r="A3230" s="21">
        <v>44927</v>
      </c>
      <c r="B3230" s="22" t="s">
        <v>13</v>
      </c>
      <c r="C3230" s="22" t="s">
        <v>2644</v>
      </c>
      <c r="D3230" s="22" t="s">
        <v>3479</v>
      </c>
      <c r="E3230" s="22">
        <v>1002057167</v>
      </c>
      <c r="F3230" s="23" t="s">
        <v>15</v>
      </c>
      <c r="G3230" s="22">
        <v>1070933</v>
      </c>
      <c r="H3230" s="36" t="s">
        <v>20</v>
      </c>
      <c r="I3230" s="4" t="s">
        <v>3543</v>
      </c>
      <c r="J3230" s="4" t="s">
        <v>3543</v>
      </c>
      <c r="K3230" s="24">
        <v>3751.75</v>
      </c>
      <c r="L3230" s="25">
        <v>3751.75</v>
      </c>
      <c r="M3230" s="26">
        <v>0</v>
      </c>
      <c r="N3230" s="26">
        <v>0</v>
      </c>
      <c r="O3230" s="26">
        <v>1</v>
      </c>
      <c r="P3230" s="26">
        <v>0</v>
      </c>
      <c r="Q3230" s="26">
        <v>17965.5</v>
      </c>
      <c r="R3230" s="27">
        <v>0</v>
      </c>
      <c r="S3230" s="27">
        <v>1220000</v>
      </c>
      <c r="T3230" s="28">
        <v>0</v>
      </c>
      <c r="U3230" s="27">
        <v>1220000</v>
      </c>
      <c r="V3230" s="29">
        <v>0</v>
      </c>
      <c r="W3230" s="26">
        <v>1</v>
      </c>
      <c r="X3230" s="30">
        <f t="shared" si="750"/>
        <v>1</v>
      </c>
      <c r="Y3230" s="31">
        <f t="shared" si="751"/>
        <v>17965.5</v>
      </c>
      <c r="Z3230" s="31">
        <f t="shared" si="752"/>
        <v>1220000</v>
      </c>
      <c r="AA3230" s="31">
        <f t="shared" si="753"/>
        <v>1220000</v>
      </c>
      <c r="AB3230" s="5">
        <v>1</v>
      </c>
      <c r="AC3230" s="6">
        <v>0</v>
      </c>
      <c r="AD3230" s="30">
        <v>0</v>
      </c>
      <c r="AE3230" s="67">
        <f t="shared" si="754"/>
        <v>1</v>
      </c>
      <c r="AF3230" s="70">
        <f>IF(C3230=Sheet6!$E$3,Sheet6!$E$4,IF('January 2023'!C3230=Sheet6!$F$3,Sheet6!$F$4,IF('January 2023'!C3230=Sheet6!$G$3,Sheet6!$G$4,IF('January 2023'!C3230=Sheet6!$H$3,Sheet6!$H$4,IF('January 2023'!C3230=Sheet6!$I$3,Sheet6!$I$4,IF('January 2023'!C3230=Sheet6!$J$3,Sheet6!$J$4,IF('January 2023'!C3230=Sheet6!$K$3,Sheet6!$K$4,IF('January 2023'!C3230=Sheet6!$L$3,Sheet6!$L$4))))))))</f>
        <v>0.14409654505182889</v>
      </c>
      <c r="AG3230" s="74">
        <f t="shared" si="755"/>
        <v>4.7885653361764513</v>
      </c>
      <c r="AH3230" s="71">
        <v>0.81910000000000005</v>
      </c>
      <c r="AI3230" s="72">
        <f t="shared" si="756"/>
        <v>1</v>
      </c>
      <c r="AJ3230" s="73">
        <f t="shared" si="757"/>
        <v>1</v>
      </c>
      <c r="AK3230" s="73">
        <v>0.51307323962548435</v>
      </c>
      <c r="AL3230" s="95">
        <f t="shared" si="758"/>
        <v>1</v>
      </c>
      <c r="AM3230" s="107">
        <v>0</v>
      </c>
      <c r="AN3230" s="98">
        <f t="shared" si="759"/>
        <v>0</v>
      </c>
      <c r="AO3230" s="99" t="e">
        <f>SUMIF([1]Sheet1!$AB:$AB,E3230,[1]Sheet1!$AA:$AA)</f>
        <v>#VALUE!</v>
      </c>
      <c r="AP3230" s="100">
        <f t="shared" si="760"/>
        <v>1</v>
      </c>
      <c r="AQ3230" s="97">
        <f t="shared" si="761"/>
        <v>0</v>
      </c>
      <c r="AR3230" s="100">
        <f t="shared" si="762"/>
        <v>1</v>
      </c>
      <c r="AS3230" s="101">
        <f t="shared" si="763"/>
        <v>-3.7885653361764513</v>
      </c>
      <c r="AT3230" s="100">
        <v>0.14409654505182889</v>
      </c>
      <c r="AU3230" s="108">
        <f t="shared" si="764"/>
        <v>1</v>
      </c>
    </row>
    <row r="3231" spans="1:47" hidden="1">
      <c r="A3231" s="21">
        <v>44927</v>
      </c>
      <c r="B3231" s="22" t="s">
        <v>13</v>
      </c>
      <c r="C3231" s="22" t="s">
        <v>2644</v>
      </c>
      <c r="D3231" s="22" t="s">
        <v>2693</v>
      </c>
      <c r="E3231" s="22">
        <v>1002049532</v>
      </c>
      <c r="F3231" s="23" t="s">
        <v>15</v>
      </c>
      <c r="G3231" s="22">
        <v>1070721</v>
      </c>
      <c r="H3231" s="36" t="s">
        <v>2692</v>
      </c>
      <c r="I3231" s="4" t="s">
        <v>3543</v>
      </c>
      <c r="J3231" s="4" t="s">
        <v>3543</v>
      </c>
      <c r="K3231" s="24">
        <v>303660</v>
      </c>
      <c r="L3231" s="25">
        <v>303660</v>
      </c>
      <c r="M3231" s="26">
        <v>1</v>
      </c>
      <c r="N3231" s="26">
        <v>1</v>
      </c>
      <c r="O3231" s="26">
        <v>1</v>
      </c>
      <c r="P3231" s="26">
        <v>303660</v>
      </c>
      <c r="Q3231" s="26">
        <v>0</v>
      </c>
      <c r="R3231" s="27">
        <v>14784218.51</v>
      </c>
      <c r="S3231" s="27">
        <v>0</v>
      </c>
      <c r="T3231" s="28">
        <v>0</v>
      </c>
      <c r="U3231" s="27">
        <v>0</v>
      </c>
      <c r="V3231" s="29">
        <v>0</v>
      </c>
      <c r="W3231" s="26">
        <v>0</v>
      </c>
      <c r="X3231" s="30">
        <f t="shared" si="750"/>
        <v>2</v>
      </c>
      <c r="Y3231" s="31">
        <f t="shared" si="751"/>
        <v>303660</v>
      </c>
      <c r="Z3231" s="31">
        <f t="shared" si="752"/>
        <v>14784218.51</v>
      </c>
      <c r="AA3231" s="31">
        <f t="shared" si="753"/>
        <v>0</v>
      </c>
      <c r="AB3231" s="5">
        <v>0</v>
      </c>
      <c r="AC3231" s="6">
        <v>2826694490.71</v>
      </c>
      <c r="AD3231" s="30">
        <v>0</v>
      </c>
      <c r="AE3231" s="67">
        <f t="shared" si="754"/>
        <v>0</v>
      </c>
      <c r="AF3231" s="70">
        <f>IF(C3231=Sheet6!$E$3,Sheet6!$E$4,IF('January 2023'!C3231=Sheet6!$F$3,Sheet6!$F$4,IF('January 2023'!C3231=Sheet6!$G$3,Sheet6!$G$4,IF('January 2023'!C3231=Sheet6!$H$3,Sheet6!$H$4,IF('January 2023'!C3231=Sheet6!$I$3,Sheet6!$I$4,IF('January 2023'!C3231=Sheet6!$J$3,Sheet6!$J$4,IF('January 2023'!C3231=Sheet6!$K$3,Sheet6!$K$4,IF('January 2023'!C3231=Sheet6!$L$3,Sheet6!$L$4))))))))</f>
        <v>0.14409654505182889</v>
      </c>
      <c r="AG3231" s="74">
        <f t="shared" si="755"/>
        <v>1</v>
      </c>
      <c r="AH3231" s="71">
        <v>0.81910000000000005</v>
      </c>
      <c r="AI3231" s="72">
        <f t="shared" si="756"/>
        <v>1</v>
      </c>
      <c r="AJ3231" s="73">
        <f t="shared" si="757"/>
        <v>0</v>
      </c>
      <c r="AK3231" s="73">
        <v>0.51307323962548435</v>
      </c>
      <c r="AL3231" s="95">
        <f t="shared" si="758"/>
        <v>0</v>
      </c>
      <c r="AM3231" s="107">
        <v>0</v>
      </c>
      <c r="AN3231" s="98">
        <f t="shared" si="759"/>
        <v>0</v>
      </c>
      <c r="AO3231" s="99" t="e">
        <f>SUMIF([1]Sheet1!$AB:$AB,E3231,[1]Sheet1!$AA:$AA)</f>
        <v>#VALUE!</v>
      </c>
      <c r="AP3231" s="100">
        <f t="shared" si="760"/>
        <v>1</v>
      </c>
      <c r="AQ3231" s="97">
        <f t="shared" si="761"/>
        <v>0</v>
      </c>
      <c r="AR3231" s="100">
        <f t="shared" si="762"/>
        <v>0</v>
      </c>
      <c r="AS3231" s="101">
        <f t="shared" si="763"/>
        <v>1</v>
      </c>
      <c r="AT3231" s="100">
        <v>0.14409654505182889</v>
      </c>
      <c r="AU3231" s="108">
        <f t="shared" si="764"/>
        <v>0</v>
      </c>
    </row>
    <row r="3232" spans="1:47" hidden="1">
      <c r="A3232" s="21">
        <v>44927</v>
      </c>
      <c r="B3232" s="22" t="s">
        <v>13</v>
      </c>
      <c r="C3232" s="22" t="s">
        <v>2644</v>
      </c>
      <c r="D3232" s="22" t="s">
        <v>2669</v>
      </c>
      <c r="E3232" s="22">
        <v>1002049563</v>
      </c>
      <c r="F3232" s="23" t="s">
        <v>15</v>
      </c>
      <c r="G3232" s="22">
        <v>1078998</v>
      </c>
      <c r="H3232" s="36" t="s">
        <v>16</v>
      </c>
      <c r="I3232" s="4" t="s">
        <v>3512</v>
      </c>
      <c r="J3232" s="4" t="s">
        <v>3512</v>
      </c>
      <c r="K3232" s="24" t="s">
        <v>24</v>
      </c>
      <c r="L3232" s="25">
        <v>0</v>
      </c>
      <c r="M3232" s="26">
        <v>0</v>
      </c>
      <c r="N3232" s="26">
        <v>0</v>
      </c>
      <c r="O3232" s="26">
        <v>0</v>
      </c>
      <c r="P3232" s="26">
        <v>0</v>
      </c>
      <c r="Q3232" s="26">
        <v>0</v>
      </c>
      <c r="R3232" s="27">
        <v>0</v>
      </c>
      <c r="S3232" s="27">
        <v>0</v>
      </c>
      <c r="T3232" s="28">
        <v>0</v>
      </c>
      <c r="U3232" s="27">
        <v>0</v>
      </c>
      <c r="V3232" s="29">
        <v>0</v>
      </c>
      <c r="W3232" s="26">
        <v>0</v>
      </c>
      <c r="X3232" s="30">
        <f t="shared" si="750"/>
        <v>0</v>
      </c>
      <c r="Y3232" s="31">
        <f t="shared" si="751"/>
        <v>0</v>
      </c>
      <c r="Z3232" s="31">
        <f t="shared" si="752"/>
        <v>0</v>
      </c>
      <c r="AA3232" s="31">
        <f t="shared" si="753"/>
        <v>0</v>
      </c>
      <c r="AB3232" s="5">
        <v>0</v>
      </c>
      <c r="AC3232" s="6">
        <v>25719865.719999999</v>
      </c>
      <c r="AD3232" s="30">
        <v>1</v>
      </c>
      <c r="AE3232" s="67" t="str">
        <f t="shared" si="754"/>
        <v/>
      </c>
      <c r="AF3232" s="70">
        <f>IF(C3232=Sheet6!$E$3,Sheet6!$E$4,IF('January 2023'!C3232=Sheet6!$F$3,Sheet6!$F$4,IF('January 2023'!C3232=Sheet6!$G$3,Sheet6!$G$4,IF('January 2023'!C3232=Sheet6!$H$3,Sheet6!$H$4,IF('January 2023'!C3232=Sheet6!$I$3,Sheet6!$I$4,IF('January 2023'!C3232=Sheet6!$J$3,Sheet6!$J$4,IF('January 2023'!C3232=Sheet6!$K$3,Sheet6!$K$4,IF('January 2023'!C3232=Sheet6!$L$3,Sheet6!$L$4))))))))</f>
        <v>0.14409654505182889</v>
      </c>
      <c r="AG3232" s="74">
        <f t="shared" si="755"/>
        <v>0</v>
      </c>
      <c r="AH3232" s="71">
        <v>0.81910000000000005</v>
      </c>
      <c r="AI3232" s="72">
        <f t="shared" si="756"/>
        <v>0</v>
      </c>
      <c r="AJ3232" s="73">
        <f t="shared" si="757"/>
        <v>0</v>
      </c>
      <c r="AK3232" s="73">
        <v>0.51307323962548435</v>
      </c>
      <c r="AL3232" s="95">
        <f t="shared" si="758"/>
        <v>0</v>
      </c>
      <c r="AM3232" s="107">
        <v>0</v>
      </c>
      <c r="AN3232" s="98">
        <f t="shared" si="759"/>
        <v>0</v>
      </c>
      <c r="AO3232" s="99" t="e">
        <f>SUMIF([1]Sheet1!$AB:$AB,E3232,[1]Sheet1!$AA:$AA)</f>
        <v>#VALUE!</v>
      </c>
      <c r="AP3232" s="100">
        <f t="shared" si="760"/>
        <v>1</v>
      </c>
      <c r="AQ3232" s="97">
        <f t="shared" si="761"/>
        <v>0</v>
      </c>
      <c r="AR3232" s="100">
        <f t="shared" si="762"/>
        <v>0</v>
      </c>
      <c r="AS3232" s="101">
        <f t="shared" si="763"/>
        <v>1</v>
      </c>
      <c r="AT3232" s="100">
        <v>0.14409654505182889</v>
      </c>
      <c r="AU3232" s="108">
        <f t="shared" si="764"/>
        <v>0</v>
      </c>
    </row>
    <row r="3233" spans="1:47" hidden="1">
      <c r="A3233" s="21">
        <v>44927</v>
      </c>
      <c r="B3233" s="23" t="s">
        <v>13</v>
      </c>
      <c r="C3233" s="23" t="s">
        <v>2644</v>
      </c>
      <c r="D3233" s="23" t="s">
        <v>2688</v>
      </c>
      <c r="E3233" s="23">
        <v>1002954754</v>
      </c>
      <c r="F3233" s="23" t="s">
        <v>15</v>
      </c>
      <c r="G3233" s="23">
        <v>1078998</v>
      </c>
      <c r="H3233" s="37" t="s">
        <v>16</v>
      </c>
      <c r="I3233" s="4" t="s">
        <v>3512</v>
      </c>
      <c r="J3233" s="4" t="s">
        <v>3512</v>
      </c>
      <c r="K3233" s="24">
        <v>1025100</v>
      </c>
      <c r="L3233" s="24">
        <v>1025100</v>
      </c>
      <c r="M3233" s="29">
        <v>1</v>
      </c>
      <c r="N3233" s="29">
        <v>1</v>
      </c>
      <c r="O3233" s="29">
        <v>0</v>
      </c>
      <c r="P3233" s="29">
        <v>1025100</v>
      </c>
      <c r="Q3233" s="29">
        <v>0</v>
      </c>
      <c r="R3233" s="28">
        <v>74483352.650000006</v>
      </c>
      <c r="S3233" s="28">
        <v>0</v>
      </c>
      <c r="T3233" s="28">
        <v>74483352.650000006</v>
      </c>
      <c r="U3233" s="28">
        <v>0</v>
      </c>
      <c r="V3233" s="29">
        <v>1</v>
      </c>
      <c r="W3233" s="29">
        <v>0</v>
      </c>
      <c r="X3233" s="32">
        <f t="shared" si="750"/>
        <v>1</v>
      </c>
      <c r="Y3233" s="33">
        <f t="shared" si="751"/>
        <v>1025100</v>
      </c>
      <c r="Z3233" s="33">
        <f t="shared" si="752"/>
        <v>74483352.650000006</v>
      </c>
      <c r="AA3233" s="33">
        <f t="shared" si="753"/>
        <v>74483352.650000006</v>
      </c>
      <c r="AB3233" s="5">
        <v>1</v>
      </c>
      <c r="AC3233" s="6">
        <v>64093005</v>
      </c>
      <c r="AD3233" s="32">
        <v>0</v>
      </c>
      <c r="AE3233" s="67">
        <f t="shared" si="754"/>
        <v>1</v>
      </c>
      <c r="AF3233" s="70">
        <f>IF(C3233=Sheet6!$E$3,Sheet6!$E$4,IF('January 2023'!C3233=Sheet6!$F$3,Sheet6!$F$4,IF('January 2023'!C3233=Sheet6!$G$3,Sheet6!$G$4,IF('January 2023'!C3233=Sheet6!$H$3,Sheet6!$H$4,IF('January 2023'!C3233=Sheet6!$I$3,Sheet6!$I$4,IF('January 2023'!C3233=Sheet6!$J$3,Sheet6!$J$4,IF('January 2023'!C3233=Sheet6!$K$3,Sheet6!$K$4,IF('January 2023'!C3233=Sheet6!$L$3,Sheet6!$L$4))))))))</f>
        <v>0.14409654505182889</v>
      </c>
      <c r="AG3233" s="74">
        <f t="shared" si="755"/>
        <v>1</v>
      </c>
      <c r="AH3233" s="71">
        <v>0.81910000000000005</v>
      </c>
      <c r="AI3233" s="72">
        <f t="shared" si="756"/>
        <v>1</v>
      </c>
      <c r="AJ3233" s="73">
        <f t="shared" si="757"/>
        <v>1</v>
      </c>
      <c r="AK3233" s="73">
        <v>0.51307323962548435</v>
      </c>
      <c r="AL3233" s="95">
        <f t="shared" si="758"/>
        <v>1</v>
      </c>
      <c r="AM3233" s="107">
        <v>0</v>
      </c>
      <c r="AN3233" s="98">
        <f t="shared" si="759"/>
        <v>0</v>
      </c>
      <c r="AO3233" s="99" t="e">
        <f>SUMIF([1]Sheet1!$AB:$AB,E3233,[1]Sheet1!$AA:$AA)</f>
        <v>#VALUE!</v>
      </c>
      <c r="AP3233" s="100">
        <f t="shared" si="760"/>
        <v>1</v>
      </c>
      <c r="AQ3233" s="97">
        <f t="shared" si="761"/>
        <v>0</v>
      </c>
      <c r="AR3233" s="100">
        <f t="shared" si="762"/>
        <v>1</v>
      </c>
      <c r="AS3233" s="101">
        <f t="shared" si="763"/>
        <v>0</v>
      </c>
      <c r="AT3233" s="100">
        <v>0.14409654505182889</v>
      </c>
      <c r="AU3233" s="108">
        <f t="shared" si="764"/>
        <v>1</v>
      </c>
    </row>
    <row r="3234" spans="1:47" hidden="1">
      <c r="A3234" s="21">
        <v>44927</v>
      </c>
      <c r="B3234" s="23" t="s">
        <v>13</v>
      </c>
      <c r="C3234" s="23" t="s">
        <v>2644</v>
      </c>
      <c r="D3234" s="23" t="s">
        <v>2690</v>
      </c>
      <c r="E3234" s="23">
        <v>1002049538</v>
      </c>
      <c r="F3234" s="23" t="s">
        <v>15</v>
      </c>
      <c r="G3234" s="23">
        <v>1078998</v>
      </c>
      <c r="H3234" s="37" t="s">
        <v>16</v>
      </c>
      <c r="I3234" s="4" t="s">
        <v>3512</v>
      </c>
      <c r="J3234" s="4" t="s">
        <v>3512</v>
      </c>
      <c r="K3234" s="24">
        <v>669000</v>
      </c>
      <c r="L3234" s="24">
        <v>669000</v>
      </c>
      <c r="M3234" s="29">
        <v>1</v>
      </c>
      <c r="N3234" s="29">
        <v>1</v>
      </c>
      <c r="O3234" s="29">
        <v>0</v>
      </c>
      <c r="P3234" s="29">
        <v>669000</v>
      </c>
      <c r="Q3234" s="29">
        <v>0</v>
      </c>
      <c r="R3234" s="28">
        <v>48918515.490000002</v>
      </c>
      <c r="S3234" s="28">
        <v>0</v>
      </c>
      <c r="T3234" s="28">
        <v>52377515.25</v>
      </c>
      <c r="U3234" s="28">
        <v>0</v>
      </c>
      <c r="V3234" s="29">
        <v>1</v>
      </c>
      <c r="W3234" s="29">
        <v>0</v>
      </c>
      <c r="X3234" s="32">
        <f t="shared" si="750"/>
        <v>1</v>
      </c>
      <c r="Y3234" s="33">
        <f t="shared" si="751"/>
        <v>669000</v>
      </c>
      <c r="Z3234" s="33">
        <f t="shared" si="752"/>
        <v>48918515.490000002</v>
      </c>
      <c r="AA3234" s="33">
        <f t="shared" si="753"/>
        <v>52377515.25</v>
      </c>
      <c r="AB3234" s="5">
        <v>1</v>
      </c>
      <c r="AC3234" s="6">
        <v>61096544.840000004</v>
      </c>
      <c r="AD3234" s="32">
        <v>0</v>
      </c>
      <c r="AE3234" s="67">
        <f t="shared" si="754"/>
        <v>1</v>
      </c>
      <c r="AF3234" s="70">
        <f>IF(C3234=Sheet6!$E$3,Sheet6!$E$4,IF('January 2023'!C3234=Sheet6!$F$3,Sheet6!$F$4,IF('January 2023'!C3234=Sheet6!$G$3,Sheet6!$G$4,IF('January 2023'!C3234=Sheet6!$H$3,Sheet6!$H$4,IF('January 2023'!C3234=Sheet6!$I$3,Sheet6!$I$4,IF('January 2023'!C3234=Sheet6!$J$3,Sheet6!$J$4,IF('January 2023'!C3234=Sheet6!$K$3,Sheet6!$K$4,IF('January 2023'!C3234=Sheet6!$L$3,Sheet6!$L$4))))))))</f>
        <v>0.14409654505182889</v>
      </c>
      <c r="AG3234" s="74">
        <f t="shared" si="755"/>
        <v>1</v>
      </c>
      <c r="AH3234" s="71">
        <v>0.81910000000000005</v>
      </c>
      <c r="AI3234" s="72">
        <f t="shared" si="756"/>
        <v>1</v>
      </c>
      <c r="AJ3234" s="73">
        <f t="shared" si="757"/>
        <v>1</v>
      </c>
      <c r="AK3234" s="73">
        <v>0.51307323962548435</v>
      </c>
      <c r="AL3234" s="95">
        <f t="shared" si="758"/>
        <v>1</v>
      </c>
      <c r="AM3234" s="107">
        <v>0</v>
      </c>
      <c r="AN3234" s="98">
        <f t="shared" si="759"/>
        <v>0</v>
      </c>
      <c r="AO3234" s="99" t="e">
        <f>SUMIF([1]Sheet1!$AB:$AB,E3234,[1]Sheet1!$AA:$AA)</f>
        <v>#VALUE!</v>
      </c>
      <c r="AP3234" s="100">
        <f t="shared" si="760"/>
        <v>1</v>
      </c>
      <c r="AQ3234" s="97">
        <f t="shared" si="761"/>
        <v>0</v>
      </c>
      <c r="AR3234" s="100">
        <f t="shared" si="762"/>
        <v>1.0707094180056853</v>
      </c>
      <c r="AS3234" s="101">
        <f t="shared" si="763"/>
        <v>-7.0709418005685309E-2</v>
      </c>
      <c r="AT3234" s="100">
        <v>0.14409654505182889</v>
      </c>
      <c r="AU3234" s="108">
        <f t="shared" si="764"/>
        <v>1</v>
      </c>
    </row>
    <row r="3235" spans="1:47" hidden="1">
      <c r="A3235" s="21">
        <v>44927</v>
      </c>
      <c r="B3235" s="22" t="s">
        <v>13</v>
      </c>
      <c r="C3235" s="22" t="s">
        <v>2644</v>
      </c>
      <c r="D3235" s="22" t="s">
        <v>2691</v>
      </c>
      <c r="E3235" s="22">
        <v>1002049564</v>
      </c>
      <c r="F3235" s="23" t="s">
        <v>15</v>
      </c>
      <c r="G3235" s="22">
        <v>1078998</v>
      </c>
      <c r="H3235" s="36" t="s">
        <v>16</v>
      </c>
      <c r="I3235" s="4" t="s">
        <v>3512</v>
      </c>
      <c r="J3235" s="4" t="s">
        <v>3512</v>
      </c>
      <c r="K3235" s="24">
        <v>469260</v>
      </c>
      <c r="L3235" s="25">
        <v>469260</v>
      </c>
      <c r="M3235" s="26">
        <v>1</v>
      </c>
      <c r="N3235" s="26">
        <v>1</v>
      </c>
      <c r="O3235" s="26">
        <v>0</v>
      </c>
      <c r="P3235" s="26">
        <v>469260</v>
      </c>
      <c r="Q3235" s="26">
        <v>0</v>
      </c>
      <c r="R3235" s="27">
        <v>34096242.379999995</v>
      </c>
      <c r="S3235" s="27">
        <v>0</v>
      </c>
      <c r="T3235" s="28">
        <v>35522505.799999997</v>
      </c>
      <c r="U3235" s="27">
        <v>0</v>
      </c>
      <c r="V3235" s="29">
        <v>1</v>
      </c>
      <c r="W3235" s="26">
        <v>0</v>
      </c>
      <c r="X3235" s="30">
        <f t="shared" si="750"/>
        <v>1</v>
      </c>
      <c r="Y3235" s="31">
        <f t="shared" si="751"/>
        <v>469260</v>
      </c>
      <c r="Z3235" s="31">
        <f t="shared" si="752"/>
        <v>34096242.379999995</v>
      </c>
      <c r="AA3235" s="31">
        <f t="shared" si="753"/>
        <v>35522505.799999997</v>
      </c>
      <c r="AB3235" s="5">
        <v>1</v>
      </c>
      <c r="AC3235" s="6">
        <v>35851494.619999997</v>
      </c>
      <c r="AD3235" s="30">
        <v>0</v>
      </c>
      <c r="AE3235" s="67">
        <f t="shared" si="754"/>
        <v>1</v>
      </c>
      <c r="AF3235" s="70">
        <f>IF(C3235=Sheet6!$E$3,Sheet6!$E$4,IF('January 2023'!C3235=Sheet6!$F$3,Sheet6!$F$4,IF('January 2023'!C3235=Sheet6!$G$3,Sheet6!$G$4,IF('January 2023'!C3235=Sheet6!$H$3,Sheet6!$H$4,IF('January 2023'!C3235=Sheet6!$I$3,Sheet6!$I$4,IF('January 2023'!C3235=Sheet6!$J$3,Sheet6!$J$4,IF('January 2023'!C3235=Sheet6!$K$3,Sheet6!$K$4,IF('January 2023'!C3235=Sheet6!$L$3,Sheet6!$L$4))))))))</f>
        <v>0.14409654505182889</v>
      </c>
      <c r="AG3235" s="74">
        <f t="shared" si="755"/>
        <v>1</v>
      </c>
      <c r="AH3235" s="71">
        <v>0.81910000000000005</v>
      </c>
      <c r="AI3235" s="72">
        <f t="shared" si="756"/>
        <v>1</v>
      </c>
      <c r="AJ3235" s="73">
        <f t="shared" si="757"/>
        <v>1</v>
      </c>
      <c r="AK3235" s="73">
        <v>0.51307323962548435</v>
      </c>
      <c r="AL3235" s="95">
        <f t="shared" si="758"/>
        <v>1</v>
      </c>
      <c r="AM3235" s="107">
        <v>0</v>
      </c>
      <c r="AN3235" s="98">
        <f t="shared" si="759"/>
        <v>0</v>
      </c>
      <c r="AO3235" s="99" t="e">
        <f>SUMIF([1]Sheet1!$AB:$AB,E3235,[1]Sheet1!$AA:$AA)</f>
        <v>#VALUE!</v>
      </c>
      <c r="AP3235" s="100">
        <f t="shared" si="760"/>
        <v>1</v>
      </c>
      <c r="AQ3235" s="97">
        <f t="shared" si="761"/>
        <v>0</v>
      </c>
      <c r="AR3235" s="100">
        <f t="shared" si="762"/>
        <v>1.0418305162224155</v>
      </c>
      <c r="AS3235" s="101">
        <f t="shared" si="763"/>
        <v>-4.1830516222415515E-2</v>
      </c>
      <c r="AT3235" s="100">
        <v>0.14409654505182889</v>
      </c>
      <c r="AU3235" s="108">
        <f t="shared" si="764"/>
        <v>1</v>
      </c>
    </row>
    <row r="3236" spans="1:47" hidden="1">
      <c r="A3236" s="21">
        <v>44927</v>
      </c>
      <c r="B3236" s="22" t="s">
        <v>13</v>
      </c>
      <c r="C3236" s="22" t="s">
        <v>2644</v>
      </c>
      <c r="D3236" s="22" t="s">
        <v>2694</v>
      </c>
      <c r="E3236" s="22">
        <v>1002049543</v>
      </c>
      <c r="F3236" s="23" t="s">
        <v>15</v>
      </c>
      <c r="G3236" s="22">
        <v>1078998</v>
      </c>
      <c r="H3236" s="36" t="s">
        <v>16</v>
      </c>
      <c r="I3236" s="4" t="s">
        <v>3512</v>
      </c>
      <c r="J3236" s="4" t="s">
        <v>3512</v>
      </c>
      <c r="K3236" s="24">
        <v>219060</v>
      </c>
      <c r="L3236" s="25">
        <v>219060</v>
      </c>
      <c r="M3236" s="26">
        <v>1</v>
      </c>
      <c r="N3236" s="26">
        <v>1</v>
      </c>
      <c r="O3236" s="26">
        <v>0</v>
      </c>
      <c r="P3236" s="26">
        <v>219060</v>
      </c>
      <c r="Q3236" s="26">
        <v>0</v>
      </c>
      <c r="R3236" s="27">
        <v>15916811.270000001</v>
      </c>
      <c r="S3236" s="27">
        <v>0</v>
      </c>
      <c r="T3236" s="28">
        <v>16916811.27</v>
      </c>
      <c r="U3236" s="27">
        <v>0</v>
      </c>
      <c r="V3236" s="29">
        <v>1</v>
      </c>
      <c r="W3236" s="26">
        <v>0</v>
      </c>
      <c r="X3236" s="30">
        <f t="shared" si="750"/>
        <v>1</v>
      </c>
      <c r="Y3236" s="31">
        <f t="shared" si="751"/>
        <v>219060</v>
      </c>
      <c r="Z3236" s="31">
        <f t="shared" si="752"/>
        <v>15916811.270000001</v>
      </c>
      <c r="AA3236" s="31">
        <f t="shared" si="753"/>
        <v>16916811.27</v>
      </c>
      <c r="AB3236" s="5">
        <v>1</v>
      </c>
      <c r="AC3236" s="6">
        <v>15489063.800000001</v>
      </c>
      <c r="AD3236" s="30">
        <v>0</v>
      </c>
      <c r="AE3236" s="67">
        <f t="shared" si="754"/>
        <v>1</v>
      </c>
      <c r="AF3236" s="70">
        <f>IF(C3236=Sheet6!$E$3,Sheet6!$E$4,IF('January 2023'!C3236=Sheet6!$F$3,Sheet6!$F$4,IF('January 2023'!C3236=Sheet6!$G$3,Sheet6!$G$4,IF('January 2023'!C3236=Sheet6!$H$3,Sheet6!$H$4,IF('January 2023'!C3236=Sheet6!$I$3,Sheet6!$I$4,IF('January 2023'!C3236=Sheet6!$J$3,Sheet6!$J$4,IF('January 2023'!C3236=Sheet6!$K$3,Sheet6!$K$4,IF('January 2023'!C3236=Sheet6!$L$3,Sheet6!$L$4))))))))</f>
        <v>0.14409654505182889</v>
      </c>
      <c r="AG3236" s="74">
        <f t="shared" si="755"/>
        <v>1</v>
      </c>
      <c r="AH3236" s="71">
        <v>0.81910000000000005</v>
      </c>
      <c r="AI3236" s="72">
        <f t="shared" si="756"/>
        <v>1</v>
      </c>
      <c r="AJ3236" s="73">
        <f t="shared" si="757"/>
        <v>1</v>
      </c>
      <c r="AK3236" s="73">
        <v>0.51307323962548435</v>
      </c>
      <c r="AL3236" s="95">
        <f t="shared" si="758"/>
        <v>1</v>
      </c>
      <c r="AM3236" s="107">
        <v>0</v>
      </c>
      <c r="AN3236" s="98">
        <f t="shared" si="759"/>
        <v>0</v>
      </c>
      <c r="AO3236" s="99" t="e">
        <f>SUMIF([1]Sheet1!$AB:$AB,E3236,[1]Sheet1!$AA:$AA)</f>
        <v>#VALUE!</v>
      </c>
      <c r="AP3236" s="100">
        <f t="shared" si="760"/>
        <v>1</v>
      </c>
      <c r="AQ3236" s="97">
        <f t="shared" si="761"/>
        <v>0</v>
      </c>
      <c r="AR3236" s="100">
        <f t="shared" si="762"/>
        <v>1.0628266543490905</v>
      </c>
      <c r="AS3236" s="101">
        <f t="shared" si="763"/>
        <v>-6.2826654349090516E-2</v>
      </c>
      <c r="AT3236" s="100">
        <v>0.14409654505182889</v>
      </c>
      <c r="AU3236" s="108">
        <f t="shared" si="764"/>
        <v>1</v>
      </c>
    </row>
    <row r="3237" spans="1:47" hidden="1">
      <c r="A3237" s="21">
        <v>44927</v>
      </c>
      <c r="B3237" s="22" t="s">
        <v>13</v>
      </c>
      <c r="C3237" s="22" t="s">
        <v>2644</v>
      </c>
      <c r="D3237" s="22" t="s">
        <v>2700</v>
      </c>
      <c r="E3237" s="22">
        <v>1002049831</v>
      </c>
      <c r="F3237" s="23" t="s">
        <v>15</v>
      </c>
      <c r="G3237" s="22">
        <v>1078998</v>
      </c>
      <c r="H3237" s="36" t="s">
        <v>16</v>
      </c>
      <c r="I3237" s="4" t="s">
        <v>3512</v>
      </c>
      <c r="J3237" s="4" t="s">
        <v>3512</v>
      </c>
      <c r="K3237" s="24">
        <v>164815</v>
      </c>
      <c r="L3237" s="25">
        <v>164815</v>
      </c>
      <c r="M3237" s="26">
        <v>1</v>
      </c>
      <c r="N3237" s="26">
        <v>1</v>
      </c>
      <c r="O3237" s="26">
        <v>0</v>
      </c>
      <c r="P3237" s="26">
        <v>164790</v>
      </c>
      <c r="Q3237" s="26">
        <v>0</v>
      </c>
      <c r="R3237" s="27">
        <v>12049749.130000001</v>
      </c>
      <c r="S3237" s="27">
        <v>0</v>
      </c>
      <c r="T3237" s="28">
        <v>12901779.880000001</v>
      </c>
      <c r="U3237" s="27">
        <v>0</v>
      </c>
      <c r="V3237" s="29">
        <v>1</v>
      </c>
      <c r="W3237" s="26">
        <v>0</v>
      </c>
      <c r="X3237" s="30">
        <f t="shared" si="750"/>
        <v>1</v>
      </c>
      <c r="Y3237" s="31">
        <f t="shared" si="751"/>
        <v>164790</v>
      </c>
      <c r="Z3237" s="31">
        <f t="shared" si="752"/>
        <v>12049749.130000001</v>
      </c>
      <c r="AA3237" s="31">
        <f t="shared" si="753"/>
        <v>12901779.880000001</v>
      </c>
      <c r="AB3237" s="5">
        <v>1</v>
      </c>
      <c r="AC3237" s="6">
        <v>17198574.850000001</v>
      </c>
      <c r="AD3237" s="30">
        <v>0</v>
      </c>
      <c r="AE3237" s="67">
        <f t="shared" si="754"/>
        <v>1</v>
      </c>
      <c r="AF3237" s="70">
        <f>IF(C3237=Sheet6!$E$3,Sheet6!$E$4,IF('January 2023'!C3237=Sheet6!$F$3,Sheet6!$F$4,IF('January 2023'!C3237=Sheet6!$G$3,Sheet6!$G$4,IF('January 2023'!C3237=Sheet6!$H$3,Sheet6!$H$4,IF('January 2023'!C3237=Sheet6!$I$3,Sheet6!$I$4,IF('January 2023'!C3237=Sheet6!$J$3,Sheet6!$J$4,IF('January 2023'!C3237=Sheet6!$K$3,Sheet6!$K$4,IF('January 2023'!C3237=Sheet6!$L$3,Sheet6!$L$4))))))))</f>
        <v>0.14409654505182889</v>
      </c>
      <c r="AG3237" s="74">
        <f t="shared" si="755"/>
        <v>0.9998483147771744</v>
      </c>
      <c r="AH3237" s="71">
        <v>0.81910000000000005</v>
      </c>
      <c r="AI3237" s="72">
        <f t="shared" si="756"/>
        <v>1</v>
      </c>
      <c r="AJ3237" s="73">
        <f t="shared" si="757"/>
        <v>1</v>
      </c>
      <c r="AK3237" s="73">
        <v>0.51307323962548435</v>
      </c>
      <c r="AL3237" s="95">
        <f t="shared" si="758"/>
        <v>1</v>
      </c>
      <c r="AM3237" s="107">
        <v>0</v>
      </c>
      <c r="AN3237" s="98">
        <f t="shared" si="759"/>
        <v>0</v>
      </c>
      <c r="AO3237" s="99" t="e">
        <f>SUMIF([1]Sheet1!$AB:$AB,E3237,[1]Sheet1!$AA:$AA)</f>
        <v>#VALUE!</v>
      </c>
      <c r="AP3237" s="100">
        <f t="shared" si="760"/>
        <v>1</v>
      </c>
      <c r="AQ3237" s="97">
        <f t="shared" si="761"/>
        <v>0</v>
      </c>
      <c r="AR3237" s="100">
        <f t="shared" si="762"/>
        <v>1.0707094181636294</v>
      </c>
      <c r="AS3237" s="101">
        <f t="shared" si="763"/>
        <v>-7.0547007366953851E-2</v>
      </c>
      <c r="AT3237" s="100">
        <v>0.14409654505182889</v>
      </c>
      <c r="AU3237" s="108">
        <f t="shared" si="764"/>
        <v>1</v>
      </c>
    </row>
    <row r="3238" spans="1:47" hidden="1">
      <c r="A3238" s="21">
        <v>44927</v>
      </c>
      <c r="B3238" s="23" t="s">
        <v>13</v>
      </c>
      <c r="C3238" s="23" t="s">
        <v>2644</v>
      </c>
      <c r="D3238" s="23" t="s">
        <v>2698</v>
      </c>
      <c r="E3238" s="23">
        <v>1003808758</v>
      </c>
      <c r="F3238" s="23" t="s">
        <v>15</v>
      </c>
      <c r="G3238" s="23">
        <v>1078998</v>
      </c>
      <c r="H3238" s="37" t="s">
        <v>16</v>
      </c>
      <c r="I3238" s="4" t="s">
        <v>3512</v>
      </c>
      <c r="J3238" s="4" t="s">
        <v>3512</v>
      </c>
      <c r="K3238" s="24">
        <v>161400</v>
      </c>
      <c r="L3238" s="24">
        <v>161400</v>
      </c>
      <c r="M3238" s="29">
        <v>1</v>
      </c>
      <c r="N3238" s="29">
        <v>1</v>
      </c>
      <c r="O3238" s="29">
        <v>0</v>
      </c>
      <c r="P3238" s="29">
        <v>161400</v>
      </c>
      <c r="Q3238" s="29">
        <v>0</v>
      </c>
      <c r="R3238" s="28">
        <v>11727258.92</v>
      </c>
      <c r="S3238" s="28">
        <v>0</v>
      </c>
      <c r="T3238" s="28">
        <v>15225307.859999999</v>
      </c>
      <c r="U3238" s="28">
        <v>0</v>
      </c>
      <c r="V3238" s="29">
        <v>1</v>
      </c>
      <c r="W3238" s="29">
        <v>0</v>
      </c>
      <c r="X3238" s="32">
        <f t="shared" si="750"/>
        <v>1</v>
      </c>
      <c r="Y3238" s="33">
        <f t="shared" si="751"/>
        <v>161400</v>
      </c>
      <c r="Z3238" s="33">
        <f t="shared" si="752"/>
        <v>11727258.92</v>
      </c>
      <c r="AA3238" s="33">
        <f t="shared" si="753"/>
        <v>15225307.859999999</v>
      </c>
      <c r="AB3238" s="5">
        <v>1</v>
      </c>
      <c r="AC3238" s="6">
        <v>13441861.43</v>
      </c>
      <c r="AD3238" s="32">
        <v>0</v>
      </c>
      <c r="AE3238" s="67">
        <f t="shared" si="754"/>
        <v>1</v>
      </c>
      <c r="AF3238" s="70">
        <f>IF(C3238=Sheet6!$E$3,Sheet6!$E$4,IF('January 2023'!C3238=Sheet6!$F$3,Sheet6!$F$4,IF('January 2023'!C3238=Sheet6!$G$3,Sheet6!$G$4,IF('January 2023'!C3238=Sheet6!$H$3,Sheet6!$H$4,IF('January 2023'!C3238=Sheet6!$I$3,Sheet6!$I$4,IF('January 2023'!C3238=Sheet6!$J$3,Sheet6!$J$4,IF('January 2023'!C3238=Sheet6!$K$3,Sheet6!$K$4,IF('January 2023'!C3238=Sheet6!$L$3,Sheet6!$L$4))))))))</f>
        <v>0.14409654505182889</v>
      </c>
      <c r="AG3238" s="74">
        <f t="shared" si="755"/>
        <v>1</v>
      </c>
      <c r="AH3238" s="71">
        <v>0.81910000000000005</v>
      </c>
      <c r="AI3238" s="72">
        <f t="shared" si="756"/>
        <v>1</v>
      </c>
      <c r="AJ3238" s="73">
        <f t="shared" si="757"/>
        <v>1</v>
      </c>
      <c r="AK3238" s="73">
        <v>0.51307323962548435</v>
      </c>
      <c r="AL3238" s="95">
        <f t="shared" si="758"/>
        <v>1</v>
      </c>
      <c r="AM3238" s="107">
        <v>0</v>
      </c>
      <c r="AN3238" s="98">
        <f t="shared" si="759"/>
        <v>0</v>
      </c>
      <c r="AO3238" s="99" t="e">
        <f>SUMIF([1]Sheet1!$AB:$AB,E3238,[1]Sheet1!$AA:$AA)</f>
        <v>#VALUE!</v>
      </c>
      <c r="AP3238" s="100">
        <f t="shared" si="760"/>
        <v>1</v>
      </c>
      <c r="AQ3238" s="97">
        <f t="shared" si="761"/>
        <v>0</v>
      </c>
      <c r="AR3238" s="100">
        <f t="shared" si="762"/>
        <v>1.2982835941342037</v>
      </c>
      <c r="AS3238" s="101">
        <f t="shared" si="763"/>
        <v>-0.29828359413420369</v>
      </c>
      <c r="AT3238" s="100">
        <v>0.14409654505182889</v>
      </c>
      <c r="AU3238" s="108">
        <f t="shared" si="764"/>
        <v>1</v>
      </c>
    </row>
    <row r="3239" spans="1:47" hidden="1">
      <c r="A3239" s="21">
        <v>44927</v>
      </c>
      <c r="B3239" s="22" t="s">
        <v>13</v>
      </c>
      <c r="C3239" s="22" t="s">
        <v>2644</v>
      </c>
      <c r="D3239" s="22" t="s">
        <v>2977</v>
      </c>
      <c r="E3239" s="22">
        <v>1002954756</v>
      </c>
      <c r="F3239" s="23" t="s">
        <v>15</v>
      </c>
      <c r="G3239" s="22">
        <v>1078998</v>
      </c>
      <c r="H3239" s="36" t="s">
        <v>16</v>
      </c>
      <c r="I3239" s="4" t="s">
        <v>3512</v>
      </c>
      <c r="J3239" s="4" t="s">
        <v>3512</v>
      </c>
      <c r="K3239" s="24">
        <v>15727</v>
      </c>
      <c r="L3239" s="25">
        <v>15727</v>
      </c>
      <c r="M3239" s="26">
        <v>1</v>
      </c>
      <c r="N3239" s="26">
        <v>1</v>
      </c>
      <c r="O3239" s="26">
        <v>0</v>
      </c>
      <c r="P3239" s="26">
        <v>15727</v>
      </c>
      <c r="Q3239" s="26">
        <v>0</v>
      </c>
      <c r="R3239" s="27">
        <v>1142717.48</v>
      </c>
      <c r="S3239" s="27">
        <v>0</v>
      </c>
      <c r="T3239" s="28">
        <v>1172717</v>
      </c>
      <c r="U3239" s="27">
        <v>0</v>
      </c>
      <c r="V3239" s="29">
        <v>1</v>
      </c>
      <c r="W3239" s="26">
        <v>0</v>
      </c>
      <c r="X3239" s="30">
        <f t="shared" si="750"/>
        <v>1</v>
      </c>
      <c r="Y3239" s="31">
        <f t="shared" si="751"/>
        <v>15727</v>
      </c>
      <c r="Z3239" s="31">
        <f t="shared" si="752"/>
        <v>1142717.48</v>
      </c>
      <c r="AA3239" s="31">
        <f t="shared" si="753"/>
        <v>1172717</v>
      </c>
      <c r="AB3239" s="5">
        <v>1</v>
      </c>
      <c r="AC3239" s="6">
        <v>842198.05</v>
      </c>
      <c r="AD3239" s="30">
        <v>0</v>
      </c>
      <c r="AE3239" s="67">
        <f t="shared" si="754"/>
        <v>1</v>
      </c>
      <c r="AF3239" s="70">
        <f>IF(C3239=Sheet6!$E$3,Sheet6!$E$4,IF('January 2023'!C3239=Sheet6!$F$3,Sheet6!$F$4,IF('January 2023'!C3239=Sheet6!$G$3,Sheet6!$G$4,IF('January 2023'!C3239=Sheet6!$H$3,Sheet6!$H$4,IF('January 2023'!C3239=Sheet6!$I$3,Sheet6!$I$4,IF('January 2023'!C3239=Sheet6!$J$3,Sheet6!$J$4,IF('January 2023'!C3239=Sheet6!$K$3,Sheet6!$K$4,IF('January 2023'!C3239=Sheet6!$L$3,Sheet6!$L$4))))))))</f>
        <v>0.14409654505182889</v>
      </c>
      <c r="AG3239" s="74">
        <f t="shared" si="755"/>
        <v>1</v>
      </c>
      <c r="AH3239" s="71">
        <v>0.81910000000000005</v>
      </c>
      <c r="AI3239" s="72">
        <f t="shared" si="756"/>
        <v>1</v>
      </c>
      <c r="AJ3239" s="73">
        <f t="shared" si="757"/>
        <v>1</v>
      </c>
      <c r="AK3239" s="73">
        <v>0.51307323962548435</v>
      </c>
      <c r="AL3239" s="95">
        <f t="shared" si="758"/>
        <v>1</v>
      </c>
      <c r="AM3239" s="107">
        <v>0</v>
      </c>
      <c r="AN3239" s="98">
        <f t="shared" si="759"/>
        <v>0</v>
      </c>
      <c r="AO3239" s="99" t="e">
        <f>SUMIF([1]Sheet1!$AB:$AB,E3239,[1]Sheet1!$AA:$AA)</f>
        <v>#VALUE!</v>
      </c>
      <c r="AP3239" s="100">
        <f t="shared" si="760"/>
        <v>1</v>
      </c>
      <c r="AQ3239" s="97">
        <f t="shared" si="761"/>
        <v>0</v>
      </c>
      <c r="AR3239" s="100">
        <f t="shared" si="762"/>
        <v>1.0262527882219847</v>
      </c>
      <c r="AS3239" s="101">
        <f t="shared" si="763"/>
        <v>-2.6252788221984735E-2</v>
      </c>
      <c r="AT3239" s="100">
        <v>0.14409654505182889</v>
      </c>
      <c r="AU3239" s="108">
        <f t="shared" si="764"/>
        <v>1</v>
      </c>
    </row>
    <row r="3240" spans="1:47" hidden="1">
      <c r="A3240" s="21">
        <v>44927</v>
      </c>
      <c r="B3240" s="22" t="s">
        <v>13</v>
      </c>
      <c r="C3240" s="22" t="s">
        <v>2644</v>
      </c>
      <c r="D3240" s="22" t="s">
        <v>2921</v>
      </c>
      <c r="E3240" s="22">
        <v>1002050640</v>
      </c>
      <c r="F3240" s="23" t="s">
        <v>15</v>
      </c>
      <c r="G3240" s="22">
        <v>1079497</v>
      </c>
      <c r="H3240" s="36" t="s">
        <v>16</v>
      </c>
      <c r="I3240" s="4" t="s">
        <v>3512</v>
      </c>
      <c r="J3240" s="4" t="s">
        <v>3512</v>
      </c>
      <c r="K3240" s="24">
        <v>14814</v>
      </c>
      <c r="L3240" s="25">
        <v>14814</v>
      </c>
      <c r="M3240" s="26">
        <v>1</v>
      </c>
      <c r="N3240" s="26">
        <v>0</v>
      </c>
      <c r="O3240" s="26">
        <v>0</v>
      </c>
      <c r="P3240" s="26">
        <v>14814</v>
      </c>
      <c r="Q3240" s="26">
        <v>0</v>
      </c>
      <c r="R3240" s="27">
        <v>1076379.27</v>
      </c>
      <c r="S3240" s="27">
        <v>0</v>
      </c>
      <c r="T3240" s="28">
        <v>0</v>
      </c>
      <c r="U3240" s="27">
        <v>0</v>
      </c>
      <c r="V3240" s="29">
        <v>0</v>
      </c>
      <c r="W3240" s="26">
        <v>0</v>
      </c>
      <c r="X3240" s="30">
        <f t="shared" si="750"/>
        <v>1</v>
      </c>
      <c r="Y3240" s="31">
        <f t="shared" si="751"/>
        <v>14814</v>
      </c>
      <c r="Z3240" s="31">
        <f t="shared" si="752"/>
        <v>1076379.27</v>
      </c>
      <c r="AA3240" s="31">
        <f t="shared" si="753"/>
        <v>0</v>
      </c>
      <c r="AB3240" s="5">
        <v>0</v>
      </c>
      <c r="AC3240" s="6">
        <v>1141756.47</v>
      </c>
      <c r="AD3240" s="30">
        <v>0</v>
      </c>
      <c r="AE3240" s="67">
        <f t="shared" si="754"/>
        <v>0</v>
      </c>
      <c r="AF3240" s="70">
        <f>IF(C3240=Sheet6!$E$3,Sheet6!$E$4,IF('January 2023'!C3240=Sheet6!$F$3,Sheet6!$F$4,IF('January 2023'!C3240=Sheet6!$G$3,Sheet6!$G$4,IF('January 2023'!C3240=Sheet6!$H$3,Sheet6!$H$4,IF('January 2023'!C3240=Sheet6!$I$3,Sheet6!$I$4,IF('January 2023'!C3240=Sheet6!$J$3,Sheet6!$J$4,IF('January 2023'!C3240=Sheet6!$K$3,Sheet6!$K$4,IF('January 2023'!C3240=Sheet6!$L$3,Sheet6!$L$4))))))))</f>
        <v>0.14409654505182889</v>
      </c>
      <c r="AG3240" s="74">
        <f t="shared" si="755"/>
        <v>1</v>
      </c>
      <c r="AH3240" s="71">
        <v>0.81910000000000005</v>
      </c>
      <c r="AI3240" s="72">
        <f t="shared" si="756"/>
        <v>1</v>
      </c>
      <c r="AJ3240" s="73">
        <f t="shared" si="757"/>
        <v>0</v>
      </c>
      <c r="AK3240" s="73">
        <v>0.51307323962548435</v>
      </c>
      <c r="AL3240" s="95">
        <f t="shared" si="758"/>
        <v>0</v>
      </c>
      <c r="AM3240" s="107">
        <v>0</v>
      </c>
      <c r="AN3240" s="98">
        <f t="shared" si="759"/>
        <v>0</v>
      </c>
      <c r="AO3240" s="99" t="e">
        <f>SUMIF([1]Sheet1!$AB:$AB,E3240,[1]Sheet1!$AA:$AA)</f>
        <v>#VALUE!</v>
      </c>
      <c r="AP3240" s="100">
        <f t="shared" si="760"/>
        <v>1</v>
      </c>
      <c r="AQ3240" s="97">
        <f t="shared" si="761"/>
        <v>0</v>
      </c>
      <c r="AR3240" s="100">
        <f t="shared" si="762"/>
        <v>0</v>
      </c>
      <c r="AS3240" s="101">
        <f t="shared" si="763"/>
        <v>1</v>
      </c>
      <c r="AT3240" s="100">
        <v>0.14409654505182889</v>
      </c>
      <c r="AU3240" s="108">
        <f t="shared" si="764"/>
        <v>0</v>
      </c>
    </row>
    <row r="3241" spans="1:47" hidden="1">
      <c r="A3241" s="21">
        <v>44927</v>
      </c>
      <c r="B3241" s="22" t="s">
        <v>13</v>
      </c>
      <c r="C3241" s="22" t="s">
        <v>2644</v>
      </c>
      <c r="D3241" s="22" t="s">
        <v>3092</v>
      </c>
      <c r="E3241" s="22">
        <v>1006005814</v>
      </c>
      <c r="F3241" s="23" t="s">
        <v>15</v>
      </c>
      <c r="G3241" s="22">
        <v>1078998</v>
      </c>
      <c r="H3241" s="36" t="s">
        <v>16</v>
      </c>
      <c r="I3241" s="4" t="s">
        <v>3512</v>
      </c>
      <c r="J3241" s="4" t="s">
        <v>3512</v>
      </c>
      <c r="K3241" s="24">
        <v>12240</v>
      </c>
      <c r="L3241" s="25">
        <v>12240</v>
      </c>
      <c r="M3241" s="26">
        <v>1</v>
      </c>
      <c r="N3241" s="26">
        <v>1</v>
      </c>
      <c r="O3241" s="26">
        <v>0</v>
      </c>
      <c r="P3241" s="26">
        <v>12240</v>
      </c>
      <c r="Q3241" s="26">
        <v>0</v>
      </c>
      <c r="R3241" s="27">
        <v>889353.46</v>
      </c>
      <c r="S3241" s="27">
        <v>0</v>
      </c>
      <c r="T3241" s="28">
        <v>889353.46</v>
      </c>
      <c r="U3241" s="27">
        <v>0</v>
      </c>
      <c r="V3241" s="29">
        <v>1</v>
      </c>
      <c r="W3241" s="26">
        <v>0</v>
      </c>
      <c r="X3241" s="30">
        <f t="shared" si="750"/>
        <v>1</v>
      </c>
      <c r="Y3241" s="31">
        <f t="shared" si="751"/>
        <v>12240</v>
      </c>
      <c r="Z3241" s="31">
        <f t="shared" si="752"/>
        <v>889353.46</v>
      </c>
      <c r="AA3241" s="31">
        <f t="shared" si="753"/>
        <v>889353.46</v>
      </c>
      <c r="AB3241" s="5">
        <v>1</v>
      </c>
      <c r="AC3241" s="6">
        <v>924620.4</v>
      </c>
      <c r="AD3241" s="30">
        <v>0</v>
      </c>
      <c r="AE3241" s="67">
        <f t="shared" si="754"/>
        <v>1</v>
      </c>
      <c r="AF3241" s="70">
        <f>IF(C3241=Sheet6!$E$3,Sheet6!$E$4,IF('January 2023'!C3241=Sheet6!$F$3,Sheet6!$F$4,IF('January 2023'!C3241=Sheet6!$G$3,Sheet6!$G$4,IF('January 2023'!C3241=Sheet6!$H$3,Sheet6!$H$4,IF('January 2023'!C3241=Sheet6!$I$3,Sheet6!$I$4,IF('January 2023'!C3241=Sheet6!$J$3,Sheet6!$J$4,IF('January 2023'!C3241=Sheet6!$K$3,Sheet6!$K$4,IF('January 2023'!C3241=Sheet6!$L$3,Sheet6!$L$4))))))))</f>
        <v>0.14409654505182889</v>
      </c>
      <c r="AG3241" s="74">
        <f t="shared" si="755"/>
        <v>1</v>
      </c>
      <c r="AH3241" s="71">
        <v>0.81910000000000005</v>
      </c>
      <c r="AI3241" s="72">
        <f t="shared" si="756"/>
        <v>1</v>
      </c>
      <c r="AJ3241" s="73">
        <f t="shared" si="757"/>
        <v>1</v>
      </c>
      <c r="AK3241" s="73">
        <v>0.51307323962548435</v>
      </c>
      <c r="AL3241" s="95">
        <f t="shared" si="758"/>
        <v>1</v>
      </c>
      <c r="AM3241" s="107">
        <v>0</v>
      </c>
      <c r="AN3241" s="98">
        <f t="shared" si="759"/>
        <v>0</v>
      </c>
      <c r="AO3241" s="99" t="e">
        <f>SUMIF([1]Sheet1!$AB:$AB,E3241,[1]Sheet1!$AA:$AA)</f>
        <v>#VALUE!</v>
      </c>
      <c r="AP3241" s="100">
        <f t="shared" si="760"/>
        <v>1</v>
      </c>
      <c r="AQ3241" s="97">
        <f t="shared" si="761"/>
        <v>0</v>
      </c>
      <c r="AR3241" s="100">
        <f t="shared" si="762"/>
        <v>1</v>
      </c>
      <c r="AS3241" s="101">
        <f t="shared" si="763"/>
        <v>0</v>
      </c>
      <c r="AT3241" s="100">
        <v>0.14409654505182889</v>
      </c>
      <c r="AU3241" s="108">
        <f t="shared" si="764"/>
        <v>1</v>
      </c>
    </row>
    <row r="3242" spans="1:47" hidden="1">
      <c r="A3242" s="21">
        <v>44927</v>
      </c>
      <c r="B3242" s="23" t="s">
        <v>13</v>
      </c>
      <c r="C3242" s="23" t="s">
        <v>2644</v>
      </c>
      <c r="D3242" s="23" t="s">
        <v>3042</v>
      </c>
      <c r="E3242" s="23">
        <v>1002050635</v>
      </c>
      <c r="F3242" s="23" t="s">
        <v>15</v>
      </c>
      <c r="G3242" s="23">
        <v>1078998</v>
      </c>
      <c r="H3242" s="37" t="s">
        <v>16</v>
      </c>
      <c r="I3242" s="4" t="s">
        <v>3512</v>
      </c>
      <c r="J3242" s="4" t="s">
        <v>3512</v>
      </c>
      <c r="K3242" s="24">
        <v>5643</v>
      </c>
      <c r="L3242" s="24">
        <v>5643</v>
      </c>
      <c r="M3242" s="29">
        <v>1</v>
      </c>
      <c r="N3242" s="29">
        <v>0</v>
      </c>
      <c r="O3242" s="29">
        <v>0</v>
      </c>
      <c r="P3242" s="29">
        <v>5643</v>
      </c>
      <c r="Q3242" s="29">
        <v>0</v>
      </c>
      <c r="R3242" s="28">
        <v>410018.1</v>
      </c>
      <c r="S3242" s="28">
        <v>0</v>
      </c>
      <c r="T3242" s="28">
        <v>0</v>
      </c>
      <c r="U3242" s="28">
        <v>0</v>
      </c>
      <c r="V3242" s="29">
        <v>0</v>
      </c>
      <c r="W3242" s="29">
        <v>0</v>
      </c>
      <c r="X3242" s="32">
        <f t="shared" si="750"/>
        <v>1</v>
      </c>
      <c r="Y3242" s="33">
        <f t="shared" si="751"/>
        <v>5643</v>
      </c>
      <c r="Z3242" s="33">
        <f t="shared" si="752"/>
        <v>410018.1</v>
      </c>
      <c r="AA3242" s="33">
        <f t="shared" si="753"/>
        <v>0</v>
      </c>
      <c r="AB3242" s="5">
        <v>0</v>
      </c>
      <c r="AC3242" s="6">
        <v>582956.36</v>
      </c>
      <c r="AD3242" s="32">
        <v>0</v>
      </c>
      <c r="AE3242" s="67">
        <f t="shared" si="754"/>
        <v>0</v>
      </c>
      <c r="AF3242" s="70">
        <f>IF(C3242=Sheet6!$E$3,Sheet6!$E$4,IF('January 2023'!C3242=Sheet6!$F$3,Sheet6!$F$4,IF('January 2023'!C3242=Sheet6!$G$3,Sheet6!$G$4,IF('January 2023'!C3242=Sheet6!$H$3,Sheet6!$H$4,IF('January 2023'!C3242=Sheet6!$I$3,Sheet6!$I$4,IF('January 2023'!C3242=Sheet6!$J$3,Sheet6!$J$4,IF('January 2023'!C3242=Sheet6!$K$3,Sheet6!$K$4,IF('January 2023'!C3242=Sheet6!$L$3,Sheet6!$L$4))))))))</f>
        <v>0.14409654505182889</v>
      </c>
      <c r="AG3242" s="74">
        <f t="shared" si="755"/>
        <v>1</v>
      </c>
      <c r="AH3242" s="71">
        <v>0.81910000000000005</v>
      </c>
      <c r="AI3242" s="72">
        <f t="shared" si="756"/>
        <v>1</v>
      </c>
      <c r="AJ3242" s="73">
        <f t="shared" si="757"/>
        <v>0</v>
      </c>
      <c r="AK3242" s="73">
        <v>0.51307323962548435</v>
      </c>
      <c r="AL3242" s="95">
        <f t="shared" si="758"/>
        <v>0</v>
      </c>
      <c r="AM3242" s="107">
        <v>0</v>
      </c>
      <c r="AN3242" s="98">
        <f t="shared" si="759"/>
        <v>0</v>
      </c>
      <c r="AO3242" s="99" t="e">
        <f>SUMIF([1]Sheet1!$AB:$AB,E3242,[1]Sheet1!$AA:$AA)</f>
        <v>#VALUE!</v>
      </c>
      <c r="AP3242" s="100">
        <f t="shared" si="760"/>
        <v>1</v>
      </c>
      <c r="AQ3242" s="97">
        <f t="shared" si="761"/>
        <v>0</v>
      </c>
      <c r="AR3242" s="100">
        <f t="shared" si="762"/>
        <v>0</v>
      </c>
      <c r="AS3242" s="101">
        <f t="shared" si="763"/>
        <v>1</v>
      </c>
      <c r="AT3242" s="100">
        <v>0.14409654505182889</v>
      </c>
      <c r="AU3242" s="108">
        <f t="shared" si="764"/>
        <v>0</v>
      </c>
    </row>
    <row r="3243" spans="1:47" hidden="1">
      <c r="A3243" s="21">
        <v>44927</v>
      </c>
      <c r="B3243" s="22" t="s">
        <v>13</v>
      </c>
      <c r="C3243" s="22" t="s">
        <v>2644</v>
      </c>
      <c r="D3243" s="22" t="s">
        <v>2912</v>
      </c>
      <c r="E3243" s="22">
        <v>1004758522</v>
      </c>
      <c r="F3243" s="23" t="s">
        <v>15</v>
      </c>
      <c r="G3243" s="22">
        <v>1079497</v>
      </c>
      <c r="H3243" s="36" t="s">
        <v>16</v>
      </c>
      <c r="I3243" s="4" t="s">
        <v>3512</v>
      </c>
      <c r="J3243" s="4" t="s">
        <v>3512</v>
      </c>
      <c r="K3243" s="24">
        <v>5307.679999999993</v>
      </c>
      <c r="L3243" s="25">
        <v>5307.679999999993</v>
      </c>
      <c r="M3243" s="26">
        <v>1</v>
      </c>
      <c r="N3243" s="26">
        <v>1</v>
      </c>
      <c r="O3243" s="26">
        <v>0</v>
      </c>
      <c r="P3243" s="26">
        <v>5308</v>
      </c>
      <c r="Q3243" s="26">
        <v>0</v>
      </c>
      <c r="R3243" s="27">
        <v>388130.76</v>
      </c>
      <c r="S3243" s="27">
        <v>0</v>
      </c>
      <c r="T3243" s="28">
        <v>388118.05</v>
      </c>
      <c r="U3243" s="27">
        <v>0</v>
      </c>
      <c r="V3243" s="29">
        <v>1</v>
      </c>
      <c r="W3243" s="26">
        <v>0</v>
      </c>
      <c r="X3243" s="30">
        <f t="shared" si="750"/>
        <v>1</v>
      </c>
      <c r="Y3243" s="31">
        <f t="shared" si="751"/>
        <v>5308</v>
      </c>
      <c r="Z3243" s="31">
        <f t="shared" si="752"/>
        <v>388130.76</v>
      </c>
      <c r="AA3243" s="31">
        <f t="shared" si="753"/>
        <v>388118.05</v>
      </c>
      <c r="AB3243" s="5">
        <v>1</v>
      </c>
      <c r="AC3243" s="6">
        <v>1940160.25</v>
      </c>
      <c r="AD3243" s="30">
        <v>0</v>
      </c>
      <c r="AE3243" s="67">
        <f t="shared" si="754"/>
        <v>1</v>
      </c>
      <c r="AF3243" s="70">
        <f>IF(C3243=Sheet6!$E$3,Sheet6!$E$4,IF('January 2023'!C3243=Sheet6!$F$3,Sheet6!$F$4,IF('January 2023'!C3243=Sheet6!$G$3,Sheet6!$G$4,IF('January 2023'!C3243=Sheet6!$H$3,Sheet6!$H$4,IF('January 2023'!C3243=Sheet6!$I$3,Sheet6!$I$4,IF('January 2023'!C3243=Sheet6!$J$3,Sheet6!$J$4,IF('January 2023'!C3243=Sheet6!$K$3,Sheet6!$K$4,IF('January 2023'!C3243=Sheet6!$L$3,Sheet6!$L$4))))))))</f>
        <v>0.14409654505182889</v>
      </c>
      <c r="AG3243" s="74">
        <f t="shared" si="755"/>
        <v>1.0000602899948767</v>
      </c>
      <c r="AH3243" s="71">
        <v>0.81910000000000005</v>
      </c>
      <c r="AI3243" s="72">
        <f t="shared" si="756"/>
        <v>1</v>
      </c>
      <c r="AJ3243" s="73">
        <f t="shared" si="757"/>
        <v>1</v>
      </c>
      <c r="AK3243" s="73">
        <v>0.51307323962548435</v>
      </c>
      <c r="AL3243" s="95">
        <f t="shared" si="758"/>
        <v>1</v>
      </c>
      <c r="AM3243" s="107">
        <v>0</v>
      </c>
      <c r="AN3243" s="98">
        <f t="shared" si="759"/>
        <v>0</v>
      </c>
      <c r="AO3243" s="99" t="e">
        <f>SUMIF([1]Sheet1!$AB:$AB,E3243,[1]Sheet1!$AA:$AA)</f>
        <v>#VALUE!</v>
      </c>
      <c r="AP3243" s="100">
        <f t="shared" si="760"/>
        <v>1</v>
      </c>
      <c r="AQ3243" s="97">
        <f t="shared" si="761"/>
        <v>0</v>
      </c>
      <c r="AR3243" s="100">
        <f t="shared" si="762"/>
        <v>0.99996725330401537</v>
      </c>
      <c r="AS3243" s="101">
        <f t="shared" si="763"/>
        <v>-2.754132459403813E-5</v>
      </c>
      <c r="AT3243" s="100">
        <v>0.14409654505182889</v>
      </c>
      <c r="AU3243" s="108">
        <f t="shared" si="764"/>
        <v>1</v>
      </c>
    </row>
    <row r="3244" spans="1:47" hidden="1">
      <c r="A3244" s="21">
        <v>44927</v>
      </c>
      <c r="B3244" s="22" t="s">
        <v>13</v>
      </c>
      <c r="C3244" s="22" t="s">
        <v>2644</v>
      </c>
      <c r="D3244" s="22" t="s">
        <v>2707</v>
      </c>
      <c r="E3244" s="22">
        <v>1000196301</v>
      </c>
      <c r="F3244" s="22" t="s">
        <v>32</v>
      </c>
      <c r="G3244" s="22">
        <v>1070774</v>
      </c>
      <c r="H3244" s="36" t="s">
        <v>16</v>
      </c>
      <c r="I3244" s="4" t="s">
        <v>3545</v>
      </c>
      <c r="J3244" s="4" t="s">
        <v>3581</v>
      </c>
      <c r="K3244" s="25">
        <v>110601.60000000149</v>
      </c>
      <c r="L3244" s="25">
        <v>110601.60000000149</v>
      </c>
      <c r="M3244" s="26">
        <v>5</v>
      </c>
      <c r="N3244" s="26">
        <v>2</v>
      </c>
      <c r="O3244" s="26">
        <v>398</v>
      </c>
      <c r="P3244" s="26">
        <v>6020</v>
      </c>
      <c r="Q3244" s="26">
        <v>56670.999999999985</v>
      </c>
      <c r="R3244" s="27">
        <v>428566.77999999997</v>
      </c>
      <c r="S3244" s="27">
        <v>3934476.96</v>
      </c>
      <c r="T3244" s="28">
        <v>136200.49</v>
      </c>
      <c r="U3244" s="27">
        <v>4284150</v>
      </c>
      <c r="V3244" s="29">
        <v>3</v>
      </c>
      <c r="W3244" s="26">
        <v>190</v>
      </c>
      <c r="X3244" s="30">
        <f t="shared" si="750"/>
        <v>403</v>
      </c>
      <c r="Y3244" s="31">
        <f t="shared" si="751"/>
        <v>62690.999999999985</v>
      </c>
      <c r="Z3244" s="31">
        <f t="shared" si="752"/>
        <v>4363043.74</v>
      </c>
      <c r="AA3244" s="31">
        <f t="shared" si="753"/>
        <v>4420350.49</v>
      </c>
      <c r="AB3244" s="5">
        <v>193</v>
      </c>
      <c r="AC3244" s="6">
        <v>2306446.46</v>
      </c>
      <c r="AD3244" s="30">
        <v>6</v>
      </c>
      <c r="AE3244" s="67">
        <f t="shared" si="754"/>
        <v>0.47890818858560796</v>
      </c>
      <c r="AF3244" s="70">
        <f>IF(C3244=Sheet6!$E$3,Sheet6!$E$4,IF('January 2023'!C3244=Sheet6!$F$3,Sheet6!$F$4,IF('January 2023'!C3244=Sheet6!$G$3,Sheet6!$G$4,IF('January 2023'!C3244=Sheet6!$H$3,Sheet6!$H$4,IF('January 2023'!C3244=Sheet6!$I$3,Sheet6!$I$4,IF('January 2023'!C3244=Sheet6!$J$3,Sheet6!$J$4,IF('January 2023'!C3244=Sheet6!$K$3,Sheet6!$K$4,IF('January 2023'!C3244=Sheet6!$L$3,Sheet6!$L$4))))))))</f>
        <v>0.14409654505182889</v>
      </c>
      <c r="AG3244" s="74">
        <f t="shared" si="755"/>
        <v>0.56681820154499696</v>
      </c>
      <c r="AH3244" s="71">
        <v>0.81910000000000005</v>
      </c>
      <c r="AI3244" s="72">
        <f t="shared" si="756"/>
        <v>0</v>
      </c>
      <c r="AJ3244" s="73">
        <f t="shared" si="757"/>
        <v>0.47890818858560796</v>
      </c>
      <c r="AK3244" s="73">
        <v>0.51307323962548435</v>
      </c>
      <c r="AL3244" s="95">
        <f t="shared" si="758"/>
        <v>0</v>
      </c>
      <c r="AM3244" s="107">
        <v>0</v>
      </c>
      <c r="AN3244" s="98">
        <f t="shared" si="759"/>
        <v>27902.770560001249</v>
      </c>
      <c r="AO3244" s="99" t="e">
        <f>SUMIF([1]Sheet1!$AB:$AB,E3244,[1]Sheet1!$AA:$AA)</f>
        <v>#VALUE!</v>
      </c>
      <c r="AP3244" s="100" t="str">
        <f t="shared" si="760"/>
        <v/>
      </c>
      <c r="AQ3244" s="97">
        <f t="shared" si="761"/>
        <v>1</v>
      </c>
      <c r="AR3244" s="100">
        <f t="shared" si="762"/>
        <v>1.013134580676929</v>
      </c>
      <c r="AS3244" s="101">
        <f t="shared" si="763"/>
        <v>0.42573687905765845</v>
      </c>
      <c r="AT3244" s="100">
        <v>0.14409654505182889</v>
      </c>
      <c r="AU3244" s="108">
        <f t="shared" si="764"/>
        <v>0</v>
      </c>
    </row>
    <row r="3245" spans="1:47" hidden="1">
      <c r="A3245" s="21">
        <v>44927</v>
      </c>
      <c r="B3245" s="22" t="s">
        <v>13</v>
      </c>
      <c r="C3245" s="22" t="s">
        <v>2644</v>
      </c>
      <c r="D3245" s="22" t="s">
        <v>2750</v>
      </c>
      <c r="E3245" s="22">
        <v>1001221437</v>
      </c>
      <c r="F3245" s="22" t="s">
        <v>32</v>
      </c>
      <c r="G3245" s="22">
        <v>1070725</v>
      </c>
      <c r="H3245" s="36" t="s">
        <v>16</v>
      </c>
      <c r="I3245" s="4" t="s">
        <v>3546</v>
      </c>
      <c r="J3245" s="4" t="s">
        <v>3582</v>
      </c>
      <c r="K3245" s="25">
        <v>99345.600000000559</v>
      </c>
      <c r="L3245" s="25">
        <v>99345.600000000559</v>
      </c>
      <c r="M3245" s="26">
        <v>9</v>
      </c>
      <c r="N3245" s="26">
        <v>0</v>
      </c>
      <c r="O3245" s="26">
        <v>227</v>
      </c>
      <c r="P3245" s="26">
        <v>10800</v>
      </c>
      <c r="Q3245" s="26">
        <v>28483.799999999996</v>
      </c>
      <c r="R3245" s="27">
        <v>751286.88000000012</v>
      </c>
      <c r="S3245" s="27">
        <v>1968841.0599999991</v>
      </c>
      <c r="T3245" s="28">
        <v>256700</v>
      </c>
      <c r="U3245" s="27">
        <v>2572700</v>
      </c>
      <c r="V3245" s="29">
        <v>8</v>
      </c>
      <c r="W3245" s="26">
        <v>111</v>
      </c>
      <c r="X3245" s="30">
        <f t="shared" si="750"/>
        <v>236</v>
      </c>
      <c r="Y3245" s="31">
        <f t="shared" si="751"/>
        <v>39283.799999999996</v>
      </c>
      <c r="Z3245" s="31">
        <f t="shared" si="752"/>
        <v>2720127.9399999995</v>
      </c>
      <c r="AA3245" s="31">
        <f t="shared" si="753"/>
        <v>2829400</v>
      </c>
      <c r="AB3245" s="5">
        <v>119</v>
      </c>
      <c r="AC3245" s="6">
        <v>36951174.820000015</v>
      </c>
      <c r="AD3245" s="30">
        <v>10</v>
      </c>
      <c r="AE3245" s="67">
        <f t="shared" si="754"/>
        <v>0.50423728813559321</v>
      </c>
      <c r="AF3245" s="70">
        <f>IF(C3245=Sheet6!$E$3,Sheet6!$E$4,IF('January 2023'!C3245=Sheet6!$F$3,Sheet6!$F$4,IF('January 2023'!C3245=Sheet6!$G$3,Sheet6!$G$4,IF('January 2023'!C3245=Sheet6!$H$3,Sheet6!$H$4,IF('January 2023'!C3245=Sheet6!$I$3,Sheet6!$I$4,IF('January 2023'!C3245=Sheet6!$J$3,Sheet6!$J$4,IF('January 2023'!C3245=Sheet6!$K$3,Sheet6!$K$4,IF('January 2023'!C3245=Sheet6!$L$3,Sheet6!$L$4))))))))</f>
        <v>0.14409654505182889</v>
      </c>
      <c r="AG3245" s="74">
        <f t="shared" si="755"/>
        <v>0.39542566555539221</v>
      </c>
      <c r="AH3245" s="71">
        <v>0.81910000000000005</v>
      </c>
      <c r="AI3245" s="72">
        <f t="shared" si="756"/>
        <v>0</v>
      </c>
      <c r="AJ3245" s="73">
        <f t="shared" si="757"/>
        <v>0.50423728813559321</v>
      </c>
      <c r="AK3245" s="73">
        <v>0.51307323962548435</v>
      </c>
      <c r="AL3245" s="95">
        <f t="shared" si="758"/>
        <v>0</v>
      </c>
      <c r="AM3245" s="107">
        <v>1</v>
      </c>
      <c r="AN3245" s="98">
        <f t="shared" si="759"/>
        <v>42090.180960000471</v>
      </c>
      <c r="AO3245" s="99" t="e">
        <f>SUMIF([1]Sheet1!$AB:$AB,E3245,[1]Sheet1!$AA:$AA)</f>
        <v>#VALUE!</v>
      </c>
      <c r="AP3245" s="100" t="str">
        <f t="shared" si="760"/>
        <v/>
      </c>
      <c r="AQ3245" s="97">
        <f t="shared" si="761"/>
        <v>1</v>
      </c>
      <c r="AR3245" s="100">
        <f t="shared" si="762"/>
        <v>1.0401716619255785</v>
      </c>
      <c r="AS3245" s="101">
        <f t="shared" si="763"/>
        <v>0.58868942829121962</v>
      </c>
      <c r="AT3245" s="100">
        <v>0.14409654505182889</v>
      </c>
      <c r="AU3245" s="108">
        <f t="shared" si="764"/>
        <v>0</v>
      </c>
    </row>
    <row r="3246" spans="1:47" hidden="1">
      <c r="A3246" s="21">
        <v>44927</v>
      </c>
      <c r="B3246" s="22" t="s">
        <v>13</v>
      </c>
      <c r="C3246" s="22" t="s">
        <v>2644</v>
      </c>
      <c r="D3246" s="22" t="s">
        <v>2727</v>
      </c>
      <c r="E3246" s="22">
        <v>1004564000</v>
      </c>
      <c r="F3246" s="22" t="s">
        <v>32</v>
      </c>
      <c r="G3246" s="22">
        <v>1070725</v>
      </c>
      <c r="H3246" s="36" t="s">
        <v>16</v>
      </c>
      <c r="I3246" s="4" t="s">
        <v>3547</v>
      </c>
      <c r="J3246" s="4" t="s">
        <v>3583</v>
      </c>
      <c r="K3246" s="25">
        <v>98017.690000000177</v>
      </c>
      <c r="L3246" s="25">
        <v>98017.690000000177</v>
      </c>
      <c r="M3246" s="26">
        <v>1</v>
      </c>
      <c r="N3246" s="26">
        <v>0</v>
      </c>
      <c r="O3246" s="26">
        <v>128</v>
      </c>
      <c r="P3246" s="26">
        <v>1200</v>
      </c>
      <c r="Q3246" s="26">
        <v>16337.399999999998</v>
      </c>
      <c r="R3246" s="27">
        <v>83476.320000000007</v>
      </c>
      <c r="S3246" s="27">
        <v>1123256.2999999998</v>
      </c>
      <c r="T3246" s="28">
        <v>30000</v>
      </c>
      <c r="U3246" s="27">
        <v>1433832</v>
      </c>
      <c r="V3246" s="29">
        <v>1</v>
      </c>
      <c r="W3246" s="26">
        <v>68</v>
      </c>
      <c r="X3246" s="30">
        <f t="shared" si="750"/>
        <v>129</v>
      </c>
      <c r="Y3246" s="31">
        <f t="shared" si="751"/>
        <v>17537.399999999998</v>
      </c>
      <c r="Z3246" s="31">
        <f t="shared" si="752"/>
        <v>1206732.6199999999</v>
      </c>
      <c r="AA3246" s="31">
        <f t="shared" si="753"/>
        <v>1463832</v>
      </c>
      <c r="AB3246" s="5">
        <v>69</v>
      </c>
      <c r="AC3246" s="6">
        <v>7320061.7799999993</v>
      </c>
      <c r="AD3246" s="30">
        <v>9</v>
      </c>
      <c r="AE3246" s="67">
        <f t="shared" si="754"/>
        <v>0.53488372093023251</v>
      </c>
      <c r="AF3246" s="70">
        <f>IF(C3246=Sheet6!$E$3,Sheet6!$E$4,IF('January 2023'!C3246=Sheet6!$F$3,Sheet6!$F$4,IF('January 2023'!C3246=Sheet6!$G$3,Sheet6!$G$4,IF('January 2023'!C3246=Sheet6!$H$3,Sheet6!$H$4,IF('January 2023'!C3246=Sheet6!$I$3,Sheet6!$I$4,IF('January 2023'!C3246=Sheet6!$J$3,Sheet6!$J$4,IF('January 2023'!C3246=Sheet6!$K$3,Sheet6!$K$4,IF('January 2023'!C3246=Sheet6!$L$3,Sheet6!$L$4))))))))</f>
        <v>0.14409654505182889</v>
      </c>
      <c r="AG3246" s="74">
        <f t="shared" si="755"/>
        <v>0.17892076420082911</v>
      </c>
      <c r="AH3246" s="71">
        <v>0.81910000000000005</v>
      </c>
      <c r="AI3246" s="72">
        <f t="shared" si="756"/>
        <v>0</v>
      </c>
      <c r="AJ3246" s="73">
        <f t="shared" si="757"/>
        <v>0.53488372093023251</v>
      </c>
      <c r="AK3246" s="73">
        <v>0.51307323962548435</v>
      </c>
      <c r="AL3246" s="95">
        <f t="shared" si="758"/>
        <v>1</v>
      </c>
      <c r="AM3246" s="107">
        <v>0</v>
      </c>
      <c r="AN3246" s="98">
        <f t="shared" si="759"/>
        <v>62748.889879000155</v>
      </c>
      <c r="AO3246" s="99" t="e">
        <f>SUMIF([1]Sheet1!$AB:$AB,E3246,[1]Sheet1!$AA:$AA)</f>
        <v>#VALUE!</v>
      </c>
      <c r="AP3246" s="100" t="str">
        <f t="shared" si="760"/>
        <v/>
      </c>
      <c r="AQ3246" s="97">
        <f t="shared" si="761"/>
        <v>1</v>
      </c>
      <c r="AR3246" s="100">
        <f t="shared" si="762"/>
        <v>1.2130541395325836</v>
      </c>
      <c r="AS3246" s="101">
        <f t="shared" si="763"/>
        <v>0.78295942633785098</v>
      </c>
      <c r="AT3246" s="100">
        <v>0.14409654505182889</v>
      </c>
      <c r="AU3246" s="108">
        <f t="shared" si="764"/>
        <v>0</v>
      </c>
    </row>
    <row r="3247" spans="1:47" hidden="1">
      <c r="A3247" s="21">
        <v>44927</v>
      </c>
      <c r="B3247" s="23" t="s">
        <v>13</v>
      </c>
      <c r="C3247" s="23" t="s">
        <v>2644</v>
      </c>
      <c r="D3247" s="23" t="s">
        <v>2740</v>
      </c>
      <c r="E3247" s="23">
        <v>1001601570</v>
      </c>
      <c r="F3247" s="23" t="s">
        <v>32</v>
      </c>
      <c r="G3247" s="23">
        <v>1070725</v>
      </c>
      <c r="H3247" s="37" t="s">
        <v>16</v>
      </c>
      <c r="I3247" s="4" t="s">
        <v>3544</v>
      </c>
      <c r="J3247" s="4" t="s">
        <v>3580</v>
      </c>
      <c r="K3247" s="24">
        <v>83874.679999999702</v>
      </c>
      <c r="L3247" s="24">
        <v>83874.679999999702</v>
      </c>
      <c r="M3247" s="29">
        <v>10</v>
      </c>
      <c r="N3247" s="29">
        <v>0</v>
      </c>
      <c r="O3247" s="29">
        <v>170</v>
      </c>
      <c r="P3247" s="29">
        <v>12788</v>
      </c>
      <c r="Q3247" s="29">
        <v>21154.6</v>
      </c>
      <c r="R3247" s="28">
        <v>895275.7200000002</v>
      </c>
      <c r="S3247" s="28">
        <v>1422658.7999999998</v>
      </c>
      <c r="T3247" s="28">
        <v>551500</v>
      </c>
      <c r="U3247" s="28">
        <v>1807480</v>
      </c>
      <c r="V3247" s="29">
        <v>9</v>
      </c>
      <c r="W3247" s="29">
        <v>89</v>
      </c>
      <c r="X3247" s="32">
        <f t="shared" si="750"/>
        <v>180</v>
      </c>
      <c r="Y3247" s="33">
        <f t="shared" si="751"/>
        <v>33942.6</v>
      </c>
      <c r="Z3247" s="33">
        <f t="shared" si="752"/>
        <v>2317934.52</v>
      </c>
      <c r="AA3247" s="33">
        <f t="shared" si="753"/>
        <v>2358980</v>
      </c>
      <c r="AB3247" s="5">
        <v>98</v>
      </c>
      <c r="AC3247" s="6">
        <v>18491465.919999998</v>
      </c>
      <c r="AD3247" s="32">
        <v>4</v>
      </c>
      <c r="AE3247" s="67">
        <f t="shared" si="754"/>
        <v>0.5444444444444444</v>
      </c>
      <c r="AF3247" s="70">
        <f>IF(C3247=Sheet6!$E$3,Sheet6!$E$4,IF('January 2023'!C3247=Sheet6!$F$3,Sheet6!$F$4,IF('January 2023'!C3247=Sheet6!$G$3,Sheet6!$G$4,IF('January 2023'!C3247=Sheet6!$H$3,Sheet6!$H$4,IF('January 2023'!C3247=Sheet6!$I$3,Sheet6!$I$4,IF('January 2023'!C3247=Sheet6!$J$3,Sheet6!$J$4,IF('January 2023'!C3247=Sheet6!$K$3,Sheet6!$K$4,IF('January 2023'!C3247=Sheet6!$L$3,Sheet6!$L$4))))))))</f>
        <v>0.14409654505182889</v>
      </c>
      <c r="AG3247" s="74">
        <f t="shared" si="755"/>
        <v>0.40468231890720918</v>
      </c>
      <c r="AH3247" s="71">
        <v>0.81910000000000005</v>
      </c>
      <c r="AI3247" s="72">
        <f t="shared" si="756"/>
        <v>0</v>
      </c>
      <c r="AJ3247" s="73">
        <f t="shared" si="757"/>
        <v>0.5444444444444444</v>
      </c>
      <c r="AK3247" s="73">
        <v>0.51307323962548435</v>
      </c>
      <c r="AL3247" s="95">
        <f t="shared" si="758"/>
        <v>1</v>
      </c>
      <c r="AM3247" s="107">
        <v>0</v>
      </c>
      <c r="AN3247" s="98">
        <f t="shared" si="759"/>
        <v>34759.150387999754</v>
      </c>
      <c r="AO3247" s="99" t="e">
        <f>SUMIF([1]Sheet1!$AB:$AB,E3247,[1]Sheet1!$AA:$AA)</f>
        <v>#VALUE!</v>
      </c>
      <c r="AP3247" s="100" t="str">
        <f t="shared" si="760"/>
        <v/>
      </c>
      <c r="AQ3247" s="97">
        <f t="shared" si="761"/>
        <v>1</v>
      </c>
      <c r="AR3247" s="100">
        <f t="shared" si="762"/>
        <v>1.0177077823578899</v>
      </c>
      <c r="AS3247" s="101">
        <f t="shared" si="763"/>
        <v>0.58815165466549568</v>
      </c>
      <c r="AT3247" s="100">
        <v>0.14409654505182889</v>
      </c>
      <c r="AU3247" s="108">
        <f t="shared" si="764"/>
        <v>0</v>
      </c>
    </row>
    <row r="3248" spans="1:47" hidden="1">
      <c r="A3248" s="21">
        <v>44927</v>
      </c>
      <c r="B3248" s="22" t="s">
        <v>13</v>
      </c>
      <c r="C3248" s="22" t="s">
        <v>2644</v>
      </c>
      <c r="D3248" s="22" t="s">
        <v>2742</v>
      </c>
      <c r="E3248" s="22">
        <v>1001606904</v>
      </c>
      <c r="F3248" s="22" t="s">
        <v>32</v>
      </c>
      <c r="G3248" s="22">
        <v>1070945</v>
      </c>
      <c r="H3248" s="36" t="s">
        <v>16</v>
      </c>
      <c r="I3248" s="4" t="s">
        <v>3548</v>
      </c>
      <c r="J3248" s="4" t="s">
        <v>3584</v>
      </c>
      <c r="K3248" s="25">
        <v>82863.840000000782</v>
      </c>
      <c r="L3248" s="25">
        <v>82863.840000000782</v>
      </c>
      <c r="M3248" s="26">
        <v>2</v>
      </c>
      <c r="N3248" s="26">
        <v>1</v>
      </c>
      <c r="O3248" s="26">
        <v>342</v>
      </c>
      <c r="P3248" s="26">
        <v>7314</v>
      </c>
      <c r="Q3248" s="26">
        <v>46531.399999999987</v>
      </c>
      <c r="R3248" s="27">
        <v>526307.16999999993</v>
      </c>
      <c r="S3248" s="27">
        <v>3205490.1300000008</v>
      </c>
      <c r="T3248" s="28">
        <v>442830.85</v>
      </c>
      <c r="U3248" s="27">
        <v>3333814</v>
      </c>
      <c r="V3248" s="29">
        <v>1</v>
      </c>
      <c r="W3248" s="26">
        <v>156</v>
      </c>
      <c r="X3248" s="30">
        <f t="shared" si="750"/>
        <v>344</v>
      </c>
      <c r="Y3248" s="31">
        <f t="shared" si="751"/>
        <v>53845.399999999987</v>
      </c>
      <c r="Z3248" s="31">
        <f t="shared" si="752"/>
        <v>3731797.3000000007</v>
      </c>
      <c r="AA3248" s="31">
        <f t="shared" si="753"/>
        <v>3776644.85</v>
      </c>
      <c r="AB3248" s="5">
        <v>157</v>
      </c>
      <c r="AC3248" s="6">
        <v>3127826.7100000004</v>
      </c>
      <c r="AD3248" s="30">
        <v>8</v>
      </c>
      <c r="AE3248" s="67">
        <f t="shared" si="754"/>
        <v>0.45639534883720928</v>
      </c>
      <c r="AF3248" s="70">
        <f>IF(C3248=Sheet6!$E$3,Sheet6!$E$4,IF('January 2023'!C3248=Sheet6!$F$3,Sheet6!$F$4,IF('January 2023'!C3248=Sheet6!$G$3,Sheet6!$G$4,IF('January 2023'!C3248=Sheet6!$H$3,Sheet6!$H$4,IF('January 2023'!C3248=Sheet6!$I$3,Sheet6!$I$4,IF('January 2023'!C3248=Sheet6!$J$3,Sheet6!$J$4,IF('January 2023'!C3248=Sheet6!$K$3,Sheet6!$K$4,IF('January 2023'!C3248=Sheet6!$L$3,Sheet6!$L$4))))))))</f>
        <v>0.14409654505182889</v>
      </c>
      <c r="AG3248" s="74">
        <f t="shared" si="755"/>
        <v>0.64980575363149329</v>
      </c>
      <c r="AH3248" s="71">
        <v>0.81910000000000005</v>
      </c>
      <c r="AI3248" s="72">
        <f t="shared" si="756"/>
        <v>0</v>
      </c>
      <c r="AJ3248" s="73">
        <f t="shared" si="757"/>
        <v>0.45639534883720928</v>
      </c>
      <c r="AK3248" s="73">
        <v>0.51307323962548435</v>
      </c>
      <c r="AL3248" s="95">
        <f t="shared" si="758"/>
        <v>0</v>
      </c>
      <c r="AM3248" s="107">
        <v>0</v>
      </c>
      <c r="AN3248" s="98">
        <f t="shared" si="759"/>
        <v>14028.371344000661</v>
      </c>
      <c r="AO3248" s="99" t="e">
        <f>SUMIF([1]Sheet1!$AB:$AB,E3248,[1]Sheet1!$AA:$AA)</f>
        <v>#VALUE!</v>
      </c>
      <c r="AP3248" s="100" t="str">
        <f t="shared" si="760"/>
        <v/>
      </c>
      <c r="AQ3248" s="97">
        <f t="shared" si="761"/>
        <v>1</v>
      </c>
      <c r="AR3248" s="100">
        <f t="shared" si="762"/>
        <v>1.0120176811318233</v>
      </c>
      <c r="AS3248" s="101">
        <f t="shared" si="763"/>
        <v>0.34238508802373924</v>
      </c>
      <c r="AT3248" s="100">
        <v>0.14409654505182889</v>
      </c>
      <c r="AU3248" s="108">
        <f t="shared" si="764"/>
        <v>0</v>
      </c>
    </row>
    <row r="3249" spans="1:47" hidden="1">
      <c r="A3249" s="21">
        <v>44927</v>
      </c>
      <c r="B3249" s="23" t="s">
        <v>13</v>
      </c>
      <c r="C3249" s="23" t="s">
        <v>2644</v>
      </c>
      <c r="D3249" s="23" t="s">
        <v>2764</v>
      </c>
      <c r="E3249" s="23">
        <v>1001606404</v>
      </c>
      <c r="F3249" s="23" t="s">
        <v>32</v>
      </c>
      <c r="G3249" s="23">
        <v>1070945</v>
      </c>
      <c r="H3249" s="37" t="s">
        <v>16</v>
      </c>
      <c r="I3249" s="4" t="s">
        <v>3548</v>
      </c>
      <c r="J3249" s="4" t="s">
        <v>3584</v>
      </c>
      <c r="K3249" s="24">
        <v>79415</v>
      </c>
      <c r="L3249" s="24">
        <v>79415</v>
      </c>
      <c r="M3249" s="29">
        <v>2</v>
      </c>
      <c r="N3249" s="29">
        <v>0</v>
      </c>
      <c r="O3249" s="29">
        <v>166</v>
      </c>
      <c r="P3249" s="29">
        <v>2400</v>
      </c>
      <c r="Q3249" s="29">
        <v>43481.2</v>
      </c>
      <c r="R3249" s="28">
        <v>166952.64000000001</v>
      </c>
      <c r="S3249" s="28">
        <v>2974440.4600000004</v>
      </c>
      <c r="T3249" s="28">
        <v>98476</v>
      </c>
      <c r="U3249" s="28">
        <v>3382600</v>
      </c>
      <c r="V3249" s="29">
        <v>2</v>
      </c>
      <c r="W3249" s="29">
        <v>77</v>
      </c>
      <c r="X3249" s="32">
        <f t="shared" si="750"/>
        <v>168</v>
      </c>
      <c r="Y3249" s="33">
        <f t="shared" si="751"/>
        <v>45881.2</v>
      </c>
      <c r="Z3249" s="33">
        <f t="shared" si="752"/>
        <v>3141393.1000000006</v>
      </c>
      <c r="AA3249" s="33">
        <f t="shared" si="753"/>
        <v>3481076</v>
      </c>
      <c r="AB3249" s="5">
        <v>79</v>
      </c>
      <c r="AC3249" s="6">
        <v>3489719.04</v>
      </c>
      <c r="AD3249" s="32">
        <v>9</v>
      </c>
      <c r="AE3249" s="67">
        <f t="shared" si="754"/>
        <v>0.47023809523809523</v>
      </c>
      <c r="AF3249" s="70">
        <f>IF(C3249=Sheet6!$E$3,Sheet6!$E$4,IF('January 2023'!C3249=Sheet6!$F$3,Sheet6!$F$4,IF('January 2023'!C3249=Sheet6!$G$3,Sheet6!$G$4,IF('January 2023'!C3249=Sheet6!$H$3,Sheet6!$H$4,IF('January 2023'!C3249=Sheet6!$I$3,Sheet6!$I$4,IF('January 2023'!C3249=Sheet6!$J$3,Sheet6!$J$4,IF('January 2023'!C3249=Sheet6!$K$3,Sheet6!$K$4,IF('January 2023'!C3249=Sheet6!$L$3,Sheet6!$L$4))))))))</f>
        <v>0.14409654505182889</v>
      </c>
      <c r="AG3249" s="74">
        <f t="shared" si="755"/>
        <v>0.57773972171504118</v>
      </c>
      <c r="AH3249" s="71">
        <v>0.81910000000000005</v>
      </c>
      <c r="AI3249" s="72">
        <f t="shared" si="756"/>
        <v>0</v>
      </c>
      <c r="AJ3249" s="73">
        <f t="shared" si="757"/>
        <v>0.47023809523809523</v>
      </c>
      <c r="AK3249" s="73">
        <v>0.51307323962548435</v>
      </c>
      <c r="AL3249" s="95">
        <f t="shared" si="758"/>
        <v>0</v>
      </c>
      <c r="AM3249" s="107">
        <v>0</v>
      </c>
      <c r="AN3249" s="98">
        <f t="shared" si="759"/>
        <v>19167.626500000006</v>
      </c>
      <c r="AO3249" s="99" t="e">
        <f>SUMIF([1]Sheet1!$AB:$AB,E3249,[1]Sheet1!$AA:$AA)</f>
        <v>#VALUE!</v>
      </c>
      <c r="AP3249" s="100" t="str">
        <f t="shared" si="760"/>
        <v/>
      </c>
      <c r="AQ3249" s="97">
        <f t="shared" si="761"/>
        <v>1</v>
      </c>
      <c r="AR3249" s="100">
        <f t="shared" si="762"/>
        <v>1.1081312937244305</v>
      </c>
      <c r="AS3249" s="101">
        <f t="shared" si="763"/>
        <v>0.3597885347399189</v>
      </c>
      <c r="AT3249" s="100">
        <v>0.14409654505182889</v>
      </c>
      <c r="AU3249" s="108">
        <f t="shared" si="764"/>
        <v>0</v>
      </c>
    </row>
    <row r="3250" spans="1:47" hidden="1">
      <c r="A3250" s="21">
        <v>44927</v>
      </c>
      <c r="B3250" s="22" t="s">
        <v>13</v>
      </c>
      <c r="C3250" s="22" t="s">
        <v>2644</v>
      </c>
      <c r="D3250" s="22" t="s">
        <v>2730</v>
      </c>
      <c r="E3250" s="22">
        <v>1001602136</v>
      </c>
      <c r="F3250" s="22" t="s">
        <v>32</v>
      </c>
      <c r="G3250" s="22">
        <v>1070729</v>
      </c>
      <c r="H3250" s="36" t="s">
        <v>16</v>
      </c>
      <c r="I3250" s="4" t="s">
        <v>3547</v>
      </c>
      <c r="J3250" s="4" t="s">
        <v>3583</v>
      </c>
      <c r="K3250" s="25">
        <v>76038.959999999963</v>
      </c>
      <c r="L3250" s="25">
        <v>76038.959999999963</v>
      </c>
      <c r="M3250" s="26">
        <v>3</v>
      </c>
      <c r="N3250" s="26">
        <v>1</v>
      </c>
      <c r="O3250" s="26">
        <v>17</v>
      </c>
      <c r="P3250" s="26">
        <v>12219</v>
      </c>
      <c r="Q3250" s="26">
        <v>16382.199999999999</v>
      </c>
      <c r="R3250" s="27">
        <v>885009.85000000009</v>
      </c>
      <c r="S3250" s="27">
        <v>1135620.54</v>
      </c>
      <c r="T3250" s="28">
        <v>1019556</v>
      </c>
      <c r="U3250" s="27">
        <v>1146000</v>
      </c>
      <c r="V3250" s="29">
        <v>4</v>
      </c>
      <c r="W3250" s="26">
        <v>8</v>
      </c>
      <c r="X3250" s="30">
        <f t="shared" si="750"/>
        <v>20</v>
      </c>
      <c r="Y3250" s="31">
        <f t="shared" si="751"/>
        <v>28601.199999999997</v>
      </c>
      <c r="Z3250" s="31">
        <f t="shared" si="752"/>
        <v>2020630.3900000001</v>
      </c>
      <c r="AA3250" s="31">
        <f t="shared" si="753"/>
        <v>2165556</v>
      </c>
      <c r="AB3250" s="5">
        <v>12</v>
      </c>
      <c r="AC3250" s="6">
        <v>6069964.8099999996</v>
      </c>
      <c r="AD3250" s="30">
        <v>3</v>
      </c>
      <c r="AE3250" s="67">
        <f t="shared" si="754"/>
        <v>0.6</v>
      </c>
      <c r="AF3250" s="70">
        <f>IF(C3250=Sheet6!$E$3,Sheet6!$E$4,IF('January 2023'!C3250=Sheet6!$F$3,Sheet6!$F$4,IF('January 2023'!C3250=Sheet6!$G$3,Sheet6!$G$4,IF('January 2023'!C3250=Sheet6!$H$3,Sheet6!$H$4,IF('January 2023'!C3250=Sheet6!$I$3,Sheet6!$I$4,IF('January 2023'!C3250=Sheet6!$J$3,Sheet6!$J$4,IF('January 2023'!C3250=Sheet6!$K$3,Sheet6!$K$4,IF('January 2023'!C3250=Sheet6!$L$3,Sheet6!$L$4))))))))</f>
        <v>0.14409654505182889</v>
      </c>
      <c r="AG3250" s="74">
        <f t="shared" si="755"/>
        <v>0.37613875834177651</v>
      </c>
      <c r="AH3250" s="71">
        <v>0.81910000000000005</v>
      </c>
      <c r="AI3250" s="72">
        <f t="shared" si="756"/>
        <v>0</v>
      </c>
      <c r="AJ3250" s="73">
        <f t="shared" si="757"/>
        <v>0.6</v>
      </c>
      <c r="AK3250" s="73">
        <v>0.51307323962548435</v>
      </c>
      <c r="AL3250" s="95">
        <f t="shared" si="758"/>
        <v>1</v>
      </c>
      <c r="AM3250" s="107">
        <v>0</v>
      </c>
      <c r="AN3250" s="98">
        <f t="shared" si="759"/>
        <v>33682.312135999979</v>
      </c>
      <c r="AO3250" s="99" t="e">
        <f>SUMIF([1]Sheet1!$AB:$AB,E3250,[1]Sheet1!$AA:$AA)</f>
        <v>#VALUE!</v>
      </c>
      <c r="AP3250" s="100" t="str">
        <f t="shared" si="760"/>
        <v/>
      </c>
      <c r="AQ3250" s="97">
        <f t="shared" si="761"/>
        <v>1</v>
      </c>
      <c r="AR3250" s="100">
        <f t="shared" si="762"/>
        <v>1.0717229685929843</v>
      </c>
      <c r="AS3250" s="101">
        <f t="shared" si="763"/>
        <v>0.59688345330707215</v>
      </c>
      <c r="AT3250" s="100">
        <v>0.14409654505182889</v>
      </c>
      <c r="AU3250" s="108">
        <f t="shared" si="764"/>
        <v>0</v>
      </c>
    </row>
    <row r="3251" spans="1:47" hidden="1">
      <c r="A3251" s="21">
        <v>44927</v>
      </c>
      <c r="B3251" s="23" t="s">
        <v>13</v>
      </c>
      <c r="C3251" s="23" t="s">
        <v>2644</v>
      </c>
      <c r="D3251" s="23" t="s">
        <v>2778</v>
      </c>
      <c r="E3251" s="23">
        <v>1001222911</v>
      </c>
      <c r="F3251" s="23" t="s">
        <v>32</v>
      </c>
      <c r="G3251" s="23">
        <v>1070945</v>
      </c>
      <c r="H3251" s="37" t="s">
        <v>16</v>
      </c>
      <c r="I3251" s="4" t="s">
        <v>3544</v>
      </c>
      <c r="J3251" s="4" t="s">
        <v>3580</v>
      </c>
      <c r="K3251" s="24">
        <v>73851</v>
      </c>
      <c r="L3251" s="24">
        <v>73851</v>
      </c>
      <c r="M3251" s="29">
        <v>5</v>
      </c>
      <c r="N3251" s="29">
        <v>0</v>
      </c>
      <c r="O3251" s="29">
        <v>189</v>
      </c>
      <c r="P3251" s="29">
        <v>6000</v>
      </c>
      <c r="Q3251" s="29">
        <v>50550.100000000006</v>
      </c>
      <c r="R3251" s="28">
        <v>420820.07</v>
      </c>
      <c r="S3251" s="28">
        <v>3507049.2599999993</v>
      </c>
      <c r="T3251" s="28">
        <v>215000</v>
      </c>
      <c r="U3251" s="28">
        <v>3539510</v>
      </c>
      <c r="V3251" s="29">
        <v>4</v>
      </c>
      <c r="W3251" s="29">
        <v>84</v>
      </c>
      <c r="X3251" s="32">
        <f t="shared" si="750"/>
        <v>194</v>
      </c>
      <c r="Y3251" s="33">
        <f t="shared" si="751"/>
        <v>56550.100000000006</v>
      </c>
      <c r="Z3251" s="33">
        <f t="shared" si="752"/>
        <v>3927869.3299999991</v>
      </c>
      <c r="AA3251" s="33">
        <f t="shared" si="753"/>
        <v>3754510</v>
      </c>
      <c r="AB3251" s="5">
        <v>88</v>
      </c>
      <c r="AC3251" s="6">
        <v>10141524.550000001</v>
      </c>
      <c r="AD3251" s="32">
        <v>1</v>
      </c>
      <c r="AE3251" s="67">
        <f t="shared" si="754"/>
        <v>0.45360824742268041</v>
      </c>
      <c r="AF3251" s="70">
        <f>IF(C3251=Sheet6!$E$3,Sheet6!$E$4,IF('January 2023'!C3251=Sheet6!$F$3,Sheet6!$F$4,IF('January 2023'!C3251=Sheet6!$G$3,Sheet6!$G$4,IF('January 2023'!C3251=Sheet6!$H$3,Sheet6!$H$4,IF('January 2023'!C3251=Sheet6!$I$3,Sheet6!$I$4,IF('January 2023'!C3251=Sheet6!$J$3,Sheet6!$J$4,IF('January 2023'!C3251=Sheet6!$K$3,Sheet6!$K$4,IF('January 2023'!C3251=Sheet6!$L$3,Sheet6!$L$4))))))))</f>
        <v>0.14409654505182889</v>
      </c>
      <c r="AG3251" s="74">
        <f t="shared" si="755"/>
        <v>0.7657323529810024</v>
      </c>
      <c r="AH3251" s="71">
        <v>0.81910000000000005</v>
      </c>
      <c r="AI3251" s="72">
        <f t="shared" si="756"/>
        <v>0</v>
      </c>
      <c r="AJ3251" s="73">
        <f t="shared" si="757"/>
        <v>0.45360824742268041</v>
      </c>
      <c r="AK3251" s="73">
        <v>0.51307323962548435</v>
      </c>
      <c r="AL3251" s="95">
        <f t="shared" si="758"/>
        <v>0</v>
      </c>
      <c r="AM3251" s="107">
        <v>0</v>
      </c>
      <c r="AN3251" s="98">
        <f t="shared" si="759"/>
        <v>3941.2540999999983</v>
      </c>
      <c r="AO3251" s="99" t="e">
        <f>SUMIF([1]Sheet1!$AB:$AB,E3251,[1]Sheet1!$AA:$AA)</f>
        <v>#VALUE!</v>
      </c>
      <c r="AP3251" s="100" t="str">
        <f t="shared" si="760"/>
        <v/>
      </c>
      <c r="AQ3251" s="97">
        <f t="shared" si="761"/>
        <v>1</v>
      </c>
      <c r="AR3251" s="100">
        <f t="shared" si="762"/>
        <v>0.95586428278661728</v>
      </c>
      <c r="AS3251" s="101">
        <f t="shared" si="763"/>
        <v>0.26806379361130528</v>
      </c>
      <c r="AT3251" s="100">
        <v>0.14409654505182889</v>
      </c>
      <c r="AU3251" s="108">
        <f t="shared" si="764"/>
        <v>0</v>
      </c>
    </row>
    <row r="3252" spans="1:47" hidden="1">
      <c r="A3252" s="21">
        <v>44927</v>
      </c>
      <c r="B3252" s="23" t="s">
        <v>13</v>
      </c>
      <c r="C3252" s="23" t="s">
        <v>2644</v>
      </c>
      <c r="D3252" s="23" t="s">
        <v>2731</v>
      </c>
      <c r="E3252" s="23">
        <v>1001602144</v>
      </c>
      <c r="F3252" s="23" t="s">
        <v>32</v>
      </c>
      <c r="G3252" s="23">
        <v>1070725</v>
      </c>
      <c r="H3252" s="37" t="s">
        <v>16</v>
      </c>
      <c r="I3252" s="4" t="s">
        <v>3545</v>
      </c>
      <c r="J3252" s="4" t="s">
        <v>3581</v>
      </c>
      <c r="K3252" s="24">
        <v>70737.399999999907</v>
      </c>
      <c r="L3252" s="24">
        <v>70737.399999999907</v>
      </c>
      <c r="M3252" s="29">
        <v>8</v>
      </c>
      <c r="N3252" s="29">
        <v>2</v>
      </c>
      <c r="O3252" s="29">
        <v>133</v>
      </c>
      <c r="P3252" s="29">
        <v>12460</v>
      </c>
      <c r="Q3252" s="29">
        <v>38177.200000000012</v>
      </c>
      <c r="R3252" s="28">
        <v>879344.39000000013</v>
      </c>
      <c r="S3252" s="28">
        <v>2635088.9300000002</v>
      </c>
      <c r="T3252" s="28">
        <v>611444</v>
      </c>
      <c r="U3252" s="28">
        <v>2757890</v>
      </c>
      <c r="V3252" s="29">
        <v>6</v>
      </c>
      <c r="W3252" s="29">
        <v>70</v>
      </c>
      <c r="X3252" s="32">
        <f t="shared" si="750"/>
        <v>141</v>
      </c>
      <c r="Y3252" s="33">
        <f t="shared" si="751"/>
        <v>50637.200000000012</v>
      </c>
      <c r="Z3252" s="33">
        <f t="shared" si="752"/>
        <v>3514433.3200000003</v>
      </c>
      <c r="AA3252" s="33">
        <f t="shared" si="753"/>
        <v>3369334</v>
      </c>
      <c r="AB3252" s="5">
        <v>76</v>
      </c>
      <c r="AC3252" s="6">
        <v>21811130.089999996</v>
      </c>
      <c r="AD3252" s="32">
        <v>5</v>
      </c>
      <c r="AE3252" s="67">
        <f t="shared" si="754"/>
        <v>0.53900709219858156</v>
      </c>
      <c r="AF3252" s="70">
        <f>IF(C3252=Sheet6!$E$3,Sheet6!$E$4,IF('January 2023'!C3252=Sheet6!$F$3,Sheet6!$F$4,IF('January 2023'!C3252=Sheet6!$G$3,Sheet6!$G$4,IF('January 2023'!C3252=Sheet6!$H$3,Sheet6!$H$4,IF('January 2023'!C3252=Sheet6!$I$3,Sheet6!$I$4,IF('January 2023'!C3252=Sheet6!$J$3,Sheet6!$J$4,IF('January 2023'!C3252=Sheet6!$K$3,Sheet6!$K$4,IF('January 2023'!C3252=Sheet6!$L$3,Sheet6!$L$4))))))))</f>
        <v>0.14409654505182889</v>
      </c>
      <c r="AG3252" s="74">
        <f t="shared" si="755"/>
        <v>0.71584762798745893</v>
      </c>
      <c r="AH3252" s="71">
        <v>0.81910000000000005</v>
      </c>
      <c r="AI3252" s="72">
        <f t="shared" si="756"/>
        <v>0</v>
      </c>
      <c r="AJ3252" s="73">
        <f t="shared" si="757"/>
        <v>0.53900709219858156</v>
      </c>
      <c r="AK3252" s="73">
        <v>0.51307323962548435</v>
      </c>
      <c r="AL3252" s="95">
        <f t="shared" si="758"/>
        <v>1</v>
      </c>
      <c r="AM3252" s="107">
        <v>0</v>
      </c>
      <c r="AN3252" s="98">
        <f t="shared" si="759"/>
        <v>7303.8043399999151</v>
      </c>
      <c r="AO3252" s="99" t="e">
        <f>SUMIF([1]Sheet1!$AB:$AB,E3252,[1]Sheet1!$AA:$AA)</f>
        <v>#VALUE!</v>
      </c>
      <c r="AP3252" s="100" t="str">
        <f t="shared" si="760"/>
        <v/>
      </c>
      <c r="AQ3252" s="97">
        <f t="shared" si="761"/>
        <v>1</v>
      </c>
      <c r="AR3252" s="100">
        <f t="shared" si="762"/>
        <v>0.95871330971788071</v>
      </c>
      <c r="AS3252" s="101">
        <f t="shared" si="763"/>
        <v>0.31370735131844907</v>
      </c>
      <c r="AT3252" s="100">
        <v>0.14409654505182889</v>
      </c>
      <c r="AU3252" s="108">
        <f t="shared" si="764"/>
        <v>0</v>
      </c>
    </row>
    <row r="3253" spans="1:47" hidden="1">
      <c r="A3253" s="21">
        <v>44927</v>
      </c>
      <c r="B3253" s="23" t="s">
        <v>13</v>
      </c>
      <c r="C3253" s="23" t="s">
        <v>2644</v>
      </c>
      <c r="D3253" s="23" t="s">
        <v>2744</v>
      </c>
      <c r="E3253" s="23">
        <v>1000181608</v>
      </c>
      <c r="F3253" s="23" t="s">
        <v>32</v>
      </c>
      <c r="G3253" s="23">
        <v>1070774</v>
      </c>
      <c r="H3253" s="37" t="s">
        <v>16</v>
      </c>
      <c r="I3253" s="4" t="s">
        <v>3547</v>
      </c>
      <c r="J3253" s="4" t="s">
        <v>3583</v>
      </c>
      <c r="K3253" s="24">
        <v>69982.400000000373</v>
      </c>
      <c r="L3253" s="24">
        <v>69982.400000000373</v>
      </c>
      <c r="M3253" s="29">
        <v>2</v>
      </c>
      <c r="N3253" s="29">
        <v>0</v>
      </c>
      <c r="O3253" s="29">
        <v>291</v>
      </c>
      <c r="P3253" s="29">
        <v>2400</v>
      </c>
      <c r="Q3253" s="29">
        <v>42431.199999999997</v>
      </c>
      <c r="R3253" s="28">
        <v>166952.64000000001</v>
      </c>
      <c r="S3253" s="28">
        <v>2956489.51</v>
      </c>
      <c r="T3253" s="28">
        <v>65000</v>
      </c>
      <c r="U3253" s="28">
        <v>3204200</v>
      </c>
      <c r="V3253" s="29">
        <v>1</v>
      </c>
      <c r="W3253" s="29">
        <v>128</v>
      </c>
      <c r="X3253" s="32">
        <f t="shared" si="750"/>
        <v>293</v>
      </c>
      <c r="Y3253" s="33">
        <f t="shared" si="751"/>
        <v>44831.199999999997</v>
      </c>
      <c r="Z3253" s="33">
        <f t="shared" si="752"/>
        <v>3123442.15</v>
      </c>
      <c r="AA3253" s="33">
        <f t="shared" si="753"/>
        <v>3269200</v>
      </c>
      <c r="AB3253" s="5">
        <v>129</v>
      </c>
      <c r="AC3253" s="6">
        <v>534908.56000000006</v>
      </c>
      <c r="AD3253" s="32">
        <v>0</v>
      </c>
      <c r="AE3253" s="67">
        <f t="shared" si="754"/>
        <v>0.44027303754266212</v>
      </c>
      <c r="AF3253" s="70">
        <f>IF(C3253=Sheet6!$E$3,Sheet6!$E$4,IF('January 2023'!C3253=Sheet6!$F$3,Sheet6!$F$4,IF('January 2023'!C3253=Sheet6!$G$3,Sheet6!$G$4,IF('January 2023'!C3253=Sheet6!$H$3,Sheet6!$H$4,IF('January 2023'!C3253=Sheet6!$I$3,Sheet6!$I$4,IF('January 2023'!C3253=Sheet6!$J$3,Sheet6!$J$4,IF('January 2023'!C3253=Sheet6!$K$3,Sheet6!$K$4,IF('January 2023'!C3253=Sheet6!$L$3,Sheet6!$L$4))))))))</f>
        <v>0.14409654505182889</v>
      </c>
      <c r="AG3253" s="74">
        <f t="shared" si="755"/>
        <v>0.64060678113353875</v>
      </c>
      <c r="AH3253" s="71">
        <v>0.81910000000000005</v>
      </c>
      <c r="AI3253" s="72">
        <f t="shared" si="756"/>
        <v>0</v>
      </c>
      <c r="AJ3253" s="73">
        <f t="shared" si="757"/>
        <v>0.44027303754266212</v>
      </c>
      <c r="AK3253" s="73">
        <v>0.51307323962548435</v>
      </c>
      <c r="AL3253" s="95">
        <f t="shared" si="758"/>
        <v>0</v>
      </c>
      <c r="AM3253" s="107">
        <v>1</v>
      </c>
      <c r="AN3253" s="98">
        <f t="shared" si="759"/>
        <v>12491.383840000308</v>
      </c>
      <c r="AO3253" s="99" t="e">
        <f>SUMIF([1]Sheet1!$AB:$AB,E3253,[1]Sheet1!$AA:$AA)</f>
        <v>#VALUE!</v>
      </c>
      <c r="AP3253" s="100" t="str">
        <f t="shared" si="760"/>
        <v/>
      </c>
      <c r="AQ3253" s="97">
        <f t="shared" si="761"/>
        <v>1</v>
      </c>
      <c r="AR3253" s="100">
        <f t="shared" si="762"/>
        <v>1.0466657754490507</v>
      </c>
      <c r="AS3253" s="101">
        <f t="shared" si="763"/>
        <v>0.32949880666694431</v>
      </c>
      <c r="AT3253" s="100">
        <v>0.14409654505182889</v>
      </c>
      <c r="AU3253" s="108">
        <f t="shared" si="764"/>
        <v>0</v>
      </c>
    </row>
    <row r="3254" spans="1:47" hidden="1">
      <c r="A3254" s="21">
        <v>44927</v>
      </c>
      <c r="B3254" s="23" t="s">
        <v>13</v>
      </c>
      <c r="C3254" s="23" t="s">
        <v>2644</v>
      </c>
      <c r="D3254" s="23" t="s">
        <v>2721</v>
      </c>
      <c r="E3254" s="23">
        <v>1000260444</v>
      </c>
      <c r="F3254" s="23" t="s">
        <v>32</v>
      </c>
      <c r="G3254" s="23">
        <v>1079564</v>
      </c>
      <c r="H3254" s="37" t="s">
        <v>16</v>
      </c>
      <c r="I3254" s="4" t="s">
        <v>3549</v>
      </c>
      <c r="J3254" s="4" t="s">
        <v>3585</v>
      </c>
      <c r="K3254" s="24">
        <v>67257.169999999925</v>
      </c>
      <c r="L3254" s="24">
        <v>67257.169999999925</v>
      </c>
      <c r="M3254" s="29">
        <v>4</v>
      </c>
      <c r="N3254" s="29">
        <v>3</v>
      </c>
      <c r="O3254" s="29">
        <v>210</v>
      </c>
      <c r="P3254" s="29">
        <v>18600</v>
      </c>
      <c r="Q3254" s="29">
        <v>50699.999999999993</v>
      </c>
      <c r="R3254" s="28">
        <v>1302487.6800000002</v>
      </c>
      <c r="S3254" s="28">
        <v>3521878.4099999997</v>
      </c>
      <c r="T3254" s="28">
        <v>1272266</v>
      </c>
      <c r="U3254" s="28">
        <v>3565690</v>
      </c>
      <c r="V3254" s="29">
        <v>4</v>
      </c>
      <c r="W3254" s="29">
        <v>106</v>
      </c>
      <c r="X3254" s="32">
        <f t="shared" si="750"/>
        <v>214</v>
      </c>
      <c r="Y3254" s="33">
        <f t="shared" si="751"/>
        <v>69300</v>
      </c>
      <c r="Z3254" s="33">
        <f t="shared" si="752"/>
        <v>4824366.09</v>
      </c>
      <c r="AA3254" s="33">
        <f t="shared" si="753"/>
        <v>4837956</v>
      </c>
      <c r="AB3254" s="5">
        <v>110</v>
      </c>
      <c r="AC3254" s="6">
        <v>4676285.6500000004</v>
      </c>
      <c r="AD3254" s="32">
        <v>7</v>
      </c>
      <c r="AE3254" s="67">
        <f t="shared" si="754"/>
        <v>0.51401869158878499</v>
      </c>
      <c r="AF3254" s="70">
        <f>IF(C3254=Sheet6!$E$3,Sheet6!$E$4,IF('January 2023'!C3254=Sheet6!$F$3,Sheet6!$F$4,IF('January 2023'!C3254=Sheet6!$G$3,Sheet6!$G$4,IF('January 2023'!C3254=Sheet6!$H$3,Sheet6!$H$4,IF('January 2023'!C3254=Sheet6!$I$3,Sheet6!$I$4,IF('January 2023'!C3254=Sheet6!$J$3,Sheet6!$J$4,IF('January 2023'!C3254=Sheet6!$K$3,Sheet6!$K$4,IF('January 2023'!C3254=Sheet6!$L$3,Sheet6!$L$4))))))))</f>
        <v>0.14409654505182889</v>
      </c>
      <c r="AG3254" s="74">
        <f t="shared" si="755"/>
        <v>1.0303734159495572</v>
      </c>
      <c r="AH3254" s="71">
        <v>0.81910000000000005</v>
      </c>
      <c r="AI3254" s="72">
        <f t="shared" si="756"/>
        <v>1</v>
      </c>
      <c r="AJ3254" s="73">
        <f t="shared" si="757"/>
        <v>0.51401869158878499</v>
      </c>
      <c r="AK3254" s="73">
        <v>0.51307323962548435</v>
      </c>
      <c r="AL3254" s="95">
        <f t="shared" si="758"/>
        <v>1</v>
      </c>
      <c r="AM3254" s="107">
        <v>0</v>
      </c>
      <c r="AN3254" s="98">
        <f t="shared" si="759"/>
        <v>0</v>
      </c>
      <c r="AO3254" s="99" t="e">
        <f>SUMIF([1]Sheet1!$AB:$AB,E3254,[1]Sheet1!$AA:$AA)</f>
        <v>#VALUE!</v>
      </c>
      <c r="AP3254" s="100">
        <f t="shared" si="760"/>
        <v>1</v>
      </c>
      <c r="AQ3254" s="97">
        <f t="shared" si="761"/>
        <v>0</v>
      </c>
      <c r="AR3254" s="100">
        <f t="shared" si="762"/>
        <v>1.0028169317473998</v>
      </c>
      <c r="AS3254" s="101">
        <f t="shared" si="763"/>
        <v>-3.327590753662224E-2</v>
      </c>
      <c r="AT3254" s="100">
        <v>0.14409654505182889</v>
      </c>
      <c r="AU3254" s="108">
        <f t="shared" si="764"/>
        <v>1</v>
      </c>
    </row>
    <row r="3255" spans="1:47" hidden="1">
      <c r="A3255" s="21">
        <v>44927</v>
      </c>
      <c r="B3255" s="22" t="s">
        <v>13</v>
      </c>
      <c r="C3255" s="22" t="s">
        <v>2644</v>
      </c>
      <c r="D3255" s="22" t="s">
        <v>2770</v>
      </c>
      <c r="E3255" s="22">
        <v>1001606906</v>
      </c>
      <c r="F3255" s="22" t="s">
        <v>32</v>
      </c>
      <c r="G3255" s="22">
        <v>1070945</v>
      </c>
      <c r="H3255" s="36" t="s">
        <v>16</v>
      </c>
      <c r="I3255" s="4" t="s">
        <v>3546</v>
      </c>
      <c r="J3255" s="4" t="s">
        <v>3582</v>
      </c>
      <c r="K3255" s="25">
        <v>64589.470000000205</v>
      </c>
      <c r="L3255" s="25">
        <v>64589.470000000205</v>
      </c>
      <c r="M3255" s="26">
        <v>4</v>
      </c>
      <c r="N3255" s="26">
        <v>2</v>
      </c>
      <c r="O3255" s="26">
        <v>215</v>
      </c>
      <c r="P3255" s="26">
        <v>6262</v>
      </c>
      <c r="Q3255" s="26">
        <v>33658.899999999994</v>
      </c>
      <c r="R3255" s="27">
        <v>445871.1</v>
      </c>
      <c r="S3255" s="27">
        <v>2358066.5999999996</v>
      </c>
      <c r="T3255" s="28">
        <v>464500</v>
      </c>
      <c r="U3255" s="27">
        <v>2501870</v>
      </c>
      <c r="V3255" s="29">
        <v>6</v>
      </c>
      <c r="W3255" s="26">
        <v>78</v>
      </c>
      <c r="X3255" s="30">
        <f t="shared" si="750"/>
        <v>219</v>
      </c>
      <c r="Y3255" s="31">
        <f t="shared" si="751"/>
        <v>39920.899999999994</v>
      </c>
      <c r="Z3255" s="31">
        <f t="shared" si="752"/>
        <v>2803937.6999999997</v>
      </c>
      <c r="AA3255" s="31">
        <f t="shared" si="753"/>
        <v>2966370</v>
      </c>
      <c r="AB3255" s="5">
        <v>84</v>
      </c>
      <c r="AC3255" s="6">
        <v>3659525.2199999997</v>
      </c>
      <c r="AD3255" s="30">
        <v>10</v>
      </c>
      <c r="AE3255" s="67">
        <f t="shared" si="754"/>
        <v>0.38356164383561642</v>
      </c>
      <c r="AF3255" s="70">
        <f>IF(C3255=Sheet6!$E$3,Sheet6!$E$4,IF('January 2023'!C3255=Sheet6!$F$3,Sheet6!$F$4,IF('January 2023'!C3255=Sheet6!$G$3,Sheet6!$G$4,IF('January 2023'!C3255=Sheet6!$H$3,Sheet6!$H$4,IF('January 2023'!C3255=Sheet6!$I$3,Sheet6!$I$4,IF('January 2023'!C3255=Sheet6!$J$3,Sheet6!$J$4,IF('January 2023'!C3255=Sheet6!$K$3,Sheet6!$K$4,IF('January 2023'!C3255=Sheet6!$L$3,Sheet6!$L$4))))))))</f>
        <v>0.14409654505182889</v>
      </c>
      <c r="AG3255" s="74">
        <f t="shared" si="755"/>
        <v>0.61807133577655715</v>
      </c>
      <c r="AH3255" s="71">
        <v>0.81910000000000005</v>
      </c>
      <c r="AI3255" s="72">
        <f t="shared" si="756"/>
        <v>0</v>
      </c>
      <c r="AJ3255" s="73">
        <f t="shared" si="757"/>
        <v>0.38356164383561642</v>
      </c>
      <c r="AK3255" s="73">
        <v>0.51307323962548435</v>
      </c>
      <c r="AL3255" s="95">
        <f t="shared" si="758"/>
        <v>0</v>
      </c>
      <c r="AM3255" s="107">
        <v>3</v>
      </c>
      <c r="AN3255" s="98">
        <f t="shared" si="759"/>
        <v>12984.334877000176</v>
      </c>
      <c r="AO3255" s="99" t="e">
        <f>SUMIF([1]Sheet1!$AB:$AB,E3255,[1]Sheet1!$AA:$AA)</f>
        <v>#VALUE!</v>
      </c>
      <c r="AP3255" s="100" t="str">
        <f t="shared" si="760"/>
        <v/>
      </c>
      <c r="AQ3255" s="97">
        <f t="shared" si="761"/>
        <v>1</v>
      </c>
      <c r="AR3255" s="100">
        <f t="shared" si="762"/>
        <v>1.0579300674191157</v>
      </c>
      <c r="AS3255" s="101">
        <f t="shared" si="763"/>
        <v>0.34612375007208407</v>
      </c>
      <c r="AT3255" s="100">
        <v>0.14409654505182889</v>
      </c>
      <c r="AU3255" s="108">
        <f t="shared" si="764"/>
        <v>0</v>
      </c>
    </row>
    <row r="3256" spans="1:47" hidden="1">
      <c r="A3256" s="21">
        <v>44927</v>
      </c>
      <c r="B3256" s="22" t="s">
        <v>13</v>
      </c>
      <c r="C3256" s="22" t="s">
        <v>2644</v>
      </c>
      <c r="D3256" s="22" t="s">
        <v>2766</v>
      </c>
      <c r="E3256" s="22">
        <v>1000189155</v>
      </c>
      <c r="F3256" s="22" t="s">
        <v>32</v>
      </c>
      <c r="G3256" s="22">
        <v>1070774</v>
      </c>
      <c r="H3256" s="36" t="s">
        <v>16</v>
      </c>
      <c r="I3256" s="4" t="s">
        <v>3545</v>
      </c>
      <c r="J3256" s="4" t="s">
        <v>3581</v>
      </c>
      <c r="K3256" s="25">
        <v>62387</v>
      </c>
      <c r="L3256" s="25">
        <v>62387</v>
      </c>
      <c r="M3256" s="26">
        <v>4</v>
      </c>
      <c r="N3256" s="26">
        <v>1</v>
      </c>
      <c r="O3256" s="26">
        <v>130</v>
      </c>
      <c r="P3256" s="26">
        <v>16860</v>
      </c>
      <c r="Q3256" s="26">
        <v>19715.800000000003</v>
      </c>
      <c r="R3256" s="27">
        <v>1210837.4000000001</v>
      </c>
      <c r="S3256" s="27">
        <v>1359046.0099999998</v>
      </c>
      <c r="T3256" s="28">
        <v>500000</v>
      </c>
      <c r="U3256" s="27">
        <v>1508600</v>
      </c>
      <c r="V3256" s="29">
        <v>1</v>
      </c>
      <c r="W3256" s="26">
        <v>66</v>
      </c>
      <c r="X3256" s="30">
        <f t="shared" si="750"/>
        <v>134</v>
      </c>
      <c r="Y3256" s="31">
        <f t="shared" si="751"/>
        <v>36575.800000000003</v>
      </c>
      <c r="Z3256" s="31">
        <f t="shared" si="752"/>
        <v>2569883.41</v>
      </c>
      <c r="AA3256" s="31">
        <f t="shared" si="753"/>
        <v>2008600</v>
      </c>
      <c r="AB3256" s="5">
        <v>67</v>
      </c>
      <c r="AC3256" s="6">
        <v>1563313.6500000004</v>
      </c>
      <c r="AD3256" s="30">
        <v>0</v>
      </c>
      <c r="AE3256" s="67">
        <f t="shared" si="754"/>
        <v>0.5</v>
      </c>
      <c r="AF3256" s="70">
        <f>IF(C3256=Sheet6!$E$3,Sheet6!$E$4,IF('January 2023'!C3256=Sheet6!$F$3,Sheet6!$F$4,IF('January 2023'!C3256=Sheet6!$G$3,Sheet6!$G$4,IF('January 2023'!C3256=Sheet6!$H$3,Sheet6!$H$4,IF('January 2023'!C3256=Sheet6!$I$3,Sheet6!$I$4,IF('January 2023'!C3256=Sheet6!$J$3,Sheet6!$J$4,IF('January 2023'!C3256=Sheet6!$K$3,Sheet6!$K$4,IF('January 2023'!C3256=Sheet6!$L$3,Sheet6!$L$4))))))))</f>
        <v>0.14409654505182889</v>
      </c>
      <c r="AG3256" s="74">
        <f t="shared" si="755"/>
        <v>0.58627278118838866</v>
      </c>
      <c r="AH3256" s="71">
        <v>0.81910000000000005</v>
      </c>
      <c r="AI3256" s="72">
        <f t="shared" si="756"/>
        <v>0</v>
      </c>
      <c r="AJ3256" s="73">
        <f t="shared" si="757"/>
        <v>0.5</v>
      </c>
      <c r="AK3256" s="73">
        <v>0.51307323962548435</v>
      </c>
      <c r="AL3256" s="95">
        <f t="shared" si="758"/>
        <v>0</v>
      </c>
      <c r="AM3256" s="107">
        <v>1</v>
      </c>
      <c r="AN3256" s="98">
        <f t="shared" si="759"/>
        <v>14525.3917</v>
      </c>
      <c r="AO3256" s="99" t="e">
        <f>SUMIF([1]Sheet1!$AB:$AB,E3256,[1]Sheet1!$AA:$AA)</f>
        <v>#VALUE!</v>
      </c>
      <c r="AP3256" s="100" t="str">
        <f t="shared" si="760"/>
        <v/>
      </c>
      <c r="AQ3256" s="97">
        <f t="shared" si="761"/>
        <v>1</v>
      </c>
      <c r="AR3256" s="100">
        <f t="shared" si="762"/>
        <v>0.78159187774203343</v>
      </c>
      <c r="AS3256" s="101">
        <f t="shared" si="763"/>
        <v>0.54177395608192302</v>
      </c>
      <c r="AT3256" s="100">
        <v>0.14409654505182889</v>
      </c>
      <c r="AU3256" s="108">
        <f t="shared" si="764"/>
        <v>0</v>
      </c>
    </row>
    <row r="3257" spans="1:47" hidden="1">
      <c r="A3257" s="21">
        <v>44927</v>
      </c>
      <c r="B3257" s="23" t="s">
        <v>13</v>
      </c>
      <c r="C3257" s="23" t="s">
        <v>2644</v>
      </c>
      <c r="D3257" s="23" t="s">
        <v>2777</v>
      </c>
      <c r="E3257" s="23">
        <v>1001601575</v>
      </c>
      <c r="F3257" s="23" t="s">
        <v>32</v>
      </c>
      <c r="G3257" s="23">
        <v>1070725</v>
      </c>
      <c r="H3257" s="37" t="s">
        <v>16</v>
      </c>
      <c r="I3257" s="4" t="s">
        <v>3548</v>
      </c>
      <c r="J3257" s="4" t="s">
        <v>3584</v>
      </c>
      <c r="K3257" s="24">
        <v>61299.300000000279</v>
      </c>
      <c r="L3257" s="24">
        <v>61299.300000000279</v>
      </c>
      <c r="M3257" s="29">
        <v>11</v>
      </c>
      <c r="N3257" s="29">
        <v>0</v>
      </c>
      <c r="O3257" s="29">
        <v>134</v>
      </c>
      <c r="P3257" s="29">
        <v>14242</v>
      </c>
      <c r="Q3257" s="29">
        <v>11611.1</v>
      </c>
      <c r="R3257" s="28">
        <v>1007464.4100000001</v>
      </c>
      <c r="S3257" s="28">
        <v>807711.9299999997</v>
      </c>
      <c r="T3257" s="28">
        <v>528300</v>
      </c>
      <c r="U3257" s="28">
        <v>1027800</v>
      </c>
      <c r="V3257" s="29">
        <v>9</v>
      </c>
      <c r="W3257" s="29">
        <v>64</v>
      </c>
      <c r="X3257" s="32">
        <f t="shared" si="750"/>
        <v>145</v>
      </c>
      <c r="Y3257" s="33">
        <f t="shared" si="751"/>
        <v>25853.1</v>
      </c>
      <c r="Z3257" s="33">
        <f t="shared" si="752"/>
        <v>1815176.3399999999</v>
      </c>
      <c r="AA3257" s="33">
        <f t="shared" si="753"/>
        <v>1556100</v>
      </c>
      <c r="AB3257" s="5">
        <v>73</v>
      </c>
      <c r="AC3257" s="6">
        <v>16348467.680000002</v>
      </c>
      <c r="AD3257" s="32">
        <v>3</v>
      </c>
      <c r="AE3257" s="67">
        <f t="shared" si="754"/>
        <v>0.50344827586206897</v>
      </c>
      <c r="AF3257" s="70">
        <f>IF(C3257=Sheet6!$E$3,Sheet6!$E$4,IF('January 2023'!C3257=Sheet6!$F$3,Sheet6!$F$4,IF('January 2023'!C3257=Sheet6!$G$3,Sheet6!$G$4,IF('January 2023'!C3257=Sheet6!$H$3,Sheet6!$H$4,IF('January 2023'!C3257=Sheet6!$I$3,Sheet6!$I$4,IF('January 2023'!C3257=Sheet6!$J$3,Sheet6!$J$4,IF('January 2023'!C3257=Sheet6!$K$3,Sheet6!$K$4,IF('January 2023'!C3257=Sheet6!$L$3,Sheet6!$L$4))))))))</f>
        <v>0.14409654505182889</v>
      </c>
      <c r="AG3257" s="74">
        <f t="shared" si="755"/>
        <v>0.42175196127851183</v>
      </c>
      <c r="AH3257" s="71">
        <v>0.81910000000000005</v>
      </c>
      <c r="AI3257" s="72">
        <f t="shared" si="756"/>
        <v>0</v>
      </c>
      <c r="AJ3257" s="73">
        <f t="shared" si="757"/>
        <v>0.50344827586206897</v>
      </c>
      <c r="AK3257" s="73">
        <v>0.51307323962548435</v>
      </c>
      <c r="AL3257" s="95">
        <f t="shared" si="758"/>
        <v>0</v>
      </c>
      <c r="AM3257" s="107">
        <v>0</v>
      </c>
      <c r="AN3257" s="98">
        <f t="shared" si="759"/>
        <v>24357.156630000231</v>
      </c>
      <c r="AO3257" s="99" t="e">
        <f>SUMIF([1]Sheet1!$AB:$AB,E3257,[1]Sheet1!$AA:$AA)</f>
        <v>#VALUE!</v>
      </c>
      <c r="AP3257" s="100" t="str">
        <f t="shared" si="760"/>
        <v/>
      </c>
      <c r="AQ3257" s="97">
        <f t="shared" si="761"/>
        <v>1</v>
      </c>
      <c r="AR3257" s="100">
        <f t="shared" si="762"/>
        <v>0.85727208189591109</v>
      </c>
      <c r="AS3257" s="101">
        <f t="shared" si="763"/>
        <v>0.63844381811108653</v>
      </c>
      <c r="AT3257" s="100">
        <v>0.14409654505182889</v>
      </c>
      <c r="AU3257" s="108">
        <f t="shared" si="764"/>
        <v>0</v>
      </c>
    </row>
    <row r="3258" spans="1:47" hidden="1">
      <c r="A3258" s="21">
        <v>44927</v>
      </c>
      <c r="B3258" s="22" t="s">
        <v>13</v>
      </c>
      <c r="C3258" s="22" t="s">
        <v>2644</v>
      </c>
      <c r="D3258" s="22" t="s">
        <v>2786</v>
      </c>
      <c r="E3258" s="22">
        <v>1001601572</v>
      </c>
      <c r="F3258" s="22" t="s">
        <v>32</v>
      </c>
      <c r="G3258" s="22">
        <v>1070725</v>
      </c>
      <c r="H3258" s="36" t="s">
        <v>16</v>
      </c>
      <c r="I3258" s="4" t="s">
        <v>3547</v>
      </c>
      <c r="J3258" s="4" t="s">
        <v>3583</v>
      </c>
      <c r="K3258" s="25">
        <v>57889.520000000484</v>
      </c>
      <c r="L3258" s="25">
        <v>57889.520000000484</v>
      </c>
      <c r="M3258" s="26">
        <v>7</v>
      </c>
      <c r="N3258" s="26">
        <v>0</v>
      </c>
      <c r="O3258" s="26">
        <v>96</v>
      </c>
      <c r="P3258" s="26">
        <v>9111</v>
      </c>
      <c r="Q3258" s="26">
        <v>14346.399999999996</v>
      </c>
      <c r="R3258" s="27">
        <v>639269.72</v>
      </c>
      <c r="S3258" s="27">
        <v>904690.82000000007</v>
      </c>
      <c r="T3258" s="28">
        <v>221250</v>
      </c>
      <c r="U3258" s="27">
        <v>1295600</v>
      </c>
      <c r="V3258" s="29">
        <v>5</v>
      </c>
      <c r="W3258" s="26">
        <v>37</v>
      </c>
      <c r="X3258" s="30">
        <f t="shared" si="750"/>
        <v>103</v>
      </c>
      <c r="Y3258" s="31">
        <f t="shared" si="751"/>
        <v>23457.399999999994</v>
      </c>
      <c r="Z3258" s="31">
        <f t="shared" si="752"/>
        <v>1543960.54</v>
      </c>
      <c r="AA3258" s="31">
        <f t="shared" si="753"/>
        <v>1516850</v>
      </c>
      <c r="AB3258" s="5">
        <v>42</v>
      </c>
      <c r="AC3258" s="6">
        <v>16306006.339999998</v>
      </c>
      <c r="AD3258" s="30">
        <v>5</v>
      </c>
      <c r="AE3258" s="67">
        <f t="shared" si="754"/>
        <v>0.40776699029126212</v>
      </c>
      <c r="AF3258" s="70">
        <f>IF(C3258=Sheet6!$E$3,Sheet6!$E$4,IF('January 2023'!C3258=Sheet6!$F$3,Sheet6!$F$4,IF('January 2023'!C3258=Sheet6!$G$3,Sheet6!$G$4,IF('January 2023'!C3258=Sheet6!$H$3,Sheet6!$H$4,IF('January 2023'!C3258=Sheet6!$I$3,Sheet6!$I$4,IF('January 2023'!C3258=Sheet6!$J$3,Sheet6!$J$4,IF('January 2023'!C3258=Sheet6!$K$3,Sheet6!$K$4,IF('January 2023'!C3258=Sheet6!$L$3,Sheet6!$L$4))))))))</f>
        <v>0.14409654505182889</v>
      </c>
      <c r="AG3258" s="74">
        <f t="shared" si="755"/>
        <v>0.40520978581269629</v>
      </c>
      <c r="AH3258" s="71">
        <v>0.81910000000000005</v>
      </c>
      <c r="AI3258" s="72">
        <f t="shared" si="756"/>
        <v>0</v>
      </c>
      <c r="AJ3258" s="73">
        <f t="shared" si="757"/>
        <v>0.40776699029126212</v>
      </c>
      <c r="AK3258" s="73">
        <v>0.51307323962548435</v>
      </c>
      <c r="AL3258" s="95">
        <f t="shared" si="758"/>
        <v>0</v>
      </c>
      <c r="AM3258" s="107">
        <v>0</v>
      </c>
      <c r="AN3258" s="98">
        <f t="shared" si="759"/>
        <v>23959.905832000404</v>
      </c>
      <c r="AO3258" s="99" t="e">
        <f>SUMIF([1]Sheet1!$AB:$AB,E3258,[1]Sheet1!$AA:$AA)</f>
        <v>#VALUE!</v>
      </c>
      <c r="AP3258" s="100" t="str">
        <f t="shared" si="760"/>
        <v/>
      </c>
      <c r="AQ3258" s="97">
        <f t="shared" si="761"/>
        <v>1</v>
      </c>
      <c r="AR3258" s="100">
        <f t="shared" si="762"/>
        <v>0.98244091134608913</v>
      </c>
      <c r="AS3258" s="101">
        <f t="shared" si="763"/>
        <v>0.60190532873982105</v>
      </c>
      <c r="AT3258" s="100">
        <v>0.14409654505182889</v>
      </c>
      <c r="AU3258" s="108">
        <f t="shared" si="764"/>
        <v>0</v>
      </c>
    </row>
    <row r="3259" spans="1:47" hidden="1">
      <c r="A3259" s="21">
        <v>44927</v>
      </c>
      <c r="B3259" s="23" t="s">
        <v>13</v>
      </c>
      <c r="C3259" s="23" t="s">
        <v>2644</v>
      </c>
      <c r="D3259" s="23" t="s">
        <v>2794</v>
      </c>
      <c r="E3259" s="23">
        <v>1001606902</v>
      </c>
      <c r="F3259" s="23" t="s">
        <v>32</v>
      </c>
      <c r="G3259" s="23">
        <v>1070945</v>
      </c>
      <c r="H3259" s="37" t="s">
        <v>16</v>
      </c>
      <c r="I3259" s="4" t="s">
        <v>3548</v>
      </c>
      <c r="J3259" s="4" t="s">
        <v>3584</v>
      </c>
      <c r="K3259" s="24">
        <v>56084.800000000279</v>
      </c>
      <c r="L3259" s="24">
        <v>56084.800000000279</v>
      </c>
      <c r="M3259" s="29">
        <v>3</v>
      </c>
      <c r="N3259" s="29">
        <v>1</v>
      </c>
      <c r="O3259" s="29">
        <v>146</v>
      </c>
      <c r="P3259" s="29">
        <v>3600</v>
      </c>
      <c r="Q3259" s="29">
        <v>19926.2</v>
      </c>
      <c r="R3259" s="28">
        <v>250428.96000000002</v>
      </c>
      <c r="S3259" s="28">
        <v>1397954.97</v>
      </c>
      <c r="T3259" s="28">
        <v>140255.76</v>
      </c>
      <c r="U3259" s="28">
        <v>1564044.88</v>
      </c>
      <c r="V3259" s="29">
        <v>3</v>
      </c>
      <c r="W3259" s="29">
        <v>89</v>
      </c>
      <c r="X3259" s="32">
        <f t="shared" si="750"/>
        <v>149</v>
      </c>
      <c r="Y3259" s="33">
        <f t="shared" si="751"/>
        <v>23526.2</v>
      </c>
      <c r="Z3259" s="33">
        <f t="shared" si="752"/>
        <v>1648383.93</v>
      </c>
      <c r="AA3259" s="33">
        <f t="shared" si="753"/>
        <v>1704300.64</v>
      </c>
      <c r="AB3259" s="5">
        <v>92</v>
      </c>
      <c r="AC3259" s="6">
        <v>1951448.42</v>
      </c>
      <c r="AD3259" s="32">
        <v>5</v>
      </c>
      <c r="AE3259" s="67">
        <f t="shared" si="754"/>
        <v>0.6174496644295302</v>
      </c>
      <c r="AF3259" s="70">
        <f>IF(C3259=Sheet6!$E$3,Sheet6!$E$4,IF('January 2023'!C3259=Sheet6!$F$3,Sheet6!$F$4,IF('January 2023'!C3259=Sheet6!$G$3,Sheet6!$G$4,IF('January 2023'!C3259=Sheet6!$H$3,Sheet6!$H$4,IF('January 2023'!C3259=Sheet6!$I$3,Sheet6!$I$4,IF('January 2023'!C3259=Sheet6!$J$3,Sheet6!$J$4,IF('January 2023'!C3259=Sheet6!$K$3,Sheet6!$K$4,IF('January 2023'!C3259=Sheet6!$L$3,Sheet6!$L$4))))))))</f>
        <v>0.14409654505182889</v>
      </c>
      <c r="AG3259" s="74">
        <f t="shared" si="755"/>
        <v>0.41947550851567417</v>
      </c>
      <c r="AH3259" s="71">
        <v>0.81910000000000005</v>
      </c>
      <c r="AI3259" s="72">
        <f t="shared" si="756"/>
        <v>0</v>
      </c>
      <c r="AJ3259" s="73">
        <f t="shared" si="757"/>
        <v>0.6174496644295302</v>
      </c>
      <c r="AK3259" s="73">
        <v>0.51307323962548435</v>
      </c>
      <c r="AL3259" s="95">
        <f t="shared" si="758"/>
        <v>1</v>
      </c>
      <c r="AM3259" s="107">
        <v>0</v>
      </c>
      <c r="AN3259" s="98">
        <f t="shared" si="759"/>
        <v>22412.859680000231</v>
      </c>
      <c r="AO3259" s="99" t="e">
        <f>SUMIF([1]Sheet1!$AB:$AB,E3259,[1]Sheet1!$AA:$AA)</f>
        <v>#VALUE!</v>
      </c>
      <c r="AP3259" s="100" t="str">
        <f t="shared" si="760"/>
        <v/>
      </c>
      <c r="AQ3259" s="97">
        <f t="shared" si="761"/>
        <v>1</v>
      </c>
      <c r="AR3259" s="100">
        <f t="shared" si="762"/>
        <v>1.0339221397286977</v>
      </c>
      <c r="AS3259" s="101">
        <f t="shared" si="763"/>
        <v>0.56629498467169059</v>
      </c>
      <c r="AT3259" s="100">
        <v>0.14409654505182889</v>
      </c>
      <c r="AU3259" s="108">
        <f t="shared" si="764"/>
        <v>0</v>
      </c>
    </row>
    <row r="3260" spans="1:47" hidden="1">
      <c r="A3260" s="21">
        <v>44927</v>
      </c>
      <c r="B3260" s="22" t="s">
        <v>13</v>
      </c>
      <c r="C3260" s="22" t="s">
        <v>2644</v>
      </c>
      <c r="D3260" s="22" t="s">
        <v>2906</v>
      </c>
      <c r="E3260" s="22">
        <v>1001602147</v>
      </c>
      <c r="F3260" s="22" t="s">
        <v>32</v>
      </c>
      <c r="G3260" s="22">
        <v>1070725</v>
      </c>
      <c r="H3260" s="36" t="s">
        <v>16</v>
      </c>
      <c r="I3260" s="4" t="s">
        <v>3550</v>
      </c>
      <c r="J3260" s="4" t="s">
        <v>3586</v>
      </c>
      <c r="K3260" s="25">
        <v>55985.830000000075</v>
      </c>
      <c r="L3260" s="25">
        <v>55985.830000000075</v>
      </c>
      <c r="M3260" s="26">
        <v>5</v>
      </c>
      <c r="N3260" s="26">
        <v>1</v>
      </c>
      <c r="O3260" s="26">
        <v>28</v>
      </c>
      <c r="P3260" s="26">
        <v>39585</v>
      </c>
      <c r="Q3260" s="26">
        <v>4800.0000000000009</v>
      </c>
      <c r="R3260" s="27">
        <v>2853347.7699999991</v>
      </c>
      <c r="S3260" s="27">
        <v>335205.12999999995</v>
      </c>
      <c r="T3260" s="28">
        <v>150000</v>
      </c>
      <c r="U3260" s="27">
        <v>648450</v>
      </c>
      <c r="V3260" s="29">
        <v>3</v>
      </c>
      <c r="W3260" s="26">
        <v>13</v>
      </c>
      <c r="X3260" s="30">
        <f t="shared" si="750"/>
        <v>33</v>
      </c>
      <c r="Y3260" s="31">
        <f t="shared" si="751"/>
        <v>44385</v>
      </c>
      <c r="Z3260" s="31">
        <f t="shared" si="752"/>
        <v>3188552.899999999</v>
      </c>
      <c r="AA3260" s="31">
        <f t="shared" si="753"/>
        <v>798450</v>
      </c>
      <c r="AB3260" s="5">
        <v>16</v>
      </c>
      <c r="AC3260" s="6">
        <v>51382368.979999997</v>
      </c>
      <c r="AD3260" s="30">
        <v>30</v>
      </c>
      <c r="AE3260" s="67">
        <f t="shared" si="754"/>
        <v>0.48484848484848486</v>
      </c>
      <c r="AF3260" s="70">
        <f>IF(C3260=Sheet6!$E$3,Sheet6!$E$4,IF('January 2023'!C3260=Sheet6!$F$3,Sheet6!$F$4,IF('January 2023'!C3260=Sheet6!$G$3,Sheet6!$G$4,IF('January 2023'!C3260=Sheet6!$H$3,Sheet6!$H$4,IF('January 2023'!C3260=Sheet6!$I$3,Sheet6!$I$4,IF('January 2023'!C3260=Sheet6!$J$3,Sheet6!$J$4,IF('January 2023'!C3260=Sheet6!$K$3,Sheet6!$K$4,IF('January 2023'!C3260=Sheet6!$L$3,Sheet6!$L$4))))))))</f>
        <v>0.14409654505182889</v>
      </c>
      <c r="AG3260" s="74">
        <f t="shared" si="755"/>
        <v>0.79278988987034649</v>
      </c>
      <c r="AH3260" s="71">
        <v>0.81910000000000005</v>
      </c>
      <c r="AI3260" s="72">
        <f t="shared" si="756"/>
        <v>0</v>
      </c>
      <c r="AJ3260" s="73">
        <f t="shared" si="757"/>
        <v>0.48484848484848486</v>
      </c>
      <c r="AK3260" s="73">
        <v>0.51307323962548435</v>
      </c>
      <c r="AL3260" s="95">
        <f t="shared" si="758"/>
        <v>0</v>
      </c>
      <c r="AM3260" s="107">
        <v>1</v>
      </c>
      <c r="AN3260" s="98">
        <f t="shared" si="759"/>
        <v>1472.9933530000635</v>
      </c>
      <c r="AO3260" s="99" t="e">
        <f>SUMIF([1]Sheet1!$AB:$AB,E3260,[1]Sheet1!$AA:$AA)</f>
        <v>#VALUE!</v>
      </c>
      <c r="AP3260" s="100" t="str">
        <f t="shared" si="760"/>
        <v/>
      </c>
      <c r="AQ3260" s="97">
        <f t="shared" si="761"/>
        <v>1</v>
      </c>
      <c r="AR3260" s="100">
        <f t="shared" si="762"/>
        <v>0.25041140136015944</v>
      </c>
      <c r="AS3260" s="101">
        <f t="shared" si="763"/>
        <v>0.80147637269340011</v>
      </c>
      <c r="AT3260" s="100">
        <v>0.14409654505182889</v>
      </c>
      <c r="AU3260" s="108">
        <f t="shared" si="764"/>
        <v>0</v>
      </c>
    </row>
    <row r="3261" spans="1:47" hidden="1">
      <c r="A3261" s="21">
        <v>44927</v>
      </c>
      <c r="B3261" s="22" t="s">
        <v>13</v>
      </c>
      <c r="C3261" s="22" t="s">
        <v>2644</v>
      </c>
      <c r="D3261" s="22" t="s">
        <v>2772</v>
      </c>
      <c r="E3261" s="22">
        <v>1000244712</v>
      </c>
      <c r="F3261" s="22" t="s">
        <v>32</v>
      </c>
      <c r="G3261" s="22">
        <v>1079564</v>
      </c>
      <c r="H3261" s="36" t="s">
        <v>16</v>
      </c>
      <c r="I3261" s="4" t="s">
        <v>3545</v>
      </c>
      <c r="J3261" s="4" t="s">
        <v>3581</v>
      </c>
      <c r="K3261" s="25">
        <v>55310.400000000373</v>
      </c>
      <c r="L3261" s="25">
        <v>55310.400000000373</v>
      </c>
      <c r="M3261" s="26">
        <v>5</v>
      </c>
      <c r="N3261" s="26">
        <v>0</v>
      </c>
      <c r="O3261" s="26">
        <v>135</v>
      </c>
      <c r="P3261" s="26">
        <v>6000</v>
      </c>
      <c r="Q3261" s="26">
        <v>24749.5</v>
      </c>
      <c r="R3261" s="27">
        <v>417381.60000000003</v>
      </c>
      <c r="S3261" s="27">
        <v>1753184.45</v>
      </c>
      <c r="T3261" s="28">
        <v>69997.209999999992</v>
      </c>
      <c r="U3261" s="27">
        <v>1832508</v>
      </c>
      <c r="V3261" s="29">
        <v>2</v>
      </c>
      <c r="W3261" s="26">
        <v>54</v>
      </c>
      <c r="X3261" s="30">
        <f t="shared" si="750"/>
        <v>140</v>
      </c>
      <c r="Y3261" s="31">
        <f t="shared" si="751"/>
        <v>30749.5</v>
      </c>
      <c r="Z3261" s="31">
        <f t="shared" si="752"/>
        <v>2170566.0499999998</v>
      </c>
      <c r="AA3261" s="31">
        <f t="shared" si="753"/>
        <v>1902505.21</v>
      </c>
      <c r="AB3261" s="5">
        <v>56</v>
      </c>
      <c r="AC3261" s="6">
        <v>8909497.7500000019</v>
      </c>
      <c r="AD3261" s="30">
        <v>3</v>
      </c>
      <c r="AE3261" s="67">
        <f t="shared" si="754"/>
        <v>0.4</v>
      </c>
      <c r="AF3261" s="70">
        <f>IF(C3261=Sheet6!$E$3,Sheet6!$E$4,IF('January 2023'!C3261=Sheet6!$F$3,Sheet6!$F$4,IF('January 2023'!C3261=Sheet6!$G$3,Sheet6!$G$4,IF('January 2023'!C3261=Sheet6!$H$3,Sheet6!$H$4,IF('January 2023'!C3261=Sheet6!$I$3,Sheet6!$I$4,IF('January 2023'!C3261=Sheet6!$J$3,Sheet6!$J$4,IF('January 2023'!C3261=Sheet6!$K$3,Sheet6!$K$4,IF('January 2023'!C3261=Sheet6!$L$3,Sheet6!$L$4))))))))</f>
        <v>0.14409654505182889</v>
      </c>
      <c r="AG3261" s="74">
        <f t="shared" si="755"/>
        <v>0.55594427087852905</v>
      </c>
      <c r="AH3261" s="71">
        <v>0.81910000000000005</v>
      </c>
      <c r="AI3261" s="72">
        <f t="shared" si="756"/>
        <v>0</v>
      </c>
      <c r="AJ3261" s="73">
        <f t="shared" si="757"/>
        <v>0.4</v>
      </c>
      <c r="AK3261" s="73">
        <v>0.51307323962548435</v>
      </c>
      <c r="AL3261" s="95">
        <f t="shared" si="758"/>
        <v>0</v>
      </c>
      <c r="AM3261" s="107">
        <v>0</v>
      </c>
      <c r="AN3261" s="98">
        <f t="shared" si="759"/>
        <v>14555.248640000311</v>
      </c>
      <c r="AO3261" s="99" t="e">
        <f>SUMIF([1]Sheet1!$AB:$AB,E3261,[1]Sheet1!$AA:$AA)</f>
        <v>#VALUE!</v>
      </c>
      <c r="AP3261" s="100" t="str">
        <f t="shared" si="760"/>
        <v/>
      </c>
      <c r="AQ3261" s="97">
        <f t="shared" si="761"/>
        <v>1</v>
      </c>
      <c r="AR3261" s="100">
        <f t="shared" si="762"/>
        <v>0.87650187378541189</v>
      </c>
      <c r="AS3261" s="101">
        <f t="shared" si="763"/>
        <v>0.51271380485470464</v>
      </c>
      <c r="AT3261" s="100">
        <v>0.14409654505182889</v>
      </c>
      <c r="AU3261" s="108">
        <f t="shared" si="764"/>
        <v>0</v>
      </c>
    </row>
    <row r="3262" spans="1:47" hidden="1">
      <c r="A3262" s="21">
        <v>44927</v>
      </c>
      <c r="B3262" s="23" t="s">
        <v>13</v>
      </c>
      <c r="C3262" s="23" t="s">
        <v>2644</v>
      </c>
      <c r="D3262" s="23" t="s">
        <v>2771</v>
      </c>
      <c r="E3262" s="23">
        <v>1000244707</v>
      </c>
      <c r="F3262" s="23" t="s">
        <v>32</v>
      </c>
      <c r="G3262" s="23">
        <v>1079564</v>
      </c>
      <c r="H3262" s="37" t="s">
        <v>16</v>
      </c>
      <c r="I3262" s="4" t="s">
        <v>3545</v>
      </c>
      <c r="J3262" s="4" t="s">
        <v>3581</v>
      </c>
      <c r="K3262" s="24">
        <v>55290.400000000373</v>
      </c>
      <c r="L3262" s="24">
        <v>55290.400000000373</v>
      </c>
      <c r="M3262" s="29">
        <v>2</v>
      </c>
      <c r="N3262" s="29">
        <v>1</v>
      </c>
      <c r="O3262" s="29">
        <v>200</v>
      </c>
      <c r="P3262" s="29">
        <v>687</v>
      </c>
      <c r="Q3262" s="29">
        <v>34556.299999999988</v>
      </c>
      <c r="R3262" s="28">
        <v>47790.19</v>
      </c>
      <c r="S3262" s="28">
        <v>2408639.8800000004</v>
      </c>
      <c r="T3262" s="28">
        <v>66500</v>
      </c>
      <c r="U3262" s="28">
        <v>2940400</v>
      </c>
      <c r="V3262" s="29">
        <v>2</v>
      </c>
      <c r="W3262" s="29">
        <v>92</v>
      </c>
      <c r="X3262" s="32">
        <f t="shared" si="750"/>
        <v>202</v>
      </c>
      <c r="Y3262" s="33">
        <f t="shared" si="751"/>
        <v>35243.299999999988</v>
      </c>
      <c r="Z3262" s="33">
        <f t="shared" si="752"/>
        <v>2456430.0700000003</v>
      </c>
      <c r="AA3262" s="33">
        <f t="shared" si="753"/>
        <v>3006900</v>
      </c>
      <c r="AB3262" s="5">
        <v>94</v>
      </c>
      <c r="AC3262" s="6">
        <v>1308908.74</v>
      </c>
      <c r="AD3262" s="32">
        <v>1</v>
      </c>
      <c r="AE3262" s="67">
        <f t="shared" si="754"/>
        <v>0.46534653465346537</v>
      </c>
      <c r="AF3262" s="70">
        <f>IF(C3262=Sheet6!$E$3,Sheet6!$E$4,IF('January 2023'!C3262=Sheet6!$F$3,Sheet6!$F$4,IF('January 2023'!C3262=Sheet6!$G$3,Sheet6!$G$4,IF('January 2023'!C3262=Sheet6!$H$3,Sheet6!$H$4,IF('January 2023'!C3262=Sheet6!$I$3,Sheet6!$I$4,IF('January 2023'!C3262=Sheet6!$J$3,Sheet6!$J$4,IF('January 2023'!C3262=Sheet6!$K$3,Sheet6!$K$4,IF('January 2023'!C3262=Sheet6!$L$3,Sheet6!$L$4))))))))</f>
        <v>0.14409654505182889</v>
      </c>
      <c r="AG3262" s="74">
        <f t="shared" si="755"/>
        <v>0.63742168622400541</v>
      </c>
      <c r="AH3262" s="71">
        <v>0.81910000000000005</v>
      </c>
      <c r="AI3262" s="72">
        <f t="shared" si="756"/>
        <v>0</v>
      </c>
      <c r="AJ3262" s="73">
        <f t="shared" si="757"/>
        <v>0.46534653465346537</v>
      </c>
      <c r="AK3262" s="73">
        <v>0.51307323962548435</v>
      </c>
      <c r="AL3262" s="95">
        <f t="shared" si="758"/>
        <v>0</v>
      </c>
      <c r="AM3262" s="107">
        <v>0</v>
      </c>
      <c r="AN3262" s="98">
        <f t="shared" si="759"/>
        <v>10045.066640000317</v>
      </c>
      <c r="AO3262" s="99" t="e">
        <f>SUMIF([1]Sheet1!$AB:$AB,E3262,[1]Sheet1!$AA:$AA)</f>
        <v>#VALUE!</v>
      </c>
      <c r="AP3262" s="100" t="str">
        <f t="shared" si="760"/>
        <v/>
      </c>
      <c r="AQ3262" s="97">
        <f t="shared" si="761"/>
        <v>1</v>
      </c>
      <c r="AR3262" s="100">
        <f t="shared" si="762"/>
        <v>1.2240934666623746</v>
      </c>
      <c r="AS3262" s="101">
        <f t="shared" si="763"/>
        <v>0.21973627838428078</v>
      </c>
      <c r="AT3262" s="100">
        <v>0.14409654505182889</v>
      </c>
      <c r="AU3262" s="108">
        <f t="shared" si="764"/>
        <v>0</v>
      </c>
    </row>
    <row r="3263" spans="1:47" hidden="1">
      <c r="A3263" s="21">
        <v>44927</v>
      </c>
      <c r="B3263" s="23" t="s">
        <v>13</v>
      </c>
      <c r="C3263" s="23" t="s">
        <v>2644</v>
      </c>
      <c r="D3263" s="23" t="s">
        <v>2823</v>
      </c>
      <c r="E3263" s="23">
        <v>1001606412</v>
      </c>
      <c r="F3263" s="23" t="s">
        <v>32</v>
      </c>
      <c r="G3263" s="23">
        <v>1070945</v>
      </c>
      <c r="H3263" s="37" t="s">
        <v>16</v>
      </c>
      <c r="I3263" s="4" t="s">
        <v>3549</v>
      </c>
      <c r="J3263" s="4" t="s">
        <v>3585</v>
      </c>
      <c r="K3263" s="24">
        <v>53334.580000000075</v>
      </c>
      <c r="L3263" s="24">
        <v>53334.580000000075</v>
      </c>
      <c r="M3263" s="29">
        <v>12</v>
      </c>
      <c r="N3263" s="29">
        <v>1</v>
      </c>
      <c r="O3263" s="29">
        <v>285</v>
      </c>
      <c r="P3263" s="29">
        <v>20377</v>
      </c>
      <c r="Q3263" s="29">
        <v>34692.1</v>
      </c>
      <c r="R3263" s="28">
        <v>991897.84999999986</v>
      </c>
      <c r="S3263" s="28">
        <v>2391631.7299999981</v>
      </c>
      <c r="T3263" s="28">
        <v>717517</v>
      </c>
      <c r="U3263" s="28">
        <v>2784000</v>
      </c>
      <c r="V3263" s="29">
        <v>6</v>
      </c>
      <c r="W3263" s="29">
        <v>132</v>
      </c>
      <c r="X3263" s="32">
        <f t="shared" si="750"/>
        <v>297</v>
      </c>
      <c r="Y3263" s="33">
        <f t="shared" si="751"/>
        <v>55069.1</v>
      </c>
      <c r="Z3263" s="33">
        <f t="shared" si="752"/>
        <v>3383529.5799999982</v>
      </c>
      <c r="AA3263" s="33">
        <f t="shared" si="753"/>
        <v>3501517</v>
      </c>
      <c r="AB3263" s="5">
        <v>138</v>
      </c>
      <c r="AC3263" s="6">
        <v>6595120.5600000005</v>
      </c>
      <c r="AD3263" s="32">
        <v>4</v>
      </c>
      <c r="AE3263" s="67">
        <f t="shared" si="754"/>
        <v>0.46464646464646464</v>
      </c>
      <c r="AF3263" s="70">
        <f>IF(C3263=Sheet6!$E$3,Sheet6!$E$4,IF('January 2023'!C3263=Sheet6!$F$3,Sheet6!$F$4,IF('January 2023'!C3263=Sheet6!$G$3,Sheet6!$G$4,IF('January 2023'!C3263=Sheet6!$H$3,Sheet6!$H$4,IF('January 2023'!C3263=Sheet6!$I$3,Sheet6!$I$4,IF('January 2023'!C3263=Sheet6!$J$3,Sheet6!$J$4,IF('January 2023'!C3263=Sheet6!$K$3,Sheet6!$K$4,IF('January 2023'!C3263=Sheet6!$L$3,Sheet6!$L$4))))))))</f>
        <v>0.14409654505182889</v>
      </c>
      <c r="AG3263" s="74">
        <f t="shared" si="755"/>
        <v>1.0325214898101742</v>
      </c>
      <c r="AH3263" s="71">
        <v>0.81910000000000005</v>
      </c>
      <c r="AI3263" s="72">
        <f t="shared" si="756"/>
        <v>1</v>
      </c>
      <c r="AJ3263" s="73">
        <f t="shared" si="757"/>
        <v>0.46464646464646464</v>
      </c>
      <c r="AK3263" s="73">
        <v>0.51307323962548435</v>
      </c>
      <c r="AL3263" s="95">
        <f t="shared" si="758"/>
        <v>0</v>
      </c>
      <c r="AM3263" s="107">
        <v>2</v>
      </c>
      <c r="AN3263" s="98">
        <f t="shared" si="759"/>
        <v>0</v>
      </c>
      <c r="AO3263" s="99" t="e">
        <f>SUMIF([1]Sheet1!$AB:$AB,E3263,[1]Sheet1!$AA:$AA)</f>
        <v>#VALUE!</v>
      </c>
      <c r="AP3263" s="100">
        <f t="shared" si="760"/>
        <v>1</v>
      </c>
      <c r="AQ3263" s="97">
        <f t="shared" si="761"/>
        <v>0</v>
      </c>
      <c r="AR3263" s="100">
        <f t="shared" si="762"/>
        <v>1.0348711064024456</v>
      </c>
      <c r="AS3263" s="101">
        <f t="shared" si="763"/>
        <v>-6.8526656544156461E-2</v>
      </c>
      <c r="AT3263" s="100">
        <v>0.14409654505182889</v>
      </c>
      <c r="AU3263" s="108">
        <f t="shared" si="764"/>
        <v>1</v>
      </c>
    </row>
    <row r="3264" spans="1:47" hidden="1">
      <c r="A3264" s="21">
        <v>44927</v>
      </c>
      <c r="B3264" s="23" t="s">
        <v>13</v>
      </c>
      <c r="C3264" s="23" t="s">
        <v>2644</v>
      </c>
      <c r="D3264" s="23" t="s">
        <v>2785</v>
      </c>
      <c r="E3264" s="23">
        <v>1000264287</v>
      </c>
      <c r="F3264" s="23" t="s">
        <v>32</v>
      </c>
      <c r="G3264" s="23">
        <v>1079564</v>
      </c>
      <c r="H3264" s="37" t="s">
        <v>16</v>
      </c>
      <c r="I3264" s="4" t="s">
        <v>3547</v>
      </c>
      <c r="J3264" s="4" t="s">
        <v>3583</v>
      </c>
      <c r="K3264" s="24">
        <v>52613.55999999959</v>
      </c>
      <c r="L3264" s="24">
        <v>52613.55999999959</v>
      </c>
      <c r="M3264" s="29">
        <v>2</v>
      </c>
      <c r="N3264" s="29">
        <v>1</v>
      </c>
      <c r="O3264" s="29">
        <v>138</v>
      </c>
      <c r="P3264" s="29">
        <v>11038</v>
      </c>
      <c r="Q3264" s="29">
        <v>27532.099999999995</v>
      </c>
      <c r="R3264" s="28">
        <v>794218.94</v>
      </c>
      <c r="S3264" s="28">
        <v>1912805.9299999995</v>
      </c>
      <c r="T3264" s="28">
        <v>801100</v>
      </c>
      <c r="U3264" s="28">
        <v>1984610</v>
      </c>
      <c r="V3264" s="29">
        <v>2</v>
      </c>
      <c r="W3264" s="29">
        <v>45</v>
      </c>
      <c r="X3264" s="32">
        <f t="shared" si="750"/>
        <v>140</v>
      </c>
      <c r="Y3264" s="33">
        <f t="shared" si="751"/>
        <v>38570.099999999991</v>
      </c>
      <c r="Z3264" s="33">
        <f t="shared" si="752"/>
        <v>2707024.8699999992</v>
      </c>
      <c r="AA3264" s="33">
        <f t="shared" si="753"/>
        <v>2785710</v>
      </c>
      <c r="AB3264" s="5">
        <v>47</v>
      </c>
      <c r="AC3264" s="6">
        <v>1933977.37</v>
      </c>
      <c r="AD3264" s="32">
        <v>5</v>
      </c>
      <c r="AE3264" s="67">
        <f t="shared" si="754"/>
        <v>0.33571428571428569</v>
      </c>
      <c r="AF3264" s="70">
        <f>IF(C3264=Sheet6!$E$3,Sheet6!$E$4,IF('January 2023'!C3264=Sheet6!$F$3,Sheet6!$F$4,IF('January 2023'!C3264=Sheet6!$G$3,Sheet6!$G$4,IF('January 2023'!C3264=Sheet6!$H$3,Sheet6!$H$4,IF('January 2023'!C3264=Sheet6!$I$3,Sheet6!$I$4,IF('January 2023'!C3264=Sheet6!$J$3,Sheet6!$J$4,IF('January 2023'!C3264=Sheet6!$K$3,Sheet6!$K$4,IF('January 2023'!C3264=Sheet6!$L$3,Sheet6!$L$4))))))))</f>
        <v>0.14409654505182889</v>
      </c>
      <c r="AG3264" s="74">
        <f t="shared" si="755"/>
        <v>0.73308287825420471</v>
      </c>
      <c r="AH3264" s="71">
        <v>0.81910000000000005</v>
      </c>
      <c r="AI3264" s="72">
        <f t="shared" si="756"/>
        <v>0</v>
      </c>
      <c r="AJ3264" s="73">
        <f t="shared" si="757"/>
        <v>0.33571428571428569</v>
      </c>
      <c r="AK3264" s="73">
        <v>0.51307323962548435</v>
      </c>
      <c r="AL3264" s="95">
        <f t="shared" si="758"/>
        <v>0</v>
      </c>
      <c r="AM3264" s="107">
        <v>0</v>
      </c>
      <c r="AN3264" s="98">
        <f t="shared" si="759"/>
        <v>4525.6669959996725</v>
      </c>
      <c r="AO3264" s="99" t="e">
        <f>SUMIF([1]Sheet1!$AB:$AB,E3264,[1]Sheet1!$AA:$AA)</f>
        <v>#VALUE!</v>
      </c>
      <c r="AP3264" s="100" t="str">
        <f t="shared" si="760"/>
        <v/>
      </c>
      <c r="AQ3264" s="97">
        <f t="shared" si="761"/>
        <v>1</v>
      </c>
      <c r="AR3264" s="100">
        <f t="shared" si="762"/>
        <v>1.0290670140758629</v>
      </c>
      <c r="AS3264" s="101">
        <f t="shared" si="763"/>
        <v>0.24560859140480629</v>
      </c>
      <c r="AT3264" s="100">
        <v>0.14409654505182889</v>
      </c>
      <c r="AU3264" s="108">
        <f t="shared" si="764"/>
        <v>0</v>
      </c>
    </row>
    <row r="3265" spans="1:47" hidden="1">
      <c r="A3265" s="21">
        <v>44927</v>
      </c>
      <c r="B3265" s="22" t="s">
        <v>13</v>
      </c>
      <c r="C3265" s="22" t="s">
        <v>2644</v>
      </c>
      <c r="D3265" s="22" t="s">
        <v>2822</v>
      </c>
      <c r="E3265" s="22">
        <v>1004563998</v>
      </c>
      <c r="F3265" s="22" t="s">
        <v>32</v>
      </c>
      <c r="G3265" s="22">
        <v>1070725</v>
      </c>
      <c r="H3265" s="36" t="s">
        <v>16</v>
      </c>
      <c r="I3265" s="4" t="s">
        <v>3544</v>
      </c>
      <c r="J3265" s="4" t="s">
        <v>3580</v>
      </c>
      <c r="K3265" s="25">
        <v>43024.98000000004</v>
      </c>
      <c r="L3265" s="25">
        <v>43024.98000000004</v>
      </c>
      <c r="M3265" s="26">
        <v>0</v>
      </c>
      <c r="N3265" s="26">
        <v>0</v>
      </c>
      <c r="O3265" s="26">
        <v>40</v>
      </c>
      <c r="P3265" s="26">
        <v>0</v>
      </c>
      <c r="Q3265" s="26">
        <v>4958.6000000000004</v>
      </c>
      <c r="R3265" s="27">
        <v>0</v>
      </c>
      <c r="S3265" s="27">
        <v>341909.5</v>
      </c>
      <c r="T3265" s="28">
        <v>0</v>
      </c>
      <c r="U3265" s="27">
        <v>495900</v>
      </c>
      <c r="V3265" s="29">
        <v>0</v>
      </c>
      <c r="W3265" s="26">
        <v>17</v>
      </c>
      <c r="X3265" s="30">
        <f t="shared" si="750"/>
        <v>40</v>
      </c>
      <c r="Y3265" s="31">
        <f t="shared" si="751"/>
        <v>4958.6000000000004</v>
      </c>
      <c r="Z3265" s="31">
        <f t="shared" si="752"/>
        <v>341909.5</v>
      </c>
      <c r="AA3265" s="31">
        <f t="shared" si="753"/>
        <v>495900</v>
      </c>
      <c r="AB3265" s="5">
        <v>17</v>
      </c>
      <c r="AC3265" s="6">
        <v>732185.28</v>
      </c>
      <c r="AD3265" s="30">
        <v>1</v>
      </c>
      <c r="AE3265" s="67">
        <f t="shared" si="754"/>
        <v>0.42499999999999999</v>
      </c>
      <c r="AF3265" s="70">
        <f>IF(C3265=Sheet6!$E$3,Sheet6!$E$4,IF('January 2023'!C3265=Sheet6!$F$3,Sheet6!$F$4,IF('January 2023'!C3265=Sheet6!$G$3,Sheet6!$G$4,IF('January 2023'!C3265=Sheet6!$H$3,Sheet6!$H$4,IF('January 2023'!C3265=Sheet6!$I$3,Sheet6!$I$4,IF('January 2023'!C3265=Sheet6!$J$3,Sheet6!$J$4,IF('January 2023'!C3265=Sheet6!$K$3,Sheet6!$K$4,IF('January 2023'!C3265=Sheet6!$L$3,Sheet6!$L$4))))))))</f>
        <v>0.14409654505182889</v>
      </c>
      <c r="AG3265" s="74">
        <f t="shared" si="755"/>
        <v>0.11524932725128509</v>
      </c>
      <c r="AH3265" s="71">
        <v>0.81910000000000005</v>
      </c>
      <c r="AI3265" s="72">
        <f t="shared" si="756"/>
        <v>0</v>
      </c>
      <c r="AJ3265" s="73">
        <f t="shared" si="757"/>
        <v>0.42499999999999999</v>
      </c>
      <c r="AK3265" s="73">
        <v>0.51307323962548435</v>
      </c>
      <c r="AL3265" s="95">
        <f t="shared" si="758"/>
        <v>0</v>
      </c>
      <c r="AM3265" s="107">
        <v>0</v>
      </c>
      <c r="AN3265" s="98">
        <f t="shared" si="759"/>
        <v>30283.161118000033</v>
      </c>
      <c r="AO3265" s="99" t="e">
        <f>SUMIF([1]Sheet1!$AB:$AB,E3265,[1]Sheet1!$AA:$AA)</f>
        <v>#VALUE!</v>
      </c>
      <c r="AP3265" s="100" t="str">
        <f t="shared" si="760"/>
        <v/>
      </c>
      <c r="AQ3265" s="97">
        <f t="shared" si="761"/>
        <v>1</v>
      </c>
      <c r="AR3265" s="100">
        <f t="shared" si="762"/>
        <v>1.4503838003916241</v>
      </c>
      <c r="AS3265" s="101">
        <f t="shared" si="763"/>
        <v>0.83284424274870317</v>
      </c>
      <c r="AT3265" s="100">
        <v>0.14409654505182889</v>
      </c>
      <c r="AU3265" s="108">
        <f t="shared" si="764"/>
        <v>0</v>
      </c>
    </row>
    <row r="3266" spans="1:47" hidden="1">
      <c r="A3266" s="21">
        <v>44927</v>
      </c>
      <c r="B3266" s="23" t="s">
        <v>13</v>
      </c>
      <c r="C3266" s="23" t="s">
        <v>2644</v>
      </c>
      <c r="D3266" s="23" t="s">
        <v>2843</v>
      </c>
      <c r="E3266" s="23">
        <v>1001222918</v>
      </c>
      <c r="F3266" s="23" t="s">
        <v>32</v>
      </c>
      <c r="G3266" s="23">
        <v>1079564</v>
      </c>
      <c r="H3266" s="37" t="s">
        <v>16</v>
      </c>
      <c r="I3266" s="4" t="s">
        <v>3548</v>
      </c>
      <c r="J3266" s="4" t="s">
        <v>3584</v>
      </c>
      <c r="K3266" s="24">
        <v>42940.800000000279</v>
      </c>
      <c r="L3266" s="24">
        <v>42940.800000000279</v>
      </c>
      <c r="M3266" s="29">
        <v>3</v>
      </c>
      <c r="N3266" s="29">
        <v>2</v>
      </c>
      <c r="O3266" s="29">
        <v>87</v>
      </c>
      <c r="P3266" s="29">
        <v>13227</v>
      </c>
      <c r="Q3266" s="29">
        <v>15078.5</v>
      </c>
      <c r="R3266" s="28">
        <v>958018.27</v>
      </c>
      <c r="S3266" s="28">
        <v>1018264.3799999999</v>
      </c>
      <c r="T3266" s="28">
        <v>848477.07000000007</v>
      </c>
      <c r="U3266" s="28">
        <v>1059150</v>
      </c>
      <c r="V3266" s="29">
        <v>2</v>
      </c>
      <c r="W3266" s="29">
        <v>31</v>
      </c>
      <c r="X3266" s="32">
        <f t="shared" si="750"/>
        <v>90</v>
      </c>
      <c r="Y3266" s="33">
        <f t="shared" si="751"/>
        <v>28305.5</v>
      </c>
      <c r="Z3266" s="33">
        <f t="shared" si="752"/>
        <v>1976282.65</v>
      </c>
      <c r="AA3266" s="33">
        <f t="shared" si="753"/>
        <v>1907627.07</v>
      </c>
      <c r="AB3266" s="5">
        <v>33</v>
      </c>
      <c r="AC3266" s="6">
        <v>3380313.74</v>
      </c>
      <c r="AD3266" s="32">
        <v>3</v>
      </c>
      <c r="AE3266" s="67">
        <f t="shared" si="754"/>
        <v>0.36666666666666664</v>
      </c>
      <c r="AF3266" s="70">
        <f>IF(C3266=Sheet6!$E$3,Sheet6!$E$4,IF('January 2023'!C3266=Sheet6!$F$3,Sheet6!$F$4,IF('January 2023'!C3266=Sheet6!$G$3,Sheet6!$G$4,IF('January 2023'!C3266=Sheet6!$H$3,Sheet6!$H$4,IF('January 2023'!C3266=Sheet6!$I$3,Sheet6!$I$4,IF('January 2023'!C3266=Sheet6!$J$3,Sheet6!$J$4,IF('January 2023'!C3266=Sheet6!$K$3,Sheet6!$K$4,IF('January 2023'!C3266=Sheet6!$L$3,Sheet6!$L$4))))))))</f>
        <v>0.14409654505182889</v>
      </c>
      <c r="AG3266" s="74">
        <f t="shared" si="755"/>
        <v>0.65917495715030494</v>
      </c>
      <c r="AH3266" s="71">
        <v>0.81910000000000005</v>
      </c>
      <c r="AI3266" s="72">
        <f t="shared" si="756"/>
        <v>0</v>
      </c>
      <c r="AJ3266" s="73">
        <f t="shared" si="757"/>
        <v>0.36666666666666664</v>
      </c>
      <c r="AK3266" s="73">
        <v>0.51307323962548435</v>
      </c>
      <c r="AL3266" s="95">
        <f t="shared" si="758"/>
        <v>0</v>
      </c>
      <c r="AM3266" s="107">
        <v>0</v>
      </c>
      <c r="AN3266" s="98">
        <f t="shared" si="759"/>
        <v>6867.3092800002341</v>
      </c>
      <c r="AO3266" s="99" t="e">
        <f>SUMIF([1]Sheet1!$AB:$AB,E3266,[1]Sheet1!$AA:$AA)</f>
        <v>#VALUE!</v>
      </c>
      <c r="AP3266" s="100" t="str">
        <f t="shared" si="760"/>
        <v/>
      </c>
      <c r="AQ3266" s="97">
        <f t="shared" si="761"/>
        <v>1</v>
      </c>
      <c r="AR3266" s="100">
        <f t="shared" si="762"/>
        <v>0.96526024250630349</v>
      </c>
      <c r="AS3266" s="101">
        <f t="shared" si="763"/>
        <v>0.36372462100701441</v>
      </c>
      <c r="AT3266" s="100">
        <v>0.14409654505182889</v>
      </c>
      <c r="AU3266" s="108">
        <f t="shared" si="764"/>
        <v>0</v>
      </c>
    </row>
    <row r="3267" spans="1:47" hidden="1">
      <c r="A3267" s="21">
        <v>44927</v>
      </c>
      <c r="B3267" s="23" t="s">
        <v>13</v>
      </c>
      <c r="C3267" s="23" t="s">
        <v>2644</v>
      </c>
      <c r="D3267" s="23" t="s">
        <v>2804</v>
      </c>
      <c r="E3267" s="23">
        <v>1000244715</v>
      </c>
      <c r="F3267" s="23" t="s">
        <v>32</v>
      </c>
      <c r="G3267" s="23">
        <v>1079564</v>
      </c>
      <c r="H3267" s="37" t="s">
        <v>16</v>
      </c>
      <c r="I3267" s="4" t="s">
        <v>3544</v>
      </c>
      <c r="J3267" s="4" t="s">
        <v>3580</v>
      </c>
      <c r="K3267" s="24">
        <v>42876.799999999814</v>
      </c>
      <c r="L3267" s="24">
        <v>42876.799999999814</v>
      </c>
      <c r="M3267" s="29">
        <v>8</v>
      </c>
      <c r="N3267" s="29">
        <v>3</v>
      </c>
      <c r="O3267" s="29">
        <v>239</v>
      </c>
      <c r="P3267" s="29">
        <v>11867</v>
      </c>
      <c r="Q3267" s="29">
        <v>24460.199999999993</v>
      </c>
      <c r="R3267" s="28">
        <v>839832.48000000021</v>
      </c>
      <c r="S3267" s="28">
        <v>1682990.8799999997</v>
      </c>
      <c r="T3267" s="28">
        <v>485000</v>
      </c>
      <c r="U3267" s="28">
        <v>1723800</v>
      </c>
      <c r="V3267" s="29">
        <v>3</v>
      </c>
      <c r="W3267" s="29">
        <v>73</v>
      </c>
      <c r="X3267" s="32">
        <f t="shared" si="750"/>
        <v>247</v>
      </c>
      <c r="Y3267" s="33">
        <f t="shared" si="751"/>
        <v>36327.199999999997</v>
      </c>
      <c r="Z3267" s="33">
        <f t="shared" si="752"/>
        <v>2522823.36</v>
      </c>
      <c r="AA3267" s="33">
        <f t="shared" si="753"/>
        <v>2208800</v>
      </c>
      <c r="AB3267" s="5">
        <v>76</v>
      </c>
      <c r="AC3267" s="6">
        <v>10572513.620000001</v>
      </c>
      <c r="AD3267" s="32">
        <v>7</v>
      </c>
      <c r="AE3267" s="67">
        <f t="shared" si="754"/>
        <v>0.30769230769230771</v>
      </c>
      <c r="AF3267" s="70">
        <f>IF(C3267=Sheet6!$E$3,Sheet6!$E$4,IF('January 2023'!C3267=Sheet6!$F$3,Sheet6!$F$4,IF('January 2023'!C3267=Sheet6!$G$3,Sheet6!$G$4,IF('January 2023'!C3267=Sheet6!$H$3,Sheet6!$H$4,IF('January 2023'!C3267=Sheet6!$I$3,Sheet6!$I$4,IF('January 2023'!C3267=Sheet6!$J$3,Sheet6!$J$4,IF('January 2023'!C3267=Sheet6!$K$3,Sheet6!$K$4,IF('January 2023'!C3267=Sheet6!$L$3,Sheet6!$L$4))))))))</f>
        <v>0.14409654505182889</v>
      </c>
      <c r="AG3267" s="74">
        <f t="shared" si="755"/>
        <v>0.84724606313904383</v>
      </c>
      <c r="AH3267" s="71">
        <v>0.81910000000000005</v>
      </c>
      <c r="AI3267" s="72">
        <f t="shared" si="756"/>
        <v>1</v>
      </c>
      <c r="AJ3267" s="73">
        <f t="shared" si="757"/>
        <v>0.30769230769230771</v>
      </c>
      <c r="AK3267" s="73">
        <v>0.51307323962548435</v>
      </c>
      <c r="AL3267" s="95">
        <f t="shared" si="758"/>
        <v>0</v>
      </c>
      <c r="AM3267" s="107">
        <v>1</v>
      </c>
      <c r="AN3267" s="98">
        <f t="shared" si="759"/>
        <v>0</v>
      </c>
      <c r="AO3267" s="99" t="e">
        <f>SUMIF([1]Sheet1!$AB:$AB,E3267,[1]Sheet1!$AA:$AA)</f>
        <v>#VALUE!</v>
      </c>
      <c r="AP3267" s="100">
        <f t="shared" si="760"/>
        <v>1</v>
      </c>
      <c r="AQ3267" s="97">
        <f t="shared" si="761"/>
        <v>0</v>
      </c>
      <c r="AR3267" s="100">
        <f t="shared" si="762"/>
        <v>0.87552701271959055</v>
      </c>
      <c r="AS3267" s="101">
        <f t="shared" si="763"/>
        <v>0.25821318530143933</v>
      </c>
      <c r="AT3267" s="100">
        <v>0.14409654505182889</v>
      </c>
      <c r="AU3267" s="108">
        <f t="shared" si="764"/>
        <v>0</v>
      </c>
    </row>
    <row r="3268" spans="1:47" hidden="1">
      <c r="A3268" s="21">
        <v>44927</v>
      </c>
      <c r="B3268" s="22" t="s">
        <v>13</v>
      </c>
      <c r="C3268" s="22" t="s">
        <v>2644</v>
      </c>
      <c r="D3268" s="22" t="s">
        <v>2799</v>
      </c>
      <c r="E3268" s="22">
        <v>1001221440</v>
      </c>
      <c r="F3268" s="22" t="s">
        <v>32</v>
      </c>
      <c r="G3268" s="22">
        <v>1070725</v>
      </c>
      <c r="H3268" s="36" t="s">
        <v>16</v>
      </c>
      <c r="I3268" s="4" t="s">
        <v>3549</v>
      </c>
      <c r="J3268" s="4" t="s">
        <v>3585</v>
      </c>
      <c r="K3268" s="25">
        <v>41856</v>
      </c>
      <c r="L3268" s="25">
        <v>41856</v>
      </c>
      <c r="M3268" s="26">
        <v>3</v>
      </c>
      <c r="N3268" s="26">
        <v>0</v>
      </c>
      <c r="O3268" s="26">
        <v>151</v>
      </c>
      <c r="P3268" s="26">
        <v>7697</v>
      </c>
      <c r="Q3268" s="26">
        <v>24161.299999999992</v>
      </c>
      <c r="R3268" s="27">
        <v>552623.39</v>
      </c>
      <c r="S3268" s="27">
        <v>1649732.7299999995</v>
      </c>
      <c r="T3268" s="28">
        <v>678000</v>
      </c>
      <c r="U3268" s="27">
        <v>1796937.6</v>
      </c>
      <c r="V3268" s="29">
        <v>3</v>
      </c>
      <c r="W3268" s="26">
        <v>48</v>
      </c>
      <c r="X3268" s="30">
        <f t="shared" ref="X3268:X3331" si="765">IFERROR(SUM(M3268,O3268),"")</f>
        <v>154</v>
      </c>
      <c r="Y3268" s="31">
        <f t="shared" ref="Y3268:Y3331" si="766">IFERROR(SUM(P3268:Q3268),"")</f>
        <v>31858.299999999992</v>
      </c>
      <c r="Z3268" s="31">
        <f t="shared" ref="Z3268:Z3331" si="767">IFERROR(SUM(R3268:S3268),"")</f>
        <v>2202356.1199999996</v>
      </c>
      <c r="AA3268" s="31">
        <f t="shared" ref="AA3268:AA3331" si="768">IFERROR(SUM(T3268:U3268),"")</f>
        <v>2474937.6</v>
      </c>
      <c r="AB3268" s="5">
        <v>51</v>
      </c>
      <c r="AC3268" s="6">
        <v>9651339.870000001</v>
      </c>
      <c r="AD3268" s="30">
        <v>4</v>
      </c>
      <c r="AE3268" s="67">
        <f t="shared" si="754"/>
        <v>0.33116883116883117</v>
      </c>
      <c r="AF3268" s="70">
        <f>IF(C3268=Sheet6!$E$3,Sheet6!$E$4,IF('January 2023'!C3268=Sheet6!$F$3,Sheet6!$F$4,IF('January 2023'!C3268=Sheet6!$G$3,Sheet6!$G$4,IF('January 2023'!C3268=Sheet6!$H$3,Sheet6!$H$4,IF('January 2023'!C3268=Sheet6!$I$3,Sheet6!$I$4,IF('January 2023'!C3268=Sheet6!$J$3,Sheet6!$J$4,IF('January 2023'!C3268=Sheet6!$K$3,Sheet6!$K$4,IF('January 2023'!C3268=Sheet6!$L$3,Sheet6!$L$4))))))))</f>
        <v>0.14409654505182889</v>
      </c>
      <c r="AG3268" s="74">
        <f t="shared" si="755"/>
        <v>0.76114057721712514</v>
      </c>
      <c r="AH3268" s="71">
        <v>0.81910000000000005</v>
      </c>
      <c r="AI3268" s="72">
        <f t="shared" si="756"/>
        <v>0</v>
      </c>
      <c r="AJ3268" s="73">
        <f t="shared" si="757"/>
        <v>0.33116883116883117</v>
      </c>
      <c r="AK3268" s="73">
        <v>0.51307323962548435</v>
      </c>
      <c r="AL3268" s="95">
        <f t="shared" si="758"/>
        <v>0</v>
      </c>
      <c r="AM3268" s="107">
        <v>1</v>
      </c>
      <c r="AN3268" s="98">
        <f t="shared" si="759"/>
        <v>2425.9496000000145</v>
      </c>
      <c r="AO3268" s="99" t="e">
        <f>SUMIF([1]Sheet1!$AB:$AB,E3268,[1]Sheet1!$AA:$AA)</f>
        <v>#VALUE!</v>
      </c>
      <c r="AP3268" s="100" t="str">
        <f t="shared" si="760"/>
        <v/>
      </c>
      <c r="AQ3268" s="97">
        <f t="shared" si="761"/>
        <v>1</v>
      </c>
      <c r="AR3268" s="100">
        <f t="shared" si="762"/>
        <v>1.1237681215697308</v>
      </c>
      <c r="AS3268" s="101">
        <f t="shared" si="763"/>
        <v>0.14465448329021058</v>
      </c>
      <c r="AT3268" s="100">
        <v>0.14409654505182889</v>
      </c>
      <c r="AU3268" s="108">
        <f t="shared" si="764"/>
        <v>0</v>
      </c>
    </row>
    <row r="3269" spans="1:47" hidden="1">
      <c r="A3269" s="21">
        <v>44927</v>
      </c>
      <c r="B3269" s="23" t="s">
        <v>13</v>
      </c>
      <c r="C3269" s="23" t="s">
        <v>2644</v>
      </c>
      <c r="D3269" s="23" t="s">
        <v>2864</v>
      </c>
      <c r="E3269" s="23">
        <v>1002350439</v>
      </c>
      <c r="F3269" s="23" t="s">
        <v>32</v>
      </c>
      <c r="G3269" s="23">
        <v>1070945</v>
      </c>
      <c r="H3269" s="37" t="s">
        <v>16</v>
      </c>
      <c r="I3269" s="4" t="s">
        <v>3547</v>
      </c>
      <c r="J3269" s="4" t="s">
        <v>3583</v>
      </c>
      <c r="K3269" s="24">
        <v>34055.54999999993</v>
      </c>
      <c r="L3269" s="24">
        <v>34055.54999999993</v>
      </c>
      <c r="M3269" s="29">
        <v>0</v>
      </c>
      <c r="N3269" s="29">
        <v>1</v>
      </c>
      <c r="O3269" s="29">
        <v>2</v>
      </c>
      <c r="P3269" s="29">
        <v>0</v>
      </c>
      <c r="Q3269" s="29">
        <v>36922.5</v>
      </c>
      <c r="R3269" s="28">
        <v>0</v>
      </c>
      <c r="S3269" s="28">
        <v>2610982.7999999998</v>
      </c>
      <c r="T3269" s="28">
        <v>0</v>
      </c>
      <c r="U3269" s="28">
        <v>2589600</v>
      </c>
      <c r="V3269" s="29">
        <v>0</v>
      </c>
      <c r="W3269" s="29">
        <v>2</v>
      </c>
      <c r="X3269" s="32">
        <f t="shared" si="765"/>
        <v>2</v>
      </c>
      <c r="Y3269" s="33">
        <f t="shared" si="766"/>
        <v>36922.5</v>
      </c>
      <c r="Z3269" s="33">
        <f t="shared" si="767"/>
        <v>2610982.7999999998</v>
      </c>
      <c r="AA3269" s="33">
        <f t="shared" si="768"/>
        <v>2589600</v>
      </c>
      <c r="AB3269" s="5">
        <v>2</v>
      </c>
      <c r="AC3269" s="6">
        <v>124615449.89</v>
      </c>
      <c r="AD3269" s="32">
        <v>2</v>
      </c>
      <c r="AE3269" s="67">
        <f t="shared" ref="AE3269:AE3332" si="769">IFERROR((AB3269/X3269),"")</f>
        <v>1</v>
      </c>
      <c r="AF3269" s="70">
        <f>IF(C3269=Sheet6!$E$3,Sheet6!$E$4,IF('January 2023'!C3269=Sheet6!$F$3,Sheet6!$F$4,IF('January 2023'!C3269=Sheet6!$G$3,Sheet6!$G$4,IF('January 2023'!C3269=Sheet6!$H$3,Sheet6!$H$4,IF('January 2023'!C3269=Sheet6!$I$3,Sheet6!$I$4,IF('January 2023'!C3269=Sheet6!$J$3,Sheet6!$J$4,IF('January 2023'!C3269=Sheet6!$K$3,Sheet6!$K$4,IF('January 2023'!C3269=Sheet6!$L$3,Sheet6!$L$4))))))))</f>
        <v>0.14409654505182889</v>
      </c>
      <c r="AG3269" s="74">
        <f t="shared" ref="AG3269:AG3332" si="770">IFERROR(Y3269/L3269,0)</f>
        <v>1.0841845161801844</v>
      </c>
      <c r="AH3269" s="71">
        <v>0.81910000000000005</v>
      </c>
      <c r="AI3269" s="72">
        <f t="shared" ref="AI3269:AI3332" si="771">IF(AG3269&gt;AH3269,1,0)</f>
        <v>1</v>
      </c>
      <c r="AJ3269" s="73">
        <f t="shared" ref="AJ3269:AJ3332" si="772">IFERROR(AB3269/X3269,0)</f>
        <v>1</v>
      </c>
      <c r="AK3269" s="73">
        <v>0.51307323962548435</v>
      </c>
      <c r="AL3269" s="95">
        <f t="shared" ref="AL3269:AL3332" si="773">IF(AJ3269&gt;=AK3269,1,0)</f>
        <v>1</v>
      </c>
      <c r="AM3269" s="107">
        <v>0</v>
      </c>
      <c r="AN3269" s="98">
        <f t="shared" ref="AN3269:AN3332" si="774">IF(((AH3269*L3269)-(AG3269*L3269))&lt;0,0,((AH3269*L3269)-(AG3269*L3269)))</f>
        <v>0</v>
      </c>
      <c r="AO3269" s="99" t="e">
        <f>SUMIF([1]Sheet1!$AB:$AB,E3269,[1]Sheet1!$AA:$AA)</f>
        <v>#VALUE!</v>
      </c>
      <c r="AP3269" s="100">
        <f t="shared" ref="AP3269:AP3332" si="775">IF(AN3269=0,100%,IFERROR((AO3269/AN3269),""))</f>
        <v>1</v>
      </c>
      <c r="AQ3269" s="97">
        <f t="shared" ref="AQ3269:AQ3332" si="776">IF(AND(AN3269&gt;0,AP3269&gt;=100%),1,0)</f>
        <v>0</v>
      </c>
      <c r="AR3269" s="100">
        <f t="shared" ref="AR3269:AR3332" si="777">IFERROR(AA3269/Z3269,0)</f>
        <v>0.99181044011473385</v>
      </c>
      <c r="AS3269" s="101">
        <f t="shared" ref="AS3269:AS3332" si="778">1-(AR3269*AG3269)</f>
        <v>-7.5305522158248372E-2</v>
      </c>
      <c r="AT3269" s="100">
        <v>0.14409654505182889</v>
      </c>
      <c r="AU3269" s="108">
        <f t="shared" ref="AU3269:AU3332" si="779">IF(AS3269&lt;=AT3269,1,0)</f>
        <v>1</v>
      </c>
    </row>
    <row r="3270" spans="1:47" hidden="1">
      <c r="A3270" s="21">
        <v>44927</v>
      </c>
      <c r="B3270" s="22" t="s">
        <v>13</v>
      </c>
      <c r="C3270" s="22" t="s">
        <v>2644</v>
      </c>
      <c r="D3270" s="22" t="s">
        <v>2735</v>
      </c>
      <c r="E3270" s="22">
        <v>1004564002</v>
      </c>
      <c r="F3270" s="22" t="s">
        <v>32</v>
      </c>
      <c r="G3270" s="22">
        <v>1070725</v>
      </c>
      <c r="H3270" s="36" t="s">
        <v>16</v>
      </c>
      <c r="I3270" s="4" t="s">
        <v>3512</v>
      </c>
      <c r="J3270" s="4" t="s">
        <v>3512</v>
      </c>
      <c r="K3270" s="25">
        <v>32709.53</v>
      </c>
      <c r="L3270" s="25">
        <v>32709.53</v>
      </c>
      <c r="M3270" s="26">
        <v>1</v>
      </c>
      <c r="N3270" s="26">
        <v>1</v>
      </c>
      <c r="O3270" s="26">
        <v>0</v>
      </c>
      <c r="P3270" s="26">
        <v>32710</v>
      </c>
      <c r="Q3270" s="26">
        <v>0</v>
      </c>
      <c r="R3270" s="27">
        <v>2369152.33</v>
      </c>
      <c r="S3270" s="27">
        <v>0</v>
      </c>
      <c r="T3270" s="28">
        <v>0</v>
      </c>
      <c r="U3270" s="27">
        <v>0</v>
      </c>
      <c r="V3270" s="29">
        <v>0</v>
      </c>
      <c r="W3270" s="26">
        <v>0</v>
      </c>
      <c r="X3270" s="30">
        <f t="shared" si="765"/>
        <v>1</v>
      </c>
      <c r="Y3270" s="31">
        <f t="shared" si="766"/>
        <v>32710</v>
      </c>
      <c r="Z3270" s="31">
        <f t="shared" si="767"/>
        <v>2369152.33</v>
      </c>
      <c r="AA3270" s="31">
        <f t="shared" si="768"/>
        <v>0</v>
      </c>
      <c r="AB3270" s="5">
        <v>0</v>
      </c>
      <c r="AC3270" s="6">
        <v>3934540.32</v>
      </c>
      <c r="AD3270" s="30">
        <v>0</v>
      </c>
      <c r="AE3270" s="67">
        <f t="shared" si="769"/>
        <v>0</v>
      </c>
      <c r="AF3270" s="70">
        <f>IF(C3270=Sheet6!$E$3,Sheet6!$E$4,IF('January 2023'!C3270=Sheet6!$F$3,Sheet6!$F$4,IF('January 2023'!C3270=Sheet6!$G$3,Sheet6!$G$4,IF('January 2023'!C3270=Sheet6!$H$3,Sheet6!$H$4,IF('January 2023'!C3270=Sheet6!$I$3,Sheet6!$I$4,IF('January 2023'!C3270=Sheet6!$J$3,Sheet6!$J$4,IF('January 2023'!C3270=Sheet6!$K$3,Sheet6!$K$4,IF('January 2023'!C3270=Sheet6!$L$3,Sheet6!$L$4))))))))</f>
        <v>0.14409654505182889</v>
      </c>
      <c r="AG3270" s="74">
        <f t="shared" si="770"/>
        <v>1.0000143689010512</v>
      </c>
      <c r="AH3270" s="71">
        <v>0.81910000000000005</v>
      </c>
      <c r="AI3270" s="72">
        <f t="shared" si="771"/>
        <v>1</v>
      </c>
      <c r="AJ3270" s="73">
        <f t="shared" si="772"/>
        <v>0</v>
      </c>
      <c r="AK3270" s="73">
        <v>0.51307323962548435</v>
      </c>
      <c r="AL3270" s="95">
        <f t="shared" si="773"/>
        <v>0</v>
      </c>
      <c r="AM3270" s="107">
        <v>0</v>
      </c>
      <c r="AN3270" s="98">
        <f t="shared" si="774"/>
        <v>0</v>
      </c>
      <c r="AO3270" s="99" t="e">
        <f>SUMIF([1]Sheet1!$AB:$AB,E3270,[1]Sheet1!$AA:$AA)</f>
        <v>#VALUE!</v>
      </c>
      <c r="AP3270" s="100">
        <f t="shared" si="775"/>
        <v>1</v>
      </c>
      <c r="AQ3270" s="97">
        <f t="shared" si="776"/>
        <v>0</v>
      </c>
      <c r="AR3270" s="100">
        <f t="shared" si="777"/>
        <v>0</v>
      </c>
      <c r="AS3270" s="101">
        <f t="shared" si="778"/>
        <v>1</v>
      </c>
      <c r="AT3270" s="100">
        <v>0.14409654505182889</v>
      </c>
      <c r="AU3270" s="108">
        <f t="shared" si="779"/>
        <v>0</v>
      </c>
    </row>
    <row r="3271" spans="1:47" hidden="1">
      <c r="A3271" s="21">
        <v>44927</v>
      </c>
      <c r="B3271" s="22" t="s">
        <v>13</v>
      </c>
      <c r="C3271" s="22" t="s">
        <v>2644</v>
      </c>
      <c r="D3271" s="22" t="s">
        <v>2856</v>
      </c>
      <c r="E3271" s="22">
        <v>1000240754</v>
      </c>
      <c r="F3271" s="22" t="s">
        <v>32</v>
      </c>
      <c r="G3271" s="22">
        <v>1079572</v>
      </c>
      <c r="H3271" s="36" t="s">
        <v>16</v>
      </c>
      <c r="I3271" s="4" t="s">
        <v>3546</v>
      </c>
      <c r="J3271" s="4" t="s">
        <v>3582</v>
      </c>
      <c r="K3271" s="25">
        <v>28968</v>
      </c>
      <c r="L3271" s="25">
        <v>28968</v>
      </c>
      <c r="M3271" s="26">
        <v>5</v>
      </c>
      <c r="N3271" s="26">
        <v>2</v>
      </c>
      <c r="O3271" s="26">
        <v>94</v>
      </c>
      <c r="P3271" s="26">
        <v>18199</v>
      </c>
      <c r="Q3271" s="26">
        <v>12635.199999999999</v>
      </c>
      <c r="R3271" s="27">
        <v>1311258.2800000003</v>
      </c>
      <c r="S3271" s="27">
        <v>877453.42</v>
      </c>
      <c r="T3271" s="28">
        <v>1274073.51</v>
      </c>
      <c r="U3271" s="27">
        <v>882800</v>
      </c>
      <c r="V3271" s="29">
        <v>4</v>
      </c>
      <c r="W3271" s="26">
        <v>21</v>
      </c>
      <c r="X3271" s="30">
        <f t="shared" si="765"/>
        <v>99</v>
      </c>
      <c r="Y3271" s="31">
        <f t="shared" si="766"/>
        <v>30834.199999999997</v>
      </c>
      <c r="Z3271" s="31">
        <f t="shared" si="767"/>
        <v>2188711.7000000002</v>
      </c>
      <c r="AA3271" s="31">
        <f t="shared" si="768"/>
        <v>2156873.5099999998</v>
      </c>
      <c r="AB3271" s="5">
        <v>25</v>
      </c>
      <c r="AC3271" s="6">
        <v>4225275.79</v>
      </c>
      <c r="AD3271" s="30">
        <v>8</v>
      </c>
      <c r="AE3271" s="67">
        <f t="shared" si="769"/>
        <v>0.25252525252525254</v>
      </c>
      <c r="AF3271" s="70">
        <f>IF(C3271=Sheet6!$E$3,Sheet6!$E$4,IF('January 2023'!C3271=Sheet6!$F$3,Sheet6!$F$4,IF('January 2023'!C3271=Sheet6!$G$3,Sheet6!$G$4,IF('January 2023'!C3271=Sheet6!$H$3,Sheet6!$H$4,IF('January 2023'!C3271=Sheet6!$I$3,Sheet6!$I$4,IF('January 2023'!C3271=Sheet6!$J$3,Sheet6!$J$4,IF('January 2023'!C3271=Sheet6!$K$3,Sheet6!$K$4,IF('January 2023'!C3271=Sheet6!$L$3,Sheet6!$L$4))))))))</f>
        <v>0.14409654505182889</v>
      </c>
      <c r="AG3271" s="74">
        <f t="shared" si="770"/>
        <v>1.0644228113780723</v>
      </c>
      <c r="AH3271" s="71">
        <v>0.81910000000000005</v>
      </c>
      <c r="AI3271" s="72">
        <f t="shared" si="771"/>
        <v>1</v>
      </c>
      <c r="AJ3271" s="73">
        <f t="shared" si="772"/>
        <v>0.25252525252525254</v>
      </c>
      <c r="AK3271" s="73">
        <v>0.51307323962548435</v>
      </c>
      <c r="AL3271" s="95">
        <f t="shared" si="773"/>
        <v>0</v>
      </c>
      <c r="AM3271" s="107">
        <v>0</v>
      </c>
      <c r="AN3271" s="98">
        <f t="shared" si="774"/>
        <v>0</v>
      </c>
      <c r="AO3271" s="99" t="e">
        <f>SUMIF([1]Sheet1!$AB:$AB,E3271,[1]Sheet1!$AA:$AA)</f>
        <v>#VALUE!</v>
      </c>
      <c r="AP3271" s="100">
        <f t="shared" si="775"/>
        <v>1</v>
      </c>
      <c r="AQ3271" s="97">
        <f t="shared" si="776"/>
        <v>0</v>
      </c>
      <c r="AR3271" s="100">
        <f t="shared" si="777"/>
        <v>0.98545345647853011</v>
      </c>
      <c r="AS3271" s="101">
        <f t="shared" si="778"/>
        <v>-4.8939138627115852E-2</v>
      </c>
      <c r="AT3271" s="100">
        <v>0.14409654505182889</v>
      </c>
      <c r="AU3271" s="108">
        <f t="shared" si="779"/>
        <v>1</v>
      </c>
    </row>
    <row r="3272" spans="1:47" hidden="1">
      <c r="A3272" s="21">
        <v>44927</v>
      </c>
      <c r="B3272" s="23" t="s">
        <v>13</v>
      </c>
      <c r="C3272" s="23" t="s">
        <v>2644</v>
      </c>
      <c r="D3272" s="23" t="s">
        <v>2901</v>
      </c>
      <c r="E3272" s="23">
        <v>1002050851</v>
      </c>
      <c r="F3272" s="23" t="s">
        <v>32</v>
      </c>
      <c r="G3272" s="23">
        <v>1070945</v>
      </c>
      <c r="H3272" s="37" t="s">
        <v>16</v>
      </c>
      <c r="I3272" s="4" t="s">
        <v>3547</v>
      </c>
      <c r="J3272" s="4" t="s">
        <v>3583</v>
      </c>
      <c r="K3272" s="24">
        <v>18632.440000000002</v>
      </c>
      <c r="L3272" s="24">
        <v>18632.440000000002</v>
      </c>
      <c r="M3272" s="29">
        <v>0</v>
      </c>
      <c r="N3272" s="29">
        <v>1</v>
      </c>
      <c r="O3272" s="29">
        <v>1</v>
      </c>
      <c r="P3272" s="29">
        <v>0</v>
      </c>
      <c r="Q3272" s="29">
        <v>4446.8999999999996</v>
      </c>
      <c r="R3272" s="28">
        <v>0</v>
      </c>
      <c r="S3272" s="28">
        <v>314255.2</v>
      </c>
      <c r="T3272" s="28">
        <v>0</v>
      </c>
      <c r="U3272" s="28">
        <v>300000</v>
      </c>
      <c r="V3272" s="29">
        <v>0</v>
      </c>
      <c r="W3272" s="29">
        <v>1</v>
      </c>
      <c r="X3272" s="32">
        <f t="shared" si="765"/>
        <v>1</v>
      </c>
      <c r="Y3272" s="33">
        <f t="shared" si="766"/>
        <v>4446.8999999999996</v>
      </c>
      <c r="Z3272" s="33">
        <f t="shared" si="767"/>
        <v>314255.2</v>
      </c>
      <c r="AA3272" s="33">
        <f t="shared" si="768"/>
        <v>300000</v>
      </c>
      <c r="AB3272" s="5">
        <v>1</v>
      </c>
      <c r="AC3272" s="6">
        <v>2836935.09</v>
      </c>
      <c r="AD3272" s="32">
        <v>1</v>
      </c>
      <c r="AE3272" s="67">
        <f t="shared" si="769"/>
        <v>1</v>
      </c>
      <c r="AF3272" s="70">
        <f>IF(C3272=Sheet6!$E$3,Sheet6!$E$4,IF('January 2023'!C3272=Sheet6!$F$3,Sheet6!$F$4,IF('January 2023'!C3272=Sheet6!$G$3,Sheet6!$G$4,IF('January 2023'!C3272=Sheet6!$H$3,Sheet6!$H$4,IF('January 2023'!C3272=Sheet6!$I$3,Sheet6!$I$4,IF('January 2023'!C3272=Sheet6!$J$3,Sheet6!$J$4,IF('January 2023'!C3272=Sheet6!$K$3,Sheet6!$K$4,IF('January 2023'!C3272=Sheet6!$L$3,Sheet6!$L$4))))))))</f>
        <v>0.14409654505182889</v>
      </c>
      <c r="AG3272" s="74">
        <f t="shared" si="770"/>
        <v>0.23866439392800937</v>
      </c>
      <c r="AH3272" s="71">
        <v>0.81910000000000005</v>
      </c>
      <c r="AI3272" s="72">
        <f t="shared" si="771"/>
        <v>0</v>
      </c>
      <c r="AJ3272" s="73">
        <f t="shared" si="772"/>
        <v>1</v>
      </c>
      <c r="AK3272" s="73">
        <v>0.51307323962548435</v>
      </c>
      <c r="AL3272" s="95">
        <f t="shared" si="773"/>
        <v>1</v>
      </c>
      <c r="AM3272" s="107">
        <v>1</v>
      </c>
      <c r="AN3272" s="98">
        <f t="shared" si="774"/>
        <v>10814.931604000003</v>
      </c>
      <c r="AO3272" s="99" t="e">
        <f>SUMIF([1]Sheet1!$AB:$AB,E3272,[1]Sheet1!$AA:$AA)</f>
        <v>#VALUE!</v>
      </c>
      <c r="AP3272" s="100" t="str">
        <f t="shared" si="775"/>
        <v/>
      </c>
      <c r="AQ3272" s="97">
        <f t="shared" si="776"/>
        <v>1</v>
      </c>
      <c r="AR3272" s="100">
        <f t="shared" si="777"/>
        <v>0.95463814123043944</v>
      </c>
      <c r="AS3272" s="101">
        <f t="shared" si="778"/>
        <v>0.77216186660267572</v>
      </c>
      <c r="AT3272" s="100">
        <v>0.14409654505182889</v>
      </c>
      <c r="AU3272" s="108">
        <f t="shared" si="779"/>
        <v>0</v>
      </c>
    </row>
    <row r="3273" spans="1:47" hidden="1">
      <c r="A3273" s="21">
        <v>44927</v>
      </c>
      <c r="B3273" s="22" t="s">
        <v>13</v>
      </c>
      <c r="C3273" s="22" t="s">
        <v>2644</v>
      </c>
      <c r="D3273" s="22" t="s">
        <v>2896</v>
      </c>
      <c r="E3273" s="22">
        <v>1002050530</v>
      </c>
      <c r="F3273" s="22" t="s">
        <v>32</v>
      </c>
      <c r="G3273" s="22">
        <v>1070725</v>
      </c>
      <c r="H3273" s="36" t="s">
        <v>16</v>
      </c>
      <c r="I3273" s="4" t="s">
        <v>3547</v>
      </c>
      <c r="J3273" s="4" t="s">
        <v>3583</v>
      </c>
      <c r="K3273" s="25">
        <v>18601.880000000005</v>
      </c>
      <c r="L3273" s="25">
        <v>18601.880000000005</v>
      </c>
      <c r="M3273" s="26">
        <v>5</v>
      </c>
      <c r="N3273" s="26">
        <v>4</v>
      </c>
      <c r="O3273" s="26">
        <v>4</v>
      </c>
      <c r="P3273" s="26">
        <v>9746</v>
      </c>
      <c r="Q3273" s="26">
        <v>1580.1</v>
      </c>
      <c r="R3273" s="27">
        <v>702454.49</v>
      </c>
      <c r="S3273" s="27">
        <v>100000</v>
      </c>
      <c r="T3273" s="28">
        <v>619650.82000000007</v>
      </c>
      <c r="U3273" s="27">
        <v>100000</v>
      </c>
      <c r="V3273" s="29">
        <v>4</v>
      </c>
      <c r="W3273" s="26">
        <v>1</v>
      </c>
      <c r="X3273" s="30">
        <f t="shared" si="765"/>
        <v>9</v>
      </c>
      <c r="Y3273" s="31">
        <f t="shared" si="766"/>
        <v>11326.1</v>
      </c>
      <c r="Z3273" s="31">
        <f t="shared" si="767"/>
        <v>802454.49</v>
      </c>
      <c r="AA3273" s="31">
        <f t="shared" si="768"/>
        <v>719650.82000000007</v>
      </c>
      <c r="AB3273" s="5">
        <v>5</v>
      </c>
      <c r="AC3273" s="6">
        <v>4459540.6199999992</v>
      </c>
      <c r="AD3273" s="30">
        <v>2</v>
      </c>
      <c r="AE3273" s="67">
        <f t="shared" si="769"/>
        <v>0.55555555555555558</v>
      </c>
      <c r="AF3273" s="70">
        <f>IF(C3273=Sheet6!$E$3,Sheet6!$E$4,IF('January 2023'!C3273=Sheet6!$F$3,Sheet6!$F$4,IF('January 2023'!C3273=Sheet6!$G$3,Sheet6!$G$4,IF('January 2023'!C3273=Sheet6!$H$3,Sheet6!$H$4,IF('January 2023'!C3273=Sheet6!$I$3,Sheet6!$I$4,IF('January 2023'!C3273=Sheet6!$J$3,Sheet6!$J$4,IF('January 2023'!C3273=Sheet6!$K$3,Sheet6!$K$4,IF('January 2023'!C3273=Sheet6!$L$3,Sheet6!$L$4))))))))</f>
        <v>0.14409654505182889</v>
      </c>
      <c r="AG3273" s="74">
        <f t="shared" si="770"/>
        <v>0.60886856597290151</v>
      </c>
      <c r="AH3273" s="71">
        <v>0.81910000000000005</v>
      </c>
      <c r="AI3273" s="72">
        <f t="shared" si="771"/>
        <v>0</v>
      </c>
      <c r="AJ3273" s="73">
        <f t="shared" si="772"/>
        <v>0.55555555555555558</v>
      </c>
      <c r="AK3273" s="73">
        <v>0.51307323962548435</v>
      </c>
      <c r="AL3273" s="95">
        <f t="shared" si="773"/>
        <v>1</v>
      </c>
      <c r="AM3273" s="107">
        <v>0</v>
      </c>
      <c r="AN3273" s="98">
        <f t="shared" si="774"/>
        <v>3910.6999080000041</v>
      </c>
      <c r="AO3273" s="99" t="e">
        <f>SUMIF([1]Sheet1!$AB:$AB,E3273,[1]Sheet1!$AA:$AA)</f>
        <v>#VALUE!</v>
      </c>
      <c r="AP3273" s="100" t="str">
        <f t="shared" si="775"/>
        <v/>
      </c>
      <c r="AQ3273" s="97">
        <f t="shared" si="776"/>
        <v>1</v>
      </c>
      <c r="AR3273" s="100">
        <f t="shared" si="777"/>
        <v>0.89681200487768475</v>
      </c>
      <c r="AS3273" s="101">
        <f t="shared" si="778"/>
        <v>0.45395936064284137</v>
      </c>
      <c r="AT3273" s="100">
        <v>0.14409654505182889</v>
      </c>
      <c r="AU3273" s="108">
        <f t="shared" si="779"/>
        <v>0</v>
      </c>
    </row>
    <row r="3274" spans="1:47" hidden="1">
      <c r="A3274" s="21">
        <v>44927</v>
      </c>
      <c r="B3274" s="23" t="s">
        <v>13</v>
      </c>
      <c r="C3274" s="23" t="s">
        <v>2644</v>
      </c>
      <c r="D3274" s="23" t="s">
        <v>3019</v>
      </c>
      <c r="E3274" s="23">
        <v>1001726970</v>
      </c>
      <c r="F3274" s="23" t="s">
        <v>32</v>
      </c>
      <c r="G3274" s="23">
        <v>1079564</v>
      </c>
      <c r="H3274" s="37" t="s">
        <v>16</v>
      </c>
      <c r="I3274" s="4" t="s">
        <v>3547</v>
      </c>
      <c r="J3274" s="4" t="s">
        <v>3583</v>
      </c>
      <c r="K3274" s="24">
        <v>12024.460000000021</v>
      </c>
      <c r="L3274" s="24">
        <v>12024.460000000021</v>
      </c>
      <c r="M3274" s="29">
        <v>1</v>
      </c>
      <c r="N3274" s="29">
        <v>1</v>
      </c>
      <c r="O3274" s="29">
        <v>11</v>
      </c>
      <c r="P3274" s="29">
        <v>12025</v>
      </c>
      <c r="Q3274" s="29">
        <v>622.6</v>
      </c>
      <c r="R3274" s="28">
        <v>870958.63</v>
      </c>
      <c r="S3274" s="28">
        <v>44000</v>
      </c>
      <c r="T3274" s="28">
        <v>870958.63</v>
      </c>
      <c r="U3274" s="28">
        <v>44000</v>
      </c>
      <c r="V3274" s="29">
        <v>1</v>
      </c>
      <c r="W3274" s="29">
        <v>1</v>
      </c>
      <c r="X3274" s="32">
        <f t="shared" si="765"/>
        <v>12</v>
      </c>
      <c r="Y3274" s="33">
        <f t="shared" si="766"/>
        <v>12647.6</v>
      </c>
      <c r="Z3274" s="33">
        <f t="shared" si="767"/>
        <v>914958.63</v>
      </c>
      <c r="AA3274" s="33">
        <f t="shared" si="768"/>
        <v>914958.63</v>
      </c>
      <c r="AB3274" s="5">
        <v>2</v>
      </c>
      <c r="AC3274" s="6">
        <v>640900.36</v>
      </c>
      <c r="AD3274" s="32">
        <v>0</v>
      </c>
      <c r="AE3274" s="67">
        <f t="shared" si="769"/>
        <v>0.16666666666666666</v>
      </c>
      <c r="AF3274" s="70">
        <f>IF(C3274=Sheet6!$E$3,Sheet6!$E$4,IF('January 2023'!C3274=Sheet6!$F$3,Sheet6!$F$4,IF('January 2023'!C3274=Sheet6!$G$3,Sheet6!$G$4,IF('January 2023'!C3274=Sheet6!$H$3,Sheet6!$H$4,IF('January 2023'!C3274=Sheet6!$I$3,Sheet6!$I$4,IF('January 2023'!C3274=Sheet6!$J$3,Sheet6!$J$4,IF('January 2023'!C3274=Sheet6!$K$3,Sheet6!$K$4,IF('January 2023'!C3274=Sheet6!$L$3,Sheet6!$L$4))))))))</f>
        <v>0.14409654505182889</v>
      </c>
      <c r="AG3274" s="74">
        <f t="shared" si="770"/>
        <v>1.0518227013936574</v>
      </c>
      <c r="AH3274" s="71">
        <v>0.81910000000000005</v>
      </c>
      <c r="AI3274" s="72">
        <f t="shared" si="771"/>
        <v>1</v>
      </c>
      <c r="AJ3274" s="73">
        <f t="shared" si="772"/>
        <v>0.16666666666666666</v>
      </c>
      <c r="AK3274" s="73">
        <v>0.51307323962548435</v>
      </c>
      <c r="AL3274" s="95">
        <f t="shared" si="773"/>
        <v>0</v>
      </c>
      <c r="AM3274" s="107">
        <v>0</v>
      </c>
      <c r="AN3274" s="98">
        <f t="shared" si="774"/>
        <v>0</v>
      </c>
      <c r="AO3274" s="99" t="e">
        <f>SUMIF([1]Sheet1!$AB:$AB,E3274,[1]Sheet1!$AA:$AA)</f>
        <v>#VALUE!</v>
      </c>
      <c r="AP3274" s="100">
        <f t="shared" si="775"/>
        <v>1</v>
      </c>
      <c r="AQ3274" s="97">
        <f t="shared" si="776"/>
        <v>0</v>
      </c>
      <c r="AR3274" s="100">
        <f t="shared" si="777"/>
        <v>1</v>
      </c>
      <c r="AS3274" s="101">
        <f t="shared" si="778"/>
        <v>-5.1822701393657411E-2</v>
      </c>
      <c r="AT3274" s="100">
        <v>0.14409654505182889</v>
      </c>
      <c r="AU3274" s="108">
        <f t="shared" si="779"/>
        <v>1</v>
      </c>
    </row>
    <row r="3275" spans="1:47" hidden="1">
      <c r="A3275" s="21">
        <v>44927</v>
      </c>
      <c r="B3275" s="23" t="s">
        <v>13</v>
      </c>
      <c r="C3275" s="23" t="s">
        <v>2644</v>
      </c>
      <c r="D3275" s="23" t="s">
        <v>3165</v>
      </c>
      <c r="E3275" s="23">
        <v>1002733986</v>
      </c>
      <c r="F3275" s="23" t="s">
        <v>32</v>
      </c>
      <c r="G3275" s="23">
        <v>1070774</v>
      </c>
      <c r="H3275" s="37" t="s">
        <v>16</v>
      </c>
      <c r="I3275" s="4" t="s">
        <v>3512</v>
      </c>
      <c r="J3275" s="4" t="s">
        <v>3512</v>
      </c>
      <c r="K3275" s="24">
        <v>2805.5205326</v>
      </c>
      <c r="L3275" s="24">
        <v>2805.5205326</v>
      </c>
      <c r="M3275" s="29">
        <v>1</v>
      </c>
      <c r="N3275" s="29">
        <v>0</v>
      </c>
      <c r="O3275" s="29">
        <v>0</v>
      </c>
      <c r="P3275" s="29">
        <v>2852</v>
      </c>
      <c r="Q3275" s="29">
        <v>0</v>
      </c>
      <c r="R3275" s="28">
        <v>206567.48</v>
      </c>
      <c r="S3275" s="28">
        <v>0</v>
      </c>
      <c r="T3275" s="28">
        <v>207308</v>
      </c>
      <c r="U3275" s="28">
        <v>0</v>
      </c>
      <c r="V3275" s="29">
        <v>1</v>
      </c>
      <c r="W3275" s="29">
        <v>0</v>
      </c>
      <c r="X3275" s="32">
        <f t="shared" si="765"/>
        <v>1</v>
      </c>
      <c r="Y3275" s="33">
        <f t="shared" si="766"/>
        <v>2852</v>
      </c>
      <c r="Z3275" s="33">
        <f t="shared" si="767"/>
        <v>206567.48</v>
      </c>
      <c r="AA3275" s="33">
        <f t="shared" si="768"/>
        <v>207308</v>
      </c>
      <c r="AB3275" s="5">
        <v>1</v>
      </c>
      <c r="AC3275" s="6">
        <v>234172.15</v>
      </c>
      <c r="AD3275" s="32">
        <v>0</v>
      </c>
      <c r="AE3275" s="67">
        <f t="shared" si="769"/>
        <v>1</v>
      </c>
      <c r="AF3275" s="70">
        <f>IF(C3275=Sheet6!$E$3,Sheet6!$E$4,IF('January 2023'!C3275=Sheet6!$F$3,Sheet6!$F$4,IF('January 2023'!C3275=Sheet6!$G$3,Sheet6!$G$4,IF('January 2023'!C3275=Sheet6!$H$3,Sheet6!$H$4,IF('January 2023'!C3275=Sheet6!$I$3,Sheet6!$I$4,IF('January 2023'!C3275=Sheet6!$J$3,Sheet6!$J$4,IF('January 2023'!C3275=Sheet6!$K$3,Sheet6!$K$4,IF('January 2023'!C3275=Sheet6!$L$3,Sheet6!$L$4))))))))</f>
        <v>0.14409654505182889</v>
      </c>
      <c r="AG3275" s="74">
        <f t="shared" si="770"/>
        <v>1.016567145690046</v>
      </c>
      <c r="AH3275" s="71">
        <v>0.81910000000000005</v>
      </c>
      <c r="AI3275" s="72">
        <f t="shared" si="771"/>
        <v>1</v>
      </c>
      <c r="AJ3275" s="73">
        <f t="shared" si="772"/>
        <v>1</v>
      </c>
      <c r="AK3275" s="73">
        <v>0.51307323962548435</v>
      </c>
      <c r="AL3275" s="95">
        <f t="shared" si="773"/>
        <v>1</v>
      </c>
      <c r="AM3275" s="107">
        <v>0</v>
      </c>
      <c r="AN3275" s="98">
        <f t="shared" si="774"/>
        <v>0</v>
      </c>
      <c r="AO3275" s="99" t="e">
        <f>SUMIF([1]Sheet1!$AB:$AB,E3275,[1]Sheet1!$AA:$AA)</f>
        <v>#VALUE!</v>
      </c>
      <c r="AP3275" s="100">
        <f t="shared" si="775"/>
        <v>1</v>
      </c>
      <c r="AQ3275" s="97">
        <f t="shared" si="776"/>
        <v>0</v>
      </c>
      <c r="AR3275" s="100">
        <f t="shared" si="777"/>
        <v>1.003584881802305</v>
      </c>
      <c r="AS3275" s="101">
        <f t="shared" si="778"/>
        <v>-2.0211418751451493E-2</v>
      </c>
      <c r="AT3275" s="100">
        <v>0.14409654505182889</v>
      </c>
      <c r="AU3275" s="108">
        <f t="shared" si="779"/>
        <v>1</v>
      </c>
    </row>
    <row r="3276" spans="1:47" hidden="1">
      <c r="A3276" s="21">
        <v>44927</v>
      </c>
      <c r="B3276" s="23" t="s">
        <v>13</v>
      </c>
      <c r="C3276" s="23" t="s">
        <v>2644</v>
      </c>
      <c r="D3276" s="23" t="s">
        <v>3297</v>
      </c>
      <c r="E3276" s="23">
        <v>1002907486</v>
      </c>
      <c r="F3276" s="23" t="s">
        <v>32</v>
      </c>
      <c r="G3276" s="23">
        <v>1070945</v>
      </c>
      <c r="H3276" s="37" t="s">
        <v>16</v>
      </c>
      <c r="I3276" s="4" t="s">
        <v>3547</v>
      </c>
      <c r="J3276" s="4" t="s">
        <v>3583</v>
      </c>
      <c r="K3276" s="24">
        <v>1376</v>
      </c>
      <c r="L3276" s="24">
        <v>1376</v>
      </c>
      <c r="M3276" s="29">
        <v>0</v>
      </c>
      <c r="N3276" s="29">
        <v>1</v>
      </c>
      <c r="O3276" s="29">
        <v>6</v>
      </c>
      <c r="P3276" s="29">
        <v>0</v>
      </c>
      <c r="Q3276" s="29">
        <v>986.4</v>
      </c>
      <c r="R3276" s="28">
        <v>0</v>
      </c>
      <c r="S3276" s="28">
        <v>70000</v>
      </c>
      <c r="T3276" s="28">
        <v>0</v>
      </c>
      <c r="U3276" s="28">
        <v>70000</v>
      </c>
      <c r="V3276" s="29">
        <v>0</v>
      </c>
      <c r="W3276" s="29">
        <v>4</v>
      </c>
      <c r="X3276" s="32">
        <f t="shared" si="765"/>
        <v>6</v>
      </c>
      <c r="Y3276" s="33">
        <f t="shared" si="766"/>
        <v>986.4</v>
      </c>
      <c r="Z3276" s="33">
        <f t="shared" si="767"/>
        <v>70000</v>
      </c>
      <c r="AA3276" s="33">
        <f t="shared" si="768"/>
        <v>70000</v>
      </c>
      <c r="AB3276" s="5">
        <v>4</v>
      </c>
      <c r="AC3276" s="6">
        <v>0</v>
      </c>
      <c r="AD3276" s="32">
        <v>1</v>
      </c>
      <c r="AE3276" s="67">
        <f t="shared" si="769"/>
        <v>0.66666666666666663</v>
      </c>
      <c r="AF3276" s="70">
        <f>IF(C3276=Sheet6!$E$3,Sheet6!$E$4,IF('January 2023'!C3276=Sheet6!$F$3,Sheet6!$F$4,IF('January 2023'!C3276=Sheet6!$G$3,Sheet6!$G$4,IF('January 2023'!C3276=Sheet6!$H$3,Sheet6!$H$4,IF('January 2023'!C3276=Sheet6!$I$3,Sheet6!$I$4,IF('January 2023'!C3276=Sheet6!$J$3,Sheet6!$J$4,IF('January 2023'!C3276=Sheet6!$K$3,Sheet6!$K$4,IF('January 2023'!C3276=Sheet6!$L$3,Sheet6!$L$4))))))))</f>
        <v>0.14409654505182889</v>
      </c>
      <c r="AG3276" s="74">
        <f t="shared" si="770"/>
        <v>0.7168604651162791</v>
      </c>
      <c r="AH3276" s="71">
        <v>0.81910000000000005</v>
      </c>
      <c r="AI3276" s="72">
        <f t="shared" si="771"/>
        <v>0</v>
      </c>
      <c r="AJ3276" s="73">
        <f t="shared" si="772"/>
        <v>0.66666666666666663</v>
      </c>
      <c r="AK3276" s="73">
        <v>0.51307323962548435</v>
      </c>
      <c r="AL3276" s="95">
        <f t="shared" si="773"/>
        <v>1</v>
      </c>
      <c r="AM3276" s="107">
        <v>0</v>
      </c>
      <c r="AN3276" s="98">
        <f t="shared" si="774"/>
        <v>140.68159999999989</v>
      </c>
      <c r="AO3276" s="99" t="e">
        <f>SUMIF([1]Sheet1!$AB:$AB,E3276,[1]Sheet1!$AA:$AA)</f>
        <v>#VALUE!</v>
      </c>
      <c r="AP3276" s="100" t="str">
        <f t="shared" si="775"/>
        <v/>
      </c>
      <c r="AQ3276" s="97">
        <f t="shared" si="776"/>
        <v>1</v>
      </c>
      <c r="AR3276" s="100">
        <f t="shared" si="777"/>
        <v>1</v>
      </c>
      <c r="AS3276" s="101">
        <f t="shared" si="778"/>
        <v>0.2831395348837209</v>
      </c>
      <c r="AT3276" s="100">
        <v>0.14409654505182889</v>
      </c>
      <c r="AU3276" s="108">
        <f t="shared" si="779"/>
        <v>0</v>
      </c>
    </row>
    <row r="3277" spans="1:47" hidden="1">
      <c r="A3277" s="21">
        <v>44927</v>
      </c>
      <c r="B3277" s="23" t="s">
        <v>13</v>
      </c>
      <c r="C3277" s="23" t="s">
        <v>2644</v>
      </c>
      <c r="D3277" s="23" t="s">
        <v>3480</v>
      </c>
      <c r="E3277" s="23">
        <v>1001957906</v>
      </c>
      <c r="F3277" s="23" t="s">
        <v>32</v>
      </c>
      <c r="G3277" s="22">
        <v>1070945</v>
      </c>
      <c r="H3277" s="36" t="s">
        <v>16</v>
      </c>
      <c r="I3277" s="4" t="s">
        <v>3549</v>
      </c>
      <c r="J3277" s="4" t="s">
        <v>3585</v>
      </c>
      <c r="K3277" s="24" t="s">
        <v>3502</v>
      </c>
      <c r="L3277" s="25">
        <v>0</v>
      </c>
      <c r="M3277" s="29">
        <v>0</v>
      </c>
      <c r="N3277" s="29">
        <v>0</v>
      </c>
      <c r="O3277" s="29">
        <v>2</v>
      </c>
      <c r="P3277" s="29">
        <v>0</v>
      </c>
      <c r="Q3277" s="29">
        <v>0</v>
      </c>
      <c r="R3277" s="28">
        <v>0</v>
      </c>
      <c r="S3277" s="28">
        <v>0</v>
      </c>
      <c r="T3277" s="28">
        <v>0</v>
      </c>
      <c r="U3277" s="28">
        <v>0</v>
      </c>
      <c r="V3277" s="29">
        <v>0</v>
      </c>
      <c r="W3277" s="29">
        <v>0</v>
      </c>
      <c r="X3277" s="32">
        <f t="shared" si="765"/>
        <v>2</v>
      </c>
      <c r="Y3277" s="33">
        <f t="shared" si="766"/>
        <v>0</v>
      </c>
      <c r="Z3277" s="33">
        <f t="shared" si="767"/>
        <v>0</v>
      </c>
      <c r="AA3277" s="33">
        <f t="shared" si="768"/>
        <v>0</v>
      </c>
      <c r="AB3277" s="5">
        <v>0</v>
      </c>
      <c r="AC3277" s="6">
        <v>0</v>
      </c>
      <c r="AD3277" s="32">
        <v>0</v>
      </c>
      <c r="AE3277" s="67">
        <f t="shared" si="769"/>
        <v>0</v>
      </c>
      <c r="AF3277" s="70">
        <f>IF(C3277=Sheet6!$E$3,Sheet6!$E$4,IF('January 2023'!C3277=Sheet6!$F$3,Sheet6!$F$4,IF('January 2023'!C3277=Sheet6!$G$3,Sheet6!$G$4,IF('January 2023'!C3277=Sheet6!$H$3,Sheet6!$H$4,IF('January 2023'!C3277=Sheet6!$I$3,Sheet6!$I$4,IF('January 2023'!C3277=Sheet6!$J$3,Sheet6!$J$4,IF('January 2023'!C3277=Sheet6!$K$3,Sheet6!$K$4,IF('January 2023'!C3277=Sheet6!$L$3,Sheet6!$L$4))))))))</f>
        <v>0.14409654505182889</v>
      </c>
      <c r="AG3277" s="74">
        <f t="shared" si="770"/>
        <v>0</v>
      </c>
      <c r="AH3277" s="71">
        <v>0.81910000000000005</v>
      </c>
      <c r="AI3277" s="72">
        <f t="shared" si="771"/>
        <v>0</v>
      </c>
      <c r="AJ3277" s="73">
        <f t="shared" si="772"/>
        <v>0</v>
      </c>
      <c r="AK3277" s="73">
        <v>0.51307323962548435</v>
      </c>
      <c r="AL3277" s="95">
        <f t="shared" si="773"/>
        <v>0</v>
      </c>
      <c r="AM3277" s="107">
        <v>0</v>
      </c>
      <c r="AN3277" s="98">
        <f t="shared" si="774"/>
        <v>0</v>
      </c>
      <c r="AO3277" s="99" t="e">
        <f>SUMIF([1]Sheet1!$AB:$AB,E3277,[1]Sheet1!$AA:$AA)</f>
        <v>#VALUE!</v>
      </c>
      <c r="AP3277" s="100">
        <f t="shared" si="775"/>
        <v>1</v>
      </c>
      <c r="AQ3277" s="97">
        <f t="shared" si="776"/>
        <v>0</v>
      </c>
      <c r="AR3277" s="100">
        <f t="shared" si="777"/>
        <v>0</v>
      </c>
      <c r="AS3277" s="101">
        <f t="shared" si="778"/>
        <v>1</v>
      </c>
      <c r="AT3277" s="100">
        <v>0.14409654505182889</v>
      </c>
      <c r="AU3277" s="108">
        <f t="shared" si="779"/>
        <v>0</v>
      </c>
    </row>
    <row r="3278" spans="1:47" hidden="1">
      <c r="A3278" s="21">
        <v>44927</v>
      </c>
      <c r="B3278" s="22" t="s">
        <v>13</v>
      </c>
      <c r="C3278" s="22" t="s">
        <v>2644</v>
      </c>
      <c r="D3278" s="22" t="s">
        <v>3081</v>
      </c>
      <c r="E3278" s="22">
        <v>1002050825</v>
      </c>
      <c r="F3278" s="22" t="s">
        <v>32</v>
      </c>
      <c r="G3278" s="22">
        <v>1070945</v>
      </c>
      <c r="H3278" s="36" t="s">
        <v>16</v>
      </c>
      <c r="I3278" s="4" t="s">
        <v>3547</v>
      </c>
      <c r="J3278" s="4" t="s">
        <v>3583</v>
      </c>
      <c r="K3278" s="25">
        <v>9639.5899999999674</v>
      </c>
      <c r="L3278" s="25">
        <v>9639.5899999999674</v>
      </c>
      <c r="M3278" s="26">
        <v>0</v>
      </c>
      <c r="N3278" s="26">
        <v>0</v>
      </c>
      <c r="O3278" s="26">
        <v>1</v>
      </c>
      <c r="P3278" s="26">
        <v>0</v>
      </c>
      <c r="Q3278" s="26">
        <v>11029.3</v>
      </c>
      <c r="R3278" s="27">
        <v>0</v>
      </c>
      <c r="S3278" s="27">
        <v>770000</v>
      </c>
      <c r="T3278" s="28">
        <v>0</v>
      </c>
      <c r="U3278" s="27">
        <v>770000</v>
      </c>
      <c r="V3278" s="29">
        <v>0</v>
      </c>
      <c r="W3278" s="26">
        <v>1</v>
      </c>
      <c r="X3278" s="30">
        <f t="shared" si="765"/>
        <v>1</v>
      </c>
      <c r="Y3278" s="31">
        <f t="shared" si="766"/>
        <v>11029.3</v>
      </c>
      <c r="Z3278" s="31">
        <f t="shared" si="767"/>
        <v>770000</v>
      </c>
      <c r="AA3278" s="31">
        <f t="shared" si="768"/>
        <v>770000</v>
      </c>
      <c r="AB3278" s="5">
        <v>1</v>
      </c>
      <c r="AC3278" s="6">
        <v>0</v>
      </c>
      <c r="AD3278" s="30">
        <v>0</v>
      </c>
      <c r="AE3278" s="67">
        <f t="shared" si="769"/>
        <v>1</v>
      </c>
      <c r="AF3278" s="70">
        <f>IF(C3278=Sheet6!$E$3,Sheet6!$E$4,IF('January 2023'!C3278=Sheet6!$F$3,Sheet6!$F$4,IF('January 2023'!C3278=Sheet6!$G$3,Sheet6!$G$4,IF('January 2023'!C3278=Sheet6!$H$3,Sheet6!$H$4,IF('January 2023'!C3278=Sheet6!$I$3,Sheet6!$I$4,IF('January 2023'!C3278=Sheet6!$J$3,Sheet6!$J$4,IF('January 2023'!C3278=Sheet6!$K$3,Sheet6!$K$4,IF('January 2023'!C3278=Sheet6!$L$3,Sheet6!$L$4))))))))</f>
        <v>0.14409654505182889</v>
      </c>
      <c r="AG3278" s="74">
        <f t="shared" si="770"/>
        <v>1.1441669199623674</v>
      </c>
      <c r="AH3278" s="71">
        <v>0.81910000000000005</v>
      </c>
      <c r="AI3278" s="72">
        <f t="shared" si="771"/>
        <v>1</v>
      </c>
      <c r="AJ3278" s="73">
        <f t="shared" si="772"/>
        <v>1</v>
      </c>
      <c r="AK3278" s="73">
        <v>0.51307323962548435</v>
      </c>
      <c r="AL3278" s="95">
        <f t="shared" si="773"/>
        <v>1</v>
      </c>
      <c r="AM3278" s="107">
        <v>0</v>
      </c>
      <c r="AN3278" s="98">
        <f t="shared" si="774"/>
        <v>0</v>
      </c>
      <c r="AO3278" s="99" t="e">
        <f>SUMIF([1]Sheet1!$AB:$AB,E3278,[1]Sheet1!$AA:$AA)</f>
        <v>#VALUE!</v>
      </c>
      <c r="AP3278" s="100">
        <f t="shared" si="775"/>
        <v>1</v>
      </c>
      <c r="AQ3278" s="97">
        <f t="shared" si="776"/>
        <v>0</v>
      </c>
      <c r="AR3278" s="100">
        <f t="shared" si="777"/>
        <v>1</v>
      </c>
      <c r="AS3278" s="101">
        <f t="shared" si="778"/>
        <v>-0.14416691996236741</v>
      </c>
      <c r="AT3278" s="100">
        <v>0.14409654505182889</v>
      </c>
      <c r="AU3278" s="108">
        <f t="shared" si="779"/>
        <v>1</v>
      </c>
    </row>
    <row r="3279" spans="1:47" hidden="1">
      <c r="A3279" s="21">
        <v>44927</v>
      </c>
      <c r="B3279" s="23" t="s">
        <v>13</v>
      </c>
      <c r="C3279" s="23" t="s">
        <v>2644</v>
      </c>
      <c r="D3279" s="23" t="s">
        <v>3190</v>
      </c>
      <c r="E3279" s="23">
        <v>1002734419</v>
      </c>
      <c r="F3279" s="23" t="s">
        <v>32</v>
      </c>
      <c r="G3279" s="22">
        <v>1079564</v>
      </c>
      <c r="H3279" s="36" t="s">
        <v>16</v>
      </c>
      <c r="I3279" s="4" t="s">
        <v>3546</v>
      </c>
      <c r="J3279" s="4" t="s">
        <v>3582</v>
      </c>
      <c r="K3279" s="24">
        <v>3992.2799999999988</v>
      </c>
      <c r="L3279" s="24">
        <v>3992.2799999999988</v>
      </c>
      <c r="M3279" s="29">
        <v>0</v>
      </c>
      <c r="N3279" s="29">
        <v>0</v>
      </c>
      <c r="O3279" s="29">
        <v>7</v>
      </c>
      <c r="P3279" s="29">
        <v>0</v>
      </c>
      <c r="Q3279" s="29">
        <v>3672.4</v>
      </c>
      <c r="R3279" s="28">
        <v>0</v>
      </c>
      <c r="S3279" s="28">
        <v>259999.99999999997</v>
      </c>
      <c r="T3279" s="28">
        <v>0</v>
      </c>
      <c r="U3279" s="28">
        <v>260000</v>
      </c>
      <c r="V3279" s="29">
        <v>0</v>
      </c>
      <c r="W3279" s="29">
        <v>3</v>
      </c>
      <c r="X3279" s="32">
        <f t="shared" si="765"/>
        <v>7</v>
      </c>
      <c r="Y3279" s="33">
        <f t="shared" si="766"/>
        <v>3672.4</v>
      </c>
      <c r="Z3279" s="33">
        <f t="shared" si="767"/>
        <v>259999.99999999997</v>
      </c>
      <c r="AA3279" s="33">
        <f t="shared" si="768"/>
        <v>260000</v>
      </c>
      <c r="AB3279" s="5">
        <v>3</v>
      </c>
      <c r="AC3279" s="6">
        <v>0</v>
      </c>
      <c r="AD3279" s="32">
        <v>0</v>
      </c>
      <c r="AE3279" s="67">
        <f t="shared" si="769"/>
        <v>0.42857142857142855</v>
      </c>
      <c r="AF3279" s="70">
        <f>IF(C3279=Sheet6!$E$3,Sheet6!$E$4,IF('January 2023'!C3279=Sheet6!$F$3,Sheet6!$F$4,IF('January 2023'!C3279=Sheet6!$G$3,Sheet6!$G$4,IF('January 2023'!C3279=Sheet6!$H$3,Sheet6!$H$4,IF('January 2023'!C3279=Sheet6!$I$3,Sheet6!$I$4,IF('January 2023'!C3279=Sheet6!$J$3,Sheet6!$J$4,IF('January 2023'!C3279=Sheet6!$K$3,Sheet6!$K$4,IF('January 2023'!C3279=Sheet6!$L$3,Sheet6!$L$4))))))))</f>
        <v>0.14409654505182889</v>
      </c>
      <c r="AG3279" s="74">
        <f t="shared" si="770"/>
        <v>0.91987535944372667</v>
      </c>
      <c r="AH3279" s="71">
        <v>0.81910000000000005</v>
      </c>
      <c r="AI3279" s="72">
        <f t="shared" si="771"/>
        <v>1</v>
      </c>
      <c r="AJ3279" s="73">
        <f t="shared" si="772"/>
        <v>0.42857142857142855</v>
      </c>
      <c r="AK3279" s="73">
        <v>0.51307323962548435</v>
      </c>
      <c r="AL3279" s="95">
        <f t="shared" si="773"/>
        <v>0</v>
      </c>
      <c r="AM3279" s="107">
        <v>0</v>
      </c>
      <c r="AN3279" s="98">
        <f t="shared" si="774"/>
        <v>0</v>
      </c>
      <c r="AO3279" s="99" t="e">
        <f>SUMIF([1]Sheet1!$AB:$AB,E3279,[1]Sheet1!$AA:$AA)</f>
        <v>#VALUE!</v>
      </c>
      <c r="AP3279" s="100">
        <f t="shared" si="775"/>
        <v>1</v>
      </c>
      <c r="AQ3279" s="97">
        <f t="shared" si="776"/>
        <v>0</v>
      </c>
      <c r="AR3279" s="100">
        <f t="shared" si="777"/>
        <v>1.0000000000000002</v>
      </c>
      <c r="AS3279" s="101">
        <f t="shared" si="778"/>
        <v>8.0124640556273108E-2</v>
      </c>
      <c r="AT3279" s="100">
        <v>0.14409654505182889</v>
      </c>
      <c r="AU3279" s="108">
        <f t="shared" si="779"/>
        <v>1</v>
      </c>
    </row>
    <row r="3280" spans="1:47" hidden="1">
      <c r="A3280" s="21">
        <v>44927</v>
      </c>
      <c r="B3280" s="23" t="s">
        <v>13</v>
      </c>
      <c r="C3280" s="23" t="s">
        <v>2644</v>
      </c>
      <c r="D3280" s="23" t="s">
        <v>3224</v>
      </c>
      <c r="E3280" s="23">
        <v>1001726982</v>
      </c>
      <c r="F3280" s="23" t="s">
        <v>32</v>
      </c>
      <c r="G3280" s="22">
        <v>1070774</v>
      </c>
      <c r="H3280" s="36" t="s">
        <v>16</v>
      </c>
      <c r="I3280" s="4" t="s">
        <v>3547</v>
      </c>
      <c r="J3280" s="4" t="s">
        <v>3583</v>
      </c>
      <c r="K3280" s="24">
        <v>3298.0899999999965</v>
      </c>
      <c r="L3280" s="24">
        <v>3298.0899999999965</v>
      </c>
      <c r="M3280" s="29">
        <v>0</v>
      </c>
      <c r="N3280" s="29">
        <v>0</v>
      </c>
      <c r="O3280" s="29">
        <v>3</v>
      </c>
      <c r="P3280" s="29">
        <v>0</v>
      </c>
      <c r="Q3280" s="29">
        <v>3160.2</v>
      </c>
      <c r="R3280" s="28">
        <v>0</v>
      </c>
      <c r="S3280" s="28">
        <v>200000</v>
      </c>
      <c r="T3280" s="28">
        <v>0</v>
      </c>
      <c r="U3280" s="28">
        <v>200000</v>
      </c>
      <c r="V3280" s="29">
        <v>0</v>
      </c>
      <c r="W3280" s="29">
        <v>1</v>
      </c>
      <c r="X3280" s="32">
        <f t="shared" si="765"/>
        <v>3</v>
      </c>
      <c r="Y3280" s="33">
        <f t="shared" si="766"/>
        <v>3160.2</v>
      </c>
      <c r="Z3280" s="33">
        <f t="shared" si="767"/>
        <v>200000</v>
      </c>
      <c r="AA3280" s="33">
        <f t="shared" si="768"/>
        <v>200000</v>
      </c>
      <c r="AB3280" s="5">
        <v>1</v>
      </c>
      <c r="AC3280" s="6">
        <v>0</v>
      </c>
      <c r="AD3280" s="32">
        <v>0</v>
      </c>
      <c r="AE3280" s="67">
        <f t="shared" si="769"/>
        <v>0.33333333333333331</v>
      </c>
      <c r="AF3280" s="70">
        <f>IF(C3280=Sheet6!$E$3,Sheet6!$E$4,IF('January 2023'!C3280=Sheet6!$F$3,Sheet6!$F$4,IF('January 2023'!C3280=Sheet6!$G$3,Sheet6!$G$4,IF('January 2023'!C3280=Sheet6!$H$3,Sheet6!$H$4,IF('January 2023'!C3280=Sheet6!$I$3,Sheet6!$I$4,IF('January 2023'!C3280=Sheet6!$J$3,Sheet6!$J$4,IF('January 2023'!C3280=Sheet6!$K$3,Sheet6!$K$4,IF('January 2023'!C3280=Sheet6!$L$3,Sheet6!$L$4))))))))</f>
        <v>0.14409654505182889</v>
      </c>
      <c r="AG3280" s="74">
        <f t="shared" si="770"/>
        <v>0.95819095294549361</v>
      </c>
      <c r="AH3280" s="71">
        <v>0.81910000000000005</v>
      </c>
      <c r="AI3280" s="72">
        <f t="shared" si="771"/>
        <v>1</v>
      </c>
      <c r="AJ3280" s="73">
        <f t="shared" si="772"/>
        <v>0.33333333333333331</v>
      </c>
      <c r="AK3280" s="73">
        <v>0.51307323962548435</v>
      </c>
      <c r="AL3280" s="95">
        <f t="shared" si="773"/>
        <v>0</v>
      </c>
      <c r="AM3280" s="107">
        <v>0</v>
      </c>
      <c r="AN3280" s="98">
        <f t="shared" si="774"/>
        <v>0</v>
      </c>
      <c r="AO3280" s="99" t="e">
        <f>SUMIF([1]Sheet1!$AB:$AB,E3280,[1]Sheet1!$AA:$AA)</f>
        <v>#VALUE!</v>
      </c>
      <c r="AP3280" s="100">
        <f t="shared" si="775"/>
        <v>1</v>
      </c>
      <c r="AQ3280" s="97">
        <f t="shared" si="776"/>
        <v>0</v>
      </c>
      <c r="AR3280" s="100">
        <f t="shared" si="777"/>
        <v>1</v>
      </c>
      <c r="AS3280" s="101">
        <f t="shared" si="778"/>
        <v>4.1809047054506387E-2</v>
      </c>
      <c r="AT3280" s="100">
        <v>0.14409654505182889</v>
      </c>
      <c r="AU3280" s="108">
        <f t="shared" si="779"/>
        <v>1</v>
      </c>
    </row>
    <row r="3281" spans="1:47" hidden="1">
      <c r="A3281" s="21">
        <v>44927</v>
      </c>
      <c r="B3281" s="23" t="s">
        <v>13</v>
      </c>
      <c r="C3281" s="23" t="s">
        <v>2644</v>
      </c>
      <c r="D3281" s="23" t="s">
        <v>3258</v>
      </c>
      <c r="E3281" s="23">
        <v>1001726980</v>
      </c>
      <c r="F3281" s="23" t="s">
        <v>32</v>
      </c>
      <c r="G3281" s="22">
        <v>1070774</v>
      </c>
      <c r="H3281" s="36" t="s">
        <v>16</v>
      </c>
      <c r="I3281" s="4" t="s">
        <v>3546</v>
      </c>
      <c r="J3281" s="4" t="s">
        <v>3582</v>
      </c>
      <c r="K3281" s="24">
        <v>3248.4974587999995</v>
      </c>
      <c r="L3281" s="24">
        <v>3248.4974587999995</v>
      </c>
      <c r="M3281" s="29">
        <v>0</v>
      </c>
      <c r="N3281" s="29">
        <v>0</v>
      </c>
      <c r="O3281" s="29">
        <v>7</v>
      </c>
      <c r="P3281" s="29">
        <v>0</v>
      </c>
      <c r="Q3281" s="29">
        <v>4805.2999999999993</v>
      </c>
      <c r="R3281" s="28">
        <v>0</v>
      </c>
      <c r="S3281" s="28">
        <v>314112.76</v>
      </c>
      <c r="T3281" s="28">
        <v>0</v>
      </c>
      <c r="U3281" s="28">
        <v>313400</v>
      </c>
      <c r="V3281" s="29">
        <v>0</v>
      </c>
      <c r="W3281" s="29">
        <v>4</v>
      </c>
      <c r="X3281" s="32">
        <f t="shared" si="765"/>
        <v>7</v>
      </c>
      <c r="Y3281" s="33">
        <f t="shared" si="766"/>
        <v>4805.2999999999993</v>
      </c>
      <c r="Z3281" s="33">
        <f t="shared" si="767"/>
        <v>314112.76</v>
      </c>
      <c r="AA3281" s="33">
        <f t="shared" si="768"/>
        <v>313400</v>
      </c>
      <c r="AB3281" s="5">
        <v>4</v>
      </c>
      <c r="AC3281" s="6">
        <v>0</v>
      </c>
      <c r="AD3281" s="32">
        <v>0</v>
      </c>
      <c r="AE3281" s="67">
        <f t="shared" si="769"/>
        <v>0.5714285714285714</v>
      </c>
      <c r="AF3281" s="70">
        <f>IF(C3281=Sheet6!$E$3,Sheet6!$E$4,IF('January 2023'!C3281=Sheet6!$F$3,Sheet6!$F$4,IF('January 2023'!C3281=Sheet6!$G$3,Sheet6!$G$4,IF('January 2023'!C3281=Sheet6!$H$3,Sheet6!$H$4,IF('January 2023'!C3281=Sheet6!$I$3,Sheet6!$I$4,IF('January 2023'!C3281=Sheet6!$J$3,Sheet6!$J$4,IF('January 2023'!C3281=Sheet6!$K$3,Sheet6!$K$4,IF('January 2023'!C3281=Sheet6!$L$3,Sheet6!$L$4))))))))</f>
        <v>0.14409654505182889</v>
      </c>
      <c r="AG3281" s="74">
        <f t="shared" si="770"/>
        <v>1.4792377278863826</v>
      </c>
      <c r="AH3281" s="71">
        <v>0.81910000000000005</v>
      </c>
      <c r="AI3281" s="72">
        <f t="shared" si="771"/>
        <v>1</v>
      </c>
      <c r="AJ3281" s="73">
        <f t="shared" si="772"/>
        <v>0.5714285714285714</v>
      </c>
      <c r="AK3281" s="73">
        <v>0.51307323962548435</v>
      </c>
      <c r="AL3281" s="95">
        <f t="shared" si="773"/>
        <v>1</v>
      </c>
      <c r="AM3281" s="107">
        <v>0</v>
      </c>
      <c r="AN3281" s="98">
        <f t="shared" si="774"/>
        <v>0</v>
      </c>
      <c r="AO3281" s="99" t="e">
        <f>SUMIF([1]Sheet1!$AB:$AB,E3281,[1]Sheet1!$AA:$AA)</f>
        <v>#VALUE!</v>
      </c>
      <c r="AP3281" s="100">
        <f t="shared" si="775"/>
        <v>1</v>
      </c>
      <c r="AQ3281" s="97">
        <f t="shared" si="776"/>
        <v>0</v>
      </c>
      <c r="AR3281" s="100">
        <f t="shared" si="777"/>
        <v>0.99773087855456744</v>
      </c>
      <c r="AS3281" s="101">
        <f t="shared" si="778"/>
        <v>-0.47588115783514273</v>
      </c>
      <c r="AT3281" s="100">
        <v>0.14409654505182889</v>
      </c>
      <c r="AU3281" s="108">
        <f t="shared" si="779"/>
        <v>1</v>
      </c>
    </row>
    <row r="3282" spans="1:47" hidden="1">
      <c r="A3282" s="21">
        <v>44927</v>
      </c>
      <c r="B3282" s="22" t="s">
        <v>13</v>
      </c>
      <c r="C3282" s="22" t="s">
        <v>2644</v>
      </c>
      <c r="D3282" s="22" t="s">
        <v>3129</v>
      </c>
      <c r="E3282" s="22">
        <v>1001727914</v>
      </c>
      <c r="F3282" s="22" t="s">
        <v>32</v>
      </c>
      <c r="G3282" s="22">
        <v>1079564</v>
      </c>
      <c r="H3282" s="36" t="s">
        <v>16</v>
      </c>
      <c r="I3282" s="4" t="s">
        <v>3547</v>
      </c>
      <c r="J3282" s="4" t="s">
        <v>3583</v>
      </c>
      <c r="K3282" s="25">
        <v>2571.2600000000093</v>
      </c>
      <c r="L3282" s="25">
        <v>2571.2600000000093</v>
      </c>
      <c r="M3282" s="26">
        <v>0</v>
      </c>
      <c r="N3282" s="26">
        <v>0</v>
      </c>
      <c r="O3282" s="26">
        <v>9</v>
      </c>
      <c r="P3282" s="26">
        <v>0</v>
      </c>
      <c r="Q3282" s="26">
        <v>658.40000000000009</v>
      </c>
      <c r="R3282" s="27">
        <v>0</v>
      </c>
      <c r="S3282" s="27">
        <v>46499.999999999993</v>
      </c>
      <c r="T3282" s="28">
        <v>0</v>
      </c>
      <c r="U3282" s="27">
        <v>46500</v>
      </c>
      <c r="V3282" s="29">
        <v>0</v>
      </c>
      <c r="W3282" s="26">
        <v>3</v>
      </c>
      <c r="X3282" s="30">
        <f t="shared" si="765"/>
        <v>9</v>
      </c>
      <c r="Y3282" s="31">
        <f t="shared" si="766"/>
        <v>658.40000000000009</v>
      </c>
      <c r="Z3282" s="31">
        <f t="shared" si="767"/>
        <v>46499.999999999993</v>
      </c>
      <c r="AA3282" s="31">
        <f t="shared" si="768"/>
        <v>46500</v>
      </c>
      <c r="AB3282" s="5">
        <v>3</v>
      </c>
      <c r="AC3282" s="6">
        <v>0</v>
      </c>
      <c r="AD3282" s="30">
        <v>0</v>
      </c>
      <c r="AE3282" s="67">
        <f t="shared" si="769"/>
        <v>0.33333333333333331</v>
      </c>
      <c r="AF3282" s="70">
        <f>IF(C3282=Sheet6!$E$3,Sheet6!$E$4,IF('January 2023'!C3282=Sheet6!$F$3,Sheet6!$F$4,IF('January 2023'!C3282=Sheet6!$G$3,Sheet6!$G$4,IF('January 2023'!C3282=Sheet6!$H$3,Sheet6!$H$4,IF('January 2023'!C3282=Sheet6!$I$3,Sheet6!$I$4,IF('January 2023'!C3282=Sheet6!$J$3,Sheet6!$J$4,IF('January 2023'!C3282=Sheet6!$K$3,Sheet6!$K$4,IF('January 2023'!C3282=Sheet6!$L$3,Sheet6!$L$4))))))))</f>
        <v>0.14409654505182889</v>
      </c>
      <c r="AG3282" s="74">
        <f t="shared" si="770"/>
        <v>0.25606123068067704</v>
      </c>
      <c r="AH3282" s="71">
        <v>0.81910000000000005</v>
      </c>
      <c r="AI3282" s="72">
        <f t="shared" si="771"/>
        <v>0</v>
      </c>
      <c r="AJ3282" s="73">
        <f t="shared" si="772"/>
        <v>0.33333333333333331</v>
      </c>
      <c r="AK3282" s="73">
        <v>0.51307323962548435</v>
      </c>
      <c r="AL3282" s="95">
        <f t="shared" si="773"/>
        <v>0</v>
      </c>
      <c r="AM3282" s="107">
        <v>0</v>
      </c>
      <c r="AN3282" s="98">
        <f t="shared" si="774"/>
        <v>1447.7190660000078</v>
      </c>
      <c r="AO3282" s="99" t="e">
        <f>SUMIF([1]Sheet1!$AB:$AB,E3282,[1]Sheet1!$AA:$AA)</f>
        <v>#VALUE!</v>
      </c>
      <c r="AP3282" s="100" t="str">
        <f t="shared" si="775"/>
        <v/>
      </c>
      <c r="AQ3282" s="97">
        <f t="shared" si="776"/>
        <v>1</v>
      </c>
      <c r="AR3282" s="100">
        <f t="shared" si="777"/>
        <v>1.0000000000000002</v>
      </c>
      <c r="AS3282" s="101">
        <f t="shared" si="778"/>
        <v>0.7439387693193229</v>
      </c>
      <c r="AT3282" s="100">
        <v>0.14409654505182889</v>
      </c>
      <c r="AU3282" s="108">
        <f t="shared" si="779"/>
        <v>0</v>
      </c>
    </row>
    <row r="3283" spans="1:47" hidden="1">
      <c r="A3283" s="21">
        <v>44927</v>
      </c>
      <c r="B3283" s="22" t="s">
        <v>13</v>
      </c>
      <c r="C3283" s="22" t="s">
        <v>2644</v>
      </c>
      <c r="D3283" s="22" t="s">
        <v>3230</v>
      </c>
      <c r="E3283" s="22">
        <v>1002057177</v>
      </c>
      <c r="F3283" s="22" t="s">
        <v>32</v>
      </c>
      <c r="G3283" s="22">
        <v>1070725</v>
      </c>
      <c r="H3283" s="36" t="s">
        <v>16</v>
      </c>
      <c r="I3283" s="4" t="s">
        <v>3548</v>
      </c>
      <c r="J3283" s="4" t="s">
        <v>3584</v>
      </c>
      <c r="K3283" s="25">
        <v>2140.8699999999953</v>
      </c>
      <c r="L3283" s="25">
        <v>2140.8699999999953</v>
      </c>
      <c r="M3283" s="26">
        <v>0</v>
      </c>
      <c r="N3283" s="26">
        <v>0</v>
      </c>
      <c r="O3283" s="26">
        <v>8</v>
      </c>
      <c r="P3283" s="26">
        <v>0</v>
      </c>
      <c r="Q3283" s="26">
        <v>1052.7</v>
      </c>
      <c r="R3283" s="27">
        <v>0</v>
      </c>
      <c r="S3283" s="27">
        <v>73800</v>
      </c>
      <c r="T3283" s="28">
        <v>0</v>
      </c>
      <c r="U3283" s="27">
        <v>73800</v>
      </c>
      <c r="V3283" s="29">
        <v>0</v>
      </c>
      <c r="W3283" s="26">
        <v>4</v>
      </c>
      <c r="X3283" s="30">
        <f t="shared" si="765"/>
        <v>8</v>
      </c>
      <c r="Y3283" s="31">
        <f t="shared" si="766"/>
        <v>1052.7</v>
      </c>
      <c r="Z3283" s="31">
        <f t="shared" si="767"/>
        <v>73800</v>
      </c>
      <c r="AA3283" s="31">
        <f t="shared" si="768"/>
        <v>73800</v>
      </c>
      <c r="AB3283" s="5">
        <v>4</v>
      </c>
      <c r="AC3283" s="6">
        <v>0</v>
      </c>
      <c r="AD3283" s="30">
        <v>0</v>
      </c>
      <c r="AE3283" s="67">
        <f t="shared" si="769"/>
        <v>0.5</v>
      </c>
      <c r="AF3283" s="70">
        <f>IF(C3283=Sheet6!$E$3,Sheet6!$E$4,IF('January 2023'!C3283=Sheet6!$F$3,Sheet6!$F$4,IF('January 2023'!C3283=Sheet6!$G$3,Sheet6!$G$4,IF('January 2023'!C3283=Sheet6!$H$3,Sheet6!$H$4,IF('January 2023'!C3283=Sheet6!$I$3,Sheet6!$I$4,IF('January 2023'!C3283=Sheet6!$J$3,Sheet6!$J$4,IF('January 2023'!C3283=Sheet6!$K$3,Sheet6!$K$4,IF('January 2023'!C3283=Sheet6!$L$3,Sheet6!$L$4))))))))</f>
        <v>0.14409654505182889</v>
      </c>
      <c r="AG3283" s="74">
        <f t="shared" si="770"/>
        <v>0.49171598462307486</v>
      </c>
      <c r="AH3283" s="71">
        <v>0.81910000000000005</v>
      </c>
      <c r="AI3283" s="72">
        <f t="shared" si="771"/>
        <v>0</v>
      </c>
      <c r="AJ3283" s="73">
        <f t="shared" si="772"/>
        <v>0.5</v>
      </c>
      <c r="AK3283" s="73">
        <v>0.51307323962548435</v>
      </c>
      <c r="AL3283" s="95">
        <f t="shared" si="773"/>
        <v>0</v>
      </c>
      <c r="AM3283" s="107">
        <v>0</v>
      </c>
      <c r="AN3283" s="98">
        <f t="shared" si="774"/>
        <v>700.88661699999625</v>
      </c>
      <c r="AO3283" s="99" t="e">
        <f>SUMIF([1]Sheet1!$AB:$AB,E3283,[1]Sheet1!$AA:$AA)</f>
        <v>#VALUE!</v>
      </c>
      <c r="AP3283" s="100" t="str">
        <f t="shared" si="775"/>
        <v/>
      </c>
      <c r="AQ3283" s="97">
        <f t="shared" si="776"/>
        <v>1</v>
      </c>
      <c r="AR3283" s="100">
        <f t="shared" si="777"/>
        <v>1</v>
      </c>
      <c r="AS3283" s="101">
        <f t="shared" si="778"/>
        <v>0.50828401537692514</v>
      </c>
      <c r="AT3283" s="100">
        <v>0.14409654505182889</v>
      </c>
      <c r="AU3283" s="108">
        <f t="shared" si="779"/>
        <v>0</v>
      </c>
    </row>
    <row r="3284" spans="1:47" hidden="1">
      <c r="A3284" s="21">
        <v>44927</v>
      </c>
      <c r="B3284" s="22" t="s">
        <v>13</v>
      </c>
      <c r="C3284" s="22" t="s">
        <v>2644</v>
      </c>
      <c r="D3284" s="22" t="s">
        <v>3481</v>
      </c>
      <c r="E3284" s="22">
        <v>1001726938</v>
      </c>
      <c r="F3284" s="22" t="s">
        <v>32</v>
      </c>
      <c r="G3284" s="22">
        <v>1091868</v>
      </c>
      <c r="H3284" s="36" t="s">
        <v>784</v>
      </c>
      <c r="I3284" s="4" t="s">
        <v>3544</v>
      </c>
      <c r="J3284" s="4" t="s">
        <v>3580</v>
      </c>
      <c r="K3284" s="25" t="s">
        <v>43</v>
      </c>
      <c r="L3284" s="25">
        <v>0</v>
      </c>
      <c r="M3284" s="26">
        <v>0</v>
      </c>
      <c r="N3284" s="26">
        <v>0</v>
      </c>
      <c r="O3284" s="26">
        <v>43</v>
      </c>
      <c r="P3284" s="26">
        <v>0</v>
      </c>
      <c r="Q3284" s="26">
        <v>0</v>
      </c>
      <c r="R3284" s="27">
        <v>0</v>
      </c>
      <c r="S3284" s="27">
        <v>0</v>
      </c>
      <c r="T3284" s="28">
        <v>0</v>
      </c>
      <c r="U3284" s="27">
        <v>0</v>
      </c>
      <c r="V3284" s="29">
        <v>0</v>
      </c>
      <c r="W3284" s="26">
        <v>0</v>
      </c>
      <c r="X3284" s="30">
        <f t="shared" si="765"/>
        <v>43</v>
      </c>
      <c r="Y3284" s="31">
        <f t="shared" si="766"/>
        <v>0</v>
      </c>
      <c r="Z3284" s="31">
        <f t="shared" si="767"/>
        <v>0</v>
      </c>
      <c r="AA3284" s="31">
        <f t="shared" si="768"/>
        <v>0</v>
      </c>
      <c r="AB3284" s="5">
        <v>0</v>
      </c>
      <c r="AC3284" s="6">
        <v>0</v>
      </c>
      <c r="AD3284" s="30">
        <v>0</v>
      </c>
      <c r="AE3284" s="67">
        <f t="shared" si="769"/>
        <v>0</v>
      </c>
      <c r="AF3284" s="70">
        <f>IF(C3284=Sheet6!$E$3,Sheet6!$E$4,IF('January 2023'!C3284=Sheet6!$F$3,Sheet6!$F$4,IF('January 2023'!C3284=Sheet6!$G$3,Sheet6!$G$4,IF('January 2023'!C3284=Sheet6!$H$3,Sheet6!$H$4,IF('January 2023'!C3284=Sheet6!$I$3,Sheet6!$I$4,IF('January 2023'!C3284=Sheet6!$J$3,Sheet6!$J$4,IF('January 2023'!C3284=Sheet6!$K$3,Sheet6!$K$4,IF('January 2023'!C3284=Sheet6!$L$3,Sheet6!$L$4))))))))</f>
        <v>0.14409654505182889</v>
      </c>
      <c r="AG3284" s="74">
        <f t="shared" si="770"/>
        <v>0</v>
      </c>
      <c r="AH3284" s="71">
        <v>0.81910000000000005</v>
      </c>
      <c r="AI3284" s="72">
        <f t="shared" si="771"/>
        <v>0</v>
      </c>
      <c r="AJ3284" s="73">
        <f t="shared" si="772"/>
        <v>0</v>
      </c>
      <c r="AK3284" s="73">
        <v>0.51307323962548435</v>
      </c>
      <c r="AL3284" s="95">
        <f t="shared" si="773"/>
        <v>0</v>
      </c>
      <c r="AM3284" s="107">
        <v>0</v>
      </c>
      <c r="AN3284" s="98">
        <f t="shared" si="774"/>
        <v>0</v>
      </c>
      <c r="AO3284" s="99" t="e">
        <f>SUMIF([1]Sheet1!$AB:$AB,E3284,[1]Sheet1!$AA:$AA)</f>
        <v>#VALUE!</v>
      </c>
      <c r="AP3284" s="100">
        <f t="shared" si="775"/>
        <v>1</v>
      </c>
      <c r="AQ3284" s="97">
        <f t="shared" si="776"/>
        <v>0</v>
      </c>
      <c r="AR3284" s="100">
        <f t="shared" si="777"/>
        <v>0</v>
      </c>
      <c r="AS3284" s="101">
        <f t="shared" si="778"/>
        <v>1</v>
      </c>
      <c r="AT3284" s="100">
        <v>0.14409654505182889</v>
      </c>
      <c r="AU3284" s="108">
        <f t="shared" si="779"/>
        <v>0</v>
      </c>
    </row>
    <row r="3285" spans="1:47" hidden="1">
      <c r="A3285" s="21">
        <v>44927</v>
      </c>
      <c r="B3285" s="22" t="s">
        <v>13</v>
      </c>
      <c r="C3285" s="22" t="s">
        <v>2644</v>
      </c>
      <c r="D3285" s="22" t="s">
        <v>2683</v>
      </c>
      <c r="E3285" s="22">
        <v>1002989914</v>
      </c>
      <c r="F3285" s="22" t="s">
        <v>32</v>
      </c>
      <c r="G3285" s="22">
        <v>1091864</v>
      </c>
      <c r="H3285" s="36" t="s">
        <v>784</v>
      </c>
      <c r="I3285" s="4" t="s">
        <v>3546</v>
      </c>
      <c r="J3285" s="4" t="s">
        <v>3582</v>
      </c>
      <c r="K3285" s="25" t="s">
        <v>43</v>
      </c>
      <c r="L3285" s="25">
        <v>0</v>
      </c>
      <c r="M3285" s="26">
        <v>0</v>
      </c>
      <c r="N3285" s="26">
        <v>0</v>
      </c>
      <c r="O3285" s="26">
        <v>1</v>
      </c>
      <c r="P3285" s="26">
        <v>0</v>
      </c>
      <c r="Q3285" s="26">
        <v>2569.6999999999998</v>
      </c>
      <c r="R3285" s="27">
        <v>0</v>
      </c>
      <c r="S3285" s="27">
        <v>200000</v>
      </c>
      <c r="T3285" s="28">
        <v>0</v>
      </c>
      <c r="U3285" s="27">
        <v>200000</v>
      </c>
      <c r="V3285" s="29">
        <v>0</v>
      </c>
      <c r="W3285" s="26">
        <v>1</v>
      </c>
      <c r="X3285" s="30">
        <f t="shared" si="765"/>
        <v>1</v>
      </c>
      <c r="Y3285" s="31">
        <f t="shared" si="766"/>
        <v>2569.6999999999998</v>
      </c>
      <c r="Z3285" s="31">
        <f t="shared" si="767"/>
        <v>200000</v>
      </c>
      <c r="AA3285" s="31">
        <f t="shared" si="768"/>
        <v>200000</v>
      </c>
      <c r="AB3285" s="5">
        <v>1</v>
      </c>
      <c r="AC3285" s="6">
        <v>0</v>
      </c>
      <c r="AD3285" s="30">
        <v>0</v>
      </c>
      <c r="AE3285" s="67">
        <f t="shared" si="769"/>
        <v>1</v>
      </c>
      <c r="AF3285" s="70">
        <f>IF(C3285=Sheet6!$E$3,Sheet6!$E$4,IF('January 2023'!C3285=Sheet6!$F$3,Sheet6!$F$4,IF('January 2023'!C3285=Sheet6!$G$3,Sheet6!$G$4,IF('January 2023'!C3285=Sheet6!$H$3,Sheet6!$H$4,IF('January 2023'!C3285=Sheet6!$I$3,Sheet6!$I$4,IF('January 2023'!C3285=Sheet6!$J$3,Sheet6!$J$4,IF('January 2023'!C3285=Sheet6!$K$3,Sheet6!$K$4,IF('January 2023'!C3285=Sheet6!$L$3,Sheet6!$L$4))))))))</f>
        <v>0.14409654505182889</v>
      </c>
      <c r="AG3285" s="74">
        <f t="shared" si="770"/>
        <v>0</v>
      </c>
      <c r="AH3285" s="71">
        <v>0.81910000000000005</v>
      </c>
      <c r="AI3285" s="72">
        <f t="shared" si="771"/>
        <v>0</v>
      </c>
      <c r="AJ3285" s="73">
        <f t="shared" si="772"/>
        <v>1</v>
      </c>
      <c r="AK3285" s="73">
        <v>0.51307323962548435</v>
      </c>
      <c r="AL3285" s="95">
        <f t="shared" si="773"/>
        <v>1</v>
      </c>
      <c r="AM3285" s="107">
        <v>0</v>
      </c>
      <c r="AN3285" s="98">
        <f t="shared" si="774"/>
        <v>0</v>
      </c>
      <c r="AO3285" s="99" t="e">
        <f>SUMIF([1]Sheet1!$AB:$AB,E3285,[1]Sheet1!$AA:$AA)</f>
        <v>#VALUE!</v>
      </c>
      <c r="AP3285" s="100">
        <f t="shared" si="775"/>
        <v>1</v>
      </c>
      <c r="AQ3285" s="97">
        <f t="shared" si="776"/>
        <v>0</v>
      </c>
      <c r="AR3285" s="100">
        <f t="shared" si="777"/>
        <v>1</v>
      </c>
      <c r="AS3285" s="101">
        <f t="shared" si="778"/>
        <v>1</v>
      </c>
      <c r="AT3285" s="100">
        <v>0.14409654505182889</v>
      </c>
      <c r="AU3285" s="108">
        <f t="shared" si="779"/>
        <v>0</v>
      </c>
    </row>
    <row r="3286" spans="1:47" hidden="1">
      <c r="A3286" s="21">
        <v>44927</v>
      </c>
      <c r="B3286" s="23" t="s">
        <v>13</v>
      </c>
      <c r="C3286" s="23" t="s">
        <v>2644</v>
      </c>
      <c r="D3286" s="23" t="s">
        <v>3482</v>
      </c>
      <c r="E3286" s="23">
        <v>1001727418</v>
      </c>
      <c r="F3286" s="23" t="s">
        <v>32</v>
      </c>
      <c r="G3286" s="22">
        <v>1070937</v>
      </c>
      <c r="H3286" s="36" t="s">
        <v>784</v>
      </c>
      <c r="I3286" s="4" t="s">
        <v>3546</v>
      </c>
      <c r="J3286" s="4" t="s">
        <v>3582</v>
      </c>
      <c r="K3286" s="24" t="s">
        <v>43</v>
      </c>
      <c r="L3286" s="25">
        <v>0</v>
      </c>
      <c r="M3286" s="29">
        <v>0</v>
      </c>
      <c r="N3286" s="29">
        <v>0</v>
      </c>
      <c r="O3286" s="29">
        <v>5</v>
      </c>
      <c r="P3286" s="29">
        <v>0</v>
      </c>
      <c r="Q3286" s="29">
        <v>0</v>
      </c>
      <c r="R3286" s="28">
        <v>0</v>
      </c>
      <c r="S3286" s="28">
        <v>0</v>
      </c>
      <c r="T3286" s="28">
        <v>0</v>
      </c>
      <c r="U3286" s="28">
        <v>0</v>
      </c>
      <c r="V3286" s="29">
        <v>0</v>
      </c>
      <c r="W3286" s="29">
        <v>0</v>
      </c>
      <c r="X3286" s="32">
        <f t="shared" si="765"/>
        <v>5</v>
      </c>
      <c r="Y3286" s="33">
        <f t="shared" si="766"/>
        <v>0</v>
      </c>
      <c r="Z3286" s="33">
        <f t="shared" si="767"/>
        <v>0</v>
      </c>
      <c r="AA3286" s="33">
        <f t="shared" si="768"/>
        <v>0</v>
      </c>
      <c r="AB3286" s="5">
        <v>0</v>
      </c>
      <c r="AC3286" s="6">
        <v>0</v>
      </c>
      <c r="AD3286" s="32">
        <v>0</v>
      </c>
      <c r="AE3286" s="67">
        <f t="shared" si="769"/>
        <v>0</v>
      </c>
      <c r="AF3286" s="70">
        <f>IF(C3286=Sheet6!$E$3,Sheet6!$E$4,IF('January 2023'!C3286=Sheet6!$F$3,Sheet6!$F$4,IF('January 2023'!C3286=Sheet6!$G$3,Sheet6!$G$4,IF('January 2023'!C3286=Sheet6!$H$3,Sheet6!$H$4,IF('January 2023'!C3286=Sheet6!$I$3,Sheet6!$I$4,IF('January 2023'!C3286=Sheet6!$J$3,Sheet6!$J$4,IF('January 2023'!C3286=Sheet6!$K$3,Sheet6!$K$4,IF('January 2023'!C3286=Sheet6!$L$3,Sheet6!$L$4))))))))</f>
        <v>0.14409654505182889</v>
      </c>
      <c r="AG3286" s="74">
        <f t="shared" si="770"/>
        <v>0</v>
      </c>
      <c r="AH3286" s="71">
        <v>0.81910000000000005</v>
      </c>
      <c r="AI3286" s="72">
        <f t="shared" si="771"/>
        <v>0</v>
      </c>
      <c r="AJ3286" s="73">
        <f t="shared" si="772"/>
        <v>0</v>
      </c>
      <c r="AK3286" s="73">
        <v>0.51307323962548435</v>
      </c>
      <c r="AL3286" s="95">
        <f t="shared" si="773"/>
        <v>0</v>
      </c>
      <c r="AM3286" s="107">
        <v>0</v>
      </c>
      <c r="AN3286" s="98">
        <f t="shared" si="774"/>
        <v>0</v>
      </c>
      <c r="AO3286" s="99" t="e">
        <f>SUMIF([1]Sheet1!$AB:$AB,E3286,[1]Sheet1!$AA:$AA)</f>
        <v>#VALUE!</v>
      </c>
      <c r="AP3286" s="100">
        <f t="shared" si="775"/>
        <v>1</v>
      </c>
      <c r="AQ3286" s="97">
        <f t="shared" si="776"/>
        <v>0</v>
      </c>
      <c r="AR3286" s="100">
        <f t="shared" si="777"/>
        <v>0</v>
      </c>
      <c r="AS3286" s="101">
        <f t="shared" si="778"/>
        <v>1</v>
      </c>
      <c r="AT3286" s="100">
        <v>0.14409654505182889</v>
      </c>
      <c r="AU3286" s="108">
        <f t="shared" si="779"/>
        <v>0</v>
      </c>
    </row>
    <row r="3287" spans="1:47" hidden="1">
      <c r="A3287" s="21">
        <v>44927</v>
      </c>
      <c r="B3287" s="23" t="s">
        <v>13</v>
      </c>
      <c r="C3287" s="23" t="s">
        <v>2644</v>
      </c>
      <c r="D3287" s="23" t="s">
        <v>3483</v>
      </c>
      <c r="E3287" s="23">
        <v>1001726944</v>
      </c>
      <c r="F3287" s="23" t="s">
        <v>32</v>
      </c>
      <c r="G3287" s="22">
        <v>1091864</v>
      </c>
      <c r="H3287" s="36" t="s">
        <v>784</v>
      </c>
      <c r="I3287" s="4" t="s">
        <v>3547</v>
      </c>
      <c r="J3287" s="4" t="s">
        <v>3583</v>
      </c>
      <c r="K3287" s="24" t="s">
        <v>3503</v>
      </c>
      <c r="L3287" s="25">
        <v>0</v>
      </c>
      <c r="M3287" s="29">
        <v>0</v>
      </c>
      <c r="N3287" s="29">
        <v>0</v>
      </c>
      <c r="O3287" s="29">
        <v>27</v>
      </c>
      <c r="P3287" s="29">
        <v>0</v>
      </c>
      <c r="Q3287" s="29">
        <v>0</v>
      </c>
      <c r="R3287" s="28">
        <v>0</v>
      </c>
      <c r="S3287" s="28">
        <v>0</v>
      </c>
      <c r="T3287" s="28">
        <v>0</v>
      </c>
      <c r="U3287" s="28">
        <v>0</v>
      </c>
      <c r="V3287" s="29">
        <v>0</v>
      </c>
      <c r="W3287" s="29">
        <v>0</v>
      </c>
      <c r="X3287" s="32">
        <f t="shared" si="765"/>
        <v>27</v>
      </c>
      <c r="Y3287" s="33">
        <f t="shared" si="766"/>
        <v>0</v>
      </c>
      <c r="Z3287" s="33">
        <f t="shared" si="767"/>
        <v>0</v>
      </c>
      <c r="AA3287" s="33">
        <f t="shared" si="768"/>
        <v>0</v>
      </c>
      <c r="AB3287" s="5">
        <v>0</v>
      </c>
      <c r="AC3287" s="6">
        <v>0</v>
      </c>
      <c r="AD3287" s="32">
        <v>0</v>
      </c>
      <c r="AE3287" s="67">
        <f t="shared" si="769"/>
        <v>0</v>
      </c>
      <c r="AF3287" s="70">
        <f>IF(C3287=Sheet6!$E$3,Sheet6!$E$4,IF('January 2023'!C3287=Sheet6!$F$3,Sheet6!$F$4,IF('January 2023'!C3287=Sheet6!$G$3,Sheet6!$G$4,IF('January 2023'!C3287=Sheet6!$H$3,Sheet6!$H$4,IF('January 2023'!C3287=Sheet6!$I$3,Sheet6!$I$4,IF('January 2023'!C3287=Sheet6!$J$3,Sheet6!$J$4,IF('January 2023'!C3287=Sheet6!$K$3,Sheet6!$K$4,IF('January 2023'!C3287=Sheet6!$L$3,Sheet6!$L$4))))))))</f>
        <v>0.14409654505182889</v>
      </c>
      <c r="AG3287" s="74">
        <f t="shared" si="770"/>
        <v>0</v>
      </c>
      <c r="AH3287" s="71">
        <v>0.81910000000000005</v>
      </c>
      <c r="AI3287" s="72">
        <f t="shared" si="771"/>
        <v>0</v>
      </c>
      <c r="AJ3287" s="73">
        <f t="shared" si="772"/>
        <v>0</v>
      </c>
      <c r="AK3287" s="73">
        <v>0.51307323962548435</v>
      </c>
      <c r="AL3287" s="95">
        <f t="shared" si="773"/>
        <v>0</v>
      </c>
      <c r="AM3287" s="107">
        <v>0</v>
      </c>
      <c r="AN3287" s="98">
        <f t="shared" si="774"/>
        <v>0</v>
      </c>
      <c r="AO3287" s="99" t="e">
        <f>SUMIF([1]Sheet1!$AB:$AB,E3287,[1]Sheet1!$AA:$AA)</f>
        <v>#VALUE!</v>
      </c>
      <c r="AP3287" s="100">
        <f t="shared" si="775"/>
        <v>1</v>
      </c>
      <c r="AQ3287" s="97">
        <f t="shared" si="776"/>
        <v>0</v>
      </c>
      <c r="AR3287" s="100">
        <f t="shared" si="777"/>
        <v>0</v>
      </c>
      <c r="AS3287" s="101">
        <f t="shared" si="778"/>
        <v>1</v>
      </c>
      <c r="AT3287" s="100">
        <v>0.14409654505182889</v>
      </c>
      <c r="AU3287" s="108">
        <f t="shared" si="779"/>
        <v>0</v>
      </c>
    </row>
    <row r="3288" spans="1:47" hidden="1">
      <c r="A3288" s="21">
        <v>44927</v>
      </c>
      <c r="B3288" s="23" t="s">
        <v>13</v>
      </c>
      <c r="C3288" s="23" t="s">
        <v>2644</v>
      </c>
      <c r="D3288" s="23" t="s">
        <v>3484</v>
      </c>
      <c r="E3288" s="23">
        <v>1001765962</v>
      </c>
      <c r="F3288" s="23" t="s">
        <v>32</v>
      </c>
      <c r="G3288" s="22">
        <v>1070937</v>
      </c>
      <c r="H3288" s="36" t="s">
        <v>784</v>
      </c>
      <c r="I3288" s="4" t="s">
        <v>3546</v>
      </c>
      <c r="J3288" s="4" t="s">
        <v>3582</v>
      </c>
      <c r="K3288" s="24" t="s">
        <v>3503</v>
      </c>
      <c r="L3288" s="25">
        <v>0</v>
      </c>
      <c r="M3288" s="29">
        <v>0</v>
      </c>
      <c r="N3288" s="29">
        <v>0</v>
      </c>
      <c r="O3288" s="29">
        <v>7</v>
      </c>
      <c r="P3288" s="29">
        <v>0</v>
      </c>
      <c r="Q3288" s="29">
        <v>0</v>
      </c>
      <c r="R3288" s="28">
        <v>0</v>
      </c>
      <c r="S3288" s="28">
        <v>0</v>
      </c>
      <c r="T3288" s="28">
        <v>0</v>
      </c>
      <c r="U3288" s="28">
        <v>0</v>
      </c>
      <c r="V3288" s="29">
        <v>0</v>
      </c>
      <c r="W3288" s="29">
        <v>0</v>
      </c>
      <c r="X3288" s="32">
        <f t="shared" si="765"/>
        <v>7</v>
      </c>
      <c r="Y3288" s="33">
        <f t="shared" si="766"/>
        <v>0</v>
      </c>
      <c r="Z3288" s="33">
        <f t="shared" si="767"/>
        <v>0</v>
      </c>
      <c r="AA3288" s="33">
        <f t="shared" si="768"/>
        <v>0</v>
      </c>
      <c r="AB3288" s="5">
        <v>0</v>
      </c>
      <c r="AC3288" s="6">
        <v>0</v>
      </c>
      <c r="AD3288" s="32">
        <v>0</v>
      </c>
      <c r="AE3288" s="67">
        <f t="shared" si="769"/>
        <v>0</v>
      </c>
      <c r="AF3288" s="70">
        <f>IF(C3288=Sheet6!$E$3,Sheet6!$E$4,IF('January 2023'!C3288=Sheet6!$F$3,Sheet6!$F$4,IF('January 2023'!C3288=Sheet6!$G$3,Sheet6!$G$4,IF('January 2023'!C3288=Sheet6!$H$3,Sheet6!$H$4,IF('January 2023'!C3288=Sheet6!$I$3,Sheet6!$I$4,IF('January 2023'!C3288=Sheet6!$J$3,Sheet6!$J$4,IF('January 2023'!C3288=Sheet6!$K$3,Sheet6!$K$4,IF('January 2023'!C3288=Sheet6!$L$3,Sheet6!$L$4))))))))</f>
        <v>0.14409654505182889</v>
      </c>
      <c r="AG3288" s="74">
        <f t="shared" si="770"/>
        <v>0</v>
      </c>
      <c r="AH3288" s="71">
        <v>0.81910000000000005</v>
      </c>
      <c r="AI3288" s="72">
        <f t="shared" si="771"/>
        <v>0</v>
      </c>
      <c r="AJ3288" s="73">
        <f t="shared" si="772"/>
        <v>0</v>
      </c>
      <c r="AK3288" s="73">
        <v>0.51307323962548435</v>
      </c>
      <c r="AL3288" s="95">
        <f t="shared" si="773"/>
        <v>0</v>
      </c>
      <c r="AM3288" s="107">
        <v>0</v>
      </c>
      <c r="AN3288" s="98">
        <f t="shared" si="774"/>
        <v>0</v>
      </c>
      <c r="AO3288" s="99" t="e">
        <f>SUMIF([1]Sheet1!$AB:$AB,E3288,[1]Sheet1!$AA:$AA)</f>
        <v>#VALUE!</v>
      </c>
      <c r="AP3288" s="100">
        <f t="shared" si="775"/>
        <v>1</v>
      </c>
      <c r="AQ3288" s="97">
        <f t="shared" si="776"/>
        <v>0</v>
      </c>
      <c r="AR3288" s="100">
        <f t="shared" si="777"/>
        <v>0</v>
      </c>
      <c r="AS3288" s="101">
        <f t="shared" si="778"/>
        <v>1</v>
      </c>
      <c r="AT3288" s="100">
        <v>0.14409654505182889</v>
      </c>
      <c r="AU3288" s="108">
        <f t="shared" si="779"/>
        <v>0</v>
      </c>
    </row>
    <row r="3289" spans="1:47" hidden="1">
      <c r="A3289" s="21">
        <v>44927</v>
      </c>
      <c r="B3289" s="22" t="s">
        <v>13</v>
      </c>
      <c r="C3289" s="22" t="s">
        <v>2644</v>
      </c>
      <c r="D3289" s="22" t="s">
        <v>2749</v>
      </c>
      <c r="E3289" s="22">
        <v>1000244669</v>
      </c>
      <c r="F3289" s="22" t="s">
        <v>32</v>
      </c>
      <c r="G3289" s="22">
        <v>1079580</v>
      </c>
      <c r="H3289" s="36" t="s">
        <v>784</v>
      </c>
      <c r="I3289" s="4" t="s">
        <v>3545</v>
      </c>
      <c r="J3289" s="4" t="s">
        <v>3581</v>
      </c>
      <c r="K3289" s="25">
        <v>64043.200000000186</v>
      </c>
      <c r="L3289" s="25">
        <v>64043.200000000186</v>
      </c>
      <c r="M3289" s="26">
        <v>0</v>
      </c>
      <c r="N3289" s="26">
        <v>0</v>
      </c>
      <c r="O3289" s="26">
        <v>92</v>
      </c>
      <c r="P3289" s="26">
        <v>0</v>
      </c>
      <c r="Q3289" s="26">
        <v>33322.200000000012</v>
      </c>
      <c r="R3289" s="27">
        <v>0</v>
      </c>
      <c r="S3289" s="27">
        <v>2399169.6499999994</v>
      </c>
      <c r="T3289" s="28">
        <v>0</v>
      </c>
      <c r="U3289" s="27">
        <v>2411650</v>
      </c>
      <c r="V3289" s="29">
        <v>0</v>
      </c>
      <c r="W3289" s="26">
        <v>50</v>
      </c>
      <c r="X3289" s="30">
        <f t="shared" si="765"/>
        <v>92</v>
      </c>
      <c r="Y3289" s="31">
        <f t="shared" si="766"/>
        <v>33322.200000000012</v>
      </c>
      <c r="Z3289" s="31">
        <f t="shared" si="767"/>
        <v>2399169.6499999994</v>
      </c>
      <c r="AA3289" s="31">
        <f t="shared" si="768"/>
        <v>2411650</v>
      </c>
      <c r="AB3289" s="5">
        <v>50</v>
      </c>
      <c r="AC3289" s="6">
        <v>0</v>
      </c>
      <c r="AD3289" s="30">
        <v>0</v>
      </c>
      <c r="AE3289" s="67">
        <f t="shared" si="769"/>
        <v>0.54347826086956519</v>
      </c>
      <c r="AF3289" s="70">
        <f>IF(C3289=Sheet6!$E$3,Sheet6!$E$4,IF('January 2023'!C3289=Sheet6!$F$3,Sheet6!$F$4,IF('January 2023'!C3289=Sheet6!$G$3,Sheet6!$G$4,IF('January 2023'!C3289=Sheet6!$H$3,Sheet6!$H$4,IF('January 2023'!C3289=Sheet6!$I$3,Sheet6!$I$4,IF('January 2023'!C3289=Sheet6!$J$3,Sheet6!$J$4,IF('January 2023'!C3289=Sheet6!$K$3,Sheet6!$K$4,IF('January 2023'!C3289=Sheet6!$L$3,Sheet6!$L$4))))))))</f>
        <v>0.14409654505182889</v>
      </c>
      <c r="AG3289" s="74">
        <f t="shared" si="770"/>
        <v>0.52030816698728222</v>
      </c>
      <c r="AH3289" s="71">
        <v>0.81910000000000005</v>
      </c>
      <c r="AI3289" s="72">
        <f t="shared" si="771"/>
        <v>0</v>
      </c>
      <c r="AJ3289" s="73">
        <f t="shared" si="772"/>
        <v>0.54347826086956519</v>
      </c>
      <c r="AK3289" s="73">
        <v>0.51307323962548435</v>
      </c>
      <c r="AL3289" s="95">
        <f t="shared" si="773"/>
        <v>1</v>
      </c>
      <c r="AM3289" s="107">
        <v>0</v>
      </c>
      <c r="AN3289" s="98">
        <f t="shared" si="774"/>
        <v>19135.585120000142</v>
      </c>
      <c r="AO3289" s="99" t="e">
        <f>SUMIF([1]Sheet1!$AB:$AB,E3289,[1]Sheet1!$AA:$AA)</f>
        <v>#VALUE!</v>
      </c>
      <c r="AP3289" s="100" t="str">
        <f t="shared" si="775"/>
        <v/>
      </c>
      <c r="AQ3289" s="97">
        <f t="shared" si="776"/>
        <v>1</v>
      </c>
      <c r="AR3289" s="100">
        <f t="shared" si="777"/>
        <v>1.0052019455981367</v>
      </c>
      <c r="AS3289" s="101">
        <f t="shared" si="778"/>
        <v>0.4769852182337837</v>
      </c>
      <c r="AT3289" s="100">
        <v>0.14409654505182889</v>
      </c>
      <c r="AU3289" s="108">
        <f t="shared" si="779"/>
        <v>0</v>
      </c>
    </row>
    <row r="3290" spans="1:47" hidden="1">
      <c r="A3290" s="21">
        <v>44927</v>
      </c>
      <c r="B3290" s="23" t="s">
        <v>13</v>
      </c>
      <c r="C3290" s="23" t="s">
        <v>2644</v>
      </c>
      <c r="D3290" s="23" t="s">
        <v>2755</v>
      </c>
      <c r="E3290" s="23">
        <v>1000244666</v>
      </c>
      <c r="F3290" s="23" t="s">
        <v>32</v>
      </c>
      <c r="G3290" s="22">
        <v>1079580</v>
      </c>
      <c r="H3290" s="36" t="s">
        <v>784</v>
      </c>
      <c r="I3290" s="4" t="s">
        <v>3547</v>
      </c>
      <c r="J3290" s="4" t="s">
        <v>3583</v>
      </c>
      <c r="K3290" s="24">
        <v>62822.400000000373</v>
      </c>
      <c r="L3290" s="24">
        <v>62822.400000000373</v>
      </c>
      <c r="M3290" s="29">
        <v>0</v>
      </c>
      <c r="N3290" s="29">
        <v>0</v>
      </c>
      <c r="O3290" s="29">
        <v>157</v>
      </c>
      <c r="P3290" s="29">
        <v>0</v>
      </c>
      <c r="Q3290" s="29">
        <v>55533.3</v>
      </c>
      <c r="R3290" s="28">
        <v>0</v>
      </c>
      <c r="S3290" s="28">
        <v>4101036.620000001</v>
      </c>
      <c r="T3290" s="28">
        <v>0</v>
      </c>
      <c r="U3290" s="28">
        <v>4084888</v>
      </c>
      <c r="V3290" s="29">
        <v>0</v>
      </c>
      <c r="W3290" s="29">
        <v>121</v>
      </c>
      <c r="X3290" s="32">
        <f t="shared" si="765"/>
        <v>157</v>
      </c>
      <c r="Y3290" s="33">
        <f t="shared" si="766"/>
        <v>55533.3</v>
      </c>
      <c r="Z3290" s="33">
        <f t="shared" si="767"/>
        <v>4101036.620000001</v>
      </c>
      <c r="AA3290" s="33">
        <f t="shared" si="768"/>
        <v>4084888</v>
      </c>
      <c r="AB3290" s="5">
        <v>121</v>
      </c>
      <c r="AC3290" s="6">
        <v>0</v>
      </c>
      <c r="AD3290" s="32">
        <v>0</v>
      </c>
      <c r="AE3290" s="67">
        <f t="shared" si="769"/>
        <v>0.77070063694267521</v>
      </c>
      <c r="AF3290" s="70">
        <f>IF(C3290=Sheet6!$E$3,Sheet6!$E$4,IF('January 2023'!C3290=Sheet6!$F$3,Sheet6!$F$4,IF('January 2023'!C3290=Sheet6!$G$3,Sheet6!$G$4,IF('January 2023'!C3290=Sheet6!$H$3,Sheet6!$H$4,IF('January 2023'!C3290=Sheet6!$I$3,Sheet6!$I$4,IF('January 2023'!C3290=Sheet6!$J$3,Sheet6!$J$4,IF('January 2023'!C3290=Sheet6!$K$3,Sheet6!$K$4,IF('January 2023'!C3290=Sheet6!$L$3,Sheet6!$L$4))))))))</f>
        <v>0.14409654505182889</v>
      </c>
      <c r="AG3290" s="74">
        <f t="shared" si="770"/>
        <v>0.88397291411979917</v>
      </c>
      <c r="AH3290" s="71">
        <v>0.81910000000000005</v>
      </c>
      <c r="AI3290" s="72">
        <f t="shared" si="771"/>
        <v>1</v>
      </c>
      <c r="AJ3290" s="73">
        <f t="shared" si="772"/>
        <v>0.77070063694267521</v>
      </c>
      <c r="AK3290" s="73">
        <v>0.51307323962548435</v>
      </c>
      <c r="AL3290" s="95">
        <f t="shared" si="773"/>
        <v>1</v>
      </c>
      <c r="AM3290" s="107">
        <v>0</v>
      </c>
      <c r="AN3290" s="98">
        <f t="shared" si="774"/>
        <v>0</v>
      </c>
      <c r="AO3290" s="99" t="e">
        <f>SUMIF([1]Sheet1!$AB:$AB,E3290,[1]Sheet1!$AA:$AA)</f>
        <v>#VALUE!</v>
      </c>
      <c r="AP3290" s="100">
        <f t="shared" si="775"/>
        <v>1</v>
      </c>
      <c r="AQ3290" s="97">
        <f t="shared" si="776"/>
        <v>0</v>
      </c>
      <c r="AR3290" s="100">
        <f t="shared" si="777"/>
        <v>0.99606230777817317</v>
      </c>
      <c r="AS3290" s="101">
        <f t="shared" si="778"/>
        <v>0.11950789914843596</v>
      </c>
      <c r="AT3290" s="100">
        <v>0.14409654505182889</v>
      </c>
      <c r="AU3290" s="108">
        <f t="shared" si="779"/>
        <v>1</v>
      </c>
    </row>
    <row r="3291" spans="1:47" hidden="1">
      <c r="A3291" s="21">
        <v>44927</v>
      </c>
      <c r="B3291" s="22" t="s">
        <v>13</v>
      </c>
      <c r="C3291" s="22" t="s">
        <v>2644</v>
      </c>
      <c r="D3291" s="22" t="s">
        <v>2734</v>
      </c>
      <c r="E3291" s="22">
        <v>1001601592</v>
      </c>
      <c r="F3291" s="22" t="s">
        <v>32</v>
      </c>
      <c r="G3291" s="22">
        <v>1079580</v>
      </c>
      <c r="H3291" s="36" t="s">
        <v>784</v>
      </c>
      <c r="I3291" s="4" t="s">
        <v>3545</v>
      </c>
      <c r="J3291" s="4" t="s">
        <v>3581</v>
      </c>
      <c r="K3291" s="25">
        <v>60558.399999999907</v>
      </c>
      <c r="L3291" s="25">
        <v>60558.399999999907</v>
      </c>
      <c r="M3291" s="26">
        <v>0</v>
      </c>
      <c r="N3291" s="26">
        <v>0</v>
      </c>
      <c r="O3291" s="26">
        <v>46</v>
      </c>
      <c r="P3291" s="26">
        <v>0</v>
      </c>
      <c r="Q3291" s="26">
        <v>43718.400000000001</v>
      </c>
      <c r="R3291" s="27">
        <v>0</v>
      </c>
      <c r="S3291" s="27">
        <v>3134474.0699999994</v>
      </c>
      <c r="T3291" s="28">
        <v>0</v>
      </c>
      <c r="U3291" s="27">
        <v>3133800</v>
      </c>
      <c r="V3291" s="29">
        <v>0</v>
      </c>
      <c r="W3291" s="26">
        <v>27</v>
      </c>
      <c r="X3291" s="30">
        <f t="shared" si="765"/>
        <v>46</v>
      </c>
      <c r="Y3291" s="31">
        <f t="shared" si="766"/>
        <v>43718.400000000001</v>
      </c>
      <c r="Z3291" s="31">
        <f t="shared" si="767"/>
        <v>3134474.0699999994</v>
      </c>
      <c r="AA3291" s="31">
        <f t="shared" si="768"/>
        <v>3133800</v>
      </c>
      <c r="AB3291" s="5">
        <v>27</v>
      </c>
      <c r="AC3291" s="6">
        <v>0</v>
      </c>
      <c r="AD3291" s="30">
        <v>0</v>
      </c>
      <c r="AE3291" s="67">
        <f t="shared" si="769"/>
        <v>0.58695652173913049</v>
      </c>
      <c r="AF3291" s="70">
        <f>IF(C3291=Sheet6!$E$3,Sheet6!$E$4,IF('January 2023'!C3291=Sheet6!$F$3,Sheet6!$F$4,IF('January 2023'!C3291=Sheet6!$G$3,Sheet6!$G$4,IF('January 2023'!C3291=Sheet6!$H$3,Sheet6!$H$4,IF('January 2023'!C3291=Sheet6!$I$3,Sheet6!$I$4,IF('January 2023'!C3291=Sheet6!$J$3,Sheet6!$J$4,IF('January 2023'!C3291=Sheet6!$K$3,Sheet6!$K$4,IF('January 2023'!C3291=Sheet6!$L$3,Sheet6!$L$4))))))))</f>
        <v>0.14409654505182889</v>
      </c>
      <c r="AG3291" s="74">
        <f t="shared" si="770"/>
        <v>0.72192131892520395</v>
      </c>
      <c r="AH3291" s="71">
        <v>0.81910000000000005</v>
      </c>
      <c r="AI3291" s="72">
        <f t="shared" si="771"/>
        <v>0</v>
      </c>
      <c r="AJ3291" s="73">
        <f t="shared" si="772"/>
        <v>0.58695652173913049</v>
      </c>
      <c r="AK3291" s="73">
        <v>0.51307323962548435</v>
      </c>
      <c r="AL3291" s="95">
        <f t="shared" si="773"/>
        <v>1</v>
      </c>
      <c r="AM3291" s="107">
        <v>0</v>
      </c>
      <c r="AN3291" s="98">
        <f t="shared" si="774"/>
        <v>5884.985439999924</v>
      </c>
      <c r="AO3291" s="99" t="e">
        <f>SUMIF([1]Sheet1!$AB:$AB,E3291,[1]Sheet1!$AA:$AA)</f>
        <v>#VALUE!</v>
      </c>
      <c r="AP3291" s="100" t="str">
        <f t="shared" si="775"/>
        <v/>
      </c>
      <c r="AQ3291" s="97">
        <f t="shared" si="776"/>
        <v>1</v>
      </c>
      <c r="AR3291" s="100">
        <f t="shared" si="777"/>
        <v>0.99978494956890829</v>
      </c>
      <c r="AS3291" s="101">
        <f t="shared" si="778"/>
        <v>0.27823393056564516</v>
      </c>
      <c r="AT3291" s="100">
        <v>0.14409654505182889</v>
      </c>
      <c r="AU3291" s="108">
        <f t="shared" si="779"/>
        <v>0</v>
      </c>
    </row>
    <row r="3292" spans="1:47" hidden="1">
      <c r="A3292" s="21">
        <v>44927</v>
      </c>
      <c r="B3292" s="23" t="s">
        <v>13</v>
      </c>
      <c r="C3292" s="23" t="s">
        <v>2644</v>
      </c>
      <c r="D3292" s="23" t="s">
        <v>2780</v>
      </c>
      <c r="E3292" s="23">
        <v>1000258267</v>
      </c>
      <c r="F3292" s="23" t="s">
        <v>32</v>
      </c>
      <c r="G3292" s="22">
        <v>1070562</v>
      </c>
      <c r="H3292" s="36" t="s">
        <v>784</v>
      </c>
      <c r="I3292" s="4" t="s">
        <v>3550</v>
      </c>
      <c r="J3292" s="4" t="s">
        <v>3586</v>
      </c>
      <c r="K3292" s="24">
        <v>51204.800000000279</v>
      </c>
      <c r="L3292" s="24">
        <v>51204.800000000279</v>
      </c>
      <c r="M3292" s="29">
        <v>0</v>
      </c>
      <c r="N3292" s="29">
        <v>0</v>
      </c>
      <c r="O3292" s="29">
        <v>146</v>
      </c>
      <c r="P3292" s="29">
        <v>0</v>
      </c>
      <c r="Q3292" s="29">
        <v>29121.19999999999</v>
      </c>
      <c r="R3292" s="28">
        <v>0</v>
      </c>
      <c r="S3292" s="28">
        <v>2140879.8099999991</v>
      </c>
      <c r="T3292" s="28">
        <v>0</v>
      </c>
      <c r="U3292" s="28">
        <v>2157895</v>
      </c>
      <c r="V3292" s="29">
        <v>0</v>
      </c>
      <c r="W3292" s="29">
        <v>77</v>
      </c>
      <c r="X3292" s="32">
        <f t="shared" si="765"/>
        <v>146</v>
      </c>
      <c r="Y3292" s="33">
        <f t="shared" si="766"/>
        <v>29121.19999999999</v>
      </c>
      <c r="Z3292" s="33">
        <f t="shared" si="767"/>
        <v>2140879.8099999991</v>
      </c>
      <c r="AA3292" s="33">
        <f t="shared" si="768"/>
        <v>2157895</v>
      </c>
      <c r="AB3292" s="5">
        <v>77</v>
      </c>
      <c r="AC3292" s="6">
        <v>0</v>
      </c>
      <c r="AD3292" s="32">
        <v>0</v>
      </c>
      <c r="AE3292" s="67">
        <f t="shared" si="769"/>
        <v>0.5273972602739726</v>
      </c>
      <c r="AF3292" s="70">
        <f>IF(C3292=Sheet6!$E$3,Sheet6!$E$4,IF('January 2023'!C3292=Sheet6!$F$3,Sheet6!$F$4,IF('January 2023'!C3292=Sheet6!$G$3,Sheet6!$G$4,IF('January 2023'!C3292=Sheet6!$H$3,Sheet6!$H$4,IF('January 2023'!C3292=Sheet6!$I$3,Sheet6!$I$4,IF('January 2023'!C3292=Sheet6!$J$3,Sheet6!$J$4,IF('January 2023'!C3292=Sheet6!$K$3,Sheet6!$K$4,IF('January 2023'!C3292=Sheet6!$L$3,Sheet6!$L$4))))))))</f>
        <v>0.14409654505182889</v>
      </c>
      <c r="AG3292" s="74">
        <f t="shared" si="770"/>
        <v>0.56872011998874772</v>
      </c>
      <c r="AH3292" s="71">
        <v>0.81910000000000005</v>
      </c>
      <c r="AI3292" s="72">
        <f t="shared" si="771"/>
        <v>0</v>
      </c>
      <c r="AJ3292" s="73">
        <f t="shared" si="772"/>
        <v>0.5273972602739726</v>
      </c>
      <c r="AK3292" s="73">
        <v>0.51307323962548435</v>
      </c>
      <c r="AL3292" s="95">
        <f t="shared" si="773"/>
        <v>1</v>
      </c>
      <c r="AM3292" s="107">
        <v>0</v>
      </c>
      <c r="AN3292" s="98">
        <f t="shared" si="774"/>
        <v>12820.651680000243</v>
      </c>
      <c r="AO3292" s="99" t="e">
        <f>SUMIF([1]Sheet1!$AB:$AB,E3292,[1]Sheet1!$AA:$AA)</f>
        <v>#VALUE!</v>
      </c>
      <c r="AP3292" s="100" t="str">
        <f t="shared" si="775"/>
        <v/>
      </c>
      <c r="AQ3292" s="97">
        <f t="shared" si="776"/>
        <v>1</v>
      </c>
      <c r="AR3292" s="100">
        <f t="shared" si="777"/>
        <v>1.0079477558340844</v>
      </c>
      <c r="AS3292" s="101">
        <f t="shared" si="778"/>
        <v>0.42675983135965057</v>
      </c>
      <c r="AT3292" s="100">
        <v>0.14409654505182889</v>
      </c>
      <c r="AU3292" s="108">
        <f t="shared" si="779"/>
        <v>0</v>
      </c>
    </row>
    <row r="3293" spans="1:47" hidden="1">
      <c r="A3293" s="21">
        <v>44927</v>
      </c>
      <c r="B3293" s="23" t="s">
        <v>13</v>
      </c>
      <c r="C3293" s="23" t="s">
        <v>2644</v>
      </c>
      <c r="D3293" s="23" t="s">
        <v>2791</v>
      </c>
      <c r="E3293" s="23">
        <v>1002527930</v>
      </c>
      <c r="F3293" s="23" t="s">
        <v>32</v>
      </c>
      <c r="G3293" s="22">
        <v>1079580</v>
      </c>
      <c r="H3293" s="36" t="s">
        <v>784</v>
      </c>
      <c r="I3293" s="4" t="s">
        <v>3547</v>
      </c>
      <c r="J3293" s="4" t="s">
        <v>3583</v>
      </c>
      <c r="K3293" s="24">
        <v>50639.489999999991</v>
      </c>
      <c r="L3293" s="24">
        <v>50639.489999999991</v>
      </c>
      <c r="M3293" s="29">
        <v>0</v>
      </c>
      <c r="N3293" s="29">
        <v>0</v>
      </c>
      <c r="O3293" s="29">
        <v>73</v>
      </c>
      <c r="P3293" s="29">
        <v>0</v>
      </c>
      <c r="Q3293" s="29">
        <v>25073.4</v>
      </c>
      <c r="R3293" s="28">
        <v>0</v>
      </c>
      <c r="S3293" s="28">
        <v>1815623.2400000002</v>
      </c>
      <c r="T3293" s="28">
        <v>0</v>
      </c>
      <c r="U3293" s="28">
        <v>1807400</v>
      </c>
      <c r="V3293" s="29">
        <v>0</v>
      </c>
      <c r="W3293" s="29">
        <v>24</v>
      </c>
      <c r="X3293" s="32">
        <f t="shared" si="765"/>
        <v>73</v>
      </c>
      <c r="Y3293" s="33">
        <f t="shared" si="766"/>
        <v>25073.4</v>
      </c>
      <c r="Z3293" s="33">
        <f t="shared" si="767"/>
        <v>1815623.2400000002</v>
      </c>
      <c r="AA3293" s="33">
        <f t="shared" si="768"/>
        <v>1807400</v>
      </c>
      <c r="AB3293" s="5">
        <v>24</v>
      </c>
      <c r="AC3293" s="6">
        <v>0</v>
      </c>
      <c r="AD3293" s="32">
        <v>0</v>
      </c>
      <c r="AE3293" s="67">
        <f t="shared" si="769"/>
        <v>0.32876712328767121</v>
      </c>
      <c r="AF3293" s="70">
        <f>IF(C3293=Sheet6!$E$3,Sheet6!$E$4,IF('January 2023'!C3293=Sheet6!$F$3,Sheet6!$F$4,IF('January 2023'!C3293=Sheet6!$G$3,Sheet6!$G$4,IF('January 2023'!C3293=Sheet6!$H$3,Sheet6!$H$4,IF('January 2023'!C3293=Sheet6!$I$3,Sheet6!$I$4,IF('January 2023'!C3293=Sheet6!$J$3,Sheet6!$J$4,IF('January 2023'!C3293=Sheet6!$K$3,Sheet6!$K$4,IF('January 2023'!C3293=Sheet6!$L$3,Sheet6!$L$4))))))))</f>
        <v>0.14409654505182889</v>
      </c>
      <c r="AG3293" s="74">
        <f t="shared" si="770"/>
        <v>0.49513531830593094</v>
      </c>
      <c r="AH3293" s="71">
        <v>0.81910000000000005</v>
      </c>
      <c r="AI3293" s="72">
        <f t="shared" si="771"/>
        <v>0</v>
      </c>
      <c r="AJ3293" s="73">
        <f t="shared" si="772"/>
        <v>0.32876712328767121</v>
      </c>
      <c r="AK3293" s="73">
        <v>0.51307323962548435</v>
      </c>
      <c r="AL3293" s="95">
        <f t="shared" si="773"/>
        <v>0</v>
      </c>
      <c r="AM3293" s="107">
        <v>0</v>
      </c>
      <c r="AN3293" s="98">
        <f t="shared" si="774"/>
        <v>16405.406258999996</v>
      </c>
      <c r="AO3293" s="99" t="e">
        <f>SUMIF([1]Sheet1!$AB:$AB,E3293,[1]Sheet1!$AA:$AA)</f>
        <v>#VALUE!</v>
      </c>
      <c r="AP3293" s="100" t="str">
        <f t="shared" si="775"/>
        <v/>
      </c>
      <c r="AQ3293" s="97">
        <f t="shared" si="776"/>
        <v>1</v>
      </c>
      <c r="AR3293" s="100">
        <f t="shared" si="777"/>
        <v>0.99547084449084255</v>
      </c>
      <c r="AS3293" s="101">
        <f t="shared" si="778"/>
        <v>0.50710722654875284</v>
      </c>
      <c r="AT3293" s="100">
        <v>0.14409654505182889</v>
      </c>
      <c r="AU3293" s="108">
        <f t="shared" si="779"/>
        <v>0</v>
      </c>
    </row>
    <row r="3294" spans="1:47" hidden="1">
      <c r="A3294" s="21">
        <v>44927</v>
      </c>
      <c r="B3294" s="22" t="s">
        <v>13</v>
      </c>
      <c r="C3294" s="22" t="s">
        <v>2644</v>
      </c>
      <c r="D3294" s="22" t="s">
        <v>2769</v>
      </c>
      <c r="E3294" s="22">
        <v>1000244672</v>
      </c>
      <c r="F3294" s="22" t="s">
        <v>32</v>
      </c>
      <c r="G3294" s="22">
        <v>1079580</v>
      </c>
      <c r="H3294" s="36" t="s">
        <v>784</v>
      </c>
      <c r="I3294" s="4" t="s">
        <v>3545</v>
      </c>
      <c r="J3294" s="4" t="s">
        <v>3581</v>
      </c>
      <c r="K3294" s="25">
        <v>50572.799999999814</v>
      </c>
      <c r="L3294" s="25">
        <v>50572.799999999814</v>
      </c>
      <c r="M3294" s="26">
        <v>0</v>
      </c>
      <c r="N3294" s="26">
        <v>0</v>
      </c>
      <c r="O3294" s="26">
        <v>56</v>
      </c>
      <c r="P3294" s="26">
        <v>0</v>
      </c>
      <c r="Q3294" s="26">
        <v>22392.800000000003</v>
      </c>
      <c r="R3294" s="27">
        <v>0</v>
      </c>
      <c r="S3294" s="27">
        <v>1617935.7299999997</v>
      </c>
      <c r="T3294" s="28">
        <v>0</v>
      </c>
      <c r="U3294" s="27">
        <v>1626100</v>
      </c>
      <c r="V3294" s="29">
        <v>0</v>
      </c>
      <c r="W3294" s="26">
        <v>29</v>
      </c>
      <c r="X3294" s="30">
        <f t="shared" si="765"/>
        <v>56</v>
      </c>
      <c r="Y3294" s="31">
        <f t="shared" si="766"/>
        <v>22392.800000000003</v>
      </c>
      <c r="Z3294" s="31">
        <f t="shared" si="767"/>
        <v>1617935.7299999997</v>
      </c>
      <c r="AA3294" s="31">
        <f t="shared" si="768"/>
        <v>1626100</v>
      </c>
      <c r="AB3294" s="5">
        <v>29</v>
      </c>
      <c r="AC3294" s="6">
        <v>0</v>
      </c>
      <c r="AD3294" s="30">
        <v>0</v>
      </c>
      <c r="AE3294" s="67">
        <f t="shared" si="769"/>
        <v>0.5178571428571429</v>
      </c>
      <c r="AF3294" s="70">
        <f>IF(C3294=Sheet6!$E$3,Sheet6!$E$4,IF('January 2023'!C3294=Sheet6!$F$3,Sheet6!$F$4,IF('January 2023'!C3294=Sheet6!$G$3,Sheet6!$G$4,IF('January 2023'!C3294=Sheet6!$H$3,Sheet6!$H$4,IF('January 2023'!C3294=Sheet6!$I$3,Sheet6!$I$4,IF('January 2023'!C3294=Sheet6!$J$3,Sheet6!$J$4,IF('January 2023'!C3294=Sheet6!$K$3,Sheet6!$K$4,IF('January 2023'!C3294=Sheet6!$L$3,Sheet6!$L$4))))))))</f>
        <v>0.14409654505182889</v>
      </c>
      <c r="AG3294" s="74">
        <f t="shared" si="770"/>
        <v>0.44278347253859951</v>
      </c>
      <c r="AH3294" s="71">
        <v>0.81910000000000005</v>
      </c>
      <c r="AI3294" s="72">
        <f t="shared" si="771"/>
        <v>0</v>
      </c>
      <c r="AJ3294" s="73">
        <f t="shared" si="772"/>
        <v>0.5178571428571429</v>
      </c>
      <c r="AK3294" s="73">
        <v>0.51307323962548435</v>
      </c>
      <c r="AL3294" s="95">
        <f t="shared" si="773"/>
        <v>1</v>
      </c>
      <c r="AM3294" s="107">
        <v>0</v>
      </c>
      <c r="AN3294" s="98">
        <f t="shared" si="774"/>
        <v>19031.380479999847</v>
      </c>
      <c r="AO3294" s="99" t="e">
        <f>SUMIF([1]Sheet1!$AB:$AB,E3294,[1]Sheet1!$AA:$AA)</f>
        <v>#VALUE!</v>
      </c>
      <c r="AP3294" s="100" t="str">
        <f t="shared" si="775"/>
        <v/>
      </c>
      <c r="AQ3294" s="97">
        <f t="shared" si="776"/>
        <v>1</v>
      </c>
      <c r="AR3294" s="100">
        <f t="shared" si="777"/>
        <v>1.0050461027892623</v>
      </c>
      <c r="AS3294" s="101">
        <f t="shared" si="778"/>
        <v>0.55498219654558423</v>
      </c>
      <c r="AT3294" s="100">
        <v>0.14409654505182889</v>
      </c>
      <c r="AU3294" s="108">
        <f t="shared" si="779"/>
        <v>0</v>
      </c>
    </row>
    <row r="3295" spans="1:47" hidden="1">
      <c r="A3295" s="21">
        <v>44927</v>
      </c>
      <c r="B3295" s="23" t="s">
        <v>13</v>
      </c>
      <c r="C3295" s="23" t="s">
        <v>2644</v>
      </c>
      <c r="D3295" s="23" t="s">
        <v>2806</v>
      </c>
      <c r="E3295" s="23">
        <v>1000240651</v>
      </c>
      <c r="F3295" s="23" t="s">
        <v>32</v>
      </c>
      <c r="G3295" s="22">
        <v>1079580</v>
      </c>
      <c r="H3295" s="36" t="s">
        <v>784</v>
      </c>
      <c r="I3295" s="4" t="s">
        <v>3546</v>
      </c>
      <c r="J3295" s="4" t="s">
        <v>3582</v>
      </c>
      <c r="K3295" s="24">
        <v>41726.399999999907</v>
      </c>
      <c r="L3295" s="24">
        <v>41726.399999999907</v>
      </c>
      <c r="M3295" s="29">
        <v>0</v>
      </c>
      <c r="N3295" s="29">
        <v>0</v>
      </c>
      <c r="O3295" s="29">
        <v>50</v>
      </c>
      <c r="P3295" s="29">
        <v>0</v>
      </c>
      <c r="Q3295" s="29">
        <v>29246.700000000004</v>
      </c>
      <c r="R3295" s="28">
        <v>0</v>
      </c>
      <c r="S3295" s="28">
        <v>2037743.2599999993</v>
      </c>
      <c r="T3295" s="28">
        <v>0</v>
      </c>
      <c r="U3295" s="28">
        <v>2050800</v>
      </c>
      <c r="V3295" s="29">
        <v>0</v>
      </c>
      <c r="W3295" s="29">
        <v>34</v>
      </c>
      <c r="X3295" s="32">
        <f t="shared" si="765"/>
        <v>50</v>
      </c>
      <c r="Y3295" s="33">
        <f t="shared" si="766"/>
        <v>29246.700000000004</v>
      </c>
      <c r="Z3295" s="33">
        <f t="shared" si="767"/>
        <v>2037743.2599999993</v>
      </c>
      <c r="AA3295" s="33">
        <f t="shared" si="768"/>
        <v>2050800</v>
      </c>
      <c r="AB3295" s="5">
        <v>34</v>
      </c>
      <c r="AC3295" s="6">
        <v>0</v>
      </c>
      <c r="AD3295" s="32">
        <v>0</v>
      </c>
      <c r="AE3295" s="67">
        <f t="shared" si="769"/>
        <v>0.68</v>
      </c>
      <c r="AF3295" s="70">
        <f>IF(C3295=Sheet6!$E$3,Sheet6!$E$4,IF('January 2023'!C3295=Sheet6!$F$3,Sheet6!$F$4,IF('January 2023'!C3295=Sheet6!$G$3,Sheet6!$G$4,IF('January 2023'!C3295=Sheet6!$H$3,Sheet6!$H$4,IF('January 2023'!C3295=Sheet6!$I$3,Sheet6!$I$4,IF('January 2023'!C3295=Sheet6!$J$3,Sheet6!$J$4,IF('January 2023'!C3295=Sheet6!$K$3,Sheet6!$K$4,IF('January 2023'!C3295=Sheet6!$L$3,Sheet6!$L$4))))))))</f>
        <v>0.14409654505182889</v>
      </c>
      <c r="AG3295" s="74">
        <f t="shared" si="770"/>
        <v>0.70091596686989699</v>
      </c>
      <c r="AH3295" s="71">
        <v>0.81910000000000005</v>
      </c>
      <c r="AI3295" s="72">
        <f t="shared" si="771"/>
        <v>0</v>
      </c>
      <c r="AJ3295" s="73">
        <f t="shared" si="772"/>
        <v>0.68</v>
      </c>
      <c r="AK3295" s="73">
        <v>0.51307323962548435</v>
      </c>
      <c r="AL3295" s="95">
        <f t="shared" si="773"/>
        <v>1</v>
      </c>
      <c r="AM3295" s="107">
        <v>0</v>
      </c>
      <c r="AN3295" s="98">
        <f t="shared" si="774"/>
        <v>4931.3942399999214</v>
      </c>
      <c r="AO3295" s="99" t="e">
        <f>SUMIF([1]Sheet1!$AB:$AB,E3295,[1]Sheet1!$AA:$AA)</f>
        <v>#VALUE!</v>
      </c>
      <c r="AP3295" s="100" t="str">
        <f t="shared" si="775"/>
        <v/>
      </c>
      <c r="AQ3295" s="97">
        <f t="shared" si="776"/>
        <v>1</v>
      </c>
      <c r="AR3295" s="100">
        <f t="shared" si="777"/>
        <v>1.0064074509563097</v>
      </c>
      <c r="AS3295" s="101">
        <f t="shared" si="778"/>
        <v>0.29459294844788975</v>
      </c>
      <c r="AT3295" s="100">
        <v>0.14409654505182889</v>
      </c>
      <c r="AU3295" s="108">
        <f t="shared" si="779"/>
        <v>0</v>
      </c>
    </row>
    <row r="3296" spans="1:47" hidden="1">
      <c r="A3296" s="21">
        <v>44927</v>
      </c>
      <c r="B3296" s="22" t="s">
        <v>13</v>
      </c>
      <c r="C3296" s="22" t="s">
        <v>2644</v>
      </c>
      <c r="D3296" s="22" t="s">
        <v>2801</v>
      </c>
      <c r="E3296" s="22">
        <v>1002050832</v>
      </c>
      <c r="F3296" s="22" t="s">
        <v>32</v>
      </c>
      <c r="G3296" s="22">
        <v>1079580</v>
      </c>
      <c r="H3296" s="36" t="s">
        <v>784</v>
      </c>
      <c r="I3296" s="4" t="s">
        <v>3545</v>
      </c>
      <c r="J3296" s="4" t="s">
        <v>3581</v>
      </c>
      <c r="K3296" s="25">
        <v>33320.989999999991</v>
      </c>
      <c r="L3296" s="25">
        <v>33320.989999999991</v>
      </c>
      <c r="M3296" s="26">
        <v>0</v>
      </c>
      <c r="N3296" s="26">
        <v>0</v>
      </c>
      <c r="O3296" s="26">
        <v>34</v>
      </c>
      <c r="P3296" s="26">
        <v>0</v>
      </c>
      <c r="Q3296" s="26">
        <v>27071</v>
      </c>
      <c r="R3296" s="27">
        <v>0</v>
      </c>
      <c r="S3296" s="27">
        <v>1937222.4299999995</v>
      </c>
      <c r="T3296" s="28">
        <v>0</v>
      </c>
      <c r="U3296" s="27">
        <v>1939000</v>
      </c>
      <c r="V3296" s="29">
        <v>0</v>
      </c>
      <c r="W3296" s="26">
        <v>24</v>
      </c>
      <c r="X3296" s="30">
        <f t="shared" si="765"/>
        <v>34</v>
      </c>
      <c r="Y3296" s="31">
        <f t="shared" si="766"/>
        <v>27071</v>
      </c>
      <c r="Z3296" s="31">
        <f t="shared" si="767"/>
        <v>1937222.4299999995</v>
      </c>
      <c r="AA3296" s="31">
        <f t="shared" si="768"/>
        <v>1939000</v>
      </c>
      <c r="AB3296" s="5">
        <v>24</v>
      </c>
      <c r="AC3296" s="6">
        <v>0</v>
      </c>
      <c r="AD3296" s="30">
        <v>0</v>
      </c>
      <c r="AE3296" s="67">
        <f t="shared" si="769"/>
        <v>0.70588235294117652</v>
      </c>
      <c r="AF3296" s="70">
        <f>IF(C3296=Sheet6!$E$3,Sheet6!$E$4,IF('January 2023'!C3296=Sheet6!$F$3,Sheet6!$F$4,IF('January 2023'!C3296=Sheet6!$G$3,Sheet6!$G$4,IF('January 2023'!C3296=Sheet6!$H$3,Sheet6!$H$4,IF('January 2023'!C3296=Sheet6!$I$3,Sheet6!$I$4,IF('January 2023'!C3296=Sheet6!$J$3,Sheet6!$J$4,IF('January 2023'!C3296=Sheet6!$K$3,Sheet6!$K$4,IF('January 2023'!C3296=Sheet6!$L$3,Sheet6!$L$4))))))))</f>
        <v>0.14409654505182889</v>
      </c>
      <c r="AG3296" s="74">
        <f t="shared" si="770"/>
        <v>0.81243084314121539</v>
      </c>
      <c r="AH3296" s="71">
        <v>0.81910000000000005</v>
      </c>
      <c r="AI3296" s="72">
        <f t="shared" si="771"/>
        <v>0</v>
      </c>
      <c r="AJ3296" s="73">
        <f t="shared" si="772"/>
        <v>0.70588235294117652</v>
      </c>
      <c r="AK3296" s="73">
        <v>0.51307323962548435</v>
      </c>
      <c r="AL3296" s="95">
        <f t="shared" si="773"/>
        <v>1</v>
      </c>
      <c r="AM3296" s="107">
        <v>0</v>
      </c>
      <c r="AN3296" s="98">
        <f t="shared" si="774"/>
        <v>222.2229089999928</v>
      </c>
      <c r="AO3296" s="99" t="e">
        <f>SUMIF([1]Sheet1!$AB:$AB,E3296,[1]Sheet1!$AA:$AA)</f>
        <v>#VALUE!</v>
      </c>
      <c r="AP3296" s="100" t="str">
        <f t="shared" si="775"/>
        <v/>
      </c>
      <c r="AQ3296" s="97">
        <f t="shared" si="776"/>
        <v>1</v>
      </c>
      <c r="AR3296" s="100">
        <f t="shared" si="777"/>
        <v>1.0009175869391522</v>
      </c>
      <c r="AS3296" s="101">
        <f t="shared" si="778"/>
        <v>0.18682368092815382</v>
      </c>
      <c r="AT3296" s="100">
        <v>0.14409654505182889</v>
      </c>
      <c r="AU3296" s="108">
        <f t="shared" si="779"/>
        <v>0</v>
      </c>
    </row>
    <row r="3297" spans="1:47" hidden="1">
      <c r="A3297" s="21">
        <v>44927</v>
      </c>
      <c r="B3297" s="23" t="s">
        <v>13</v>
      </c>
      <c r="C3297" s="23" t="s">
        <v>2644</v>
      </c>
      <c r="D3297" s="23" t="s">
        <v>2842</v>
      </c>
      <c r="E3297" s="23">
        <v>1003805906</v>
      </c>
      <c r="F3297" s="23" t="s">
        <v>32</v>
      </c>
      <c r="G3297" s="22">
        <v>1079580</v>
      </c>
      <c r="H3297" s="36" t="s">
        <v>784</v>
      </c>
      <c r="I3297" s="4" t="s">
        <v>3545</v>
      </c>
      <c r="J3297" s="4" t="s">
        <v>3581</v>
      </c>
      <c r="K3297" s="24">
        <v>32681.859999999986</v>
      </c>
      <c r="L3297" s="24">
        <v>32681.859999999986</v>
      </c>
      <c r="M3297" s="29">
        <v>0</v>
      </c>
      <c r="N3297" s="29">
        <v>0</v>
      </c>
      <c r="O3297" s="29">
        <v>25</v>
      </c>
      <c r="P3297" s="29">
        <v>0</v>
      </c>
      <c r="Q3297" s="29">
        <v>33067.700000000004</v>
      </c>
      <c r="R3297" s="28">
        <v>0</v>
      </c>
      <c r="S3297" s="28">
        <v>2435038.66</v>
      </c>
      <c r="T3297" s="28">
        <v>0</v>
      </c>
      <c r="U3297" s="28">
        <v>2593460</v>
      </c>
      <c r="V3297" s="29">
        <v>0</v>
      </c>
      <c r="W3297" s="29">
        <v>21</v>
      </c>
      <c r="X3297" s="32">
        <f t="shared" si="765"/>
        <v>25</v>
      </c>
      <c r="Y3297" s="33">
        <f t="shared" si="766"/>
        <v>33067.700000000004</v>
      </c>
      <c r="Z3297" s="33">
        <f t="shared" si="767"/>
        <v>2435038.66</v>
      </c>
      <c r="AA3297" s="33">
        <f t="shared" si="768"/>
        <v>2593460</v>
      </c>
      <c r="AB3297" s="5">
        <v>21</v>
      </c>
      <c r="AC3297" s="6">
        <v>0</v>
      </c>
      <c r="AD3297" s="32">
        <v>0</v>
      </c>
      <c r="AE3297" s="67">
        <f t="shared" si="769"/>
        <v>0.84</v>
      </c>
      <c r="AF3297" s="70">
        <f>IF(C3297=Sheet6!$E$3,Sheet6!$E$4,IF('January 2023'!C3297=Sheet6!$F$3,Sheet6!$F$4,IF('January 2023'!C3297=Sheet6!$G$3,Sheet6!$G$4,IF('January 2023'!C3297=Sheet6!$H$3,Sheet6!$H$4,IF('January 2023'!C3297=Sheet6!$I$3,Sheet6!$I$4,IF('January 2023'!C3297=Sheet6!$J$3,Sheet6!$J$4,IF('January 2023'!C3297=Sheet6!$K$3,Sheet6!$K$4,IF('January 2023'!C3297=Sheet6!$L$3,Sheet6!$L$4))))))))</f>
        <v>0.14409654505182889</v>
      </c>
      <c r="AG3297" s="74">
        <f t="shared" si="770"/>
        <v>1.0118059376057549</v>
      </c>
      <c r="AH3297" s="71">
        <v>0.81910000000000005</v>
      </c>
      <c r="AI3297" s="72">
        <f t="shared" si="771"/>
        <v>1</v>
      </c>
      <c r="AJ3297" s="73">
        <f t="shared" si="772"/>
        <v>0.84</v>
      </c>
      <c r="AK3297" s="73">
        <v>0.51307323962548435</v>
      </c>
      <c r="AL3297" s="95">
        <f t="shared" si="773"/>
        <v>1</v>
      </c>
      <c r="AM3297" s="107">
        <v>0</v>
      </c>
      <c r="AN3297" s="98">
        <f t="shared" si="774"/>
        <v>0</v>
      </c>
      <c r="AO3297" s="99" t="e">
        <f>SUMIF([1]Sheet1!$AB:$AB,E3297,[1]Sheet1!$AA:$AA)</f>
        <v>#VALUE!</v>
      </c>
      <c r="AP3297" s="100">
        <f t="shared" si="775"/>
        <v>1</v>
      </c>
      <c r="AQ3297" s="97">
        <f t="shared" si="776"/>
        <v>0</v>
      </c>
      <c r="AR3297" s="100">
        <f t="shared" si="777"/>
        <v>1.0650590656330687</v>
      </c>
      <c r="AS3297" s="101">
        <f t="shared" si="778"/>
        <v>-7.7633086508376303E-2</v>
      </c>
      <c r="AT3297" s="100">
        <v>0.14409654505182889</v>
      </c>
      <c r="AU3297" s="108">
        <f t="shared" si="779"/>
        <v>1</v>
      </c>
    </row>
    <row r="3298" spans="1:47" hidden="1">
      <c r="A3298" s="21">
        <v>44927</v>
      </c>
      <c r="B3298" s="23" t="s">
        <v>13</v>
      </c>
      <c r="C3298" s="23" t="s">
        <v>2644</v>
      </c>
      <c r="D3298" s="23" t="s">
        <v>2858</v>
      </c>
      <c r="E3298" s="23">
        <v>1000244659</v>
      </c>
      <c r="F3298" s="23" t="s">
        <v>32</v>
      </c>
      <c r="G3298" s="22">
        <v>1079580</v>
      </c>
      <c r="H3298" s="36" t="s">
        <v>784</v>
      </c>
      <c r="I3298" s="4" t="s">
        <v>3545</v>
      </c>
      <c r="J3298" s="4" t="s">
        <v>3581</v>
      </c>
      <c r="K3298" s="24">
        <v>32465.599999999627</v>
      </c>
      <c r="L3298" s="24">
        <v>32465.599999999627</v>
      </c>
      <c r="M3298" s="29">
        <v>0</v>
      </c>
      <c r="N3298" s="29">
        <v>0</v>
      </c>
      <c r="O3298" s="29">
        <v>31</v>
      </c>
      <c r="P3298" s="29">
        <v>0</v>
      </c>
      <c r="Q3298" s="29">
        <v>24780.900000000005</v>
      </c>
      <c r="R3298" s="28">
        <v>0</v>
      </c>
      <c r="S3298" s="28">
        <v>1782965.6899999992</v>
      </c>
      <c r="T3298" s="28">
        <v>0</v>
      </c>
      <c r="U3298" s="28">
        <v>1802900</v>
      </c>
      <c r="V3298" s="29">
        <v>0</v>
      </c>
      <c r="W3298" s="29">
        <v>25</v>
      </c>
      <c r="X3298" s="32">
        <f t="shared" si="765"/>
        <v>31</v>
      </c>
      <c r="Y3298" s="33">
        <f t="shared" si="766"/>
        <v>24780.900000000005</v>
      </c>
      <c r="Z3298" s="33">
        <f t="shared" si="767"/>
        <v>1782965.6899999992</v>
      </c>
      <c r="AA3298" s="33">
        <f t="shared" si="768"/>
        <v>1802900</v>
      </c>
      <c r="AB3298" s="5">
        <v>25</v>
      </c>
      <c r="AC3298" s="6">
        <v>0</v>
      </c>
      <c r="AD3298" s="32">
        <v>0</v>
      </c>
      <c r="AE3298" s="67">
        <f t="shared" si="769"/>
        <v>0.80645161290322576</v>
      </c>
      <c r="AF3298" s="70">
        <f>IF(C3298=Sheet6!$E$3,Sheet6!$E$4,IF('January 2023'!C3298=Sheet6!$F$3,Sheet6!$F$4,IF('January 2023'!C3298=Sheet6!$G$3,Sheet6!$G$4,IF('January 2023'!C3298=Sheet6!$H$3,Sheet6!$H$4,IF('January 2023'!C3298=Sheet6!$I$3,Sheet6!$I$4,IF('January 2023'!C3298=Sheet6!$J$3,Sheet6!$J$4,IF('January 2023'!C3298=Sheet6!$K$3,Sheet6!$K$4,IF('January 2023'!C3298=Sheet6!$L$3,Sheet6!$L$4))))))))</f>
        <v>0.14409654505182889</v>
      </c>
      <c r="AG3298" s="74">
        <f t="shared" si="770"/>
        <v>0.76329715144646304</v>
      </c>
      <c r="AH3298" s="71">
        <v>0.81910000000000005</v>
      </c>
      <c r="AI3298" s="72">
        <f t="shared" si="771"/>
        <v>0</v>
      </c>
      <c r="AJ3298" s="73">
        <f t="shared" si="772"/>
        <v>0.80645161290322576</v>
      </c>
      <c r="AK3298" s="73">
        <v>0.51307323962548435</v>
      </c>
      <c r="AL3298" s="95">
        <f t="shared" si="773"/>
        <v>1</v>
      </c>
      <c r="AM3298" s="107">
        <v>0</v>
      </c>
      <c r="AN3298" s="98">
        <f t="shared" si="774"/>
        <v>1811.6729599996906</v>
      </c>
      <c r="AO3298" s="99" t="e">
        <f>SUMIF([1]Sheet1!$AB:$AB,E3298,[1]Sheet1!$AA:$AA)</f>
        <v>#VALUE!</v>
      </c>
      <c r="AP3298" s="100" t="str">
        <f t="shared" si="775"/>
        <v/>
      </c>
      <c r="AQ3298" s="97">
        <f t="shared" si="776"/>
        <v>1</v>
      </c>
      <c r="AR3298" s="100">
        <f t="shared" si="777"/>
        <v>1.0111804226586103</v>
      </c>
      <c r="AS3298" s="101">
        <f t="shared" si="778"/>
        <v>0.22816886378625223</v>
      </c>
      <c r="AT3298" s="100">
        <v>0.14409654505182889</v>
      </c>
      <c r="AU3298" s="108">
        <f t="shared" si="779"/>
        <v>0</v>
      </c>
    </row>
    <row r="3299" spans="1:47" hidden="1">
      <c r="A3299" s="21">
        <v>44927</v>
      </c>
      <c r="B3299" s="22" t="s">
        <v>13</v>
      </c>
      <c r="C3299" s="22" t="s">
        <v>2644</v>
      </c>
      <c r="D3299" s="22" t="s">
        <v>2861</v>
      </c>
      <c r="E3299" s="22">
        <v>1001726968</v>
      </c>
      <c r="F3299" s="22" t="s">
        <v>32</v>
      </c>
      <c r="G3299" s="22">
        <v>1079580</v>
      </c>
      <c r="H3299" s="36" t="s">
        <v>784</v>
      </c>
      <c r="I3299" s="4" t="s">
        <v>3545</v>
      </c>
      <c r="J3299" s="4" t="s">
        <v>3581</v>
      </c>
      <c r="K3299" s="25">
        <v>26954.540000000037</v>
      </c>
      <c r="L3299" s="25">
        <v>26954.540000000037</v>
      </c>
      <c r="M3299" s="26">
        <v>0</v>
      </c>
      <c r="N3299" s="26">
        <v>0</v>
      </c>
      <c r="O3299" s="26">
        <v>20</v>
      </c>
      <c r="P3299" s="26">
        <v>0</v>
      </c>
      <c r="Q3299" s="26">
        <v>18287.599999999999</v>
      </c>
      <c r="R3299" s="27">
        <v>0</v>
      </c>
      <c r="S3299" s="27">
        <v>1335210.8800000001</v>
      </c>
      <c r="T3299" s="28">
        <v>0</v>
      </c>
      <c r="U3299" s="27">
        <v>1327000</v>
      </c>
      <c r="V3299" s="29">
        <v>0</v>
      </c>
      <c r="W3299" s="26">
        <v>14</v>
      </c>
      <c r="X3299" s="30">
        <f t="shared" si="765"/>
        <v>20</v>
      </c>
      <c r="Y3299" s="31">
        <f t="shared" si="766"/>
        <v>18287.599999999999</v>
      </c>
      <c r="Z3299" s="31">
        <f t="shared" si="767"/>
        <v>1335210.8800000001</v>
      </c>
      <c r="AA3299" s="31">
        <f t="shared" si="768"/>
        <v>1327000</v>
      </c>
      <c r="AB3299" s="5">
        <v>14</v>
      </c>
      <c r="AC3299" s="6">
        <v>0</v>
      </c>
      <c r="AD3299" s="30">
        <v>0</v>
      </c>
      <c r="AE3299" s="67">
        <f t="shared" si="769"/>
        <v>0.7</v>
      </c>
      <c r="AF3299" s="70">
        <f>IF(C3299=Sheet6!$E$3,Sheet6!$E$4,IF('January 2023'!C3299=Sheet6!$F$3,Sheet6!$F$4,IF('January 2023'!C3299=Sheet6!$G$3,Sheet6!$G$4,IF('January 2023'!C3299=Sheet6!$H$3,Sheet6!$H$4,IF('January 2023'!C3299=Sheet6!$I$3,Sheet6!$I$4,IF('January 2023'!C3299=Sheet6!$J$3,Sheet6!$J$4,IF('January 2023'!C3299=Sheet6!$K$3,Sheet6!$K$4,IF('January 2023'!C3299=Sheet6!$L$3,Sheet6!$L$4))))))))</f>
        <v>0.14409654505182889</v>
      </c>
      <c r="AG3299" s="74">
        <f t="shared" si="770"/>
        <v>0.67846084555699981</v>
      </c>
      <c r="AH3299" s="71">
        <v>0.81910000000000005</v>
      </c>
      <c r="AI3299" s="72">
        <f t="shared" si="771"/>
        <v>0</v>
      </c>
      <c r="AJ3299" s="73">
        <f t="shared" si="772"/>
        <v>0.7</v>
      </c>
      <c r="AK3299" s="73">
        <v>0.51307323962548435</v>
      </c>
      <c r="AL3299" s="95">
        <f t="shared" si="773"/>
        <v>1</v>
      </c>
      <c r="AM3299" s="107">
        <v>0</v>
      </c>
      <c r="AN3299" s="98">
        <f t="shared" si="774"/>
        <v>3790.8637140000319</v>
      </c>
      <c r="AO3299" s="99" t="e">
        <f>SUMIF([1]Sheet1!$AB:$AB,E3299,[1]Sheet1!$AA:$AA)</f>
        <v>#VALUE!</v>
      </c>
      <c r="AP3299" s="100" t="str">
        <f t="shared" si="775"/>
        <v/>
      </c>
      <c r="AQ3299" s="97">
        <f t="shared" si="776"/>
        <v>1</v>
      </c>
      <c r="AR3299" s="100">
        <f t="shared" si="777"/>
        <v>0.99385049948065118</v>
      </c>
      <c r="AS3299" s="101">
        <f t="shared" si="778"/>
        <v>0.32571134976511085</v>
      </c>
      <c r="AT3299" s="100">
        <v>0.14409654505182889</v>
      </c>
      <c r="AU3299" s="108">
        <f t="shared" si="779"/>
        <v>0</v>
      </c>
    </row>
    <row r="3300" spans="1:47" hidden="1">
      <c r="A3300" s="21">
        <v>44927</v>
      </c>
      <c r="B3300" s="23" t="s">
        <v>13</v>
      </c>
      <c r="C3300" s="23" t="s">
        <v>2644</v>
      </c>
      <c r="D3300" s="23" t="s">
        <v>2893</v>
      </c>
      <c r="E3300" s="23">
        <v>1002409404</v>
      </c>
      <c r="F3300" s="23" t="s">
        <v>32</v>
      </c>
      <c r="G3300" s="22">
        <v>1091868</v>
      </c>
      <c r="H3300" s="36" t="s">
        <v>784</v>
      </c>
      <c r="I3300" s="4" t="s">
        <v>3544</v>
      </c>
      <c r="J3300" s="4" t="s">
        <v>3580</v>
      </c>
      <c r="K3300" s="24">
        <v>25824.190000000061</v>
      </c>
      <c r="L3300" s="24">
        <v>25824.190000000061</v>
      </c>
      <c r="M3300" s="29">
        <v>0</v>
      </c>
      <c r="N3300" s="29">
        <v>0</v>
      </c>
      <c r="O3300" s="29">
        <v>13</v>
      </c>
      <c r="P3300" s="29">
        <v>0</v>
      </c>
      <c r="Q3300" s="29">
        <v>21933.999999999996</v>
      </c>
      <c r="R3300" s="28">
        <v>0</v>
      </c>
      <c r="S3300" s="28">
        <v>1596843.43</v>
      </c>
      <c r="T3300" s="28">
        <v>0</v>
      </c>
      <c r="U3300" s="28">
        <v>1590000</v>
      </c>
      <c r="V3300" s="29">
        <v>0</v>
      </c>
      <c r="W3300" s="29">
        <v>10</v>
      </c>
      <c r="X3300" s="32">
        <f t="shared" si="765"/>
        <v>13</v>
      </c>
      <c r="Y3300" s="33">
        <f t="shared" si="766"/>
        <v>21933.999999999996</v>
      </c>
      <c r="Z3300" s="33">
        <f t="shared" si="767"/>
        <v>1596843.43</v>
      </c>
      <c r="AA3300" s="33">
        <f t="shared" si="768"/>
        <v>1590000</v>
      </c>
      <c r="AB3300" s="5">
        <v>10</v>
      </c>
      <c r="AC3300" s="6">
        <v>0</v>
      </c>
      <c r="AD3300" s="32">
        <v>0</v>
      </c>
      <c r="AE3300" s="67">
        <f t="shared" si="769"/>
        <v>0.76923076923076927</v>
      </c>
      <c r="AF3300" s="70">
        <f>IF(C3300=Sheet6!$E$3,Sheet6!$E$4,IF('January 2023'!C3300=Sheet6!$F$3,Sheet6!$F$4,IF('January 2023'!C3300=Sheet6!$G$3,Sheet6!$G$4,IF('January 2023'!C3300=Sheet6!$H$3,Sheet6!$H$4,IF('January 2023'!C3300=Sheet6!$I$3,Sheet6!$I$4,IF('January 2023'!C3300=Sheet6!$J$3,Sheet6!$J$4,IF('January 2023'!C3300=Sheet6!$K$3,Sheet6!$K$4,IF('January 2023'!C3300=Sheet6!$L$3,Sheet6!$L$4))))))))</f>
        <v>0.14409654505182889</v>
      </c>
      <c r="AG3300" s="74">
        <f t="shared" si="770"/>
        <v>0.84935868269246562</v>
      </c>
      <c r="AH3300" s="71">
        <v>0.81910000000000005</v>
      </c>
      <c r="AI3300" s="72">
        <f t="shared" si="771"/>
        <v>1</v>
      </c>
      <c r="AJ3300" s="73">
        <f t="shared" si="772"/>
        <v>0.76923076923076927</v>
      </c>
      <c r="AK3300" s="73">
        <v>0.51307323962548435</v>
      </c>
      <c r="AL3300" s="95">
        <f t="shared" si="773"/>
        <v>1</v>
      </c>
      <c r="AM3300" s="107">
        <v>0</v>
      </c>
      <c r="AN3300" s="98">
        <f t="shared" si="774"/>
        <v>0</v>
      </c>
      <c r="AO3300" s="99" t="e">
        <f>SUMIF([1]Sheet1!$AB:$AB,E3300,[1]Sheet1!$AA:$AA)</f>
        <v>#VALUE!</v>
      </c>
      <c r="AP3300" s="100">
        <f t="shared" si="775"/>
        <v>1</v>
      </c>
      <c r="AQ3300" s="97">
        <f t="shared" si="776"/>
        <v>0</v>
      </c>
      <c r="AR3300" s="100">
        <f t="shared" si="777"/>
        <v>0.99571440137997758</v>
      </c>
      <c r="AS3300" s="101">
        <f t="shared" si="778"/>
        <v>0.15428132770598524</v>
      </c>
      <c r="AT3300" s="100">
        <v>0.14409654505182889</v>
      </c>
      <c r="AU3300" s="108">
        <f t="shared" si="779"/>
        <v>0</v>
      </c>
    </row>
    <row r="3301" spans="1:47" hidden="1">
      <c r="A3301" s="21">
        <v>44927</v>
      </c>
      <c r="B3301" s="22" t="s">
        <v>13</v>
      </c>
      <c r="C3301" s="22" t="s">
        <v>2644</v>
      </c>
      <c r="D3301" s="22" t="s">
        <v>2872</v>
      </c>
      <c r="E3301" s="22">
        <v>1001601579</v>
      </c>
      <c r="F3301" s="22" t="s">
        <v>32</v>
      </c>
      <c r="G3301" s="22">
        <v>1079580</v>
      </c>
      <c r="H3301" s="36" t="s">
        <v>784</v>
      </c>
      <c r="I3301" s="4" t="s">
        <v>3545</v>
      </c>
      <c r="J3301" s="4" t="s">
        <v>3581</v>
      </c>
      <c r="K3301" s="25">
        <v>24081.619999999995</v>
      </c>
      <c r="L3301" s="25">
        <v>24081.619999999995</v>
      </c>
      <c r="M3301" s="26">
        <v>0</v>
      </c>
      <c r="N3301" s="26">
        <v>0</v>
      </c>
      <c r="O3301" s="26">
        <v>32</v>
      </c>
      <c r="P3301" s="26">
        <v>0</v>
      </c>
      <c r="Q3301" s="26">
        <v>21937.8</v>
      </c>
      <c r="R3301" s="27">
        <v>0</v>
      </c>
      <c r="S3301" s="27">
        <v>1595386.81</v>
      </c>
      <c r="T3301" s="28">
        <v>0</v>
      </c>
      <c r="U3301" s="27">
        <v>1594700</v>
      </c>
      <c r="V3301" s="29">
        <v>0</v>
      </c>
      <c r="W3301" s="26">
        <v>21</v>
      </c>
      <c r="X3301" s="30">
        <f t="shared" si="765"/>
        <v>32</v>
      </c>
      <c r="Y3301" s="31">
        <f t="shared" si="766"/>
        <v>21937.8</v>
      </c>
      <c r="Z3301" s="31">
        <f t="shared" si="767"/>
        <v>1595386.81</v>
      </c>
      <c r="AA3301" s="31">
        <f t="shared" si="768"/>
        <v>1594700</v>
      </c>
      <c r="AB3301" s="5">
        <v>21</v>
      </c>
      <c r="AC3301" s="6">
        <v>0</v>
      </c>
      <c r="AD3301" s="30">
        <v>0</v>
      </c>
      <c r="AE3301" s="67">
        <f t="shared" si="769"/>
        <v>0.65625</v>
      </c>
      <c r="AF3301" s="70">
        <f>IF(C3301=Sheet6!$E$3,Sheet6!$E$4,IF('January 2023'!C3301=Sheet6!$F$3,Sheet6!$F$4,IF('January 2023'!C3301=Sheet6!$G$3,Sheet6!$G$4,IF('January 2023'!C3301=Sheet6!$H$3,Sheet6!$H$4,IF('January 2023'!C3301=Sheet6!$I$3,Sheet6!$I$4,IF('January 2023'!C3301=Sheet6!$J$3,Sheet6!$J$4,IF('January 2023'!C3301=Sheet6!$K$3,Sheet6!$K$4,IF('January 2023'!C3301=Sheet6!$L$3,Sheet6!$L$4))))))))</f>
        <v>0.14409654505182889</v>
      </c>
      <c r="AG3301" s="74">
        <f t="shared" si="770"/>
        <v>0.91097691932685609</v>
      </c>
      <c r="AH3301" s="71">
        <v>0.81910000000000005</v>
      </c>
      <c r="AI3301" s="72">
        <f t="shared" si="771"/>
        <v>1</v>
      </c>
      <c r="AJ3301" s="73">
        <f t="shared" si="772"/>
        <v>0.65625</v>
      </c>
      <c r="AK3301" s="73">
        <v>0.51307323962548435</v>
      </c>
      <c r="AL3301" s="95">
        <f t="shared" si="773"/>
        <v>1</v>
      </c>
      <c r="AM3301" s="107">
        <v>0</v>
      </c>
      <c r="AN3301" s="98">
        <f t="shared" si="774"/>
        <v>0</v>
      </c>
      <c r="AO3301" s="99" t="e">
        <f>SUMIF([1]Sheet1!$AB:$AB,E3301,[1]Sheet1!$AA:$AA)</f>
        <v>#VALUE!</v>
      </c>
      <c r="AP3301" s="100">
        <f t="shared" si="775"/>
        <v>1</v>
      </c>
      <c r="AQ3301" s="97">
        <f t="shared" si="776"/>
        <v>0</v>
      </c>
      <c r="AR3301" s="100">
        <f t="shared" si="777"/>
        <v>0.99956950252083376</v>
      </c>
      <c r="AS3301" s="101">
        <f t="shared" si="778"/>
        <v>8.9415253940492767E-2</v>
      </c>
      <c r="AT3301" s="100">
        <v>0.14409654505182889</v>
      </c>
      <c r="AU3301" s="108">
        <f t="shared" si="779"/>
        <v>1</v>
      </c>
    </row>
    <row r="3302" spans="1:47" hidden="1">
      <c r="A3302" s="21">
        <v>44927</v>
      </c>
      <c r="B3302" s="22" t="s">
        <v>13</v>
      </c>
      <c r="C3302" s="22" t="s">
        <v>2644</v>
      </c>
      <c r="D3302" s="22" t="s">
        <v>2937</v>
      </c>
      <c r="E3302" s="22">
        <v>1001727410</v>
      </c>
      <c r="F3302" s="22" t="s">
        <v>32</v>
      </c>
      <c r="G3302" s="22">
        <v>1070937</v>
      </c>
      <c r="H3302" s="36" t="s">
        <v>784</v>
      </c>
      <c r="I3302" s="4" t="s">
        <v>3548</v>
      </c>
      <c r="J3302" s="4" t="s">
        <v>3584</v>
      </c>
      <c r="K3302" s="25">
        <v>21484.689999999944</v>
      </c>
      <c r="L3302" s="25">
        <v>21484.689999999944</v>
      </c>
      <c r="M3302" s="26">
        <v>0</v>
      </c>
      <c r="N3302" s="26">
        <v>0</v>
      </c>
      <c r="O3302" s="26">
        <v>13</v>
      </c>
      <c r="P3302" s="26">
        <v>0</v>
      </c>
      <c r="Q3302" s="26">
        <v>9193</v>
      </c>
      <c r="R3302" s="27">
        <v>0</v>
      </c>
      <c r="S3302" s="27">
        <v>632741.08000000007</v>
      </c>
      <c r="T3302" s="28">
        <v>0</v>
      </c>
      <c r="U3302" s="27">
        <v>630000</v>
      </c>
      <c r="V3302" s="29">
        <v>0</v>
      </c>
      <c r="W3302" s="26">
        <v>5</v>
      </c>
      <c r="X3302" s="30">
        <f t="shared" si="765"/>
        <v>13</v>
      </c>
      <c r="Y3302" s="31">
        <f t="shared" si="766"/>
        <v>9193</v>
      </c>
      <c r="Z3302" s="31">
        <f t="shared" si="767"/>
        <v>632741.08000000007</v>
      </c>
      <c r="AA3302" s="31">
        <f t="shared" si="768"/>
        <v>630000</v>
      </c>
      <c r="AB3302" s="5">
        <v>5</v>
      </c>
      <c r="AC3302" s="6">
        <v>0</v>
      </c>
      <c r="AD3302" s="30">
        <v>0</v>
      </c>
      <c r="AE3302" s="67">
        <f t="shared" si="769"/>
        <v>0.38461538461538464</v>
      </c>
      <c r="AF3302" s="70">
        <f>IF(C3302=Sheet6!$E$3,Sheet6!$E$4,IF('January 2023'!C3302=Sheet6!$F$3,Sheet6!$F$4,IF('January 2023'!C3302=Sheet6!$G$3,Sheet6!$G$4,IF('January 2023'!C3302=Sheet6!$H$3,Sheet6!$H$4,IF('January 2023'!C3302=Sheet6!$I$3,Sheet6!$I$4,IF('January 2023'!C3302=Sheet6!$J$3,Sheet6!$J$4,IF('January 2023'!C3302=Sheet6!$K$3,Sheet6!$K$4,IF('January 2023'!C3302=Sheet6!$L$3,Sheet6!$L$4))))))))</f>
        <v>0.14409654505182889</v>
      </c>
      <c r="AG3302" s="74">
        <f t="shared" si="770"/>
        <v>0.42788609004830991</v>
      </c>
      <c r="AH3302" s="71">
        <v>0.81910000000000005</v>
      </c>
      <c r="AI3302" s="72">
        <f t="shared" si="771"/>
        <v>0</v>
      </c>
      <c r="AJ3302" s="73">
        <f t="shared" si="772"/>
        <v>0.38461538461538464</v>
      </c>
      <c r="AK3302" s="73">
        <v>0.51307323962548435</v>
      </c>
      <c r="AL3302" s="95">
        <f t="shared" si="773"/>
        <v>0</v>
      </c>
      <c r="AM3302" s="107">
        <v>0</v>
      </c>
      <c r="AN3302" s="98">
        <f t="shared" si="774"/>
        <v>8405.1095789999563</v>
      </c>
      <c r="AO3302" s="99" t="e">
        <f>SUMIF([1]Sheet1!$AB:$AB,E3302,[1]Sheet1!$AA:$AA)</f>
        <v>#VALUE!</v>
      </c>
      <c r="AP3302" s="100" t="str">
        <f t="shared" si="775"/>
        <v/>
      </c>
      <c r="AQ3302" s="97">
        <f t="shared" si="776"/>
        <v>1</v>
      </c>
      <c r="AR3302" s="100">
        <f t="shared" si="777"/>
        <v>0.99566792786711422</v>
      </c>
      <c r="AS3302" s="101">
        <f t="shared" si="778"/>
        <v>0.5739675433584378</v>
      </c>
      <c r="AT3302" s="100">
        <v>0.14409654505182889</v>
      </c>
      <c r="AU3302" s="108">
        <f t="shared" si="779"/>
        <v>0</v>
      </c>
    </row>
    <row r="3303" spans="1:47" hidden="1">
      <c r="A3303" s="21">
        <v>44927</v>
      </c>
      <c r="B3303" s="23" t="s">
        <v>13</v>
      </c>
      <c r="C3303" s="23" t="s">
        <v>2644</v>
      </c>
      <c r="D3303" s="23" t="s">
        <v>2919</v>
      </c>
      <c r="E3303" s="23">
        <v>1001606418</v>
      </c>
      <c r="F3303" s="23" t="s">
        <v>32</v>
      </c>
      <c r="G3303" s="22">
        <v>1070562</v>
      </c>
      <c r="H3303" s="36" t="s">
        <v>784</v>
      </c>
      <c r="I3303" s="4" t="s">
        <v>3547</v>
      </c>
      <c r="J3303" s="4" t="s">
        <v>3583</v>
      </c>
      <c r="K3303" s="24">
        <v>20626.630000000121</v>
      </c>
      <c r="L3303" s="24">
        <v>20626.630000000121</v>
      </c>
      <c r="M3303" s="29">
        <v>0</v>
      </c>
      <c r="N3303" s="29">
        <v>0</v>
      </c>
      <c r="O3303" s="29">
        <v>17</v>
      </c>
      <c r="P3303" s="29">
        <v>0</v>
      </c>
      <c r="Q3303" s="29">
        <v>14602.9</v>
      </c>
      <c r="R3303" s="28">
        <v>0</v>
      </c>
      <c r="S3303" s="28">
        <v>1069702.3</v>
      </c>
      <c r="T3303" s="28">
        <v>0</v>
      </c>
      <c r="U3303" s="28">
        <v>1177530</v>
      </c>
      <c r="V3303" s="29">
        <v>0</v>
      </c>
      <c r="W3303" s="29">
        <v>9</v>
      </c>
      <c r="X3303" s="32">
        <f t="shared" si="765"/>
        <v>17</v>
      </c>
      <c r="Y3303" s="33">
        <f t="shared" si="766"/>
        <v>14602.9</v>
      </c>
      <c r="Z3303" s="33">
        <f t="shared" si="767"/>
        <v>1069702.3</v>
      </c>
      <c r="AA3303" s="33">
        <f t="shared" si="768"/>
        <v>1177530</v>
      </c>
      <c r="AB3303" s="5">
        <v>9</v>
      </c>
      <c r="AC3303" s="6">
        <v>0</v>
      </c>
      <c r="AD3303" s="32">
        <v>0</v>
      </c>
      <c r="AE3303" s="67">
        <f t="shared" si="769"/>
        <v>0.52941176470588236</v>
      </c>
      <c r="AF3303" s="70">
        <f>IF(C3303=Sheet6!$E$3,Sheet6!$E$4,IF('January 2023'!C3303=Sheet6!$F$3,Sheet6!$F$4,IF('January 2023'!C3303=Sheet6!$G$3,Sheet6!$G$4,IF('January 2023'!C3303=Sheet6!$H$3,Sheet6!$H$4,IF('January 2023'!C3303=Sheet6!$I$3,Sheet6!$I$4,IF('January 2023'!C3303=Sheet6!$J$3,Sheet6!$J$4,IF('January 2023'!C3303=Sheet6!$K$3,Sheet6!$K$4,IF('January 2023'!C3303=Sheet6!$L$3,Sheet6!$L$4))))))))</f>
        <v>0.14409654505182889</v>
      </c>
      <c r="AG3303" s="74">
        <f t="shared" si="770"/>
        <v>0.70796344337392558</v>
      </c>
      <c r="AH3303" s="71">
        <v>0.81910000000000005</v>
      </c>
      <c r="AI3303" s="72">
        <f t="shared" si="771"/>
        <v>0</v>
      </c>
      <c r="AJ3303" s="73">
        <f t="shared" si="772"/>
        <v>0.52941176470588236</v>
      </c>
      <c r="AK3303" s="73">
        <v>0.51307323962548435</v>
      </c>
      <c r="AL3303" s="95">
        <f t="shared" si="773"/>
        <v>1</v>
      </c>
      <c r="AM3303" s="107">
        <v>0</v>
      </c>
      <c r="AN3303" s="98">
        <f t="shared" si="774"/>
        <v>2292.3726330000991</v>
      </c>
      <c r="AO3303" s="99" t="e">
        <f>SUMIF([1]Sheet1!$AB:$AB,E3303,[1]Sheet1!$AA:$AA)</f>
        <v>#VALUE!</v>
      </c>
      <c r="AP3303" s="100" t="str">
        <f t="shared" si="775"/>
        <v/>
      </c>
      <c r="AQ3303" s="97">
        <f t="shared" si="776"/>
        <v>1</v>
      </c>
      <c r="AR3303" s="100">
        <f t="shared" si="777"/>
        <v>1.1008015968554989</v>
      </c>
      <c r="AS3303" s="101">
        <f t="shared" si="778"/>
        <v>0.22067271101866515</v>
      </c>
      <c r="AT3303" s="100">
        <v>0.14409654505182889</v>
      </c>
      <c r="AU3303" s="108">
        <f t="shared" si="779"/>
        <v>0</v>
      </c>
    </row>
    <row r="3304" spans="1:47" hidden="1">
      <c r="A3304" s="21">
        <v>44927</v>
      </c>
      <c r="B3304" s="22" t="s">
        <v>13</v>
      </c>
      <c r="C3304" s="22" t="s">
        <v>2644</v>
      </c>
      <c r="D3304" s="22" t="s">
        <v>2904</v>
      </c>
      <c r="E3304" s="22">
        <v>1001727406</v>
      </c>
      <c r="F3304" s="22" t="s">
        <v>32</v>
      </c>
      <c r="G3304" s="22">
        <v>1070937</v>
      </c>
      <c r="H3304" s="36" t="s">
        <v>784</v>
      </c>
      <c r="I3304" s="4" t="s">
        <v>3544</v>
      </c>
      <c r="J3304" s="4" t="s">
        <v>3580</v>
      </c>
      <c r="K3304" s="25">
        <v>20085.780000000028</v>
      </c>
      <c r="L3304" s="25">
        <v>20085.780000000028</v>
      </c>
      <c r="M3304" s="26">
        <v>0</v>
      </c>
      <c r="N3304" s="26">
        <v>0</v>
      </c>
      <c r="O3304" s="26">
        <v>21</v>
      </c>
      <c r="P3304" s="26">
        <v>0</v>
      </c>
      <c r="Q3304" s="26">
        <v>16934.400000000001</v>
      </c>
      <c r="R3304" s="27">
        <v>0</v>
      </c>
      <c r="S3304" s="27">
        <v>1240000</v>
      </c>
      <c r="T3304" s="28">
        <v>0</v>
      </c>
      <c r="U3304" s="27">
        <v>1240000</v>
      </c>
      <c r="V3304" s="29">
        <v>0</v>
      </c>
      <c r="W3304" s="26">
        <v>12</v>
      </c>
      <c r="X3304" s="30">
        <f t="shared" si="765"/>
        <v>21</v>
      </c>
      <c r="Y3304" s="31">
        <f t="shared" si="766"/>
        <v>16934.400000000001</v>
      </c>
      <c r="Z3304" s="31">
        <f t="shared" si="767"/>
        <v>1240000</v>
      </c>
      <c r="AA3304" s="31">
        <f t="shared" si="768"/>
        <v>1240000</v>
      </c>
      <c r="AB3304" s="5">
        <v>12</v>
      </c>
      <c r="AC3304" s="6">
        <v>0</v>
      </c>
      <c r="AD3304" s="30">
        <v>0</v>
      </c>
      <c r="AE3304" s="67">
        <f t="shared" si="769"/>
        <v>0.5714285714285714</v>
      </c>
      <c r="AF3304" s="70">
        <f>IF(C3304=Sheet6!$E$3,Sheet6!$E$4,IF('January 2023'!C3304=Sheet6!$F$3,Sheet6!$F$4,IF('January 2023'!C3304=Sheet6!$G$3,Sheet6!$G$4,IF('January 2023'!C3304=Sheet6!$H$3,Sheet6!$H$4,IF('January 2023'!C3304=Sheet6!$I$3,Sheet6!$I$4,IF('January 2023'!C3304=Sheet6!$J$3,Sheet6!$J$4,IF('January 2023'!C3304=Sheet6!$K$3,Sheet6!$K$4,IF('January 2023'!C3304=Sheet6!$L$3,Sheet6!$L$4))))))))</f>
        <v>0.14409654505182889</v>
      </c>
      <c r="AG3304" s="74">
        <f t="shared" si="770"/>
        <v>0.84310392725599792</v>
      </c>
      <c r="AH3304" s="71">
        <v>0.81910000000000005</v>
      </c>
      <c r="AI3304" s="72">
        <f t="shared" si="771"/>
        <v>1</v>
      </c>
      <c r="AJ3304" s="73">
        <f t="shared" si="772"/>
        <v>0.5714285714285714</v>
      </c>
      <c r="AK3304" s="73">
        <v>0.51307323962548435</v>
      </c>
      <c r="AL3304" s="95">
        <f t="shared" si="773"/>
        <v>1</v>
      </c>
      <c r="AM3304" s="107">
        <v>0</v>
      </c>
      <c r="AN3304" s="98">
        <f t="shared" si="774"/>
        <v>0</v>
      </c>
      <c r="AO3304" s="99" t="e">
        <f>SUMIF([1]Sheet1!$AB:$AB,E3304,[1]Sheet1!$AA:$AA)</f>
        <v>#VALUE!</v>
      </c>
      <c r="AP3304" s="100">
        <f t="shared" si="775"/>
        <v>1</v>
      </c>
      <c r="AQ3304" s="97">
        <f t="shared" si="776"/>
        <v>0</v>
      </c>
      <c r="AR3304" s="100">
        <f t="shared" si="777"/>
        <v>1</v>
      </c>
      <c r="AS3304" s="101">
        <f t="shared" si="778"/>
        <v>0.15689607274400208</v>
      </c>
      <c r="AT3304" s="100">
        <v>0.14409654505182889</v>
      </c>
      <c r="AU3304" s="108">
        <f t="shared" si="779"/>
        <v>0</v>
      </c>
    </row>
    <row r="3305" spans="1:47" hidden="1">
      <c r="A3305" s="21">
        <v>44927</v>
      </c>
      <c r="B3305" s="22" t="s">
        <v>13</v>
      </c>
      <c r="C3305" s="22" t="s">
        <v>2644</v>
      </c>
      <c r="D3305" s="22" t="s">
        <v>2900</v>
      </c>
      <c r="E3305" s="22">
        <v>1000237800</v>
      </c>
      <c r="F3305" s="22" t="s">
        <v>32</v>
      </c>
      <c r="G3305" s="22">
        <v>1091868</v>
      </c>
      <c r="H3305" s="36" t="s">
        <v>784</v>
      </c>
      <c r="I3305" s="4" t="s">
        <v>3550</v>
      </c>
      <c r="J3305" s="4" t="s">
        <v>3586</v>
      </c>
      <c r="K3305" s="25">
        <v>19230</v>
      </c>
      <c r="L3305" s="25">
        <v>19230</v>
      </c>
      <c r="M3305" s="26">
        <v>0</v>
      </c>
      <c r="N3305" s="26">
        <v>0</v>
      </c>
      <c r="O3305" s="26">
        <v>27</v>
      </c>
      <c r="P3305" s="26">
        <v>0</v>
      </c>
      <c r="Q3305" s="26">
        <v>13223.5</v>
      </c>
      <c r="R3305" s="27">
        <v>0</v>
      </c>
      <c r="S3305" s="27">
        <v>985364.5</v>
      </c>
      <c r="T3305" s="28">
        <v>0</v>
      </c>
      <c r="U3305" s="27">
        <v>993800</v>
      </c>
      <c r="V3305" s="29">
        <v>0</v>
      </c>
      <c r="W3305" s="26">
        <v>16</v>
      </c>
      <c r="X3305" s="30">
        <f t="shared" si="765"/>
        <v>27</v>
      </c>
      <c r="Y3305" s="31">
        <f t="shared" si="766"/>
        <v>13223.5</v>
      </c>
      <c r="Z3305" s="31">
        <f t="shared" si="767"/>
        <v>985364.5</v>
      </c>
      <c r="AA3305" s="31">
        <f t="shared" si="768"/>
        <v>993800</v>
      </c>
      <c r="AB3305" s="5">
        <v>16</v>
      </c>
      <c r="AC3305" s="6">
        <v>0</v>
      </c>
      <c r="AD3305" s="30">
        <v>0</v>
      </c>
      <c r="AE3305" s="67">
        <f t="shared" si="769"/>
        <v>0.59259259259259256</v>
      </c>
      <c r="AF3305" s="70">
        <f>IF(C3305=Sheet6!$E$3,Sheet6!$E$4,IF('January 2023'!C3305=Sheet6!$F$3,Sheet6!$F$4,IF('January 2023'!C3305=Sheet6!$G$3,Sheet6!$G$4,IF('January 2023'!C3305=Sheet6!$H$3,Sheet6!$H$4,IF('January 2023'!C3305=Sheet6!$I$3,Sheet6!$I$4,IF('January 2023'!C3305=Sheet6!$J$3,Sheet6!$J$4,IF('January 2023'!C3305=Sheet6!$K$3,Sheet6!$K$4,IF('January 2023'!C3305=Sheet6!$L$3,Sheet6!$L$4))))))))</f>
        <v>0.14409654505182889</v>
      </c>
      <c r="AG3305" s="74">
        <f t="shared" si="770"/>
        <v>0.68764950598023922</v>
      </c>
      <c r="AH3305" s="71">
        <v>0.81910000000000005</v>
      </c>
      <c r="AI3305" s="72">
        <f t="shared" si="771"/>
        <v>0</v>
      </c>
      <c r="AJ3305" s="73">
        <f t="shared" si="772"/>
        <v>0.59259259259259256</v>
      </c>
      <c r="AK3305" s="73">
        <v>0.51307323962548435</v>
      </c>
      <c r="AL3305" s="95">
        <f t="shared" si="773"/>
        <v>1</v>
      </c>
      <c r="AM3305" s="107">
        <v>0</v>
      </c>
      <c r="AN3305" s="98">
        <f t="shared" si="774"/>
        <v>2527.7930000000015</v>
      </c>
      <c r="AO3305" s="99" t="e">
        <f>SUMIF([1]Sheet1!$AB:$AB,E3305,[1]Sheet1!$AA:$AA)</f>
        <v>#VALUE!</v>
      </c>
      <c r="AP3305" s="100" t="str">
        <f t="shared" si="775"/>
        <v/>
      </c>
      <c r="AQ3305" s="97">
        <f t="shared" si="776"/>
        <v>1</v>
      </c>
      <c r="AR3305" s="100">
        <f t="shared" si="777"/>
        <v>1.0085607914634636</v>
      </c>
      <c r="AS3305" s="101">
        <f t="shared" si="778"/>
        <v>0.30646366999911023</v>
      </c>
      <c r="AT3305" s="100">
        <v>0.14409654505182889</v>
      </c>
      <c r="AU3305" s="108">
        <f t="shared" si="779"/>
        <v>0</v>
      </c>
    </row>
    <row r="3306" spans="1:47" hidden="1">
      <c r="A3306" s="21">
        <v>44927</v>
      </c>
      <c r="B3306" s="23" t="s">
        <v>13</v>
      </c>
      <c r="C3306" s="23" t="s">
        <v>2644</v>
      </c>
      <c r="D3306" s="23" t="s">
        <v>2941</v>
      </c>
      <c r="E3306" s="23">
        <v>1001726936</v>
      </c>
      <c r="F3306" s="23" t="s">
        <v>32</v>
      </c>
      <c r="G3306" s="22">
        <v>1091868</v>
      </c>
      <c r="H3306" s="36" t="s">
        <v>784</v>
      </c>
      <c r="I3306" s="4" t="s">
        <v>3544</v>
      </c>
      <c r="J3306" s="4" t="s">
        <v>3580</v>
      </c>
      <c r="K3306" s="24">
        <v>17415.009999999893</v>
      </c>
      <c r="L3306" s="24">
        <v>17415.009999999893</v>
      </c>
      <c r="M3306" s="29">
        <v>0</v>
      </c>
      <c r="N3306" s="29">
        <v>0</v>
      </c>
      <c r="O3306" s="29">
        <v>14</v>
      </c>
      <c r="P3306" s="29">
        <v>0</v>
      </c>
      <c r="Q3306" s="29">
        <v>9509.9000000000015</v>
      </c>
      <c r="R3306" s="28">
        <v>0</v>
      </c>
      <c r="S3306" s="28">
        <v>687900</v>
      </c>
      <c r="T3306" s="28">
        <v>0</v>
      </c>
      <c r="U3306" s="28">
        <v>687900</v>
      </c>
      <c r="V3306" s="29">
        <v>0</v>
      </c>
      <c r="W3306" s="29">
        <v>8</v>
      </c>
      <c r="X3306" s="32">
        <f t="shared" si="765"/>
        <v>14</v>
      </c>
      <c r="Y3306" s="33">
        <f t="shared" si="766"/>
        <v>9509.9000000000015</v>
      </c>
      <c r="Z3306" s="33">
        <f t="shared" si="767"/>
        <v>687900</v>
      </c>
      <c r="AA3306" s="33">
        <f t="shared" si="768"/>
        <v>687900</v>
      </c>
      <c r="AB3306" s="5">
        <v>8</v>
      </c>
      <c r="AC3306" s="6">
        <v>0</v>
      </c>
      <c r="AD3306" s="32">
        <v>0</v>
      </c>
      <c r="AE3306" s="67">
        <f t="shared" si="769"/>
        <v>0.5714285714285714</v>
      </c>
      <c r="AF3306" s="70">
        <f>IF(C3306=Sheet6!$E$3,Sheet6!$E$4,IF('January 2023'!C3306=Sheet6!$F$3,Sheet6!$F$4,IF('January 2023'!C3306=Sheet6!$G$3,Sheet6!$G$4,IF('January 2023'!C3306=Sheet6!$H$3,Sheet6!$H$4,IF('January 2023'!C3306=Sheet6!$I$3,Sheet6!$I$4,IF('January 2023'!C3306=Sheet6!$J$3,Sheet6!$J$4,IF('January 2023'!C3306=Sheet6!$K$3,Sheet6!$K$4,IF('January 2023'!C3306=Sheet6!$L$3,Sheet6!$L$4))))))))</f>
        <v>0.14409654505182889</v>
      </c>
      <c r="AG3306" s="74">
        <f t="shared" si="770"/>
        <v>0.54607490894349531</v>
      </c>
      <c r="AH3306" s="71">
        <v>0.81910000000000005</v>
      </c>
      <c r="AI3306" s="72">
        <f t="shared" si="771"/>
        <v>0</v>
      </c>
      <c r="AJ3306" s="73">
        <f t="shared" si="772"/>
        <v>0.5714285714285714</v>
      </c>
      <c r="AK3306" s="73">
        <v>0.51307323962548435</v>
      </c>
      <c r="AL3306" s="95">
        <f t="shared" si="773"/>
        <v>1</v>
      </c>
      <c r="AM3306" s="107">
        <v>0</v>
      </c>
      <c r="AN3306" s="98">
        <f t="shared" si="774"/>
        <v>4754.7346909999123</v>
      </c>
      <c r="AO3306" s="99" t="e">
        <f>SUMIF([1]Sheet1!$AB:$AB,E3306,[1]Sheet1!$AA:$AA)</f>
        <v>#VALUE!</v>
      </c>
      <c r="AP3306" s="100" t="str">
        <f t="shared" si="775"/>
        <v/>
      </c>
      <c r="AQ3306" s="97">
        <f t="shared" si="776"/>
        <v>1</v>
      </c>
      <c r="AR3306" s="100">
        <f t="shared" si="777"/>
        <v>1</v>
      </c>
      <c r="AS3306" s="101">
        <f t="shared" si="778"/>
        <v>0.45392509105650469</v>
      </c>
      <c r="AT3306" s="100">
        <v>0.14409654505182889</v>
      </c>
      <c r="AU3306" s="108">
        <f t="shared" si="779"/>
        <v>0</v>
      </c>
    </row>
    <row r="3307" spans="1:47" hidden="1">
      <c r="A3307" s="21">
        <v>44927</v>
      </c>
      <c r="B3307" s="22" t="s">
        <v>13</v>
      </c>
      <c r="C3307" s="22" t="s">
        <v>2644</v>
      </c>
      <c r="D3307" s="22" t="s">
        <v>2987</v>
      </c>
      <c r="E3307" s="22">
        <v>1002049857</v>
      </c>
      <c r="F3307" s="22" t="s">
        <v>32</v>
      </c>
      <c r="G3307" s="22">
        <v>1091868</v>
      </c>
      <c r="H3307" s="36" t="s">
        <v>784</v>
      </c>
      <c r="I3307" s="4" t="s">
        <v>3549</v>
      </c>
      <c r="J3307" s="4" t="s">
        <v>3585</v>
      </c>
      <c r="K3307" s="25">
        <v>16533.450000000012</v>
      </c>
      <c r="L3307" s="25">
        <v>16533.450000000012</v>
      </c>
      <c r="M3307" s="26">
        <v>0</v>
      </c>
      <c r="N3307" s="26">
        <v>0</v>
      </c>
      <c r="O3307" s="26">
        <v>15</v>
      </c>
      <c r="P3307" s="26">
        <v>0</v>
      </c>
      <c r="Q3307" s="26">
        <v>11156.600000000002</v>
      </c>
      <c r="R3307" s="27">
        <v>0</v>
      </c>
      <c r="S3307" s="27">
        <v>813253.63</v>
      </c>
      <c r="T3307" s="28">
        <v>0</v>
      </c>
      <c r="U3307" s="27">
        <v>811880</v>
      </c>
      <c r="V3307" s="29">
        <v>0</v>
      </c>
      <c r="W3307" s="26">
        <v>13</v>
      </c>
      <c r="X3307" s="30">
        <f t="shared" si="765"/>
        <v>15</v>
      </c>
      <c r="Y3307" s="31">
        <f t="shared" si="766"/>
        <v>11156.600000000002</v>
      </c>
      <c r="Z3307" s="31">
        <f t="shared" si="767"/>
        <v>813253.63</v>
      </c>
      <c r="AA3307" s="31">
        <f t="shared" si="768"/>
        <v>811880</v>
      </c>
      <c r="AB3307" s="5">
        <v>13</v>
      </c>
      <c r="AC3307" s="6">
        <v>0</v>
      </c>
      <c r="AD3307" s="30">
        <v>0</v>
      </c>
      <c r="AE3307" s="67">
        <f t="shared" si="769"/>
        <v>0.8666666666666667</v>
      </c>
      <c r="AF3307" s="70">
        <f>IF(C3307=Sheet6!$E$3,Sheet6!$E$4,IF('January 2023'!C3307=Sheet6!$F$3,Sheet6!$F$4,IF('January 2023'!C3307=Sheet6!$G$3,Sheet6!$G$4,IF('January 2023'!C3307=Sheet6!$H$3,Sheet6!$H$4,IF('January 2023'!C3307=Sheet6!$I$3,Sheet6!$I$4,IF('January 2023'!C3307=Sheet6!$J$3,Sheet6!$J$4,IF('January 2023'!C3307=Sheet6!$K$3,Sheet6!$K$4,IF('January 2023'!C3307=Sheet6!$L$3,Sheet6!$L$4))))))))</f>
        <v>0.14409654505182889</v>
      </c>
      <c r="AG3307" s="74">
        <f t="shared" si="770"/>
        <v>0.67478959321859588</v>
      </c>
      <c r="AH3307" s="71">
        <v>0.81910000000000005</v>
      </c>
      <c r="AI3307" s="72">
        <f t="shared" si="771"/>
        <v>0</v>
      </c>
      <c r="AJ3307" s="73">
        <f t="shared" si="772"/>
        <v>0.8666666666666667</v>
      </c>
      <c r="AK3307" s="73">
        <v>0.51307323962548435</v>
      </c>
      <c r="AL3307" s="95">
        <f t="shared" si="773"/>
        <v>1</v>
      </c>
      <c r="AM3307" s="107">
        <v>0</v>
      </c>
      <c r="AN3307" s="98">
        <f t="shared" si="774"/>
        <v>2385.9488950000086</v>
      </c>
      <c r="AO3307" s="99" t="e">
        <f>SUMIF([1]Sheet1!$AB:$AB,E3307,[1]Sheet1!$AA:$AA)</f>
        <v>#VALUE!</v>
      </c>
      <c r="AP3307" s="100" t="str">
        <f t="shared" si="775"/>
        <v/>
      </c>
      <c r="AQ3307" s="97">
        <f t="shared" si="776"/>
        <v>1</v>
      </c>
      <c r="AR3307" s="100">
        <f t="shared" si="777"/>
        <v>0.99831094513528329</v>
      </c>
      <c r="AS3307" s="101">
        <f t="shared" si="778"/>
        <v>0.32635016342649015</v>
      </c>
      <c r="AT3307" s="100">
        <v>0.14409654505182889</v>
      </c>
      <c r="AU3307" s="108">
        <f t="shared" si="779"/>
        <v>0</v>
      </c>
    </row>
    <row r="3308" spans="1:47" hidden="1">
      <c r="A3308" s="21">
        <v>44927</v>
      </c>
      <c r="B3308" s="23" t="s">
        <v>13</v>
      </c>
      <c r="C3308" s="23" t="s">
        <v>2644</v>
      </c>
      <c r="D3308" s="23" t="s">
        <v>2928</v>
      </c>
      <c r="E3308" s="23">
        <v>1001726924</v>
      </c>
      <c r="F3308" s="23" t="s">
        <v>32</v>
      </c>
      <c r="G3308" s="22">
        <v>1070937</v>
      </c>
      <c r="H3308" s="36" t="s">
        <v>784</v>
      </c>
      <c r="I3308" s="4" t="s">
        <v>3544</v>
      </c>
      <c r="J3308" s="4" t="s">
        <v>3580</v>
      </c>
      <c r="K3308" s="24">
        <v>15949.400000000023</v>
      </c>
      <c r="L3308" s="24">
        <v>15949.400000000023</v>
      </c>
      <c r="M3308" s="29">
        <v>0</v>
      </c>
      <c r="N3308" s="29">
        <v>0</v>
      </c>
      <c r="O3308" s="29">
        <v>9</v>
      </c>
      <c r="P3308" s="29">
        <v>0</v>
      </c>
      <c r="Q3308" s="29">
        <v>12382.5</v>
      </c>
      <c r="R3308" s="28">
        <v>0</v>
      </c>
      <c r="S3308" s="28">
        <v>882741.08000000007</v>
      </c>
      <c r="T3308" s="28">
        <v>0</v>
      </c>
      <c r="U3308" s="28">
        <v>880000</v>
      </c>
      <c r="V3308" s="29">
        <v>0</v>
      </c>
      <c r="W3308" s="29">
        <v>7</v>
      </c>
      <c r="X3308" s="32">
        <f t="shared" si="765"/>
        <v>9</v>
      </c>
      <c r="Y3308" s="33">
        <f t="shared" si="766"/>
        <v>12382.5</v>
      </c>
      <c r="Z3308" s="33">
        <f t="shared" si="767"/>
        <v>882741.08000000007</v>
      </c>
      <c r="AA3308" s="33">
        <f t="shared" si="768"/>
        <v>880000</v>
      </c>
      <c r="AB3308" s="5">
        <v>7</v>
      </c>
      <c r="AC3308" s="6">
        <v>0</v>
      </c>
      <c r="AD3308" s="32">
        <v>0</v>
      </c>
      <c r="AE3308" s="67">
        <f t="shared" si="769"/>
        <v>0.77777777777777779</v>
      </c>
      <c r="AF3308" s="70">
        <f>IF(C3308=Sheet6!$E$3,Sheet6!$E$4,IF('January 2023'!C3308=Sheet6!$F$3,Sheet6!$F$4,IF('January 2023'!C3308=Sheet6!$G$3,Sheet6!$G$4,IF('January 2023'!C3308=Sheet6!$H$3,Sheet6!$H$4,IF('January 2023'!C3308=Sheet6!$I$3,Sheet6!$I$4,IF('January 2023'!C3308=Sheet6!$J$3,Sheet6!$J$4,IF('January 2023'!C3308=Sheet6!$K$3,Sheet6!$K$4,IF('January 2023'!C3308=Sheet6!$L$3,Sheet6!$L$4))))))))</f>
        <v>0.14409654505182889</v>
      </c>
      <c r="AG3308" s="74">
        <f t="shared" si="770"/>
        <v>0.7763614932223144</v>
      </c>
      <c r="AH3308" s="71">
        <v>0.81910000000000005</v>
      </c>
      <c r="AI3308" s="72">
        <f t="shared" si="771"/>
        <v>0</v>
      </c>
      <c r="AJ3308" s="73">
        <f t="shared" si="772"/>
        <v>0.77777777777777779</v>
      </c>
      <c r="AK3308" s="73">
        <v>0.51307323962548435</v>
      </c>
      <c r="AL3308" s="95">
        <f t="shared" si="773"/>
        <v>1</v>
      </c>
      <c r="AM3308" s="107">
        <v>0</v>
      </c>
      <c r="AN3308" s="98">
        <f t="shared" si="774"/>
        <v>681.65354000001935</v>
      </c>
      <c r="AO3308" s="99" t="e">
        <f>SUMIF([1]Sheet1!$AB:$AB,E3308,[1]Sheet1!$AA:$AA)</f>
        <v>#VALUE!</v>
      </c>
      <c r="AP3308" s="100" t="str">
        <f t="shared" si="775"/>
        <v/>
      </c>
      <c r="AQ3308" s="97">
        <f t="shared" si="776"/>
        <v>1</v>
      </c>
      <c r="AR3308" s="100">
        <f t="shared" si="777"/>
        <v>0.99689480861137669</v>
      </c>
      <c r="AS3308" s="101">
        <f t="shared" si="778"/>
        <v>0.22604925780089824</v>
      </c>
      <c r="AT3308" s="100">
        <v>0.14409654505182889</v>
      </c>
      <c r="AU3308" s="108">
        <f t="shared" si="779"/>
        <v>0</v>
      </c>
    </row>
    <row r="3309" spans="1:47" hidden="1">
      <c r="A3309" s="21">
        <v>44927</v>
      </c>
      <c r="B3309" s="23" t="s">
        <v>13</v>
      </c>
      <c r="C3309" s="23" t="s">
        <v>2644</v>
      </c>
      <c r="D3309" s="23" t="s">
        <v>2947</v>
      </c>
      <c r="E3309" s="23">
        <v>1003212812</v>
      </c>
      <c r="F3309" s="23" t="s">
        <v>32</v>
      </c>
      <c r="G3309" s="22">
        <v>1070941</v>
      </c>
      <c r="H3309" s="36" t="s">
        <v>784</v>
      </c>
      <c r="I3309" s="4" t="s">
        <v>3548</v>
      </c>
      <c r="J3309" s="4" t="s">
        <v>3584</v>
      </c>
      <c r="K3309" s="24">
        <v>15122.77999999997</v>
      </c>
      <c r="L3309" s="24">
        <v>15122.77999999997</v>
      </c>
      <c r="M3309" s="29">
        <v>0</v>
      </c>
      <c r="N3309" s="29">
        <v>0</v>
      </c>
      <c r="O3309" s="29">
        <v>8</v>
      </c>
      <c r="P3309" s="29">
        <v>0</v>
      </c>
      <c r="Q3309" s="29">
        <v>12821.600000000002</v>
      </c>
      <c r="R3309" s="28">
        <v>0</v>
      </c>
      <c r="S3309" s="28">
        <v>935000</v>
      </c>
      <c r="T3309" s="28">
        <v>0</v>
      </c>
      <c r="U3309" s="28">
        <v>935000</v>
      </c>
      <c r="V3309" s="29">
        <v>0</v>
      </c>
      <c r="W3309" s="29">
        <v>8</v>
      </c>
      <c r="X3309" s="32">
        <f t="shared" si="765"/>
        <v>8</v>
      </c>
      <c r="Y3309" s="33">
        <f t="shared" si="766"/>
        <v>12821.600000000002</v>
      </c>
      <c r="Z3309" s="33">
        <f t="shared" si="767"/>
        <v>935000</v>
      </c>
      <c r="AA3309" s="33">
        <f t="shared" si="768"/>
        <v>935000</v>
      </c>
      <c r="AB3309" s="5">
        <v>8</v>
      </c>
      <c r="AC3309" s="6">
        <v>0</v>
      </c>
      <c r="AD3309" s="32">
        <v>0</v>
      </c>
      <c r="AE3309" s="67">
        <f t="shared" si="769"/>
        <v>1</v>
      </c>
      <c r="AF3309" s="70">
        <f>IF(C3309=Sheet6!$E$3,Sheet6!$E$4,IF('January 2023'!C3309=Sheet6!$F$3,Sheet6!$F$4,IF('January 2023'!C3309=Sheet6!$G$3,Sheet6!$G$4,IF('January 2023'!C3309=Sheet6!$H$3,Sheet6!$H$4,IF('January 2023'!C3309=Sheet6!$I$3,Sheet6!$I$4,IF('January 2023'!C3309=Sheet6!$J$3,Sheet6!$J$4,IF('January 2023'!C3309=Sheet6!$K$3,Sheet6!$K$4,IF('January 2023'!C3309=Sheet6!$L$3,Sheet6!$L$4))))))))</f>
        <v>0.14409654505182889</v>
      </c>
      <c r="AG3309" s="74">
        <f t="shared" si="770"/>
        <v>0.84783353325248589</v>
      </c>
      <c r="AH3309" s="71">
        <v>0.81910000000000005</v>
      </c>
      <c r="AI3309" s="72">
        <f t="shared" si="771"/>
        <v>1</v>
      </c>
      <c r="AJ3309" s="73">
        <f t="shared" si="772"/>
        <v>1</v>
      </c>
      <c r="AK3309" s="73">
        <v>0.51307323962548435</v>
      </c>
      <c r="AL3309" s="95">
        <f t="shared" si="773"/>
        <v>1</v>
      </c>
      <c r="AM3309" s="107">
        <v>0</v>
      </c>
      <c r="AN3309" s="98">
        <f t="shared" si="774"/>
        <v>0</v>
      </c>
      <c r="AO3309" s="99" t="e">
        <f>SUMIF([1]Sheet1!$AB:$AB,E3309,[1]Sheet1!$AA:$AA)</f>
        <v>#VALUE!</v>
      </c>
      <c r="AP3309" s="100">
        <f t="shared" si="775"/>
        <v>1</v>
      </c>
      <c r="AQ3309" s="97">
        <f t="shared" si="776"/>
        <v>0</v>
      </c>
      <c r="AR3309" s="100">
        <f t="shared" si="777"/>
        <v>1</v>
      </c>
      <c r="AS3309" s="101">
        <f t="shared" si="778"/>
        <v>0.15216646674751411</v>
      </c>
      <c r="AT3309" s="100">
        <v>0.14409654505182889</v>
      </c>
      <c r="AU3309" s="108">
        <f t="shared" si="779"/>
        <v>0</v>
      </c>
    </row>
    <row r="3310" spans="1:47" hidden="1">
      <c r="A3310" s="21">
        <v>44927</v>
      </c>
      <c r="B3310" s="22" t="s">
        <v>13</v>
      </c>
      <c r="C3310" s="22" t="s">
        <v>2644</v>
      </c>
      <c r="D3310" s="22" t="s">
        <v>2998</v>
      </c>
      <c r="E3310" s="22">
        <v>1000244657</v>
      </c>
      <c r="F3310" s="22" t="s">
        <v>32</v>
      </c>
      <c r="G3310" s="22">
        <v>1079580</v>
      </c>
      <c r="H3310" s="36" t="s">
        <v>784</v>
      </c>
      <c r="I3310" s="4" t="s">
        <v>3545</v>
      </c>
      <c r="J3310" s="4" t="s">
        <v>3581</v>
      </c>
      <c r="K3310" s="25">
        <v>15003.200000000186</v>
      </c>
      <c r="L3310" s="25">
        <v>15003.200000000186</v>
      </c>
      <c r="M3310" s="26">
        <v>0</v>
      </c>
      <c r="N3310" s="26">
        <v>0</v>
      </c>
      <c r="O3310" s="26">
        <v>33</v>
      </c>
      <c r="P3310" s="26">
        <v>0</v>
      </c>
      <c r="Q3310" s="26">
        <v>9216.7999999999993</v>
      </c>
      <c r="R3310" s="27">
        <v>0</v>
      </c>
      <c r="S3310" s="27">
        <v>662610.99</v>
      </c>
      <c r="T3310" s="28">
        <v>0</v>
      </c>
      <c r="U3310" s="27">
        <v>700700</v>
      </c>
      <c r="V3310" s="29">
        <v>0</v>
      </c>
      <c r="W3310" s="26">
        <v>18</v>
      </c>
      <c r="X3310" s="30">
        <f t="shared" si="765"/>
        <v>33</v>
      </c>
      <c r="Y3310" s="31">
        <f t="shared" si="766"/>
        <v>9216.7999999999993</v>
      </c>
      <c r="Z3310" s="31">
        <f t="shared" si="767"/>
        <v>662610.99</v>
      </c>
      <c r="AA3310" s="31">
        <f t="shared" si="768"/>
        <v>700700</v>
      </c>
      <c r="AB3310" s="5">
        <v>18</v>
      </c>
      <c r="AC3310" s="6">
        <v>0</v>
      </c>
      <c r="AD3310" s="30">
        <v>0</v>
      </c>
      <c r="AE3310" s="67">
        <f t="shared" si="769"/>
        <v>0.54545454545454541</v>
      </c>
      <c r="AF3310" s="70">
        <f>IF(C3310=Sheet6!$E$3,Sheet6!$E$4,IF('January 2023'!C3310=Sheet6!$F$3,Sheet6!$F$4,IF('January 2023'!C3310=Sheet6!$G$3,Sheet6!$G$4,IF('January 2023'!C3310=Sheet6!$H$3,Sheet6!$H$4,IF('January 2023'!C3310=Sheet6!$I$3,Sheet6!$I$4,IF('January 2023'!C3310=Sheet6!$J$3,Sheet6!$J$4,IF('January 2023'!C3310=Sheet6!$K$3,Sheet6!$K$4,IF('January 2023'!C3310=Sheet6!$L$3,Sheet6!$L$4))))))))</f>
        <v>0.14409654505182889</v>
      </c>
      <c r="AG3310" s="74">
        <f t="shared" si="770"/>
        <v>0.61432227791403737</v>
      </c>
      <c r="AH3310" s="71">
        <v>0.81910000000000005</v>
      </c>
      <c r="AI3310" s="72">
        <f t="shared" si="771"/>
        <v>0</v>
      </c>
      <c r="AJ3310" s="73">
        <f t="shared" si="772"/>
        <v>0.54545454545454541</v>
      </c>
      <c r="AK3310" s="73">
        <v>0.51307323962548435</v>
      </c>
      <c r="AL3310" s="95">
        <f t="shared" si="773"/>
        <v>1</v>
      </c>
      <c r="AM3310" s="107">
        <v>0</v>
      </c>
      <c r="AN3310" s="98">
        <f t="shared" si="774"/>
        <v>3072.3211200001533</v>
      </c>
      <c r="AO3310" s="99" t="e">
        <f>SUMIF([1]Sheet1!$AB:$AB,E3310,[1]Sheet1!$AA:$AA)</f>
        <v>#VALUE!</v>
      </c>
      <c r="AP3310" s="100" t="str">
        <f t="shared" si="775"/>
        <v/>
      </c>
      <c r="AQ3310" s="97">
        <f t="shared" si="776"/>
        <v>1</v>
      </c>
      <c r="AR3310" s="100">
        <f t="shared" si="777"/>
        <v>1.057483215000705</v>
      </c>
      <c r="AS3310" s="101">
        <f t="shared" si="778"/>
        <v>0.35036450250490714</v>
      </c>
      <c r="AT3310" s="100">
        <v>0.14409654505182889</v>
      </c>
      <c r="AU3310" s="108">
        <f t="shared" si="779"/>
        <v>0</v>
      </c>
    </row>
    <row r="3311" spans="1:47" hidden="1">
      <c r="A3311" s="21">
        <v>44927</v>
      </c>
      <c r="B3311" s="22" t="s">
        <v>13</v>
      </c>
      <c r="C3311" s="22" t="s">
        <v>2644</v>
      </c>
      <c r="D3311" s="22" t="s">
        <v>2961</v>
      </c>
      <c r="E3311" s="22">
        <v>1004684902</v>
      </c>
      <c r="F3311" s="22" t="s">
        <v>32</v>
      </c>
      <c r="G3311" s="22">
        <v>1070562</v>
      </c>
      <c r="H3311" s="36" t="s">
        <v>784</v>
      </c>
      <c r="I3311" s="4" t="s">
        <v>3544</v>
      </c>
      <c r="J3311" s="4" t="s">
        <v>3580</v>
      </c>
      <c r="K3311" s="25">
        <v>13495.000000000015</v>
      </c>
      <c r="L3311" s="25">
        <v>13495.000000000015</v>
      </c>
      <c r="M3311" s="26">
        <v>0</v>
      </c>
      <c r="N3311" s="26">
        <v>0</v>
      </c>
      <c r="O3311" s="26">
        <v>9</v>
      </c>
      <c r="P3311" s="26">
        <v>0</v>
      </c>
      <c r="Q3311" s="26">
        <v>10968.800000000001</v>
      </c>
      <c r="R3311" s="27">
        <v>0</v>
      </c>
      <c r="S3311" s="27">
        <v>787900</v>
      </c>
      <c r="T3311" s="28">
        <v>0</v>
      </c>
      <c r="U3311" s="27">
        <v>787900</v>
      </c>
      <c r="V3311" s="29">
        <v>0</v>
      </c>
      <c r="W3311" s="26">
        <v>8</v>
      </c>
      <c r="X3311" s="30">
        <f t="shared" si="765"/>
        <v>9</v>
      </c>
      <c r="Y3311" s="31">
        <f t="shared" si="766"/>
        <v>10968.800000000001</v>
      </c>
      <c r="Z3311" s="31">
        <f t="shared" si="767"/>
        <v>787900</v>
      </c>
      <c r="AA3311" s="31">
        <f t="shared" si="768"/>
        <v>787900</v>
      </c>
      <c r="AB3311" s="5">
        <v>8</v>
      </c>
      <c r="AC3311" s="6">
        <v>0</v>
      </c>
      <c r="AD3311" s="30">
        <v>0</v>
      </c>
      <c r="AE3311" s="67">
        <f t="shared" si="769"/>
        <v>0.88888888888888884</v>
      </c>
      <c r="AF3311" s="70">
        <f>IF(C3311=Sheet6!$E$3,Sheet6!$E$4,IF('January 2023'!C3311=Sheet6!$F$3,Sheet6!$F$4,IF('January 2023'!C3311=Sheet6!$G$3,Sheet6!$G$4,IF('January 2023'!C3311=Sheet6!$H$3,Sheet6!$H$4,IF('January 2023'!C3311=Sheet6!$I$3,Sheet6!$I$4,IF('January 2023'!C3311=Sheet6!$J$3,Sheet6!$J$4,IF('January 2023'!C3311=Sheet6!$K$3,Sheet6!$K$4,IF('January 2023'!C3311=Sheet6!$L$3,Sheet6!$L$4))))))))</f>
        <v>0.14409654505182889</v>
      </c>
      <c r="AG3311" s="74">
        <f t="shared" si="770"/>
        <v>0.81280474249722034</v>
      </c>
      <c r="AH3311" s="71">
        <v>0.81910000000000005</v>
      </c>
      <c r="AI3311" s="72">
        <f t="shared" si="771"/>
        <v>0</v>
      </c>
      <c r="AJ3311" s="73">
        <f t="shared" si="772"/>
        <v>0.88888888888888884</v>
      </c>
      <c r="AK3311" s="73">
        <v>0.51307323962548435</v>
      </c>
      <c r="AL3311" s="95">
        <f t="shared" si="773"/>
        <v>1</v>
      </c>
      <c r="AM3311" s="107">
        <v>0</v>
      </c>
      <c r="AN3311" s="98">
        <f t="shared" si="774"/>
        <v>84.954500000010739</v>
      </c>
      <c r="AO3311" s="99" t="e">
        <f>SUMIF([1]Sheet1!$AB:$AB,E3311,[1]Sheet1!$AA:$AA)</f>
        <v>#VALUE!</v>
      </c>
      <c r="AP3311" s="100" t="str">
        <f t="shared" si="775"/>
        <v/>
      </c>
      <c r="AQ3311" s="97">
        <f t="shared" si="776"/>
        <v>1</v>
      </c>
      <c r="AR3311" s="100">
        <f t="shared" si="777"/>
        <v>1</v>
      </c>
      <c r="AS3311" s="101">
        <f t="shared" si="778"/>
        <v>0.18719525750277966</v>
      </c>
      <c r="AT3311" s="100">
        <v>0.14409654505182889</v>
      </c>
      <c r="AU3311" s="108">
        <f t="shared" si="779"/>
        <v>0</v>
      </c>
    </row>
    <row r="3312" spans="1:47" hidden="1">
      <c r="A3312" s="21">
        <v>44927</v>
      </c>
      <c r="B3312" s="22" t="s">
        <v>13</v>
      </c>
      <c r="C3312" s="22" t="s">
        <v>2644</v>
      </c>
      <c r="D3312" s="22" t="s">
        <v>3101</v>
      </c>
      <c r="E3312" s="22">
        <v>1001726916</v>
      </c>
      <c r="F3312" s="22" t="s">
        <v>32</v>
      </c>
      <c r="G3312" s="22">
        <v>1070937</v>
      </c>
      <c r="H3312" s="36" t="s">
        <v>784</v>
      </c>
      <c r="I3312" s="4" t="s">
        <v>3544</v>
      </c>
      <c r="J3312" s="4" t="s">
        <v>3580</v>
      </c>
      <c r="K3312" s="25">
        <v>12783.449999999953</v>
      </c>
      <c r="L3312" s="25">
        <v>12783.449999999953</v>
      </c>
      <c r="M3312" s="26">
        <v>0</v>
      </c>
      <c r="N3312" s="26">
        <v>0</v>
      </c>
      <c r="O3312" s="26">
        <v>8</v>
      </c>
      <c r="P3312" s="26">
        <v>0</v>
      </c>
      <c r="Q3312" s="26">
        <v>7318.7</v>
      </c>
      <c r="R3312" s="27">
        <v>0</v>
      </c>
      <c r="S3312" s="27">
        <v>500686.81</v>
      </c>
      <c r="T3312" s="28">
        <v>0</v>
      </c>
      <c r="U3312" s="27">
        <v>500000</v>
      </c>
      <c r="V3312" s="29">
        <v>0</v>
      </c>
      <c r="W3312" s="26">
        <v>7</v>
      </c>
      <c r="X3312" s="30">
        <f t="shared" si="765"/>
        <v>8</v>
      </c>
      <c r="Y3312" s="31">
        <f t="shared" si="766"/>
        <v>7318.7</v>
      </c>
      <c r="Z3312" s="31">
        <f t="shared" si="767"/>
        <v>500686.81</v>
      </c>
      <c r="AA3312" s="31">
        <f t="shared" si="768"/>
        <v>500000</v>
      </c>
      <c r="AB3312" s="5">
        <v>7</v>
      </c>
      <c r="AC3312" s="6">
        <v>0</v>
      </c>
      <c r="AD3312" s="30">
        <v>0</v>
      </c>
      <c r="AE3312" s="67">
        <f t="shared" si="769"/>
        <v>0.875</v>
      </c>
      <c r="AF3312" s="70">
        <f>IF(C3312=Sheet6!$E$3,Sheet6!$E$4,IF('January 2023'!C3312=Sheet6!$F$3,Sheet6!$F$4,IF('January 2023'!C3312=Sheet6!$G$3,Sheet6!$G$4,IF('January 2023'!C3312=Sheet6!$H$3,Sheet6!$H$4,IF('January 2023'!C3312=Sheet6!$I$3,Sheet6!$I$4,IF('January 2023'!C3312=Sheet6!$J$3,Sheet6!$J$4,IF('January 2023'!C3312=Sheet6!$K$3,Sheet6!$K$4,IF('January 2023'!C3312=Sheet6!$L$3,Sheet6!$L$4))))))))</f>
        <v>0.14409654505182889</v>
      </c>
      <c r="AG3312" s="74">
        <f t="shared" si="770"/>
        <v>0.57251367979692702</v>
      </c>
      <c r="AH3312" s="71">
        <v>0.81910000000000005</v>
      </c>
      <c r="AI3312" s="72">
        <f t="shared" si="771"/>
        <v>0</v>
      </c>
      <c r="AJ3312" s="73">
        <f t="shared" si="772"/>
        <v>0.875</v>
      </c>
      <c r="AK3312" s="73">
        <v>0.51307323962548435</v>
      </c>
      <c r="AL3312" s="95">
        <f t="shared" si="773"/>
        <v>1</v>
      </c>
      <c r="AM3312" s="107">
        <v>0</v>
      </c>
      <c r="AN3312" s="98">
        <f t="shared" si="774"/>
        <v>3152.2238949999619</v>
      </c>
      <c r="AO3312" s="99" t="e">
        <f>SUMIF([1]Sheet1!$AB:$AB,E3312,[1]Sheet1!$AA:$AA)</f>
        <v>#VALUE!</v>
      </c>
      <c r="AP3312" s="100" t="str">
        <f t="shared" si="775"/>
        <v/>
      </c>
      <c r="AQ3312" s="97">
        <f t="shared" si="776"/>
        <v>1</v>
      </c>
      <c r="AR3312" s="100">
        <f t="shared" si="777"/>
        <v>0.99862826424366957</v>
      </c>
      <c r="AS3312" s="101">
        <f t="shared" si="778"/>
        <v>0.42827165768863873</v>
      </c>
      <c r="AT3312" s="100">
        <v>0.14409654505182889</v>
      </c>
      <c r="AU3312" s="108">
        <f t="shared" si="779"/>
        <v>0</v>
      </c>
    </row>
    <row r="3313" spans="1:47" hidden="1">
      <c r="A3313" s="21">
        <v>44927</v>
      </c>
      <c r="B3313" s="23" t="s">
        <v>13</v>
      </c>
      <c r="C3313" s="23" t="s">
        <v>2644</v>
      </c>
      <c r="D3313" s="23" t="s">
        <v>3027</v>
      </c>
      <c r="E3313" s="23">
        <v>1001727940</v>
      </c>
      <c r="F3313" s="23" t="s">
        <v>32</v>
      </c>
      <c r="G3313" s="22">
        <v>1070941</v>
      </c>
      <c r="H3313" s="36" t="s">
        <v>784</v>
      </c>
      <c r="I3313" s="4" t="s">
        <v>3546</v>
      </c>
      <c r="J3313" s="4" t="s">
        <v>3582</v>
      </c>
      <c r="K3313" s="24">
        <v>12035.469999999972</v>
      </c>
      <c r="L3313" s="24">
        <v>12035.469999999972</v>
      </c>
      <c r="M3313" s="29">
        <v>0</v>
      </c>
      <c r="N3313" s="29">
        <v>0</v>
      </c>
      <c r="O3313" s="29">
        <v>9</v>
      </c>
      <c r="P3313" s="29">
        <v>0</v>
      </c>
      <c r="Q3313" s="29">
        <v>6494.9</v>
      </c>
      <c r="R3313" s="28">
        <v>0</v>
      </c>
      <c r="S3313" s="28">
        <v>465000</v>
      </c>
      <c r="T3313" s="28">
        <v>0</v>
      </c>
      <c r="U3313" s="28">
        <v>465000</v>
      </c>
      <c r="V3313" s="29">
        <v>0</v>
      </c>
      <c r="W3313" s="29">
        <v>6</v>
      </c>
      <c r="X3313" s="32">
        <f t="shared" si="765"/>
        <v>9</v>
      </c>
      <c r="Y3313" s="33">
        <f t="shared" si="766"/>
        <v>6494.9</v>
      </c>
      <c r="Z3313" s="33">
        <f t="shared" si="767"/>
        <v>465000</v>
      </c>
      <c r="AA3313" s="33">
        <f t="shared" si="768"/>
        <v>465000</v>
      </c>
      <c r="AB3313" s="5">
        <v>6</v>
      </c>
      <c r="AC3313" s="6">
        <v>0</v>
      </c>
      <c r="AD3313" s="32">
        <v>0</v>
      </c>
      <c r="AE3313" s="67">
        <f t="shared" si="769"/>
        <v>0.66666666666666663</v>
      </c>
      <c r="AF3313" s="70">
        <f>IF(C3313=Sheet6!$E$3,Sheet6!$E$4,IF('January 2023'!C3313=Sheet6!$F$3,Sheet6!$F$4,IF('January 2023'!C3313=Sheet6!$G$3,Sheet6!$G$4,IF('January 2023'!C3313=Sheet6!$H$3,Sheet6!$H$4,IF('January 2023'!C3313=Sheet6!$I$3,Sheet6!$I$4,IF('January 2023'!C3313=Sheet6!$J$3,Sheet6!$J$4,IF('January 2023'!C3313=Sheet6!$K$3,Sheet6!$K$4,IF('January 2023'!C3313=Sheet6!$L$3,Sheet6!$L$4))))))))</f>
        <v>0.14409654505182889</v>
      </c>
      <c r="AG3313" s="74">
        <f t="shared" si="770"/>
        <v>0.53964656137234479</v>
      </c>
      <c r="AH3313" s="71">
        <v>0.81910000000000005</v>
      </c>
      <c r="AI3313" s="72">
        <f t="shared" si="771"/>
        <v>0</v>
      </c>
      <c r="AJ3313" s="73">
        <f t="shared" si="772"/>
        <v>0.66666666666666663</v>
      </c>
      <c r="AK3313" s="73">
        <v>0.51307323962548435</v>
      </c>
      <c r="AL3313" s="95">
        <f t="shared" si="773"/>
        <v>1</v>
      </c>
      <c r="AM3313" s="107">
        <v>0</v>
      </c>
      <c r="AN3313" s="98">
        <f t="shared" si="774"/>
        <v>3363.3534769999787</v>
      </c>
      <c r="AO3313" s="99" t="e">
        <f>SUMIF([1]Sheet1!$AB:$AB,E3313,[1]Sheet1!$AA:$AA)</f>
        <v>#VALUE!</v>
      </c>
      <c r="AP3313" s="100" t="str">
        <f t="shared" si="775"/>
        <v/>
      </c>
      <c r="AQ3313" s="97">
        <f t="shared" si="776"/>
        <v>1</v>
      </c>
      <c r="AR3313" s="100">
        <f t="shared" si="777"/>
        <v>1</v>
      </c>
      <c r="AS3313" s="101">
        <f t="shared" si="778"/>
        <v>0.46035343862765521</v>
      </c>
      <c r="AT3313" s="100">
        <v>0.14409654505182889</v>
      </c>
      <c r="AU3313" s="108">
        <f t="shared" si="779"/>
        <v>0</v>
      </c>
    </row>
    <row r="3314" spans="1:47" hidden="1">
      <c r="A3314" s="21">
        <v>44927</v>
      </c>
      <c r="B3314" s="22" t="s">
        <v>13</v>
      </c>
      <c r="C3314" s="22" t="s">
        <v>2644</v>
      </c>
      <c r="D3314" s="22" t="s">
        <v>2967</v>
      </c>
      <c r="E3314" s="22">
        <v>1000244803</v>
      </c>
      <c r="F3314" s="22" t="s">
        <v>32</v>
      </c>
      <c r="G3314" s="22">
        <v>1091864</v>
      </c>
      <c r="H3314" s="36" t="s">
        <v>784</v>
      </c>
      <c r="I3314" s="4" t="s">
        <v>3546</v>
      </c>
      <c r="J3314" s="4" t="s">
        <v>3582</v>
      </c>
      <c r="K3314" s="25">
        <v>11730</v>
      </c>
      <c r="L3314" s="25">
        <v>11730</v>
      </c>
      <c r="M3314" s="26">
        <v>0</v>
      </c>
      <c r="N3314" s="26">
        <v>0</v>
      </c>
      <c r="O3314" s="26">
        <v>15</v>
      </c>
      <c r="P3314" s="26">
        <v>0</v>
      </c>
      <c r="Q3314" s="26">
        <v>3432.6</v>
      </c>
      <c r="R3314" s="27">
        <v>0</v>
      </c>
      <c r="S3314" s="27">
        <v>257747.26</v>
      </c>
      <c r="T3314" s="28">
        <v>0</v>
      </c>
      <c r="U3314" s="27">
        <v>255000</v>
      </c>
      <c r="V3314" s="29">
        <v>0</v>
      </c>
      <c r="W3314" s="26">
        <v>4</v>
      </c>
      <c r="X3314" s="30">
        <f t="shared" si="765"/>
        <v>15</v>
      </c>
      <c r="Y3314" s="31">
        <f t="shared" si="766"/>
        <v>3432.6</v>
      </c>
      <c r="Z3314" s="31">
        <f t="shared" si="767"/>
        <v>257747.26</v>
      </c>
      <c r="AA3314" s="31">
        <f t="shared" si="768"/>
        <v>255000</v>
      </c>
      <c r="AB3314" s="5">
        <v>4</v>
      </c>
      <c r="AC3314" s="6">
        <v>0</v>
      </c>
      <c r="AD3314" s="30">
        <v>0</v>
      </c>
      <c r="AE3314" s="67">
        <f t="shared" si="769"/>
        <v>0.26666666666666666</v>
      </c>
      <c r="AF3314" s="70">
        <f>IF(C3314=Sheet6!$E$3,Sheet6!$E$4,IF('January 2023'!C3314=Sheet6!$F$3,Sheet6!$F$4,IF('January 2023'!C3314=Sheet6!$G$3,Sheet6!$G$4,IF('January 2023'!C3314=Sheet6!$H$3,Sheet6!$H$4,IF('January 2023'!C3314=Sheet6!$I$3,Sheet6!$I$4,IF('January 2023'!C3314=Sheet6!$J$3,Sheet6!$J$4,IF('January 2023'!C3314=Sheet6!$K$3,Sheet6!$K$4,IF('January 2023'!C3314=Sheet6!$L$3,Sheet6!$L$4))))))))</f>
        <v>0.14409654505182889</v>
      </c>
      <c r="AG3314" s="74">
        <f t="shared" si="770"/>
        <v>0.29263427109974421</v>
      </c>
      <c r="AH3314" s="71">
        <v>0.81910000000000005</v>
      </c>
      <c r="AI3314" s="72">
        <f t="shared" si="771"/>
        <v>0</v>
      </c>
      <c r="AJ3314" s="73">
        <f t="shared" si="772"/>
        <v>0.26666666666666666</v>
      </c>
      <c r="AK3314" s="73">
        <v>0.51307323962548435</v>
      </c>
      <c r="AL3314" s="95">
        <f t="shared" si="773"/>
        <v>0</v>
      </c>
      <c r="AM3314" s="107">
        <v>0</v>
      </c>
      <c r="AN3314" s="98">
        <f t="shared" si="774"/>
        <v>6175.443000000002</v>
      </c>
      <c r="AO3314" s="99" t="e">
        <f>SUMIF([1]Sheet1!$AB:$AB,E3314,[1]Sheet1!$AA:$AA)</f>
        <v>#VALUE!</v>
      </c>
      <c r="AP3314" s="100" t="str">
        <f t="shared" si="775"/>
        <v/>
      </c>
      <c r="AQ3314" s="97">
        <f t="shared" si="776"/>
        <v>1</v>
      </c>
      <c r="AR3314" s="100">
        <f t="shared" si="777"/>
        <v>0.98934126399636602</v>
      </c>
      <c r="AS3314" s="101">
        <f t="shared" si="778"/>
        <v>0.71048484034152382</v>
      </c>
      <c r="AT3314" s="100">
        <v>0.14409654505182889</v>
      </c>
      <c r="AU3314" s="108">
        <f t="shared" si="779"/>
        <v>0</v>
      </c>
    </row>
    <row r="3315" spans="1:47" hidden="1">
      <c r="A3315" s="21">
        <v>44927</v>
      </c>
      <c r="B3315" s="23" t="s">
        <v>13</v>
      </c>
      <c r="C3315" s="23" t="s">
        <v>2644</v>
      </c>
      <c r="D3315" s="23" t="s">
        <v>3105</v>
      </c>
      <c r="E3315" s="23">
        <v>1001727412</v>
      </c>
      <c r="F3315" s="23" t="s">
        <v>32</v>
      </c>
      <c r="G3315" s="22">
        <v>1070937</v>
      </c>
      <c r="H3315" s="36" t="s">
        <v>784</v>
      </c>
      <c r="I3315" s="4" t="s">
        <v>3544</v>
      </c>
      <c r="J3315" s="4" t="s">
        <v>3580</v>
      </c>
      <c r="K3315" s="24">
        <v>11487.919999999925</v>
      </c>
      <c r="L3315" s="24">
        <v>11487.919999999925</v>
      </c>
      <c r="M3315" s="29">
        <v>0</v>
      </c>
      <c r="N3315" s="29">
        <v>0</v>
      </c>
      <c r="O3315" s="29">
        <v>13</v>
      </c>
      <c r="P3315" s="29">
        <v>0</v>
      </c>
      <c r="Q3315" s="29">
        <v>7791.4</v>
      </c>
      <c r="R3315" s="28">
        <v>0</v>
      </c>
      <c r="S3315" s="28">
        <v>556908.18000000005</v>
      </c>
      <c r="T3315" s="28">
        <v>0</v>
      </c>
      <c r="U3315" s="28">
        <v>571000</v>
      </c>
      <c r="V3315" s="29">
        <v>0</v>
      </c>
      <c r="W3315" s="29">
        <v>7</v>
      </c>
      <c r="X3315" s="32">
        <f t="shared" si="765"/>
        <v>13</v>
      </c>
      <c r="Y3315" s="33">
        <f t="shared" si="766"/>
        <v>7791.4</v>
      </c>
      <c r="Z3315" s="33">
        <f t="shared" si="767"/>
        <v>556908.18000000005</v>
      </c>
      <c r="AA3315" s="33">
        <f t="shared" si="768"/>
        <v>571000</v>
      </c>
      <c r="AB3315" s="5">
        <v>7</v>
      </c>
      <c r="AC3315" s="6">
        <v>0</v>
      </c>
      <c r="AD3315" s="32">
        <v>0</v>
      </c>
      <c r="AE3315" s="67">
        <f t="shared" si="769"/>
        <v>0.53846153846153844</v>
      </c>
      <c r="AF3315" s="70">
        <f>IF(C3315=Sheet6!$E$3,Sheet6!$E$4,IF('January 2023'!C3315=Sheet6!$F$3,Sheet6!$F$4,IF('January 2023'!C3315=Sheet6!$G$3,Sheet6!$G$4,IF('January 2023'!C3315=Sheet6!$H$3,Sheet6!$H$4,IF('January 2023'!C3315=Sheet6!$I$3,Sheet6!$I$4,IF('January 2023'!C3315=Sheet6!$J$3,Sheet6!$J$4,IF('January 2023'!C3315=Sheet6!$K$3,Sheet6!$K$4,IF('January 2023'!C3315=Sheet6!$L$3,Sheet6!$L$4))))))))</f>
        <v>0.14409654505182889</v>
      </c>
      <c r="AG3315" s="74">
        <f t="shared" si="770"/>
        <v>0.67822547510776976</v>
      </c>
      <c r="AH3315" s="71">
        <v>0.81910000000000005</v>
      </c>
      <c r="AI3315" s="72">
        <f t="shared" si="771"/>
        <v>0</v>
      </c>
      <c r="AJ3315" s="73">
        <f t="shared" si="772"/>
        <v>0.53846153846153844</v>
      </c>
      <c r="AK3315" s="73">
        <v>0.51307323962548435</v>
      </c>
      <c r="AL3315" s="95">
        <f t="shared" si="773"/>
        <v>1</v>
      </c>
      <c r="AM3315" s="107">
        <v>0</v>
      </c>
      <c r="AN3315" s="98">
        <f t="shared" si="774"/>
        <v>1618.3552719999407</v>
      </c>
      <c r="AO3315" s="99" t="e">
        <f>SUMIF([1]Sheet1!$AB:$AB,E3315,[1]Sheet1!$AA:$AA)</f>
        <v>#VALUE!</v>
      </c>
      <c r="AP3315" s="100" t="str">
        <f t="shared" si="775"/>
        <v/>
      </c>
      <c r="AQ3315" s="97">
        <f t="shared" si="776"/>
        <v>1</v>
      </c>
      <c r="AR3315" s="100">
        <f t="shared" si="777"/>
        <v>1.0253036685508909</v>
      </c>
      <c r="AS3315" s="101">
        <f t="shared" si="778"/>
        <v>0.30461293226733266</v>
      </c>
      <c r="AT3315" s="100">
        <v>0.14409654505182889</v>
      </c>
      <c r="AU3315" s="108">
        <f t="shared" si="779"/>
        <v>0</v>
      </c>
    </row>
    <row r="3316" spans="1:47" hidden="1">
      <c r="A3316" s="21">
        <v>44927</v>
      </c>
      <c r="B3316" s="23" t="s">
        <v>13</v>
      </c>
      <c r="C3316" s="23" t="s">
        <v>2644</v>
      </c>
      <c r="D3316" s="23" t="s">
        <v>3046</v>
      </c>
      <c r="E3316" s="23">
        <v>1002184435</v>
      </c>
      <c r="F3316" s="23" t="s">
        <v>32</v>
      </c>
      <c r="G3316" s="22">
        <v>1079580</v>
      </c>
      <c r="H3316" s="36" t="s">
        <v>784</v>
      </c>
      <c r="I3316" s="4" t="s">
        <v>3547</v>
      </c>
      <c r="J3316" s="4" t="s">
        <v>3583</v>
      </c>
      <c r="K3316" s="24">
        <v>10915.410000000033</v>
      </c>
      <c r="L3316" s="24">
        <v>10915.410000000033</v>
      </c>
      <c r="M3316" s="29">
        <v>0</v>
      </c>
      <c r="N3316" s="29">
        <v>0</v>
      </c>
      <c r="O3316" s="29">
        <v>13</v>
      </c>
      <c r="P3316" s="29">
        <v>0</v>
      </c>
      <c r="Q3316" s="29">
        <v>13181.899999999998</v>
      </c>
      <c r="R3316" s="28">
        <v>0</v>
      </c>
      <c r="S3316" s="28">
        <v>945000</v>
      </c>
      <c r="T3316" s="28">
        <v>0</v>
      </c>
      <c r="U3316" s="28">
        <v>945000</v>
      </c>
      <c r="V3316" s="29">
        <v>0</v>
      </c>
      <c r="W3316" s="29">
        <v>12</v>
      </c>
      <c r="X3316" s="32">
        <f t="shared" si="765"/>
        <v>13</v>
      </c>
      <c r="Y3316" s="33">
        <f t="shared" si="766"/>
        <v>13181.899999999998</v>
      </c>
      <c r="Z3316" s="33">
        <f t="shared" si="767"/>
        <v>945000</v>
      </c>
      <c r="AA3316" s="33">
        <f t="shared" si="768"/>
        <v>945000</v>
      </c>
      <c r="AB3316" s="5">
        <v>12</v>
      </c>
      <c r="AC3316" s="6">
        <v>0</v>
      </c>
      <c r="AD3316" s="32">
        <v>0</v>
      </c>
      <c r="AE3316" s="67">
        <f t="shared" si="769"/>
        <v>0.92307692307692313</v>
      </c>
      <c r="AF3316" s="70">
        <f>IF(C3316=Sheet6!$E$3,Sheet6!$E$4,IF('January 2023'!C3316=Sheet6!$F$3,Sheet6!$F$4,IF('January 2023'!C3316=Sheet6!$G$3,Sheet6!$G$4,IF('January 2023'!C3316=Sheet6!$H$3,Sheet6!$H$4,IF('January 2023'!C3316=Sheet6!$I$3,Sheet6!$I$4,IF('January 2023'!C3316=Sheet6!$J$3,Sheet6!$J$4,IF('January 2023'!C3316=Sheet6!$K$3,Sheet6!$K$4,IF('January 2023'!C3316=Sheet6!$L$3,Sheet6!$L$4))))))))</f>
        <v>0.14409654505182889</v>
      </c>
      <c r="AG3316" s="74">
        <f t="shared" si="770"/>
        <v>1.2076413071061882</v>
      </c>
      <c r="AH3316" s="71">
        <v>0.81910000000000005</v>
      </c>
      <c r="AI3316" s="72">
        <f t="shared" si="771"/>
        <v>1</v>
      </c>
      <c r="AJ3316" s="73">
        <f t="shared" si="772"/>
        <v>0.92307692307692313</v>
      </c>
      <c r="AK3316" s="73">
        <v>0.51307323962548435</v>
      </c>
      <c r="AL3316" s="95">
        <f t="shared" si="773"/>
        <v>1</v>
      </c>
      <c r="AM3316" s="107">
        <v>0</v>
      </c>
      <c r="AN3316" s="98">
        <f t="shared" si="774"/>
        <v>0</v>
      </c>
      <c r="AO3316" s="99" t="e">
        <f>SUMIF([1]Sheet1!$AB:$AB,E3316,[1]Sheet1!$AA:$AA)</f>
        <v>#VALUE!</v>
      </c>
      <c r="AP3316" s="100">
        <f t="shared" si="775"/>
        <v>1</v>
      </c>
      <c r="AQ3316" s="97">
        <f t="shared" si="776"/>
        <v>0</v>
      </c>
      <c r="AR3316" s="100">
        <f t="shared" si="777"/>
        <v>1</v>
      </c>
      <c r="AS3316" s="101">
        <f t="shared" si="778"/>
        <v>-0.20764130710618822</v>
      </c>
      <c r="AT3316" s="100">
        <v>0.14409654505182889</v>
      </c>
      <c r="AU3316" s="108">
        <f t="shared" si="779"/>
        <v>1</v>
      </c>
    </row>
    <row r="3317" spans="1:47" hidden="1">
      <c r="A3317" s="21">
        <v>44927</v>
      </c>
      <c r="B3317" s="22" t="s">
        <v>13</v>
      </c>
      <c r="C3317" s="22" t="s">
        <v>2644</v>
      </c>
      <c r="D3317" s="22" t="s">
        <v>3033</v>
      </c>
      <c r="E3317" s="22">
        <v>1001727408</v>
      </c>
      <c r="F3317" s="22" t="s">
        <v>32</v>
      </c>
      <c r="G3317" s="22">
        <v>1070937</v>
      </c>
      <c r="H3317" s="36" t="s">
        <v>784</v>
      </c>
      <c r="I3317" s="4" t="s">
        <v>3548</v>
      </c>
      <c r="J3317" s="4" t="s">
        <v>3584</v>
      </c>
      <c r="K3317" s="25">
        <v>10654.309999999998</v>
      </c>
      <c r="L3317" s="25">
        <v>10654.309999999998</v>
      </c>
      <c r="M3317" s="26">
        <v>0</v>
      </c>
      <c r="N3317" s="26">
        <v>0</v>
      </c>
      <c r="O3317" s="26">
        <v>13</v>
      </c>
      <c r="P3317" s="26">
        <v>0</v>
      </c>
      <c r="Q3317" s="26">
        <v>12815.099999999999</v>
      </c>
      <c r="R3317" s="27">
        <v>0</v>
      </c>
      <c r="S3317" s="27">
        <v>950000</v>
      </c>
      <c r="T3317" s="28">
        <v>0</v>
      </c>
      <c r="U3317" s="27">
        <v>950000</v>
      </c>
      <c r="V3317" s="29">
        <v>0</v>
      </c>
      <c r="W3317" s="26">
        <v>9</v>
      </c>
      <c r="X3317" s="30">
        <f t="shared" si="765"/>
        <v>13</v>
      </c>
      <c r="Y3317" s="31">
        <f t="shared" si="766"/>
        <v>12815.099999999999</v>
      </c>
      <c r="Z3317" s="31">
        <f t="shared" si="767"/>
        <v>950000</v>
      </c>
      <c r="AA3317" s="31">
        <f t="shared" si="768"/>
        <v>950000</v>
      </c>
      <c r="AB3317" s="5">
        <v>9</v>
      </c>
      <c r="AC3317" s="6">
        <v>0</v>
      </c>
      <c r="AD3317" s="30">
        <v>0</v>
      </c>
      <c r="AE3317" s="67">
        <f t="shared" si="769"/>
        <v>0.69230769230769229</v>
      </c>
      <c r="AF3317" s="70">
        <f>IF(C3317=Sheet6!$E$3,Sheet6!$E$4,IF('January 2023'!C3317=Sheet6!$F$3,Sheet6!$F$4,IF('January 2023'!C3317=Sheet6!$G$3,Sheet6!$G$4,IF('January 2023'!C3317=Sheet6!$H$3,Sheet6!$H$4,IF('January 2023'!C3317=Sheet6!$I$3,Sheet6!$I$4,IF('January 2023'!C3317=Sheet6!$J$3,Sheet6!$J$4,IF('January 2023'!C3317=Sheet6!$K$3,Sheet6!$K$4,IF('January 2023'!C3317=Sheet6!$L$3,Sheet6!$L$4))))))))</f>
        <v>0.14409654505182889</v>
      </c>
      <c r="AG3317" s="74">
        <f t="shared" si="770"/>
        <v>1.2028090040556358</v>
      </c>
      <c r="AH3317" s="71">
        <v>0.81910000000000005</v>
      </c>
      <c r="AI3317" s="72">
        <f t="shared" si="771"/>
        <v>1</v>
      </c>
      <c r="AJ3317" s="73">
        <f t="shared" si="772"/>
        <v>0.69230769230769229</v>
      </c>
      <c r="AK3317" s="73">
        <v>0.51307323962548435</v>
      </c>
      <c r="AL3317" s="95">
        <f t="shared" si="773"/>
        <v>1</v>
      </c>
      <c r="AM3317" s="107">
        <v>0</v>
      </c>
      <c r="AN3317" s="98">
        <f t="shared" si="774"/>
        <v>0</v>
      </c>
      <c r="AO3317" s="99" t="e">
        <f>SUMIF([1]Sheet1!$AB:$AB,E3317,[1]Sheet1!$AA:$AA)</f>
        <v>#VALUE!</v>
      </c>
      <c r="AP3317" s="100">
        <f t="shared" si="775"/>
        <v>1</v>
      </c>
      <c r="AQ3317" s="97">
        <f t="shared" si="776"/>
        <v>0</v>
      </c>
      <c r="AR3317" s="100">
        <f t="shared" si="777"/>
        <v>1</v>
      </c>
      <c r="AS3317" s="101">
        <f t="shared" si="778"/>
        <v>-0.20280900405563584</v>
      </c>
      <c r="AT3317" s="100">
        <v>0.14409654505182889</v>
      </c>
      <c r="AU3317" s="108">
        <f t="shared" si="779"/>
        <v>1</v>
      </c>
    </row>
    <row r="3318" spans="1:47" hidden="1">
      <c r="A3318" s="21">
        <v>44927</v>
      </c>
      <c r="B3318" s="23" t="s">
        <v>13</v>
      </c>
      <c r="C3318" s="23" t="s">
        <v>2644</v>
      </c>
      <c r="D3318" s="23" t="s">
        <v>2996</v>
      </c>
      <c r="E3318" s="23">
        <v>1001727404</v>
      </c>
      <c r="F3318" s="23" t="s">
        <v>32</v>
      </c>
      <c r="G3318" s="22">
        <v>1070937</v>
      </c>
      <c r="H3318" s="36" t="s">
        <v>784</v>
      </c>
      <c r="I3318" s="4" t="s">
        <v>3549</v>
      </c>
      <c r="J3318" s="4" t="s">
        <v>3585</v>
      </c>
      <c r="K3318" s="24">
        <v>10580.040000000037</v>
      </c>
      <c r="L3318" s="24">
        <v>10580.040000000037</v>
      </c>
      <c r="M3318" s="29">
        <v>0</v>
      </c>
      <c r="N3318" s="29">
        <v>0</v>
      </c>
      <c r="O3318" s="29">
        <v>8</v>
      </c>
      <c r="P3318" s="29">
        <v>0</v>
      </c>
      <c r="Q3318" s="29">
        <v>2880.2</v>
      </c>
      <c r="R3318" s="28">
        <v>0</v>
      </c>
      <c r="S3318" s="28">
        <v>213000</v>
      </c>
      <c r="T3318" s="28">
        <v>0</v>
      </c>
      <c r="U3318" s="28">
        <v>213000</v>
      </c>
      <c r="V3318" s="29">
        <v>0</v>
      </c>
      <c r="W3318" s="29">
        <v>6</v>
      </c>
      <c r="X3318" s="32">
        <f t="shared" si="765"/>
        <v>8</v>
      </c>
      <c r="Y3318" s="33">
        <f t="shared" si="766"/>
        <v>2880.2</v>
      </c>
      <c r="Z3318" s="33">
        <f t="shared" si="767"/>
        <v>213000</v>
      </c>
      <c r="AA3318" s="33">
        <f t="shared" si="768"/>
        <v>213000</v>
      </c>
      <c r="AB3318" s="5">
        <v>6</v>
      </c>
      <c r="AC3318" s="6">
        <v>0</v>
      </c>
      <c r="AD3318" s="32">
        <v>0</v>
      </c>
      <c r="AE3318" s="67">
        <f t="shared" si="769"/>
        <v>0.75</v>
      </c>
      <c r="AF3318" s="70">
        <f>IF(C3318=Sheet6!$E$3,Sheet6!$E$4,IF('January 2023'!C3318=Sheet6!$F$3,Sheet6!$F$4,IF('January 2023'!C3318=Sheet6!$G$3,Sheet6!$G$4,IF('January 2023'!C3318=Sheet6!$H$3,Sheet6!$H$4,IF('January 2023'!C3318=Sheet6!$I$3,Sheet6!$I$4,IF('January 2023'!C3318=Sheet6!$J$3,Sheet6!$J$4,IF('January 2023'!C3318=Sheet6!$K$3,Sheet6!$K$4,IF('January 2023'!C3318=Sheet6!$L$3,Sheet6!$L$4))))))))</f>
        <v>0.14409654505182889</v>
      </c>
      <c r="AG3318" s="74">
        <f t="shared" si="770"/>
        <v>0.27222959459510454</v>
      </c>
      <c r="AH3318" s="71">
        <v>0.81910000000000005</v>
      </c>
      <c r="AI3318" s="72">
        <f t="shared" si="771"/>
        <v>0</v>
      </c>
      <c r="AJ3318" s="73">
        <f t="shared" si="772"/>
        <v>0.75</v>
      </c>
      <c r="AK3318" s="73">
        <v>0.51307323962548435</v>
      </c>
      <c r="AL3318" s="95">
        <f t="shared" si="773"/>
        <v>1</v>
      </c>
      <c r="AM3318" s="107">
        <v>0</v>
      </c>
      <c r="AN3318" s="98">
        <f t="shared" si="774"/>
        <v>5785.910764000032</v>
      </c>
      <c r="AO3318" s="99" t="e">
        <f>SUMIF([1]Sheet1!$AB:$AB,E3318,[1]Sheet1!$AA:$AA)</f>
        <v>#VALUE!</v>
      </c>
      <c r="AP3318" s="100" t="str">
        <f t="shared" si="775"/>
        <v/>
      </c>
      <c r="AQ3318" s="97">
        <f t="shared" si="776"/>
        <v>1</v>
      </c>
      <c r="AR3318" s="100">
        <f t="shared" si="777"/>
        <v>1</v>
      </c>
      <c r="AS3318" s="101">
        <f t="shared" si="778"/>
        <v>0.72777040540489546</v>
      </c>
      <c r="AT3318" s="100">
        <v>0.14409654505182889</v>
      </c>
      <c r="AU3318" s="108">
        <f t="shared" si="779"/>
        <v>0</v>
      </c>
    </row>
    <row r="3319" spans="1:47" hidden="1">
      <c r="A3319" s="21">
        <v>44927</v>
      </c>
      <c r="B3319" s="23" t="s">
        <v>13</v>
      </c>
      <c r="C3319" s="23" t="s">
        <v>2644</v>
      </c>
      <c r="D3319" s="23" t="s">
        <v>3048</v>
      </c>
      <c r="E3319" s="23">
        <v>1002414423</v>
      </c>
      <c r="F3319" s="23" t="s">
        <v>32</v>
      </c>
      <c r="G3319" s="22">
        <v>1070941</v>
      </c>
      <c r="H3319" s="36" t="s">
        <v>784</v>
      </c>
      <c r="I3319" s="4" t="s">
        <v>3546</v>
      </c>
      <c r="J3319" s="4" t="s">
        <v>3582</v>
      </c>
      <c r="K3319" s="24">
        <v>10473.969999999972</v>
      </c>
      <c r="L3319" s="24">
        <v>10473.969999999972</v>
      </c>
      <c r="M3319" s="29">
        <v>0</v>
      </c>
      <c r="N3319" s="29">
        <v>0</v>
      </c>
      <c r="O3319" s="29">
        <v>2</v>
      </c>
      <c r="P3319" s="29">
        <v>0</v>
      </c>
      <c r="Q3319" s="29">
        <v>5201.4000000000005</v>
      </c>
      <c r="R3319" s="28">
        <v>0</v>
      </c>
      <c r="S3319" s="28">
        <v>360000</v>
      </c>
      <c r="T3319" s="28">
        <v>0</v>
      </c>
      <c r="U3319" s="28">
        <v>400000</v>
      </c>
      <c r="V3319" s="29">
        <v>0</v>
      </c>
      <c r="W3319" s="29">
        <v>2</v>
      </c>
      <c r="X3319" s="32">
        <f t="shared" si="765"/>
        <v>2</v>
      </c>
      <c r="Y3319" s="33">
        <f t="shared" si="766"/>
        <v>5201.4000000000005</v>
      </c>
      <c r="Z3319" s="33">
        <f t="shared" si="767"/>
        <v>360000</v>
      </c>
      <c r="AA3319" s="33">
        <f t="shared" si="768"/>
        <v>400000</v>
      </c>
      <c r="AB3319" s="5">
        <v>2</v>
      </c>
      <c r="AC3319" s="6">
        <v>0</v>
      </c>
      <c r="AD3319" s="32">
        <v>0</v>
      </c>
      <c r="AE3319" s="67">
        <f t="shared" si="769"/>
        <v>1</v>
      </c>
      <c r="AF3319" s="70">
        <f>IF(C3319=Sheet6!$E$3,Sheet6!$E$4,IF('January 2023'!C3319=Sheet6!$F$3,Sheet6!$F$4,IF('January 2023'!C3319=Sheet6!$G$3,Sheet6!$G$4,IF('January 2023'!C3319=Sheet6!$H$3,Sheet6!$H$4,IF('January 2023'!C3319=Sheet6!$I$3,Sheet6!$I$4,IF('January 2023'!C3319=Sheet6!$J$3,Sheet6!$J$4,IF('January 2023'!C3319=Sheet6!$K$3,Sheet6!$K$4,IF('January 2023'!C3319=Sheet6!$L$3,Sheet6!$L$4))))))))</f>
        <v>0.14409654505182889</v>
      </c>
      <c r="AG3319" s="74">
        <f t="shared" si="770"/>
        <v>0.4966025298907687</v>
      </c>
      <c r="AH3319" s="71">
        <v>0.81910000000000005</v>
      </c>
      <c r="AI3319" s="72">
        <f t="shared" si="771"/>
        <v>0</v>
      </c>
      <c r="AJ3319" s="73">
        <f t="shared" si="772"/>
        <v>1</v>
      </c>
      <c r="AK3319" s="73">
        <v>0.51307323962548435</v>
      </c>
      <c r="AL3319" s="95">
        <f t="shared" si="773"/>
        <v>1</v>
      </c>
      <c r="AM3319" s="107">
        <v>0</v>
      </c>
      <c r="AN3319" s="98">
        <f t="shared" si="774"/>
        <v>3377.8288269999766</v>
      </c>
      <c r="AO3319" s="99" t="e">
        <f>SUMIF([1]Sheet1!$AB:$AB,E3319,[1]Sheet1!$AA:$AA)</f>
        <v>#VALUE!</v>
      </c>
      <c r="AP3319" s="100" t="str">
        <f t="shared" si="775"/>
        <v/>
      </c>
      <c r="AQ3319" s="97">
        <f t="shared" si="776"/>
        <v>1</v>
      </c>
      <c r="AR3319" s="100">
        <f t="shared" si="777"/>
        <v>1.1111111111111112</v>
      </c>
      <c r="AS3319" s="101">
        <f t="shared" si="778"/>
        <v>0.44821941123247921</v>
      </c>
      <c r="AT3319" s="100">
        <v>0.14409654505182889</v>
      </c>
      <c r="AU3319" s="108">
        <f t="shared" si="779"/>
        <v>0</v>
      </c>
    </row>
    <row r="3320" spans="1:47" hidden="1">
      <c r="A3320" s="21">
        <v>44927</v>
      </c>
      <c r="B3320" s="22" t="s">
        <v>13</v>
      </c>
      <c r="C3320" s="22" t="s">
        <v>2644</v>
      </c>
      <c r="D3320" s="22" t="s">
        <v>3045</v>
      </c>
      <c r="E3320" s="22">
        <v>1001726926</v>
      </c>
      <c r="F3320" s="22" t="s">
        <v>32</v>
      </c>
      <c r="G3320" s="22">
        <v>1070937</v>
      </c>
      <c r="H3320" s="36" t="s">
        <v>784</v>
      </c>
      <c r="I3320" s="4" t="s">
        <v>3546</v>
      </c>
      <c r="J3320" s="4" t="s">
        <v>3582</v>
      </c>
      <c r="K3320" s="25">
        <v>10144.070000000007</v>
      </c>
      <c r="L3320" s="25">
        <v>10144.070000000007</v>
      </c>
      <c r="M3320" s="26">
        <v>0</v>
      </c>
      <c r="N3320" s="26">
        <v>0</v>
      </c>
      <c r="O3320" s="26">
        <v>6</v>
      </c>
      <c r="P3320" s="26">
        <v>0</v>
      </c>
      <c r="Q3320" s="26">
        <v>2569.6</v>
      </c>
      <c r="R3320" s="27">
        <v>0</v>
      </c>
      <c r="S3320" s="27">
        <v>200000</v>
      </c>
      <c r="T3320" s="28">
        <v>0</v>
      </c>
      <c r="U3320" s="27">
        <v>200000</v>
      </c>
      <c r="V3320" s="29">
        <v>0</v>
      </c>
      <c r="W3320" s="26">
        <v>3</v>
      </c>
      <c r="X3320" s="30">
        <f t="shared" si="765"/>
        <v>6</v>
      </c>
      <c r="Y3320" s="31">
        <f t="shared" si="766"/>
        <v>2569.6</v>
      </c>
      <c r="Z3320" s="31">
        <f t="shared" si="767"/>
        <v>200000</v>
      </c>
      <c r="AA3320" s="31">
        <f t="shared" si="768"/>
        <v>200000</v>
      </c>
      <c r="AB3320" s="5">
        <v>3</v>
      </c>
      <c r="AC3320" s="6">
        <v>0</v>
      </c>
      <c r="AD3320" s="30">
        <v>0</v>
      </c>
      <c r="AE3320" s="67">
        <f t="shared" si="769"/>
        <v>0.5</v>
      </c>
      <c r="AF3320" s="70">
        <f>IF(C3320=Sheet6!$E$3,Sheet6!$E$4,IF('January 2023'!C3320=Sheet6!$F$3,Sheet6!$F$4,IF('January 2023'!C3320=Sheet6!$G$3,Sheet6!$G$4,IF('January 2023'!C3320=Sheet6!$H$3,Sheet6!$H$4,IF('January 2023'!C3320=Sheet6!$I$3,Sheet6!$I$4,IF('January 2023'!C3320=Sheet6!$J$3,Sheet6!$J$4,IF('January 2023'!C3320=Sheet6!$K$3,Sheet6!$K$4,IF('January 2023'!C3320=Sheet6!$L$3,Sheet6!$L$4))))))))</f>
        <v>0.14409654505182889</v>
      </c>
      <c r="AG3320" s="74">
        <f t="shared" si="770"/>
        <v>0.2533105548364708</v>
      </c>
      <c r="AH3320" s="71">
        <v>0.81910000000000005</v>
      </c>
      <c r="AI3320" s="72">
        <f t="shared" si="771"/>
        <v>0</v>
      </c>
      <c r="AJ3320" s="73">
        <f t="shared" si="772"/>
        <v>0.5</v>
      </c>
      <c r="AK3320" s="73">
        <v>0.51307323962548435</v>
      </c>
      <c r="AL3320" s="95">
        <f t="shared" si="773"/>
        <v>0</v>
      </c>
      <c r="AM3320" s="107">
        <v>0</v>
      </c>
      <c r="AN3320" s="98">
        <f t="shared" si="774"/>
        <v>5739.407737000005</v>
      </c>
      <c r="AO3320" s="99" t="e">
        <f>SUMIF([1]Sheet1!$AB:$AB,E3320,[1]Sheet1!$AA:$AA)</f>
        <v>#VALUE!</v>
      </c>
      <c r="AP3320" s="100" t="str">
        <f t="shared" si="775"/>
        <v/>
      </c>
      <c r="AQ3320" s="97">
        <f t="shared" si="776"/>
        <v>1</v>
      </c>
      <c r="AR3320" s="100">
        <f t="shared" si="777"/>
        <v>1</v>
      </c>
      <c r="AS3320" s="101">
        <f t="shared" si="778"/>
        <v>0.7466894451635292</v>
      </c>
      <c r="AT3320" s="100">
        <v>0.14409654505182889</v>
      </c>
      <c r="AU3320" s="108">
        <f t="shared" si="779"/>
        <v>0</v>
      </c>
    </row>
    <row r="3321" spans="1:47" hidden="1">
      <c r="A3321" s="21">
        <v>44927</v>
      </c>
      <c r="B3321" s="22" t="s">
        <v>13</v>
      </c>
      <c r="C3321" s="22" t="s">
        <v>2644</v>
      </c>
      <c r="D3321" s="22" t="s">
        <v>3021</v>
      </c>
      <c r="E3321" s="22">
        <v>1002057155</v>
      </c>
      <c r="F3321" s="22" t="s">
        <v>32</v>
      </c>
      <c r="G3321" s="22">
        <v>1079580</v>
      </c>
      <c r="H3321" s="36" t="s">
        <v>784</v>
      </c>
      <c r="I3321" s="4" t="s">
        <v>3545</v>
      </c>
      <c r="J3321" s="4" t="s">
        <v>3581</v>
      </c>
      <c r="K3321" s="25">
        <v>9567.3000000000466</v>
      </c>
      <c r="L3321" s="25">
        <v>9567.3000000000466</v>
      </c>
      <c r="M3321" s="26">
        <v>0</v>
      </c>
      <c r="N3321" s="26">
        <v>0</v>
      </c>
      <c r="O3321" s="26">
        <v>10</v>
      </c>
      <c r="P3321" s="26">
        <v>0</v>
      </c>
      <c r="Q3321" s="26">
        <v>11279</v>
      </c>
      <c r="R3321" s="27">
        <v>0</v>
      </c>
      <c r="S3321" s="27">
        <v>792900</v>
      </c>
      <c r="T3321" s="28">
        <v>0</v>
      </c>
      <c r="U3321" s="27">
        <v>792900</v>
      </c>
      <c r="V3321" s="29">
        <v>0</v>
      </c>
      <c r="W3321" s="26">
        <v>8</v>
      </c>
      <c r="X3321" s="30">
        <f t="shared" si="765"/>
        <v>10</v>
      </c>
      <c r="Y3321" s="31">
        <f t="shared" si="766"/>
        <v>11279</v>
      </c>
      <c r="Z3321" s="31">
        <f t="shared" si="767"/>
        <v>792900</v>
      </c>
      <c r="AA3321" s="31">
        <f t="shared" si="768"/>
        <v>792900</v>
      </c>
      <c r="AB3321" s="5">
        <v>8</v>
      </c>
      <c r="AC3321" s="6">
        <v>0</v>
      </c>
      <c r="AD3321" s="30">
        <v>0</v>
      </c>
      <c r="AE3321" s="67">
        <f t="shared" si="769"/>
        <v>0.8</v>
      </c>
      <c r="AF3321" s="70">
        <f>IF(C3321=Sheet6!$E$3,Sheet6!$E$4,IF('January 2023'!C3321=Sheet6!$F$3,Sheet6!$F$4,IF('January 2023'!C3321=Sheet6!$G$3,Sheet6!$G$4,IF('January 2023'!C3321=Sheet6!$H$3,Sheet6!$H$4,IF('January 2023'!C3321=Sheet6!$I$3,Sheet6!$I$4,IF('January 2023'!C3321=Sheet6!$J$3,Sheet6!$J$4,IF('January 2023'!C3321=Sheet6!$K$3,Sheet6!$K$4,IF('January 2023'!C3321=Sheet6!$L$3,Sheet6!$L$4))))))))</f>
        <v>0.14409654505182889</v>
      </c>
      <c r="AG3321" s="74">
        <f t="shared" si="770"/>
        <v>1.1789115006323565</v>
      </c>
      <c r="AH3321" s="71">
        <v>0.81910000000000005</v>
      </c>
      <c r="AI3321" s="72">
        <f t="shared" si="771"/>
        <v>1</v>
      </c>
      <c r="AJ3321" s="73">
        <f t="shared" si="772"/>
        <v>0.8</v>
      </c>
      <c r="AK3321" s="73">
        <v>0.51307323962548435</v>
      </c>
      <c r="AL3321" s="95">
        <f t="shared" si="773"/>
        <v>1</v>
      </c>
      <c r="AM3321" s="107">
        <v>0</v>
      </c>
      <c r="AN3321" s="98">
        <f t="shared" si="774"/>
        <v>0</v>
      </c>
      <c r="AO3321" s="99" t="e">
        <f>SUMIF([1]Sheet1!$AB:$AB,E3321,[1]Sheet1!$AA:$AA)</f>
        <v>#VALUE!</v>
      </c>
      <c r="AP3321" s="100">
        <f t="shared" si="775"/>
        <v>1</v>
      </c>
      <c r="AQ3321" s="97">
        <f t="shared" si="776"/>
        <v>0</v>
      </c>
      <c r="AR3321" s="100">
        <f t="shared" si="777"/>
        <v>1</v>
      </c>
      <c r="AS3321" s="101">
        <f t="shared" si="778"/>
        <v>-0.1789115006323565</v>
      </c>
      <c r="AT3321" s="100">
        <v>0.14409654505182889</v>
      </c>
      <c r="AU3321" s="108">
        <f t="shared" si="779"/>
        <v>1</v>
      </c>
    </row>
    <row r="3322" spans="1:47" hidden="1">
      <c r="A3322" s="21">
        <v>44927</v>
      </c>
      <c r="B3322" s="22" t="s">
        <v>13</v>
      </c>
      <c r="C3322" s="22" t="s">
        <v>2644</v>
      </c>
      <c r="D3322" s="22" t="s">
        <v>3044</v>
      </c>
      <c r="E3322" s="22">
        <v>1001726922</v>
      </c>
      <c r="F3322" s="22" t="s">
        <v>32</v>
      </c>
      <c r="G3322" s="22">
        <v>1070937</v>
      </c>
      <c r="H3322" s="36" t="s">
        <v>784</v>
      </c>
      <c r="I3322" s="4" t="s">
        <v>3544</v>
      </c>
      <c r="J3322" s="4" t="s">
        <v>3580</v>
      </c>
      <c r="K3322" s="25">
        <v>9205.9900000000489</v>
      </c>
      <c r="L3322" s="25">
        <v>9205.9900000000489</v>
      </c>
      <c r="M3322" s="26">
        <v>0</v>
      </c>
      <c r="N3322" s="26">
        <v>0</v>
      </c>
      <c r="O3322" s="26">
        <v>11</v>
      </c>
      <c r="P3322" s="26">
        <v>0</v>
      </c>
      <c r="Q3322" s="26">
        <v>7778.5</v>
      </c>
      <c r="R3322" s="27">
        <v>0</v>
      </c>
      <c r="S3322" s="27">
        <v>561000</v>
      </c>
      <c r="T3322" s="28">
        <v>0</v>
      </c>
      <c r="U3322" s="27">
        <v>561000</v>
      </c>
      <c r="V3322" s="29">
        <v>0</v>
      </c>
      <c r="W3322" s="26">
        <v>6</v>
      </c>
      <c r="X3322" s="30">
        <f t="shared" si="765"/>
        <v>11</v>
      </c>
      <c r="Y3322" s="31">
        <f t="shared" si="766"/>
        <v>7778.5</v>
      </c>
      <c r="Z3322" s="31">
        <f t="shared" si="767"/>
        <v>561000</v>
      </c>
      <c r="AA3322" s="31">
        <f t="shared" si="768"/>
        <v>561000</v>
      </c>
      <c r="AB3322" s="5">
        <v>6</v>
      </c>
      <c r="AC3322" s="6">
        <v>0</v>
      </c>
      <c r="AD3322" s="30">
        <v>0</v>
      </c>
      <c r="AE3322" s="67">
        <f t="shared" si="769"/>
        <v>0.54545454545454541</v>
      </c>
      <c r="AF3322" s="70">
        <f>IF(C3322=Sheet6!$E$3,Sheet6!$E$4,IF('January 2023'!C3322=Sheet6!$F$3,Sheet6!$F$4,IF('January 2023'!C3322=Sheet6!$G$3,Sheet6!$G$4,IF('January 2023'!C3322=Sheet6!$H$3,Sheet6!$H$4,IF('January 2023'!C3322=Sheet6!$I$3,Sheet6!$I$4,IF('January 2023'!C3322=Sheet6!$J$3,Sheet6!$J$4,IF('January 2023'!C3322=Sheet6!$K$3,Sheet6!$K$4,IF('January 2023'!C3322=Sheet6!$L$3,Sheet6!$L$4))))))))</f>
        <v>0.14409654505182889</v>
      </c>
      <c r="AG3322" s="74">
        <f t="shared" si="770"/>
        <v>0.84493900167173319</v>
      </c>
      <c r="AH3322" s="71">
        <v>0.81910000000000005</v>
      </c>
      <c r="AI3322" s="72">
        <f t="shared" si="771"/>
        <v>1</v>
      </c>
      <c r="AJ3322" s="73">
        <f t="shared" si="772"/>
        <v>0.54545454545454541</v>
      </c>
      <c r="AK3322" s="73">
        <v>0.51307323962548435</v>
      </c>
      <c r="AL3322" s="95">
        <f t="shared" si="773"/>
        <v>1</v>
      </c>
      <c r="AM3322" s="107">
        <v>0</v>
      </c>
      <c r="AN3322" s="98">
        <f t="shared" si="774"/>
        <v>0</v>
      </c>
      <c r="AO3322" s="99" t="e">
        <f>SUMIF([1]Sheet1!$AB:$AB,E3322,[1]Sheet1!$AA:$AA)</f>
        <v>#VALUE!</v>
      </c>
      <c r="AP3322" s="100">
        <f t="shared" si="775"/>
        <v>1</v>
      </c>
      <c r="AQ3322" s="97">
        <f t="shared" si="776"/>
        <v>0</v>
      </c>
      <c r="AR3322" s="100">
        <f t="shared" si="777"/>
        <v>1</v>
      </c>
      <c r="AS3322" s="101">
        <f t="shared" si="778"/>
        <v>0.15506099832826681</v>
      </c>
      <c r="AT3322" s="100">
        <v>0.14409654505182889</v>
      </c>
      <c r="AU3322" s="108">
        <f t="shared" si="779"/>
        <v>0</v>
      </c>
    </row>
    <row r="3323" spans="1:47" hidden="1">
      <c r="A3323" s="21">
        <v>44927</v>
      </c>
      <c r="B3323" s="22" t="s">
        <v>13</v>
      </c>
      <c r="C3323" s="22" t="s">
        <v>2644</v>
      </c>
      <c r="D3323" s="22" t="s">
        <v>3063</v>
      </c>
      <c r="E3323" s="22">
        <v>1003681970</v>
      </c>
      <c r="F3323" s="22" t="s">
        <v>32</v>
      </c>
      <c r="G3323" s="22">
        <v>1070937</v>
      </c>
      <c r="H3323" s="36" t="s">
        <v>784</v>
      </c>
      <c r="I3323" s="4" t="s">
        <v>3546</v>
      </c>
      <c r="J3323" s="4" t="s">
        <v>3582</v>
      </c>
      <c r="K3323" s="25">
        <v>8721.359999999986</v>
      </c>
      <c r="L3323" s="25">
        <v>8721.359999999986</v>
      </c>
      <c r="M3323" s="26">
        <v>0</v>
      </c>
      <c r="N3323" s="26">
        <v>0</v>
      </c>
      <c r="O3323" s="26">
        <v>16</v>
      </c>
      <c r="P3323" s="26">
        <v>0</v>
      </c>
      <c r="Q3323" s="26">
        <v>9128</v>
      </c>
      <c r="R3323" s="27">
        <v>0</v>
      </c>
      <c r="S3323" s="27">
        <v>661100.00000000012</v>
      </c>
      <c r="T3323" s="28">
        <v>0</v>
      </c>
      <c r="U3323" s="27">
        <v>661100</v>
      </c>
      <c r="V3323" s="29">
        <v>0</v>
      </c>
      <c r="W3323" s="26">
        <v>15</v>
      </c>
      <c r="X3323" s="30">
        <f t="shared" si="765"/>
        <v>16</v>
      </c>
      <c r="Y3323" s="31">
        <f t="shared" si="766"/>
        <v>9128</v>
      </c>
      <c r="Z3323" s="31">
        <f t="shared" si="767"/>
        <v>661100.00000000012</v>
      </c>
      <c r="AA3323" s="31">
        <f t="shared" si="768"/>
        <v>661100</v>
      </c>
      <c r="AB3323" s="5">
        <v>15</v>
      </c>
      <c r="AC3323" s="6">
        <v>0</v>
      </c>
      <c r="AD3323" s="30">
        <v>0</v>
      </c>
      <c r="AE3323" s="67">
        <f t="shared" si="769"/>
        <v>0.9375</v>
      </c>
      <c r="AF3323" s="70">
        <f>IF(C3323=Sheet6!$E$3,Sheet6!$E$4,IF('January 2023'!C3323=Sheet6!$F$3,Sheet6!$F$4,IF('January 2023'!C3323=Sheet6!$G$3,Sheet6!$G$4,IF('January 2023'!C3323=Sheet6!$H$3,Sheet6!$H$4,IF('January 2023'!C3323=Sheet6!$I$3,Sheet6!$I$4,IF('January 2023'!C3323=Sheet6!$J$3,Sheet6!$J$4,IF('January 2023'!C3323=Sheet6!$K$3,Sheet6!$K$4,IF('January 2023'!C3323=Sheet6!$L$3,Sheet6!$L$4))))))))</f>
        <v>0.14409654505182889</v>
      </c>
      <c r="AG3323" s="74">
        <f t="shared" si="770"/>
        <v>1.0466257556160983</v>
      </c>
      <c r="AH3323" s="71">
        <v>0.81910000000000005</v>
      </c>
      <c r="AI3323" s="72">
        <f t="shared" si="771"/>
        <v>1</v>
      </c>
      <c r="AJ3323" s="73">
        <f t="shared" si="772"/>
        <v>0.9375</v>
      </c>
      <c r="AK3323" s="73">
        <v>0.51307323962548435</v>
      </c>
      <c r="AL3323" s="95">
        <f t="shared" si="773"/>
        <v>1</v>
      </c>
      <c r="AM3323" s="107">
        <v>0</v>
      </c>
      <c r="AN3323" s="98">
        <f t="shared" si="774"/>
        <v>0</v>
      </c>
      <c r="AO3323" s="99" t="e">
        <f>SUMIF([1]Sheet1!$AB:$AB,E3323,[1]Sheet1!$AA:$AA)</f>
        <v>#VALUE!</v>
      </c>
      <c r="AP3323" s="100">
        <f t="shared" si="775"/>
        <v>1</v>
      </c>
      <c r="AQ3323" s="97">
        <f t="shared" si="776"/>
        <v>0</v>
      </c>
      <c r="AR3323" s="100">
        <f t="shared" si="777"/>
        <v>0.99999999999999978</v>
      </c>
      <c r="AS3323" s="101">
        <f t="shared" si="778"/>
        <v>-4.6625755616098052E-2</v>
      </c>
      <c r="AT3323" s="100">
        <v>0.14409654505182889</v>
      </c>
      <c r="AU3323" s="108">
        <f t="shared" si="779"/>
        <v>1</v>
      </c>
    </row>
    <row r="3324" spans="1:47" hidden="1">
      <c r="A3324" s="21">
        <v>44927</v>
      </c>
      <c r="B3324" s="23" t="s">
        <v>13</v>
      </c>
      <c r="C3324" s="23" t="s">
        <v>2644</v>
      </c>
      <c r="D3324" s="23" t="s">
        <v>3076</v>
      </c>
      <c r="E3324" s="23">
        <v>1001727910</v>
      </c>
      <c r="F3324" s="23" t="s">
        <v>32</v>
      </c>
      <c r="G3324" s="22">
        <v>1079580</v>
      </c>
      <c r="H3324" s="36" t="s">
        <v>784</v>
      </c>
      <c r="I3324" s="4" t="s">
        <v>3545</v>
      </c>
      <c r="J3324" s="4" t="s">
        <v>3581</v>
      </c>
      <c r="K3324" s="24">
        <v>8262.2300000000396</v>
      </c>
      <c r="L3324" s="24">
        <v>8262.2300000000396</v>
      </c>
      <c r="M3324" s="29">
        <v>0</v>
      </c>
      <c r="N3324" s="29">
        <v>0</v>
      </c>
      <c r="O3324" s="29">
        <v>3</v>
      </c>
      <c r="P3324" s="29">
        <v>0</v>
      </c>
      <c r="Q3324" s="29">
        <v>2762.3</v>
      </c>
      <c r="R3324" s="28">
        <v>0</v>
      </c>
      <c r="S3324" s="28">
        <v>215000</v>
      </c>
      <c r="T3324" s="28">
        <v>0</v>
      </c>
      <c r="U3324" s="28">
        <v>215000</v>
      </c>
      <c r="V3324" s="29">
        <v>0</v>
      </c>
      <c r="W3324" s="29">
        <v>2</v>
      </c>
      <c r="X3324" s="32">
        <f t="shared" si="765"/>
        <v>3</v>
      </c>
      <c r="Y3324" s="33">
        <f t="shared" si="766"/>
        <v>2762.3</v>
      </c>
      <c r="Z3324" s="33">
        <f t="shared" si="767"/>
        <v>215000</v>
      </c>
      <c r="AA3324" s="33">
        <f t="shared" si="768"/>
        <v>215000</v>
      </c>
      <c r="AB3324" s="5">
        <v>2</v>
      </c>
      <c r="AC3324" s="6">
        <v>0</v>
      </c>
      <c r="AD3324" s="32">
        <v>0</v>
      </c>
      <c r="AE3324" s="67">
        <f t="shared" si="769"/>
        <v>0.66666666666666663</v>
      </c>
      <c r="AF3324" s="70">
        <f>IF(C3324=Sheet6!$E$3,Sheet6!$E$4,IF('January 2023'!C3324=Sheet6!$F$3,Sheet6!$F$4,IF('January 2023'!C3324=Sheet6!$G$3,Sheet6!$G$4,IF('January 2023'!C3324=Sheet6!$H$3,Sheet6!$H$4,IF('January 2023'!C3324=Sheet6!$I$3,Sheet6!$I$4,IF('January 2023'!C3324=Sheet6!$J$3,Sheet6!$J$4,IF('January 2023'!C3324=Sheet6!$K$3,Sheet6!$K$4,IF('January 2023'!C3324=Sheet6!$L$3,Sheet6!$L$4))))))))</f>
        <v>0.14409654505182889</v>
      </c>
      <c r="AG3324" s="74">
        <f t="shared" si="770"/>
        <v>0.33432862556476728</v>
      </c>
      <c r="AH3324" s="71">
        <v>0.81910000000000005</v>
      </c>
      <c r="AI3324" s="72">
        <f t="shared" si="771"/>
        <v>0</v>
      </c>
      <c r="AJ3324" s="73">
        <f t="shared" si="772"/>
        <v>0.66666666666666663</v>
      </c>
      <c r="AK3324" s="73">
        <v>0.51307323962548435</v>
      </c>
      <c r="AL3324" s="95">
        <f t="shared" si="773"/>
        <v>1</v>
      </c>
      <c r="AM3324" s="107">
        <v>0</v>
      </c>
      <c r="AN3324" s="98">
        <f t="shared" si="774"/>
        <v>4005.2925930000329</v>
      </c>
      <c r="AO3324" s="99" t="e">
        <f>SUMIF([1]Sheet1!$AB:$AB,E3324,[1]Sheet1!$AA:$AA)</f>
        <v>#VALUE!</v>
      </c>
      <c r="AP3324" s="100" t="str">
        <f t="shared" si="775"/>
        <v/>
      </c>
      <c r="AQ3324" s="97">
        <f t="shared" si="776"/>
        <v>1</v>
      </c>
      <c r="AR3324" s="100">
        <f t="shared" si="777"/>
        <v>1</v>
      </c>
      <c r="AS3324" s="101">
        <f t="shared" si="778"/>
        <v>0.66567137443523272</v>
      </c>
      <c r="AT3324" s="100">
        <v>0.14409654505182889</v>
      </c>
      <c r="AU3324" s="108">
        <f t="shared" si="779"/>
        <v>0</v>
      </c>
    </row>
    <row r="3325" spans="1:47" hidden="1">
      <c r="A3325" s="21">
        <v>44927</v>
      </c>
      <c r="B3325" s="22" t="s">
        <v>13</v>
      </c>
      <c r="C3325" s="22" t="s">
        <v>2644</v>
      </c>
      <c r="D3325" s="22" t="s">
        <v>3119</v>
      </c>
      <c r="E3325" s="22">
        <v>1002049790</v>
      </c>
      <c r="F3325" s="22" t="s">
        <v>32</v>
      </c>
      <c r="G3325" s="22">
        <v>1070937</v>
      </c>
      <c r="H3325" s="36" t="s">
        <v>784</v>
      </c>
      <c r="I3325" s="4" t="s">
        <v>3548</v>
      </c>
      <c r="J3325" s="4" t="s">
        <v>3584</v>
      </c>
      <c r="K3325" s="25">
        <v>7890.6000000000058</v>
      </c>
      <c r="L3325" s="25">
        <v>7890.6000000000058</v>
      </c>
      <c r="M3325" s="26">
        <v>0</v>
      </c>
      <c r="N3325" s="26">
        <v>0</v>
      </c>
      <c r="O3325" s="26">
        <v>4</v>
      </c>
      <c r="P3325" s="26">
        <v>0</v>
      </c>
      <c r="Q3325" s="26">
        <v>8203.5</v>
      </c>
      <c r="R3325" s="27">
        <v>0</v>
      </c>
      <c r="S3325" s="27">
        <v>604900</v>
      </c>
      <c r="T3325" s="28">
        <v>0</v>
      </c>
      <c r="U3325" s="27">
        <v>604900</v>
      </c>
      <c r="V3325" s="29">
        <v>0</v>
      </c>
      <c r="W3325" s="26">
        <v>4</v>
      </c>
      <c r="X3325" s="30">
        <f t="shared" si="765"/>
        <v>4</v>
      </c>
      <c r="Y3325" s="31">
        <f t="shared" si="766"/>
        <v>8203.5</v>
      </c>
      <c r="Z3325" s="31">
        <f t="shared" si="767"/>
        <v>604900</v>
      </c>
      <c r="AA3325" s="31">
        <f t="shared" si="768"/>
        <v>604900</v>
      </c>
      <c r="AB3325" s="5">
        <v>4</v>
      </c>
      <c r="AC3325" s="6">
        <v>0</v>
      </c>
      <c r="AD3325" s="30">
        <v>0</v>
      </c>
      <c r="AE3325" s="67">
        <f t="shared" si="769"/>
        <v>1</v>
      </c>
      <c r="AF3325" s="70">
        <f>IF(C3325=Sheet6!$E$3,Sheet6!$E$4,IF('January 2023'!C3325=Sheet6!$F$3,Sheet6!$F$4,IF('January 2023'!C3325=Sheet6!$G$3,Sheet6!$G$4,IF('January 2023'!C3325=Sheet6!$H$3,Sheet6!$H$4,IF('January 2023'!C3325=Sheet6!$I$3,Sheet6!$I$4,IF('January 2023'!C3325=Sheet6!$J$3,Sheet6!$J$4,IF('January 2023'!C3325=Sheet6!$K$3,Sheet6!$K$4,IF('January 2023'!C3325=Sheet6!$L$3,Sheet6!$L$4))))))))</f>
        <v>0.14409654505182889</v>
      </c>
      <c r="AG3325" s="74">
        <f t="shared" si="770"/>
        <v>1.0396547791042499</v>
      </c>
      <c r="AH3325" s="71">
        <v>0.81910000000000005</v>
      </c>
      <c r="AI3325" s="72">
        <f t="shared" si="771"/>
        <v>1</v>
      </c>
      <c r="AJ3325" s="73">
        <f t="shared" si="772"/>
        <v>1</v>
      </c>
      <c r="AK3325" s="73">
        <v>0.51307323962548435</v>
      </c>
      <c r="AL3325" s="95">
        <f t="shared" si="773"/>
        <v>1</v>
      </c>
      <c r="AM3325" s="107">
        <v>0</v>
      </c>
      <c r="AN3325" s="98">
        <f t="shared" si="774"/>
        <v>0</v>
      </c>
      <c r="AO3325" s="99" t="e">
        <f>SUMIF([1]Sheet1!$AB:$AB,E3325,[1]Sheet1!$AA:$AA)</f>
        <v>#VALUE!</v>
      </c>
      <c r="AP3325" s="100">
        <f t="shared" si="775"/>
        <v>1</v>
      </c>
      <c r="AQ3325" s="97">
        <f t="shared" si="776"/>
        <v>0</v>
      </c>
      <c r="AR3325" s="100">
        <f t="shared" si="777"/>
        <v>1</v>
      </c>
      <c r="AS3325" s="101">
        <f t="shared" si="778"/>
        <v>-3.965477910424986E-2</v>
      </c>
      <c r="AT3325" s="100">
        <v>0.14409654505182889</v>
      </c>
      <c r="AU3325" s="108">
        <f t="shared" si="779"/>
        <v>1</v>
      </c>
    </row>
    <row r="3326" spans="1:47" hidden="1">
      <c r="A3326" s="21">
        <v>44927</v>
      </c>
      <c r="B3326" s="22" t="s">
        <v>13</v>
      </c>
      <c r="C3326" s="22" t="s">
        <v>2644</v>
      </c>
      <c r="D3326" s="22" t="s">
        <v>3485</v>
      </c>
      <c r="E3326" s="22">
        <v>1001727414</v>
      </c>
      <c r="F3326" s="22" t="s">
        <v>32</v>
      </c>
      <c r="G3326" s="22">
        <v>1070937</v>
      </c>
      <c r="H3326" s="36" t="s">
        <v>784</v>
      </c>
      <c r="I3326" s="4" t="s">
        <v>3548</v>
      </c>
      <c r="J3326" s="4" t="s">
        <v>3584</v>
      </c>
      <c r="K3326" s="25">
        <v>7406.0200000000186</v>
      </c>
      <c r="L3326" s="25">
        <v>7406.0200000000186</v>
      </c>
      <c r="M3326" s="26">
        <v>0</v>
      </c>
      <c r="N3326" s="26">
        <v>0</v>
      </c>
      <c r="O3326" s="26">
        <v>1</v>
      </c>
      <c r="P3326" s="26">
        <v>0</v>
      </c>
      <c r="Q3326" s="26">
        <v>5471.6</v>
      </c>
      <c r="R3326" s="27">
        <v>0</v>
      </c>
      <c r="S3326" s="27">
        <v>400000</v>
      </c>
      <c r="T3326" s="28">
        <v>0</v>
      </c>
      <c r="U3326" s="27">
        <v>400000</v>
      </c>
      <c r="V3326" s="29">
        <v>0</v>
      </c>
      <c r="W3326" s="26">
        <v>1</v>
      </c>
      <c r="X3326" s="30">
        <f t="shared" si="765"/>
        <v>1</v>
      </c>
      <c r="Y3326" s="31">
        <f t="shared" si="766"/>
        <v>5471.6</v>
      </c>
      <c r="Z3326" s="31">
        <f t="shared" si="767"/>
        <v>400000</v>
      </c>
      <c r="AA3326" s="31">
        <f t="shared" si="768"/>
        <v>400000</v>
      </c>
      <c r="AB3326" s="5">
        <v>1</v>
      </c>
      <c r="AC3326" s="6">
        <v>0</v>
      </c>
      <c r="AD3326" s="30">
        <v>0</v>
      </c>
      <c r="AE3326" s="67">
        <f t="shared" si="769"/>
        <v>1</v>
      </c>
      <c r="AF3326" s="70">
        <f>IF(C3326=Sheet6!$E$3,Sheet6!$E$4,IF('January 2023'!C3326=Sheet6!$F$3,Sheet6!$F$4,IF('January 2023'!C3326=Sheet6!$G$3,Sheet6!$G$4,IF('January 2023'!C3326=Sheet6!$H$3,Sheet6!$H$4,IF('January 2023'!C3326=Sheet6!$I$3,Sheet6!$I$4,IF('January 2023'!C3326=Sheet6!$J$3,Sheet6!$J$4,IF('January 2023'!C3326=Sheet6!$K$3,Sheet6!$K$4,IF('January 2023'!C3326=Sheet6!$L$3,Sheet6!$L$4))))))))</f>
        <v>0.14409654505182889</v>
      </c>
      <c r="AG3326" s="74">
        <f t="shared" si="770"/>
        <v>0.73880437806000887</v>
      </c>
      <c r="AH3326" s="71">
        <v>0.81910000000000005</v>
      </c>
      <c r="AI3326" s="72">
        <f t="shared" si="771"/>
        <v>0</v>
      </c>
      <c r="AJ3326" s="73">
        <f t="shared" si="772"/>
        <v>1</v>
      </c>
      <c r="AK3326" s="73">
        <v>0.51307323962548435</v>
      </c>
      <c r="AL3326" s="95">
        <f t="shared" si="773"/>
        <v>1</v>
      </c>
      <c r="AM3326" s="107">
        <v>0</v>
      </c>
      <c r="AN3326" s="98">
        <f t="shared" si="774"/>
        <v>594.6709820000151</v>
      </c>
      <c r="AO3326" s="99" t="e">
        <f>SUMIF([1]Sheet1!$AB:$AB,E3326,[1]Sheet1!$AA:$AA)</f>
        <v>#VALUE!</v>
      </c>
      <c r="AP3326" s="100" t="str">
        <f t="shared" si="775"/>
        <v/>
      </c>
      <c r="AQ3326" s="97">
        <f t="shared" si="776"/>
        <v>1</v>
      </c>
      <c r="AR3326" s="100">
        <f t="shared" si="777"/>
        <v>1</v>
      </c>
      <c r="AS3326" s="101">
        <f t="shared" si="778"/>
        <v>0.26119562193999113</v>
      </c>
      <c r="AT3326" s="100">
        <v>0.14409654505182889</v>
      </c>
      <c r="AU3326" s="108">
        <f t="shared" si="779"/>
        <v>0</v>
      </c>
    </row>
    <row r="3327" spans="1:47" hidden="1">
      <c r="A3327" s="21">
        <v>44927</v>
      </c>
      <c r="B3327" s="22" t="s">
        <v>13</v>
      </c>
      <c r="C3327" s="22" t="s">
        <v>2644</v>
      </c>
      <c r="D3327" s="22" t="s">
        <v>3004</v>
      </c>
      <c r="E3327" s="22">
        <v>1002641896</v>
      </c>
      <c r="F3327" s="22" t="s">
        <v>32</v>
      </c>
      <c r="G3327" s="22">
        <v>1079580</v>
      </c>
      <c r="H3327" s="36" t="s">
        <v>784</v>
      </c>
      <c r="I3327" s="4" t="s">
        <v>3545</v>
      </c>
      <c r="J3327" s="4" t="s">
        <v>3581</v>
      </c>
      <c r="K3327" s="25">
        <v>7050.18</v>
      </c>
      <c r="L3327" s="25">
        <v>7050.18</v>
      </c>
      <c r="M3327" s="26">
        <v>0</v>
      </c>
      <c r="N3327" s="26">
        <v>0</v>
      </c>
      <c r="O3327" s="26">
        <v>8</v>
      </c>
      <c r="P3327" s="26">
        <v>0</v>
      </c>
      <c r="Q3327" s="26">
        <v>7088.7999999999993</v>
      </c>
      <c r="R3327" s="27">
        <v>0</v>
      </c>
      <c r="S3327" s="27">
        <v>500000</v>
      </c>
      <c r="T3327" s="28">
        <v>0</v>
      </c>
      <c r="U3327" s="27">
        <v>500000</v>
      </c>
      <c r="V3327" s="29">
        <v>0</v>
      </c>
      <c r="W3327" s="26">
        <v>5</v>
      </c>
      <c r="X3327" s="30">
        <f t="shared" si="765"/>
        <v>8</v>
      </c>
      <c r="Y3327" s="31">
        <f t="shared" si="766"/>
        <v>7088.7999999999993</v>
      </c>
      <c r="Z3327" s="31">
        <f t="shared" si="767"/>
        <v>500000</v>
      </c>
      <c r="AA3327" s="31">
        <f t="shared" si="768"/>
        <v>500000</v>
      </c>
      <c r="AB3327" s="5">
        <v>5</v>
      </c>
      <c r="AC3327" s="6">
        <v>0</v>
      </c>
      <c r="AD3327" s="30">
        <v>0</v>
      </c>
      <c r="AE3327" s="67">
        <f t="shared" si="769"/>
        <v>0.625</v>
      </c>
      <c r="AF3327" s="70">
        <f>IF(C3327=Sheet6!$E$3,Sheet6!$E$4,IF('January 2023'!C3327=Sheet6!$F$3,Sheet6!$F$4,IF('January 2023'!C3327=Sheet6!$G$3,Sheet6!$G$4,IF('January 2023'!C3327=Sheet6!$H$3,Sheet6!$H$4,IF('January 2023'!C3327=Sheet6!$I$3,Sheet6!$I$4,IF('January 2023'!C3327=Sheet6!$J$3,Sheet6!$J$4,IF('January 2023'!C3327=Sheet6!$K$3,Sheet6!$K$4,IF('January 2023'!C3327=Sheet6!$L$3,Sheet6!$L$4))))))))</f>
        <v>0.14409654505182889</v>
      </c>
      <c r="AG3327" s="74">
        <f t="shared" si="770"/>
        <v>1.005477874323776</v>
      </c>
      <c r="AH3327" s="71">
        <v>0.81910000000000005</v>
      </c>
      <c r="AI3327" s="72">
        <f t="shared" si="771"/>
        <v>1</v>
      </c>
      <c r="AJ3327" s="73">
        <f t="shared" si="772"/>
        <v>0.625</v>
      </c>
      <c r="AK3327" s="73">
        <v>0.51307323962548435</v>
      </c>
      <c r="AL3327" s="95">
        <f t="shared" si="773"/>
        <v>1</v>
      </c>
      <c r="AM3327" s="107">
        <v>0</v>
      </c>
      <c r="AN3327" s="98">
        <f t="shared" si="774"/>
        <v>0</v>
      </c>
      <c r="AO3327" s="99" t="e">
        <f>SUMIF([1]Sheet1!$AB:$AB,E3327,[1]Sheet1!$AA:$AA)</f>
        <v>#VALUE!</v>
      </c>
      <c r="AP3327" s="100">
        <f t="shared" si="775"/>
        <v>1</v>
      </c>
      <c r="AQ3327" s="97">
        <f t="shared" si="776"/>
        <v>0</v>
      </c>
      <c r="AR3327" s="100">
        <f t="shared" si="777"/>
        <v>1</v>
      </c>
      <c r="AS3327" s="101">
        <f t="shared" si="778"/>
        <v>-5.4778743237759997E-3</v>
      </c>
      <c r="AT3327" s="100">
        <v>0.14409654505182889</v>
      </c>
      <c r="AU3327" s="108">
        <f t="shared" si="779"/>
        <v>1</v>
      </c>
    </row>
    <row r="3328" spans="1:47" hidden="1">
      <c r="A3328" s="21">
        <v>44927</v>
      </c>
      <c r="B3328" s="22" t="s">
        <v>13</v>
      </c>
      <c r="C3328" s="22" t="s">
        <v>2644</v>
      </c>
      <c r="D3328" s="22" t="s">
        <v>3155</v>
      </c>
      <c r="E3328" s="22">
        <v>1001726932</v>
      </c>
      <c r="F3328" s="22" t="s">
        <v>32</v>
      </c>
      <c r="G3328" s="22">
        <v>1070937</v>
      </c>
      <c r="H3328" s="36" t="s">
        <v>784</v>
      </c>
      <c r="I3328" s="4" t="s">
        <v>3546</v>
      </c>
      <c r="J3328" s="4" t="s">
        <v>3582</v>
      </c>
      <c r="K3328" s="25">
        <v>6025.1300000000047</v>
      </c>
      <c r="L3328" s="25">
        <v>6025.1300000000047</v>
      </c>
      <c r="M3328" s="26">
        <v>0</v>
      </c>
      <c r="N3328" s="26">
        <v>0</v>
      </c>
      <c r="O3328" s="26">
        <v>7</v>
      </c>
      <c r="P3328" s="26">
        <v>0</v>
      </c>
      <c r="Q3328" s="26">
        <v>5305.1999999999989</v>
      </c>
      <c r="R3328" s="27">
        <v>0</v>
      </c>
      <c r="S3328" s="27">
        <v>381000</v>
      </c>
      <c r="T3328" s="28">
        <v>0</v>
      </c>
      <c r="U3328" s="27">
        <v>381000</v>
      </c>
      <c r="V3328" s="29">
        <v>0</v>
      </c>
      <c r="W3328" s="26">
        <v>7</v>
      </c>
      <c r="X3328" s="30">
        <f t="shared" si="765"/>
        <v>7</v>
      </c>
      <c r="Y3328" s="31">
        <f t="shared" si="766"/>
        <v>5305.1999999999989</v>
      </c>
      <c r="Z3328" s="31">
        <f t="shared" si="767"/>
        <v>381000</v>
      </c>
      <c r="AA3328" s="31">
        <f t="shared" si="768"/>
        <v>381000</v>
      </c>
      <c r="AB3328" s="5">
        <v>7</v>
      </c>
      <c r="AC3328" s="6">
        <v>0</v>
      </c>
      <c r="AD3328" s="30">
        <v>0</v>
      </c>
      <c r="AE3328" s="67">
        <f t="shared" si="769"/>
        <v>1</v>
      </c>
      <c r="AF3328" s="70">
        <f>IF(C3328=Sheet6!$E$3,Sheet6!$E$4,IF('January 2023'!C3328=Sheet6!$F$3,Sheet6!$F$4,IF('January 2023'!C3328=Sheet6!$G$3,Sheet6!$G$4,IF('January 2023'!C3328=Sheet6!$H$3,Sheet6!$H$4,IF('January 2023'!C3328=Sheet6!$I$3,Sheet6!$I$4,IF('January 2023'!C3328=Sheet6!$J$3,Sheet6!$J$4,IF('January 2023'!C3328=Sheet6!$K$3,Sheet6!$K$4,IF('January 2023'!C3328=Sheet6!$L$3,Sheet6!$L$4))))))))</f>
        <v>0.14409654505182889</v>
      </c>
      <c r="AG3328" s="74">
        <f t="shared" si="770"/>
        <v>0.8805121217301527</v>
      </c>
      <c r="AH3328" s="71">
        <v>0.81910000000000005</v>
      </c>
      <c r="AI3328" s="72">
        <f t="shared" si="771"/>
        <v>1</v>
      </c>
      <c r="AJ3328" s="73">
        <f t="shared" si="772"/>
        <v>1</v>
      </c>
      <c r="AK3328" s="73">
        <v>0.51307323962548435</v>
      </c>
      <c r="AL3328" s="95">
        <f t="shared" si="773"/>
        <v>1</v>
      </c>
      <c r="AM3328" s="107">
        <v>0</v>
      </c>
      <c r="AN3328" s="98">
        <f t="shared" si="774"/>
        <v>0</v>
      </c>
      <c r="AO3328" s="99" t="e">
        <f>SUMIF([1]Sheet1!$AB:$AB,E3328,[1]Sheet1!$AA:$AA)</f>
        <v>#VALUE!</v>
      </c>
      <c r="AP3328" s="100">
        <f t="shared" si="775"/>
        <v>1</v>
      </c>
      <c r="AQ3328" s="97">
        <f t="shared" si="776"/>
        <v>0</v>
      </c>
      <c r="AR3328" s="100">
        <f t="shared" si="777"/>
        <v>1</v>
      </c>
      <c r="AS3328" s="101">
        <f t="shared" si="778"/>
        <v>0.1194878782698473</v>
      </c>
      <c r="AT3328" s="100">
        <v>0.14409654505182889</v>
      </c>
      <c r="AU3328" s="108">
        <f t="shared" si="779"/>
        <v>1</v>
      </c>
    </row>
    <row r="3329" spans="1:47" hidden="1">
      <c r="A3329" s="21">
        <v>44927</v>
      </c>
      <c r="B3329" s="22" t="s">
        <v>13</v>
      </c>
      <c r="C3329" s="22" t="s">
        <v>2644</v>
      </c>
      <c r="D3329" s="22" t="s">
        <v>3281</v>
      </c>
      <c r="E3329" s="22">
        <v>1002050316</v>
      </c>
      <c r="F3329" s="22" t="s">
        <v>32</v>
      </c>
      <c r="G3329" s="22">
        <v>1091864</v>
      </c>
      <c r="H3329" s="36" t="s">
        <v>784</v>
      </c>
      <c r="I3329" s="4" t="s">
        <v>3545</v>
      </c>
      <c r="J3329" s="4" t="s">
        <v>3581</v>
      </c>
      <c r="K3329" s="25">
        <v>5112.679999999993</v>
      </c>
      <c r="L3329" s="25">
        <v>5112.679999999993</v>
      </c>
      <c r="M3329" s="26">
        <v>0</v>
      </c>
      <c r="N3329" s="26">
        <v>0</v>
      </c>
      <c r="O3329" s="26">
        <v>3</v>
      </c>
      <c r="P3329" s="26">
        <v>0</v>
      </c>
      <c r="Q3329" s="26">
        <v>5147.9000000000005</v>
      </c>
      <c r="R3329" s="27">
        <v>0</v>
      </c>
      <c r="S3329" s="27">
        <v>380000</v>
      </c>
      <c r="T3329" s="28">
        <v>0</v>
      </c>
      <c r="U3329" s="27">
        <v>380000</v>
      </c>
      <c r="V3329" s="29">
        <v>0</v>
      </c>
      <c r="W3329" s="26">
        <v>3</v>
      </c>
      <c r="X3329" s="30">
        <f t="shared" si="765"/>
        <v>3</v>
      </c>
      <c r="Y3329" s="31">
        <f t="shared" si="766"/>
        <v>5147.9000000000005</v>
      </c>
      <c r="Z3329" s="31">
        <f t="shared" si="767"/>
        <v>380000</v>
      </c>
      <c r="AA3329" s="31">
        <f t="shared" si="768"/>
        <v>380000</v>
      </c>
      <c r="AB3329" s="5">
        <v>3</v>
      </c>
      <c r="AC3329" s="6">
        <v>0</v>
      </c>
      <c r="AD3329" s="30">
        <v>0</v>
      </c>
      <c r="AE3329" s="67">
        <f t="shared" si="769"/>
        <v>1</v>
      </c>
      <c r="AF3329" s="70">
        <f>IF(C3329=Sheet6!$E$3,Sheet6!$E$4,IF('January 2023'!C3329=Sheet6!$F$3,Sheet6!$F$4,IF('January 2023'!C3329=Sheet6!$G$3,Sheet6!$G$4,IF('January 2023'!C3329=Sheet6!$H$3,Sheet6!$H$4,IF('January 2023'!C3329=Sheet6!$I$3,Sheet6!$I$4,IF('January 2023'!C3329=Sheet6!$J$3,Sheet6!$J$4,IF('January 2023'!C3329=Sheet6!$K$3,Sheet6!$K$4,IF('January 2023'!C3329=Sheet6!$L$3,Sheet6!$L$4))))))))</f>
        <v>0.14409654505182889</v>
      </c>
      <c r="AG3329" s="74">
        <f t="shared" si="770"/>
        <v>1.0068887550169399</v>
      </c>
      <c r="AH3329" s="71">
        <v>0.81910000000000005</v>
      </c>
      <c r="AI3329" s="72">
        <f t="shared" si="771"/>
        <v>1</v>
      </c>
      <c r="AJ3329" s="73">
        <f t="shared" si="772"/>
        <v>1</v>
      </c>
      <c r="AK3329" s="73">
        <v>0.51307323962548435</v>
      </c>
      <c r="AL3329" s="95">
        <f t="shared" si="773"/>
        <v>1</v>
      </c>
      <c r="AM3329" s="107">
        <v>0</v>
      </c>
      <c r="AN3329" s="98">
        <f t="shared" si="774"/>
        <v>0</v>
      </c>
      <c r="AO3329" s="99" t="e">
        <f>SUMIF([1]Sheet1!$AB:$AB,E3329,[1]Sheet1!$AA:$AA)</f>
        <v>#VALUE!</v>
      </c>
      <c r="AP3329" s="100">
        <f t="shared" si="775"/>
        <v>1</v>
      </c>
      <c r="AQ3329" s="97">
        <f t="shared" si="776"/>
        <v>0</v>
      </c>
      <c r="AR3329" s="100">
        <f t="shared" si="777"/>
        <v>1</v>
      </c>
      <c r="AS3329" s="101">
        <f t="shared" si="778"/>
        <v>-6.8887550169398626E-3</v>
      </c>
      <c r="AT3329" s="100">
        <v>0.14409654505182889</v>
      </c>
      <c r="AU3329" s="108">
        <f t="shared" si="779"/>
        <v>1</v>
      </c>
    </row>
    <row r="3330" spans="1:47" hidden="1">
      <c r="A3330" s="21">
        <v>44927</v>
      </c>
      <c r="B3330" s="23" t="s">
        <v>13</v>
      </c>
      <c r="C3330" s="23" t="s">
        <v>2644</v>
      </c>
      <c r="D3330" s="23" t="s">
        <v>3154</v>
      </c>
      <c r="E3330" s="23">
        <v>1003971016</v>
      </c>
      <c r="F3330" s="23" t="s">
        <v>32</v>
      </c>
      <c r="G3330" s="22">
        <v>1070937</v>
      </c>
      <c r="H3330" s="36" t="s">
        <v>784</v>
      </c>
      <c r="I3330" s="4" t="s">
        <v>3545</v>
      </c>
      <c r="J3330" s="4" t="s">
        <v>3581</v>
      </c>
      <c r="K3330" s="24">
        <v>5047.9900000000052</v>
      </c>
      <c r="L3330" s="24">
        <v>5047.9900000000052</v>
      </c>
      <c r="M3330" s="29">
        <v>0</v>
      </c>
      <c r="N3330" s="29">
        <v>0</v>
      </c>
      <c r="O3330" s="29">
        <v>2</v>
      </c>
      <c r="P3330" s="29">
        <v>0</v>
      </c>
      <c r="Q3330" s="29">
        <v>2030.5</v>
      </c>
      <c r="R3330" s="28">
        <v>0</v>
      </c>
      <c r="S3330" s="28">
        <v>134800</v>
      </c>
      <c r="T3330" s="28">
        <v>0</v>
      </c>
      <c r="U3330" s="28">
        <v>134800</v>
      </c>
      <c r="V3330" s="29">
        <v>0</v>
      </c>
      <c r="W3330" s="29">
        <v>2</v>
      </c>
      <c r="X3330" s="32">
        <f t="shared" si="765"/>
        <v>2</v>
      </c>
      <c r="Y3330" s="33">
        <f t="shared" si="766"/>
        <v>2030.5</v>
      </c>
      <c r="Z3330" s="33">
        <f t="shared" si="767"/>
        <v>134800</v>
      </c>
      <c r="AA3330" s="33">
        <f t="shared" si="768"/>
        <v>134800</v>
      </c>
      <c r="AB3330" s="5">
        <v>2</v>
      </c>
      <c r="AC3330" s="6">
        <v>0</v>
      </c>
      <c r="AD3330" s="32">
        <v>0</v>
      </c>
      <c r="AE3330" s="67">
        <f t="shared" si="769"/>
        <v>1</v>
      </c>
      <c r="AF3330" s="70">
        <f>IF(C3330=Sheet6!$E$3,Sheet6!$E$4,IF('January 2023'!C3330=Sheet6!$F$3,Sheet6!$F$4,IF('January 2023'!C3330=Sheet6!$G$3,Sheet6!$G$4,IF('January 2023'!C3330=Sheet6!$H$3,Sheet6!$H$4,IF('January 2023'!C3330=Sheet6!$I$3,Sheet6!$I$4,IF('January 2023'!C3330=Sheet6!$J$3,Sheet6!$J$4,IF('January 2023'!C3330=Sheet6!$K$3,Sheet6!$K$4,IF('January 2023'!C3330=Sheet6!$L$3,Sheet6!$L$4))))))))</f>
        <v>0.14409654505182889</v>
      </c>
      <c r="AG3330" s="74">
        <f t="shared" si="770"/>
        <v>0.40223930713016426</v>
      </c>
      <c r="AH3330" s="71">
        <v>0.81910000000000005</v>
      </c>
      <c r="AI3330" s="72">
        <f t="shared" si="771"/>
        <v>0</v>
      </c>
      <c r="AJ3330" s="73">
        <f t="shared" si="772"/>
        <v>1</v>
      </c>
      <c r="AK3330" s="73">
        <v>0.51307323962548435</v>
      </c>
      <c r="AL3330" s="95">
        <f t="shared" si="773"/>
        <v>1</v>
      </c>
      <c r="AM3330" s="107">
        <v>0</v>
      </c>
      <c r="AN3330" s="98">
        <f t="shared" si="774"/>
        <v>2104.3086090000043</v>
      </c>
      <c r="AO3330" s="99" t="e">
        <f>SUMIF([1]Sheet1!$AB:$AB,E3330,[1]Sheet1!$AA:$AA)</f>
        <v>#VALUE!</v>
      </c>
      <c r="AP3330" s="100" t="str">
        <f t="shared" si="775"/>
        <v/>
      </c>
      <c r="AQ3330" s="97">
        <f t="shared" si="776"/>
        <v>1</v>
      </c>
      <c r="AR3330" s="100">
        <f t="shared" si="777"/>
        <v>1</v>
      </c>
      <c r="AS3330" s="101">
        <f t="shared" si="778"/>
        <v>0.5977606928698358</v>
      </c>
      <c r="AT3330" s="100">
        <v>0.14409654505182889</v>
      </c>
      <c r="AU3330" s="108">
        <f t="shared" si="779"/>
        <v>0</v>
      </c>
    </row>
    <row r="3331" spans="1:47" hidden="1">
      <c r="A3331" s="21">
        <v>44927</v>
      </c>
      <c r="B3331" s="22" t="s">
        <v>13</v>
      </c>
      <c r="C3331" s="22" t="s">
        <v>2644</v>
      </c>
      <c r="D3331" s="22" t="s">
        <v>3145</v>
      </c>
      <c r="E3331" s="22">
        <v>1002050179</v>
      </c>
      <c r="F3331" s="22" t="s">
        <v>32</v>
      </c>
      <c r="G3331" s="22">
        <v>1070937</v>
      </c>
      <c r="H3331" s="36" t="s">
        <v>784</v>
      </c>
      <c r="I3331" s="4" t="s">
        <v>3544</v>
      </c>
      <c r="J3331" s="4" t="s">
        <v>3580</v>
      </c>
      <c r="K3331" s="25">
        <v>4965.6000000000349</v>
      </c>
      <c r="L3331" s="25">
        <v>4965.6000000000349</v>
      </c>
      <c r="M3331" s="26">
        <v>0</v>
      </c>
      <c r="N3331" s="26">
        <v>0</v>
      </c>
      <c r="O3331" s="26">
        <v>7</v>
      </c>
      <c r="P3331" s="26">
        <v>0</v>
      </c>
      <c r="Q3331" s="26">
        <v>3635.8</v>
      </c>
      <c r="R3331" s="27">
        <v>0</v>
      </c>
      <c r="S3331" s="27">
        <v>274369.57999999996</v>
      </c>
      <c r="T3331" s="28">
        <v>0</v>
      </c>
      <c r="U3331" s="27">
        <v>280000</v>
      </c>
      <c r="V3331" s="29">
        <v>0</v>
      </c>
      <c r="W3331" s="26">
        <v>5</v>
      </c>
      <c r="X3331" s="30">
        <f t="shared" si="765"/>
        <v>7</v>
      </c>
      <c r="Y3331" s="31">
        <f t="shared" si="766"/>
        <v>3635.8</v>
      </c>
      <c r="Z3331" s="31">
        <f t="shared" si="767"/>
        <v>274369.57999999996</v>
      </c>
      <c r="AA3331" s="31">
        <f t="shared" si="768"/>
        <v>280000</v>
      </c>
      <c r="AB3331" s="5">
        <v>5</v>
      </c>
      <c r="AC3331" s="6">
        <v>0</v>
      </c>
      <c r="AD3331" s="30">
        <v>0</v>
      </c>
      <c r="AE3331" s="67">
        <f t="shared" si="769"/>
        <v>0.7142857142857143</v>
      </c>
      <c r="AF3331" s="70">
        <f>IF(C3331=Sheet6!$E$3,Sheet6!$E$4,IF('January 2023'!C3331=Sheet6!$F$3,Sheet6!$F$4,IF('January 2023'!C3331=Sheet6!$G$3,Sheet6!$G$4,IF('January 2023'!C3331=Sheet6!$H$3,Sheet6!$H$4,IF('January 2023'!C3331=Sheet6!$I$3,Sheet6!$I$4,IF('January 2023'!C3331=Sheet6!$J$3,Sheet6!$J$4,IF('January 2023'!C3331=Sheet6!$K$3,Sheet6!$K$4,IF('January 2023'!C3331=Sheet6!$L$3,Sheet6!$L$4))))))))</f>
        <v>0.14409654505182889</v>
      </c>
      <c r="AG3331" s="74">
        <f t="shared" si="770"/>
        <v>0.73219751893023499</v>
      </c>
      <c r="AH3331" s="71">
        <v>0.81910000000000005</v>
      </c>
      <c r="AI3331" s="72">
        <f t="shared" si="771"/>
        <v>0</v>
      </c>
      <c r="AJ3331" s="73">
        <f t="shared" si="772"/>
        <v>0.7142857142857143</v>
      </c>
      <c r="AK3331" s="73">
        <v>0.51307323962548435</v>
      </c>
      <c r="AL3331" s="95">
        <f t="shared" si="773"/>
        <v>1</v>
      </c>
      <c r="AM3331" s="107">
        <v>0</v>
      </c>
      <c r="AN3331" s="98">
        <f t="shared" si="774"/>
        <v>431.52296000002843</v>
      </c>
      <c r="AO3331" s="99" t="e">
        <f>SUMIF([1]Sheet1!$AB:$AB,E3331,[1]Sheet1!$AA:$AA)</f>
        <v>#VALUE!</v>
      </c>
      <c r="AP3331" s="100" t="str">
        <f t="shared" si="775"/>
        <v/>
      </c>
      <c r="AQ3331" s="97">
        <f t="shared" si="776"/>
        <v>1</v>
      </c>
      <c r="AR3331" s="100">
        <f t="shared" si="777"/>
        <v>1.0205212983159433</v>
      </c>
      <c r="AS3331" s="101">
        <f t="shared" si="778"/>
        <v>0.25277683735760414</v>
      </c>
      <c r="AT3331" s="100">
        <v>0.14409654505182889</v>
      </c>
      <c r="AU3331" s="108">
        <f t="shared" si="779"/>
        <v>0</v>
      </c>
    </row>
    <row r="3332" spans="1:47" hidden="1">
      <c r="A3332" s="21">
        <v>44927</v>
      </c>
      <c r="B3332" s="22" t="s">
        <v>13</v>
      </c>
      <c r="C3332" s="22" t="s">
        <v>2644</v>
      </c>
      <c r="D3332" s="22" t="s">
        <v>3207</v>
      </c>
      <c r="E3332" s="22">
        <v>1001727932</v>
      </c>
      <c r="F3332" s="22" t="s">
        <v>32</v>
      </c>
      <c r="G3332" s="22">
        <v>1070562</v>
      </c>
      <c r="H3332" s="36" t="s">
        <v>784</v>
      </c>
      <c r="I3332" s="4" t="s">
        <v>3546</v>
      </c>
      <c r="J3332" s="4" t="s">
        <v>3582</v>
      </c>
      <c r="K3332" s="25">
        <v>4822.6917865600008</v>
      </c>
      <c r="L3332" s="25">
        <v>4822.6917865600008</v>
      </c>
      <c r="M3332" s="26">
        <v>0</v>
      </c>
      <c r="N3332" s="26">
        <v>0</v>
      </c>
      <c r="O3332" s="26">
        <v>2</v>
      </c>
      <c r="P3332" s="26">
        <v>0</v>
      </c>
      <c r="Q3332" s="26">
        <v>642.4</v>
      </c>
      <c r="R3332" s="27">
        <v>0</v>
      </c>
      <c r="S3332" s="27">
        <v>50000</v>
      </c>
      <c r="T3332" s="28">
        <v>0</v>
      </c>
      <c r="U3332" s="27">
        <v>50000</v>
      </c>
      <c r="V3332" s="29">
        <v>0</v>
      </c>
      <c r="W3332" s="26">
        <v>1</v>
      </c>
      <c r="X3332" s="30">
        <f t="shared" ref="X3332:X3395" si="780">IFERROR(SUM(M3332,O3332),"")</f>
        <v>2</v>
      </c>
      <c r="Y3332" s="31">
        <f t="shared" ref="Y3332:Y3395" si="781">IFERROR(SUM(P3332:Q3332),"")</f>
        <v>642.4</v>
      </c>
      <c r="Z3332" s="31">
        <f t="shared" ref="Z3332:Z3395" si="782">IFERROR(SUM(R3332:S3332),"")</f>
        <v>50000</v>
      </c>
      <c r="AA3332" s="31">
        <f t="shared" ref="AA3332:AA3395" si="783">IFERROR(SUM(T3332:U3332),"")</f>
        <v>50000</v>
      </c>
      <c r="AB3332" s="5">
        <v>1</v>
      </c>
      <c r="AC3332" s="6">
        <v>0</v>
      </c>
      <c r="AD3332" s="30">
        <v>0</v>
      </c>
      <c r="AE3332" s="67">
        <f t="shared" si="769"/>
        <v>0.5</v>
      </c>
      <c r="AF3332" s="70">
        <f>IF(C3332=Sheet6!$E$3,Sheet6!$E$4,IF('January 2023'!C3332=Sheet6!$F$3,Sheet6!$F$4,IF('January 2023'!C3332=Sheet6!$G$3,Sheet6!$G$4,IF('January 2023'!C3332=Sheet6!$H$3,Sheet6!$H$4,IF('January 2023'!C3332=Sheet6!$I$3,Sheet6!$I$4,IF('January 2023'!C3332=Sheet6!$J$3,Sheet6!$J$4,IF('January 2023'!C3332=Sheet6!$K$3,Sheet6!$K$4,IF('January 2023'!C3332=Sheet6!$L$3,Sheet6!$L$4))))))))</f>
        <v>0.14409654505182889</v>
      </c>
      <c r="AG3332" s="74">
        <f t="shared" si="770"/>
        <v>0.1332036191469371</v>
      </c>
      <c r="AH3332" s="71">
        <v>0.81910000000000005</v>
      </c>
      <c r="AI3332" s="72">
        <f t="shared" si="771"/>
        <v>0</v>
      </c>
      <c r="AJ3332" s="73">
        <f t="shared" si="772"/>
        <v>0.5</v>
      </c>
      <c r="AK3332" s="73">
        <v>0.51307323962548435</v>
      </c>
      <c r="AL3332" s="95">
        <f t="shared" si="773"/>
        <v>0</v>
      </c>
      <c r="AM3332" s="107">
        <v>0</v>
      </c>
      <c r="AN3332" s="98">
        <f t="shared" si="774"/>
        <v>3307.8668423712966</v>
      </c>
      <c r="AO3332" s="99" t="e">
        <f>SUMIF([1]Sheet1!$AB:$AB,E3332,[1]Sheet1!$AA:$AA)</f>
        <v>#VALUE!</v>
      </c>
      <c r="AP3332" s="100" t="str">
        <f t="shared" si="775"/>
        <v/>
      </c>
      <c r="AQ3332" s="97">
        <f t="shared" si="776"/>
        <v>1</v>
      </c>
      <c r="AR3332" s="100">
        <f t="shared" si="777"/>
        <v>1</v>
      </c>
      <c r="AS3332" s="101">
        <f t="shared" si="778"/>
        <v>0.86679638085306288</v>
      </c>
      <c r="AT3332" s="100">
        <v>0.14409654505182889</v>
      </c>
      <c r="AU3332" s="108">
        <f t="shared" si="779"/>
        <v>0</v>
      </c>
    </row>
    <row r="3333" spans="1:47" hidden="1">
      <c r="A3333" s="21">
        <v>44927</v>
      </c>
      <c r="B3333" s="23" t="s">
        <v>13</v>
      </c>
      <c r="C3333" s="23" t="s">
        <v>2644</v>
      </c>
      <c r="D3333" s="23" t="s">
        <v>3232</v>
      </c>
      <c r="E3333" s="23">
        <v>1001726934</v>
      </c>
      <c r="F3333" s="23" t="s">
        <v>32</v>
      </c>
      <c r="G3333" s="22">
        <v>1091868</v>
      </c>
      <c r="H3333" s="36" t="s">
        <v>784</v>
      </c>
      <c r="I3333" s="4" t="s">
        <v>3549</v>
      </c>
      <c r="J3333" s="4" t="s">
        <v>3585</v>
      </c>
      <c r="K3333" s="24">
        <v>4464.9300000000221</v>
      </c>
      <c r="L3333" s="24">
        <v>4464.9300000000221</v>
      </c>
      <c r="M3333" s="29">
        <v>0</v>
      </c>
      <c r="N3333" s="29">
        <v>0</v>
      </c>
      <c r="O3333" s="29">
        <v>12</v>
      </c>
      <c r="P3333" s="29">
        <v>0</v>
      </c>
      <c r="Q3333" s="29">
        <v>5380.6</v>
      </c>
      <c r="R3333" s="28">
        <v>0</v>
      </c>
      <c r="S3333" s="28">
        <v>406743.43</v>
      </c>
      <c r="T3333" s="28">
        <v>0</v>
      </c>
      <c r="U3333" s="28">
        <v>399900</v>
      </c>
      <c r="V3333" s="29">
        <v>0</v>
      </c>
      <c r="W3333" s="29">
        <v>5</v>
      </c>
      <c r="X3333" s="32">
        <f t="shared" si="780"/>
        <v>12</v>
      </c>
      <c r="Y3333" s="33">
        <f t="shared" si="781"/>
        <v>5380.6</v>
      </c>
      <c r="Z3333" s="33">
        <f t="shared" si="782"/>
        <v>406743.43</v>
      </c>
      <c r="AA3333" s="33">
        <f t="shared" si="783"/>
        <v>399900</v>
      </c>
      <c r="AB3333" s="5">
        <v>5</v>
      </c>
      <c r="AC3333" s="6">
        <v>0</v>
      </c>
      <c r="AD3333" s="32">
        <v>0</v>
      </c>
      <c r="AE3333" s="67">
        <f t="shared" ref="AE3333:AE3396" si="784">IFERROR((AB3333/X3333),"")</f>
        <v>0.41666666666666669</v>
      </c>
      <c r="AF3333" s="70">
        <f>IF(C3333=Sheet6!$E$3,Sheet6!$E$4,IF('January 2023'!C3333=Sheet6!$F$3,Sheet6!$F$4,IF('January 2023'!C3333=Sheet6!$G$3,Sheet6!$G$4,IF('January 2023'!C3333=Sheet6!$H$3,Sheet6!$H$4,IF('January 2023'!C3333=Sheet6!$I$3,Sheet6!$I$4,IF('January 2023'!C3333=Sheet6!$J$3,Sheet6!$J$4,IF('January 2023'!C3333=Sheet6!$K$3,Sheet6!$K$4,IF('January 2023'!C3333=Sheet6!$L$3,Sheet6!$L$4))))))))</f>
        <v>0.14409654505182889</v>
      </c>
      <c r="AG3333" s="74">
        <f t="shared" ref="AG3333:AG3396" si="785">IFERROR(Y3333/L3333,0)</f>
        <v>1.2050804827847186</v>
      </c>
      <c r="AH3333" s="71">
        <v>0.81910000000000005</v>
      </c>
      <c r="AI3333" s="72">
        <f t="shared" ref="AI3333:AI3396" si="786">IF(AG3333&gt;AH3333,1,0)</f>
        <v>1</v>
      </c>
      <c r="AJ3333" s="73">
        <f t="shared" ref="AJ3333:AJ3396" si="787">IFERROR(AB3333/X3333,0)</f>
        <v>0.41666666666666669</v>
      </c>
      <c r="AK3333" s="73">
        <v>0.51307323962548435</v>
      </c>
      <c r="AL3333" s="95">
        <f t="shared" ref="AL3333:AL3396" si="788">IF(AJ3333&gt;=AK3333,1,0)</f>
        <v>0</v>
      </c>
      <c r="AM3333" s="107">
        <v>0</v>
      </c>
      <c r="AN3333" s="98">
        <f t="shared" ref="AN3333:AN3396" si="789">IF(((AH3333*L3333)-(AG3333*L3333))&lt;0,0,((AH3333*L3333)-(AG3333*L3333)))</f>
        <v>0</v>
      </c>
      <c r="AO3333" s="99" t="e">
        <f>SUMIF([1]Sheet1!$AB:$AB,E3333,[1]Sheet1!$AA:$AA)</f>
        <v>#VALUE!</v>
      </c>
      <c r="AP3333" s="100">
        <f t="shared" ref="AP3333:AP3396" si="790">IF(AN3333=0,100%,IFERROR((AO3333/AN3333),""))</f>
        <v>1</v>
      </c>
      <c r="AQ3333" s="97">
        <f t="shared" ref="AQ3333:AQ3396" si="791">IF(AND(AN3333&gt;0,AP3333&gt;=100%),1,0)</f>
        <v>0</v>
      </c>
      <c r="AR3333" s="100">
        <f t="shared" ref="AR3333:AR3396" si="792">IFERROR(AA3333/Z3333,0)</f>
        <v>0.98317506935514609</v>
      </c>
      <c r="AS3333" s="101">
        <f t="shared" ref="AS3333:AS3396" si="793">1-(AR3333*AG3333)</f>
        <v>-0.18480508724039857</v>
      </c>
      <c r="AT3333" s="100">
        <v>0.14409654505182889</v>
      </c>
      <c r="AU3333" s="108">
        <f t="shared" ref="AU3333:AU3396" si="794">IF(AS3333&lt;=AT3333,1,0)</f>
        <v>1</v>
      </c>
    </row>
    <row r="3334" spans="1:47" hidden="1">
      <c r="A3334" s="21">
        <v>44927</v>
      </c>
      <c r="B3334" s="22" t="s">
        <v>13</v>
      </c>
      <c r="C3334" s="22" t="s">
        <v>2644</v>
      </c>
      <c r="D3334" s="22" t="s">
        <v>2951</v>
      </c>
      <c r="E3334" s="22">
        <v>1002917626</v>
      </c>
      <c r="F3334" s="22" t="s">
        <v>32</v>
      </c>
      <c r="G3334" s="22">
        <v>1070937</v>
      </c>
      <c r="H3334" s="36" t="s">
        <v>784</v>
      </c>
      <c r="I3334" s="4" t="s">
        <v>3544</v>
      </c>
      <c r="J3334" s="4" t="s">
        <v>3580</v>
      </c>
      <c r="K3334" s="25">
        <v>3977.8999999999942</v>
      </c>
      <c r="L3334" s="25">
        <v>3977.8999999999942</v>
      </c>
      <c r="M3334" s="26">
        <v>0</v>
      </c>
      <c r="N3334" s="26">
        <v>0</v>
      </c>
      <c r="O3334" s="26">
        <v>9</v>
      </c>
      <c r="P3334" s="26">
        <v>0</v>
      </c>
      <c r="Q3334" s="26">
        <v>9846.4999999999982</v>
      </c>
      <c r="R3334" s="27">
        <v>0</v>
      </c>
      <c r="S3334" s="27">
        <v>730200</v>
      </c>
      <c r="T3334" s="28">
        <v>0</v>
      </c>
      <c r="U3334" s="27">
        <v>730200</v>
      </c>
      <c r="V3334" s="29">
        <v>0</v>
      </c>
      <c r="W3334" s="26">
        <v>7</v>
      </c>
      <c r="X3334" s="30">
        <f t="shared" si="780"/>
        <v>9</v>
      </c>
      <c r="Y3334" s="31">
        <f t="shared" si="781"/>
        <v>9846.4999999999982</v>
      </c>
      <c r="Z3334" s="31">
        <f t="shared" si="782"/>
        <v>730200</v>
      </c>
      <c r="AA3334" s="31">
        <f t="shared" si="783"/>
        <v>730200</v>
      </c>
      <c r="AB3334" s="5">
        <v>7</v>
      </c>
      <c r="AC3334" s="6">
        <v>0</v>
      </c>
      <c r="AD3334" s="30">
        <v>0</v>
      </c>
      <c r="AE3334" s="67">
        <f t="shared" si="784"/>
        <v>0.77777777777777779</v>
      </c>
      <c r="AF3334" s="70">
        <f>IF(C3334=Sheet6!$E$3,Sheet6!$E$4,IF('January 2023'!C3334=Sheet6!$F$3,Sheet6!$F$4,IF('January 2023'!C3334=Sheet6!$G$3,Sheet6!$G$4,IF('January 2023'!C3334=Sheet6!$H$3,Sheet6!$H$4,IF('January 2023'!C3334=Sheet6!$I$3,Sheet6!$I$4,IF('January 2023'!C3334=Sheet6!$J$3,Sheet6!$J$4,IF('January 2023'!C3334=Sheet6!$K$3,Sheet6!$K$4,IF('January 2023'!C3334=Sheet6!$L$3,Sheet6!$L$4))))))))</f>
        <v>0.14409654505182889</v>
      </c>
      <c r="AG3334" s="74">
        <f t="shared" si="785"/>
        <v>2.4753010382362586</v>
      </c>
      <c r="AH3334" s="71">
        <v>0.81910000000000005</v>
      </c>
      <c r="AI3334" s="72">
        <f t="shared" si="786"/>
        <v>1</v>
      </c>
      <c r="AJ3334" s="73">
        <f t="shared" si="787"/>
        <v>0.77777777777777779</v>
      </c>
      <c r="AK3334" s="73">
        <v>0.51307323962548435</v>
      </c>
      <c r="AL3334" s="95">
        <f t="shared" si="788"/>
        <v>1</v>
      </c>
      <c r="AM3334" s="107">
        <v>0</v>
      </c>
      <c r="AN3334" s="98">
        <f t="shared" si="789"/>
        <v>0</v>
      </c>
      <c r="AO3334" s="99" t="e">
        <f>SUMIF([1]Sheet1!$AB:$AB,E3334,[1]Sheet1!$AA:$AA)</f>
        <v>#VALUE!</v>
      </c>
      <c r="AP3334" s="100">
        <f t="shared" si="790"/>
        <v>1</v>
      </c>
      <c r="AQ3334" s="97">
        <f t="shared" si="791"/>
        <v>0</v>
      </c>
      <c r="AR3334" s="100">
        <f t="shared" si="792"/>
        <v>1</v>
      </c>
      <c r="AS3334" s="101">
        <f t="shared" si="793"/>
        <v>-1.4753010382362586</v>
      </c>
      <c r="AT3334" s="100">
        <v>0.14409654505182889</v>
      </c>
      <c r="AU3334" s="108">
        <f t="shared" si="794"/>
        <v>1</v>
      </c>
    </row>
    <row r="3335" spans="1:47" hidden="1">
      <c r="A3335" s="21">
        <v>44927</v>
      </c>
      <c r="B3335" s="22" t="s">
        <v>13</v>
      </c>
      <c r="C3335" s="22" t="s">
        <v>2644</v>
      </c>
      <c r="D3335" s="22" t="s">
        <v>3191</v>
      </c>
      <c r="E3335" s="22">
        <v>1002104412</v>
      </c>
      <c r="F3335" s="22" t="s">
        <v>32</v>
      </c>
      <c r="G3335" s="22">
        <v>1070937</v>
      </c>
      <c r="H3335" s="36" t="s">
        <v>784</v>
      </c>
      <c r="I3335" s="4" t="s">
        <v>3545</v>
      </c>
      <c r="J3335" s="4" t="s">
        <v>3581</v>
      </c>
      <c r="K3335" s="25">
        <v>3914.1000000000058</v>
      </c>
      <c r="L3335" s="25">
        <v>3914.1000000000058</v>
      </c>
      <c r="M3335" s="26">
        <v>0</v>
      </c>
      <c r="N3335" s="26">
        <v>0</v>
      </c>
      <c r="O3335" s="26">
        <v>13</v>
      </c>
      <c r="P3335" s="26">
        <v>0</v>
      </c>
      <c r="Q3335" s="26">
        <v>4071.5</v>
      </c>
      <c r="R3335" s="27">
        <v>0</v>
      </c>
      <c r="S3335" s="27">
        <v>285000</v>
      </c>
      <c r="T3335" s="28">
        <v>0</v>
      </c>
      <c r="U3335" s="27">
        <v>285000</v>
      </c>
      <c r="V3335" s="29">
        <v>0</v>
      </c>
      <c r="W3335" s="26">
        <v>2</v>
      </c>
      <c r="X3335" s="30">
        <f t="shared" si="780"/>
        <v>13</v>
      </c>
      <c r="Y3335" s="31">
        <f t="shared" si="781"/>
        <v>4071.5</v>
      </c>
      <c r="Z3335" s="31">
        <f t="shared" si="782"/>
        <v>285000</v>
      </c>
      <c r="AA3335" s="31">
        <f t="shared" si="783"/>
        <v>285000</v>
      </c>
      <c r="AB3335" s="5">
        <v>2</v>
      </c>
      <c r="AC3335" s="6">
        <v>0</v>
      </c>
      <c r="AD3335" s="30">
        <v>0</v>
      </c>
      <c r="AE3335" s="67">
        <f t="shared" si="784"/>
        <v>0.15384615384615385</v>
      </c>
      <c r="AF3335" s="70">
        <f>IF(C3335=Sheet6!$E$3,Sheet6!$E$4,IF('January 2023'!C3335=Sheet6!$F$3,Sheet6!$F$4,IF('January 2023'!C3335=Sheet6!$G$3,Sheet6!$G$4,IF('January 2023'!C3335=Sheet6!$H$3,Sheet6!$H$4,IF('January 2023'!C3335=Sheet6!$I$3,Sheet6!$I$4,IF('January 2023'!C3335=Sheet6!$J$3,Sheet6!$J$4,IF('January 2023'!C3335=Sheet6!$K$3,Sheet6!$K$4,IF('January 2023'!C3335=Sheet6!$L$3,Sheet6!$L$4))))))))</f>
        <v>0.14409654505182889</v>
      </c>
      <c r="AG3335" s="74">
        <f t="shared" si="785"/>
        <v>1.0402135867760134</v>
      </c>
      <c r="AH3335" s="71">
        <v>0.81910000000000005</v>
      </c>
      <c r="AI3335" s="72">
        <f t="shared" si="786"/>
        <v>1</v>
      </c>
      <c r="AJ3335" s="73">
        <f t="shared" si="787"/>
        <v>0.15384615384615385</v>
      </c>
      <c r="AK3335" s="73">
        <v>0.51307323962548435</v>
      </c>
      <c r="AL3335" s="95">
        <f t="shared" si="788"/>
        <v>0</v>
      </c>
      <c r="AM3335" s="107">
        <v>0</v>
      </c>
      <c r="AN3335" s="98">
        <f t="shared" si="789"/>
        <v>0</v>
      </c>
      <c r="AO3335" s="99" t="e">
        <f>SUMIF([1]Sheet1!$AB:$AB,E3335,[1]Sheet1!$AA:$AA)</f>
        <v>#VALUE!</v>
      </c>
      <c r="AP3335" s="100">
        <f t="shared" si="790"/>
        <v>1</v>
      </c>
      <c r="AQ3335" s="97">
        <f t="shared" si="791"/>
        <v>0</v>
      </c>
      <c r="AR3335" s="100">
        <f t="shared" si="792"/>
        <v>1</v>
      </c>
      <c r="AS3335" s="101">
        <f t="shared" si="793"/>
        <v>-4.0213586776013388E-2</v>
      </c>
      <c r="AT3335" s="100">
        <v>0.14409654505182889</v>
      </c>
      <c r="AU3335" s="108">
        <f t="shared" si="794"/>
        <v>1</v>
      </c>
    </row>
    <row r="3336" spans="1:47" hidden="1">
      <c r="A3336" s="21">
        <v>44927</v>
      </c>
      <c r="B3336" s="23" t="s">
        <v>13</v>
      </c>
      <c r="C3336" s="23" t="s">
        <v>2644</v>
      </c>
      <c r="D3336" s="23" t="s">
        <v>3486</v>
      </c>
      <c r="E3336" s="23">
        <v>1001727908</v>
      </c>
      <c r="F3336" s="23" t="s">
        <v>32</v>
      </c>
      <c r="G3336" s="22">
        <v>1079580</v>
      </c>
      <c r="H3336" s="36" t="s">
        <v>784</v>
      </c>
      <c r="I3336" s="4" t="s">
        <v>3545</v>
      </c>
      <c r="J3336" s="4" t="s">
        <v>3581</v>
      </c>
      <c r="K3336" s="24">
        <v>3687.3899999999994</v>
      </c>
      <c r="L3336" s="24">
        <v>3687.3899999999994</v>
      </c>
      <c r="M3336" s="29">
        <v>0</v>
      </c>
      <c r="N3336" s="29">
        <v>0</v>
      </c>
      <c r="O3336" s="29">
        <v>1</v>
      </c>
      <c r="P3336" s="29">
        <v>0</v>
      </c>
      <c r="Q3336" s="29">
        <v>6025.6</v>
      </c>
      <c r="R3336" s="28">
        <v>0</v>
      </c>
      <c r="S3336" s="28">
        <v>400000</v>
      </c>
      <c r="T3336" s="28">
        <v>0</v>
      </c>
      <c r="U3336" s="28">
        <v>400000</v>
      </c>
      <c r="V3336" s="29">
        <v>0</v>
      </c>
      <c r="W3336" s="29">
        <v>1</v>
      </c>
      <c r="X3336" s="32">
        <f t="shared" si="780"/>
        <v>1</v>
      </c>
      <c r="Y3336" s="33">
        <f t="shared" si="781"/>
        <v>6025.6</v>
      </c>
      <c r="Z3336" s="33">
        <f t="shared" si="782"/>
        <v>400000</v>
      </c>
      <c r="AA3336" s="33">
        <f t="shared" si="783"/>
        <v>400000</v>
      </c>
      <c r="AB3336" s="5">
        <v>1</v>
      </c>
      <c r="AC3336" s="6">
        <v>0</v>
      </c>
      <c r="AD3336" s="32">
        <v>0</v>
      </c>
      <c r="AE3336" s="67">
        <f t="shared" si="784"/>
        <v>1</v>
      </c>
      <c r="AF3336" s="70">
        <f>IF(C3336=Sheet6!$E$3,Sheet6!$E$4,IF('January 2023'!C3336=Sheet6!$F$3,Sheet6!$F$4,IF('January 2023'!C3336=Sheet6!$G$3,Sheet6!$G$4,IF('January 2023'!C3336=Sheet6!$H$3,Sheet6!$H$4,IF('January 2023'!C3336=Sheet6!$I$3,Sheet6!$I$4,IF('January 2023'!C3336=Sheet6!$J$3,Sheet6!$J$4,IF('January 2023'!C3336=Sheet6!$K$3,Sheet6!$K$4,IF('January 2023'!C3336=Sheet6!$L$3,Sheet6!$L$4))))))))</f>
        <v>0.14409654505182889</v>
      </c>
      <c r="AG3336" s="74">
        <f t="shared" si="785"/>
        <v>1.6341097632742947</v>
      </c>
      <c r="AH3336" s="71">
        <v>0.81910000000000005</v>
      </c>
      <c r="AI3336" s="72">
        <f t="shared" si="786"/>
        <v>1</v>
      </c>
      <c r="AJ3336" s="73">
        <f t="shared" si="787"/>
        <v>1</v>
      </c>
      <c r="AK3336" s="73">
        <v>0.51307323962548435</v>
      </c>
      <c r="AL3336" s="95">
        <f t="shared" si="788"/>
        <v>1</v>
      </c>
      <c r="AM3336" s="107">
        <v>0</v>
      </c>
      <c r="AN3336" s="98">
        <f t="shared" si="789"/>
        <v>0</v>
      </c>
      <c r="AO3336" s="99" t="e">
        <f>SUMIF([1]Sheet1!$AB:$AB,E3336,[1]Sheet1!$AA:$AA)</f>
        <v>#VALUE!</v>
      </c>
      <c r="AP3336" s="100">
        <f t="shared" si="790"/>
        <v>1</v>
      </c>
      <c r="AQ3336" s="97">
        <f t="shared" si="791"/>
        <v>0</v>
      </c>
      <c r="AR3336" s="100">
        <f t="shared" si="792"/>
        <v>1</v>
      </c>
      <c r="AS3336" s="101">
        <f t="shared" si="793"/>
        <v>-0.63410976327429469</v>
      </c>
      <c r="AT3336" s="100">
        <v>0.14409654505182889</v>
      </c>
      <c r="AU3336" s="108">
        <f t="shared" si="794"/>
        <v>1</v>
      </c>
    </row>
    <row r="3337" spans="1:47" hidden="1">
      <c r="A3337" s="21">
        <v>44927</v>
      </c>
      <c r="B3337" s="22" t="s">
        <v>13</v>
      </c>
      <c r="C3337" s="22" t="s">
        <v>2644</v>
      </c>
      <c r="D3337" s="22" t="s">
        <v>3231</v>
      </c>
      <c r="E3337" s="22">
        <v>1001727934</v>
      </c>
      <c r="F3337" s="22" t="s">
        <v>32</v>
      </c>
      <c r="G3337" s="22">
        <v>1070562</v>
      </c>
      <c r="H3337" s="36" t="s">
        <v>784</v>
      </c>
      <c r="I3337" s="4" t="s">
        <v>3544</v>
      </c>
      <c r="J3337" s="4" t="s">
        <v>3580</v>
      </c>
      <c r="K3337" s="25">
        <v>3388.3300000000163</v>
      </c>
      <c r="L3337" s="25">
        <v>3388.3300000000163</v>
      </c>
      <c r="M3337" s="26">
        <v>0</v>
      </c>
      <c r="N3337" s="26">
        <v>0</v>
      </c>
      <c r="O3337" s="26">
        <v>7</v>
      </c>
      <c r="P3337" s="26">
        <v>0</v>
      </c>
      <c r="Q3337" s="26">
        <v>2294.5</v>
      </c>
      <c r="R3337" s="27">
        <v>0</v>
      </c>
      <c r="S3337" s="27">
        <v>170000</v>
      </c>
      <c r="T3337" s="28">
        <v>0</v>
      </c>
      <c r="U3337" s="27">
        <v>170000</v>
      </c>
      <c r="V3337" s="29">
        <v>0</v>
      </c>
      <c r="W3337" s="26">
        <v>5</v>
      </c>
      <c r="X3337" s="30">
        <f t="shared" si="780"/>
        <v>7</v>
      </c>
      <c r="Y3337" s="31">
        <f t="shared" si="781"/>
        <v>2294.5</v>
      </c>
      <c r="Z3337" s="31">
        <f t="shared" si="782"/>
        <v>170000</v>
      </c>
      <c r="AA3337" s="31">
        <f t="shared" si="783"/>
        <v>170000</v>
      </c>
      <c r="AB3337" s="5">
        <v>5</v>
      </c>
      <c r="AC3337" s="6">
        <v>0</v>
      </c>
      <c r="AD3337" s="30">
        <v>0</v>
      </c>
      <c r="AE3337" s="67">
        <f t="shared" si="784"/>
        <v>0.7142857142857143</v>
      </c>
      <c r="AF3337" s="70">
        <f>IF(C3337=Sheet6!$E$3,Sheet6!$E$4,IF('January 2023'!C3337=Sheet6!$F$3,Sheet6!$F$4,IF('January 2023'!C3337=Sheet6!$G$3,Sheet6!$G$4,IF('January 2023'!C3337=Sheet6!$H$3,Sheet6!$H$4,IF('January 2023'!C3337=Sheet6!$I$3,Sheet6!$I$4,IF('January 2023'!C3337=Sheet6!$J$3,Sheet6!$J$4,IF('January 2023'!C3337=Sheet6!$K$3,Sheet6!$K$4,IF('January 2023'!C3337=Sheet6!$L$3,Sheet6!$L$4))))))))</f>
        <v>0.14409654505182889</v>
      </c>
      <c r="AG3337" s="74">
        <f t="shared" si="785"/>
        <v>0.67717725251082062</v>
      </c>
      <c r="AH3337" s="71">
        <v>0.81910000000000005</v>
      </c>
      <c r="AI3337" s="72">
        <f t="shared" si="786"/>
        <v>0</v>
      </c>
      <c r="AJ3337" s="73">
        <f t="shared" si="787"/>
        <v>0.7142857142857143</v>
      </c>
      <c r="AK3337" s="73">
        <v>0.51307323962548435</v>
      </c>
      <c r="AL3337" s="95">
        <f t="shared" si="788"/>
        <v>1</v>
      </c>
      <c r="AM3337" s="107">
        <v>0</v>
      </c>
      <c r="AN3337" s="98">
        <f t="shared" si="789"/>
        <v>480.88110300001335</v>
      </c>
      <c r="AO3337" s="99" t="e">
        <f>SUMIF([1]Sheet1!$AB:$AB,E3337,[1]Sheet1!$AA:$AA)</f>
        <v>#VALUE!</v>
      </c>
      <c r="AP3337" s="100" t="str">
        <f t="shared" si="790"/>
        <v/>
      </c>
      <c r="AQ3337" s="97">
        <f t="shared" si="791"/>
        <v>1</v>
      </c>
      <c r="AR3337" s="100">
        <f t="shared" si="792"/>
        <v>1</v>
      </c>
      <c r="AS3337" s="101">
        <f t="shared" si="793"/>
        <v>0.32282274748917938</v>
      </c>
      <c r="AT3337" s="100">
        <v>0.14409654505182889</v>
      </c>
      <c r="AU3337" s="108">
        <f t="shared" si="794"/>
        <v>0</v>
      </c>
    </row>
    <row r="3338" spans="1:47" hidden="1">
      <c r="A3338" s="21">
        <v>44927</v>
      </c>
      <c r="B3338" s="23" t="s">
        <v>13</v>
      </c>
      <c r="C3338" s="23" t="s">
        <v>2644</v>
      </c>
      <c r="D3338" s="23" t="s">
        <v>3288</v>
      </c>
      <c r="E3338" s="23">
        <v>1001726940</v>
      </c>
      <c r="F3338" s="23" t="s">
        <v>32</v>
      </c>
      <c r="G3338" s="22">
        <v>1091864</v>
      </c>
      <c r="H3338" s="36" t="s">
        <v>784</v>
      </c>
      <c r="I3338" s="4" t="s">
        <v>3545</v>
      </c>
      <c r="J3338" s="4" t="s">
        <v>3581</v>
      </c>
      <c r="K3338" s="24">
        <v>2804.1300000000047</v>
      </c>
      <c r="L3338" s="24">
        <v>2804.1300000000047</v>
      </c>
      <c r="M3338" s="29">
        <v>0</v>
      </c>
      <c r="N3338" s="29">
        <v>0</v>
      </c>
      <c r="O3338" s="29">
        <v>1</v>
      </c>
      <c r="P3338" s="29">
        <v>0</v>
      </c>
      <c r="Q3338" s="29">
        <v>2148.8000000000002</v>
      </c>
      <c r="R3338" s="28">
        <v>0</v>
      </c>
      <c r="S3338" s="28">
        <v>150000</v>
      </c>
      <c r="T3338" s="28">
        <v>0</v>
      </c>
      <c r="U3338" s="28">
        <v>150000</v>
      </c>
      <c r="V3338" s="29">
        <v>0</v>
      </c>
      <c r="W3338" s="29">
        <v>1</v>
      </c>
      <c r="X3338" s="32">
        <f t="shared" si="780"/>
        <v>1</v>
      </c>
      <c r="Y3338" s="33">
        <f t="shared" si="781"/>
        <v>2148.8000000000002</v>
      </c>
      <c r="Z3338" s="33">
        <f t="shared" si="782"/>
        <v>150000</v>
      </c>
      <c r="AA3338" s="33">
        <f t="shared" si="783"/>
        <v>150000</v>
      </c>
      <c r="AB3338" s="5">
        <v>1</v>
      </c>
      <c r="AC3338" s="6">
        <v>0</v>
      </c>
      <c r="AD3338" s="32">
        <v>0</v>
      </c>
      <c r="AE3338" s="67">
        <f t="shared" si="784"/>
        <v>1</v>
      </c>
      <c r="AF3338" s="70">
        <f>IF(C3338=Sheet6!$E$3,Sheet6!$E$4,IF('January 2023'!C3338=Sheet6!$F$3,Sheet6!$F$4,IF('January 2023'!C3338=Sheet6!$G$3,Sheet6!$G$4,IF('January 2023'!C3338=Sheet6!$H$3,Sheet6!$H$4,IF('January 2023'!C3338=Sheet6!$I$3,Sheet6!$I$4,IF('January 2023'!C3338=Sheet6!$J$3,Sheet6!$J$4,IF('January 2023'!C3338=Sheet6!$K$3,Sheet6!$K$4,IF('January 2023'!C3338=Sheet6!$L$3,Sheet6!$L$4))))))))</f>
        <v>0.14409654505182889</v>
      </c>
      <c r="AG3338" s="74">
        <f t="shared" si="785"/>
        <v>0.76629828146341172</v>
      </c>
      <c r="AH3338" s="71">
        <v>0.81910000000000005</v>
      </c>
      <c r="AI3338" s="72">
        <f t="shared" si="786"/>
        <v>0</v>
      </c>
      <c r="AJ3338" s="73">
        <f t="shared" si="787"/>
        <v>1</v>
      </c>
      <c r="AK3338" s="73">
        <v>0.51307323962548435</v>
      </c>
      <c r="AL3338" s="95">
        <f t="shared" si="788"/>
        <v>1</v>
      </c>
      <c r="AM3338" s="107">
        <v>0</v>
      </c>
      <c r="AN3338" s="98">
        <f t="shared" si="789"/>
        <v>148.06288300000369</v>
      </c>
      <c r="AO3338" s="99" t="e">
        <f>SUMIF([1]Sheet1!$AB:$AB,E3338,[1]Sheet1!$AA:$AA)</f>
        <v>#VALUE!</v>
      </c>
      <c r="AP3338" s="100" t="str">
        <f t="shared" si="790"/>
        <v/>
      </c>
      <c r="AQ3338" s="97">
        <f t="shared" si="791"/>
        <v>1</v>
      </c>
      <c r="AR3338" s="100">
        <f t="shared" si="792"/>
        <v>1</v>
      </c>
      <c r="AS3338" s="101">
        <f t="shared" si="793"/>
        <v>0.23370171853658828</v>
      </c>
      <c r="AT3338" s="100">
        <v>0.14409654505182889</v>
      </c>
      <c r="AU3338" s="108">
        <f t="shared" si="794"/>
        <v>0</v>
      </c>
    </row>
    <row r="3339" spans="1:47" hidden="1">
      <c r="A3339" s="21">
        <v>44927</v>
      </c>
      <c r="B3339" s="22" t="s">
        <v>13</v>
      </c>
      <c r="C3339" s="22" t="s">
        <v>2644</v>
      </c>
      <c r="D3339" s="22" t="s">
        <v>3158</v>
      </c>
      <c r="E3339" s="22">
        <v>1004618024</v>
      </c>
      <c r="F3339" s="22" t="s">
        <v>32</v>
      </c>
      <c r="G3339" s="22">
        <v>1070941</v>
      </c>
      <c r="H3339" s="36" t="s">
        <v>784</v>
      </c>
      <c r="I3339" s="4" t="s">
        <v>3546</v>
      </c>
      <c r="J3339" s="4" t="s">
        <v>3582</v>
      </c>
      <c r="K3339" s="25">
        <v>2555.239999999998</v>
      </c>
      <c r="L3339" s="25">
        <v>2555.239999999998</v>
      </c>
      <c r="M3339" s="26">
        <v>0</v>
      </c>
      <c r="N3339" s="26">
        <v>0</v>
      </c>
      <c r="O3339" s="26">
        <v>9</v>
      </c>
      <c r="P3339" s="26">
        <v>0</v>
      </c>
      <c r="Q3339" s="26">
        <v>2288</v>
      </c>
      <c r="R3339" s="27">
        <v>0</v>
      </c>
      <c r="S3339" s="27">
        <v>160000.00000000003</v>
      </c>
      <c r="T3339" s="28">
        <v>0</v>
      </c>
      <c r="U3339" s="27">
        <v>160000</v>
      </c>
      <c r="V3339" s="29">
        <v>0</v>
      </c>
      <c r="W3339" s="26">
        <v>3</v>
      </c>
      <c r="X3339" s="30">
        <f t="shared" si="780"/>
        <v>9</v>
      </c>
      <c r="Y3339" s="31">
        <f t="shared" si="781"/>
        <v>2288</v>
      </c>
      <c r="Z3339" s="31">
        <f t="shared" si="782"/>
        <v>160000.00000000003</v>
      </c>
      <c r="AA3339" s="31">
        <f t="shared" si="783"/>
        <v>160000</v>
      </c>
      <c r="AB3339" s="5">
        <v>3</v>
      </c>
      <c r="AC3339" s="6">
        <v>0</v>
      </c>
      <c r="AD3339" s="30">
        <v>0</v>
      </c>
      <c r="AE3339" s="67">
        <f t="shared" si="784"/>
        <v>0.33333333333333331</v>
      </c>
      <c r="AF3339" s="70">
        <f>IF(C3339=Sheet6!$E$3,Sheet6!$E$4,IF('January 2023'!C3339=Sheet6!$F$3,Sheet6!$F$4,IF('January 2023'!C3339=Sheet6!$G$3,Sheet6!$G$4,IF('January 2023'!C3339=Sheet6!$H$3,Sheet6!$H$4,IF('January 2023'!C3339=Sheet6!$I$3,Sheet6!$I$4,IF('January 2023'!C3339=Sheet6!$J$3,Sheet6!$J$4,IF('January 2023'!C3339=Sheet6!$K$3,Sheet6!$K$4,IF('January 2023'!C3339=Sheet6!$L$3,Sheet6!$L$4))))))))</f>
        <v>0.14409654505182889</v>
      </c>
      <c r="AG3339" s="74">
        <f t="shared" si="785"/>
        <v>0.89541491210219071</v>
      </c>
      <c r="AH3339" s="71">
        <v>0.81910000000000005</v>
      </c>
      <c r="AI3339" s="72">
        <f t="shared" si="786"/>
        <v>1</v>
      </c>
      <c r="AJ3339" s="73">
        <f t="shared" si="787"/>
        <v>0.33333333333333331</v>
      </c>
      <c r="AK3339" s="73">
        <v>0.51307323962548435</v>
      </c>
      <c r="AL3339" s="95">
        <f t="shared" si="788"/>
        <v>0</v>
      </c>
      <c r="AM3339" s="107">
        <v>0</v>
      </c>
      <c r="AN3339" s="98">
        <f t="shared" si="789"/>
        <v>0</v>
      </c>
      <c r="AO3339" s="99" t="e">
        <f>SUMIF([1]Sheet1!$AB:$AB,E3339,[1]Sheet1!$AA:$AA)</f>
        <v>#VALUE!</v>
      </c>
      <c r="AP3339" s="100">
        <f t="shared" si="790"/>
        <v>1</v>
      </c>
      <c r="AQ3339" s="97">
        <f t="shared" si="791"/>
        <v>0</v>
      </c>
      <c r="AR3339" s="100">
        <f t="shared" si="792"/>
        <v>0.99999999999999978</v>
      </c>
      <c r="AS3339" s="101">
        <f t="shared" si="793"/>
        <v>0.10458508789780951</v>
      </c>
      <c r="AT3339" s="100">
        <v>0.14409654505182889</v>
      </c>
      <c r="AU3339" s="108">
        <f t="shared" si="794"/>
        <v>1</v>
      </c>
    </row>
    <row r="3340" spans="1:47" hidden="1">
      <c r="A3340" s="21">
        <v>44927</v>
      </c>
      <c r="B3340" s="23" t="s">
        <v>13</v>
      </c>
      <c r="C3340" s="23" t="s">
        <v>2644</v>
      </c>
      <c r="D3340" s="23" t="s">
        <v>3304</v>
      </c>
      <c r="E3340" s="23">
        <v>1002733982</v>
      </c>
      <c r="F3340" s="23" t="s">
        <v>32</v>
      </c>
      <c r="G3340" s="22">
        <v>1091864</v>
      </c>
      <c r="H3340" s="36" t="s">
        <v>784</v>
      </c>
      <c r="I3340" s="4" t="s">
        <v>3545</v>
      </c>
      <c r="J3340" s="4" t="s">
        <v>3581</v>
      </c>
      <c r="K3340" s="24">
        <v>2441.3899999999994</v>
      </c>
      <c r="L3340" s="24">
        <v>2441.3899999999994</v>
      </c>
      <c r="M3340" s="29">
        <v>0</v>
      </c>
      <c r="N3340" s="29">
        <v>0</v>
      </c>
      <c r="O3340" s="29">
        <v>4</v>
      </c>
      <c r="P3340" s="29">
        <v>0</v>
      </c>
      <c r="Q3340" s="29">
        <v>2862.2</v>
      </c>
      <c r="R3340" s="28">
        <v>0</v>
      </c>
      <c r="S3340" s="28">
        <v>189999.99999999997</v>
      </c>
      <c r="T3340" s="28">
        <v>0</v>
      </c>
      <c r="U3340" s="28">
        <v>190000</v>
      </c>
      <c r="V3340" s="29">
        <v>0</v>
      </c>
      <c r="W3340" s="29">
        <v>2</v>
      </c>
      <c r="X3340" s="32">
        <f t="shared" si="780"/>
        <v>4</v>
      </c>
      <c r="Y3340" s="33">
        <f t="shared" si="781"/>
        <v>2862.2</v>
      </c>
      <c r="Z3340" s="33">
        <f t="shared" si="782"/>
        <v>189999.99999999997</v>
      </c>
      <c r="AA3340" s="33">
        <f t="shared" si="783"/>
        <v>190000</v>
      </c>
      <c r="AB3340" s="5">
        <v>2</v>
      </c>
      <c r="AC3340" s="6">
        <v>0</v>
      </c>
      <c r="AD3340" s="32">
        <v>0</v>
      </c>
      <c r="AE3340" s="67">
        <f t="shared" si="784"/>
        <v>0.5</v>
      </c>
      <c r="AF3340" s="70">
        <f>IF(C3340=Sheet6!$E$3,Sheet6!$E$4,IF('January 2023'!C3340=Sheet6!$F$3,Sheet6!$F$4,IF('January 2023'!C3340=Sheet6!$G$3,Sheet6!$G$4,IF('January 2023'!C3340=Sheet6!$H$3,Sheet6!$H$4,IF('January 2023'!C3340=Sheet6!$I$3,Sheet6!$I$4,IF('January 2023'!C3340=Sheet6!$J$3,Sheet6!$J$4,IF('January 2023'!C3340=Sheet6!$K$3,Sheet6!$K$4,IF('January 2023'!C3340=Sheet6!$L$3,Sheet6!$L$4))))))))</f>
        <v>0.14409654505182889</v>
      </c>
      <c r="AG3340" s="74">
        <f t="shared" si="785"/>
        <v>1.1723649232609294</v>
      </c>
      <c r="AH3340" s="71">
        <v>0.81910000000000005</v>
      </c>
      <c r="AI3340" s="72">
        <f t="shared" si="786"/>
        <v>1</v>
      </c>
      <c r="AJ3340" s="73">
        <f t="shared" si="787"/>
        <v>0.5</v>
      </c>
      <c r="AK3340" s="73">
        <v>0.51307323962548435</v>
      </c>
      <c r="AL3340" s="95">
        <f t="shared" si="788"/>
        <v>0</v>
      </c>
      <c r="AM3340" s="107">
        <v>0</v>
      </c>
      <c r="AN3340" s="98">
        <f t="shared" si="789"/>
        <v>0</v>
      </c>
      <c r="AO3340" s="99" t="e">
        <f>SUMIF([1]Sheet1!$AB:$AB,E3340,[1]Sheet1!$AA:$AA)</f>
        <v>#VALUE!</v>
      </c>
      <c r="AP3340" s="100">
        <f t="shared" si="790"/>
        <v>1</v>
      </c>
      <c r="AQ3340" s="97">
        <f t="shared" si="791"/>
        <v>0</v>
      </c>
      <c r="AR3340" s="100">
        <f t="shared" si="792"/>
        <v>1.0000000000000002</v>
      </c>
      <c r="AS3340" s="101">
        <f t="shared" si="793"/>
        <v>-0.17236492326092967</v>
      </c>
      <c r="AT3340" s="100">
        <v>0.14409654505182889</v>
      </c>
      <c r="AU3340" s="108">
        <f t="shared" si="794"/>
        <v>1</v>
      </c>
    </row>
    <row r="3341" spans="1:47" hidden="1">
      <c r="A3341" s="21">
        <v>44927</v>
      </c>
      <c r="B3341" s="23" t="s">
        <v>13</v>
      </c>
      <c r="C3341" s="23" t="s">
        <v>2644</v>
      </c>
      <c r="D3341" s="23" t="s">
        <v>3301</v>
      </c>
      <c r="E3341" s="23">
        <v>1001727912</v>
      </c>
      <c r="F3341" s="23" t="s">
        <v>32</v>
      </c>
      <c r="G3341" s="22">
        <v>1079580</v>
      </c>
      <c r="H3341" s="36" t="s">
        <v>784</v>
      </c>
      <c r="I3341" s="4" t="s">
        <v>3547</v>
      </c>
      <c r="J3341" s="4" t="s">
        <v>3583</v>
      </c>
      <c r="K3341" s="24">
        <v>1975.9599999999991</v>
      </c>
      <c r="L3341" s="24">
        <v>1975.9599999999991</v>
      </c>
      <c r="M3341" s="29">
        <v>0</v>
      </c>
      <c r="N3341" s="29">
        <v>0</v>
      </c>
      <c r="O3341" s="29">
        <v>1</v>
      </c>
      <c r="P3341" s="29">
        <v>0</v>
      </c>
      <c r="Q3341" s="29">
        <v>256.89999999999998</v>
      </c>
      <c r="R3341" s="28">
        <v>0</v>
      </c>
      <c r="S3341" s="28">
        <v>20000</v>
      </c>
      <c r="T3341" s="28">
        <v>0</v>
      </c>
      <c r="U3341" s="28">
        <v>20000</v>
      </c>
      <c r="V3341" s="29">
        <v>0</v>
      </c>
      <c r="W3341" s="29">
        <v>1</v>
      </c>
      <c r="X3341" s="32">
        <f t="shared" si="780"/>
        <v>1</v>
      </c>
      <c r="Y3341" s="33">
        <f t="shared" si="781"/>
        <v>256.89999999999998</v>
      </c>
      <c r="Z3341" s="33">
        <f t="shared" si="782"/>
        <v>20000</v>
      </c>
      <c r="AA3341" s="33">
        <f t="shared" si="783"/>
        <v>20000</v>
      </c>
      <c r="AB3341" s="5">
        <v>1</v>
      </c>
      <c r="AC3341" s="6">
        <v>0</v>
      </c>
      <c r="AD3341" s="32">
        <v>0</v>
      </c>
      <c r="AE3341" s="67">
        <f t="shared" si="784"/>
        <v>1</v>
      </c>
      <c r="AF3341" s="70">
        <f>IF(C3341=Sheet6!$E$3,Sheet6!$E$4,IF('January 2023'!C3341=Sheet6!$F$3,Sheet6!$F$4,IF('January 2023'!C3341=Sheet6!$G$3,Sheet6!$G$4,IF('January 2023'!C3341=Sheet6!$H$3,Sheet6!$H$4,IF('January 2023'!C3341=Sheet6!$I$3,Sheet6!$I$4,IF('January 2023'!C3341=Sheet6!$J$3,Sheet6!$J$4,IF('January 2023'!C3341=Sheet6!$K$3,Sheet6!$K$4,IF('January 2023'!C3341=Sheet6!$L$3,Sheet6!$L$4))))))))</f>
        <v>0.14409654505182889</v>
      </c>
      <c r="AG3341" s="74">
        <f t="shared" si="785"/>
        <v>0.13001275329460116</v>
      </c>
      <c r="AH3341" s="71">
        <v>0.81910000000000005</v>
      </c>
      <c r="AI3341" s="72">
        <f t="shared" si="786"/>
        <v>0</v>
      </c>
      <c r="AJ3341" s="73">
        <f t="shared" si="787"/>
        <v>1</v>
      </c>
      <c r="AK3341" s="73">
        <v>0.51307323962548435</v>
      </c>
      <c r="AL3341" s="95">
        <f t="shared" si="788"/>
        <v>1</v>
      </c>
      <c r="AM3341" s="107">
        <v>0</v>
      </c>
      <c r="AN3341" s="98">
        <f t="shared" si="789"/>
        <v>1361.6088359999994</v>
      </c>
      <c r="AO3341" s="99" t="e">
        <f>SUMIF([1]Sheet1!$AB:$AB,E3341,[1]Sheet1!$AA:$AA)</f>
        <v>#VALUE!</v>
      </c>
      <c r="AP3341" s="100" t="str">
        <f t="shared" si="790"/>
        <v/>
      </c>
      <c r="AQ3341" s="97">
        <f t="shared" si="791"/>
        <v>1</v>
      </c>
      <c r="AR3341" s="100">
        <f t="shared" si="792"/>
        <v>1</v>
      </c>
      <c r="AS3341" s="101">
        <f t="shared" si="793"/>
        <v>0.86998724670539884</v>
      </c>
      <c r="AT3341" s="100">
        <v>0.14409654505182889</v>
      </c>
      <c r="AU3341" s="108">
        <f t="shared" si="794"/>
        <v>0</v>
      </c>
    </row>
    <row r="3342" spans="1:47" hidden="1">
      <c r="A3342" s="21">
        <v>44927</v>
      </c>
      <c r="B3342" s="23" t="s">
        <v>13</v>
      </c>
      <c r="C3342" s="23" t="s">
        <v>2644</v>
      </c>
      <c r="D3342" s="23" t="s">
        <v>3201</v>
      </c>
      <c r="E3342" s="23">
        <v>1002050818</v>
      </c>
      <c r="F3342" s="23" t="s">
        <v>32</v>
      </c>
      <c r="G3342" s="22">
        <v>1070937</v>
      </c>
      <c r="H3342" s="36" t="s">
        <v>784</v>
      </c>
      <c r="I3342" s="4" t="s">
        <v>3546</v>
      </c>
      <c r="J3342" s="4" t="s">
        <v>3582</v>
      </c>
      <c r="K3342" s="24">
        <v>1827.2099999999919</v>
      </c>
      <c r="L3342" s="24">
        <v>1827.2099999999919</v>
      </c>
      <c r="M3342" s="29">
        <v>0</v>
      </c>
      <c r="N3342" s="29">
        <v>0</v>
      </c>
      <c r="O3342" s="29">
        <v>2</v>
      </c>
      <c r="P3342" s="29">
        <v>0</v>
      </c>
      <c r="Q3342" s="29">
        <v>943.30000000000007</v>
      </c>
      <c r="R3342" s="28">
        <v>0</v>
      </c>
      <c r="S3342" s="28">
        <v>70000</v>
      </c>
      <c r="T3342" s="28">
        <v>0</v>
      </c>
      <c r="U3342" s="28">
        <v>70000</v>
      </c>
      <c r="V3342" s="29">
        <v>0</v>
      </c>
      <c r="W3342" s="29">
        <v>2</v>
      </c>
      <c r="X3342" s="32">
        <f t="shared" si="780"/>
        <v>2</v>
      </c>
      <c r="Y3342" s="33">
        <f t="shared" si="781"/>
        <v>943.30000000000007</v>
      </c>
      <c r="Z3342" s="33">
        <f t="shared" si="782"/>
        <v>70000</v>
      </c>
      <c r="AA3342" s="33">
        <f t="shared" si="783"/>
        <v>70000</v>
      </c>
      <c r="AB3342" s="5">
        <v>2</v>
      </c>
      <c r="AC3342" s="6">
        <v>0</v>
      </c>
      <c r="AD3342" s="32">
        <v>0</v>
      </c>
      <c r="AE3342" s="67">
        <f t="shared" si="784"/>
        <v>1</v>
      </c>
      <c r="AF3342" s="70">
        <f>IF(C3342=Sheet6!$E$3,Sheet6!$E$4,IF('January 2023'!C3342=Sheet6!$F$3,Sheet6!$F$4,IF('January 2023'!C3342=Sheet6!$G$3,Sheet6!$G$4,IF('January 2023'!C3342=Sheet6!$H$3,Sheet6!$H$4,IF('January 2023'!C3342=Sheet6!$I$3,Sheet6!$I$4,IF('January 2023'!C3342=Sheet6!$J$3,Sheet6!$J$4,IF('January 2023'!C3342=Sheet6!$K$3,Sheet6!$K$4,IF('January 2023'!C3342=Sheet6!$L$3,Sheet6!$L$4))))))))</f>
        <v>0.14409654505182889</v>
      </c>
      <c r="AG3342" s="74">
        <f t="shared" si="785"/>
        <v>0.51625155291400782</v>
      </c>
      <c r="AH3342" s="71">
        <v>0.81910000000000005</v>
      </c>
      <c r="AI3342" s="72">
        <f t="shared" si="786"/>
        <v>0</v>
      </c>
      <c r="AJ3342" s="73">
        <f t="shared" si="787"/>
        <v>1</v>
      </c>
      <c r="AK3342" s="73">
        <v>0.51307323962548435</v>
      </c>
      <c r="AL3342" s="95">
        <f t="shared" si="788"/>
        <v>1</v>
      </c>
      <c r="AM3342" s="107">
        <v>0</v>
      </c>
      <c r="AN3342" s="98">
        <f t="shared" si="789"/>
        <v>553.36771099999339</v>
      </c>
      <c r="AO3342" s="99" t="e">
        <f>SUMIF([1]Sheet1!$AB:$AB,E3342,[1]Sheet1!$AA:$AA)</f>
        <v>#VALUE!</v>
      </c>
      <c r="AP3342" s="100" t="str">
        <f t="shared" si="790"/>
        <v/>
      </c>
      <c r="AQ3342" s="97">
        <f t="shared" si="791"/>
        <v>1</v>
      </c>
      <c r="AR3342" s="100">
        <f t="shared" si="792"/>
        <v>1</v>
      </c>
      <c r="AS3342" s="101">
        <f t="shared" si="793"/>
        <v>0.48374844708599218</v>
      </c>
      <c r="AT3342" s="100">
        <v>0.14409654505182889</v>
      </c>
      <c r="AU3342" s="108">
        <f t="shared" si="794"/>
        <v>0</v>
      </c>
    </row>
    <row r="3343" spans="1:47" hidden="1">
      <c r="A3343" s="21">
        <v>44927</v>
      </c>
      <c r="B3343" s="23" t="s">
        <v>13</v>
      </c>
      <c r="C3343" s="23" t="s">
        <v>2644</v>
      </c>
      <c r="D3343" s="23" t="s">
        <v>3280</v>
      </c>
      <c r="E3343" s="23">
        <v>1001726928</v>
      </c>
      <c r="F3343" s="23" t="s">
        <v>32</v>
      </c>
      <c r="G3343" s="22">
        <v>1070937</v>
      </c>
      <c r="H3343" s="36" t="s">
        <v>784</v>
      </c>
      <c r="I3343" s="4" t="s">
        <v>3546</v>
      </c>
      <c r="J3343" s="4" t="s">
        <v>3582</v>
      </c>
      <c r="K3343" s="24">
        <v>1613.3399999999965</v>
      </c>
      <c r="L3343" s="24">
        <v>1613.3399999999965</v>
      </c>
      <c r="M3343" s="29">
        <v>0</v>
      </c>
      <c r="N3343" s="29">
        <v>0</v>
      </c>
      <c r="O3343" s="29">
        <v>6</v>
      </c>
      <c r="P3343" s="29">
        <v>0</v>
      </c>
      <c r="Q3343" s="29">
        <v>1717.1000000000001</v>
      </c>
      <c r="R3343" s="28">
        <v>0</v>
      </c>
      <c r="S3343" s="28">
        <v>113999.99999999999</v>
      </c>
      <c r="T3343" s="28">
        <v>0</v>
      </c>
      <c r="U3343" s="28">
        <v>114000</v>
      </c>
      <c r="V3343" s="29">
        <v>0</v>
      </c>
      <c r="W3343" s="29">
        <v>3</v>
      </c>
      <c r="X3343" s="32">
        <f t="shared" si="780"/>
        <v>6</v>
      </c>
      <c r="Y3343" s="33">
        <f t="shared" si="781"/>
        <v>1717.1000000000001</v>
      </c>
      <c r="Z3343" s="33">
        <f t="shared" si="782"/>
        <v>113999.99999999999</v>
      </c>
      <c r="AA3343" s="33">
        <f t="shared" si="783"/>
        <v>114000</v>
      </c>
      <c r="AB3343" s="5">
        <v>3</v>
      </c>
      <c r="AC3343" s="6">
        <v>0</v>
      </c>
      <c r="AD3343" s="32">
        <v>0</v>
      </c>
      <c r="AE3343" s="67">
        <f t="shared" si="784"/>
        <v>0.5</v>
      </c>
      <c r="AF3343" s="70">
        <f>IF(C3343=Sheet6!$E$3,Sheet6!$E$4,IF('January 2023'!C3343=Sheet6!$F$3,Sheet6!$F$4,IF('January 2023'!C3343=Sheet6!$G$3,Sheet6!$G$4,IF('January 2023'!C3343=Sheet6!$H$3,Sheet6!$H$4,IF('January 2023'!C3343=Sheet6!$I$3,Sheet6!$I$4,IF('January 2023'!C3343=Sheet6!$J$3,Sheet6!$J$4,IF('January 2023'!C3343=Sheet6!$K$3,Sheet6!$K$4,IF('January 2023'!C3343=Sheet6!$L$3,Sheet6!$L$4))))))))</f>
        <v>0.14409654505182889</v>
      </c>
      <c r="AG3343" s="74">
        <f t="shared" si="785"/>
        <v>1.064313783827342</v>
      </c>
      <c r="AH3343" s="71">
        <v>0.81910000000000005</v>
      </c>
      <c r="AI3343" s="72">
        <f t="shared" si="786"/>
        <v>1</v>
      </c>
      <c r="AJ3343" s="73">
        <f t="shared" si="787"/>
        <v>0.5</v>
      </c>
      <c r="AK3343" s="73">
        <v>0.51307323962548435</v>
      </c>
      <c r="AL3343" s="95">
        <f t="shared" si="788"/>
        <v>0</v>
      </c>
      <c r="AM3343" s="107">
        <v>0</v>
      </c>
      <c r="AN3343" s="98">
        <f t="shared" si="789"/>
        <v>0</v>
      </c>
      <c r="AO3343" s="99" t="e">
        <f>SUMIF([1]Sheet1!$AB:$AB,E3343,[1]Sheet1!$AA:$AA)</f>
        <v>#VALUE!</v>
      </c>
      <c r="AP3343" s="100">
        <f t="shared" si="790"/>
        <v>1</v>
      </c>
      <c r="AQ3343" s="97">
        <f t="shared" si="791"/>
        <v>0</v>
      </c>
      <c r="AR3343" s="100">
        <f t="shared" si="792"/>
        <v>1.0000000000000002</v>
      </c>
      <c r="AS3343" s="101">
        <f t="shared" si="793"/>
        <v>-6.4313783827342208E-2</v>
      </c>
      <c r="AT3343" s="100">
        <v>0.14409654505182889</v>
      </c>
      <c r="AU3343" s="108">
        <f t="shared" si="794"/>
        <v>1</v>
      </c>
    </row>
    <row r="3344" spans="1:47" hidden="1">
      <c r="A3344" s="21">
        <v>44927</v>
      </c>
      <c r="B3344" s="23" t="s">
        <v>13</v>
      </c>
      <c r="C3344" s="23" t="s">
        <v>2644</v>
      </c>
      <c r="D3344" s="23" t="s">
        <v>3287</v>
      </c>
      <c r="E3344" s="23">
        <v>1002733984</v>
      </c>
      <c r="F3344" s="23" t="s">
        <v>32</v>
      </c>
      <c r="G3344" s="22">
        <v>1091864</v>
      </c>
      <c r="H3344" s="36" t="s">
        <v>784</v>
      </c>
      <c r="I3344" s="4" t="s">
        <v>3545</v>
      </c>
      <c r="J3344" s="4" t="s">
        <v>3581</v>
      </c>
      <c r="K3344" s="24">
        <v>1581.8100000000049</v>
      </c>
      <c r="L3344" s="24">
        <v>1581.8100000000049</v>
      </c>
      <c r="M3344" s="29">
        <v>0</v>
      </c>
      <c r="N3344" s="29">
        <v>0</v>
      </c>
      <c r="O3344" s="29">
        <v>2</v>
      </c>
      <c r="P3344" s="29">
        <v>0</v>
      </c>
      <c r="Q3344" s="29">
        <v>1373.1</v>
      </c>
      <c r="R3344" s="28">
        <v>0</v>
      </c>
      <c r="S3344" s="28">
        <v>100000</v>
      </c>
      <c r="T3344" s="28">
        <v>0</v>
      </c>
      <c r="U3344" s="28">
        <v>100000</v>
      </c>
      <c r="V3344" s="29">
        <v>0</v>
      </c>
      <c r="W3344" s="29">
        <v>1</v>
      </c>
      <c r="X3344" s="32">
        <f t="shared" si="780"/>
        <v>2</v>
      </c>
      <c r="Y3344" s="33">
        <f t="shared" si="781"/>
        <v>1373.1</v>
      </c>
      <c r="Z3344" s="33">
        <f t="shared" si="782"/>
        <v>100000</v>
      </c>
      <c r="AA3344" s="33">
        <f t="shared" si="783"/>
        <v>100000</v>
      </c>
      <c r="AB3344" s="5">
        <v>1</v>
      </c>
      <c r="AC3344" s="6">
        <v>0</v>
      </c>
      <c r="AD3344" s="32">
        <v>0</v>
      </c>
      <c r="AE3344" s="67">
        <f t="shared" si="784"/>
        <v>0.5</v>
      </c>
      <c r="AF3344" s="70">
        <f>IF(C3344=Sheet6!$E$3,Sheet6!$E$4,IF('January 2023'!C3344=Sheet6!$F$3,Sheet6!$F$4,IF('January 2023'!C3344=Sheet6!$G$3,Sheet6!$G$4,IF('January 2023'!C3344=Sheet6!$H$3,Sheet6!$H$4,IF('January 2023'!C3344=Sheet6!$I$3,Sheet6!$I$4,IF('January 2023'!C3344=Sheet6!$J$3,Sheet6!$J$4,IF('January 2023'!C3344=Sheet6!$K$3,Sheet6!$K$4,IF('January 2023'!C3344=Sheet6!$L$3,Sheet6!$L$4))))))))</f>
        <v>0.14409654505182889</v>
      </c>
      <c r="AG3344" s="74">
        <f t="shared" si="785"/>
        <v>0.86805621408386313</v>
      </c>
      <c r="AH3344" s="71">
        <v>0.81910000000000005</v>
      </c>
      <c r="AI3344" s="72">
        <f t="shared" si="786"/>
        <v>1</v>
      </c>
      <c r="AJ3344" s="73">
        <f t="shared" si="787"/>
        <v>0.5</v>
      </c>
      <c r="AK3344" s="73">
        <v>0.51307323962548435</v>
      </c>
      <c r="AL3344" s="95">
        <f t="shared" si="788"/>
        <v>0</v>
      </c>
      <c r="AM3344" s="107">
        <v>0</v>
      </c>
      <c r="AN3344" s="98">
        <f t="shared" si="789"/>
        <v>0</v>
      </c>
      <c r="AO3344" s="99" t="e">
        <f>SUMIF([1]Sheet1!$AB:$AB,E3344,[1]Sheet1!$AA:$AA)</f>
        <v>#VALUE!</v>
      </c>
      <c r="AP3344" s="100">
        <f t="shared" si="790"/>
        <v>1</v>
      </c>
      <c r="AQ3344" s="97">
        <f t="shared" si="791"/>
        <v>0</v>
      </c>
      <c r="AR3344" s="100">
        <f t="shared" si="792"/>
        <v>1</v>
      </c>
      <c r="AS3344" s="101">
        <f t="shared" si="793"/>
        <v>0.13194378591613687</v>
      </c>
      <c r="AT3344" s="100">
        <v>0.14409654505182889</v>
      </c>
      <c r="AU3344" s="108">
        <f t="shared" si="794"/>
        <v>1</v>
      </c>
    </row>
    <row r="3345" spans="1:47" hidden="1">
      <c r="A3345" s="21">
        <v>44927</v>
      </c>
      <c r="B3345" s="23" t="s">
        <v>13</v>
      </c>
      <c r="C3345" s="23" t="s">
        <v>2644</v>
      </c>
      <c r="D3345" s="23" t="s">
        <v>3274</v>
      </c>
      <c r="E3345" s="23">
        <v>1002408444</v>
      </c>
      <c r="F3345" s="23" t="s">
        <v>32</v>
      </c>
      <c r="G3345" s="22">
        <v>1091868</v>
      </c>
      <c r="H3345" s="36" t="s">
        <v>784</v>
      </c>
      <c r="I3345" s="4" t="s">
        <v>3544</v>
      </c>
      <c r="J3345" s="4" t="s">
        <v>3580</v>
      </c>
      <c r="K3345" s="24">
        <v>774.88999999999942</v>
      </c>
      <c r="L3345" s="24">
        <v>774.88999999999942</v>
      </c>
      <c r="M3345" s="29">
        <v>0</v>
      </c>
      <c r="N3345" s="29">
        <v>0</v>
      </c>
      <c r="O3345" s="29">
        <v>4</v>
      </c>
      <c r="P3345" s="29">
        <v>0</v>
      </c>
      <c r="Q3345" s="29">
        <v>0</v>
      </c>
      <c r="R3345" s="28">
        <v>0</v>
      </c>
      <c r="S3345" s="28">
        <v>0</v>
      </c>
      <c r="T3345" s="28">
        <v>0</v>
      </c>
      <c r="U3345" s="28">
        <v>0</v>
      </c>
      <c r="V3345" s="29">
        <v>0</v>
      </c>
      <c r="W3345" s="29">
        <v>0</v>
      </c>
      <c r="X3345" s="32">
        <f t="shared" si="780"/>
        <v>4</v>
      </c>
      <c r="Y3345" s="33">
        <f t="shared" si="781"/>
        <v>0</v>
      </c>
      <c r="Z3345" s="33">
        <f t="shared" si="782"/>
        <v>0</v>
      </c>
      <c r="AA3345" s="33">
        <f t="shared" si="783"/>
        <v>0</v>
      </c>
      <c r="AB3345" s="5">
        <v>0</v>
      </c>
      <c r="AC3345" s="6">
        <v>0</v>
      </c>
      <c r="AD3345" s="32">
        <v>0</v>
      </c>
      <c r="AE3345" s="67">
        <f t="shared" si="784"/>
        <v>0</v>
      </c>
      <c r="AF3345" s="70">
        <f>IF(C3345=Sheet6!$E$3,Sheet6!$E$4,IF('January 2023'!C3345=Sheet6!$F$3,Sheet6!$F$4,IF('January 2023'!C3345=Sheet6!$G$3,Sheet6!$G$4,IF('January 2023'!C3345=Sheet6!$H$3,Sheet6!$H$4,IF('January 2023'!C3345=Sheet6!$I$3,Sheet6!$I$4,IF('January 2023'!C3345=Sheet6!$J$3,Sheet6!$J$4,IF('January 2023'!C3345=Sheet6!$K$3,Sheet6!$K$4,IF('January 2023'!C3345=Sheet6!$L$3,Sheet6!$L$4))))))))</f>
        <v>0.14409654505182889</v>
      </c>
      <c r="AG3345" s="74">
        <f t="shared" si="785"/>
        <v>0</v>
      </c>
      <c r="AH3345" s="71">
        <v>0.81910000000000005</v>
      </c>
      <c r="AI3345" s="72">
        <f t="shared" si="786"/>
        <v>0</v>
      </c>
      <c r="AJ3345" s="73">
        <f t="shared" si="787"/>
        <v>0</v>
      </c>
      <c r="AK3345" s="73">
        <v>0.51307323962548435</v>
      </c>
      <c r="AL3345" s="95">
        <f t="shared" si="788"/>
        <v>0</v>
      </c>
      <c r="AM3345" s="107">
        <v>0</v>
      </c>
      <c r="AN3345" s="98">
        <f t="shared" si="789"/>
        <v>634.71239899999955</v>
      </c>
      <c r="AO3345" s="99" t="e">
        <f>SUMIF([1]Sheet1!$AB:$AB,E3345,[1]Sheet1!$AA:$AA)</f>
        <v>#VALUE!</v>
      </c>
      <c r="AP3345" s="100" t="str">
        <f t="shared" si="790"/>
        <v/>
      </c>
      <c r="AQ3345" s="97">
        <f t="shared" si="791"/>
        <v>1</v>
      </c>
      <c r="AR3345" s="100">
        <f t="shared" si="792"/>
        <v>0</v>
      </c>
      <c r="AS3345" s="101">
        <f t="shared" si="793"/>
        <v>1</v>
      </c>
      <c r="AT3345" s="100">
        <v>0.14409654505182889</v>
      </c>
      <c r="AU3345" s="108">
        <f t="shared" si="794"/>
        <v>0</v>
      </c>
    </row>
    <row r="3346" spans="1:47" hidden="1">
      <c r="A3346" s="21">
        <v>44927</v>
      </c>
      <c r="B3346" s="23" t="s">
        <v>13</v>
      </c>
      <c r="C3346" s="23" t="s">
        <v>2644</v>
      </c>
      <c r="D3346" s="23" t="s">
        <v>3085</v>
      </c>
      <c r="E3346" s="23">
        <v>1000244651</v>
      </c>
      <c r="F3346" s="23" t="s">
        <v>32</v>
      </c>
      <c r="G3346" s="22">
        <v>1091864</v>
      </c>
      <c r="H3346" s="36" t="s">
        <v>784</v>
      </c>
      <c r="I3346" s="4" t="s">
        <v>3544</v>
      </c>
      <c r="J3346" s="4" t="s">
        <v>3580</v>
      </c>
      <c r="K3346" s="24">
        <v>675.20000000018626</v>
      </c>
      <c r="L3346" s="24">
        <v>675.20000000018626</v>
      </c>
      <c r="M3346" s="29">
        <v>0</v>
      </c>
      <c r="N3346" s="29">
        <v>0</v>
      </c>
      <c r="O3346" s="29">
        <v>18</v>
      </c>
      <c r="P3346" s="29">
        <v>0</v>
      </c>
      <c r="Q3346" s="29">
        <v>3211.8</v>
      </c>
      <c r="R3346" s="28">
        <v>0</v>
      </c>
      <c r="S3346" s="28">
        <v>242760</v>
      </c>
      <c r="T3346" s="28">
        <v>0</v>
      </c>
      <c r="U3346" s="28">
        <v>250000</v>
      </c>
      <c r="V3346" s="29">
        <v>0</v>
      </c>
      <c r="W3346" s="29">
        <v>4</v>
      </c>
      <c r="X3346" s="32">
        <f t="shared" si="780"/>
        <v>18</v>
      </c>
      <c r="Y3346" s="33">
        <f t="shared" si="781"/>
        <v>3211.8</v>
      </c>
      <c r="Z3346" s="33">
        <f t="shared" si="782"/>
        <v>242760</v>
      </c>
      <c r="AA3346" s="33">
        <f t="shared" si="783"/>
        <v>250000</v>
      </c>
      <c r="AB3346" s="5">
        <v>4</v>
      </c>
      <c r="AC3346" s="6">
        <v>0</v>
      </c>
      <c r="AD3346" s="32">
        <v>0</v>
      </c>
      <c r="AE3346" s="67">
        <f t="shared" si="784"/>
        <v>0.22222222222222221</v>
      </c>
      <c r="AF3346" s="70">
        <f>IF(C3346=Sheet6!$E$3,Sheet6!$E$4,IF('January 2023'!C3346=Sheet6!$F$3,Sheet6!$F$4,IF('January 2023'!C3346=Sheet6!$G$3,Sheet6!$G$4,IF('January 2023'!C3346=Sheet6!$H$3,Sheet6!$H$4,IF('January 2023'!C3346=Sheet6!$I$3,Sheet6!$I$4,IF('January 2023'!C3346=Sheet6!$J$3,Sheet6!$J$4,IF('January 2023'!C3346=Sheet6!$K$3,Sheet6!$K$4,IF('January 2023'!C3346=Sheet6!$L$3,Sheet6!$L$4))))))))</f>
        <v>0.14409654505182889</v>
      </c>
      <c r="AG3346" s="74">
        <f t="shared" si="785"/>
        <v>4.7568127962072184</v>
      </c>
      <c r="AH3346" s="71">
        <v>0.81910000000000005</v>
      </c>
      <c r="AI3346" s="72">
        <f t="shared" si="786"/>
        <v>1</v>
      </c>
      <c r="AJ3346" s="73">
        <f t="shared" si="787"/>
        <v>0.22222222222222221</v>
      </c>
      <c r="AK3346" s="73">
        <v>0.51307323962548435</v>
      </c>
      <c r="AL3346" s="95">
        <f t="shared" si="788"/>
        <v>0</v>
      </c>
      <c r="AM3346" s="107">
        <v>0</v>
      </c>
      <c r="AN3346" s="98">
        <f t="shared" si="789"/>
        <v>0</v>
      </c>
      <c r="AO3346" s="99" t="e">
        <f>SUMIF([1]Sheet1!$AB:$AB,E3346,[1]Sheet1!$AA:$AA)</f>
        <v>#VALUE!</v>
      </c>
      <c r="AP3346" s="100">
        <f t="shared" si="790"/>
        <v>1</v>
      </c>
      <c r="AQ3346" s="97">
        <f t="shared" si="791"/>
        <v>0</v>
      </c>
      <c r="AR3346" s="100">
        <f t="shared" si="792"/>
        <v>1.0298236941835557</v>
      </c>
      <c r="AS3346" s="101">
        <f t="shared" si="793"/>
        <v>-3.8986785263297268</v>
      </c>
      <c r="AT3346" s="100">
        <v>0.14409654505182889</v>
      </c>
      <c r="AU3346" s="108">
        <f t="shared" si="794"/>
        <v>1</v>
      </c>
    </row>
    <row r="3347" spans="1:47" hidden="1">
      <c r="A3347" s="21">
        <v>44927</v>
      </c>
      <c r="B3347" s="23" t="s">
        <v>13</v>
      </c>
      <c r="C3347" s="23" t="s">
        <v>2644</v>
      </c>
      <c r="D3347" s="23" t="s">
        <v>3302</v>
      </c>
      <c r="E3347" s="23">
        <v>1002486423</v>
      </c>
      <c r="F3347" s="23" t="s">
        <v>32</v>
      </c>
      <c r="G3347" s="22">
        <v>1091868</v>
      </c>
      <c r="H3347" s="36" t="s">
        <v>784</v>
      </c>
      <c r="I3347" s="4" t="s">
        <v>3548</v>
      </c>
      <c r="J3347" s="4" t="s">
        <v>3584</v>
      </c>
      <c r="K3347" s="24">
        <v>564.46999999999389</v>
      </c>
      <c r="L3347" s="24">
        <v>564.46999999999389</v>
      </c>
      <c r="M3347" s="29">
        <v>0</v>
      </c>
      <c r="N3347" s="29">
        <v>0</v>
      </c>
      <c r="O3347" s="29">
        <v>1</v>
      </c>
      <c r="P3347" s="29">
        <v>0</v>
      </c>
      <c r="Q3347" s="29">
        <v>899.3</v>
      </c>
      <c r="R3347" s="28">
        <v>0</v>
      </c>
      <c r="S3347" s="28">
        <v>70000</v>
      </c>
      <c r="T3347" s="28">
        <v>0</v>
      </c>
      <c r="U3347" s="28">
        <v>70000</v>
      </c>
      <c r="V3347" s="29">
        <v>0</v>
      </c>
      <c r="W3347" s="29">
        <v>1</v>
      </c>
      <c r="X3347" s="32">
        <f t="shared" si="780"/>
        <v>1</v>
      </c>
      <c r="Y3347" s="33">
        <f t="shared" si="781"/>
        <v>899.3</v>
      </c>
      <c r="Z3347" s="33">
        <f t="shared" si="782"/>
        <v>70000</v>
      </c>
      <c r="AA3347" s="33">
        <f t="shared" si="783"/>
        <v>70000</v>
      </c>
      <c r="AB3347" s="5">
        <v>1</v>
      </c>
      <c r="AC3347" s="6">
        <v>0</v>
      </c>
      <c r="AD3347" s="32">
        <v>0</v>
      </c>
      <c r="AE3347" s="67">
        <f t="shared" si="784"/>
        <v>1</v>
      </c>
      <c r="AF3347" s="70">
        <f>IF(C3347=Sheet6!$E$3,Sheet6!$E$4,IF('January 2023'!C3347=Sheet6!$F$3,Sheet6!$F$4,IF('January 2023'!C3347=Sheet6!$G$3,Sheet6!$G$4,IF('January 2023'!C3347=Sheet6!$H$3,Sheet6!$H$4,IF('January 2023'!C3347=Sheet6!$I$3,Sheet6!$I$4,IF('January 2023'!C3347=Sheet6!$J$3,Sheet6!$J$4,IF('January 2023'!C3347=Sheet6!$K$3,Sheet6!$K$4,IF('January 2023'!C3347=Sheet6!$L$3,Sheet6!$L$4))))))))</f>
        <v>0.14409654505182889</v>
      </c>
      <c r="AG3347" s="74">
        <f t="shared" si="785"/>
        <v>1.5931758995163776</v>
      </c>
      <c r="AH3347" s="71">
        <v>0.81910000000000005</v>
      </c>
      <c r="AI3347" s="72">
        <f t="shared" si="786"/>
        <v>1</v>
      </c>
      <c r="AJ3347" s="73">
        <f t="shared" si="787"/>
        <v>1</v>
      </c>
      <c r="AK3347" s="73">
        <v>0.51307323962548435</v>
      </c>
      <c r="AL3347" s="95">
        <f t="shared" si="788"/>
        <v>1</v>
      </c>
      <c r="AM3347" s="107">
        <v>0</v>
      </c>
      <c r="AN3347" s="98">
        <f t="shared" si="789"/>
        <v>0</v>
      </c>
      <c r="AO3347" s="99" t="e">
        <f>SUMIF([1]Sheet1!$AB:$AB,E3347,[1]Sheet1!$AA:$AA)</f>
        <v>#VALUE!</v>
      </c>
      <c r="AP3347" s="100">
        <f t="shared" si="790"/>
        <v>1</v>
      </c>
      <c r="AQ3347" s="97">
        <f t="shared" si="791"/>
        <v>0</v>
      </c>
      <c r="AR3347" s="100">
        <f t="shared" si="792"/>
        <v>1</v>
      </c>
      <c r="AS3347" s="101">
        <f t="shared" si="793"/>
        <v>-0.59317589951637761</v>
      </c>
      <c r="AT3347" s="100">
        <v>0.14409654505182889</v>
      </c>
      <c r="AU3347" s="108">
        <f t="shared" si="794"/>
        <v>1</v>
      </c>
    </row>
    <row r="3348" spans="1:47" hidden="1">
      <c r="A3348" s="21">
        <v>44927</v>
      </c>
      <c r="B3348" s="23" t="s">
        <v>13</v>
      </c>
      <c r="C3348" s="23" t="s">
        <v>2644</v>
      </c>
      <c r="D3348" s="23" t="s">
        <v>3235</v>
      </c>
      <c r="E3348" s="23">
        <v>1004953958</v>
      </c>
      <c r="F3348" s="23" t="s">
        <v>32</v>
      </c>
      <c r="G3348" s="22">
        <v>1091864</v>
      </c>
      <c r="H3348" s="36" t="s">
        <v>784</v>
      </c>
      <c r="I3348" s="4" t="s">
        <v>3512</v>
      </c>
      <c r="J3348" s="4" t="s">
        <v>3512</v>
      </c>
      <c r="K3348" s="24">
        <v>456</v>
      </c>
      <c r="L3348" s="24">
        <v>456</v>
      </c>
      <c r="M3348" s="29">
        <v>0</v>
      </c>
      <c r="N3348" s="29">
        <v>0</v>
      </c>
      <c r="O3348" s="29">
        <v>7</v>
      </c>
      <c r="P3348" s="29">
        <v>0</v>
      </c>
      <c r="Q3348" s="29">
        <v>298.3</v>
      </c>
      <c r="R3348" s="28">
        <v>0</v>
      </c>
      <c r="S3348" s="28">
        <v>13318.449999999999</v>
      </c>
      <c r="T3348" s="28">
        <v>0</v>
      </c>
      <c r="U3348" s="28">
        <v>20000</v>
      </c>
      <c r="V3348" s="29">
        <v>0</v>
      </c>
      <c r="W3348" s="29">
        <v>1</v>
      </c>
      <c r="X3348" s="32">
        <f t="shared" si="780"/>
        <v>7</v>
      </c>
      <c r="Y3348" s="33">
        <f t="shared" si="781"/>
        <v>298.3</v>
      </c>
      <c r="Z3348" s="33">
        <f t="shared" si="782"/>
        <v>13318.449999999999</v>
      </c>
      <c r="AA3348" s="33">
        <f t="shared" si="783"/>
        <v>20000</v>
      </c>
      <c r="AB3348" s="5">
        <v>1</v>
      </c>
      <c r="AC3348" s="6">
        <v>0</v>
      </c>
      <c r="AD3348" s="32">
        <v>0</v>
      </c>
      <c r="AE3348" s="67">
        <f t="shared" si="784"/>
        <v>0.14285714285714285</v>
      </c>
      <c r="AF3348" s="70">
        <f>IF(C3348=Sheet6!$E$3,Sheet6!$E$4,IF('January 2023'!C3348=Sheet6!$F$3,Sheet6!$F$4,IF('January 2023'!C3348=Sheet6!$G$3,Sheet6!$G$4,IF('January 2023'!C3348=Sheet6!$H$3,Sheet6!$H$4,IF('January 2023'!C3348=Sheet6!$I$3,Sheet6!$I$4,IF('January 2023'!C3348=Sheet6!$J$3,Sheet6!$J$4,IF('January 2023'!C3348=Sheet6!$K$3,Sheet6!$K$4,IF('January 2023'!C3348=Sheet6!$L$3,Sheet6!$L$4))))))))</f>
        <v>0.14409654505182889</v>
      </c>
      <c r="AG3348" s="74">
        <f t="shared" si="785"/>
        <v>0.65416666666666667</v>
      </c>
      <c r="AH3348" s="71">
        <v>0.81910000000000005</v>
      </c>
      <c r="AI3348" s="72">
        <f t="shared" si="786"/>
        <v>0</v>
      </c>
      <c r="AJ3348" s="73">
        <f t="shared" si="787"/>
        <v>0.14285714285714285</v>
      </c>
      <c r="AK3348" s="73">
        <v>0.51307323962548435</v>
      </c>
      <c r="AL3348" s="95">
        <f t="shared" si="788"/>
        <v>0</v>
      </c>
      <c r="AM3348" s="107">
        <v>0</v>
      </c>
      <c r="AN3348" s="98">
        <f t="shared" si="789"/>
        <v>75.209600000000023</v>
      </c>
      <c r="AO3348" s="99" t="e">
        <f>SUMIF([1]Sheet1!$AB:$AB,E3348,[1]Sheet1!$AA:$AA)</f>
        <v>#VALUE!</v>
      </c>
      <c r="AP3348" s="100" t="str">
        <f t="shared" si="790"/>
        <v/>
      </c>
      <c r="AQ3348" s="97">
        <f t="shared" si="791"/>
        <v>1</v>
      </c>
      <c r="AR3348" s="100">
        <f t="shared" si="792"/>
        <v>1.5016762461097202</v>
      </c>
      <c r="AS3348" s="101">
        <f t="shared" si="793"/>
        <v>1.7653455669891405E-2</v>
      </c>
      <c r="AT3348" s="100">
        <v>0.14409654505182889</v>
      </c>
      <c r="AU3348" s="108">
        <f t="shared" si="794"/>
        <v>1</v>
      </c>
    </row>
    <row r="3349" spans="1:47" hidden="1">
      <c r="A3349" s="21">
        <v>44927</v>
      </c>
      <c r="B3349" s="23" t="s">
        <v>13</v>
      </c>
      <c r="C3349" s="23" t="s">
        <v>2644</v>
      </c>
      <c r="D3349" s="23" t="s">
        <v>2685</v>
      </c>
      <c r="E3349" s="23">
        <v>1002414427</v>
      </c>
      <c r="F3349" s="23" t="s">
        <v>32</v>
      </c>
      <c r="G3349" s="22">
        <v>1070941</v>
      </c>
      <c r="H3349" s="36" t="s">
        <v>784</v>
      </c>
      <c r="I3349" s="4" t="s">
        <v>3546</v>
      </c>
      <c r="J3349" s="4" t="s">
        <v>3582</v>
      </c>
      <c r="K3349" s="24">
        <v>242.63000000000466</v>
      </c>
      <c r="L3349" s="24">
        <v>242.63000000000466</v>
      </c>
      <c r="M3349" s="29">
        <v>0</v>
      </c>
      <c r="N3349" s="29">
        <v>0</v>
      </c>
      <c r="O3349" s="29">
        <v>8</v>
      </c>
      <c r="P3349" s="29">
        <v>0</v>
      </c>
      <c r="Q3349" s="29">
        <v>3406.6000000000004</v>
      </c>
      <c r="R3349" s="28">
        <v>0</v>
      </c>
      <c r="S3349" s="28">
        <v>235000.00000000003</v>
      </c>
      <c r="T3349" s="28">
        <v>0</v>
      </c>
      <c r="U3349" s="28">
        <v>235000</v>
      </c>
      <c r="V3349" s="29">
        <v>0</v>
      </c>
      <c r="W3349" s="29">
        <v>3</v>
      </c>
      <c r="X3349" s="32">
        <f t="shared" si="780"/>
        <v>8</v>
      </c>
      <c r="Y3349" s="33">
        <f t="shared" si="781"/>
        <v>3406.6000000000004</v>
      </c>
      <c r="Z3349" s="33">
        <f t="shared" si="782"/>
        <v>235000.00000000003</v>
      </c>
      <c r="AA3349" s="33">
        <f t="shared" si="783"/>
        <v>235000</v>
      </c>
      <c r="AB3349" s="5">
        <v>3</v>
      </c>
      <c r="AC3349" s="6">
        <v>0</v>
      </c>
      <c r="AD3349" s="32">
        <v>0</v>
      </c>
      <c r="AE3349" s="67">
        <f t="shared" si="784"/>
        <v>0.375</v>
      </c>
      <c r="AF3349" s="70">
        <f>IF(C3349=Sheet6!$E$3,Sheet6!$E$4,IF('January 2023'!C3349=Sheet6!$F$3,Sheet6!$F$4,IF('January 2023'!C3349=Sheet6!$G$3,Sheet6!$G$4,IF('January 2023'!C3349=Sheet6!$H$3,Sheet6!$H$4,IF('January 2023'!C3349=Sheet6!$I$3,Sheet6!$I$4,IF('January 2023'!C3349=Sheet6!$J$3,Sheet6!$J$4,IF('January 2023'!C3349=Sheet6!$K$3,Sheet6!$K$4,IF('January 2023'!C3349=Sheet6!$L$3,Sheet6!$L$4))))))))</f>
        <v>0.14409654505182889</v>
      </c>
      <c r="AG3349" s="74">
        <f t="shared" si="785"/>
        <v>14.040308288340004</v>
      </c>
      <c r="AH3349" s="71">
        <v>0.81910000000000005</v>
      </c>
      <c r="AI3349" s="72">
        <f t="shared" si="786"/>
        <v>1</v>
      </c>
      <c r="AJ3349" s="73">
        <f t="shared" si="787"/>
        <v>0.375</v>
      </c>
      <c r="AK3349" s="73">
        <v>0.51307323962548435</v>
      </c>
      <c r="AL3349" s="95">
        <f t="shared" si="788"/>
        <v>0</v>
      </c>
      <c r="AM3349" s="107">
        <v>0</v>
      </c>
      <c r="AN3349" s="98">
        <f t="shared" si="789"/>
        <v>0</v>
      </c>
      <c r="AO3349" s="99" t="e">
        <f>SUMIF([1]Sheet1!$AB:$AB,E3349,[1]Sheet1!$AA:$AA)</f>
        <v>#VALUE!</v>
      </c>
      <c r="AP3349" s="100">
        <f t="shared" si="790"/>
        <v>1</v>
      </c>
      <c r="AQ3349" s="97">
        <f t="shared" si="791"/>
        <v>0</v>
      </c>
      <c r="AR3349" s="100">
        <f t="shared" si="792"/>
        <v>0.99999999999999989</v>
      </c>
      <c r="AS3349" s="101">
        <f t="shared" si="793"/>
        <v>-13.040308288340002</v>
      </c>
      <c r="AT3349" s="100">
        <v>0.14409654505182889</v>
      </c>
      <c r="AU3349" s="108">
        <f t="shared" si="794"/>
        <v>1</v>
      </c>
    </row>
    <row r="3350" spans="1:47" hidden="1">
      <c r="A3350" s="21">
        <v>44927</v>
      </c>
      <c r="B3350" s="22" t="s">
        <v>13</v>
      </c>
      <c r="C3350" s="22" t="s">
        <v>2644</v>
      </c>
      <c r="D3350" s="22" t="s">
        <v>2705</v>
      </c>
      <c r="E3350" s="22">
        <v>1001605063</v>
      </c>
      <c r="F3350" s="22" t="s">
        <v>32</v>
      </c>
      <c r="G3350" s="22">
        <v>1070941</v>
      </c>
      <c r="H3350" s="36" t="s">
        <v>784</v>
      </c>
      <c r="I3350" s="4" t="s">
        <v>3546</v>
      </c>
      <c r="J3350" s="4" t="s">
        <v>3582</v>
      </c>
      <c r="K3350" s="25">
        <v>126684.80000000075</v>
      </c>
      <c r="L3350" s="25">
        <v>126684.80000000075</v>
      </c>
      <c r="M3350" s="26">
        <v>6</v>
      </c>
      <c r="N3350" s="26">
        <v>2</v>
      </c>
      <c r="O3350" s="26">
        <v>110</v>
      </c>
      <c r="P3350" s="26">
        <v>31656</v>
      </c>
      <c r="Q3350" s="26">
        <v>61494.8</v>
      </c>
      <c r="R3350" s="27">
        <v>2300112.2000000002</v>
      </c>
      <c r="S3350" s="27">
        <v>4451983.74</v>
      </c>
      <c r="T3350" s="28">
        <v>2163026.5099999998</v>
      </c>
      <c r="U3350" s="27">
        <v>4565300</v>
      </c>
      <c r="V3350" s="29">
        <v>4</v>
      </c>
      <c r="W3350" s="26">
        <v>43</v>
      </c>
      <c r="X3350" s="30">
        <f t="shared" si="780"/>
        <v>116</v>
      </c>
      <c r="Y3350" s="31">
        <f t="shared" si="781"/>
        <v>93150.8</v>
      </c>
      <c r="Z3350" s="31">
        <f t="shared" si="782"/>
        <v>6752095.9400000004</v>
      </c>
      <c r="AA3350" s="31">
        <f t="shared" si="783"/>
        <v>6728326.5099999998</v>
      </c>
      <c r="AB3350" s="5">
        <v>47</v>
      </c>
      <c r="AC3350" s="6">
        <v>6646151.1200000001</v>
      </c>
      <c r="AD3350" s="30">
        <v>15</v>
      </c>
      <c r="AE3350" s="67">
        <f t="shared" si="784"/>
        <v>0.40517241379310343</v>
      </c>
      <c r="AF3350" s="70">
        <f>IF(C3350=Sheet6!$E$3,Sheet6!$E$4,IF('January 2023'!C3350=Sheet6!$F$3,Sheet6!$F$4,IF('January 2023'!C3350=Sheet6!$G$3,Sheet6!$G$4,IF('January 2023'!C3350=Sheet6!$H$3,Sheet6!$H$4,IF('January 2023'!C3350=Sheet6!$I$3,Sheet6!$I$4,IF('January 2023'!C3350=Sheet6!$J$3,Sheet6!$J$4,IF('January 2023'!C3350=Sheet6!$K$3,Sheet6!$K$4,IF('January 2023'!C3350=Sheet6!$L$3,Sheet6!$L$4))))))))</f>
        <v>0.14409654505182889</v>
      </c>
      <c r="AG3350" s="74">
        <f t="shared" si="785"/>
        <v>0.73529578923437899</v>
      </c>
      <c r="AH3350" s="71">
        <v>0.81910000000000005</v>
      </c>
      <c r="AI3350" s="72">
        <f t="shared" si="786"/>
        <v>0</v>
      </c>
      <c r="AJ3350" s="73">
        <f t="shared" si="787"/>
        <v>0.40517241379310343</v>
      </c>
      <c r="AK3350" s="73">
        <v>0.51307323962548435</v>
      </c>
      <c r="AL3350" s="95">
        <f t="shared" si="788"/>
        <v>0</v>
      </c>
      <c r="AM3350" s="107">
        <v>0</v>
      </c>
      <c r="AN3350" s="98">
        <f t="shared" si="789"/>
        <v>10616.71968000062</v>
      </c>
      <c r="AO3350" s="99" t="e">
        <f>SUMIF([1]Sheet1!$AB:$AB,E3350,[1]Sheet1!$AA:$AA)</f>
        <v>#VALUE!</v>
      </c>
      <c r="AP3350" s="100" t="str">
        <f t="shared" si="790"/>
        <v/>
      </c>
      <c r="AQ3350" s="97">
        <f t="shared" si="791"/>
        <v>1</v>
      </c>
      <c r="AR3350" s="100">
        <f t="shared" si="792"/>
        <v>0.99647969605123821</v>
      </c>
      <c r="AS3350" s="101">
        <f t="shared" si="793"/>
        <v>0.26729267543597068</v>
      </c>
      <c r="AT3350" s="100">
        <v>0.14409654505182889</v>
      </c>
      <c r="AU3350" s="108">
        <f t="shared" si="794"/>
        <v>0</v>
      </c>
    </row>
    <row r="3351" spans="1:47" hidden="1">
      <c r="A3351" s="21">
        <v>44927</v>
      </c>
      <c r="B3351" s="22" t="s">
        <v>13</v>
      </c>
      <c r="C3351" s="22" t="s">
        <v>2644</v>
      </c>
      <c r="D3351" s="22" t="s">
        <v>2733</v>
      </c>
      <c r="E3351" s="22">
        <v>1000208903</v>
      </c>
      <c r="F3351" s="22" t="s">
        <v>32</v>
      </c>
      <c r="G3351" s="22">
        <v>1070937</v>
      </c>
      <c r="H3351" s="36" t="s">
        <v>784</v>
      </c>
      <c r="I3351" s="4" t="s">
        <v>3550</v>
      </c>
      <c r="J3351" s="4" t="s">
        <v>3586</v>
      </c>
      <c r="K3351" s="25">
        <v>124574.39999999944</v>
      </c>
      <c r="L3351" s="25">
        <v>124574.39999999944</v>
      </c>
      <c r="M3351" s="26">
        <v>2</v>
      </c>
      <c r="N3351" s="26">
        <v>1</v>
      </c>
      <c r="O3351" s="26">
        <v>170</v>
      </c>
      <c r="P3351" s="26">
        <v>1699</v>
      </c>
      <c r="Q3351" s="26">
        <v>61963.80000000001</v>
      </c>
      <c r="R3351" s="27">
        <v>123448.66</v>
      </c>
      <c r="S3351" s="27">
        <v>4494005.8399999989</v>
      </c>
      <c r="T3351" s="28">
        <v>35604.32</v>
      </c>
      <c r="U3351" s="27">
        <v>4580395</v>
      </c>
      <c r="V3351" s="29">
        <v>1</v>
      </c>
      <c r="W3351" s="26">
        <v>69</v>
      </c>
      <c r="X3351" s="30">
        <f t="shared" si="780"/>
        <v>172</v>
      </c>
      <c r="Y3351" s="31">
        <f t="shared" si="781"/>
        <v>63662.80000000001</v>
      </c>
      <c r="Z3351" s="31">
        <f t="shared" si="782"/>
        <v>4617454.4999999991</v>
      </c>
      <c r="AA3351" s="31">
        <f t="shared" si="783"/>
        <v>4615999.32</v>
      </c>
      <c r="AB3351" s="5">
        <v>70</v>
      </c>
      <c r="AC3351" s="6">
        <v>243218.75</v>
      </c>
      <c r="AD3351" s="30">
        <v>0</v>
      </c>
      <c r="AE3351" s="67">
        <f t="shared" si="784"/>
        <v>0.40697674418604651</v>
      </c>
      <c r="AF3351" s="70">
        <f>IF(C3351=Sheet6!$E$3,Sheet6!$E$4,IF('January 2023'!C3351=Sheet6!$F$3,Sheet6!$F$4,IF('January 2023'!C3351=Sheet6!$G$3,Sheet6!$G$4,IF('January 2023'!C3351=Sheet6!$H$3,Sheet6!$H$4,IF('January 2023'!C3351=Sheet6!$I$3,Sheet6!$I$4,IF('January 2023'!C3351=Sheet6!$J$3,Sheet6!$J$4,IF('January 2023'!C3351=Sheet6!$K$3,Sheet6!$K$4,IF('January 2023'!C3351=Sheet6!$L$3,Sheet6!$L$4))))))))</f>
        <v>0.14409654505182889</v>
      </c>
      <c r="AG3351" s="74">
        <f t="shared" si="785"/>
        <v>0.51104239715383171</v>
      </c>
      <c r="AH3351" s="71">
        <v>0.81910000000000005</v>
      </c>
      <c r="AI3351" s="72">
        <f t="shared" si="786"/>
        <v>0</v>
      </c>
      <c r="AJ3351" s="73">
        <f t="shared" si="787"/>
        <v>0.40697674418604651</v>
      </c>
      <c r="AK3351" s="73">
        <v>0.51307323962548435</v>
      </c>
      <c r="AL3351" s="95">
        <f t="shared" si="788"/>
        <v>0</v>
      </c>
      <c r="AM3351" s="107">
        <v>0</v>
      </c>
      <c r="AN3351" s="98">
        <f t="shared" si="789"/>
        <v>38376.091039999541</v>
      </c>
      <c r="AO3351" s="99" t="e">
        <f>SUMIF([1]Sheet1!$AB:$AB,E3351,[1]Sheet1!$AA:$AA)</f>
        <v>#VALUE!</v>
      </c>
      <c r="AP3351" s="100" t="str">
        <f t="shared" si="790"/>
        <v/>
      </c>
      <c r="AQ3351" s="97">
        <f t="shared" si="791"/>
        <v>1</v>
      </c>
      <c r="AR3351" s="100">
        <f t="shared" si="792"/>
        <v>0.99968485233584892</v>
      </c>
      <c r="AS3351" s="101">
        <f t="shared" si="793"/>
        <v>0.48911865666391352</v>
      </c>
      <c r="AT3351" s="100">
        <v>0.14409654505182889</v>
      </c>
      <c r="AU3351" s="108">
        <f t="shared" si="794"/>
        <v>0</v>
      </c>
    </row>
    <row r="3352" spans="1:47" hidden="1">
      <c r="A3352" s="21">
        <v>44927</v>
      </c>
      <c r="B3352" s="23" t="s">
        <v>13</v>
      </c>
      <c r="C3352" s="23" t="s">
        <v>2644</v>
      </c>
      <c r="D3352" s="23" t="s">
        <v>2706</v>
      </c>
      <c r="E3352" s="23">
        <v>1000236091</v>
      </c>
      <c r="F3352" s="23" t="s">
        <v>32</v>
      </c>
      <c r="G3352" s="23">
        <v>1091864</v>
      </c>
      <c r="H3352" s="36" t="s">
        <v>784</v>
      </c>
      <c r="I3352" s="4" t="s">
        <v>3549</v>
      </c>
      <c r="J3352" s="4" t="s">
        <v>3585</v>
      </c>
      <c r="K3352" s="24">
        <v>120307.20000000019</v>
      </c>
      <c r="L3352" s="24">
        <v>120307.20000000019</v>
      </c>
      <c r="M3352" s="29">
        <v>8</v>
      </c>
      <c r="N3352" s="29">
        <v>3</v>
      </c>
      <c r="O3352" s="29">
        <v>90</v>
      </c>
      <c r="P3352" s="29">
        <v>31153</v>
      </c>
      <c r="Q3352" s="29">
        <v>57563.6</v>
      </c>
      <c r="R3352" s="28">
        <v>2263564.44</v>
      </c>
      <c r="S3352" s="28">
        <v>4123504.48</v>
      </c>
      <c r="T3352" s="28">
        <v>1740325.69</v>
      </c>
      <c r="U3352" s="28">
        <v>4455197</v>
      </c>
      <c r="V3352" s="29">
        <v>2</v>
      </c>
      <c r="W3352" s="29">
        <v>38</v>
      </c>
      <c r="X3352" s="32">
        <f t="shared" si="780"/>
        <v>98</v>
      </c>
      <c r="Y3352" s="33">
        <f t="shared" si="781"/>
        <v>88716.6</v>
      </c>
      <c r="Z3352" s="33">
        <f t="shared" si="782"/>
        <v>6387068.9199999999</v>
      </c>
      <c r="AA3352" s="33">
        <f t="shared" si="783"/>
        <v>6195522.6899999995</v>
      </c>
      <c r="AB3352" s="5">
        <v>40</v>
      </c>
      <c r="AC3352" s="6">
        <v>2083252.0599999998</v>
      </c>
      <c r="AD3352" s="32">
        <v>2</v>
      </c>
      <c r="AE3352" s="67">
        <f t="shared" si="784"/>
        <v>0.40816326530612246</v>
      </c>
      <c r="AF3352" s="70">
        <f>IF(C3352=Sheet6!$E$3,Sheet6!$E$4,IF('January 2023'!C3352=Sheet6!$F$3,Sheet6!$F$4,IF('January 2023'!C3352=Sheet6!$G$3,Sheet6!$G$4,IF('January 2023'!C3352=Sheet6!$H$3,Sheet6!$H$4,IF('January 2023'!C3352=Sheet6!$I$3,Sheet6!$I$4,IF('January 2023'!C3352=Sheet6!$J$3,Sheet6!$J$4,IF('January 2023'!C3352=Sheet6!$K$3,Sheet6!$K$4,IF('January 2023'!C3352=Sheet6!$L$3,Sheet6!$L$4))))))))</f>
        <v>0.14409654505182889</v>
      </c>
      <c r="AG3352" s="74">
        <f t="shared" si="785"/>
        <v>0.73741721193743903</v>
      </c>
      <c r="AH3352" s="71">
        <v>0.81910000000000005</v>
      </c>
      <c r="AI3352" s="72">
        <f t="shared" si="786"/>
        <v>0</v>
      </c>
      <c r="AJ3352" s="73">
        <f t="shared" si="787"/>
        <v>0.40816326530612246</v>
      </c>
      <c r="AK3352" s="73">
        <v>0.51307323962548435</v>
      </c>
      <c r="AL3352" s="95">
        <f t="shared" si="788"/>
        <v>0</v>
      </c>
      <c r="AM3352" s="107">
        <v>0</v>
      </c>
      <c r="AN3352" s="98">
        <f t="shared" si="789"/>
        <v>9827.0275200001488</v>
      </c>
      <c r="AO3352" s="99" t="e">
        <f>SUMIF([1]Sheet1!$AB:$AB,E3352,[1]Sheet1!$AA:$AA)</f>
        <v>#VALUE!</v>
      </c>
      <c r="AP3352" s="100" t="str">
        <f t="shared" si="790"/>
        <v/>
      </c>
      <c r="AQ3352" s="97">
        <f t="shared" si="791"/>
        <v>1</v>
      </c>
      <c r="AR3352" s="100">
        <f t="shared" si="792"/>
        <v>0.9700103079520237</v>
      </c>
      <c r="AS3352" s="101">
        <f t="shared" si="793"/>
        <v>0.28469770315944198</v>
      </c>
      <c r="AT3352" s="100">
        <v>0.14409654505182889</v>
      </c>
      <c r="AU3352" s="108">
        <f t="shared" si="794"/>
        <v>0</v>
      </c>
    </row>
    <row r="3353" spans="1:47" hidden="1">
      <c r="A3353" s="21">
        <v>44927</v>
      </c>
      <c r="B3353" s="22" t="s">
        <v>13</v>
      </c>
      <c r="C3353" s="22" t="s">
        <v>2644</v>
      </c>
      <c r="D3353" s="22" t="s">
        <v>2711</v>
      </c>
      <c r="E3353" s="22">
        <v>1001610826</v>
      </c>
      <c r="F3353" s="22" t="s">
        <v>32</v>
      </c>
      <c r="G3353" s="22">
        <v>1091864</v>
      </c>
      <c r="H3353" s="36" t="s">
        <v>784</v>
      </c>
      <c r="I3353" s="4" t="s">
        <v>3549</v>
      </c>
      <c r="J3353" s="4" t="s">
        <v>3585</v>
      </c>
      <c r="K3353" s="25">
        <v>101979.20000000019</v>
      </c>
      <c r="L3353" s="25">
        <v>101979.20000000019</v>
      </c>
      <c r="M3353" s="26">
        <v>0</v>
      </c>
      <c r="N3353" s="26">
        <v>1</v>
      </c>
      <c r="O3353" s="26">
        <v>108</v>
      </c>
      <c r="P3353" s="26">
        <v>0</v>
      </c>
      <c r="Q3353" s="26">
        <v>62866.600000000006</v>
      </c>
      <c r="R3353" s="27">
        <v>0</v>
      </c>
      <c r="S3353" s="27">
        <v>4621800.1499999985</v>
      </c>
      <c r="T3353" s="28">
        <v>0</v>
      </c>
      <c r="U3353" s="27">
        <v>4657730</v>
      </c>
      <c r="V3353" s="29">
        <v>0</v>
      </c>
      <c r="W3353" s="26">
        <v>49</v>
      </c>
      <c r="X3353" s="30">
        <f t="shared" si="780"/>
        <v>108</v>
      </c>
      <c r="Y3353" s="31">
        <f t="shared" si="781"/>
        <v>62866.600000000006</v>
      </c>
      <c r="Z3353" s="31">
        <f t="shared" si="782"/>
        <v>4621800.1499999985</v>
      </c>
      <c r="AA3353" s="31">
        <f t="shared" si="783"/>
        <v>4657730</v>
      </c>
      <c r="AB3353" s="5">
        <v>49</v>
      </c>
      <c r="AC3353" s="6">
        <v>131742.46000000002</v>
      </c>
      <c r="AD3353" s="30">
        <v>2</v>
      </c>
      <c r="AE3353" s="67">
        <f t="shared" si="784"/>
        <v>0.45370370370370372</v>
      </c>
      <c r="AF3353" s="70">
        <f>IF(C3353=Sheet6!$E$3,Sheet6!$E$4,IF('January 2023'!C3353=Sheet6!$F$3,Sheet6!$F$4,IF('January 2023'!C3353=Sheet6!$G$3,Sheet6!$G$4,IF('January 2023'!C3353=Sheet6!$H$3,Sheet6!$H$4,IF('January 2023'!C3353=Sheet6!$I$3,Sheet6!$I$4,IF('January 2023'!C3353=Sheet6!$J$3,Sheet6!$J$4,IF('January 2023'!C3353=Sheet6!$K$3,Sheet6!$K$4,IF('January 2023'!C3353=Sheet6!$L$3,Sheet6!$L$4))))))))</f>
        <v>0.14409654505182889</v>
      </c>
      <c r="AG3353" s="74">
        <f t="shared" si="785"/>
        <v>0.61646492618102411</v>
      </c>
      <c r="AH3353" s="71">
        <v>0.81910000000000005</v>
      </c>
      <c r="AI3353" s="72">
        <f t="shared" si="786"/>
        <v>0</v>
      </c>
      <c r="AJ3353" s="73">
        <f t="shared" si="787"/>
        <v>0.45370370370370372</v>
      </c>
      <c r="AK3353" s="73">
        <v>0.51307323962548435</v>
      </c>
      <c r="AL3353" s="95">
        <f t="shared" si="788"/>
        <v>0</v>
      </c>
      <c r="AM3353" s="107">
        <v>1</v>
      </c>
      <c r="AN3353" s="98">
        <f t="shared" si="789"/>
        <v>20664.562720000147</v>
      </c>
      <c r="AO3353" s="99" t="e">
        <f>SUMIF([1]Sheet1!$AB:$AB,E3353,[1]Sheet1!$AA:$AA)</f>
        <v>#VALUE!</v>
      </c>
      <c r="AP3353" s="100" t="str">
        <f t="shared" si="790"/>
        <v/>
      </c>
      <c r="AQ3353" s="97">
        <f t="shared" si="791"/>
        <v>1</v>
      </c>
      <c r="AR3353" s="100">
        <f t="shared" si="792"/>
        <v>1.0077739947280069</v>
      </c>
      <c r="AS3353" s="101">
        <f t="shared" si="793"/>
        <v>0.37874267873284351</v>
      </c>
      <c r="AT3353" s="100">
        <v>0.14409654505182889</v>
      </c>
      <c r="AU3353" s="108">
        <f t="shared" si="794"/>
        <v>0</v>
      </c>
    </row>
    <row r="3354" spans="1:47" hidden="1">
      <c r="A3354" s="21">
        <v>44927</v>
      </c>
      <c r="B3354" s="23" t="s">
        <v>13</v>
      </c>
      <c r="C3354" s="23" t="s">
        <v>2644</v>
      </c>
      <c r="D3354" s="23" t="s">
        <v>2716</v>
      </c>
      <c r="E3354" s="23">
        <v>1001610814</v>
      </c>
      <c r="F3354" s="23" t="s">
        <v>32</v>
      </c>
      <c r="G3354" s="23">
        <v>1091868</v>
      </c>
      <c r="H3354" s="36" t="s">
        <v>784</v>
      </c>
      <c r="I3354" s="4" t="s">
        <v>3544</v>
      </c>
      <c r="J3354" s="4" t="s">
        <v>3580</v>
      </c>
      <c r="K3354" s="24">
        <v>100073.60000000009</v>
      </c>
      <c r="L3354" s="24">
        <v>100073.60000000009</v>
      </c>
      <c r="M3354" s="29">
        <v>3</v>
      </c>
      <c r="N3354" s="29">
        <v>4</v>
      </c>
      <c r="O3354" s="29">
        <v>74</v>
      </c>
      <c r="P3354" s="29">
        <v>20308</v>
      </c>
      <c r="Q3354" s="29">
        <v>46340.600000000006</v>
      </c>
      <c r="R3354" s="28">
        <v>1475571.0899999999</v>
      </c>
      <c r="S3354" s="28">
        <v>3395947.0299999993</v>
      </c>
      <c r="T3354" s="28">
        <v>1520239.2799999998</v>
      </c>
      <c r="U3354" s="28">
        <v>3429530</v>
      </c>
      <c r="V3354" s="29">
        <v>3</v>
      </c>
      <c r="W3354" s="29">
        <v>31</v>
      </c>
      <c r="X3354" s="32">
        <f t="shared" si="780"/>
        <v>77</v>
      </c>
      <c r="Y3354" s="33">
        <f t="shared" si="781"/>
        <v>66648.600000000006</v>
      </c>
      <c r="Z3354" s="33">
        <f t="shared" si="782"/>
        <v>4871518.1199999992</v>
      </c>
      <c r="AA3354" s="33">
        <f t="shared" si="783"/>
        <v>4949769.2799999993</v>
      </c>
      <c r="AB3354" s="5">
        <v>34</v>
      </c>
      <c r="AC3354" s="6">
        <v>4573618.08</v>
      </c>
      <c r="AD3354" s="32">
        <v>4</v>
      </c>
      <c r="AE3354" s="67">
        <f t="shared" si="784"/>
        <v>0.44155844155844154</v>
      </c>
      <c r="AF3354" s="70">
        <f>IF(C3354=Sheet6!$E$3,Sheet6!$E$4,IF('January 2023'!C3354=Sheet6!$F$3,Sheet6!$F$4,IF('January 2023'!C3354=Sheet6!$G$3,Sheet6!$G$4,IF('January 2023'!C3354=Sheet6!$H$3,Sheet6!$H$4,IF('January 2023'!C3354=Sheet6!$I$3,Sheet6!$I$4,IF('January 2023'!C3354=Sheet6!$J$3,Sheet6!$J$4,IF('January 2023'!C3354=Sheet6!$K$3,Sheet6!$K$4,IF('January 2023'!C3354=Sheet6!$L$3,Sheet6!$L$4))))))))</f>
        <v>0.14409654505182889</v>
      </c>
      <c r="AG3354" s="74">
        <f t="shared" si="785"/>
        <v>0.66599582707127503</v>
      </c>
      <c r="AH3354" s="71">
        <v>0.81910000000000005</v>
      </c>
      <c r="AI3354" s="72">
        <f t="shared" si="786"/>
        <v>0</v>
      </c>
      <c r="AJ3354" s="73">
        <f t="shared" si="787"/>
        <v>0.44155844155844154</v>
      </c>
      <c r="AK3354" s="73">
        <v>0.51307323962548435</v>
      </c>
      <c r="AL3354" s="95">
        <f t="shared" si="788"/>
        <v>0</v>
      </c>
      <c r="AM3354" s="107">
        <v>1</v>
      </c>
      <c r="AN3354" s="98">
        <f t="shared" si="789"/>
        <v>15321.68576000008</v>
      </c>
      <c r="AO3354" s="99" t="e">
        <f>SUMIF([1]Sheet1!$AB:$AB,E3354,[1]Sheet1!$AA:$AA)</f>
        <v>#VALUE!</v>
      </c>
      <c r="AP3354" s="100" t="str">
        <f t="shared" si="790"/>
        <v/>
      </c>
      <c r="AQ3354" s="97">
        <f t="shared" si="791"/>
        <v>1</v>
      </c>
      <c r="AR3354" s="100">
        <f t="shared" si="792"/>
        <v>1.0160629927001072</v>
      </c>
      <c r="AS3354" s="101">
        <f t="shared" si="793"/>
        <v>0.32330628682017715</v>
      </c>
      <c r="AT3354" s="100">
        <v>0.14409654505182889</v>
      </c>
      <c r="AU3354" s="108">
        <f t="shared" si="794"/>
        <v>0</v>
      </c>
    </row>
    <row r="3355" spans="1:47" hidden="1">
      <c r="A3355" s="21">
        <v>44927</v>
      </c>
      <c r="B3355" s="23" t="s">
        <v>13</v>
      </c>
      <c r="C3355" s="23" t="s">
        <v>2644</v>
      </c>
      <c r="D3355" s="23" t="s">
        <v>2713</v>
      </c>
      <c r="E3355" s="23">
        <v>1000240660</v>
      </c>
      <c r="F3355" s="23" t="s">
        <v>32</v>
      </c>
      <c r="G3355" s="23">
        <v>1079580</v>
      </c>
      <c r="H3355" s="36" t="s">
        <v>784</v>
      </c>
      <c r="I3355" s="4" t="s">
        <v>3550</v>
      </c>
      <c r="J3355" s="4" t="s">
        <v>3586</v>
      </c>
      <c r="K3355" s="24">
        <v>97622.399999999441</v>
      </c>
      <c r="L3355" s="24">
        <v>97622.399999999441</v>
      </c>
      <c r="M3355" s="29">
        <v>0</v>
      </c>
      <c r="N3355" s="29">
        <v>0</v>
      </c>
      <c r="O3355" s="29">
        <v>200</v>
      </c>
      <c r="P3355" s="29">
        <v>0</v>
      </c>
      <c r="Q3355" s="29">
        <v>52304.300000000017</v>
      </c>
      <c r="R3355" s="28">
        <v>0</v>
      </c>
      <c r="S3355" s="28">
        <v>3793190.3699999987</v>
      </c>
      <c r="T3355" s="28">
        <v>0</v>
      </c>
      <c r="U3355" s="28">
        <v>4126050</v>
      </c>
      <c r="V3355" s="29">
        <v>0</v>
      </c>
      <c r="W3355" s="29">
        <v>115</v>
      </c>
      <c r="X3355" s="32">
        <f t="shared" si="780"/>
        <v>200</v>
      </c>
      <c r="Y3355" s="33">
        <f t="shared" si="781"/>
        <v>52304.300000000017</v>
      </c>
      <c r="Z3355" s="33">
        <f t="shared" si="782"/>
        <v>3793190.3699999987</v>
      </c>
      <c r="AA3355" s="33">
        <f t="shared" si="783"/>
        <v>4126050</v>
      </c>
      <c r="AB3355" s="5">
        <v>115</v>
      </c>
      <c r="AC3355" s="6">
        <v>92205.25</v>
      </c>
      <c r="AD3355" s="32">
        <v>1</v>
      </c>
      <c r="AE3355" s="67">
        <f t="shared" si="784"/>
        <v>0.57499999999999996</v>
      </c>
      <c r="AF3355" s="70">
        <f>IF(C3355=Sheet6!$E$3,Sheet6!$E$4,IF('January 2023'!C3355=Sheet6!$F$3,Sheet6!$F$4,IF('January 2023'!C3355=Sheet6!$G$3,Sheet6!$G$4,IF('January 2023'!C3355=Sheet6!$H$3,Sheet6!$H$4,IF('January 2023'!C3355=Sheet6!$I$3,Sheet6!$I$4,IF('January 2023'!C3355=Sheet6!$J$3,Sheet6!$J$4,IF('January 2023'!C3355=Sheet6!$K$3,Sheet6!$K$4,IF('January 2023'!C3355=Sheet6!$L$3,Sheet6!$L$4))))))))</f>
        <v>0.14409654505182889</v>
      </c>
      <c r="AG3355" s="74">
        <f t="shared" si="785"/>
        <v>0.53578174681221025</v>
      </c>
      <c r="AH3355" s="71">
        <v>0.81910000000000005</v>
      </c>
      <c r="AI3355" s="72">
        <f t="shared" si="786"/>
        <v>0</v>
      </c>
      <c r="AJ3355" s="73">
        <f t="shared" si="787"/>
        <v>0.57499999999999996</v>
      </c>
      <c r="AK3355" s="73">
        <v>0.51307323962548435</v>
      </c>
      <c r="AL3355" s="95">
        <f t="shared" si="788"/>
        <v>1</v>
      </c>
      <c r="AM3355" s="107">
        <v>0</v>
      </c>
      <c r="AN3355" s="98">
        <f t="shared" si="789"/>
        <v>27658.207839999523</v>
      </c>
      <c r="AO3355" s="99" t="e">
        <f>SUMIF([1]Sheet1!$AB:$AB,E3355,[1]Sheet1!$AA:$AA)</f>
        <v>#VALUE!</v>
      </c>
      <c r="AP3355" s="100" t="str">
        <f t="shared" si="790"/>
        <v/>
      </c>
      <c r="AQ3355" s="97">
        <f t="shared" si="791"/>
        <v>1</v>
      </c>
      <c r="AR3355" s="100">
        <f t="shared" si="792"/>
        <v>1.0877518915561313</v>
      </c>
      <c r="AS3355" s="101">
        <f t="shared" si="793"/>
        <v>0.41720239144377014</v>
      </c>
      <c r="AT3355" s="100">
        <v>0.14409654505182889</v>
      </c>
      <c r="AU3355" s="108">
        <f t="shared" si="794"/>
        <v>0</v>
      </c>
    </row>
    <row r="3356" spans="1:47" hidden="1">
      <c r="A3356" s="21">
        <v>44927</v>
      </c>
      <c r="B3356" s="23" t="s">
        <v>13</v>
      </c>
      <c r="C3356" s="23" t="s">
        <v>2644</v>
      </c>
      <c r="D3356" s="23" t="s">
        <v>2710</v>
      </c>
      <c r="E3356" s="23">
        <v>1000236084</v>
      </c>
      <c r="F3356" s="23" t="s">
        <v>32</v>
      </c>
      <c r="G3356" s="23">
        <v>1091864</v>
      </c>
      <c r="H3356" s="36" t="s">
        <v>784</v>
      </c>
      <c r="I3356" s="4" t="s">
        <v>3549</v>
      </c>
      <c r="J3356" s="4" t="s">
        <v>3585</v>
      </c>
      <c r="K3356" s="24">
        <v>95824</v>
      </c>
      <c r="L3356" s="24">
        <v>95824</v>
      </c>
      <c r="M3356" s="29">
        <v>1</v>
      </c>
      <c r="N3356" s="29">
        <v>0</v>
      </c>
      <c r="O3356" s="29">
        <v>123</v>
      </c>
      <c r="P3356" s="29">
        <v>2500</v>
      </c>
      <c r="Q3356" s="29">
        <v>56642.3</v>
      </c>
      <c r="R3356" s="28">
        <v>181648.99</v>
      </c>
      <c r="S3356" s="28">
        <v>4089334.64</v>
      </c>
      <c r="T3356" s="28">
        <v>50000</v>
      </c>
      <c r="U3356" s="28">
        <v>4103300</v>
      </c>
      <c r="V3356" s="29">
        <v>1</v>
      </c>
      <c r="W3356" s="29">
        <v>63</v>
      </c>
      <c r="X3356" s="32">
        <f t="shared" si="780"/>
        <v>124</v>
      </c>
      <c r="Y3356" s="33">
        <f t="shared" si="781"/>
        <v>59142.3</v>
      </c>
      <c r="Z3356" s="33">
        <f t="shared" si="782"/>
        <v>4270983.63</v>
      </c>
      <c r="AA3356" s="33">
        <f t="shared" si="783"/>
        <v>4153300</v>
      </c>
      <c r="AB3356" s="5">
        <v>64</v>
      </c>
      <c r="AC3356" s="6">
        <v>9806842.9100000001</v>
      </c>
      <c r="AD3356" s="32">
        <v>1</v>
      </c>
      <c r="AE3356" s="67">
        <f t="shared" si="784"/>
        <v>0.5161290322580645</v>
      </c>
      <c r="AF3356" s="70">
        <f>IF(C3356=Sheet6!$E$3,Sheet6!$E$4,IF('January 2023'!C3356=Sheet6!$F$3,Sheet6!$F$4,IF('January 2023'!C3356=Sheet6!$G$3,Sheet6!$G$4,IF('January 2023'!C3356=Sheet6!$H$3,Sheet6!$H$4,IF('January 2023'!C3356=Sheet6!$I$3,Sheet6!$I$4,IF('January 2023'!C3356=Sheet6!$J$3,Sheet6!$J$4,IF('January 2023'!C3356=Sheet6!$K$3,Sheet6!$K$4,IF('January 2023'!C3356=Sheet6!$L$3,Sheet6!$L$4))))))))</f>
        <v>0.14409654505182889</v>
      </c>
      <c r="AG3356" s="74">
        <f t="shared" si="785"/>
        <v>0.61719715311404244</v>
      </c>
      <c r="AH3356" s="71">
        <v>0.81910000000000005</v>
      </c>
      <c r="AI3356" s="72">
        <f t="shared" si="786"/>
        <v>0</v>
      </c>
      <c r="AJ3356" s="73">
        <f t="shared" si="787"/>
        <v>0.5161290322580645</v>
      </c>
      <c r="AK3356" s="73">
        <v>0.51307323962548435</v>
      </c>
      <c r="AL3356" s="95">
        <f t="shared" si="788"/>
        <v>1</v>
      </c>
      <c r="AM3356" s="107">
        <v>0</v>
      </c>
      <c r="AN3356" s="98">
        <f t="shared" si="789"/>
        <v>19347.138399999996</v>
      </c>
      <c r="AO3356" s="99" t="e">
        <f>SUMIF([1]Sheet1!$AB:$AB,E3356,[1]Sheet1!$AA:$AA)</f>
        <v>#VALUE!</v>
      </c>
      <c r="AP3356" s="100" t="str">
        <f t="shared" si="790"/>
        <v/>
      </c>
      <c r="AQ3356" s="97">
        <f t="shared" si="791"/>
        <v>1</v>
      </c>
      <c r="AR3356" s="100">
        <f t="shared" si="792"/>
        <v>0.97244577825740819</v>
      </c>
      <c r="AS3356" s="101">
        <f t="shared" si="793"/>
        <v>0.39980923410175828</v>
      </c>
      <c r="AT3356" s="100">
        <v>0.14409654505182889</v>
      </c>
      <c r="AU3356" s="108">
        <f t="shared" si="794"/>
        <v>0</v>
      </c>
    </row>
    <row r="3357" spans="1:47" hidden="1">
      <c r="A3357" s="21">
        <v>44927</v>
      </c>
      <c r="B3357" s="22" t="s">
        <v>13</v>
      </c>
      <c r="C3357" s="22" t="s">
        <v>2644</v>
      </c>
      <c r="D3357" s="22" t="s">
        <v>2725</v>
      </c>
      <c r="E3357" s="22">
        <v>1001606402</v>
      </c>
      <c r="F3357" s="22" t="s">
        <v>32</v>
      </c>
      <c r="G3357" s="22">
        <v>1070941</v>
      </c>
      <c r="H3357" s="36" t="s">
        <v>784</v>
      </c>
      <c r="I3357" s="4" t="s">
        <v>3546</v>
      </c>
      <c r="J3357" s="4" t="s">
        <v>3582</v>
      </c>
      <c r="K3357" s="25">
        <v>94987</v>
      </c>
      <c r="L3357" s="25">
        <v>94987</v>
      </c>
      <c r="M3357" s="26">
        <v>2</v>
      </c>
      <c r="N3357" s="26">
        <v>0</v>
      </c>
      <c r="O3357" s="26">
        <v>111</v>
      </c>
      <c r="P3357" s="26">
        <v>2400</v>
      </c>
      <c r="Q3357" s="26">
        <v>59836.700000000004</v>
      </c>
      <c r="R3357" s="27">
        <v>174383.04</v>
      </c>
      <c r="S3357" s="27">
        <v>4390342.6600000011</v>
      </c>
      <c r="T3357" s="28">
        <v>354630</v>
      </c>
      <c r="U3357" s="27">
        <v>4369800</v>
      </c>
      <c r="V3357" s="29">
        <v>2</v>
      </c>
      <c r="W3357" s="26">
        <v>40</v>
      </c>
      <c r="X3357" s="30">
        <f t="shared" si="780"/>
        <v>113</v>
      </c>
      <c r="Y3357" s="31">
        <f t="shared" si="781"/>
        <v>62236.700000000004</v>
      </c>
      <c r="Z3357" s="31">
        <f t="shared" si="782"/>
        <v>4564725.7000000011</v>
      </c>
      <c r="AA3357" s="31">
        <f t="shared" si="783"/>
        <v>4724430</v>
      </c>
      <c r="AB3357" s="5">
        <v>42</v>
      </c>
      <c r="AC3357" s="6">
        <v>693847.44</v>
      </c>
      <c r="AD3357" s="30">
        <v>0</v>
      </c>
      <c r="AE3357" s="67">
        <f t="shared" si="784"/>
        <v>0.37168141592920356</v>
      </c>
      <c r="AF3357" s="70">
        <f>IF(C3357=Sheet6!$E$3,Sheet6!$E$4,IF('January 2023'!C3357=Sheet6!$F$3,Sheet6!$F$4,IF('January 2023'!C3357=Sheet6!$G$3,Sheet6!$G$4,IF('January 2023'!C3357=Sheet6!$H$3,Sheet6!$H$4,IF('January 2023'!C3357=Sheet6!$I$3,Sheet6!$I$4,IF('January 2023'!C3357=Sheet6!$J$3,Sheet6!$J$4,IF('January 2023'!C3357=Sheet6!$K$3,Sheet6!$K$4,IF('January 2023'!C3357=Sheet6!$L$3,Sheet6!$L$4))))))))</f>
        <v>0.14409654505182889</v>
      </c>
      <c r="AG3357" s="74">
        <f t="shared" si="785"/>
        <v>0.65521281859622904</v>
      </c>
      <c r="AH3357" s="71">
        <v>0.81910000000000005</v>
      </c>
      <c r="AI3357" s="72">
        <f t="shared" si="786"/>
        <v>0</v>
      </c>
      <c r="AJ3357" s="73">
        <f t="shared" si="787"/>
        <v>0.37168141592920356</v>
      </c>
      <c r="AK3357" s="73">
        <v>0.51307323962548435</v>
      </c>
      <c r="AL3357" s="95">
        <f t="shared" si="788"/>
        <v>0</v>
      </c>
      <c r="AM3357" s="107">
        <v>0</v>
      </c>
      <c r="AN3357" s="98">
        <f t="shared" si="789"/>
        <v>15567.151699999995</v>
      </c>
      <c r="AO3357" s="99" t="e">
        <f>SUMIF([1]Sheet1!$AB:$AB,E3357,[1]Sheet1!$AA:$AA)</f>
        <v>#VALUE!</v>
      </c>
      <c r="AP3357" s="100" t="str">
        <f t="shared" si="790"/>
        <v/>
      </c>
      <c r="AQ3357" s="97">
        <f t="shared" si="791"/>
        <v>1</v>
      </c>
      <c r="AR3357" s="100">
        <f t="shared" si="792"/>
        <v>1.0349866148583691</v>
      </c>
      <c r="AS3357" s="101">
        <f t="shared" si="793"/>
        <v>0.32186350286927823</v>
      </c>
      <c r="AT3357" s="100">
        <v>0.14409654505182889</v>
      </c>
      <c r="AU3357" s="108">
        <f t="shared" si="794"/>
        <v>0</v>
      </c>
    </row>
    <row r="3358" spans="1:47" hidden="1">
      <c r="A3358" s="21">
        <v>44927</v>
      </c>
      <c r="B3358" s="23" t="s">
        <v>13</v>
      </c>
      <c r="C3358" s="23" t="s">
        <v>2644</v>
      </c>
      <c r="D3358" s="23" t="s">
        <v>2718</v>
      </c>
      <c r="E3358" s="23">
        <v>1000237803</v>
      </c>
      <c r="F3358" s="23" t="s">
        <v>32</v>
      </c>
      <c r="G3358" s="23">
        <v>1091868</v>
      </c>
      <c r="H3358" s="36" t="s">
        <v>784</v>
      </c>
      <c r="I3358" s="4" t="s">
        <v>3544</v>
      </c>
      <c r="J3358" s="4" t="s">
        <v>3580</v>
      </c>
      <c r="K3358" s="24">
        <v>90779.200000000186</v>
      </c>
      <c r="L3358" s="24">
        <v>90779.200000000186</v>
      </c>
      <c r="M3358" s="29">
        <v>2</v>
      </c>
      <c r="N3358" s="29">
        <v>2</v>
      </c>
      <c r="O3358" s="29">
        <v>79</v>
      </c>
      <c r="P3358" s="29">
        <v>25004</v>
      </c>
      <c r="Q3358" s="29">
        <v>42144.5</v>
      </c>
      <c r="R3358" s="28">
        <v>1816780.5499999998</v>
      </c>
      <c r="S3358" s="28">
        <v>3111649.7299999995</v>
      </c>
      <c r="T3358" s="28">
        <v>1884322.3900000001</v>
      </c>
      <c r="U3358" s="28">
        <v>3109700</v>
      </c>
      <c r="V3358" s="29">
        <v>2</v>
      </c>
      <c r="W3358" s="29">
        <v>32</v>
      </c>
      <c r="X3358" s="32">
        <f t="shared" si="780"/>
        <v>81</v>
      </c>
      <c r="Y3358" s="33">
        <f t="shared" si="781"/>
        <v>67148.5</v>
      </c>
      <c r="Z3358" s="33">
        <f t="shared" si="782"/>
        <v>4928430.2799999993</v>
      </c>
      <c r="AA3358" s="33">
        <f t="shared" si="783"/>
        <v>4994022.3900000006</v>
      </c>
      <c r="AB3358" s="5">
        <v>34</v>
      </c>
      <c r="AC3358" s="6">
        <v>2043197.6900000002</v>
      </c>
      <c r="AD3358" s="32">
        <v>1</v>
      </c>
      <c r="AE3358" s="67">
        <f t="shared" si="784"/>
        <v>0.41975308641975306</v>
      </c>
      <c r="AF3358" s="70">
        <f>IF(C3358=Sheet6!$E$3,Sheet6!$E$4,IF('January 2023'!C3358=Sheet6!$F$3,Sheet6!$F$4,IF('January 2023'!C3358=Sheet6!$G$3,Sheet6!$G$4,IF('January 2023'!C3358=Sheet6!$H$3,Sheet6!$H$4,IF('January 2023'!C3358=Sheet6!$I$3,Sheet6!$I$4,IF('January 2023'!C3358=Sheet6!$J$3,Sheet6!$J$4,IF('January 2023'!C3358=Sheet6!$K$3,Sheet6!$K$4,IF('January 2023'!C3358=Sheet6!$L$3,Sheet6!$L$4))))))))</f>
        <v>0.14409654505182889</v>
      </c>
      <c r="AG3358" s="74">
        <f t="shared" si="785"/>
        <v>0.73969036960008305</v>
      </c>
      <c r="AH3358" s="71">
        <v>0.81910000000000005</v>
      </c>
      <c r="AI3358" s="72">
        <f t="shared" si="786"/>
        <v>0</v>
      </c>
      <c r="AJ3358" s="73">
        <f t="shared" si="787"/>
        <v>0.41975308641975306</v>
      </c>
      <c r="AK3358" s="73">
        <v>0.51307323962548435</v>
      </c>
      <c r="AL3358" s="95">
        <f t="shared" si="788"/>
        <v>0</v>
      </c>
      <c r="AM3358" s="107">
        <v>0</v>
      </c>
      <c r="AN3358" s="98">
        <f t="shared" si="789"/>
        <v>7208.7427200001548</v>
      </c>
      <c r="AO3358" s="99" t="e">
        <f>SUMIF([1]Sheet1!$AB:$AB,E3358,[1]Sheet1!$AA:$AA)</f>
        <v>#VALUE!</v>
      </c>
      <c r="AP3358" s="100" t="str">
        <f t="shared" si="790"/>
        <v/>
      </c>
      <c r="AQ3358" s="97">
        <f t="shared" si="791"/>
        <v>1</v>
      </c>
      <c r="AR3358" s="100">
        <f t="shared" si="792"/>
        <v>1.0133089252101586</v>
      </c>
      <c r="AS3358" s="101">
        <f t="shared" si="793"/>
        <v>0.25046514659223484</v>
      </c>
      <c r="AT3358" s="100">
        <v>0.14409654505182889</v>
      </c>
      <c r="AU3358" s="108">
        <f t="shared" si="794"/>
        <v>0</v>
      </c>
    </row>
    <row r="3359" spans="1:47" hidden="1">
      <c r="A3359" s="21">
        <v>44927</v>
      </c>
      <c r="B3359" s="22" t="s">
        <v>13</v>
      </c>
      <c r="C3359" s="22" t="s">
        <v>2644</v>
      </c>
      <c r="D3359" s="22" t="s">
        <v>2714</v>
      </c>
      <c r="E3359" s="22">
        <v>1000240758</v>
      </c>
      <c r="F3359" s="22" t="s">
        <v>32</v>
      </c>
      <c r="G3359" s="22">
        <v>1091864</v>
      </c>
      <c r="H3359" s="36" t="s">
        <v>784</v>
      </c>
      <c r="I3359" s="4" t="s">
        <v>3546</v>
      </c>
      <c r="J3359" s="4" t="s">
        <v>3582</v>
      </c>
      <c r="K3359" s="25">
        <v>90224</v>
      </c>
      <c r="L3359" s="25">
        <v>90224</v>
      </c>
      <c r="M3359" s="26">
        <v>5</v>
      </c>
      <c r="N3359" s="26">
        <v>5</v>
      </c>
      <c r="O3359" s="26">
        <v>73</v>
      </c>
      <c r="P3359" s="26">
        <v>44697</v>
      </c>
      <c r="Q3359" s="26">
        <v>38730.300000000003</v>
      </c>
      <c r="R3359" s="27">
        <v>3247665.99</v>
      </c>
      <c r="S3359" s="27">
        <v>2793277.9799999995</v>
      </c>
      <c r="T3359" s="28">
        <v>2772300</v>
      </c>
      <c r="U3359" s="27">
        <v>2778550</v>
      </c>
      <c r="V3359" s="29">
        <v>4</v>
      </c>
      <c r="W3359" s="26">
        <v>24</v>
      </c>
      <c r="X3359" s="30">
        <f t="shared" si="780"/>
        <v>78</v>
      </c>
      <c r="Y3359" s="31">
        <f t="shared" si="781"/>
        <v>83427.3</v>
      </c>
      <c r="Z3359" s="31">
        <f t="shared" si="782"/>
        <v>6040943.9699999997</v>
      </c>
      <c r="AA3359" s="31">
        <f t="shared" si="783"/>
        <v>5550850</v>
      </c>
      <c r="AB3359" s="5">
        <v>28</v>
      </c>
      <c r="AC3359" s="6">
        <v>6658421.7800000003</v>
      </c>
      <c r="AD3359" s="30">
        <v>3</v>
      </c>
      <c r="AE3359" s="67">
        <f t="shared" si="784"/>
        <v>0.35897435897435898</v>
      </c>
      <c r="AF3359" s="70">
        <f>IF(C3359=Sheet6!$E$3,Sheet6!$E$4,IF('January 2023'!C3359=Sheet6!$F$3,Sheet6!$F$4,IF('January 2023'!C3359=Sheet6!$G$3,Sheet6!$G$4,IF('January 2023'!C3359=Sheet6!$H$3,Sheet6!$H$4,IF('January 2023'!C3359=Sheet6!$I$3,Sheet6!$I$4,IF('January 2023'!C3359=Sheet6!$J$3,Sheet6!$J$4,IF('January 2023'!C3359=Sheet6!$K$3,Sheet6!$K$4,IF('January 2023'!C3359=Sheet6!$L$3,Sheet6!$L$4))))))))</f>
        <v>0.14409654505182889</v>
      </c>
      <c r="AG3359" s="74">
        <f t="shared" si="785"/>
        <v>0.92466860258911154</v>
      </c>
      <c r="AH3359" s="71">
        <v>0.81910000000000005</v>
      </c>
      <c r="AI3359" s="72">
        <f t="shared" si="786"/>
        <v>1</v>
      </c>
      <c r="AJ3359" s="73">
        <f t="shared" si="787"/>
        <v>0.35897435897435898</v>
      </c>
      <c r="AK3359" s="73">
        <v>0.51307323962548435</v>
      </c>
      <c r="AL3359" s="95">
        <f t="shared" si="788"/>
        <v>0</v>
      </c>
      <c r="AM3359" s="107">
        <v>0</v>
      </c>
      <c r="AN3359" s="98">
        <f t="shared" si="789"/>
        <v>0</v>
      </c>
      <c r="AO3359" s="99" t="e">
        <f>SUMIF([1]Sheet1!$AB:$AB,E3359,[1]Sheet1!$AA:$AA)</f>
        <v>#VALUE!</v>
      </c>
      <c r="AP3359" s="100">
        <f t="shared" si="790"/>
        <v>1</v>
      </c>
      <c r="AQ3359" s="97">
        <f t="shared" si="791"/>
        <v>0</v>
      </c>
      <c r="AR3359" s="100">
        <f t="shared" si="792"/>
        <v>0.91887129355381192</v>
      </c>
      <c r="AS3359" s="101">
        <f t="shared" si="793"/>
        <v>0.15034856503034744</v>
      </c>
      <c r="AT3359" s="100">
        <v>0.14409654505182889</v>
      </c>
      <c r="AU3359" s="108">
        <f t="shared" si="794"/>
        <v>0</v>
      </c>
    </row>
    <row r="3360" spans="1:47" hidden="1">
      <c r="A3360" s="21">
        <v>44927</v>
      </c>
      <c r="B3360" s="23" t="s">
        <v>13</v>
      </c>
      <c r="C3360" s="23" t="s">
        <v>2644</v>
      </c>
      <c r="D3360" s="23" t="s">
        <v>2722</v>
      </c>
      <c r="E3360" s="23">
        <v>1000238277</v>
      </c>
      <c r="F3360" s="23" t="s">
        <v>32</v>
      </c>
      <c r="G3360" s="23">
        <v>1070937</v>
      </c>
      <c r="H3360" s="36" t="s">
        <v>784</v>
      </c>
      <c r="I3360" s="4" t="s">
        <v>3544</v>
      </c>
      <c r="J3360" s="4" t="s">
        <v>3580</v>
      </c>
      <c r="K3360" s="24">
        <v>88322</v>
      </c>
      <c r="L3360" s="24">
        <v>88322</v>
      </c>
      <c r="M3360" s="29">
        <v>1</v>
      </c>
      <c r="N3360" s="29">
        <v>0</v>
      </c>
      <c r="O3360" s="29">
        <v>97</v>
      </c>
      <c r="P3360" s="29">
        <v>3600</v>
      </c>
      <c r="Q3360" s="29">
        <v>85483</v>
      </c>
      <c r="R3360" s="28">
        <v>261574.55</v>
      </c>
      <c r="S3360" s="28">
        <v>6299460.2899999991</v>
      </c>
      <c r="T3360" s="28">
        <v>261574</v>
      </c>
      <c r="U3360" s="28">
        <v>6308624</v>
      </c>
      <c r="V3360" s="29">
        <v>1</v>
      </c>
      <c r="W3360" s="29">
        <v>56</v>
      </c>
      <c r="X3360" s="32">
        <f t="shared" si="780"/>
        <v>98</v>
      </c>
      <c r="Y3360" s="33">
        <f t="shared" si="781"/>
        <v>89083</v>
      </c>
      <c r="Z3360" s="33">
        <f t="shared" si="782"/>
        <v>6561034.8399999989</v>
      </c>
      <c r="AA3360" s="33">
        <f t="shared" si="783"/>
        <v>6570198</v>
      </c>
      <c r="AB3360" s="5">
        <v>57</v>
      </c>
      <c r="AC3360" s="6">
        <v>280133.05</v>
      </c>
      <c r="AD3360" s="32">
        <v>1</v>
      </c>
      <c r="AE3360" s="67">
        <f t="shared" si="784"/>
        <v>0.58163265306122447</v>
      </c>
      <c r="AF3360" s="70">
        <f>IF(C3360=Sheet6!$E$3,Sheet6!$E$4,IF('January 2023'!C3360=Sheet6!$F$3,Sheet6!$F$4,IF('January 2023'!C3360=Sheet6!$G$3,Sheet6!$G$4,IF('January 2023'!C3360=Sheet6!$H$3,Sheet6!$H$4,IF('January 2023'!C3360=Sheet6!$I$3,Sheet6!$I$4,IF('January 2023'!C3360=Sheet6!$J$3,Sheet6!$J$4,IF('January 2023'!C3360=Sheet6!$K$3,Sheet6!$K$4,IF('January 2023'!C3360=Sheet6!$L$3,Sheet6!$L$4))))))))</f>
        <v>0.14409654505182889</v>
      </c>
      <c r="AG3360" s="74">
        <f t="shared" si="785"/>
        <v>1.0086161998143157</v>
      </c>
      <c r="AH3360" s="71">
        <v>0.81910000000000005</v>
      </c>
      <c r="AI3360" s="72">
        <f t="shared" si="786"/>
        <v>1</v>
      </c>
      <c r="AJ3360" s="73">
        <f t="shared" si="787"/>
        <v>0.58163265306122447</v>
      </c>
      <c r="AK3360" s="73">
        <v>0.51307323962548435</v>
      </c>
      <c r="AL3360" s="95">
        <f t="shared" si="788"/>
        <v>1</v>
      </c>
      <c r="AM3360" s="107">
        <v>1</v>
      </c>
      <c r="AN3360" s="98">
        <f t="shared" si="789"/>
        <v>0</v>
      </c>
      <c r="AO3360" s="99" t="e">
        <f>SUMIF([1]Sheet1!$AB:$AB,E3360,[1]Sheet1!$AA:$AA)</f>
        <v>#VALUE!</v>
      </c>
      <c r="AP3360" s="100">
        <f t="shared" si="790"/>
        <v>1</v>
      </c>
      <c r="AQ3360" s="97">
        <f t="shared" si="791"/>
        <v>0</v>
      </c>
      <c r="AR3360" s="100">
        <f t="shared" si="792"/>
        <v>1.0013966028566312</v>
      </c>
      <c r="AS3360" s="101">
        <f t="shared" si="793"/>
        <v>-1.0024836080220867E-2</v>
      </c>
      <c r="AT3360" s="100">
        <v>0.14409654505182889</v>
      </c>
      <c r="AU3360" s="108">
        <f t="shared" si="794"/>
        <v>1</v>
      </c>
    </row>
    <row r="3361" spans="1:47" hidden="1">
      <c r="A3361" s="21">
        <v>44927</v>
      </c>
      <c r="B3361" s="23" t="s">
        <v>13</v>
      </c>
      <c r="C3361" s="23" t="s">
        <v>2644</v>
      </c>
      <c r="D3361" s="23" t="s">
        <v>2739</v>
      </c>
      <c r="E3361" s="23">
        <v>1001605936</v>
      </c>
      <c r="F3361" s="23" t="s">
        <v>32</v>
      </c>
      <c r="G3361" s="23">
        <v>1070562</v>
      </c>
      <c r="H3361" s="36" t="s">
        <v>784</v>
      </c>
      <c r="I3361" s="4" t="s">
        <v>3549</v>
      </c>
      <c r="J3361" s="4" t="s">
        <v>3585</v>
      </c>
      <c r="K3361" s="24">
        <v>87332.799999999814</v>
      </c>
      <c r="L3361" s="24">
        <v>87332.799999999814</v>
      </c>
      <c r="M3361" s="29">
        <v>3</v>
      </c>
      <c r="N3361" s="29">
        <v>2</v>
      </c>
      <c r="O3361" s="29">
        <v>70</v>
      </c>
      <c r="P3361" s="29">
        <v>28083</v>
      </c>
      <c r="Q3361" s="29">
        <v>46583.80000000001</v>
      </c>
      <c r="R3361" s="28">
        <v>2040499.4599999997</v>
      </c>
      <c r="S3361" s="28">
        <v>3383676.68</v>
      </c>
      <c r="T3361" s="28">
        <v>2188398.08</v>
      </c>
      <c r="U3361" s="28">
        <v>3372700</v>
      </c>
      <c r="V3361" s="29">
        <v>3</v>
      </c>
      <c r="W3361" s="29">
        <v>34</v>
      </c>
      <c r="X3361" s="32">
        <f t="shared" si="780"/>
        <v>73</v>
      </c>
      <c r="Y3361" s="33">
        <f t="shared" si="781"/>
        <v>74666.800000000017</v>
      </c>
      <c r="Z3361" s="33">
        <f t="shared" si="782"/>
        <v>5424176.1399999997</v>
      </c>
      <c r="AA3361" s="33">
        <f t="shared" si="783"/>
        <v>5561098.0800000001</v>
      </c>
      <c r="AB3361" s="5">
        <v>37</v>
      </c>
      <c r="AC3361" s="6">
        <v>3299574.43</v>
      </c>
      <c r="AD3361" s="32">
        <v>0</v>
      </c>
      <c r="AE3361" s="67">
        <f t="shared" si="784"/>
        <v>0.50684931506849318</v>
      </c>
      <c r="AF3361" s="70">
        <f>IF(C3361=Sheet6!$E$3,Sheet6!$E$4,IF('January 2023'!C3361=Sheet6!$F$3,Sheet6!$F$4,IF('January 2023'!C3361=Sheet6!$G$3,Sheet6!$G$4,IF('January 2023'!C3361=Sheet6!$H$3,Sheet6!$H$4,IF('January 2023'!C3361=Sheet6!$I$3,Sheet6!$I$4,IF('January 2023'!C3361=Sheet6!$J$3,Sheet6!$J$4,IF('January 2023'!C3361=Sheet6!$K$3,Sheet6!$K$4,IF('January 2023'!C3361=Sheet6!$L$3,Sheet6!$L$4))))))))</f>
        <v>0.14409654505182889</v>
      </c>
      <c r="AG3361" s="74">
        <f t="shared" si="785"/>
        <v>0.85496857996079567</v>
      </c>
      <c r="AH3361" s="71">
        <v>0.81910000000000005</v>
      </c>
      <c r="AI3361" s="72">
        <f t="shared" si="786"/>
        <v>1</v>
      </c>
      <c r="AJ3361" s="73">
        <f t="shared" si="787"/>
        <v>0.50684931506849318</v>
      </c>
      <c r="AK3361" s="73">
        <v>0.51307323962548435</v>
      </c>
      <c r="AL3361" s="95">
        <f t="shared" si="788"/>
        <v>0</v>
      </c>
      <c r="AM3361" s="107">
        <v>0</v>
      </c>
      <c r="AN3361" s="98">
        <f t="shared" si="789"/>
        <v>0</v>
      </c>
      <c r="AO3361" s="99" t="e">
        <f>SUMIF([1]Sheet1!$AB:$AB,E3361,[1]Sheet1!$AA:$AA)</f>
        <v>#VALUE!</v>
      </c>
      <c r="AP3361" s="100">
        <f t="shared" si="790"/>
        <v>1</v>
      </c>
      <c r="AQ3361" s="97">
        <f t="shared" si="791"/>
        <v>0</v>
      </c>
      <c r="AR3361" s="100">
        <f t="shared" si="792"/>
        <v>1.0252429007587502</v>
      </c>
      <c r="AS3361" s="101">
        <f t="shared" si="793"/>
        <v>0.12344953302340433</v>
      </c>
      <c r="AT3361" s="100">
        <v>0.14409654505182889</v>
      </c>
      <c r="AU3361" s="108">
        <f t="shared" si="794"/>
        <v>1</v>
      </c>
    </row>
    <row r="3362" spans="1:47" hidden="1">
      <c r="A3362" s="21">
        <v>44927</v>
      </c>
      <c r="B3362" s="22" t="s">
        <v>13</v>
      </c>
      <c r="C3362" s="22" t="s">
        <v>2644</v>
      </c>
      <c r="D3362" s="22" t="s">
        <v>2717</v>
      </c>
      <c r="E3362" s="22">
        <v>1001601581</v>
      </c>
      <c r="F3362" s="22" t="s">
        <v>32</v>
      </c>
      <c r="G3362" s="22">
        <v>1079580</v>
      </c>
      <c r="H3362" s="36" t="s">
        <v>784</v>
      </c>
      <c r="I3362" s="4" t="s">
        <v>3545</v>
      </c>
      <c r="J3362" s="4" t="s">
        <v>3581</v>
      </c>
      <c r="K3362" s="25">
        <v>86142.400000000373</v>
      </c>
      <c r="L3362" s="25">
        <v>86142.400000000373</v>
      </c>
      <c r="M3362" s="26">
        <v>1</v>
      </c>
      <c r="N3362" s="26">
        <v>1</v>
      </c>
      <c r="O3362" s="26">
        <v>80</v>
      </c>
      <c r="P3362" s="26">
        <v>8042</v>
      </c>
      <c r="Q3362" s="26">
        <v>57381.100000000006</v>
      </c>
      <c r="R3362" s="27">
        <v>584328.48</v>
      </c>
      <c r="S3362" s="27">
        <v>4188787.45</v>
      </c>
      <c r="T3362" s="28">
        <v>229661.8</v>
      </c>
      <c r="U3362" s="27">
        <v>4164200</v>
      </c>
      <c r="V3362" s="29">
        <v>1</v>
      </c>
      <c r="W3362" s="26">
        <v>41</v>
      </c>
      <c r="X3362" s="30">
        <f t="shared" si="780"/>
        <v>81</v>
      </c>
      <c r="Y3362" s="31">
        <f t="shared" si="781"/>
        <v>65423.100000000006</v>
      </c>
      <c r="Z3362" s="31">
        <f t="shared" si="782"/>
        <v>4773115.93</v>
      </c>
      <c r="AA3362" s="31">
        <f t="shared" si="783"/>
        <v>4393861.8</v>
      </c>
      <c r="AB3362" s="5">
        <v>42</v>
      </c>
      <c r="AC3362" s="6">
        <v>546833.57999999996</v>
      </c>
      <c r="AD3362" s="30">
        <v>0</v>
      </c>
      <c r="AE3362" s="67">
        <f t="shared" si="784"/>
        <v>0.51851851851851849</v>
      </c>
      <c r="AF3362" s="70">
        <f>IF(C3362=Sheet6!$E$3,Sheet6!$E$4,IF('January 2023'!C3362=Sheet6!$F$3,Sheet6!$F$4,IF('January 2023'!C3362=Sheet6!$G$3,Sheet6!$G$4,IF('January 2023'!C3362=Sheet6!$H$3,Sheet6!$H$4,IF('January 2023'!C3362=Sheet6!$I$3,Sheet6!$I$4,IF('January 2023'!C3362=Sheet6!$J$3,Sheet6!$J$4,IF('January 2023'!C3362=Sheet6!$K$3,Sheet6!$K$4,IF('January 2023'!C3362=Sheet6!$L$3,Sheet6!$L$4))))))))</f>
        <v>0.14409654505182889</v>
      </c>
      <c r="AG3362" s="74">
        <f t="shared" si="785"/>
        <v>0.75947616969111287</v>
      </c>
      <c r="AH3362" s="71">
        <v>0.81910000000000005</v>
      </c>
      <c r="AI3362" s="72">
        <f t="shared" si="786"/>
        <v>0</v>
      </c>
      <c r="AJ3362" s="73">
        <f t="shared" si="787"/>
        <v>0.51851851851851849</v>
      </c>
      <c r="AK3362" s="73">
        <v>0.51307323962548435</v>
      </c>
      <c r="AL3362" s="95">
        <f t="shared" si="788"/>
        <v>1</v>
      </c>
      <c r="AM3362" s="107">
        <v>0</v>
      </c>
      <c r="AN3362" s="98">
        <f t="shared" si="789"/>
        <v>5136.1398400003091</v>
      </c>
      <c r="AO3362" s="99" t="e">
        <f>SUMIF([1]Sheet1!$AB:$AB,E3362,[1]Sheet1!$AA:$AA)</f>
        <v>#VALUE!</v>
      </c>
      <c r="AP3362" s="100" t="str">
        <f t="shared" si="790"/>
        <v/>
      </c>
      <c r="AQ3362" s="97">
        <f t="shared" si="791"/>
        <v>1</v>
      </c>
      <c r="AR3362" s="100">
        <f t="shared" si="792"/>
        <v>0.92054370026583454</v>
      </c>
      <c r="AS3362" s="101">
        <f t="shared" si="793"/>
        <v>0.30086899648882015</v>
      </c>
      <c r="AT3362" s="100">
        <v>0.14409654505182889</v>
      </c>
      <c r="AU3362" s="108">
        <f t="shared" si="794"/>
        <v>0</v>
      </c>
    </row>
    <row r="3363" spans="1:47" hidden="1">
      <c r="A3363" s="21">
        <v>44927</v>
      </c>
      <c r="B3363" s="22" t="s">
        <v>13</v>
      </c>
      <c r="C3363" s="22" t="s">
        <v>2644</v>
      </c>
      <c r="D3363" s="22" t="s">
        <v>2738</v>
      </c>
      <c r="E3363" s="22">
        <v>1002486425</v>
      </c>
      <c r="F3363" s="22" t="s">
        <v>32</v>
      </c>
      <c r="G3363" s="22">
        <v>1091864</v>
      </c>
      <c r="H3363" s="36" t="s">
        <v>784</v>
      </c>
      <c r="I3363" s="4" t="s">
        <v>3547</v>
      </c>
      <c r="J3363" s="4" t="s">
        <v>3583</v>
      </c>
      <c r="K3363" s="25">
        <v>85777.85999999987</v>
      </c>
      <c r="L3363" s="25">
        <v>85777.85999999987</v>
      </c>
      <c r="M3363" s="26">
        <v>5</v>
      </c>
      <c r="N3363" s="26">
        <v>5</v>
      </c>
      <c r="O3363" s="26">
        <v>29</v>
      </c>
      <c r="P3363" s="26">
        <v>38488</v>
      </c>
      <c r="Q3363" s="26">
        <v>22053.299999999996</v>
      </c>
      <c r="R3363" s="27">
        <v>2796522.56</v>
      </c>
      <c r="S3363" s="27">
        <v>1624556.9400000004</v>
      </c>
      <c r="T3363" s="28">
        <v>2819947.91</v>
      </c>
      <c r="U3363" s="27">
        <v>1603200</v>
      </c>
      <c r="V3363" s="29">
        <v>5</v>
      </c>
      <c r="W3363" s="26">
        <v>14</v>
      </c>
      <c r="X3363" s="30">
        <f t="shared" si="780"/>
        <v>34</v>
      </c>
      <c r="Y3363" s="31">
        <f t="shared" si="781"/>
        <v>60541.299999999996</v>
      </c>
      <c r="Z3363" s="31">
        <f t="shared" si="782"/>
        <v>4421079.5</v>
      </c>
      <c r="AA3363" s="31">
        <f t="shared" si="783"/>
        <v>4423147.91</v>
      </c>
      <c r="AB3363" s="5">
        <v>19</v>
      </c>
      <c r="AC3363" s="6">
        <v>2949476.1399999997</v>
      </c>
      <c r="AD3363" s="30">
        <v>0</v>
      </c>
      <c r="AE3363" s="67">
        <f t="shared" si="784"/>
        <v>0.55882352941176472</v>
      </c>
      <c r="AF3363" s="70">
        <f>IF(C3363=Sheet6!$E$3,Sheet6!$E$4,IF('January 2023'!C3363=Sheet6!$F$3,Sheet6!$F$4,IF('January 2023'!C3363=Sheet6!$G$3,Sheet6!$G$4,IF('January 2023'!C3363=Sheet6!$H$3,Sheet6!$H$4,IF('January 2023'!C3363=Sheet6!$I$3,Sheet6!$I$4,IF('January 2023'!C3363=Sheet6!$J$3,Sheet6!$J$4,IF('January 2023'!C3363=Sheet6!$K$3,Sheet6!$K$4,IF('January 2023'!C3363=Sheet6!$L$3,Sheet6!$L$4))))))))</f>
        <v>0.14409654505182889</v>
      </c>
      <c r="AG3363" s="74">
        <f t="shared" si="785"/>
        <v>0.70579168097688716</v>
      </c>
      <c r="AH3363" s="71">
        <v>0.81910000000000005</v>
      </c>
      <c r="AI3363" s="72">
        <f t="shared" si="786"/>
        <v>0</v>
      </c>
      <c r="AJ3363" s="73">
        <f t="shared" si="787"/>
        <v>0.55882352941176472</v>
      </c>
      <c r="AK3363" s="73">
        <v>0.51307323962548435</v>
      </c>
      <c r="AL3363" s="95">
        <f t="shared" si="788"/>
        <v>1</v>
      </c>
      <c r="AM3363" s="107">
        <v>0</v>
      </c>
      <c r="AN3363" s="98">
        <f t="shared" si="789"/>
        <v>9719.3451259999056</v>
      </c>
      <c r="AO3363" s="99" t="e">
        <f>SUMIF([1]Sheet1!$AB:$AB,E3363,[1]Sheet1!$AA:$AA)</f>
        <v>#VALUE!</v>
      </c>
      <c r="AP3363" s="100" t="str">
        <f t="shared" si="790"/>
        <v/>
      </c>
      <c r="AQ3363" s="97">
        <f t="shared" si="791"/>
        <v>1</v>
      </c>
      <c r="AR3363" s="100">
        <f t="shared" si="792"/>
        <v>1.0004678517995436</v>
      </c>
      <c r="AS3363" s="101">
        <f t="shared" si="793"/>
        <v>0.29387811311506495</v>
      </c>
      <c r="AT3363" s="100">
        <v>0.14409654505182889</v>
      </c>
      <c r="AU3363" s="108">
        <f t="shared" si="794"/>
        <v>0</v>
      </c>
    </row>
    <row r="3364" spans="1:47" hidden="1">
      <c r="A3364" s="21">
        <v>44927</v>
      </c>
      <c r="B3364" s="23" t="s">
        <v>13</v>
      </c>
      <c r="C3364" s="23" t="s">
        <v>2644</v>
      </c>
      <c r="D3364" s="23" t="s">
        <v>2729</v>
      </c>
      <c r="E3364" s="23">
        <v>1001601583</v>
      </c>
      <c r="F3364" s="23" t="s">
        <v>32</v>
      </c>
      <c r="G3364" s="23">
        <v>1079580</v>
      </c>
      <c r="H3364" s="36" t="s">
        <v>784</v>
      </c>
      <c r="I3364" s="4" t="s">
        <v>3545</v>
      </c>
      <c r="J3364" s="4" t="s">
        <v>3581</v>
      </c>
      <c r="K3364" s="24">
        <v>85022.399999999441</v>
      </c>
      <c r="L3364" s="24">
        <v>85022.399999999441</v>
      </c>
      <c r="M3364" s="29">
        <v>3</v>
      </c>
      <c r="N3364" s="29">
        <v>2</v>
      </c>
      <c r="O3364" s="29">
        <v>70</v>
      </c>
      <c r="P3364" s="29">
        <v>48859</v>
      </c>
      <c r="Q3364" s="29">
        <v>52408.200000000004</v>
      </c>
      <c r="R3364" s="28">
        <v>3550075.24</v>
      </c>
      <c r="S3364" s="28">
        <v>3820153.4299999997</v>
      </c>
      <c r="T3364" s="28">
        <v>3462884.46</v>
      </c>
      <c r="U3364" s="28">
        <v>3813310</v>
      </c>
      <c r="V3364" s="29">
        <v>2</v>
      </c>
      <c r="W3364" s="29">
        <v>37</v>
      </c>
      <c r="X3364" s="32">
        <f t="shared" si="780"/>
        <v>73</v>
      </c>
      <c r="Y3364" s="33">
        <f t="shared" si="781"/>
        <v>101267.20000000001</v>
      </c>
      <c r="Z3364" s="33">
        <f t="shared" si="782"/>
        <v>7370228.6699999999</v>
      </c>
      <c r="AA3364" s="33">
        <f t="shared" si="783"/>
        <v>7276194.46</v>
      </c>
      <c r="AB3364" s="5">
        <v>39</v>
      </c>
      <c r="AC3364" s="6">
        <v>3546388.35</v>
      </c>
      <c r="AD3364" s="32">
        <v>1</v>
      </c>
      <c r="AE3364" s="67">
        <f t="shared" si="784"/>
        <v>0.53424657534246578</v>
      </c>
      <c r="AF3364" s="70">
        <f>IF(C3364=Sheet6!$E$3,Sheet6!$E$4,IF('January 2023'!C3364=Sheet6!$F$3,Sheet6!$F$4,IF('January 2023'!C3364=Sheet6!$G$3,Sheet6!$G$4,IF('January 2023'!C3364=Sheet6!$H$3,Sheet6!$H$4,IF('January 2023'!C3364=Sheet6!$I$3,Sheet6!$I$4,IF('January 2023'!C3364=Sheet6!$J$3,Sheet6!$J$4,IF('January 2023'!C3364=Sheet6!$K$3,Sheet6!$K$4,IF('January 2023'!C3364=Sheet6!$L$3,Sheet6!$L$4))))))))</f>
        <v>0.14409654505182889</v>
      </c>
      <c r="AG3364" s="74">
        <f t="shared" si="785"/>
        <v>1.1910649428856475</v>
      </c>
      <c r="AH3364" s="71">
        <v>0.81910000000000005</v>
      </c>
      <c r="AI3364" s="72">
        <f t="shared" si="786"/>
        <v>1</v>
      </c>
      <c r="AJ3364" s="73">
        <f t="shared" si="787"/>
        <v>0.53424657534246578</v>
      </c>
      <c r="AK3364" s="73">
        <v>0.51307323962548435</v>
      </c>
      <c r="AL3364" s="95">
        <f t="shared" si="788"/>
        <v>1</v>
      </c>
      <c r="AM3364" s="107">
        <v>0</v>
      </c>
      <c r="AN3364" s="98">
        <f t="shared" si="789"/>
        <v>0</v>
      </c>
      <c r="AO3364" s="99" t="e">
        <f>SUMIF([1]Sheet1!$AB:$AB,E3364,[1]Sheet1!$AA:$AA)</f>
        <v>#VALUE!</v>
      </c>
      <c r="AP3364" s="100">
        <f t="shared" si="790"/>
        <v>1</v>
      </c>
      <c r="AQ3364" s="97">
        <f t="shared" si="791"/>
        <v>0</v>
      </c>
      <c r="AR3364" s="100">
        <f t="shared" si="792"/>
        <v>0.98724134430417887</v>
      </c>
      <c r="AS3364" s="101">
        <f t="shared" si="793"/>
        <v>-0.17586855536800661</v>
      </c>
      <c r="AT3364" s="100">
        <v>0.14409654505182889</v>
      </c>
      <c r="AU3364" s="108">
        <f t="shared" si="794"/>
        <v>1</v>
      </c>
    </row>
    <row r="3365" spans="1:47" hidden="1">
      <c r="A3365" s="21">
        <v>44927</v>
      </c>
      <c r="B3365" s="23" t="s">
        <v>13</v>
      </c>
      <c r="C3365" s="23" t="s">
        <v>2644</v>
      </c>
      <c r="D3365" s="23" t="s">
        <v>2751</v>
      </c>
      <c r="E3365" s="23">
        <v>1000258262</v>
      </c>
      <c r="F3365" s="23" t="s">
        <v>32</v>
      </c>
      <c r="G3365" s="23">
        <v>1070562</v>
      </c>
      <c r="H3365" s="36" t="s">
        <v>784</v>
      </c>
      <c r="I3365" s="4" t="s">
        <v>3549</v>
      </c>
      <c r="J3365" s="4" t="s">
        <v>3585</v>
      </c>
      <c r="K3365" s="24">
        <v>83886.400000000373</v>
      </c>
      <c r="L3365" s="24">
        <v>83886.400000000373</v>
      </c>
      <c r="M3365" s="29">
        <v>1</v>
      </c>
      <c r="N3365" s="29">
        <v>0</v>
      </c>
      <c r="O3365" s="29">
        <v>137</v>
      </c>
      <c r="P3365" s="29">
        <v>5587</v>
      </c>
      <c r="Q3365" s="29">
        <v>57277.500000000007</v>
      </c>
      <c r="R3365" s="28">
        <v>405949.17000000004</v>
      </c>
      <c r="S3365" s="28">
        <v>4153329.8999999994</v>
      </c>
      <c r="T3365" s="28">
        <v>362500</v>
      </c>
      <c r="U3365" s="28">
        <v>4533098.75</v>
      </c>
      <c r="V3365" s="29">
        <v>1</v>
      </c>
      <c r="W3365" s="29">
        <v>62</v>
      </c>
      <c r="X3365" s="32">
        <f t="shared" si="780"/>
        <v>138</v>
      </c>
      <c r="Y3365" s="33">
        <f t="shared" si="781"/>
        <v>62864.500000000007</v>
      </c>
      <c r="Z3365" s="33">
        <f t="shared" si="782"/>
        <v>4559279.0699999994</v>
      </c>
      <c r="AA3365" s="33">
        <f t="shared" si="783"/>
        <v>4895598.75</v>
      </c>
      <c r="AB3365" s="5">
        <v>63</v>
      </c>
      <c r="AC3365" s="6">
        <v>1781789.32</v>
      </c>
      <c r="AD3365" s="32">
        <v>1</v>
      </c>
      <c r="AE3365" s="67">
        <f t="shared" si="784"/>
        <v>0.45652173913043476</v>
      </c>
      <c r="AF3365" s="70">
        <f>IF(C3365=Sheet6!$E$3,Sheet6!$E$4,IF('January 2023'!C3365=Sheet6!$F$3,Sheet6!$F$4,IF('January 2023'!C3365=Sheet6!$G$3,Sheet6!$G$4,IF('January 2023'!C3365=Sheet6!$H$3,Sheet6!$H$4,IF('January 2023'!C3365=Sheet6!$I$3,Sheet6!$I$4,IF('January 2023'!C3365=Sheet6!$J$3,Sheet6!$J$4,IF('January 2023'!C3365=Sheet6!$K$3,Sheet6!$K$4,IF('January 2023'!C3365=Sheet6!$L$3,Sheet6!$L$4))))))))</f>
        <v>0.14409654505182889</v>
      </c>
      <c r="AG3365" s="74">
        <f t="shared" si="785"/>
        <v>0.74940037956092675</v>
      </c>
      <c r="AH3365" s="71">
        <v>0.81910000000000005</v>
      </c>
      <c r="AI3365" s="72">
        <f t="shared" si="786"/>
        <v>0</v>
      </c>
      <c r="AJ3365" s="73">
        <f t="shared" si="787"/>
        <v>0.45652173913043476</v>
      </c>
      <c r="AK3365" s="73">
        <v>0.51307323962548435</v>
      </c>
      <c r="AL3365" s="95">
        <f t="shared" si="788"/>
        <v>0</v>
      </c>
      <c r="AM3365" s="107">
        <v>0</v>
      </c>
      <c r="AN3365" s="98">
        <f t="shared" si="789"/>
        <v>5846.8502400002981</v>
      </c>
      <c r="AO3365" s="99" t="e">
        <f>SUMIF([1]Sheet1!$AB:$AB,E3365,[1]Sheet1!$AA:$AA)</f>
        <v>#VALUE!</v>
      </c>
      <c r="AP3365" s="100" t="str">
        <f t="shared" si="790"/>
        <v/>
      </c>
      <c r="AQ3365" s="97">
        <f t="shared" si="791"/>
        <v>1</v>
      </c>
      <c r="AR3365" s="100">
        <f t="shared" si="792"/>
        <v>1.07376597809355</v>
      </c>
      <c r="AS3365" s="101">
        <f t="shared" si="793"/>
        <v>0.19531936845708386</v>
      </c>
      <c r="AT3365" s="100">
        <v>0.14409654505182889</v>
      </c>
      <c r="AU3365" s="108">
        <f t="shared" si="794"/>
        <v>0</v>
      </c>
    </row>
    <row r="3366" spans="1:47" hidden="1">
      <c r="A3366" s="21">
        <v>44927</v>
      </c>
      <c r="B3366" s="23" t="s">
        <v>13</v>
      </c>
      <c r="C3366" s="23" t="s">
        <v>2644</v>
      </c>
      <c r="D3366" s="23" t="s">
        <v>2715</v>
      </c>
      <c r="E3366" s="23">
        <v>1001601588</v>
      </c>
      <c r="F3366" s="23" t="s">
        <v>32</v>
      </c>
      <c r="G3366" s="23">
        <v>1079580</v>
      </c>
      <c r="H3366" s="36" t="s">
        <v>784</v>
      </c>
      <c r="I3366" s="4" t="s">
        <v>3546</v>
      </c>
      <c r="J3366" s="4" t="s">
        <v>3582</v>
      </c>
      <c r="K3366" s="24">
        <v>82882.200000000186</v>
      </c>
      <c r="L3366" s="24">
        <v>82882.200000000186</v>
      </c>
      <c r="M3366" s="29">
        <v>7</v>
      </c>
      <c r="N3366" s="29">
        <v>1</v>
      </c>
      <c r="O3366" s="29">
        <v>111</v>
      </c>
      <c r="P3366" s="29">
        <v>10869</v>
      </c>
      <c r="Q3366" s="29">
        <v>26754.400000000001</v>
      </c>
      <c r="R3366" s="28">
        <v>770038.3600000001</v>
      </c>
      <c r="S3366" s="28">
        <v>1912420.3300000003</v>
      </c>
      <c r="T3366" s="28">
        <v>482502</v>
      </c>
      <c r="U3366" s="28">
        <v>1963500</v>
      </c>
      <c r="V3366" s="29">
        <v>4</v>
      </c>
      <c r="W3366" s="29">
        <v>63</v>
      </c>
      <c r="X3366" s="32">
        <f t="shared" si="780"/>
        <v>118</v>
      </c>
      <c r="Y3366" s="33">
        <f t="shared" si="781"/>
        <v>37623.4</v>
      </c>
      <c r="Z3366" s="33">
        <f t="shared" si="782"/>
        <v>2682458.6900000004</v>
      </c>
      <c r="AA3366" s="33">
        <f t="shared" si="783"/>
        <v>2446002</v>
      </c>
      <c r="AB3366" s="5">
        <v>67</v>
      </c>
      <c r="AC3366" s="6">
        <v>6089852.4699999997</v>
      </c>
      <c r="AD3366" s="32">
        <v>4</v>
      </c>
      <c r="AE3366" s="67">
        <f t="shared" si="784"/>
        <v>0.56779661016949157</v>
      </c>
      <c r="AF3366" s="70">
        <f>IF(C3366=Sheet6!$E$3,Sheet6!$E$4,IF('January 2023'!C3366=Sheet6!$F$3,Sheet6!$F$4,IF('January 2023'!C3366=Sheet6!$G$3,Sheet6!$G$4,IF('January 2023'!C3366=Sheet6!$H$3,Sheet6!$H$4,IF('January 2023'!C3366=Sheet6!$I$3,Sheet6!$I$4,IF('January 2023'!C3366=Sheet6!$J$3,Sheet6!$J$4,IF('January 2023'!C3366=Sheet6!$K$3,Sheet6!$K$4,IF('January 2023'!C3366=Sheet6!$L$3,Sheet6!$L$4))))))))</f>
        <v>0.14409654505182889</v>
      </c>
      <c r="AG3366" s="74">
        <f t="shared" si="785"/>
        <v>0.45393824005636818</v>
      </c>
      <c r="AH3366" s="71">
        <v>0.81910000000000005</v>
      </c>
      <c r="AI3366" s="72">
        <f t="shared" si="786"/>
        <v>0</v>
      </c>
      <c r="AJ3366" s="73">
        <f t="shared" si="787"/>
        <v>0.56779661016949157</v>
      </c>
      <c r="AK3366" s="73">
        <v>0.51307323962548435</v>
      </c>
      <c r="AL3366" s="95">
        <f t="shared" si="788"/>
        <v>1</v>
      </c>
      <c r="AM3366" s="107">
        <v>0</v>
      </c>
      <c r="AN3366" s="98">
        <f t="shared" si="789"/>
        <v>30265.410020000149</v>
      </c>
      <c r="AO3366" s="99" t="e">
        <f>SUMIF([1]Sheet1!$AB:$AB,E3366,[1]Sheet1!$AA:$AA)</f>
        <v>#VALUE!</v>
      </c>
      <c r="AP3366" s="100" t="str">
        <f t="shared" si="790"/>
        <v/>
      </c>
      <c r="AQ3366" s="97">
        <f t="shared" si="791"/>
        <v>1</v>
      </c>
      <c r="AR3366" s="100">
        <f t="shared" si="792"/>
        <v>0.91185076180986768</v>
      </c>
      <c r="AS3366" s="101">
        <f t="shared" si="793"/>
        <v>0.58607606998997008</v>
      </c>
      <c r="AT3366" s="100">
        <v>0.14409654505182889</v>
      </c>
      <c r="AU3366" s="108">
        <f t="shared" si="794"/>
        <v>0</v>
      </c>
    </row>
    <row r="3367" spans="1:47" hidden="1">
      <c r="A3367" s="21">
        <v>44927</v>
      </c>
      <c r="B3367" s="22" t="s">
        <v>13</v>
      </c>
      <c r="C3367" s="22" t="s">
        <v>2644</v>
      </c>
      <c r="D3367" s="22" t="s">
        <v>2719</v>
      </c>
      <c r="E3367" s="22">
        <v>1000241014</v>
      </c>
      <c r="F3367" s="22" t="s">
        <v>32</v>
      </c>
      <c r="G3367" s="22">
        <v>1091868</v>
      </c>
      <c r="H3367" s="36" t="s">
        <v>784</v>
      </c>
      <c r="I3367" s="4" t="s">
        <v>3550</v>
      </c>
      <c r="J3367" s="4" t="s">
        <v>3586</v>
      </c>
      <c r="K3367" s="25">
        <v>79500.799999999814</v>
      </c>
      <c r="L3367" s="25">
        <v>79500.799999999814</v>
      </c>
      <c r="M3367" s="26">
        <v>0</v>
      </c>
      <c r="N3367" s="26">
        <v>0</v>
      </c>
      <c r="O3367" s="26">
        <v>157</v>
      </c>
      <c r="P3367" s="26">
        <v>0</v>
      </c>
      <c r="Q3367" s="26">
        <v>66158.500000000029</v>
      </c>
      <c r="R3367" s="27">
        <v>0</v>
      </c>
      <c r="S3367" s="27">
        <v>4719258.8899999997</v>
      </c>
      <c r="T3367" s="28">
        <v>0</v>
      </c>
      <c r="U3367" s="27">
        <v>4737551</v>
      </c>
      <c r="V3367" s="29">
        <v>0</v>
      </c>
      <c r="W3367" s="26">
        <v>59</v>
      </c>
      <c r="X3367" s="30">
        <f t="shared" si="780"/>
        <v>157</v>
      </c>
      <c r="Y3367" s="31">
        <f t="shared" si="781"/>
        <v>66158.500000000029</v>
      </c>
      <c r="Z3367" s="31">
        <f t="shared" si="782"/>
        <v>4719258.8899999997</v>
      </c>
      <c r="AA3367" s="31">
        <f t="shared" si="783"/>
        <v>4737551</v>
      </c>
      <c r="AB3367" s="5">
        <v>59</v>
      </c>
      <c r="AC3367" s="6">
        <v>1161477.6599999999</v>
      </c>
      <c r="AD3367" s="30">
        <v>3</v>
      </c>
      <c r="AE3367" s="67">
        <f t="shared" si="784"/>
        <v>0.37579617834394907</v>
      </c>
      <c r="AF3367" s="70">
        <f>IF(C3367=Sheet6!$E$3,Sheet6!$E$4,IF('January 2023'!C3367=Sheet6!$F$3,Sheet6!$F$4,IF('January 2023'!C3367=Sheet6!$G$3,Sheet6!$G$4,IF('January 2023'!C3367=Sheet6!$H$3,Sheet6!$H$4,IF('January 2023'!C3367=Sheet6!$I$3,Sheet6!$I$4,IF('January 2023'!C3367=Sheet6!$J$3,Sheet6!$J$4,IF('January 2023'!C3367=Sheet6!$K$3,Sheet6!$K$4,IF('January 2023'!C3367=Sheet6!$L$3,Sheet6!$L$4))))))))</f>
        <v>0.14409654505182889</v>
      </c>
      <c r="AG3367" s="74">
        <f t="shared" si="785"/>
        <v>0.83217401585896222</v>
      </c>
      <c r="AH3367" s="71">
        <v>0.81910000000000005</v>
      </c>
      <c r="AI3367" s="72">
        <f t="shared" si="786"/>
        <v>1</v>
      </c>
      <c r="AJ3367" s="73">
        <f t="shared" si="787"/>
        <v>0.37579617834394907</v>
      </c>
      <c r="AK3367" s="73">
        <v>0.51307323962548435</v>
      </c>
      <c r="AL3367" s="95">
        <f t="shared" si="788"/>
        <v>0</v>
      </c>
      <c r="AM3367" s="107">
        <v>0</v>
      </c>
      <c r="AN3367" s="98">
        <f t="shared" si="789"/>
        <v>0</v>
      </c>
      <c r="AO3367" s="99" t="e">
        <f>SUMIF([1]Sheet1!$AB:$AB,E3367,[1]Sheet1!$AA:$AA)</f>
        <v>#VALUE!</v>
      </c>
      <c r="AP3367" s="100">
        <f t="shared" si="790"/>
        <v>1</v>
      </c>
      <c r="AQ3367" s="97">
        <f t="shared" si="791"/>
        <v>0</v>
      </c>
      <c r="AR3367" s="100">
        <f t="shared" si="792"/>
        <v>1.0038760556321165</v>
      </c>
      <c r="AS3367" s="101">
        <f t="shared" si="793"/>
        <v>0.16460043135996671</v>
      </c>
      <c r="AT3367" s="100">
        <v>0.14409654505182889</v>
      </c>
      <c r="AU3367" s="108">
        <f t="shared" si="794"/>
        <v>0</v>
      </c>
    </row>
    <row r="3368" spans="1:47" hidden="1">
      <c r="A3368" s="21">
        <v>44927</v>
      </c>
      <c r="B3368" s="22" t="s">
        <v>13</v>
      </c>
      <c r="C3368" s="22" t="s">
        <v>2644</v>
      </c>
      <c r="D3368" s="22" t="s">
        <v>2737</v>
      </c>
      <c r="E3368" s="22">
        <v>1000245089</v>
      </c>
      <c r="F3368" s="22" t="s">
        <v>32</v>
      </c>
      <c r="G3368" s="22">
        <v>1070937</v>
      </c>
      <c r="H3368" s="36" t="s">
        <v>784</v>
      </c>
      <c r="I3368" s="4" t="s">
        <v>3549</v>
      </c>
      <c r="J3368" s="4" t="s">
        <v>3585</v>
      </c>
      <c r="K3368" s="25">
        <v>75489.600000000559</v>
      </c>
      <c r="L3368" s="25">
        <v>75489.600000000559</v>
      </c>
      <c r="M3368" s="26">
        <v>4</v>
      </c>
      <c r="N3368" s="26">
        <v>3</v>
      </c>
      <c r="O3368" s="26">
        <v>63</v>
      </c>
      <c r="P3368" s="26">
        <v>32020</v>
      </c>
      <c r="Q3368" s="26">
        <v>24761.799999999996</v>
      </c>
      <c r="R3368" s="27">
        <v>2326560.2999999998</v>
      </c>
      <c r="S3368" s="27">
        <v>1765526</v>
      </c>
      <c r="T3368" s="28">
        <v>2385756.2399999998</v>
      </c>
      <c r="U3368" s="27">
        <v>1775700</v>
      </c>
      <c r="V3368" s="29">
        <v>4</v>
      </c>
      <c r="W3368" s="26">
        <v>33</v>
      </c>
      <c r="X3368" s="30">
        <f t="shared" si="780"/>
        <v>67</v>
      </c>
      <c r="Y3368" s="31">
        <f t="shared" si="781"/>
        <v>56781.799999999996</v>
      </c>
      <c r="Z3368" s="31">
        <f t="shared" si="782"/>
        <v>4092086.3</v>
      </c>
      <c r="AA3368" s="31">
        <f t="shared" si="783"/>
        <v>4161456.2399999998</v>
      </c>
      <c r="AB3368" s="5">
        <v>37</v>
      </c>
      <c r="AC3368" s="6">
        <v>3329238.0000000005</v>
      </c>
      <c r="AD3368" s="30">
        <v>1</v>
      </c>
      <c r="AE3368" s="67">
        <f t="shared" si="784"/>
        <v>0.55223880597014929</v>
      </c>
      <c r="AF3368" s="70">
        <f>IF(C3368=Sheet6!$E$3,Sheet6!$E$4,IF('January 2023'!C3368=Sheet6!$F$3,Sheet6!$F$4,IF('January 2023'!C3368=Sheet6!$G$3,Sheet6!$G$4,IF('January 2023'!C3368=Sheet6!$H$3,Sheet6!$H$4,IF('January 2023'!C3368=Sheet6!$I$3,Sheet6!$I$4,IF('January 2023'!C3368=Sheet6!$J$3,Sheet6!$J$4,IF('January 2023'!C3368=Sheet6!$K$3,Sheet6!$K$4,IF('January 2023'!C3368=Sheet6!$L$3,Sheet6!$L$4))))))))</f>
        <v>0.14409654505182889</v>
      </c>
      <c r="AG3368" s="74">
        <f t="shared" si="785"/>
        <v>0.75218043280133384</v>
      </c>
      <c r="AH3368" s="71">
        <v>0.81910000000000005</v>
      </c>
      <c r="AI3368" s="72">
        <f t="shared" si="786"/>
        <v>0</v>
      </c>
      <c r="AJ3368" s="73">
        <f t="shared" si="787"/>
        <v>0.55223880597014929</v>
      </c>
      <c r="AK3368" s="73">
        <v>0.51307323962548435</v>
      </c>
      <c r="AL3368" s="95">
        <f t="shared" si="788"/>
        <v>1</v>
      </c>
      <c r="AM3368" s="107">
        <v>0</v>
      </c>
      <c r="AN3368" s="98">
        <f t="shared" si="789"/>
        <v>5051.7313600004709</v>
      </c>
      <c r="AO3368" s="99" t="e">
        <f>SUMIF([1]Sheet1!$AB:$AB,E3368,[1]Sheet1!$AA:$AA)</f>
        <v>#VALUE!</v>
      </c>
      <c r="AP3368" s="100" t="str">
        <f t="shared" si="790"/>
        <v/>
      </c>
      <c r="AQ3368" s="97">
        <f t="shared" si="791"/>
        <v>1</v>
      </c>
      <c r="AR3368" s="100">
        <f t="shared" si="792"/>
        <v>1.0169522182364532</v>
      </c>
      <c r="AS3368" s="101">
        <f t="shared" si="793"/>
        <v>0.23506844034862817</v>
      </c>
      <c r="AT3368" s="100">
        <v>0.14409654505182889</v>
      </c>
      <c r="AU3368" s="108">
        <f t="shared" si="794"/>
        <v>0</v>
      </c>
    </row>
    <row r="3369" spans="1:47" hidden="1">
      <c r="A3369" s="21">
        <v>44927</v>
      </c>
      <c r="B3369" s="22" t="s">
        <v>13</v>
      </c>
      <c r="C3369" s="22" t="s">
        <v>2644</v>
      </c>
      <c r="D3369" s="22" t="s">
        <v>2726</v>
      </c>
      <c r="E3369" s="22">
        <v>1001601585</v>
      </c>
      <c r="F3369" s="22" t="s">
        <v>32</v>
      </c>
      <c r="G3369" s="22">
        <v>1079580</v>
      </c>
      <c r="H3369" s="36" t="s">
        <v>784</v>
      </c>
      <c r="I3369" s="4" t="s">
        <v>3546</v>
      </c>
      <c r="J3369" s="4" t="s">
        <v>3582</v>
      </c>
      <c r="K3369" s="25">
        <v>72114.5</v>
      </c>
      <c r="L3369" s="25">
        <v>72114.5</v>
      </c>
      <c r="M3369" s="26">
        <v>1</v>
      </c>
      <c r="N3369" s="26">
        <v>0</v>
      </c>
      <c r="O3369" s="26">
        <v>83</v>
      </c>
      <c r="P3369" s="26">
        <v>2602</v>
      </c>
      <c r="Q3369" s="26">
        <v>44076.700000000012</v>
      </c>
      <c r="R3369" s="27">
        <v>189060.27000000002</v>
      </c>
      <c r="S3369" s="27">
        <v>3158989.9200000004</v>
      </c>
      <c r="T3369" s="28">
        <v>189061</v>
      </c>
      <c r="U3369" s="27">
        <v>3210950</v>
      </c>
      <c r="V3369" s="29">
        <v>1</v>
      </c>
      <c r="W3369" s="26">
        <v>41</v>
      </c>
      <c r="X3369" s="30">
        <f t="shared" si="780"/>
        <v>84</v>
      </c>
      <c r="Y3369" s="31">
        <f t="shared" si="781"/>
        <v>46678.700000000012</v>
      </c>
      <c r="Z3369" s="31">
        <f t="shared" si="782"/>
        <v>3348050.1900000004</v>
      </c>
      <c r="AA3369" s="31">
        <f t="shared" si="783"/>
        <v>3400011</v>
      </c>
      <c r="AB3369" s="5">
        <v>42</v>
      </c>
      <c r="AC3369" s="6">
        <v>391717.66</v>
      </c>
      <c r="AD3369" s="30">
        <v>0</v>
      </c>
      <c r="AE3369" s="67">
        <f t="shared" si="784"/>
        <v>0.5</v>
      </c>
      <c r="AF3369" s="70">
        <f>IF(C3369=Sheet6!$E$3,Sheet6!$E$4,IF('January 2023'!C3369=Sheet6!$F$3,Sheet6!$F$4,IF('January 2023'!C3369=Sheet6!$G$3,Sheet6!$G$4,IF('January 2023'!C3369=Sheet6!$H$3,Sheet6!$H$4,IF('January 2023'!C3369=Sheet6!$I$3,Sheet6!$I$4,IF('January 2023'!C3369=Sheet6!$J$3,Sheet6!$J$4,IF('January 2023'!C3369=Sheet6!$K$3,Sheet6!$K$4,IF('January 2023'!C3369=Sheet6!$L$3,Sheet6!$L$4))))))))</f>
        <v>0.14409654505182889</v>
      </c>
      <c r="AG3369" s="74">
        <f t="shared" si="785"/>
        <v>0.64728591337387087</v>
      </c>
      <c r="AH3369" s="71">
        <v>0.81910000000000005</v>
      </c>
      <c r="AI3369" s="72">
        <f t="shared" si="786"/>
        <v>0</v>
      </c>
      <c r="AJ3369" s="73">
        <f t="shared" si="787"/>
        <v>0.5</v>
      </c>
      <c r="AK3369" s="73">
        <v>0.51307323962548435</v>
      </c>
      <c r="AL3369" s="95">
        <f t="shared" si="788"/>
        <v>0</v>
      </c>
      <c r="AM3369" s="107">
        <v>0</v>
      </c>
      <c r="AN3369" s="98">
        <f t="shared" si="789"/>
        <v>12390.286949999994</v>
      </c>
      <c r="AO3369" s="99" t="e">
        <f>SUMIF([1]Sheet1!$AB:$AB,E3369,[1]Sheet1!$AA:$AA)</f>
        <v>#VALUE!</v>
      </c>
      <c r="AP3369" s="100" t="str">
        <f t="shared" si="790"/>
        <v/>
      </c>
      <c r="AQ3369" s="97">
        <f t="shared" si="791"/>
        <v>1</v>
      </c>
      <c r="AR3369" s="100">
        <f t="shared" si="792"/>
        <v>1.01551972254036</v>
      </c>
      <c r="AS3369" s="101">
        <f t="shared" si="793"/>
        <v>0.34266838884628315</v>
      </c>
      <c r="AT3369" s="100">
        <v>0.14409654505182889</v>
      </c>
      <c r="AU3369" s="108">
        <f t="shared" si="794"/>
        <v>0</v>
      </c>
    </row>
    <row r="3370" spans="1:47" hidden="1">
      <c r="A3370" s="21">
        <v>44927</v>
      </c>
      <c r="B3370" s="23" t="s">
        <v>13</v>
      </c>
      <c r="C3370" s="23" t="s">
        <v>2644</v>
      </c>
      <c r="D3370" s="23" t="s">
        <v>2760</v>
      </c>
      <c r="E3370" s="23">
        <v>1000976022</v>
      </c>
      <c r="F3370" s="23" t="s">
        <v>32</v>
      </c>
      <c r="G3370" s="23">
        <v>1070562</v>
      </c>
      <c r="H3370" s="36" t="s">
        <v>784</v>
      </c>
      <c r="I3370" s="4" t="s">
        <v>3544</v>
      </c>
      <c r="J3370" s="4" t="s">
        <v>3580</v>
      </c>
      <c r="K3370" s="24">
        <v>69784</v>
      </c>
      <c r="L3370" s="24">
        <v>69784</v>
      </c>
      <c r="M3370" s="29">
        <v>2</v>
      </c>
      <c r="N3370" s="29">
        <v>2</v>
      </c>
      <c r="O3370" s="29">
        <v>62</v>
      </c>
      <c r="P3370" s="29">
        <v>15961</v>
      </c>
      <c r="Q3370" s="29">
        <v>43523.199999999997</v>
      </c>
      <c r="R3370" s="28">
        <v>1159719.82</v>
      </c>
      <c r="S3370" s="28">
        <v>3161161.4300000006</v>
      </c>
      <c r="T3370" s="28">
        <v>1241872</v>
      </c>
      <c r="U3370" s="28">
        <v>3194700</v>
      </c>
      <c r="V3370" s="29">
        <v>2</v>
      </c>
      <c r="W3370" s="29">
        <v>23</v>
      </c>
      <c r="X3370" s="32">
        <f t="shared" si="780"/>
        <v>64</v>
      </c>
      <c r="Y3370" s="33">
        <f t="shared" si="781"/>
        <v>59484.2</v>
      </c>
      <c r="Z3370" s="33">
        <f t="shared" si="782"/>
        <v>4320881.2500000009</v>
      </c>
      <c r="AA3370" s="33">
        <f t="shared" si="783"/>
        <v>4436572</v>
      </c>
      <c r="AB3370" s="5">
        <v>25</v>
      </c>
      <c r="AC3370" s="6">
        <v>3247290.52</v>
      </c>
      <c r="AD3370" s="32">
        <v>3</v>
      </c>
      <c r="AE3370" s="67">
        <f t="shared" si="784"/>
        <v>0.390625</v>
      </c>
      <c r="AF3370" s="70">
        <f>IF(C3370=Sheet6!$E$3,Sheet6!$E$4,IF('January 2023'!C3370=Sheet6!$F$3,Sheet6!$F$4,IF('January 2023'!C3370=Sheet6!$G$3,Sheet6!$G$4,IF('January 2023'!C3370=Sheet6!$H$3,Sheet6!$H$4,IF('January 2023'!C3370=Sheet6!$I$3,Sheet6!$I$4,IF('January 2023'!C3370=Sheet6!$J$3,Sheet6!$J$4,IF('January 2023'!C3370=Sheet6!$K$3,Sheet6!$K$4,IF('January 2023'!C3370=Sheet6!$L$3,Sheet6!$L$4))))))))</f>
        <v>0.14409654505182889</v>
      </c>
      <c r="AG3370" s="74">
        <f t="shared" si="785"/>
        <v>0.85240456265046427</v>
      </c>
      <c r="AH3370" s="71">
        <v>0.81910000000000005</v>
      </c>
      <c r="AI3370" s="72">
        <f t="shared" si="786"/>
        <v>1</v>
      </c>
      <c r="AJ3370" s="73">
        <f t="shared" si="787"/>
        <v>0.390625</v>
      </c>
      <c r="AK3370" s="73">
        <v>0.51307323962548435</v>
      </c>
      <c r="AL3370" s="95">
        <f t="shared" si="788"/>
        <v>0</v>
      </c>
      <c r="AM3370" s="107">
        <v>0</v>
      </c>
      <c r="AN3370" s="98">
        <f t="shared" si="789"/>
        <v>0</v>
      </c>
      <c r="AO3370" s="99" t="e">
        <f>SUMIF([1]Sheet1!$AB:$AB,E3370,[1]Sheet1!$AA:$AA)</f>
        <v>#VALUE!</v>
      </c>
      <c r="AP3370" s="100">
        <f t="shared" si="790"/>
        <v>1</v>
      </c>
      <c r="AQ3370" s="97">
        <f t="shared" si="791"/>
        <v>0</v>
      </c>
      <c r="AR3370" s="100">
        <f t="shared" si="792"/>
        <v>1.0267748043295564</v>
      </c>
      <c r="AS3370" s="101">
        <f t="shared" si="793"/>
        <v>0.12477247197494845</v>
      </c>
      <c r="AT3370" s="100">
        <v>0.14409654505182889</v>
      </c>
      <c r="AU3370" s="108">
        <f t="shared" si="794"/>
        <v>1</v>
      </c>
    </row>
    <row r="3371" spans="1:47" hidden="1">
      <c r="A3371" s="21">
        <v>44927</v>
      </c>
      <c r="B3371" s="23" t="s">
        <v>13</v>
      </c>
      <c r="C3371" s="23" t="s">
        <v>2644</v>
      </c>
      <c r="D3371" s="23" t="s">
        <v>2748</v>
      </c>
      <c r="E3371" s="23">
        <v>1000240756</v>
      </c>
      <c r="F3371" s="23" t="s">
        <v>32</v>
      </c>
      <c r="G3371" s="23">
        <v>1091864</v>
      </c>
      <c r="H3371" s="36" t="s">
        <v>784</v>
      </c>
      <c r="I3371" s="4" t="s">
        <v>3545</v>
      </c>
      <c r="J3371" s="4" t="s">
        <v>3581</v>
      </c>
      <c r="K3371" s="24">
        <v>67720</v>
      </c>
      <c r="L3371" s="24">
        <v>67720</v>
      </c>
      <c r="M3371" s="29">
        <v>2</v>
      </c>
      <c r="N3371" s="29">
        <v>2</v>
      </c>
      <c r="O3371" s="29">
        <v>77</v>
      </c>
      <c r="P3371" s="29">
        <v>29443</v>
      </c>
      <c r="Q3371" s="29">
        <v>24795.200000000001</v>
      </c>
      <c r="R3371" s="28">
        <v>2139316.5099999998</v>
      </c>
      <c r="S3371" s="28">
        <v>1821119.9000000001</v>
      </c>
      <c r="T3371" s="28">
        <v>2165753.13</v>
      </c>
      <c r="U3371" s="28">
        <v>1841550</v>
      </c>
      <c r="V3371" s="29">
        <v>2</v>
      </c>
      <c r="W3371" s="29">
        <v>33</v>
      </c>
      <c r="X3371" s="32">
        <f t="shared" si="780"/>
        <v>79</v>
      </c>
      <c r="Y3371" s="33">
        <f t="shared" si="781"/>
        <v>54238.2</v>
      </c>
      <c r="Z3371" s="33">
        <f t="shared" si="782"/>
        <v>3960436.41</v>
      </c>
      <c r="AA3371" s="33">
        <f t="shared" si="783"/>
        <v>4007303.13</v>
      </c>
      <c r="AB3371" s="5">
        <v>35</v>
      </c>
      <c r="AC3371" s="6">
        <v>4183715.4</v>
      </c>
      <c r="AD3371" s="32">
        <v>0</v>
      </c>
      <c r="AE3371" s="67">
        <f t="shared" si="784"/>
        <v>0.44303797468354428</v>
      </c>
      <c r="AF3371" s="70">
        <f>IF(C3371=Sheet6!$E$3,Sheet6!$E$4,IF('January 2023'!C3371=Sheet6!$F$3,Sheet6!$F$4,IF('January 2023'!C3371=Sheet6!$G$3,Sheet6!$G$4,IF('January 2023'!C3371=Sheet6!$H$3,Sheet6!$H$4,IF('January 2023'!C3371=Sheet6!$I$3,Sheet6!$I$4,IF('January 2023'!C3371=Sheet6!$J$3,Sheet6!$J$4,IF('January 2023'!C3371=Sheet6!$K$3,Sheet6!$K$4,IF('January 2023'!C3371=Sheet6!$L$3,Sheet6!$L$4))))))))</f>
        <v>0.14409654505182889</v>
      </c>
      <c r="AG3371" s="74">
        <f t="shared" si="785"/>
        <v>0.80091848789131714</v>
      </c>
      <c r="AH3371" s="71">
        <v>0.81910000000000005</v>
      </c>
      <c r="AI3371" s="72">
        <f t="shared" si="786"/>
        <v>0</v>
      </c>
      <c r="AJ3371" s="73">
        <f t="shared" si="787"/>
        <v>0.44303797468354428</v>
      </c>
      <c r="AK3371" s="73">
        <v>0.51307323962548435</v>
      </c>
      <c r="AL3371" s="95">
        <f t="shared" si="788"/>
        <v>0</v>
      </c>
      <c r="AM3371" s="107">
        <v>0</v>
      </c>
      <c r="AN3371" s="98">
        <f t="shared" si="789"/>
        <v>1231.2520000000077</v>
      </c>
      <c r="AO3371" s="99" t="e">
        <f>SUMIF([1]Sheet1!$AB:$AB,E3371,[1]Sheet1!$AA:$AA)</f>
        <v>#VALUE!</v>
      </c>
      <c r="AP3371" s="100" t="str">
        <f t="shared" si="790"/>
        <v/>
      </c>
      <c r="AQ3371" s="97">
        <f t="shared" si="791"/>
        <v>1</v>
      </c>
      <c r="AR3371" s="100">
        <f t="shared" si="792"/>
        <v>1.0118337261726162</v>
      </c>
      <c r="AS3371" s="101">
        <f t="shared" si="793"/>
        <v>0.18960366203639112</v>
      </c>
      <c r="AT3371" s="100">
        <v>0.14409654505182889</v>
      </c>
      <c r="AU3371" s="108">
        <f t="shared" si="794"/>
        <v>0</v>
      </c>
    </row>
    <row r="3372" spans="1:47" hidden="1">
      <c r="A3372" s="21">
        <v>44927</v>
      </c>
      <c r="B3372" s="23" t="s">
        <v>13</v>
      </c>
      <c r="C3372" s="23" t="s">
        <v>2644</v>
      </c>
      <c r="D3372" s="23" t="s">
        <v>2746</v>
      </c>
      <c r="E3372" s="23">
        <v>1001601577</v>
      </c>
      <c r="F3372" s="23" t="s">
        <v>32</v>
      </c>
      <c r="G3372" s="23">
        <v>1079580</v>
      </c>
      <c r="H3372" s="36" t="s">
        <v>784</v>
      </c>
      <c r="I3372" s="4" t="s">
        <v>3548</v>
      </c>
      <c r="J3372" s="4" t="s">
        <v>3584</v>
      </c>
      <c r="K3372" s="24">
        <v>67076.879999999888</v>
      </c>
      <c r="L3372" s="24">
        <v>67076.879999999888</v>
      </c>
      <c r="M3372" s="29">
        <v>3</v>
      </c>
      <c r="N3372" s="29">
        <v>0</v>
      </c>
      <c r="O3372" s="29">
        <v>146</v>
      </c>
      <c r="P3372" s="29">
        <v>4369</v>
      </c>
      <c r="Q3372" s="29">
        <v>25526.100000000006</v>
      </c>
      <c r="R3372" s="28">
        <v>313003.80000000005</v>
      </c>
      <c r="S3372" s="28">
        <v>1845665.5099999998</v>
      </c>
      <c r="T3372" s="28">
        <v>655000</v>
      </c>
      <c r="U3372" s="28">
        <v>2138800</v>
      </c>
      <c r="V3372" s="29">
        <v>3</v>
      </c>
      <c r="W3372" s="29">
        <v>66</v>
      </c>
      <c r="X3372" s="32">
        <f t="shared" si="780"/>
        <v>149</v>
      </c>
      <c r="Y3372" s="33">
        <f t="shared" si="781"/>
        <v>29895.100000000006</v>
      </c>
      <c r="Z3372" s="33">
        <f t="shared" si="782"/>
        <v>2158669.3099999996</v>
      </c>
      <c r="AA3372" s="33">
        <f t="shared" si="783"/>
        <v>2793800</v>
      </c>
      <c r="AB3372" s="5">
        <v>69</v>
      </c>
      <c r="AC3372" s="6">
        <v>16157774.57</v>
      </c>
      <c r="AD3372" s="32">
        <v>8</v>
      </c>
      <c r="AE3372" s="67">
        <f t="shared" si="784"/>
        <v>0.46308724832214765</v>
      </c>
      <c r="AF3372" s="70">
        <f>IF(C3372=Sheet6!$E$3,Sheet6!$E$4,IF('January 2023'!C3372=Sheet6!$F$3,Sheet6!$F$4,IF('January 2023'!C3372=Sheet6!$G$3,Sheet6!$G$4,IF('January 2023'!C3372=Sheet6!$H$3,Sheet6!$H$4,IF('January 2023'!C3372=Sheet6!$I$3,Sheet6!$I$4,IF('January 2023'!C3372=Sheet6!$J$3,Sheet6!$J$4,IF('January 2023'!C3372=Sheet6!$K$3,Sheet6!$K$4,IF('January 2023'!C3372=Sheet6!$L$3,Sheet6!$L$4))))))))</f>
        <v>0.14409654505182889</v>
      </c>
      <c r="AG3372" s="74">
        <f t="shared" si="785"/>
        <v>0.44568411649438755</v>
      </c>
      <c r="AH3372" s="71">
        <v>0.81910000000000005</v>
      </c>
      <c r="AI3372" s="72">
        <f t="shared" si="786"/>
        <v>0</v>
      </c>
      <c r="AJ3372" s="73">
        <f t="shared" si="787"/>
        <v>0.46308724832214765</v>
      </c>
      <c r="AK3372" s="73">
        <v>0.51307323962548435</v>
      </c>
      <c r="AL3372" s="95">
        <f t="shared" si="788"/>
        <v>0</v>
      </c>
      <c r="AM3372" s="107">
        <v>0</v>
      </c>
      <c r="AN3372" s="98">
        <f t="shared" si="789"/>
        <v>25047.572407999905</v>
      </c>
      <c r="AO3372" s="99" t="e">
        <f>SUMIF([1]Sheet1!$AB:$AB,E3372,[1]Sheet1!$AA:$AA)</f>
        <v>#VALUE!</v>
      </c>
      <c r="AP3372" s="100" t="str">
        <f t="shared" si="790"/>
        <v/>
      </c>
      <c r="AQ3372" s="97">
        <f t="shared" si="791"/>
        <v>1</v>
      </c>
      <c r="AR3372" s="100">
        <f t="shared" si="792"/>
        <v>1.2942232453381202</v>
      </c>
      <c r="AS3372" s="101">
        <f t="shared" si="793"/>
        <v>0.42318525635498094</v>
      </c>
      <c r="AT3372" s="100">
        <v>0.14409654505182889</v>
      </c>
      <c r="AU3372" s="108">
        <f t="shared" si="794"/>
        <v>0</v>
      </c>
    </row>
    <row r="3373" spans="1:47" hidden="1">
      <c r="A3373" s="21">
        <v>44927</v>
      </c>
      <c r="B3373" s="23" t="s">
        <v>13</v>
      </c>
      <c r="C3373" s="23" t="s">
        <v>2644</v>
      </c>
      <c r="D3373" s="23" t="s">
        <v>2767</v>
      </c>
      <c r="E3373" s="23">
        <v>1000240628</v>
      </c>
      <c r="F3373" s="23" t="s">
        <v>32</v>
      </c>
      <c r="G3373" s="23">
        <v>1070941</v>
      </c>
      <c r="H3373" s="36" t="s">
        <v>784</v>
      </c>
      <c r="I3373" s="4" t="s">
        <v>3546</v>
      </c>
      <c r="J3373" s="4" t="s">
        <v>3582</v>
      </c>
      <c r="K3373" s="24">
        <v>65862</v>
      </c>
      <c r="L3373" s="24">
        <v>65862</v>
      </c>
      <c r="M3373" s="29">
        <v>3</v>
      </c>
      <c r="N3373" s="29">
        <v>3</v>
      </c>
      <c r="O3373" s="29">
        <v>70</v>
      </c>
      <c r="P3373" s="29">
        <v>25445</v>
      </c>
      <c r="Q3373" s="29">
        <v>34117.200000000004</v>
      </c>
      <c r="R3373" s="28">
        <v>1848823.44</v>
      </c>
      <c r="S3373" s="28">
        <v>2507159.61</v>
      </c>
      <c r="T3373" s="28">
        <v>1515842.81</v>
      </c>
      <c r="U3373" s="28">
        <v>2500310</v>
      </c>
      <c r="V3373" s="29">
        <v>3</v>
      </c>
      <c r="W3373" s="29">
        <v>24</v>
      </c>
      <c r="X3373" s="32">
        <f t="shared" si="780"/>
        <v>73</v>
      </c>
      <c r="Y3373" s="33">
        <f t="shared" si="781"/>
        <v>59562.200000000004</v>
      </c>
      <c r="Z3373" s="33">
        <f t="shared" si="782"/>
        <v>4355983.05</v>
      </c>
      <c r="AA3373" s="33">
        <f t="shared" si="783"/>
        <v>4016152.81</v>
      </c>
      <c r="AB3373" s="5">
        <v>27</v>
      </c>
      <c r="AC3373" s="6">
        <v>1921879.3599999999</v>
      </c>
      <c r="AD3373" s="32">
        <v>0</v>
      </c>
      <c r="AE3373" s="67">
        <f t="shared" si="784"/>
        <v>0.36986301369863012</v>
      </c>
      <c r="AF3373" s="70">
        <f>IF(C3373=Sheet6!$E$3,Sheet6!$E$4,IF('January 2023'!C3373=Sheet6!$F$3,Sheet6!$F$4,IF('January 2023'!C3373=Sheet6!$G$3,Sheet6!$G$4,IF('January 2023'!C3373=Sheet6!$H$3,Sheet6!$H$4,IF('January 2023'!C3373=Sheet6!$I$3,Sheet6!$I$4,IF('January 2023'!C3373=Sheet6!$J$3,Sheet6!$J$4,IF('January 2023'!C3373=Sheet6!$K$3,Sheet6!$K$4,IF('January 2023'!C3373=Sheet6!$L$3,Sheet6!$L$4))))))))</f>
        <v>0.14409654505182889</v>
      </c>
      <c r="AG3373" s="74">
        <f t="shared" si="785"/>
        <v>0.9043484862287815</v>
      </c>
      <c r="AH3373" s="71">
        <v>0.81910000000000005</v>
      </c>
      <c r="AI3373" s="72">
        <f t="shared" si="786"/>
        <v>1</v>
      </c>
      <c r="AJ3373" s="73">
        <f t="shared" si="787"/>
        <v>0.36986301369863012</v>
      </c>
      <c r="AK3373" s="73">
        <v>0.51307323962548435</v>
      </c>
      <c r="AL3373" s="95">
        <f t="shared" si="788"/>
        <v>0</v>
      </c>
      <c r="AM3373" s="107">
        <v>0</v>
      </c>
      <c r="AN3373" s="98">
        <f t="shared" si="789"/>
        <v>0</v>
      </c>
      <c r="AO3373" s="99" t="e">
        <f>SUMIF([1]Sheet1!$AB:$AB,E3373,[1]Sheet1!$AA:$AA)</f>
        <v>#VALUE!</v>
      </c>
      <c r="AP3373" s="100">
        <f t="shared" si="790"/>
        <v>1</v>
      </c>
      <c r="AQ3373" s="97">
        <f t="shared" si="791"/>
        <v>0</v>
      </c>
      <c r="AR3373" s="100">
        <f t="shared" si="792"/>
        <v>0.92198540809289886</v>
      </c>
      <c r="AS3373" s="101">
        <f t="shared" si="793"/>
        <v>0.16620389186616158</v>
      </c>
      <c r="AT3373" s="100">
        <v>0.14409654505182889</v>
      </c>
      <c r="AU3373" s="108">
        <f t="shared" si="794"/>
        <v>0</v>
      </c>
    </row>
    <row r="3374" spans="1:47" hidden="1">
      <c r="A3374" s="21">
        <v>44927</v>
      </c>
      <c r="B3374" s="22" t="s">
        <v>13</v>
      </c>
      <c r="C3374" s="22" t="s">
        <v>2644</v>
      </c>
      <c r="D3374" s="22" t="s">
        <v>2753</v>
      </c>
      <c r="E3374" s="22">
        <v>1001605055</v>
      </c>
      <c r="F3374" s="22" t="s">
        <v>32</v>
      </c>
      <c r="G3374" s="22">
        <v>1070937</v>
      </c>
      <c r="H3374" s="36" t="s">
        <v>784</v>
      </c>
      <c r="I3374" s="4" t="s">
        <v>3544</v>
      </c>
      <c r="J3374" s="4" t="s">
        <v>3580</v>
      </c>
      <c r="K3374" s="25">
        <v>64795.200000000186</v>
      </c>
      <c r="L3374" s="25">
        <v>64795.200000000186</v>
      </c>
      <c r="M3374" s="26">
        <v>1</v>
      </c>
      <c r="N3374" s="26">
        <v>1</v>
      </c>
      <c r="O3374" s="26">
        <v>94</v>
      </c>
      <c r="P3374" s="26">
        <v>3588</v>
      </c>
      <c r="Q3374" s="26">
        <v>42646.600000000013</v>
      </c>
      <c r="R3374" s="27">
        <v>260702.62999999998</v>
      </c>
      <c r="S3374" s="27">
        <v>3103746.7899999986</v>
      </c>
      <c r="T3374" s="28">
        <v>0</v>
      </c>
      <c r="U3374" s="27">
        <v>3116300</v>
      </c>
      <c r="V3374" s="29">
        <v>0</v>
      </c>
      <c r="W3374" s="26">
        <v>37</v>
      </c>
      <c r="X3374" s="30">
        <f t="shared" si="780"/>
        <v>95</v>
      </c>
      <c r="Y3374" s="31">
        <f t="shared" si="781"/>
        <v>46234.600000000013</v>
      </c>
      <c r="Z3374" s="31">
        <f t="shared" si="782"/>
        <v>3364449.4199999985</v>
      </c>
      <c r="AA3374" s="31">
        <f t="shared" si="783"/>
        <v>3116300</v>
      </c>
      <c r="AB3374" s="5">
        <v>37</v>
      </c>
      <c r="AC3374" s="6">
        <v>2094891.43</v>
      </c>
      <c r="AD3374" s="30">
        <v>1</v>
      </c>
      <c r="AE3374" s="67">
        <f t="shared" si="784"/>
        <v>0.38947368421052631</v>
      </c>
      <c r="AF3374" s="70">
        <f>IF(C3374=Sheet6!$E$3,Sheet6!$E$4,IF('January 2023'!C3374=Sheet6!$F$3,Sheet6!$F$4,IF('January 2023'!C3374=Sheet6!$G$3,Sheet6!$G$4,IF('January 2023'!C3374=Sheet6!$H$3,Sheet6!$H$4,IF('January 2023'!C3374=Sheet6!$I$3,Sheet6!$I$4,IF('January 2023'!C3374=Sheet6!$J$3,Sheet6!$J$4,IF('January 2023'!C3374=Sheet6!$K$3,Sheet6!$K$4,IF('January 2023'!C3374=Sheet6!$L$3,Sheet6!$L$4))))))))</f>
        <v>0.14409654505182889</v>
      </c>
      <c r="AG3374" s="74">
        <f t="shared" si="785"/>
        <v>0.71354976911869827</v>
      </c>
      <c r="AH3374" s="71">
        <v>0.81910000000000005</v>
      </c>
      <c r="AI3374" s="72">
        <f t="shared" si="786"/>
        <v>0</v>
      </c>
      <c r="AJ3374" s="73">
        <f t="shared" si="787"/>
        <v>0.38947368421052631</v>
      </c>
      <c r="AK3374" s="73">
        <v>0.51307323962548435</v>
      </c>
      <c r="AL3374" s="95">
        <f t="shared" si="788"/>
        <v>0</v>
      </c>
      <c r="AM3374" s="107">
        <v>0</v>
      </c>
      <c r="AN3374" s="98">
        <f t="shared" si="789"/>
        <v>6839.1483200001458</v>
      </c>
      <c r="AO3374" s="99" t="e">
        <f>SUMIF([1]Sheet1!$AB:$AB,E3374,[1]Sheet1!$AA:$AA)</f>
        <v>#VALUE!</v>
      </c>
      <c r="AP3374" s="100" t="str">
        <f t="shared" si="790"/>
        <v/>
      </c>
      <c r="AQ3374" s="97">
        <f t="shared" si="791"/>
        <v>1</v>
      </c>
      <c r="AR3374" s="100">
        <f t="shared" si="792"/>
        <v>0.92624367644676953</v>
      </c>
      <c r="AS3374" s="101">
        <f t="shared" si="793"/>
        <v>0.33907903852375332</v>
      </c>
      <c r="AT3374" s="100">
        <v>0.14409654505182889</v>
      </c>
      <c r="AU3374" s="108">
        <f t="shared" si="794"/>
        <v>0</v>
      </c>
    </row>
    <row r="3375" spans="1:47" hidden="1">
      <c r="A3375" s="21">
        <v>44927</v>
      </c>
      <c r="B3375" s="23" t="s">
        <v>13</v>
      </c>
      <c r="C3375" s="23" t="s">
        <v>2644</v>
      </c>
      <c r="D3375" s="23" t="s">
        <v>2758</v>
      </c>
      <c r="E3375" s="23">
        <v>1001605938</v>
      </c>
      <c r="F3375" s="23" t="s">
        <v>32</v>
      </c>
      <c r="G3375" s="23">
        <v>1070562</v>
      </c>
      <c r="H3375" s="36" t="s">
        <v>784</v>
      </c>
      <c r="I3375" s="4" t="s">
        <v>3544</v>
      </c>
      <c r="J3375" s="4" t="s">
        <v>3580</v>
      </c>
      <c r="K3375" s="24">
        <v>62409.600000000559</v>
      </c>
      <c r="L3375" s="24">
        <v>62409.600000000559</v>
      </c>
      <c r="M3375" s="29">
        <v>1</v>
      </c>
      <c r="N3375" s="29">
        <v>1</v>
      </c>
      <c r="O3375" s="29">
        <v>60</v>
      </c>
      <c r="P3375" s="29">
        <v>4981</v>
      </c>
      <c r="Q3375" s="29">
        <v>31419.200000000008</v>
      </c>
      <c r="R3375" s="28">
        <v>361917.44999999995</v>
      </c>
      <c r="S3375" s="28">
        <v>2286849.8899999997</v>
      </c>
      <c r="T3375" s="28">
        <v>361917</v>
      </c>
      <c r="U3375" s="28">
        <v>2292800</v>
      </c>
      <c r="V3375" s="29">
        <v>1</v>
      </c>
      <c r="W3375" s="29">
        <v>27</v>
      </c>
      <c r="X3375" s="32">
        <f t="shared" si="780"/>
        <v>61</v>
      </c>
      <c r="Y3375" s="33">
        <f t="shared" si="781"/>
        <v>36400.200000000012</v>
      </c>
      <c r="Z3375" s="33">
        <f t="shared" si="782"/>
        <v>2648767.34</v>
      </c>
      <c r="AA3375" s="33">
        <f t="shared" si="783"/>
        <v>2654717</v>
      </c>
      <c r="AB3375" s="5">
        <v>28</v>
      </c>
      <c r="AC3375" s="6">
        <v>2735636.1300000004</v>
      </c>
      <c r="AD3375" s="32">
        <v>5</v>
      </c>
      <c r="AE3375" s="67">
        <f t="shared" si="784"/>
        <v>0.45901639344262296</v>
      </c>
      <c r="AF3375" s="70">
        <f>IF(C3375=Sheet6!$E$3,Sheet6!$E$4,IF('January 2023'!C3375=Sheet6!$F$3,Sheet6!$F$4,IF('January 2023'!C3375=Sheet6!$G$3,Sheet6!$G$4,IF('January 2023'!C3375=Sheet6!$H$3,Sheet6!$H$4,IF('January 2023'!C3375=Sheet6!$I$3,Sheet6!$I$4,IF('January 2023'!C3375=Sheet6!$J$3,Sheet6!$J$4,IF('January 2023'!C3375=Sheet6!$K$3,Sheet6!$K$4,IF('January 2023'!C3375=Sheet6!$L$3,Sheet6!$L$4))))))))</f>
        <v>0.14409654505182889</v>
      </c>
      <c r="AG3375" s="74">
        <f t="shared" si="785"/>
        <v>0.5832468081833514</v>
      </c>
      <c r="AH3375" s="71">
        <v>0.81910000000000005</v>
      </c>
      <c r="AI3375" s="72">
        <f t="shared" si="786"/>
        <v>0</v>
      </c>
      <c r="AJ3375" s="73">
        <f t="shared" si="787"/>
        <v>0.45901639344262296</v>
      </c>
      <c r="AK3375" s="73">
        <v>0.51307323962548435</v>
      </c>
      <c r="AL3375" s="95">
        <f t="shared" si="788"/>
        <v>0</v>
      </c>
      <c r="AM3375" s="107">
        <v>0</v>
      </c>
      <c r="AN3375" s="98">
        <f t="shared" si="789"/>
        <v>14719.503360000446</v>
      </c>
      <c r="AO3375" s="99" t="e">
        <f>SUMIF([1]Sheet1!$AB:$AB,E3375,[1]Sheet1!$AA:$AA)</f>
        <v>#VALUE!</v>
      </c>
      <c r="AP3375" s="100" t="str">
        <f t="shared" si="790"/>
        <v/>
      </c>
      <c r="AQ3375" s="97">
        <f t="shared" si="791"/>
        <v>1</v>
      </c>
      <c r="AR3375" s="100">
        <f t="shared" si="792"/>
        <v>1.002246199547296</v>
      </c>
      <c r="AS3375" s="101">
        <f t="shared" si="793"/>
        <v>0.41544310310014532</v>
      </c>
      <c r="AT3375" s="100">
        <v>0.14409654505182889</v>
      </c>
      <c r="AU3375" s="108">
        <f t="shared" si="794"/>
        <v>0</v>
      </c>
    </row>
    <row r="3376" spans="1:47" hidden="1">
      <c r="A3376" s="21">
        <v>44927</v>
      </c>
      <c r="B3376" s="23" t="s">
        <v>13</v>
      </c>
      <c r="C3376" s="23" t="s">
        <v>2644</v>
      </c>
      <c r="D3376" s="23" t="s">
        <v>2763</v>
      </c>
      <c r="E3376" s="23">
        <v>1001605061</v>
      </c>
      <c r="F3376" s="23" t="s">
        <v>32</v>
      </c>
      <c r="G3376" s="23">
        <v>1070941</v>
      </c>
      <c r="H3376" s="36" t="s">
        <v>784</v>
      </c>
      <c r="I3376" s="4" t="s">
        <v>3546</v>
      </c>
      <c r="J3376" s="4" t="s">
        <v>3582</v>
      </c>
      <c r="K3376" s="24">
        <v>59390.399999999907</v>
      </c>
      <c r="L3376" s="24">
        <v>59390.399999999907</v>
      </c>
      <c r="M3376" s="29">
        <v>0</v>
      </c>
      <c r="N3376" s="29">
        <v>0</v>
      </c>
      <c r="O3376" s="29">
        <v>142</v>
      </c>
      <c r="P3376" s="29">
        <v>0</v>
      </c>
      <c r="Q3376" s="29">
        <v>42039.100000000006</v>
      </c>
      <c r="R3376" s="28">
        <v>0</v>
      </c>
      <c r="S3376" s="28">
        <v>2969418.5100000002</v>
      </c>
      <c r="T3376" s="28">
        <v>0</v>
      </c>
      <c r="U3376" s="28">
        <v>3092360</v>
      </c>
      <c r="V3376" s="29">
        <v>0</v>
      </c>
      <c r="W3376" s="29">
        <v>56</v>
      </c>
      <c r="X3376" s="32">
        <f t="shared" si="780"/>
        <v>142</v>
      </c>
      <c r="Y3376" s="33">
        <f t="shared" si="781"/>
        <v>42039.100000000006</v>
      </c>
      <c r="Z3376" s="33">
        <f t="shared" si="782"/>
        <v>2969418.5100000002</v>
      </c>
      <c r="AA3376" s="33">
        <f t="shared" si="783"/>
        <v>3092360</v>
      </c>
      <c r="AB3376" s="5">
        <v>56</v>
      </c>
      <c r="AC3376" s="6">
        <v>1173094.5</v>
      </c>
      <c r="AD3376" s="32">
        <v>1</v>
      </c>
      <c r="AE3376" s="67">
        <f t="shared" si="784"/>
        <v>0.39436619718309857</v>
      </c>
      <c r="AF3376" s="70">
        <f>IF(C3376=Sheet6!$E$3,Sheet6!$E$4,IF('January 2023'!C3376=Sheet6!$F$3,Sheet6!$F$4,IF('January 2023'!C3376=Sheet6!$G$3,Sheet6!$G$4,IF('January 2023'!C3376=Sheet6!$H$3,Sheet6!$H$4,IF('January 2023'!C3376=Sheet6!$I$3,Sheet6!$I$4,IF('January 2023'!C3376=Sheet6!$J$3,Sheet6!$J$4,IF('January 2023'!C3376=Sheet6!$K$3,Sheet6!$K$4,IF('January 2023'!C3376=Sheet6!$L$3,Sheet6!$L$4))))))))</f>
        <v>0.14409654505182889</v>
      </c>
      <c r="AG3376" s="74">
        <f t="shared" si="785"/>
        <v>0.70784335515504315</v>
      </c>
      <c r="AH3376" s="71">
        <v>0.81910000000000005</v>
      </c>
      <c r="AI3376" s="72">
        <f t="shared" si="786"/>
        <v>0</v>
      </c>
      <c r="AJ3376" s="73">
        <f t="shared" si="787"/>
        <v>0.39436619718309857</v>
      </c>
      <c r="AK3376" s="73">
        <v>0.51307323962548435</v>
      </c>
      <c r="AL3376" s="95">
        <f t="shared" si="788"/>
        <v>0</v>
      </c>
      <c r="AM3376" s="107">
        <v>0</v>
      </c>
      <c r="AN3376" s="98">
        <f t="shared" si="789"/>
        <v>6607.5766399999193</v>
      </c>
      <c r="AO3376" s="99" t="e">
        <f>SUMIF([1]Sheet1!$AB:$AB,E3376,[1]Sheet1!$AA:$AA)</f>
        <v>#VALUE!</v>
      </c>
      <c r="AP3376" s="100" t="str">
        <f t="shared" si="790"/>
        <v/>
      </c>
      <c r="AQ3376" s="97">
        <f t="shared" si="791"/>
        <v>1</v>
      </c>
      <c r="AR3376" s="100">
        <f t="shared" si="792"/>
        <v>1.0414025471943327</v>
      </c>
      <c r="AS3376" s="101">
        <f t="shared" si="793"/>
        <v>0.26285012692695542</v>
      </c>
      <c r="AT3376" s="100">
        <v>0.14409654505182889</v>
      </c>
      <c r="AU3376" s="108">
        <f t="shared" si="794"/>
        <v>0</v>
      </c>
    </row>
    <row r="3377" spans="1:47" hidden="1">
      <c r="A3377" s="21">
        <v>44927</v>
      </c>
      <c r="B3377" s="22" t="s">
        <v>13</v>
      </c>
      <c r="C3377" s="22" t="s">
        <v>2644</v>
      </c>
      <c r="D3377" s="22" t="s">
        <v>2782</v>
      </c>
      <c r="E3377" s="22">
        <v>1000240761</v>
      </c>
      <c r="F3377" s="22" t="s">
        <v>32</v>
      </c>
      <c r="G3377" s="22">
        <v>1091864</v>
      </c>
      <c r="H3377" s="36" t="s">
        <v>784</v>
      </c>
      <c r="I3377" s="4" t="s">
        <v>3549</v>
      </c>
      <c r="J3377" s="4" t="s">
        <v>3585</v>
      </c>
      <c r="K3377" s="25">
        <v>52552</v>
      </c>
      <c r="L3377" s="25">
        <v>52552</v>
      </c>
      <c r="M3377" s="26">
        <v>1</v>
      </c>
      <c r="N3377" s="26">
        <v>1</v>
      </c>
      <c r="O3377" s="26">
        <v>34</v>
      </c>
      <c r="P3377" s="26">
        <v>15693</v>
      </c>
      <c r="Q3377" s="26">
        <v>25304.000000000004</v>
      </c>
      <c r="R3377" s="27">
        <v>1140247.05</v>
      </c>
      <c r="S3377" s="27">
        <v>1884637.8299999996</v>
      </c>
      <c r="T3377" s="28">
        <v>1140247.05</v>
      </c>
      <c r="U3377" s="27">
        <v>1890800</v>
      </c>
      <c r="V3377" s="29">
        <v>1</v>
      </c>
      <c r="W3377" s="26">
        <v>24</v>
      </c>
      <c r="X3377" s="30">
        <f t="shared" si="780"/>
        <v>35</v>
      </c>
      <c r="Y3377" s="31">
        <f t="shared" si="781"/>
        <v>40997</v>
      </c>
      <c r="Z3377" s="31">
        <f t="shared" si="782"/>
        <v>3024884.88</v>
      </c>
      <c r="AA3377" s="31">
        <f t="shared" si="783"/>
        <v>3031047.05</v>
      </c>
      <c r="AB3377" s="5">
        <v>25</v>
      </c>
      <c r="AC3377" s="6">
        <v>792309.4</v>
      </c>
      <c r="AD3377" s="30">
        <v>0</v>
      </c>
      <c r="AE3377" s="67">
        <f t="shared" si="784"/>
        <v>0.7142857142857143</v>
      </c>
      <c r="AF3377" s="70">
        <f>IF(C3377=Sheet6!$E$3,Sheet6!$E$4,IF('January 2023'!C3377=Sheet6!$F$3,Sheet6!$F$4,IF('January 2023'!C3377=Sheet6!$G$3,Sheet6!$G$4,IF('January 2023'!C3377=Sheet6!$H$3,Sheet6!$H$4,IF('January 2023'!C3377=Sheet6!$I$3,Sheet6!$I$4,IF('January 2023'!C3377=Sheet6!$J$3,Sheet6!$J$4,IF('January 2023'!C3377=Sheet6!$K$3,Sheet6!$K$4,IF('January 2023'!C3377=Sheet6!$L$3,Sheet6!$L$4))))))))</f>
        <v>0.14409654505182889</v>
      </c>
      <c r="AG3377" s="74">
        <f t="shared" si="785"/>
        <v>0.78012254528847613</v>
      </c>
      <c r="AH3377" s="71">
        <v>0.81910000000000005</v>
      </c>
      <c r="AI3377" s="72">
        <f t="shared" si="786"/>
        <v>0</v>
      </c>
      <c r="AJ3377" s="73">
        <f t="shared" si="787"/>
        <v>0.7142857142857143</v>
      </c>
      <c r="AK3377" s="73">
        <v>0.51307323962548435</v>
      </c>
      <c r="AL3377" s="95">
        <f t="shared" si="788"/>
        <v>1</v>
      </c>
      <c r="AM3377" s="107">
        <v>0</v>
      </c>
      <c r="AN3377" s="98">
        <f t="shared" si="789"/>
        <v>2048.343200000003</v>
      </c>
      <c r="AO3377" s="99" t="e">
        <f>SUMIF([1]Sheet1!$AB:$AB,E3377,[1]Sheet1!$AA:$AA)</f>
        <v>#VALUE!</v>
      </c>
      <c r="AP3377" s="100" t="str">
        <f t="shared" si="790"/>
        <v/>
      </c>
      <c r="AQ3377" s="97">
        <f t="shared" si="791"/>
        <v>1</v>
      </c>
      <c r="AR3377" s="100">
        <f t="shared" si="792"/>
        <v>1.0020371585182442</v>
      </c>
      <c r="AS3377" s="101">
        <f t="shared" si="793"/>
        <v>0.2182882214231151</v>
      </c>
      <c r="AT3377" s="100">
        <v>0.14409654505182889</v>
      </c>
      <c r="AU3377" s="108">
        <f t="shared" si="794"/>
        <v>0</v>
      </c>
    </row>
    <row r="3378" spans="1:47" hidden="1">
      <c r="A3378" s="21">
        <v>44927</v>
      </c>
      <c r="B3378" s="22" t="s">
        <v>13</v>
      </c>
      <c r="C3378" s="22" t="s">
        <v>2644</v>
      </c>
      <c r="D3378" s="22" t="s">
        <v>2803</v>
      </c>
      <c r="E3378" s="22">
        <v>1000240626</v>
      </c>
      <c r="F3378" s="22" t="s">
        <v>32</v>
      </c>
      <c r="G3378" s="22">
        <v>1070941</v>
      </c>
      <c r="H3378" s="36" t="s">
        <v>784</v>
      </c>
      <c r="I3378" s="4" t="s">
        <v>3546</v>
      </c>
      <c r="J3378" s="4" t="s">
        <v>3582</v>
      </c>
      <c r="K3378" s="25">
        <v>47739</v>
      </c>
      <c r="L3378" s="25">
        <v>47739</v>
      </c>
      <c r="M3378" s="26">
        <v>2</v>
      </c>
      <c r="N3378" s="26">
        <v>3</v>
      </c>
      <c r="O3378" s="26">
        <v>58</v>
      </c>
      <c r="P3378" s="26">
        <v>19182</v>
      </c>
      <c r="Q3378" s="26">
        <v>25734</v>
      </c>
      <c r="R3378" s="27">
        <v>1393756.3900000001</v>
      </c>
      <c r="S3378" s="27">
        <v>1856410.74</v>
      </c>
      <c r="T3378" s="28">
        <v>1401051.72</v>
      </c>
      <c r="U3378" s="27">
        <v>1856150</v>
      </c>
      <c r="V3378" s="29">
        <v>2</v>
      </c>
      <c r="W3378" s="26">
        <v>18</v>
      </c>
      <c r="X3378" s="30">
        <f t="shared" si="780"/>
        <v>60</v>
      </c>
      <c r="Y3378" s="31">
        <f t="shared" si="781"/>
        <v>44916</v>
      </c>
      <c r="Z3378" s="31">
        <f t="shared" si="782"/>
        <v>3250167.13</v>
      </c>
      <c r="AA3378" s="31">
        <f t="shared" si="783"/>
        <v>3257201.7199999997</v>
      </c>
      <c r="AB3378" s="5">
        <v>20</v>
      </c>
      <c r="AC3378" s="6">
        <v>1445022.37</v>
      </c>
      <c r="AD3378" s="30">
        <v>2</v>
      </c>
      <c r="AE3378" s="67">
        <f t="shared" si="784"/>
        <v>0.33333333333333331</v>
      </c>
      <c r="AF3378" s="70">
        <f>IF(C3378=Sheet6!$E$3,Sheet6!$E$4,IF('January 2023'!C3378=Sheet6!$F$3,Sheet6!$F$4,IF('January 2023'!C3378=Sheet6!$G$3,Sheet6!$G$4,IF('January 2023'!C3378=Sheet6!$H$3,Sheet6!$H$4,IF('January 2023'!C3378=Sheet6!$I$3,Sheet6!$I$4,IF('January 2023'!C3378=Sheet6!$J$3,Sheet6!$J$4,IF('January 2023'!C3378=Sheet6!$K$3,Sheet6!$K$4,IF('January 2023'!C3378=Sheet6!$L$3,Sheet6!$L$4))))))))</f>
        <v>0.14409654505182889</v>
      </c>
      <c r="AG3378" s="74">
        <f t="shared" si="785"/>
        <v>0.94086595865016021</v>
      </c>
      <c r="AH3378" s="71">
        <v>0.81910000000000005</v>
      </c>
      <c r="AI3378" s="72">
        <f t="shared" si="786"/>
        <v>1</v>
      </c>
      <c r="AJ3378" s="73">
        <f t="shared" si="787"/>
        <v>0.33333333333333331</v>
      </c>
      <c r="AK3378" s="73">
        <v>0.51307323962548435</v>
      </c>
      <c r="AL3378" s="95">
        <f t="shared" si="788"/>
        <v>0</v>
      </c>
      <c r="AM3378" s="107">
        <v>0</v>
      </c>
      <c r="AN3378" s="98">
        <f t="shared" si="789"/>
        <v>0</v>
      </c>
      <c r="AO3378" s="99" t="e">
        <f>SUMIF([1]Sheet1!$AB:$AB,E3378,[1]Sheet1!$AA:$AA)</f>
        <v>#VALUE!</v>
      </c>
      <c r="AP3378" s="100">
        <f t="shared" si="790"/>
        <v>1</v>
      </c>
      <c r="AQ3378" s="97">
        <f t="shared" si="791"/>
        <v>0</v>
      </c>
      <c r="AR3378" s="100">
        <f t="shared" si="792"/>
        <v>1.0021643779284666</v>
      </c>
      <c r="AS3378" s="101">
        <f t="shared" si="793"/>
        <v>5.7097651835291807E-2</v>
      </c>
      <c r="AT3378" s="100">
        <v>0.14409654505182889</v>
      </c>
      <c r="AU3378" s="108">
        <f t="shared" si="794"/>
        <v>1</v>
      </c>
    </row>
    <row r="3379" spans="1:47" hidden="1">
      <c r="A3379" s="21">
        <v>44927</v>
      </c>
      <c r="B3379" s="22" t="s">
        <v>13</v>
      </c>
      <c r="C3379" s="22" t="s">
        <v>2644</v>
      </c>
      <c r="D3379" s="22" t="s">
        <v>2811</v>
      </c>
      <c r="E3379" s="22">
        <v>1002049876</v>
      </c>
      <c r="F3379" s="22" t="s">
        <v>32</v>
      </c>
      <c r="G3379" s="22">
        <v>1091864</v>
      </c>
      <c r="H3379" s="36" t="s">
        <v>784</v>
      </c>
      <c r="I3379" s="4" t="s">
        <v>3512</v>
      </c>
      <c r="J3379" s="4" t="s">
        <v>3512</v>
      </c>
      <c r="K3379" s="25">
        <v>45477.589999999967</v>
      </c>
      <c r="L3379" s="25">
        <v>45477.589999999967</v>
      </c>
      <c r="M3379" s="26">
        <v>2</v>
      </c>
      <c r="N3379" s="26">
        <v>2</v>
      </c>
      <c r="O3379" s="26">
        <v>0</v>
      </c>
      <c r="P3379" s="26">
        <v>36233</v>
      </c>
      <c r="Q3379" s="26">
        <v>0</v>
      </c>
      <c r="R3379" s="27">
        <v>2632675.17</v>
      </c>
      <c r="S3379" s="27">
        <v>0</v>
      </c>
      <c r="T3379" s="28">
        <v>2379000</v>
      </c>
      <c r="U3379" s="27">
        <v>0</v>
      </c>
      <c r="V3379" s="29">
        <v>2</v>
      </c>
      <c r="W3379" s="26">
        <v>0</v>
      </c>
      <c r="X3379" s="30">
        <f t="shared" si="780"/>
        <v>2</v>
      </c>
      <c r="Y3379" s="31">
        <f t="shared" si="781"/>
        <v>36233</v>
      </c>
      <c r="Z3379" s="31">
        <f t="shared" si="782"/>
        <v>2632675.17</v>
      </c>
      <c r="AA3379" s="31">
        <f t="shared" si="783"/>
        <v>2379000</v>
      </c>
      <c r="AB3379" s="5">
        <v>2</v>
      </c>
      <c r="AC3379" s="6">
        <v>2823371.98</v>
      </c>
      <c r="AD3379" s="30">
        <v>0</v>
      </c>
      <c r="AE3379" s="67">
        <f t="shared" si="784"/>
        <v>1</v>
      </c>
      <c r="AF3379" s="70">
        <f>IF(C3379=Sheet6!$E$3,Sheet6!$E$4,IF('January 2023'!C3379=Sheet6!$F$3,Sheet6!$F$4,IF('January 2023'!C3379=Sheet6!$G$3,Sheet6!$G$4,IF('January 2023'!C3379=Sheet6!$H$3,Sheet6!$H$4,IF('January 2023'!C3379=Sheet6!$I$3,Sheet6!$I$4,IF('January 2023'!C3379=Sheet6!$J$3,Sheet6!$J$4,IF('January 2023'!C3379=Sheet6!$K$3,Sheet6!$K$4,IF('January 2023'!C3379=Sheet6!$L$3,Sheet6!$L$4))))))))</f>
        <v>0.14409654505182889</v>
      </c>
      <c r="AG3379" s="74">
        <f t="shared" si="785"/>
        <v>0.79672207784097671</v>
      </c>
      <c r="AH3379" s="71">
        <v>0.81910000000000005</v>
      </c>
      <c r="AI3379" s="72">
        <f t="shared" si="786"/>
        <v>0</v>
      </c>
      <c r="AJ3379" s="73">
        <f t="shared" si="787"/>
        <v>1</v>
      </c>
      <c r="AK3379" s="73">
        <v>0.51307323962548435</v>
      </c>
      <c r="AL3379" s="95">
        <f t="shared" si="788"/>
        <v>1</v>
      </c>
      <c r="AM3379" s="107">
        <v>0</v>
      </c>
      <c r="AN3379" s="98">
        <f t="shared" si="789"/>
        <v>1017.6939689999781</v>
      </c>
      <c r="AO3379" s="99" t="e">
        <f>SUMIF([1]Sheet1!$AB:$AB,E3379,[1]Sheet1!$AA:$AA)</f>
        <v>#VALUE!</v>
      </c>
      <c r="AP3379" s="100" t="str">
        <f t="shared" si="790"/>
        <v/>
      </c>
      <c r="AQ3379" s="97">
        <f t="shared" si="791"/>
        <v>1</v>
      </c>
      <c r="AR3379" s="100">
        <f t="shared" si="792"/>
        <v>0.90364357407602247</v>
      </c>
      <c r="AS3379" s="101">
        <f t="shared" si="793"/>
        <v>0.28004721403450483</v>
      </c>
      <c r="AT3379" s="100">
        <v>0.14409654505182889</v>
      </c>
      <c r="AU3379" s="108">
        <f t="shared" si="794"/>
        <v>0</v>
      </c>
    </row>
    <row r="3380" spans="1:47" hidden="1">
      <c r="A3380" s="21">
        <v>44927</v>
      </c>
      <c r="B3380" s="22" t="s">
        <v>13</v>
      </c>
      <c r="C3380" s="22" t="s">
        <v>2644</v>
      </c>
      <c r="D3380" s="22" t="s">
        <v>2815</v>
      </c>
      <c r="E3380" s="22">
        <v>1006002602</v>
      </c>
      <c r="F3380" s="22" t="s">
        <v>32</v>
      </c>
      <c r="G3380" s="22">
        <v>1091868</v>
      </c>
      <c r="H3380" s="36" t="s">
        <v>784</v>
      </c>
      <c r="I3380" s="4" t="s">
        <v>3512</v>
      </c>
      <c r="J3380" s="4" t="s">
        <v>3512</v>
      </c>
      <c r="K3380" s="25">
        <v>45468.30999999999</v>
      </c>
      <c r="L3380" s="25">
        <v>45468.30999999999</v>
      </c>
      <c r="M3380" s="26">
        <v>4</v>
      </c>
      <c r="N3380" s="26">
        <v>4</v>
      </c>
      <c r="O3380" s="26">
        <v>45</v>
      </c>
      <c r="P3380" s="26">
        <v>27064</v>
      </c>
      <c r="Q3380" s="26">
        <v>19290.599999999999</v>
      </c>
      <c r="R3380" s="27">
        <v>1966459.3299999998</v>
      </c>
      <c r="S3380" s="27">
        <v>1377036.27</v>
      </c>
      <c r="T3380" s="28">
        <v>2009174.93</v>
      </c>
      <c r="U3380" s="27">
        <v>1381900</v>
      </c>
      <c r="V3380" s="29">
        <v>4</v>
      </c>
      <c r="W3380" s="26">
        <v>16</v>
      </c>
      <c r="X3380" s="30">
        <f t="shared" si="780"/>
        <v>49</v>
      </c>
      <c r="Y3380" s="31">
        <f t="shared" si="781"/>
        <v>46354.6</v>
      </c>
      <c r="Z3380" s="31">
        <f t="shared" si="782"/>
        <v>3343495.5999999996</v>
      </c>
      <c r="AA3380" s="31">
        <f t="shared" si="783"/>
        <v>3391074.9299999997</v>
      </c>
      <c r="AB3380" s="5">
        <v>20</v>
      </c>
      <c r="AC3380" s="6">
        <v>2632667.4000000004</v>
      </c>
      <c r="AD3380" s="30">
        <v>0</v>
      </c>
      <c r="AE3380" s="67">
        <f t="shared" si="784"/>
        <v>0.40816326530612246</v>
      </c>
      <c r="AF3380" s="70">
        <f>IF(C3380=Sheet6!$E$3,Sheet6!$E$4,IF('January 2023'!C3380=Sheet6!$F$3,Sheet6!$F$4,IF('January 2023'!C3380=Sheet6!$G$3,Sheet6!$G$4,IF('January 2023'!C3380=Sheet6!$H$3,Sheet6!$H$4,IF('January 2023'!C3380=Sheet6!$I$3,Sheet6!$I$4,IF('January 2023'!C3380=Sheet6!$J$3,Sheet6!$J$4,IF('January 2023'!C3380=Sheet6!$K$3,Sheet6!$K$4,IF('January 2023'!C3380=Sheet6!$L$3,Sheet6!$L$4))))))))</f>
        <v>0.14409654505182889</v>
      </c>
      <c r="AG3380" s="74">
        <f t="shared" si="785"/>
        <v>1.0194924772880278</v>
      </c>
      <c r="AH3380" s="71">
        <v>0.81910000000000005</v>
      </c>
      <c r="AI3380" s="72">
        <f t="shared" si="786"/>
        <v>1</v>
      </c>
      <c r="AJ3380" s="73">
        <f t="shared" si="787"/>
        <v>0.40816326530612246</v>
      </c>
      <c r="AK3380" s="73">
        <v>0.51307323962548435</v>
      </c>
      <c r="AL3380" s="95">
        <f t="shared" si="788"/>
        <v>0</v>
      </c>
      <c r="AM3380" s="107">
        <v>0</v>
      </c>
      <c r="AN3380" s="98">
        <f t="shared" si="789"/>
        <v>0</v>
      </c>
      <c r="AO3380" s="99" t="e">
        <f>SUMIF([1]Sheet1!$AB:$AB,E3380,[1]Sheet1!$AA:$AA)</f>
        <v>#VALUE!</v>
      </c>
      <c r="AP3380" s="100">
        <f t="shared" si="790"/>
        <v>1</v>
      </c>
      <c r="AQ3380" s="97">
        <f t="shared" si="791"/>
        <v>0</v>
      </c>
      <c r="AR3380" s="100">
        <f t="shared" si="792"/>
        <v>1.0142304150183419</v>
      </c>
      <c r="AS3380" s="101">
        <f t="shared" si="793"/>
        <v>-3.4000278347913859E-2</v>
      </c>
      <c r="AT3380" s="100">
        <v>0.14409654505182889</v>
      </c>
      <c r="AU3380" s="108">
        <f t="shared" si="794"/>
        <v>1</v>
      </c>
    </row>
    <row r="3381" spans="1:47" ht="15" hidden="1" thickBot="1">
      <c r="A3381" s="21">
        <v>44927</v>
      </c>
      <c r="B3381" s="23" t="s">
        <v>13</v>
      </c>
      <c r="C3381" s="23" t="s">
        <v>2644</v>
      </c>
      <c r="D3381" s="23" t="s">
        <v>2819</v>
      </c>
      <c r="E3381" s="23">
        <v>1000258270</v>
      </c>
      <c r="F3381" s="23" t="s">
        <v>32</v>
      </c>
      <c r="G3381" s="23">
        <v>1070562</v>
      </c>
      <c r="H3381" s="36" t="s">
        <v>784</v>
      </c>
      <c r="I3381" s="4" t="s">
        <v>3544</v>
      </c>
      <c r="J3381" s="4" t="s">
        <v>3580</v>
      </c>
      <c r="K3381" s="24">
        <v>43271</v>
      </c>
      <c r="L3381" s="24">
        <v>43271</v>
      </c>
      <c r="M3381" s="29">
        <v>1</v>
      </c>
      <c r="N3381" s="29">
        <v>1</v>
      </c>
      <c r="O3381" s="29">
        <v>8</v>
      </c>
      <c r="P3381" s="29">
        <v>3501</v>
      </c>
      <c r="Q3381" s="29">
        <v>33763</v>
      </c>
      <c r="R3381" s="28">
        <v>253573.89999999997</v>
      </c>
      <c r="S3381" s="28">
        <v>2456843.4300000002</v>
      </c>
      <c r="T3381" s="28">
        <v>253500</v>
      </c>
      <c r="U3381" s="28">
        <v>2450000</v>
      </c>
      <c r="V3381" s="29">
        <v>1</v>
      </c>
      <c r="W3381" s="29">
        <v>2</v>
      </c>
      <c r="X3381" s="32">
        <f t="shared" si="780"/>
        <v>9</v>
      </c>
      <c r="Y3381" s="33">
        <f t="shared" si="781"/>
        <v>37264</v>
      </c>
      <c r="Z3381" s="33">
        <f t="shared" si="782"/>
        <v>2710417.33</v>
      </c>
      <c r="AA3381" s="33">
        <f t="shared" si="783"/>
        <v>2703500</v>
      </c>
      <c r="AB3381" s="7">
        <v>3</v>
      </c>
      <c r="AC3381" s="8">
        <v>1086911.73</v>
      </c>
      <c r="AD3381" s="32">
        <v>1</v>
      </c>
      <c r="AE3381" s="67">
        <f t="shared" si="784"/>
        <v>0.33333333333333331</v>
      </c>
      <c r="AF3381" s="70">
        <f>IF(C3381=Sheet6!$E$3,Sheet6!$E$4,IF('January 2023'!C3381=Sheet6!$F$3,Sheet6!$F$4,IF('January 2023'!C3381=Sheet6!$G$3,Sheet6!$G$4,IF('January 2023'!C3381=Sheet6!$H$3,Sheet6!$H$4,IF('January 2023'!C3381=Sheet6!$I$3,Sheet6!$I$4,IF('January 2023'!C3381=Sheet6!$J$3,Sheet6!$J$4,IF('January 2023'!C3381=Sheet6!$K$3,Sheet6!$K$4,IF('January 2023'!C3381=Sheet6!$L$3,Sheet6!$L$4))))))))</f>
        <v>0.14409654505182889</v>
      </c>
      <c r="AG3381" s="74">
        <f t="shared" si="785"/>
        <v>0.86117723186429707</v>
      </c>
      <c r="AH3381" s="71">
        <v>0.81910000000000005</v>
      </c>
      <c r="AI3381" s="72">
        <f t="shared" si="786"/>
        <v>1</v>
      </c>
      <c r="AJ3381" s="73">
        <f t="shared" si="787"/>
        <v>0.33333333333333331</v>
      </c>
      <c r="AK3381" s="73">
        <v>0.51307323962548435</v>
      </c>
      <c r="AL3381" s="95">
        <f t="shared" si="788"/>
        <v>0</v>
      </c>
      <c r="AM3381" s="107">
        <v>0</v>
      </c>
      <c r="AN3381" s="98">
        <f t="shared" si="789"/>
        <v>0</v>
      </c>
      <c r="AO3381" s="99" t="e">
        <f>SUMIF([1]Sheet1!$AB:$AB,E3381,[1]Sheet1!$AA:$AA)</f>
        <v>#VALUE!</v>
      </c>
      <c r="AP3381" s="100">
        <f t="shared" si="790"/>
        <v>1</v>
      </c>
      <c r="AQ3381" s="97">
        <f t="shared" si="791"/>
        <v>0</v>
      </c>
      <c r="AR3381" s="100">
        <f t="shared" si="792"/>
        <v>0.99744787272298019</v>
      </c>
      <c r="AS3381" s="101">
        <f t="shared" si="793"/>
        <v>0.14102060203949218</v>
      </c>
      <c r="AT3381" s="100">
        <v>0.14409654505182889</v>
      </c>
      <c r="AU3381" s="108">
        <f t="shared" si="794"/>
        <v>1</v>
      </c>
    </row>
    <row r="3382" spans="1:47" ht="15" hidden="1" thickBot="1">
      <c r="A3382" s="21">
        <v>44927</v>
      </c>
      <c r="B3382" s="22" t="s">
        <v>13</v>
      </c>
      <c r="C3382" s="22" t="s">
        <v>2644</v>
      </c>
      <c r="D3382" s="22" t="s">
        <v>2827</v>
      </c>
      <c r="E3382" s="22">
        <v>1001605059</v>
      </c>
      <c r="F3382" s="22" t="s">
        <v>32</v>
      </c>
      <c r="G3382" s="22">
        <v>1070937</v>
      </c>
      <c r="H3382" s="36" t="s">
        <v>784</v>
      </c>
      <c r="I3382" s="4" t="s">
        <v>3544</v>
      </c>
      <c r="J3382" s="4" t="s">
        <v>3580</v>
      </c>
      <c r="K3382" s="25">
        <v>39494.399999999907</v>
      </c>
      <c r="L3382" s="25">
        <v>39494.399999999907</v>
      </c>
      <c r="M3382" s="26">
        <v>2</v>
      </c>
      <c r="N3382" s="26">
        <v>2</v>
      </c>
      <c r="O3382" s="26">
        <v>57</v>
      </c>
      <c r="P3382" s="26">
        <v>9020</v>
      </c>
      <c r="Q3382" s="26">
        <v>36236.1</v>
      </c>
      <c r="R3382" s="27">
        <v>655389.56999999995</v>
      </c>
      <c r="S3382" s="27">
        <v>2604695.8099999991</v>
      </c>
      <c r="T3382" s="28">
        <v>660506.33000000007</v>
      </c>
      <c r="U3382" s="27">
        <v>2604009</v>
      </c>
      <c r="V3382" s="29">
        <v>2</v>
      </c>
      <c r="W3382" s="26">
        <v>30</v>
      </c>
      <c r="X3382" s="30">
        <f t="shared" si="780"/>
        <v>59</v>
      </c>
      <c r="Y3382" s="31">
        <f t="shared" si="781"/>
        <v>45256.1</v>
      </c>
      <c r="Z3382" s="31">
        <f t="shared" si="782"/>
        <v>3260085.379999999</v>
      </c>
      <c r="AA3382" s="31">
        <f t="shared" si="783"/>
        <v>3264515.33</v>
      </c>
      <c r="AB3382" s="7">
        <v>32</v>
      </c>
      <c r="AC3382" s="8">
        <v>1466351.09</v>
      </c>
      <c r="AD3382" s="30">
        <v>1</v>
      </c>
      <c r="AE3382" s="67">
        <f t="shared" si="784"/>
        <v>0.5423728813559322</v>
      </c>
      <c r="AF3382" s="70">
        <f>IF(C3382=Sheet6!$E$3,Sheet6!$E$4,IF('January 2023'!C3382=Sheet6!$F$3,Sheet6!$F$4,IF('January 2023'!C3382=Sheet6!$G$3,Sheet6!$G$4,IF('January 2023'!C3382=Sheet6!$H$3,Sheet6!$H$4,IF('January 2023'!C3382=Sheet6!$I$3,Sheet6!$I$4,IF('January 2023'!C3382=Sheet6!$J$3,Sheet6!$J$4,IF('January 2023'!C3382=Sheet6!$K$3,Sheet6!$K$4,IF('January 2023'!C3382=Sheet6!$L$3,Sheet6!$L$4))))))))</f>
        <v>0.14409654505182889</v>
      </c>
      <c r="AG3382" s="74">
        <f t="shared" si="785"/>
        <v>1.1458865054286205</v>
      </c>
      <c r="AH3382" s="71">
        <v>0.81910000000000005</v>
      </c>
      <c r="AI3382" s="72">
        <f t="shared" si="786"/>
        <v>1</v>
      </c>
      <c r="AJ3382" s="73">
        <f t="shared" si="787"/>
        <v>0.5423728813559322</v>
      </c>
      <c r="AK3382" s="73">
        <v>0.51307323962548435</v>
      </c>
      <c r="AL3382" s="95">
        <f t="shared" si="788"/>
        <v>1</v>
      </c>
      <c r="AM3382" s="107">
        <v>0</v>
      </c>
      <c r="AN3382" s="98">
        <f t="shared" si="789"/>
        <v>0</v>
      </c>
      <c r="AO3382" s="99" t="e">
        <f>SUMIF([1]Sheet1!$AB:$AB,E3382,[1]Sheet1!$AA:$AA)</f>
        <v>#VALUE!</v>
      </c>
      <c r="AP3382" s="100">
        <f t="shared" si="790"/>
        <v>1</v>
      </c>
      <c r="AQ3382" s="97">
        <f t="shared" si="791"/>
        <v>0</v>
      </c>
      <c r="AR3382" s="100">
        <f t="shared" si="792"/>
        <v>1.0013588447797037</v>
      </c>
      <c r="AS3382" s="101">
        <f t="shared" si="793"/>
        <v>-0.14744358732465512</v>
      </c>
      <c r="AT3382" s="100">
        <v>0.14409654505182889</v>
      </c>
      <c r="AU3382" s="108">
        <f t="shared" si="794"/>
        <v>1</v>
      </c>
    </row>
    <row r="3383" spans="1:47" ht="15" hidden="1" thickBot="1">
      <c r="A3383" s="21">
        <v>44927</v>
      </c>
      <c r="B3383" s="23" t="s">
        <v>13</v>
      </c>
      <c r="C3383" s="23" t="s">
        <v>2644</v>
      </c>
      <c r="D3383" s="23" t="s">
        <v>2847</v>
      </c>
      <c r="E3383" s="23">
        <v>1001601595</v>
      </c>
      <c r="F3383" s="23" t="s">
        <v>32</v>
      </c>
      <c r="G3383" s="23">
        <v>1079580</v>
      </c>
      <c r="H3383" s="36" t="s">
        <v>784</v>
      </c>
      <c r="I3383" s="4" t="s">
        <v>3545</v>
      </c>
      <c r="J3383" s="4" t="s">
        <v>3581</v>
      </c>
      <c r="K3383" s="24">
        <v>37644</v>
      </c>
      <c r="L3383" s="24">
        <v>37644</v>
      </c>
      <c r="M3383" s="29">
        <v>1</v>
      </c>
      <c r="N3383" s="29">
        <v>1</v>
      </c>
      <c r="O3383" s="29">
        <v>38</v>
      </c>
      <c r="P3383" s="29">
        <v>20232</v>
      </c>
      <c r="Q3383" s="29">
        <v>11957.300000000001</v>
      </c>
      <c r="R3383" s="28">
        <v>1470048.96</v>
      </c>
      <c r="S3383" s="28">
        <v>873348.6</v>
      </c>
      <c r="T3383" s="28">
        <v>1470048.96</v>
      </c>
      <c r="U3383" s="28">
        <v>991708</v>
      </c>
      <c r="V3383" s="29">
        <v>1</v>
      </c>
      <c r="W3383" s="29">
        <v>23</v>
      </c>
      <c r="X3383" s="32">
        <f t="shared" si="780"/>
        <v>39</v>
      </c>
      <c r="Y3383" s="33">
        <f t="shared" si="781"/>
        <v>32189.300000000003</v>
      </c>
      <c r="Z3383" s="33">
        <f t="shared" si="782"/>
        <v>2343397.56</v>
      </c>
      <c r="AA3383" s="33">
        <f t="shared" si="783"/>
        <v>2461756.96</v>
      </c>
      <c r="AB3383" s="7">
        <v>24</v>
      </c>
      <c r="AC3383" s="8">
        <v>4369504.3100000005</v>
      </c>
      <c r="AD3383" s="32">
        <v>9</v>
      </c>
      <c r="AE3383" s="67">
        <f t="shared" si="784"/>
        <v>0.61538461538461542</v>
      </c>
      <c r="AF3383" s="70">
        <f>IF(C3383=Sheet6!$E$3,Sheet6!$E$4,IF('January 2023'!C3383=Sheet6!$F$3,Sheet6!$F$4,IF('January 2023'!C3383=Sheet6!$G$3,Sheet6!$G$4,IF('January 2023'!C3383=Sheet6!$H$3,Sheet6!$H$4,IF('January 2023'!C3383=Sheet6!$I$3,Sheet6!$I$4,IF('January 2023'!C3383=Sheet6!$J$3,Sheet6!$J$4,IF('January 2023'!C3383=Sheet6!$K$3,Sheet6!$K$4,IF('January 2023'!C3383=Sheet6!$L$3,Sheet6!$L$4))))))))</f>
        <v>0.14409654505182889</v>
      </c>
      <c r="AG3383" s="74">
        <f t="shared" si="785"/>
        <v>0.85509775794283294</v>
      </c>
      <c r="AH3383" s="71">
        <v>0.81910000000000005</v>
      </c>
      <c r="AI3383" s="72">
        <f t="shared" si="786"/>
        <v>1</v>
      </c>
      <c r="AJ3383" s="73">
        <f t="shared" si="787"/>
        <v>0.61538461538461542</v>
      </c>
      <c r="AK3383" s="73">
        <v>0.51307323962548435</v>
      </c>
      <c r="AL3383" s="95">
        <f t="shared" si="788"/>
        <v>1</v>
      </c>
      <c r="AM3383" s="107">
        <v>0</v>
      </c>
      <c r="AN3383" s="98">
        <f t="shared" si="789"/>
        <v>0</v>
      </c>
      <c r="AO3383" s="99" t="e">
        <f>SUMIF([1]Sheet1!$AB:$AB,E3383,[1]Sheet1!$AA:$AA)</f>
        <v>#VALUE!</v>
      </c>
      <c r="AP3383" s="100">
        <f t="shared" si="790"/>
        <v>1</v>
      </c>
      <c r="AQ3383" s="97">
        <f t="shared" si="791"/>
        <v>0</v>
      </c>
      <c r="AR3383" s="100">
        <f t="shared" si="792"/>
        <v>1.0505076057175717</v>
      </c>
      <c r="AS3383" s="101">
        <f t="shared" si="793"/>
        <v>0.10171330164901082</v>
      </c>
      <c r="AT3383" s="100">
        <v>0.14409654505182889</v>
      </c>
      <c r="AU3383" s="108">
        <f t="shared" si="794"/>
        <v>1</v>
      </c>
    </row>
    <row r="3384" spans="1:47" ht="15" hidden="1" thickBot="1">
      <c r="A3384" s="21">
        <v>44927</v>
      </c>
      <c r="B3384" s="22" t="s">
        <v>13</v>
      </c>
      <c r="C3384" s="22" t="s">
        <v>2644</v>
      </c>
      <c r="D3384" s="22" t="s">
        <v>2825</v>
      </c>
      <c r="E3384" s="22">
        <v>1000237797</v>
      </c>
      <c r="F3384" s="22" t="s">
        <v>32</v>
      </c>
      <c r="G3384" s="22">
        <v>1091868</v>
      </c>
      <c r="H3384" s="36" t="s">
        <v>784</v>
      </c>
      <c r="I3384" s="4" t="s">
        <v>3544</v>
      </c>
      <c r="J3384" s="4" t="s">
        <v>3580</v>
      </c>
      <c r="K3384" s="25">
        <v>37534</v>
      </c>
      <c r="L3384" s="25">
        <v>37534</v>
      </c>
      <c r="M3384" s="26">
        <v>2</v>
      </c>
      <c r="N3384" s="26">
        <v>2</v>
      </c>
      <c r="O3384" s="26">
        <v>37</v>
      </c>
      <c r="P3384" s="26">
        <v>21241</v>
      </c>
      <c r="Q3384" s="26">
        <v>21320.600000000002</v>
      </c>
      <c r="R3384" s="27">
        <v>1543362.5</v>
      </c>
      <c r="S3384" s="27">
        <v>1519441.08</v>
      </c>
      <c r="T3384" s="28">
        <v>1543362.5</v>
      </c>
      <c r="U3384" s="27">
        <v>1516700</v>
      </c>
      <c r="V3384" s="29">
        <v>2</v>
      </c>
      <c r="W3384" s="26">
        <v>12</v>
      </c>
      <c r="X3384" s="30">
        <f t="shared" si="780"/>
        <v>39</v>
      </c>
      <c r="Y3384" s="31">
        <f t="shared" si="781"/>
        <v>42561.600000000006</v>
      </c>
      <c r="Z3384" s="31">
        <f t="shared" si="782"/>
        <v>3062803.58</v>
      </c>
      <c r="AA3384" s="31">
        <f t="shared" si="783"/>
        <v>3060062.5</v>
      </c>
      <c r="AB3384" s="7">
        <v>14</v>
      </c>
      <c r="AC3384" s="8">
        <v>1614272.0299999998</v>
      </c>
      <c r="AD3384" s="30">
        <v>0</v>
      </c>
      <c r="AE3384" s="67">
        <f t="shared" si="784"/>
        <v>0.35897435897435898</v>
      </c>
      <c r="AF3384" s="70">
        <f>IF(C3384=Sheet6!$E$3,Sheet6!$E$4,IF('January 2023'!C3384=Sheet6!$F$3,Sheet6!$F$4,IF('January 2023'!C3384=Sheet6!$G$3,Sheet6!$G$4,IF('January 2023'!C3384=Sheet6!$H$3,Sheet6!$H$4,IF('January 2023'!C3384=Sheet6!$I$3,Sheet6!$I$4,IF('January 2023'!C3384=Sheet6!$J$3,Sheet6!$J$4,IF('January 2023'!C3384=Sheet6!$K$3,Sheet6!$K$4,IF('January 2023'!C3384=Sheet6!$L$3,Sheet6!$L$4))))))))</f>
        <v>0.14409654505182889</v>
      </c>
      <c r="AG3384" s="74">
        <f t="shared" si="785"/>
        <v>1.1339478872488944</v>
      </c>
      <c r="AH3384" s="71">
        <v>0.81910000000000005</v>
      </c>
      <c r="AI3384" s="72">
        <f t="shared" si="786"/>
        <v>1</v>
      </c>
      <c r="AJ3384" s="73">
        <f t="shared" si="787"/>
        <v>0.35897435897435898</v>
      </c>
      <c r="AK3384" s="73">
        <v>0.51307323962548435</v>
      </c>
      <c r="AL3384" s="95">
        <f t="shared" si="788"/>
        <v>0</v>
      </c>
      <c r="AM3384" s="107">
        <v>0</v>
      </c>
      <c r="AN3384" s="98">
        <f t="shared" si="789"/>
        <v>0</v>
      </c>
      <c r="AO3384" s="99" t="e">
        <f>SUMIF([1]Sheet1!$AB:$AB,E3384,[1]Sheet1!$AA:$AA)</f>
        <v>#VALUE!</v>
      </c>
      <c r="AP3384" s="100">
        <f t="shared" si="790"/>
        <v>1</v>
      </c>
      <c r="AQ3384" s="97">
        <f t="shared" si="791"/>
        <v>0</v>
      </c>
      <c r="AR3384" s="100">
        <f t="shared" si="792"/>
        <v>0.99910504218491214</v>
      </c>
      <c r="AS3384" s="101">
        <f t="shared" si="793"/>
        <v>-0.13293305172529868</v>
      </c>
      <c r="AT3384" s="100">
        <v>0.14409654505182889</v>
      </c>
      <c r="AU3384" s="108">
        <f t="shared" si="794"/>
        <v>1</v>
      </c>
    </row>
    <row r="3385" spans="1:47" ht="15" hidden="1" thickBot="1">
      <c r="A3385" s="21">
        <v>44927</v>
      </c>
      <c r="B3385" s="22" t="s">
        <v>13</v>
      </c>
      <c r="C3385" s="22" t="s">
        <v>2644</v>
      </c>
      <c r="D3385" s="22" t="s">
        <v>2836</v>
      </c>
      <c r="E3385" s="22">
        <v>1000244654</v>
      </c>
      <c r="F3385" s="22" t="s">
        <v>32</v>
      </c>
      <c r="G3385" s="22">
        <v>1079580</v>
      </c>
      <c r="H3385" s="36" t="s">
        <v>784</v>
      </c>
      <c r="I3385" s="4" t="s">
        <v>3546</v>
      </c>
      <c r="J3385" s="4" t="s">
        <v>3582</v>
      </c>
      <c r="K3385" s="25">
        <v>35036.799999999814</v>
      </c>
      <c r="L3385" s="25">
        <v>35036.799999999814</v>
      </c>
      <c r="M3385" s="26">
        <v>0</v>
      </c>
      <c r="N3385" s="26">
        <v>1</v>
      </c>
      <c r="O3385" s="26">
        <v>42</v>
      </c>
      <c r="P3385" s="26">
        <v>0</v>
      </c>
      <c r="Q3385" s="26">
        <v>23362</v>
      </c>
      <c r="R3385" s="27">
        <v>0</v>
      </c>
      <c r="S3385" s="27">
        <v>1667268.1500000004</v>
      </c>
      <c r="T3385" s="28">
        <v>0</v>
      </c>
      <c r="U3385" s="27">
        <v>1660400</v>
      </c>
      <c r="V3385" s="29">
        <v>0</v>
      </c>
      <c r="W3385" s="26">
        <v>22</v>
      </c>
      <c r="X3385" s="30">
        <f t="shared" si="780"/>
        <v>42</v>
      </c>
      <c r="Y3385" s="31">
        <f t="shared" si="781"/>
        <v>23362</v>
      </c>
      <c r="Z3385" s="31">
        <f t="shared" si="782"/>
        <v>1667268.1500000004</v>
      </c>
      <c r="AA3385" s="31">
        <f t="shared" si="783"/>
        <v>1660400</v>
      </c>
      <c r="AB3385" s="7">
        <v>22</v>
      </c>
      <c r="AC3385" s="8">
        <v>665048.31000000006</v>
      </c>
      <c r="AD3385" s="30">
        <v>1</v>
      </c>
      <c r="AE3385" s="67">
        <f t="shared" si="784"/>
        <v>0.52380952380952384</v>
      </c>
      <c r="AF3385" s="70">
        <f>IF(C3385=Sheet6!$E$3,Sheet6!$E$4,IF('January 2023'!C3385=Sheet6!$F$3,Sheet6!$F$4,IF('January 2023'!C3385=Sheet6!$G$3,Sheet6!$G$4,IF('January 2023'!C3385=Sheet6!$H$3,Sheet6!$H$4,IF('January 2023'!C3385=Sheet6!$I$3,Sheet6!$I$4,IF('January 2023'!C3385=Sheet6!$J$3,Sheet6!$J$4,IF('January 2023'!C3385=Sheet6!$K$3,Sheet6!$K$4,IF('January 2023'!C3385=Sheet6!$L$3,Sheet6!$L$4))))))))</f>
        <v>0.14409654505182889</v>
      </c>
      <c r="AG3385" s="74">
        <f t="shared" si="785"/>
        <v>0.66678463786647535</v>
      </c>
      <c r="AH3385" s="71">
        <v>0.81910000000000005</v>
      </c>
      <c r="AI3385" s="72">
        <f t="shared" si="786"/>
        <v>0</v>
      </c>
      <c r="AJ3385" s="73">
        <f t="shared" si="787"/>
        <v>0.52380952380952384</v>
      </c>
      <c r="AK3385" s="73">
        <v>0.51307323962548435</v>
      </c>
      <c r="AL3385" s="95">
        <f t="shared" si="788"/>
        <v>1</v>
      </c>
      <c r="AM3385" s="107">
        <v>0</v>
      </c>
      <c r="AN3385" s="98">
        <f t="shared" si="789"/>
        <v>5336.6428799998503</v>
      </c>
      <c r="AO3385" s="99" t="e">
        <f>SUMIF([1]Sheet1!$AB:$AB,E3385,[1]Sheet1!$AA:$AA)</f>
        <v>#VALUE!</v>
      </c>
      <c r="AP3385" s="100" t="str">
        <f t="shared" si="790"/>
        <v/>
      </c>
      <c r="AQ3385" s="97">
        <f t="shared" si="791"/>
        <v>1</v>
      </c>
      <c r="AR3385" s="100">
        <f t="shared" si="792"/>
        <v>0.99588059665147421</v>
      </c>
      <c r="AS3385" s="101">
        <f t="shared" si="793"/>
        <v>0.33596211700349732</v>
      </c>
      <c r="AT3385" s="100">
        <v>0.14409654505182889</v>
      </c>
      <c r="AU3385" s="108">
        <f t="shared" si="794"/>
        <v>0</v>
      </c>
    </row>
    <row r="3386" spans="1:47" ht="15" hidden="1" thickBot="1">
      <c r="A3386" s="21">
        <v>44927</v>
      </c>
      <c r="B3386" s="22" t="s">
        <v>13</v>
      </c>
      <c r="C3386" s="22" t="s">
        <v>2644</v>
      </c>
      <c r="D3386" s="22" t="s">
        <v>2833</v>
      </c>
      <c r="E3386" s="22">
        <v>1000258257</v>
      </c>
      <c r="F3386" s="22" t="s">
        <v>32</v>
      </c>
      <c r="G3386" s="22">
        <v>1070562</v>
      </c>
      <c r="H3386" s="36" t="s">
        <v>784</v>
      </c>
      <c r="I3386" s="4" t="s">
        <v>3544</v>
      </c>
      <c r="J3386" s="4" t="s">
        <v>3580</v>
      </c>
      <c r="K3386" s="25">
        <v>34134</v>
      </c>
      <c r="L3386" s="25">
        <v>34134</v>
      </c>
      <c r="M3386" s="26">
        <v>0</v>
      </c>
      <c r="N3386" s="26">
        <v>0</v>
      </c>
      <c r="O3386" s="26">
        <v>110</v>
      </c>
      <c r="P3386" s="26">
        <v>0</v>
      </c>
      <c r="Q3386" s="26">
        <v>26949.899999999998</v>
      </c>
      <c r="R3386" s="27">
        <v>0</v>
      </c>
      <c r="S3386" s="27">
        <v>2035491.7500000002</v>
      </c>
      <c r="T3386" s="28">
        <v>0</v>
      </c>
      <c r="U3386" s="27">
        <v>2035390</v>
      </c>
      <c r="V3386" s="29">
        <v>0</v>
      </c>
      <c r="W3386" s="26">
        <v>5</v>
      </c>
      <c r="X3386" s="30">
        <f t="shared" si="780"/>
        <v>110</v>
      </c>
      <c r="Y3386" s="31">
        <f t="shared" si="781"/>
        <v>26949.899999999998</v>
      </c>
      <c r="Z3386" s="31">
        <f t="shared" si="782"/>
        <v>2035491.7500000002</v>
      </c>
      <c r="AA3386" s="31">
        <f t="shared" si="783"/>
        <v>2035390</v>
      </c>
      <c r="AB3386" s="7">
        <v>5</v>
      </c>
      <c r="AC3386" s="8">
        <v>10367959.460000001</v>
      </c>
      <c r="AD3386" s="30">
        <v>11</v>
      </c>
      <c r="AE3386" s="67">
        <f t="shared" si="784"/>
        <v>4.5454545454545456E-2</v>
      </c>
      <c r="AF3386" s="70">
        <f>IF(C3386=Sheet6!$E$3,Sheet6!$E$4,IF('January 2023'!C3386=Sheet6!$F$3,Sheet6!$F$4,IF('January 2023'!C3386=Sheet6!$G$3,Sheet6!$G$4,IF('January 2023'!C3386=Sheet6!$H$3,Sheet6!$H$4,IF('January 2023'!C3386=Sheet6!$I$3,Sheet6!$I$4,IF('January 2023'!C3386=Sheet6!$J$3,Sheet6!$J$4,IF('January 2023'!C3386=Sheet6!$K$3,Sheet6!$K$4,IF('January 2023'!C3386=Sheet6!$L$3,Sheet6!$L$4))))))))</f>
        <v>0.14409654505182889</v>
      </c>
      <c r="AG3386" s="74">
        <f t="shared" si="785"/>
        <v>0.78953243100720683</v>
      </c>
      <c r="AH3386" s="71">
        <v>0.81910000000000005</v>
      </c>
      <c r="AI3386" s="72">
        <f t="shared" si="786"/>
        <v>0</v>
      </c>
      <c r="AJ3386" s="73">
        <f t="shared" si="787"/>
        <v>4.5454545454545456E-2</v>
      </c>
      <c r="AK3386" s="73">
        <v>0.51307323962548435</v>
      </c>
      <c r="AL3386" s="95">
        <f t="shared" si="788"/>
        <v>0</v>
      </c>
      <c r="AM3386" s="107">
        <v>1</v>
      </c>
      <c r="AN3386" s="98">
        <f t="shared" si="789"/>
        <v>1009.2594000000026</v>
      </c>
      <c r="AO3386" s="99" t="e">
        <f>SUMIF([1]Sheet1!$AB:$AB,E3386,[1]Sheet1!$AA:$AA)</f>
        <v>#VALUE!</v>
      </c>
      <c r="AP3386" s="100" t="str">
        <f t="shared" si="790"/>
        <v/>
      </c>
      <c r="AQ3386" s="97">
        <f t="shared" si="791"/>
        <v>1</v>
      </c>
      <c r="AR3386" s="100">
        <f t="shared" si="792"/>
        <v>0.99995001207939049</v>
      </c>
      <c r="AS3386" s="101">
        <f t="shared" si="793"/>
        <v>0.21050703607727295</v>
      </c>
      <c r="AT3386" s="100">
        <v>0.14409654505182889</v>
      </c>
      <c r="AU3386" s="108">
        <f t="shared" si="794"/>
        <v>0</v>
      </c>
    </row>
    <row r="3387" spans="1:47" ht="15" hidden="1" thickBot="1">
      <c r="A3387" s="21">
        <v>44927</v>
      </c>
      <c r="B3387" s="22" t="s">
        <v>13</v>
      </c>
      <c r="C3387" s="22" t="s">
        <v>2644</v>
      </c>
      <c r="D3387" s="22" t="s">
        <v>2866</v>
      </c>
      <c r="E3387" s="22">
        <v>1002049738</v>
      </c>
      <c r="F3387" s="22" t="s">
        <v>32</v>
      </c>
      <c r="G3387" s="22">
        <v>1070937</v>
      </c>
      <c r="H3387" s="36" t="s">
        <v>784</v>
      </c>
      <c r="I3387" s="4" t="s">
        <v>3549</v>
      </c>
      <c r="J3387" s="4" t="s">
        <v>3585</v>
      </c>
      <c r="K3387" s="25">
        <v>33235.839999999851</v>
      </c>
      <c r="L3387" s="25">
        <v>33235.839999999851</v>
      </c>
      <c r="M3387" s="26">
        <v>0</v>
      </c>
      <c r="N3387" s="26">
        <v>1</v>
      </c>
      <c r="O3387" s="26">
        <v>23</v>
      </c>
      <c r="P3387" s="26">
        <v>0</v>
      </c>
      <c r="Q3387" s="26">
        <v>25614.7</v>
      </c>
      <c r="R3387" s="27">
        <v>0</v>
      </c>
      <c r="S3387" s="27">
        <v>1874949.9999999998</v>
      </c>
      <c r="T3387" s="28">
        <v>0</v>
      </c>
      <c r="U3387" s="27">
        <v>1874950</v>
      </c>
      <c r="V3387" s="29">
        <v>0</v>
      </c>
      <c r="W3387" s="26">
        <v>20</v>
      </c>
      <c r="X3387" s="30">
        <f t="shared" si="780"/>
        <v>23</v>
      </c>
      <c r="Y3387" s="31">
        <f t="shared" si="781"/>
        <v>25614.7</v>
      </c>
      <c r="Z3387" s="31">
        <f t="shared" si="782"/>
        <v>1874949.9999999998</v>
      </c>
      <c r="AA3387" s="31">
        <f t="shared" si="783"/>
        <v>1874950</v>
      </c>
      <c r="AB3387" s="7">
        <v>20</v>
      </c>
      <c r="AC3387" s="8">
        <v>-315</v>
      </c>
      <c r="AD3387" s="30">
        <v>1</v>
      </c>
      <c r="AE3387" s="67">
        <f t="shared" si="784"/>
        <v>0.86956521739130432</v>
      </c>
      <c r="AF3387" s="70">
        <f>IF(C3387=Sheet6!$E$3,Sheet6!$E$4,IF('January 2023'!C3387=Sheet6!$F$3,Sheet6!$F$4,IF('January 2023'!C3387=Sheet6!$G$3,Sheet6!$G$4,IF('January 2023'!C3387=Sheet6!$H$3,Sheet6!$H$4,IF('January 2023'!C3387=Sheet6!$I$3,Sheet6!$I$4,IF('January 2023'!C3387=Sheet6!$J$3,Sheet6!$J$4,IF('January 2023'!C3387=Sheet6!$K$3,Sheet6!$K$4,IF('January 2023'!C3387=Sheet6!$L$3,Sheet6!$L$4))))))))</f>
        <v>0.14409654505182889</v>
      </c>
      <c r="AG3387" s="74">
        <f t="shared" si="785"/>
        <v>0.77069512911363502</v>
      </c>
      <c r="AH3387" s="71">
        <v>0.81910000000000005</v>
      </c>
      <c r="AI3387" s="72">
        <f t="shared" si="786"/>
        <v>0</v>
      </c>
      <c r="AJ3387" s="73">
        <f t="shared" si="787"/>
        <v>0.86956521739130432</v>
      </c>
      <c r="AK3387" s="73">
        <v>0.51307323962548435</v>
      </c>
      <c r="AL3387" s="95">
        <f t="shared" si="788"/>
        <v>1</v>
      </c>
      <c r="AM3387" s="107">
        <v>0</v>
      </c>
      <c r="AN3387" s="98">
        <f t="shared" si="789"/>
        <v>1608.7765439998802</v>
      </c>
      <c r="AO3387" s="99" t="e">
        <f>SUMIF([1]Sheet1!$AB:$AB,E3387,[1]Sheet1!$AA:$AA)</f>
        <v>#VALUE!</v>
      </c>
      <c r="AP3387" s="100" t="str">
        <f t="shared" si="790"/>
        <v/>
      </c>
      <c r="AQ3387" s="97">
        <f t="shared" si="791"/>
        <v>1</v>
      </c>
      <c r="AR3387" s="100">
        <f t="shared" si="792"/>
        <v>1.0000000000000002</v>
      </c>
      <c r="AS3387" s="101">
        <f t="shared" si="793"/>
        <v>0.22930487088636475</v>
      </c>
      <c r="AT3387" s="100">
        <v>0.14409654505182889</v>
      </c>
      <c r="AU3387" s="108">
        <f t="shared" si="794"/>
        <v>0</v>
      </c>
    </row>
    <row r="3388" spans="1:47" ht="15" hidden="1" thickBot="1">
      <c r="A3388" s="21">
        <v>44927</v>
      </c>
      <c r="B3388" s="22" t="s">
        <v>13</v>
      </c>
      <c r="C3388" s="22" t="s">
        <v>2644</v>
      </c>
      <c r="D3388" s="22" t="s">
        <v>2854</v>
      </c>
      <c r="E3388" s="22">
        <v>1000237790</v>
      </c>
      <c r="F3388" s="22" t="s">
        <v>32</v>
      </c>
      <c r="G3388" s="22">
        <v>1070937</v>
      </c>
      <c r="H3388" s="36" t="s">
        <v>784</v>
      </c>
      <c r="I3388" s="4" t="s">
        <v>3544</v>
      </c>
      <c r="J3388" s="4" t="s">
        <v>3580</v>
      </c>
      <c r="K3388" s="25">
        <v>32468.640000000014</v>
      </c>
      <c r="L3388" s="25">
        <v>32468.640000000014</v>
      </c>
      <c r="M3388" s="26">
        <v>0</v>
      </c>
      <c r="N3388" s="26">
        <v>0</v>
      </c>
      <c r="O3388" s="26">
        <v>24</v>
      </c>
      <c r="P3388" s="26">
        <v>0</v>
      </c>
      <c r="Q3388" s="26">
        <v>29381.1</v>
      </c>
      <c r="R3388" s="27">
        <v>0</v>
      </c>
      <c r="S3388" s="27">
        <v>2147200.77</v>
      </c>
      <c r="T3388" s="28">
        <v>0</v>
      </c>
      <c r="U3388" s="27">
        <v>2244716</v>
      </c>
      <c r="V3388" s="29">
        <v>0</v>
      </c>
      <c r="W3388" s="26">
        <v>8</v>
      </c>
      <c r="X3388" s="30">
        <f t="shared" si="780"/>
        <v>24</v>
      </c>
      <c r="Y3388" s="31">
        <f t="shared" si="781"/>
        <v>29381.1</v>
      </c>
      <c r="Z3388" s="31">
        <f t="shared" si="782"/>
        <v>2147200.77</v>
      </c>
      <c r="AA3388" s="31">
        <f t="shared" si="783"/>
        <v>2244716</v>
      </c>
      <c r="AB3388" s="7">
        <v>8</v>
      </c>
      <c r="AC3388" s="8">
        <v>302487.90999999997</v>
      </c>
      <c r="AD3388" s="30">
        <v>1</v>
      </c>
      <c r="AE3388" s="67">
        <f t="shared" si="784"/>
        <v>0.33333333333333331</v>
      </c>
      <c r="AF3388" s="70">
        <f>IF(C3388=Sheet6!$E$3,Sheet6!$E$4,IF('January 2023'!C3388=Sheet6!$F$3,Sheet6!$F$4,IF('January 2023'!C3388=Sheet6!$G$3,Sheet6!$G$4,IF('January 2023'!C3388=Sheet6!$H$3,Sheet6!$H$4,IF('January 2023'!C3388=Sheet6!$I$3,Sheet6!$I$4,IF('January 2023'!C3388=Sheet6!$J$3,Sheet6!$J$4,IF('January 2023'!C3388=Sheet6!$K$3,Sheet6!$K$4,IF('January 2023'!C3388=Sheet6!$L$3,Sheet6!$L$4))))))))</f>
        <v>0.14409654505182889</v>
      </c>
      <c r="AG3388" s="74">
        <f t="shared" si="785"/>
        <v>0.90490701181201261</v>
      </c>
      <c r="AH3388" s="71">
        <v>0.81910000000000005</v>
      </c>
      <c r="AI3388" s="72">
        <f t="shared" si="786"/>
        <v>1</v>
      </c>
      <c r="AJ3388" s="73">
        <f t="shared" si="787"/>
        <v>0.33333333333333331</v>
      </c>
      <c r="AK3388" s="73">
        <v>0.51307323962548435</v>
      </c>
      <c r="AL3388" s="95">
        <f t="shared" si="788"/>
        <v>0</v>
      </c>
      <c r="AM3388" s="107">
        <v>0</v>
      </c>
      <c r="AN3388" s="98">
        <f t="shared" si="789"/>
        <v>0</v>
      </c>
      <c r="AO3388" s="99" t="e">
        <f>SUMIF([1]Sheet1!$AB:$AB,E3388,[1]Sheet1!$AA:$AA)</f>
        <v>#VALUE!</v>
      </c>
      <c r="AP3388" s="100">
        <f t="shared" si="790"/>
        <v>1</v>
      </c>
      <c r="AQ3388" s="97">
        <f t="shared" si="791"/>
        <v>0</v>
      </c>
      <c r="AR3388" s="100">
        <f t="shared" si="792"/>
        <v>1.0454150498465031</v>
      </c>
      <c r="AS3388" s="101">
        <f t="shared" si="793"/>
        <v>5.3996591140094696E-2</v>
      </c>
      <c r="AT3388" s="100">
        <v>0.14409654505182889</v>
      </c>
      <c r="AU3388" s="108">
        <f t="shared" si="794"/>
        <v>1</v>
      </c>
    </row>
    <row r="3389" spans="1:47" ht="15" hidden="1" thickBot="1">
      <c r="A3389" s="21">
        <v>44927</v>
      </c>
      <c r="B3389" s="23" t="s">
        <v>13</v>
      </c>
      <c r="C3389" s="23" t="s">
        <v>2644</v>
      </c>
      <c r="D3389" s="23" t="s">
        <v>2853</v>
      </c>
      <c r="E3389" s="23">
        <v>1000244800</v>
      </c>
      <c r="F3389" s="23" t="s">
        <v>32</v>
      </c>
      <c r="G3389" s="23">
        <v>1091864</v>
      </c>
      <c r="H3389" s="36" t="s">
        <v>784</v>
      </c>
      <c r="I3389" s="4" t="s">
        <v>3546</v>
      </c>
      <c r="J3389" s="4" t="s">
        <v>3582</v>
      </c>
      <c r="K3389" s="24">
        <v>29955</v>
      </c>
      <c r="L3389" s="24">
        <v>29955</v>
      </c>
      <c r="M3389" s="29">
        <v>2</v>
      </c>
      <c r="N3389" s="29">
        <v>1</v>
      </c>
      <c r="O3389" s="29">
        <v>59</v>
      </c>
      <c r="P3389" s="29">
        <v>6190</v>
      </c>
      <c r="Q3389" s="29">
        <v>23662.399999999998</v>
      </c>
      <c r="R3389" s="28">
        <v>449762.9</v>
      </c>
      <c r="S3389" s="28">
        <v>1762000</v>
      </c>
      <c r="T3389" s="28">
        <v>408000</v>
      </c>
      <c r="U3389" s="28">
        <v>1762000</v>
      </c>
      <c r="V3389" s="29">
        <v>2</v>
      </c>
      <c r="W3389" s="29">
        <v>19</v>
      </c>
      <c r="X3389" s="32">
        <f t="shared" si="780"/>
        <v>61</v>
      </c>
      <c r="Y3389" s="33">
        <f t="shared" si="781"/>
        <v>29852.399999999998</v>
      </c>
      <c r="Z3389" s="33">
        <f t="shared" si="782"/>
        <v>2211762.9</v>
      </c>
      <c r="AA3389" s="33">
        <f t="shared" si="783"/>
        <v>2170000</v>
      </c>
      <c r="AB3389" s="7">
        <v>21</v>
      </c>
      <c r="AC3389" s="8">
        <v>833464.21</v>
      </c>
      <c r="AD3389" s="32">
        <v>1</v>
      </c>
      <c r="AE3389" s="67">
        <f t="shared" si="784"/>
        <v>0.34426229508196721</v>
      </c>
      <c r="AF3389" s="70">
        <f>IF(C3389=Sheet6!$E$3,Sheet6!$E$4,IF('January 2023'!C3389=Sheet6!$F$3,Sheet6!$F$4,IF('January 2023'!C3389=Sheet6!$G$3,Sheet6!$G$4,IF('January 2023'!C3389=Sheet6!$H$3,Sheet6!$H$4,IF('January 2023'!C3389=Sheet6!$I$3,Sheet6!$I$4,IF('January 2023'!C3389=Sheet6!$J$3,Sheet6!$J$4,IF('January 2023'!C3389=Sheet6!$K$3,Sheet6!$K$4,IF('January 2023'!C3389=Sheet6!$L$3,Sheet6!$L$4))))))))</f>
        <v>0.14409654505182889</v>
      </c>
      <c r="AG3389" s="74">
        <f t="shared" si="785"/>
        <v>0.99657486229344006</v>
      </c>
      <c r="AH3389" s="71">
        <v>0.81910000000000005</v>
      </c>
      <c r="AI3389" s="72">
        <f t="shared" si="786"/>
        <v>1</v>
      </c>
      <c r="AJ3389" s="73">
        <f t="shared" si="787"/>
        <v>0.34426229508196721</v>
      </c>
      <c r="AK3389" s="73">
        <v>0.51307323962548435</v>
      </c>
      <c r="AL3389" s="95">
        <f t="shared" si="788"/>
        <v>0</v>
      </c>
      <c r="AM3389" s="107">
        <v>0</v>
      </c>
      <c r="AN3389" s="98">
        <f t="shared" si="789"/>
        <v>0</v>
      </c>
      <c r="AO3389" s="99" t="e">
        <f>SUMIF([1]Sheet1!$AB:$AB,E3389,[1]Sheet1!$AA:$AA)</f>
        <v>#VALUE!</v>
      </c>
      <c r="AP3389" s="100">
        <f t="shared" si="790"/>
        <v>1</v>
      </c>
      <c r="AQ3389" s="97">
        <f t="shared" si="791"/>
        <v>0</v>
      </c>
      <c r="AR3389" s="100">
        <f t="shared" si="792"/>
        <v>0.98111782234886036</v>
      </c>
      <c r="AS3389" s="101">
        <f t="shared" si="793"/>
        <v>2.2242641299044741E-2</v>
      </c>
      <c r="AT3389" s="100">
        <v>0.14409654505182889</v>
      </c>
      <c r="AU3389" s="108">
        <f t="shared" si="794"/>
        <v>1</v>
      </c>
    </row>
    <row r="3390" spans="1:47" ht="15" hidden="1" thickBot="1">
      <c r="A3390" s="21">
        <v>44927</v>
      </c>
      <c r="B3390" s="23" t="s">
        <v>13</v>
      </c>
      <c r="C3390" s="23" t="s">
        <v>2644</v>
      </c>
      <c r="D3390" s="23" t="s">
        <v>2867</v>
      </c>
      <c r="E3390" s="23">
        <v>1001610822</v>
      </c>
      <c r="F3390" s="23" t="s">
        <v>32</v>
      </c>
      <c r="G3390" s="23">
        <v>1091864</v>
      </c>
      <c r="H3390" s="36" t="s">
        <v>784</v>
      </c>
      <c r="I3390" s="4" t="s">
        <v>3546</v>
      </c>
      <c r="J3390" s="4" t="s">
        <v>3582</v>
      </c>
      <c r="K3390" s="24">
        <v>28900</v>
      </c>
      <c r="L3390" s="24">
        <v>28900</v>
      </c>
      <c r="M3390" s="29">
        <v>0</v>
      </c>
      <c r="N3390" s="29">
        <v>0</v>
      </c>
      <c r="O3390" s="29">
        <v>37</v>
      </c>
      <c r="P3390" s="29">
        <v>0</v>
      </c>
      <c r="Q3390" s="29">
        <v>21115.899999999998</v>
      </c>
      <c r="R3390" s="28">
        <v>0</v>
      </c>
      <c r="S3390" s="28">
        <v>1553826.2699999998</v>
      </c>
      <c r="T3390" s="28">
        <v>0</v>
      </c>
      <c r="U3390" s="28">
        <v>1554000</v>
      </c>
      <c r="V3390" s="29">
        <v>0</v>
      </c>
      <c r="W3390" s="29">
        <v>20</v>
      </c>
      <c r="X3390" s="32">
        <f t="shared" si="780"/>
        <v>37</v>
      </c>
      <c r="Y3390" s="33">
        <f t="shared" si="781"/>
        <v>21115.899999999998</v>
      </c>
      <c r="Z3390" s="33">
        <f t="shared" si="782"/>
        <v>1553826.2699999998</v>
      </c>
      <c r="AA3390" s="33">
        <f t="shared" si="783"/>
        <v>1554000</v>
      </c>
      <c r="AB3390" s="7">
        <v>20</v>
      </c>
      <c r="AC3390" s="8">
        <v>0</v>
      </c>
      <c r="AD3390" s="32">
        <v>2</v>
      </c>
      <c r="AE3390" s="67">
        <f t="shared" si="784"/>
        <v>0.54054054054054057</v>
      </c>
      <c r="AF3390" s="70">
        <f>IF(C3390=Sheet6!$E$3,Sheet6!$E$4,IF('January 2023'!C3390=Sheet6!$F$3,Sheet6!$F$4,IF('January 2023'!C3390=Sheet6!$G$3,Sheet6!$G$4,IF('January 2023'!C3390=Sheet6!$H$3,Sheet6!$H$4,IF('January 2023'!C3390=Sheet6!$I$3,Sheet6!$I$4,IF('January 2023'!C3390=Sheet6!$J$3,Sheet6!$J$4,IF('January 2023'!C3390=Sheet6!$K$3,Sheet6!$K$4,IF('January 2023'!C3390=Sheet6!$L$3,Sheet6!$L$4))))))))</f>
        <v>0.14409654505182889</v>
      </c>
      <c r="AG3390" s="74">
        <f t="shared" si="785"/>
        <v>0.7306539792387543</v>
      </c>
      <c r="AH3390" s="71">
        <v>0.81910000000000005</v>
      </c>
      <c r="AI3390" s="72">
        <f t="shared" si="786"/>
        <v>0</v>
      </c>
      <c r="AJ3390" s="73">
        <f t="shared" si="787"/>
        <v>0.54054054054054057</v>
      </c>
      <c r="AK3390" s="73">
        <v>0.51307323962548435</v>
      </c>
      <c r="AL3390" s="95">
        <f t="shared" si="788"/>
        <v>1</v>
      </c>
      <c r="AM3390" s="107">
        <v>0</v>
      </c>
      <c r="AN3390" s="98">
        <f t="shared" si="789"/>
        <v>2556.0900000000038</v>
      </c>
      <c r="AO3390" s="99" t="e">
        <f>SUMIF([1]Sheet1!$AB:$AB,E3390,[1]Sheet1!$AA:$AA)</f>
        <v>#VALUE!</v>
      </c>
      <c r="AP3390" s="100" t="str">
        <f t="shared" si="790"/>
        <v/>
      </c>
      <c r="AQ3390" s="97">
        <f t="shared" si="791"/>
        <v>1</v>
      </c>
      <c r="AR3390" s="100">
        <f t="shared" si="792"/>
        <v>1.0001118078663969</v>
      </c>
      <c r="AS3390" s="101">
        <f t="shared" si="793"/>
        <v>0.26926432789875265</v>
      </c>
      <c r="AT3390" s="100">
        <v>0.14409654505182889</v>
      </c>
      <c r="AU3390" s="108">
        <f t="shared" si="794"/>
        <v>0</v>
      </c>
    </row>
    <row r="3391" spans="1:47" ht="15" hidden="1" thickBot="1">
      <c r="A3391" s="21">
        <v>44927</v>
      </c>
      <c r="B3391" s="22" t="s">
        <v>13</v>
      </c>
      <c r="C3391" s="22" t="s">
        <v>2644</v>
      </c>
      <c r="D3391" s="22" t="s">
        <v>2792</v>
      </c>
      <c r="E3391" s="22">
        <v>1000240787</v>
      </c>
      <c r="F3391" s="22" t="s">
        <v>32</v>
      </c>
      <c r="G3391" s="22">
        <v>1070941</v>
      </c>
      <c r="H3391" s="36" t="s">
        <v>784</v>
      </c>
      <c r="I3391" s="4" t="s">
        <v>3546</v>
      </c>
      <c r="J3391" s="4" t="s">
        <v>3582</v>
      </c>
      <c r="K3391" s="25">
        <v>28775.14000000013</v>
      </c>
      <c r="L3391" s="25">
        <v>28775.14000000013</v>
      </c>
      <c r="M3391" s="26">
        <v>0</v>
      </c>
      <c r="N3391" s="26">
        <v>0</v>
      </c>
      <c r="O3391" s="26">
        <v>51</v>
      </c>
      <c r="P3391" s="26">
        <v>0</v>
      </c>
      <c r="Q3391" s="26">
        <v>13517.1</v>
      </c>
      <c r="R3391" s="27">
        <v>0</v>
      </c>
      <c r="S3391" s="27">
        <v>983107.78999999992</v>
      </c>
      <c r="T3391" s="28">
        <v>0</v>
      </c>
      <c r="U3391" s="27">
        <v>1483107.79</v>
      </c>
      <c r="V3391" s="29">
        <v>0</v>
      </c>
      <c r="W3391" s="26">
        <v>5</v>
      </c>
      <c r="X3391" s="30">
        <f t="shared" si="780"/>
        <v>51</v>
      </c>
      <c r="Y3391" s="31">
        <f t="shared" si="781"/>
        <v>13517.1</v>
      </c>
      <c r="Z3391" s="31">
        <f t="shared" si="782"/>
        <v>983107.78999999992</v>
      </c>
      <c r="AA3391" s="31">
        <f t="shared" si="783"/>
        <v>1483107.79</v>
      </c>
      <c r="AB3391" s="7">
        <v>5</v>
      </c>
      <c r="AC3391" s="8">
        <v>1869655.24</v>
      </c>
      <c r="AD3391" s="30">
        <v>3</v>
      </c>
      <c r="AE3391" s="67">
        <f t="shared" si="784"/>
        <v>9.8039215686274508E-2</v>
      </c>
      <c r="AF3391" s="70">
        <f>IF(C3391=Sheet6!$E$3,Sheet6!$E$4,IF('January 2023'!C3391=Sheet6!$F$3,Sheet6!$F$4,IF('January 2023'!C3391=Sheet6!$G$3,Sheet6!$G$4,IF('January 2023'!C3391=Sheet6!$H$3,Sheet6!$H$4,IF('January 2023'!C3391=Sheet6!$I$3,Sheet6!$I$4,IF('January 2023'!C3391=Sheet6!$J$3,Sheet6!$J$4,IF('January 2023'!C3391=Sheet6!$K$3,Sheet6!$K$4,IF('January 2023'!C3391=Sheet6!$L$3,Sheet6!$L$4))))))))</f>
        <v>0.14409654505182889</v>
      </c>
      <c r="AG3391" s="74">
        <f t="shared" si="785"/>
        <v>0.46974923492987136</v>
      </c>
      <c r="AH3391" s="71">
        <v>0.81910000000000005</v>
      </c>
      <c r="AI3391" s="72">
        <f t="shared" si="786"/>
        <v>0</v>
      </c>
      <c r="AJ3391" s="73">
        <f t="shared" si="787"/>
        <v>9.8039215686274508E-2</v>
      </c>
      <c r="AK3391" s="73">
        <v>0.51307323962548435</v>
      </c>
      <c r="AL3391" s="95">
        <f t="shared" si="788"/>
        <v>0</v>
      </c>
      <c r="AM3391" s="107">
        <v>0</v>
      </c>
      <c r="AN3391" s="98">
        <f t="shared" si="789"/>
        <v>10052.617174000106</v>
      </c>
      <c r="AO3391" s="99" t="e">
        <f>SUMIF([1]Sheet1!$AB:$AB,E3391,[1]Sheet1!$AA:$AA)</f>
        <v>#VALUE!</v>
      </c>
      <c r="AP3391" s="100" t="str">
        <f t="shared" si="790"/>
        <v/>
      </c>
      <c r="AQ3391" s="97">
        <f t="shared" si="791"/>
        <v>1</v>
      </c>
      <c r="AR3391" s="100">
        <f t="shared" si="792"/>
        <v>1.5085912298589355</v>
      </c>
      <c r="AS3391" s="101">
        <f t="shared" si="793"/>
        <v>0.29134042395185134</v>
      </c>
      <c r="AT3391" s="100">
        <v>0.14409654505182889</v>
      </c>
      <c r="AU3391" s="108">
        <f t="shared" si="794"/>
        <v>0</v>
      </c>
    </row>
    <row r="3392" spans="1:47" ht="15" hidden="1" thickBot="1">
      <c r="A3392" s="21">
        <v>44927</v>
      </c>
      <c r="B3392" s="22" t="s">
        <v>13</v>
      </c>
      <c r="C3392" s="22" t="s">
        <v>2644</v>
      </c>
      <c r="D3392" s="22" t="s">
        <v>2884</v>
      </c>
      <c r="E3392" s="22">
        <v>1003437906</v>
      </c>
      <c r="F3392" s="22" t="s">
        <v>32</v>
      </c>
      <c r="G3392" s="22">
        <v>1070937</v>
      </c>
      <c r="H3392" s="36" t="s">
        <v>784</v>
      </c>
      <c r="I3392" s="4" t="s">
        <v>3545</v>
      </c>
      <c r="J3392" s="4" t="s">
        <v>3581</v>
      </c>
      <c r="K3392" s="25">
        <v>24034.949999999953</v>
      </c>
      <c r="L3392" s="25">
        <v>24034.949999999953</v>
      </c>
      <c r="M3392" s="26">
        <v>0</v>
      </c>
      <c r="N3392" s="26">
        <v>1</v>
      </c>
      <c r="O3392" s="26">
        <v>13</v>
      </c>
      <c r="P3392" s="26">
        <v>0</v>
      </c>
      <c r="Q3392" s="26">
        <v>13439.7</v>
      </c>
      <c r="R3392" s="27">
        <v>0</v>
      </c>
      <c r="S3392" s="27">
        <v>965000</v>
      </c>
      <c r="T3392" s="28">
        <v>0</v>
      </c>
      <c r="U3392" s="27">
        <v>965000</v>
      </c>
      <c r="V3392" s="29">
        <v>0</v>
      </c>
      <c r="W3392" s="26">
        <v>10</v>
      </c>
      <c r="X3392" s="30">
        <f t="shared" si="780"/>
        <v>13</v>
      </c>
      <c r="Y3392" s="31">
        <f t="shared" si="781"/>
        <v>13439.7</v>
      </c>
      <c r="Z3392" s="31">
        <f t="shared" si="782"/>
        <v>965000</v>
      </c>
      <c r="AA3392" s="31">
        <f t="shared" si="783"/>
        <v>965000</v>
      </c>
      <c r="AB3392" s="7">
        <v>10</v>
      </c>
      <c r="AC3392" s="8">
        <v>3186176.14</v>
      </c>
      <c r="AD3392" s="30">
        <v>1</v>
      </c>
      <c r="AE3392" s="67">
        <f t="shared" si="784"/>
        <v>0.76923076923076927</v>
      </c>
      <c r="AF3392" s="70">
        <f>IF(C3392=Sheet6!$E$3,Sheet6!$E$4,IF('January 2023'!C3392=Sheet6!$F$3,Sheet6!$F$4,IF('January 2023'!C3392=Sheet6!$G$3,Sheet6!$G$4,IF('January 2023'!C3392=Sheet6!$H$3,Sheet6!$H$4,IF('January 2023'!C3392=Sheet6!$I$3,Sheet6!$I$4,IF('January 2023'!C3392=Sheet6!$J$3,Sheet6!$J$4,IF('January 2023'!C3392=Sheet6!$K$3,Sheet6!$K$4,IF('January 2023'!C3392=Sheet6!$L$3,Sheet6!$L$4))))))))</f>
        <v>0.14409654505182889</v>
      </c>
      <c r="AG3392" s="74">
        <f t="shared" si="785"/>
        <v>0.55917320402164461</v>
      </c>
      <c r="AH3392" s="71">
        <v>0.81910000000000005</v>
      </c>
      <c r="AI3392" s="72">
        <f t="shared" si="786"/>
        <v>0</v>
      </c>
      <c r="AJ3392" s="73">
        <f t="shared" si="787"/>
        <v>0.76923076923076927</v>
      </c>
      <c r="AK3392" s="73">
        <v>0.51307323962548435</v>
      </c>
      <c r="AL3392" s="95">
        <f t="shared" si="788"/>
        <v>1</v>
      </c>
      <c r="AM3392" s="107">
        <v>0</v>
      </c>
      <c r="AN3392" s="98">
        <f t="shared" si="789"/>
        <v>6247.3275449999637</v>
      </c>
      <c r="AO3392" s="99" t="e">
        <f>SUMIF([1]Sheet1!$AB:$AB,E3392,[1]Sheet1!$AA:$AA)</f>
        <v>#VALUE!</v>
      </c>
      <c r="AP3392" s="100" t="str">
        <f t="shared" si="790"/>
        <v/>
      </c>
      <c r="AQ3392" s="97">
        <f t="shared" si="791"/>
        <v>1</v>
      </c>
      <c r="AR3392" s="100">
        <f t="shared" si="792"/>
        <v>1</v>
      </c>
      <c r="AS3392" s="101">
        <f t="shared" si="793"/>
        <v>0.44082679597835539</v>
      </c>
      <c r="AT3392" s="100">
        <v>0.14409654505182889</v>
      </c>
      <c r="AU3392" s="108">
        <f t="shared" si="794"/>
        <v>0</v>
      </c>
    </row>
    <row r="3393" spans="1:47" ht="15" hidden="1" thickBot="1">
      <c r="A3393" s="21">
        <v>44927</v>
      </c>
      <c r="B3393" s="23" t="s">
        <v>13</v>
      </c>
      <c r="C3393" s="23" t="s">
        <v>2644</v>
      </c>
      <c r="D3393" s="23" t="s">
        <v>2926</v>
      </c>
      <c r="E3393" s="23">
        <v>1000237794</v>
      </c>
      <c r="F3393" s="23" t="s">
        <v>32</v>
      </c>
      <c r="G3393" s="23">
        <v>1070937</v>
      </c>
      <c r="H3393" s="36" t="s">
        <v>784</v>
      </c>
      <c r="I3393" s="4" t="s">
        <v>3544</v>
      </c>
      <c r="J3393" s="4" t="s">
        <v>3580</v>
      </c>
      <c r="K3393" s="24">
        <v>20316</v>
      </c>
      <c r="L3393" s="24">
        <v>20316</v>
      </c>
      <c r="M3393" s="29">
        <v>1</v>
      </c>
      <c r="N3393" s="29">
        <v>0</v>
      </c>
      <c r="O3393" s="29">
        <v>32</v>
      </c>
      <c r="P3393" s="29">
        <v>150</v>
      </c>
      <c r="Q3393" s="29">
        <v>9548.7000000000007</v>
      </c>
      <c r="R3393" s="28">
        <v>10898.94</v>
      </c>
      <c r="S3393" s="28">
        <v>694709.99999999988</v>
      </c>
      <c r="T3393" s="28">
        <v>11675</v>
      </c>
      <c r="U3393" s="28">
        <v>770710</v>
      </c>
      <c r="V3393" s="29">
        <v>1</v>
      </c>
      <c r="W3393" s="29">
        <v>13</v>
      </c>
      <c r="X3393" s="32">
        <f t="shared" si="780"/>
        <v>33</v>
      </c>
      <c r="Y3393" s="33">
        <f t="shared" si="781"/>
        <v>9698.7000000000007</v>
      </c>
      <c r="Z3393" s="33">
        <f t="shared" si="782"/>
        <v>705608.93999999983</v>
      </c>
      <c r="AA3393" s="33">
        <f t="shared" si="783"/>
        <v>782385</v>
      </c>
      <c r="AB3393" s="7">
        <v>14</v>
      </c>
      <c r="AC3393" s="8">
        <v>698805.81</v>
      </c>
      <c r="AD3393" s="32">
        <v>0</v>
      </c>
      <c r="AE3393" s="67">
        <f t="shared" si="784"/>
        <v>0.42424242424242425</v>
      </c>
      <c r="AF3393" s="70">
        <f>IF(C3393=Sheet6!$E$3,Sheet6!$E$4,IF('January 2023'!C3393=Sheet6!$F$3,Sheet6!$F$4,IF('January 2023'!C3393=Sheet6!$G$3,Sheet6!$G$4,IF('January 2023'!C3393=Sheet6!$H$3,Sheet6!$H$4,IF('January 2023'!C3393=Sheet6!$I$3,Sheet6!$I$4,IF('January 2023'!C3393=Sheet6!$J$3,Sheet6!$J$4,IF('January 2023'!C3393=Sheet6!$K$3,Sheet6!$K$4,IF('January 2023'!C3393=Sheet6!$L$3,Sheet6!$L$4))))))))</f>
        <v>0.14409654505182889</v>
      </c>
      <c r="AG3393" s="74">
        <f t="shared" si="785"/>
        <v>0.47739220318960429</v>
      </c>
      <c r="AH3393" s="71">
        <v>0.81910000000000005</v>
      </c>
      <c r="AI3393" s="72">
        <f t="shared" si="786"/>
        <v>0</v>
      </c>
      <c r="AJ3393" s="73">
        <f t="shared" si="787"/>
        <v>0.42424242424242425</v>
      </c>
      <c r="AK3393" s="73">
        <v>0.51307323962548435</v>
      </c>
      <c r="AL3393" s="95">
        <f t="shared" si="788"/>
        <v>0</v>
      </c>
      <c r="AM3393" s="107">
        <v>0</v>
      </c>
      <c r="AN3393" s="98">
        <f t="shared" si="789"/>
        <v>6942.1356000000014</v>
      </c>
      <c r="AO3393" s="99" t="e">
        <f>SUMIF([1]Sheet1!$AB:$AB,E3393,[1]Sheet1!$AA:$AA)</f>
        <v>#VALUE!</v>
      </c>
      <c r="AP3393" s="100" t="str">
        <f t="shared" si="790"/>
        <v/>
      </c>
      <c r="AQ3393" s="97">
        <f t="shared" si="791"/>
        <v>1</v>
      </c>
      <c r="AR3393" s="100">
        <f t="shared" si="792"/>
        <v>1.1088082302358586</v>
      </c>
      <c r="AS3393" s="101">
        <f t="shared" si="793"/>
        <v>0.47066359605293739</v>
      </c>
      <c r="AT3393" s="100">
        <v>0.14409654505182889</v>
      </c>
      <c r="AU3393" s="108">
        <f t="shared" si="794"/>
        <v>0</v>
      </c>
    </row>
    <row r="3394" spans="1:47" ht="15" hidden="1" thickBot="1">
      <c r="A3394" s="21">
        <v>44927</v>
      </c>
      <c r="B3394" s="22" t="s">
        <v>13</v>
      </c>
      <c r="C3394" s="22" t="s">
        <v>2644</v>
      </c>
      <c r="D3394" s="22" t="s">
        <v>2957</v>
      </c>
      <c r="E3394" s="22">
        <v>1001727942</v>
      </c>
      <c r="F3394" s="22" t="s">
        <v>32</v>
      </c>
      <c r="G3394" s="22">
        <v>1070941</v>
      </c>
      <c r="H3394" s="36" t="s">
        <v>784</v>
      </c>
      <c r="I3394" s="4" t="s">
        <v>3546</v>
      </c>
      <c r="J3394" s="4" t="s">
        <v>3582</v>
      </c>
      <c r="K3394" s="25">
        <v>16051.809999999998</v>
      </c>
      <c r="L3394" s="25">
        <v>16051.809999999998</v>
      </c>
      <c r="M3394" s="26">
        <v>0</v>
      </c>
      <c r="N3394" s="26">
        <v>0</v>
      </c>
      <c r="O3394" s="26">
        <v>16</v>
      </c>
      <c r="P3394" s="26">
        <v>0</v>
      </c>
      <c r="Q3394" s="26">
        <v>7883.8</v>
      </c>
      <c r="R3394" s="27">
        <v>0</v>
      </c>
      <c r="S3394" s="27">
        <v>587786.86</v>
      </c>
      <c r="T3394" s="28">
        <v>0</v>
      </c>
      <c r="U3394" s="27">
        <v>574100</v>
      </c>
      <c r="V3394" s="29">
        <v>0</v>
      </c>
      <c r="W3394" s="26">
        <v>6</v>
      </c>
      <c r="X3394" s="30">
        <f t="shared" si="780"/>
        <v>16</v>
      </c>
      <c r="Y3394" s="31">
        <f t="shared" si="781"/>
        <v>7883.8</v>
      </c>
      <c r="Z3394" s="31">
        <f t="shared" si="782"/>
        <v>587786.86</v>
      </c>
      <c r="AA3394" s="31">
        <f t="shared" si="783"/>
        <v>574100</v>
      </c>
      <c r="AB3394" s="7">
        <v>6</v>
      </c>
      <c r="AC3394" s="8">
        <v>99606.18</v>
      </c>
      <c r="AD3394" s="30">
        <v>1</v>
      </c>
      <c r="AE3394" s="67">
        <f t="shared" si="784"/>
        <v>0.375</v>
      </c>
      <c r="AF3394" s="70">
        <f>IF(C3394=Sheet6!$E$3,Sheet6!$E$4,IF('January 2023'!C3394=Sheet6!$F$3,Sheet6!$F$4,IF('January 2023'!C3394=Sheet6!$G$3,Sheet6!$G$4,IF('January 2023'!C3394=Sheet6!$H$3,Sheet6!$H$4,IF('January 2023'!C3394=Sheet6!$I$3,Sheet6!$I$4,IF('January 2023'!C3394=Sheet6!$J$3,Sheet6!$J$4,IF('January 2023'!C3394=Sheet6!$K$3,Sheet6!$K$4,IF('January 2023'!C3394=Sheet6!$L$3,Sheet6!$L$4))))))))</f>
        <v>0.14409654505182889</v>
      </c>
      <c r="AG3394" s="74">
        <f t="shared" si="785"/>
        <v>0.49114710428294389</v>
      </c>
      <c r="AH3394" s="71">
        <v>0.81910000000000005</v>
      </c>
      <c r="AI3394" s="72">
        <f t="shared" si="786"/>
        <v>0</v>
      </c>
      <c r="AJ3394" s="73">
        <f t="shared" si="787"/>
        <v>0.375</v>
      </c>
      <c r="AK3394" s="73">
        <v>0.51307323962548435</v>
      </c>
      <c r="AL3394" s="95">
        <f t="shared" si="788"/>
        <v>0</v>
      </c>
      <c r="AM3394" s="107">
        <v>0</v>
      </c>
      <c r="AN3394" s="98">
        <f t="shared" si="789"/>
        <v>5264.2375709999988</v>
      </c>
      <c r="AO3394" s="99" t="e">
        <f>SUMIF([1]Sheet1!$AB:$AB,E3394,[1]Sheet1!$AA:$AA)</f>
        <v>#VALUE!</v>
      </c>
      <c r="AP3394" s="100" t="str">
        <f t="shared" si="790"/>
        <v/>
      </c>
      <c r="AQ3394" s="97">
        <f t="shared" si="791"/>
        <v>1</v>
      </c>
      <c r="AR3394" s="100">
        <f t="shared" si="792"/>
        <v>0.97671458664455346</v>
      </c>
      <c r="AS3394" s="101">
        <f t="shared" si="793"/>
        <v>0.52028945905861512</v>
      </c>
      <c r="AT3394" s="100">
        <v>0.14409654505182889</v>
      </c>
      <c r="AU3394" s="108">
        <f t="shared" si="794"/>
        <v>0</v>
      </c>
    </row>
    <row r="3395" spans="1:47" ht="15" hidden="1" thickBot="1">
      <c r="A3395" s="21">
        <v>44927</v>
      </c>
      <c r="B3395" s="22" t="s">
        <v>13</v>
      </c>
      <c r="C3395" s="22" t="s">
        <v>2644</v>
      </c>
      <c r="D3395" s="22" t="s">
        <v>2997</v>
      </c>
      <c r="E3395" s="22">
        <v>1000258276</v>
      </c>
      <c r="F3395" s="22" t="s">
        <v>32</v>
      </c>
      <c r="G3395" s="22">
        <v>1070562</v>
      </c>
      <c r="H3395" s="36" t="s">
        <v>784</v>
      </c>
      <c r="I3395" s="4" t="s">
        <v>3546</v>
      </c>
      <c r="J3395" s="4" t="s">
        <v>3582</v>
      </c>
      <c r="K3395" s="25">
        <v>14956</v>
      </c>
      <c r="L3395" s="25">
        <v>14956</v>
      </c>
      <c r="M3395" s="26">
        <v>0</v>
      </c>
      <c r="N3395" s="26">
        <v>0</v>
      </c>
      <c r="O3395" s="26">
        <v>39</v>
      </c>
      <c r="P3395" s="26">
        <v>0</v>
      </c>
      <c r="Q3395" s="26">
        <v>8850.4</v>
      </c>
      <c r="R3395" s="27">
        <v>0</v>
      </c>
      <c r="S3395" s="27">
        <v>647360.12999999989</v>
      </c>
      <c r="T3395" s="28">
        <v>0</v>
      </c>
      <c r="U3395" s="27">
        <v>662850</v>
      </c>
      <c r="V3395" s="29">
        <v>0</v>
      </c>
      <c r="W3395" s="26">
        <v>23</v>
      </c>
      <c r="X3395" s="30">
        <f t="shared" si="780"/>
        <v>39</v>
      </c>
      <c r="Y3395" s="31">
        <f t="shared" si="781"/>
        <v>8850.4</v>
      </c>
      <c r="Z3395" s="31">
        <f t="shared" si="782"/>
        <v>647360.12999999989</v>
      </c>
      <c r="AA3395" s="31">
        <f t="shared" si="783"/>
        <v>662850</v>
      </c>
      <c r="AB3395" s="7">
        <v>23</v>
      </c>
      <c r="AC3395" s="8">
        <v>0</v>
      </c>
      <c r="AD3395" s="30">
        <v>1</v>
      </c>
      <c r="AE3395" s="67">
        <f t="shared" si="784"/>
        <v>0.58974358974358976</v>
      </c>
      <c r="AF3395" s="70">
        <f>IF(C3395=Sheet6!$E$3,Sheet6!$E$4,IF('January 2023'!C3395=Sheet6!$F$3,Sheet6!$F$4,IF('January 2023'!C3395=Sheet6!$G$3,Sheet6!$G$4,IF('January 2023'!C3395=Sheet6!$H$3,Sheet6!$H$4,IF('January 2023'!C3395=Sheet6!$I$3,Sheet6!$I$4,IF('January 2023'!C3395=Sheet6!$J$3,Sheet6!$J$4,IF('January 2023'!C3395=Sheet6!$K$3,Sheet6!$K$4,IF('January 2023'!C3395=Sheet6!$L$3,Sheet6!$L$4))))))))</f>
        <v>0.14409654505182889</v>
      </c>
      <c r="AG3395" s="74">
        <f t="shared" si="785"/>
        <v>0.59176250334313985</v>
      </c>
      <c r="AH3395" s="71">
        <v>0.81910000000000005</v>
      </c>
      <c r="AI3395" s="72">
        <f t="shared" si="786"/>
        <v>0</v>
      </c>
      <c r="AJ3395" s="73">
        <f t="shared" si="787"/>
        <v>0.58974358974358976</v>
      </c>
      <c r="AK3395" s="73">
        <v>0.51307323962548435</v>
      </c>
      <c r="AL3395" s="95">
        <f t="shared" si="788"/>
        <v>1</v>
      </c>
      <c r="AM3395" s="107">
        <v>0</v>
      </c>
      <c r="AN3395" s="98">
        <f t="shared" si="789"/>
        <v>3400.0596000000005</v>
      </c>
      <c r="AO3395" s="99" t="e">
        <f>SUMIF([1]Sheet1!$AB:$AB,E3395,[1]Sheet1!$AA:$AA)</f>
        <v>#VALUE!</v>
      </c>
      <c r="AP3395" s="100" t="str">
        <f t="shared" si="790"/>
        <v/>
      </c>
      <c r="AQ3395" s="97">
        <f t="shared" si="791"/>
        <v>1</v>
      </c>
      <c r="AR3395" s="100">
        <f t="shared" si="792"/>
        <v>1.0239277479136693</v>
      </c>
      <c r="AS3395" s="101">
        <f t="shared" si="793"/>
        <v>0.39407795265210366</v>
      </c>
      <c r="AT3395" s="100">
        <v>0.14409654505182889</v>
      </c>
      <c r="AU3395" s="108">
        <f t="shared" si="794"/>
        <v>0</v>
      </c>
    </row>
    <row r="3396" spans="1:47" ht="15" hidden="1" thickBot="1">
      <c r="A3396" s="21">
        <v>44927</v>
      </c>
      <c r="B3396" s="22" t="s">
        <v>13</v>
      </c>
      <c r="C3396" s="22" t="s">
        <v>2644</v>
      </c>
      <c r="D3396" s="22" t="s">
        <v>2972</v>
      </c>
      <c r="E3396" s="22">
        <v>1002057087</v>
      </c>
      <c r="F3396" s="22" t="s">
        <v>32</v>
      </c>
      <c r="G3396" s="22">
        <v>1091864</v>
      </c>
      <c r="H3396" s="36" t="s">
        <v>784</v>
      </c>
      <c r="I3396" s="4" t="s">
        <v>3545</v>
      </c>
      <c r="J3396" s="4" t="s">
        <v>3581</v>
      </c>
      <c r="K3396" s="25">
        <v>13153.349999999977</v>
      </c>
      <c r="L3396" s="25">
        <v>13153.349999999977</v>
      </c>
      <c r="M3396" s="26">
        <v>1</v>
      </c>
      <c r="N3396" s="26">
        <v>1</v>
      </c>
      <c r="O3396" s="26">
        <v>5</v>
      </c>
      <c r="P3396" s="26">
        <v>4021</v>
      </c>
      <c r="Q3396" s="26">
        <v>4561.5</v>
      </c>
      <c r="R3396" s="27">
        <v>292164.24</v>
      </c>
      <c r="S3396" s="27">
        <v>319000</v>
      </c>
      <c r="T3396" s="28">
        <v>292164.24</v>
      </c>
      <c r="U3396" s="27">
        <v>319000</v>
      </c>
      <c r="V3396" s="29">
        <v>1</v>
      </c>
      <c r="W3396" s="26">
        <v>3</v>
      </c>
      <c r="X3396" s="30">
        <f t="shared" ref="X3396:X3443" si="795">IFERROR(SUM(M3396,O3396),"")</f>
        <v>6</v>
      </c>
      <c r="Y3396" s="31">
        <f t="shared" ref="Y3396:Y3443" si="796">IFERROR(SUM(P3396:Q3396),"")</f>
        <v>8582.5</v>
      </c>
      <c r="Z3396" s="31">
        <f t="shared" ref="Z3396:Z3443" si="797">IFERROR(SUM(R3396:S3396),"")</f>
        <v>611164.24</v>
      </c>
      <c r="AA3396" s="31">
        <f t="shared" ref="AA3396:AA3443" si="798">IFERROR(SUM(T3396:U3396),"")</f>
        <v>611164.24</v>
      </c>
      <c r="AB3396" s="7">
        <v>4</v>
      </c>
      <c r="AC3396" s="8">
        <v>260341.35</v>
      </c>
      <c r="AD3396" s="30">
        <v>0</v>
      </c>
      <c r="AE3396" s="67">
        <f t="shared" si="784"/>
        <v>0.66666666666666663</v>
      </c>
      <c r="AF3396" s="70">
        <f>IF(C3396=Sheet6!$E$3,Sheet6!$E$4,IF('January 2023'!C3396=Sheet6!$F$3,Sheet6!$F$4,IF('January 2023'!C3396=Sheet6!$G$3,Sheet6!$G$4,IF('January 2023'!C3396=Sheet6!$H$3,Sheet6!$H$4,IF('January 2023'!C3396=Sheet6!$I$3,Sheet6!$I$4,IF('January 2023'!C3396=Sheet6!$J$3,Sheet6!$J$4,IF('January 2023'!C3396=Sheet6!$K$3,Sheet6!$K$4,IF('January 2023'!C3396=Sheet6!$L$3,Sheet6!$L$4))))))))</f>
        <v>0.14409654505182889</v>
      </c>
      <c r="AG3396" s="74">
        <f t="shared" si="785"/>
        <v>0.6524953719014559</v>
      </c>
      <c r="AH3396" s="71">
        <v>0.81910000000000005</v>
      </c>
      <c r="AI3396" s="72">
        <f t="shared" si="786"/>
        <v>0</v>
      </c>
      <c r="AJ3396" s="73">
        <f t="shared" si="787"/>
        <v>0.66666666666666663</v>
      </c>
      <c r="AK3396" s="73">
        <v>0.51307323962548435</v>
      </c>
      <c r="AL3396" s="95">
        <f t="shared" si="788"/>
        <v>1</v>
      </c>
      <c r="AM3396" s="107">
        <v>0</v>
      </c>
      <c r="AN3396" s="98">
        <f t="shared" si="789"/>
        <v>2191.4089849999818</v>
      </c>
      <c r="AO3396" s="99" t="e">
        <f>SUMIF([1]Sheet1!$AB:$AB,E3396,[1]Sheet1!$AA:$AA)</f>
        <v>#VALUE!</v>
      </c>
      <c r="AP3396" s="100" t="str">
        <f t="shared" si="790"/>
        <v/>
      </c>
      <c r="AQ3396" s="97">
        <f t="shared" si="791"/>
        <v>1</v>
      </c>
      <c r="AR3396" s="100">
        <f t="shared" si="792"/>
        <v>1</v>
      </c>
      <c r="AS3396" s="101">
        <f t="shared" si="793"/>
        <v>0.3475046280985441</v>
      </c>
      <c r="AT3396" s="100">
        <v>0.14409654505182889</v>
      </c>
      <c r="AU3396" s="108">
        <f t="shared" si="794"/>
        <v>0</v>
      </c>
    </row>
    <row r="3397" spans="1:47" ht="15" hidden="1" thickBot="1">
      <c r="A3397" s="21">
        <v>44927</v>
      </c>
      <c r="B3397" s="22" t="s">
        <v>13</v>
      </c>
      <c r="C3397" s="22" t="s">
        <v>2644</v>
      </c>
      <c r="D3397" s="22" t="s">
        <v>2936</v>
      </c>
      <c r="E3397" s="22">
        <v>1001727416</v>
      </c>
      <c r="F3397" s="22" t="s">
        <v>32</v>
      </c>
      <c r="G3397" s="22">
        <v>1070937</v>
      </c>
      <c r="H3397" s="36" t="s">
        <v>784</v>
      </c>
      <c r="I3397" s="4" t="s">
        <v>3549</v>
      </c>
      <c r="J3397" s="4" t="s">
        <v>3585</v>
      </c>
      <c r="K3397" s="25">
        <v>12333.75</v>
      </c>
      <c r="L3397" s="25">
        <v>12333.75</v>
      </c>
      <c r="M3397" s="26">
        <v>1</v>
      </c>
      <c r="N3397" s="26">
        <v>1</v>
      </c>
      <c r="O3397" s="26">
        <v>5</v>
      </c>
      <c r="P3397" s="26">
        <v>5422</v>
      </c>
      <c r="Q3397" s="26">
        <v>5063.8</v>
      </c>
      <c r="R3397" s="27">
        <v>393960.33</v>
      </c>
      <c r="S3397" s="27">
        <v>370000</v>
      </c>
      <c r="T3397" s="28">
        <v>393595</v>
      </c>
      <c r="U3397" s="27">
        <v>370000</v>
      </c>
      <c r="V3397" s="29">
        <v>1</v>
      </c>
      <c r="W3397" s="26">
        <v>4</v>
      </c>
      <c r="X3397" s="30">
        <f t="shared" si="795"/>
        <v>6</v>
      </c>
      <c r="Y3397" s="31">
        <f t="shared" si="796"/>
        <v>10485.8</v>
      </c>
      <c r="Z3397" s="31">
        <f t="shared" si="797"/>
        <v>763960.33000000007</v>
      </c>
      <c r="AA3397" s="31">
        <f t="shared" si="798"/>
        <v>763595</v>
      </c>
      <c r="AB3397" s="7">
        <v>5</v>
      </c>
      <c r="AC3397" s="8">
        <v>402278.82</v>
      </c>
      <c r="AD3397" s="30">
        <v>0</v>
      </c>
      <c r="AE3397" s="67">
        <f t="shared" ref="AE3397:AE3443" si="799">IFERROR((AB3397/X3397),"")</f>
        <v>0.83333333333333337</v>
      </c>
      <c r="AF3397" s="70">
        <f>IF(C3397=Sheet6!$E$3,Sheet6!$E$4,IF('January 2023'!C3397=Sheet6!$F$3,Sheet6!$F$4,IF('January 2023'!C3397=Sheet6!$G$3,Sheet6!$G$4,IF('January 2023'!C3397=Sheet6!$H$3,Sheet6!$H$4,IF('January 2023'!C3397=Sheet6!$I$3,Sheet6!$I$4,IF('January 2023'!C3397=Sheet6!$J$3,Sheet6!$J$4,IF('January 2023'!C3397=Sheet6!$K$3,Sheet6!$K$4,IF('January 2023'!C3397=Sheet6!$L$3,Sheet6!$L$4))))))))</f>
        <v>0.14409654505182889</v>
      </c>
      <c r="AG3397" s="74">
        <f t="shared" ref="AG3397:AG3443" si="800">IFERROR(Y3397/L3397,0)</f>
        <v>0.85017127799736492</v>
      </c>
      <c r="AH3397" s="71">
        <v>0.81910000000000005</v>
      </c>
      <c r="AI3397" s="72">
        <f t="shared" ref="AI3397:AI3443" si="801">IF(AG3397&gt;AH3397,1,0)</f>
        <v>1</v>
      </c>
      <c r="AJ3397" s="73">
        <f t="shared" ref="AJ3397:AJ3443" si="802">IFERROR(AB3397/X3397,0)</f>
        <v>0.83333333333333337</v>
      </c>
      <c r="AK3397" s="73">
        <v>0.51307323962548435</v>
      </c>
      <c r="AL3397" s="95">
        <f t="shared" ref="AL3397:AL3443" si="803">IF(AJ3397&gt;=AK3397,1,0)</f>
        <v>1</v>
      </c>
      <c r="AM3397" s="107">
        <v>0</v>
      </c>
      <c r="AN3397" s="98">
        <f t="shared" ref="AN3397:AN3443" si="804">IF(((AH3397*L3397)-(AG3397*L3397))&lt;0,0,((AH3397*L3397)-(AG3397*L3397)))</f>
        <v>0</v>
      </c>
      <c r="AO3397" s="99" t="e">
        <f>SUMIF([1]Sheet1!$AB:$AB,E3397,[1]Sheet1!$AA:$AA)</f>
        <v>#VALUE!</v>
      </c>
      <c r="AP3397" s="100">
        <f t="shared" ref="AP3397:AP3443" si="805">IF(AN3397=0,100%,IFERROR((AO3397/AN3397),""))</f>
        <v>1</v>
      </c>
      <c r="AQ3397" s="97">
        <f t="shared" ref="AQ3397:AQ3443" si="806">IF(AND(AN3397&gt;0,AP3397&gt;=100%),1,0)</f>
        <v>0</v>
      </c>
      <c r="AR3397" s="100">
        <f t="shared" ref="AR3397:AR3443" si="807">IFERROR(AA3397/Z3397,0)</f>
        <v>0.99952179454134737</v>
      </c>
      <c r="AS3397" s="101">
        <f t="shared" ref="AS3397:AS3443" si="808">1-(AR3397*AG3397)</f>
        <v>0.15023527854856311</v>
      </c>
      <c r="AT3397" s="100">
        <v>0.14409654505182889</v>
      </c>
      <c r="AU3397" s="108">
        <f t="shared" ref="AU3397:AU3443" si="809">IF(AS3397&lt;=AT3397,1,0)</f>
        <v>0</v>
      </c>
    </row>
    <row r="3398" spans="1:47" ht="15" hidden="1" thickBot="1">
      <c r="A3398" s="21">
        <v>44927</v>
      </c>
      <c r="B3398" s="22" t="s">
        <v>13</v>
      </c>
      <c r="C3398" s="22" t="s">
        <v>2644</v>
      </c>
      <c r="D3398" s="22" t="s">
        <v>3036</v>
      </c>
      <c r="E3398" s="22">
        <v>1002050061</v>
      </c>
      <c r="F3398" s="22" t="s">
        <v>32</v>
      </c>
      <c r="G3398" s="22">
        <v>1070941</v>
      </c>
      <c r="H3398" s="36" t="s">
        <v>784</v>
      </c>
      <c r="I3398" s="4" t="s">
        <v>3546</v>
      </c>
      <c r="J3398" s="4" t="s">
        <v>3582</v>
      </c>
      <c r="K3398" s="25">
        <v>11225.339999999997</v>
      </c>
      <c r="L3398" s="25">
        <v>11225.339999999997</v>
      </c>
      <c r="M3398" s="26">
        <v>0</v>
      </c>
      <c r="N3398" s="26">
        <v>1</v>
      </c>
      <c r="O3398" s="26">
        <v>12</v>
      </c>
      <c r="P3398" s="26">
        <v>0</v>
      </c>
      <c r="Q3398" s="26">
        <v>10010.1</v>
      </c>
      <c r="R3398" s="27">
        <v>0</v>
      </c>
      <c r="S3398" s="27">
        <v>717555.58</v>
      </c>
      <c r="T3398" s="28">
        <v>0</v>
      </c>
      <c r="U3398" s="27">
        <v>709320</v>
      </c>
      <c r="V3398" s="29">
        <v>0</v>
      </c>
      <c r="W3398" s="26">
        <v>9</v>
      </c>
      <c r="X3398" s="30">
        <f t="shared" si="795"/>
        <v>12</v>
      </c>
      <c r="Y3398" s="31">
        <f t="shared" si="796"/>
        <v>10010.1</v>
      </c>
      <c r="Z3398" s="31">
        <f t="shared" si="797"/>
        <v>717555.58</v>
      </c>
      <c r="AA3398" s="31">
        <f t="shared" si="798"/>
        <v>709320</v>
      </c>
      <c r="AB3398" s="7">
        <v>9</v>
      </c>
      <c r="AC3398" s="8">
        <v>616826.64</v>
      </c>
      <c r="AD3398" s="30">
        <v>1</v>
      </c>
      <c r="AE3398" s="67">
        <f t="shared" si="799"/>
        <v>0.75</v>
      </c>
      <c r="AF3398" s="70">
        <f>IF(C3398=Sheet6!$E$3,Sheet6!$E$4,IF('January 2023'!C3398=Sheet6!$F$3,Sheet6!$F$4,IF('January 2023'!C3398=Sheet6!$G$3,Sheet6!$G$4,IF('January 2023'!C3398=Sheet6!$H$3,Sheet6!$H$4,IF('January 2023'!C3398=Sheet6!$I$3,Sheet6!$I$4,IF('January 2023'!C3398=Sheet6!$J$3,Sheet6!$J$4,IF('January 2023'!C3398=Sheet6!$K$3,Sheet6!$K$4,IF('January 2023'!C3398=Sheet6!$L$3,Sheet6!$L$4))))))))</f>
        <v>0.14409654505182889</v>
      </c>
      <c r="AG3398" s="74">
        <f t="shared" si="800"/>
        <v>0.89174136373597623</v>
      </c>
      <c r="AH3398" s="71">
        <v>0.81910000000000005</v>
      </c>
      <c r="AI3398" s="72">
        <f t="shared" si="801"/>
        <v>1</v>
      </c>
      <c r="AJ3398" s="73">
        <f t="shared" si="802"/>
        <v>0.75</v>
      </c>
      <c r="AK3398" s="73">
        <v>0.51307323962548435</v>
      </c>
      <c r="AL3398" s="95">
        <f t="shared" si="803"/>
        <v>1</v>
      </c>
      <c r="AM3398" s="107">
        <v>0</v>
      </c>
      <c r="AN3398" s="98">
        <f t="shared" si="804"/>
        <v>0</v>
      </c>
      <c r="AO3398" s="99" t="e">
        <f>SUMIF([1]Sheet1!$AB:$AB,E3398,[1]Sheet1!$AA:$AA)</f>
        <v>#VALUE!</v>
      </c>
      <c r="AP3398" s="100">
        <f t="shared" si="805"/>
        <v>1</v>
      </c>
      <c r="AQ3398" s="97">
        <f t="shared" si="806"/>
        <v>0</v>
      </c>
      <c r="AR3398" s="100">
        <f t="shared" si="807"/>
        <v>0.98852272878987302</v>
      </c>
      <c r="AS3398" s="101">
        <f t="shared" si="808"/>
        <v>0.11849339374491008</v>
      </c>
      <c r="AT3398" s="100">
        <v>0.14409654505182889</v>
      </c>
      <c r="AU3398" s="108">
        <f t="shared" si="809"/>
        <v>1</v>
      </c>
    </row>
    <row r="3399" spans="1:47" ht="15" hidden="1" thickBot="1">
      <c r="A3399" s="21">
        <v>44927</v>
      </c>
      <c r="B3399" s="22" t="s">
        <v>13</v>
      </c>
      <c r="C3399" s="22" t="s">
        <v>2644</v>
      </c>
      <c r="D3399" s="22" t="s">
        <v>3060</v>
      </c>
      <c r="E3399" s="22">
        <v>1002050820</v>
      </c>
      <c r="F3399" s="22" t="s">
        <v>32</v>
      </c>
      <c r="G3399" s="22">
        <v>1070937</v>
      </c>
      <c r="H3399" s="36" t="s">
        <v>784</v>
      </c>
      <c r="I3399" s="4" t="s">
        <v>3546</v>
      </c>
      <c r="J3399" s="4" t="s">
        <v>3582</v>
      </c>
      <c r="K3399" s="25">
        <v>11213.989999999991</v>
      </c>
      <c r="L3399" s="25">
        <v>11213.989999999991</v>
      </c>
      <c r="M3399" s="26">
        <v>1</v>
      </c>
      <c r="N3399" s="26">
        <v>1</v>
      </c>
      <c r="O3399" s="26">
        <v>1</v>
      </c>
      <c r="P3399" s="26">
        <v>10933</v>
      </c>
      <c r="Q3399" s="26">
        <v>0</v>
      </c>
      <c r="R3399" s="27">
        <v>794387.37</v>
      </c>
      <c r="S3399" s="27">
        <v>0</v>
      </c>
      <c r="T3399" s="28">
        <v>794000</v>
      </c>
      <c r="U3399" s="27">
        <v>0</v>
      </c>
      <c r="V3399" s="29">
        <v>1</v>
      </c>
      <c r="W3399" s="26">
        <v>0</v>
      </c>
      <c r="X3399" s="30">
        <f t="shared" si="795"/>
        <v>2</v>
      </c>
      <c r="Y3399" s="31">
        <f t="shared" si="796"/>
        <v>10933</v>
      </c>
      <c r="Z3399" s="31">
        <f t="shared" si="797"/>
        <v>794387.37</v>
      </c>
      <c r="AA3399" s="31">
        <f t="shared" si="798"/>
        <v>794000</v>
      </c>
      <c r="AB3399" s="7">
        <v>1</v>
      </c>
      <c r="AC3399" s="8">
        <v>662899.01</v>
      </c>
      <c r="AD3399" s="30">
        <v>0</v>
      </c>
      <c r="AE3399" s="67">
        <f t="shared" si="799"/>
        <v>0.5</v>
      </c>
      <c r="AF3399" s="70">
        <f>IF(C3399=Sheet6!$E$3,Sheet6!$E$4,IF('January 2023'!C3399=Sheet6!$F$3,Sheet6!$F$4,IF('January 2023'!C3399=Sheet6!$G$3,Sheet6!$G$4,IF('January 2023'!C3399=Sheet6!$H$3,Sheet6!$H$4,IF('January 2023'!C3399=Sheet6!$I$3,Sheet6!$I$4,IF('January 2023'!C3399=Sheet6!$J$3,Sheet6!$J$4,IF('January 2023'!C3399=Sheet6!$K$3,Sheet6!$K$4,IF('January 2023'!C3399=Sheet6!$L$3,Sheet6!$L$4))))))))</f>
        <v>0.14409654505182889</v>
      </c>
      <c r="AG3399" s="74">
        <f t="shared" si="800"/>
        <v>0.97494290613778045</v>
      </c>
      <c r="AH3399" s="71">
        <v>0.81910000000000005</v>
      </c>
      <c r="AI3399" s="72">
        <f t="shared" si="801"/>
        <v>1</v>
      </c>
      <c r="AJ3399" s="73">
        <f t="shared" si="802"/>
        <v>0.5</v>
      </c>
      <c r="AK3399" s="73">
        <v>0.51307323962548435</v>
      </c>
      <c r="AL3399" s="95">
        <f t="shared" si="803"/>
        <v>0</v>
      </c>
      <c r="AM3399" s="107">
        <v>0</v>
      </c>
      <c r="AN3399" s="98">
        <f t="shared" si="804"/>
        <v>0</v>
      </c>
      <c r="AO3399" s="99" t="e">
        <f>SUMIF([1]Sheet1!$AB:$AB,E3399,[1]Sheet1!$AA:$AA)</f>
        <v>#VALUE!</v>
      </c>
      <c r="AP3399" s="100">
        <f t="shared" si="805"/>
        <v>1</v>
      </c>
      <c r="AQ3399" s="97">
        <f t="shared" si="806"/>
        <v>0</v>
      </c>
      <c r="AR3399" s="100">
        <f t="shared" si="807"/>
        <v>0.99951236636604635</v>
      </c>
      <c r="AS3399" s="101">
        <f t="shared" si="808"/>
        <v>2.5532508814436805E-2</v>
      </c>
      <c r="AT3399" s="100">
        <v>0.14409654505182889</v>
      </c>
      <c r="AU3399" s="108">
        <f t="shared" si="809"/>
        <v>1</v>
      </c>
    </row>
    <row r="3400" spans="1:47" ht="15" hidden="1" thickBot="1">
      <c r="A3400" s="21">
        <v>44927</v>
      </c>
      <c r="B3400" s="22" t="s">
        <v>13</v>
      </c>
      <c r="C3400" s="22" t="s">
        <v>2644</v>
      </c>
      <c r="D3400" s="22" t="s">
        <v>2992</v>
      </c>
      <c r="E3400" s="22">
        <v>1004380902</v>
      </c>
      <c r="F3400" s="22" t="s">
        <v>32</v>
      </c>
      <c r="G3400" s="22">
        <v>1091868</v>
      </c>
      <c r="H3400" s="36" t="s">
        <v>784</v>
      </c>
      <c r="I3400" s="4" t="s">
        <v>3512</v>
      </c>
      <c r="J3400" s="4" t="s">
        <v>3512</v>
      </c>
      <c r="K3400" s="25">
        <v>11079.32</v>
      </c>
      <c r="L3400" s="25">
        <v>11079.32</v>
      </c>
      <c r="M3400" s="26">
        <v>1</v>
      </c>
      <c r="N3400" s="26">
        <v>0</v>
      </c>
      <c r="O3400" s="26">
        <v>0</v>
      </c>
      <c r="P3400" s="26">
        <v>4463</v>
      </c>
      <c r="Q3400" s="26">
        <v>0</v>
      </c>
      <c r="R3400" s="27">
        <v>324279.77999999997</v>
      </c>
      <c r="S3400" s="27">
        <v>0</v>
      </c>
      <c r="T3400" s="28">
        <v>633987.37</v>
      </c>
      <c r="U3400" s="27">
        <v>0</v>
      </c>
      <c r="V3400" s="29">
        <v>1</v>
      </c>
      <c r="W3400" s="26">
        <v>0</v>
      </c>
      <c r="X3400" s="30">
        <f t="shared" si="795"/>
        <v>1</v>
      </c>
      <c r="Y3400" s="31">
        <f t="shared" si="796"/>
        <v>4463</v>
      </c>
      <c r="Z3400" s="31">
        <f t="shared" si="797"/>
        <v>324279.77999999997</v>
      </c>
      <c r="AA3400" s="31">
        <f t="shared" si="798"/>
        <v>633987.37</v>
      </c>
      <c r="AB3400" s="7">
        <v>1</v>
      </c>
      <c r="AC3400" s="8">
        <v>476925.6</v>
      </c>
      <c r="AD3400" s="30">
        <v>0</v>
      </c>
      <c r="AE3400" s="67">
        <f t="shared" si="799"/>
        <v>1</v>
      </c>
      <c r="AF3400" s="70">
        <f>IF(C3400=Sheet6!$E$3,Sheet6!$E$4,IF('January 2023'!C3400=Sheet6!$F$3,Sheet6!$F$4,IF('January 2023'!C3400=Sheet6!$G$3,Sheet6!$G$4,IF('January 2023'!C3400=Sheet6!$H$3,Sheet6!$H$4,IF('January 2023'!C3400=Sheet6!$I$3,Sheet6!$I$4,IF('January 2023'!C3400=Sheet6!$J$3,Sheet6!$J$4,IF('January 2023'!C3400=Sheet6!$K$3,Sheet6!$K$4,IF('January 2023'!C3400=Sheet6!$L$3,Sheet6!$L$4))))))))</f>
        <v>0.14409654505182889</v>
      </c>
      <c r="AG3400" s="74">
        <f t="shared" si="800"/>
        <v>0.40282255589693233</v>
      </c>
      <c r="AH3400" s="71">
        <v>0.81910000000000005</v>
      </c>
      <c r="AI3400" s="72">
        <f t="shared" si="801"/>
        <v>0</v>
      </c>
      <c r="AJ3400" s="73">
        <f t="shared" si="802"/>
        <v>1</v>
      </c>
      <c r="AK3400" s="73">
        <v>0.51307323962548435</v>
      </c>
      <c r="AL3400" s="95">
        <f t="shared" si="803"/>
        <v>1</v>
      </c>
      <c r="AM3400" s="107">
        <v>0</v>
      </c>
      <c r="AN3400" s="98">
        <f t="shared" si="804"/>
        <v>4612.0710120000003</v>
      </c>
      <c r="AO3400" s="99" t="e">
        <f>SUMIF([1]Sheet1!$AB:$AB,E3400,[1]Sheet1!$AA:$AA)</f>
        <v>#VALUE!</v>
      </c>
      <c r="AP3400" s="100" t="str">
        <f t="shared" si="805"/>
        <v/>
      </c>
      <c r="AQ3400" s="97">
        <f t="shared" si="806"/>
        <v>1</v>
      </c>
      <c r="AR3400" s="100">
        <f t="shared" si="807"/>
        <v>1.9550629089485629</v>
      </c>
      <c r="AS3400" s="101">
        <f t="shared" si="808"/>
        <v>0.21245656207804842</v>
      </c>
      <c r="AT3400" s="100">
        <v>0.14409654505182889</v>
      </c>
      <c r="AU3400" s="108">
        <f t="shared" si="809"/>
        <v>0</v>
      </c>
    </row>
    <row r="3401" spans="1:47" ht="15" hidden="1" thickBot="1">
      <c r="A3401" s="21">
        <v>44927</v>
      </c>
      <c r="B3401" s="23" t="s">
        <v>13</v>
      </c>
      <c r="C3401" s="23" t="s">
        <v>2644</v>
      </c>
      <c r="D3401" s="23" t="s">
        <v>3122</v>
      </c>
      <c r="E3401" s="23">
        <v>1002642414</v>
      </c>
      <c r="F3401" s="23" t="s">
        <v>32</v>
      </c>
      <c r="G3401" s="23">
        <v>1070937</v>
      </c>
      <c r="H3401" s="36" t="s">
        <v>784</v>
      </c>
      <c r="I3401" s="4" t="s">
        <v>3546</v>
      </c>
      <c r="J3401" s="4" t="s">
        <v>3582</v>
      </c>
      <c r="K3401" s="24">
        <v>10187.900000000023</v>
      </c>
      <c r="L3401" s="24">
        <v>10187.900000000023</v>
      </c>
      <c r="M3401" s="29">
        <v>1</v>
      </c>
      <c r="N3401" s="29">
        <v>1</v>
      </c>
      <c r="O3401" s="29">
        <v>2</v>
      </c>
      <c r="P3401" s="29">
        <v>10188</v>
      </c>
      <c r="Q3401" s="29">
        <v>0</v>
      </c>
      <c r="R3401" s="28">
        <v>740255.97000000009</v>
      </c>
      <c r="S3401" s="28">
        <v>0</v>
      </c>
      <c r="T3401" s="28">
        <v>740000</v>
      </c>
      <c r="U3401" s="28">
        <v>0</v>
      </c>
      <c r="V3401" s="29">
        <v>1</v>
      </c>
      <c r="W3401" s="29">
        <v>0</v>
      </c>
      <c r="X3401" s="32">
        <f t="shared" si="795"/>
        <v>3</v>
      </c>
      <c r="Y3401" s="33">
        <f t="shared" si="796"/>
        <v>10188</v>
      </c>
      <c r="Z3401" s="33">
        <f t="shared" si="797"/>
        <v>740255.97000000009</v>
      </c>
      <c r="AA3401" s="33">
        <f t="shared" si="798"/>
        <v>740000</v>
      </c>
      <c r="AB3401" s="7">
        <v>1</v>
      </c>
      <c r="AC3401" s="8">
        <v>633389.02</v>
      </c>
      <c r="AD3401" s="32">
        <v>0</v>
      </c>
      <c r="AE3401" s="67">
        <f t="shared" si="799"/>
        <v>0.33333333333333331</v>
      </c>
      <c r="AF3401" s="70">
        <f>IF(C3401=Sheet6!$E$3,Sheet6!$E$4,IF('January 2023'!C3401=Sheet6!$F$3,Sheet6!$F$4,IF('January 2023'!C3401=Sheet6!$G$3,Sheet6!$G$4,IF('January 2023'!C3401=Sheet6!$H$3,Sheet6!$H$4,IF('January 2023'!C3401=Sheet6!$I$3,Sheet6!$I$4,IF('January 2023'!C3401=Sheet6!$J$3,Sheet6!$J$4,IF('January 2023'!C3401=Sheet6!$K$3,Sheet6!$K$4,IF('January 2023'!C3401=Sheet6!$L$3,Sheet6!$L$4))))))))</f>
        <v>0.14409654505182889</v>
      </c>
      <c r="AG3401" s="74">
        <f t="shared" si="800"/>
        <v>1.0000098155655215</v>
      </c>
      <c r="AH3401" s="71">
        <v>0.81910000000000005</v>
      </c>
      <c r="AI3401" s="72">
        <f t="shared" si="801"/>
        <v>1</v>
      </c>
      <c r="AJ3401" s="73">
        <f t="shared" si="802"/>
        <v>0.33333333333333331</v>
      </c>
      <c r="AK3401" s="73">
        <v>0.51307323962548435</v>
      </c>
      <c r="AL3401" s="95">
        <f t="shared" si="803"/>
        <v>0</v>
      </c>
      <c r="AM3401" s="107">
        <v>0</v>
      </c>
      <c r="AN3401" s="98">
        <f t="shared" si="804"/>
        <v>0</v>
      </c>
      <c r="AO3401" s="99" t="e">
        <f>SUMIF([1]Sheet1!$AB:$AB,E3401,[1]Sheet1!$AA:$AA)</f>
        <v>#VALUE!</v>
      </c>
      <c r="AP3401" s="100">
        <f t="shared" si="805"/>
        <v>1</v>
      </c>
      <c r="AQ3401" s="97">
        <f t="shared" si="806"/>
        <v>0</v>
      </c>
      <c r="AR3401" s="100">
        <f t="shared" si="807"/>
        <v>0.99965421420377054</v>
      </c>
      <c r="AS3401" s="101">
        <f t="shared" si="808"/>
        <v>3.3597362479109716E-4</v>
      </c>
      <c r="AT3401" s="100">
        <v>0.14409654505182889</v>
      </c>
      <c r="AU3401" s="108">
        <f t="shared" si="809"/>
        <v>1</v>
      </c>
    </row>
    <row r="3402" spans="1:47" ht="15" hidden="1" thickBot="1">
      <c r="A3402" s="21">
        <v>44927</v>
      </c>
      <c r="B3402" s="23" t="s">
        <v>13</v>
      </c>
      <c r="C3402" s="23" t="s">
        <v>2644</v>
      </c>
      <c r="D3402" s="23" t="s">
        <v>3040</v>
      </c>
      <c r="E3402" s="23">
        <v>1001726920</v>
      </c>
      <c r="F3402" s="23" t="s">
        <v>32</v>
      </c>
      <c r="G3402" s="23">
        <v>1070937</v>
      </c>
      <c r="H3402" s="36" t="s">
        <v>784</v>
      </c>
      <c r="I3402" s="4" t="s">
        <v>3512</v>
      </c>
      <c r="J3402" s="4" t="s">
        <v>3512</v>
      </c>
      <c r="K3402" s="24">
        <v>9050.4300000000512</v>
      </c>
      <c r="L3402" s="24">
        <v>9050.4300000000512</v>
      </c>
      <c r="M3402" s="29">
        <v>1</v>
      </c>
      <c r="N3402" s="29">
        <v>1</v>
      </c>
      <c r="O3402" s="29">
        <v>0</v>
      </c>
      <c r="P3402" s="29">
        <v>8951</v>
      </c>
      <c r="Q3402" s="29">
        <v>0</v>
      </c>
      <c r="R3402" s="28">
        <v>650376.04999999993</v>
      </c>
      <c r="S3402" s="28">
        <v>0</v>
      </c>
      <c r="T3402" s="28">
        <v>650376.05000000005</v>
      </c>
      <c r="U3402" s="28">
        <v>0</v>
      </c>
      <c r="V3402" s="29">
        <v>1</v>
      </c>
      <c r="W3402" s="29">
        <v>0</v>
      </c>
      <c r="X3402" s="32">
        <f t="shared" si="795"/>
        <v>1</v>
      </c>
      <c r="Y3402" s="33">
        <f t="shared" si="796"/>
        <v>8951</v>
      </c>
      <c r="Z3402" s="33">
        <f t="shared" si="797"/>
        <v>650376.04999999993</v>
      </c>
      <c r="AA3402" s="33">
        <f t="shared" si="798"/>
        <v>650376.05000000005</v>
      </c>
      <c r="AB3402" s="7">
        <v>1</v>
      </c>
      <c r="AC3402" s="8">
        <v>590807.53</v>
      </c>
      <c r="AD3402" s="32">
        <v>0</v>
      </c>
      <c r="AE3402" s="67">
        <f t="shared" si="799"/>
        <v>1</v>
      </c>
      <c r="AF3402" s="70">
        <f>IF(C3402=Sheet6!$E$3,Sheet6!$E$4,IF('January 2023'!C3402=Sheet6!$F$3,Sheet6!$F$4,IF('January 2023'!C3402=Sheet6!$G$3,Sheet6!$G$4,IF('January 2023'!C3402=Sheet6!$H$3,Sheet6!$H$4,IF('January 2023'!C3402=Sheet6!$I$3,Sheet6!$I$4,IF('January 2023'!C3402=Sheet6!$J$3,Sheet6!$J$4,IF('January 2023'!C3402=Sheet6!$K$3,Sheet6!$K$4,IF('January 2023'!C3402=Sheet6!$L$3,Sheet6!$L$4))))))))</f>
        <v>0.14409654505182889</v>
      </c>
      <c r="AG3402" s="74">
        <f t="shared" si="800"/>
        <v>0.98901378166561693</v>
      </c>
      <c r="AH3402" s="71">
        <v>0.81910000000000005</v>
      </c>
      <c r="AI3402" s="72">
        <f t="shared" si="801"/>
        <v>1</v>
      </c>
      <c r="AJ3402" s="73">
        <f t="shared" si="802"/>
        <v>1</v>
      </c>
      <c r="AK3402" s="73">
        <v>0.51307323962548435</v>
      </c>
      <c r="AL3402" s="95">
        <f t="shared" si="803"/>
        <v>1</v>
      </c>
      <c r="AM3402" s="107">
        <v>0</v>
      </c>
      <c r="AN3402" s="98">
        <f t="shared" si="804"/>
        <v>0</v>
      </c>
      <c r="AO3402" s="99" t="e">
        <f>SUMIF([1]Sheet1!$AB:$AB,E3402,[1]Sheet1!$AA:$AA)</f>
        <v>#VALUE!</v>
      </c>
      <c r="AP3402" s="100">
        <f t="shared" si="805"/>
        <v>1</v>
      </c>
      <c r="AQ3402" s="97">
        <f t="shared" si="806"/>
        <v>0</v>
      </c>
      <c r="AR3402" s="100">
        <f t="shared" si="807"/>
        <v>1.0000000000000002</v>
      </c>
      <c r="AS3402" s="101">
        <f t="shared" si="808"/>
        <v>1.0986218334382847E-2</v>
      </c>
      <c r="AT3402" s="100">
        <v>0.14409654505182889</v>
      </c>
      <c r="AU3402" s="108">
        <f t="shared" si="809"/>
        <v>1</v>
      </c>
    </row>
    <row r="3403" spans="1:47" ht="15" hidden="1" thickBot="1">
      <c r="A3403" s="21">
        <v>44927</v>
      </c>
      <c r="B3403" s="22" t="s">
        <v>13</v>
      </c>
      <c r="C3403" s="22" t="s">
        <v>2644</v>
      </c>
      <c r="D3403" s="22" t="s">
        <v>3015</v>
      </c>
      <c r="E3403" s="22">
        <v>1004367020</v>
      </c>
      <c r="F3403" s="22" t="s">
        <v>32</v>
      </c>
      <c r="G3403" s="22">
        <v>1070937</v>
      </c>
      <c r="H3403" s="36" t="s">
        <v>784</v>
      </c>
      <c r="I3403" s="4" t="s">
        <v>3512</v>
      </c>
      <c r="J3403" s="4" t="s">
        <v>3512</v>
      </c>
      <c r="K3403" s="25">
        <v>8181.8899999999994</v>
      </c>
      <c r="L3403" s="25">
        <v>8181.8899999999994</v>
      </c>
      <c r="M3403" s="26">
        <v>0</v>
      </c>
      <c r="N3403" s="26">
        <v>1</v>
      </c>
      <c r="O3403" s="26">
        <v>9</v>
      </c>
      <c r="P3403" s="26">
        <v>0</v>
      </c>
      <c r="Q3403" s="26">
        <v>10998.1</v>
      </c>
      <c r="R3403" s="27">
        <v>0</v>
      </c>
      <c r="S3403" s="27">
        <v>770640.14999999991</v>
      </c>
      <c r="T3403" s="28">
        <v>0</v>
      </c>
      <c r="U3403" s="27">
        <v>613000</v>
      </c>
      <c r="V3403" s="29">
        <v>0</v>
      </c>
      <c r="W3403" s="26">
        <v>6</v>
      </c>
      <c r="X3403" s="30">
        <f t="shared" si="795"/>
        <v>9</v>
      </c>
      <c r="Y3403" s="31">
        <f t="shared" si="796"/>
        <v>10998.1</v>
      </c>
      <c r="Z3403" s="31">
        <f t="shared" si="797"/>
        <v>770640.14999999991</v>
      </c>
      <c r="AA3403" s="31">
        <f t="shared" si="798"/>
        <v>613000</v>
      </c>
      <c r="AB3403" s="7">
        <v>6</v>
      </c>
      <c r="AC3403" s="8">
        <v>0.17</v>
      </c>
      <c r="AD3403" s="30">
        <v>1</v>
      </c>
      <c r="AE3403" s="67">
        <f t="shared" si="799"/>
        <v>0.66666666666666663</v>
      </c>
      <c r="AF3403" s="70">
        <f>IF(C3403=Sheet6!$E$3,Sheet6!$E$4,IF('January 2023'!C3403=Sheet6!$F$3,Sheet6!$F$4,IF('January 2023'!C3403=Sheet6!$G$3,Sheet6!$G$4,IF('January 2023'!C3403=Sheet6!$H$3,Sheet6!$H$4,IF('January 2023'!C3403=Sheet6!$I$3,Sheet6!$I$4,IF('January 2023'!C3403=Sheet6!$J$3,Sheet6!$J$4,IF('January 2023'!C3403=Sheet6!$K$3,Sheet6!$K$4,IF('January 2023'!C3403=Sheet6!$L$3,Sheet6!$L$4))))))))</f>
        <v>0.14409654505182889</v>
      </c>
      <c r="AG3403" s="74">
        <f t="shared" si="800"/>
        <v>1.3442004231296194</v>
      </c>
      <c r="AH3403" s="71">
        <v>0.81910000000000005</v>
      </c>
      <c r="AI3403" s="72">
        <f t="shared" si="801"/>
        <v>1</v>
      </c>
      <c r="AJ3403" s="73">
        <f t="shared" si="802"/>
        <v>0.66666666666666663</v>
      </c>
      <c r="AK3403" s="73">
        <v>0.51307323962548435</v>
      </c>
      <c r="AL3403" s="95">
        <f t="shared" si="803"/>
        <v>1</v>
      </c>
      <c r="AM3403" s="107">
        <v>0</v>
      </c>
      <c r="AN3403" s="98">
        <f t="shared" si="804"/>
        <v>0</v>
      </c>
      <c r="AO3403" s="99" t="e">
        <f>SUMIF([1]Sheet1!$AB:$AB,E3403,[1]Sheet1!$AA:$AA)</f>
        <v>#VALUE!</v>
      </c>
      <c r="AP3403" s="100">
        <f t="shared" si="805"/>
        <v>1</v>
      </c>
      <c r="AQ3403" s="97">
        <f t="shared" si="806"/>
        <v>0</v>
      </c>
      <c r="AR3403" s="100">
        <f t="shared" si="807"/>
        <v>0.79544259405638296</v>
      </c>
      <c r="AS3403" s="101">
        <f t="shared" si="808"/>
        <v>-6.9234271505911993E-2</v>
      </c>
      <c r="AT3403" s="100">
        <v>0.14409654505182889</v>
      </c>
      <c r="AU3403" s="108">
        <f t="shared" si="809"/>
        <v>1</v>
      </c>
    </row>
    <row r="3404" spans="1:47" ht="15" hidden="1" thickBot="1">
      <c r="A3404" s="21">
        <v>44927</v>
      </c>
      <c r="B3404" s="22" t="s">
        <v>13</v>
      </c>
      <c r="C3404" s="22" t="s">
        <v>2644</v>
      </c>
      <c r="D3404" s="22" t="s">
        <v>3049</v>
      </c>
      <c r="E3404" s="22">
        <v>1001726942</v>
      </c>
      <c r="F3404" s="22" t="s">
        <v>32</v>
      </c>
      <c r="G3404" s="22">
        <v>1091864</v>
      </c>
      <c r="H3404" s="36" t="s">
        <v>784</v>
      </c>
      <c r="I3404" s="4" t="s">
        <v>3545</v>
      </c>
      <c r="J3404" s="4" t="s">
        <v>3581</v>
      </c>
      <c r="K3404" s="25">
        <v>8141.75</v>
      </c>
      <c r="L3404" s="25">
        <v>8141.75</v>
      </c>
      <c r="M3404" s="26">
        <v>1</v>
      </c>
      <c r="N3404" s="26">
        <v>1</v>
      </c>
      <c r="O3404" s="26">
        <v>2</v>
      </c>
      <c r="P3404" s="26">
        <v>8141</v>
      </c>
      <c r="Q3404" s="26">
        <v>0</v>
      </c>
      <c r="R3404" s="27">
        <v>591521.78</v>
      </c>
      <c r="S3404" s="27">
        <v>0</v>
      </c>
      <c r="T3404" s="28">
        <v>0</v>
      </c>
      <c r="U3404" s="27">
        <v>0</v>
      </c>
      <c r="V3404" s="29">
        <v>0</v>
      </c>
      <c r="W3404" s="26">
        <v>0</v>
      </c>
      <c r="X3404" s="30">
        <f t="shared" si="795"/>
        <v>3</v>
      </c>
      <c r="Y3404" s="31">
        <f t="shared" si="796"/>
        <v>8141</v>
      </c>
      <c r="Z3404" s="31">
        <f t="shared" si="797"/>
        <v>591521.78</v>
      </c>
      <c r="AA3404" s="31">
        <f t="shared" si="798"/>
        <v>0</v>
      </c>
      <c r="AB3404" s="7">
        <v>0</v>
      </c>
      <c r="AC3404" s="8">
        <v>1146057.6499999999</v>
      </c>
      <c r="AD3404" s="30">
        <v>0</v>
      </c>
      <c r="AE3404" s="67">
        <f t="shared" si="799"/>
        <v>0</v>
      </c>
      <c r="AF3404" s="70">
        <f>IF(C3404=Sheet6!$E$3,Sheet6!$E$4,IF('January 2023'!C3404=Sheet6!$F$3,Sheet6!$F$4,IF('January 2023'!C3404=Sheet6!$G$3,Sheet6!$G$4,IF('January 2023'!C3404=Sheet6!$H$3,Sheet6!$H$4,IF('January 2023'!C3404=Sheet6!$I$3,Sheet6!$I$4,IF('January 2023'!C3404=Sheet6!$J$3,Sheet6!$J$4,IF('January 2023'!C3404=Sheet6!$K$3,Sheet6!$K$4,IF('January 2023'!C3404=Sheet6!$L$3,Sheet6!$L$4))))))))</f>
        <v>0.14409654505182889</v>
      </c>
      <c r="AG3404" s="74">
        <f t="shared" si="800"/>
        <v>0.99990788221205518</v>
      </c>
      <c r="AH3404" s="71">
        <v>0.81910000000000005</v>
      </c>
      <c r="AI3404" s="72">
        <f t="shared" si="801"/>
        <v>1</v>
      </c>
      <c r="AJ3404" s="73">
        <f t="shared" si="802"/>
        <v>0</v>
      </c>
      <c r="AK3404" s="73">
        <v>0.51307323962548435</v>
      </c>
      <c r="AL3404" s="95">
        <f t="shared" si="803"/>
        <v>0</v>
      </c>
      <c r="AM3404" s="107">
        <v>0</v>
      </c>
      <c r="AN3404" s="98">
        <f t="shared" si="804"/>
        <v>0</v>
      </c>
      <c r="AO3404" s="99" t="e">
        <f>SUMIF([1]Sheet1!$AB:$AB,E3404,[1]Sheet1!$AA:$AA)</f>
        <v>#VALUE!</v>
      </c>
      <c r="AP3404" s="100">
        <f t="shared" si="805"/>
        <v>1</v>
      </c>
      <c r="AQ3404" s="97">
        <f t="shared" si="806"/>
        <v>0</v>
      </c>
      <c r="AR3404" s="100">
        <f t="shared" si="807"/>
        <v>0</v>
      </c>
      <c r="AS3404" s="101">
        <f t="shared" si="808"/>
        <v>1</v>
      </c>
      <c r="AT3404" s="100">
        <v>0.14409654505182889</v>
      </c>
      <c r="AU3404" s="108">
        <f t="shared" si="809"/>
        <v>0</v>
      </c>
    </row>
    <row r="3405" spans="1:47" ht="15" hidden="1" thickBot="1">
      <c r="A3405" s="21">
        <v>44927</v>
      </c>
      <c r="B3405" s="23" t="s">
        <v>13</v>
      </c>
      <c r="C3405" s="23" t="s">
        <v>2644</v>
      </c>
      <c r="D3405" s="23" t="s">
        <v>3099</v>
      </c>
      <c r="E3405" s="23">
        <v>1002050018</v>
      </c>
      <c r="F3405" s="23" t="s">
        <v>32</v>
      </c>
      <c r="G3405" s="23">
        <v>1091868</v>
      </c>
      <c r="H3405" s="36" t="s">
        <v>784</v>
      </c>
      <c r="I3405" s="4" t="s">
        <v>3548</v>
      </c>
      <c r="J3405" s="4" t="s">
        <v>3584</v>
      </c>
      <c r="K3405" s="24">
        <v>7498.4000000000233</v>
      </c>
      <c r="L3405" s="24">
        <v>7498.4000000000233</v>
      </c>
      <c r="M3405" s="29">
        <v>1</v>
      </c>
      <c r="N3405" s="29">
        <v>1</v>
      </c>
      <c r="O3405" s="29">
        <v>7</v>
      </c>
      <c r="P3405" s="29">
        <v>3063</v>
      </c>
      <c r="Q3405" s="29">
        <v>5725.8</v>
      </c>
      <c r="R3405" s="28">
        <v>222556.34</v>
      </c>
      <c r="S3405" s="28">
        <v>425000</v>
      </c>
      <c r="T3405" s="28">
        <v>222556.07</v>
      </c>
      <c r="U3405" s="28">
        <v>425000</v>
      </c>
      <c r="V3405" s="29">
        <v>1</v>
      </c>
      <c r="W3405" s="29">
        <v>5</v>
      </c>
      <c r="X3405" s="32">
        <f t="shared" si="795"/>
        <v>8</v>
      </c>
      <c r="Y3405" s="33">
        <f t="shared" si="796"/>
        <v>8788.7999999999993</v>
      </c>
      <c r="Z3405" s="33">
        <f t="shared" si="797"/>
        <v>647556.34</v>
      </c>
      <c r="AA3405" s="33">
        <f t="shared" si="798"/>
        <v>647556.07000000007</v>
      </c>
      <c r="AB3405" s="7">
        <v>6</v>
      </c>
      <c r="AC3405" s="8">
        <v>283690.34999999998</v>
      </c>
      <c r="AD3405" s="32">
        <v>0</v>
      </c>
      <c r="AE3405" s="67">
        <f t="shared" si="799"/>
        <v>0.75</v>
      </c>
      <c r="AF3405" s="70">
        <f>IF(C3405=Sheet6!$E$3,Sheet6!$E$4,IF('January 2023'!C3405=Sheet6!$F$3,Sheet6!$F$4,IF('January 2023'!C3405=Sheet6!$G$3,Sheet6!$G$4,IF('January 2023'!C3405=Sheet6!$H$3,Sheet6!$H$4,IF('January 2023'!C3405=Sheet6!$I$3,Sheet6!$I$4,IF('January 2023'!C3405=Sheet6!$J$3,Sheet6!$J$4,IF('January 2023'!C3405=Sheet6!$K$3,Sheet6!$K$4,IF('January 2023'!C3405=Sheet6!$L$3,Sheet6!$L$4))))))))</f>
        <v>0.14409654505182889</v>
      </c>
      <c r="AG3405" s="74">
        <f t="shared" si="800"/>
        <v>1.1720900458764498</v>
      </c>
      <c r="AH3405" s="71">
        <v>0.81910000000000005</v>
      </c>
      <c r="AI3405" s="72">
        <f t="shared" si="801"/>
        <v>1</v>
      </c>
      <c r="AJ3405" s="73">
        <f t="shared" si="802"/>
        <v>0.75</v>
      </c>
      <c r="AK3405" s="73">
        <v>0.51307323962548435</v>
      </c>
      <c r="AL3405" s="95">
        <f t="shared" si="803"/>
        <v>1</v>
      </c>
      <c r="AM3405" s="107">
        <v>0</v>
      </c>
      <c r="AN3405" s="98">
        <f t="shared" si="804"/>
        <v>0</v>
      </c>
      <c r="AO3405" s="99" t="e">
        <f>SUMIF([1]Sheet1!$AB:$AB,E3405,[1]Sheet1!$AA:$AA)</f>
        <v>#VALUE!</v>
      </c>
      <c r="AP3405" s="100">
        <f t="shared" si="805"/>
        <v>1</v>
      </c>
      <c r="AQ3405" s="97">
        <f t="shared" si="806"/>
        <v>0</v>
      </c>
      <c r="AR3405" s="100">
        <f t="shared" si="807"/>
        <v>0.99999958304786285</v>
      </c>
      <c r="AS3405" s="101">
        <f t="shared" si="808"/>
        <v>-0.17208955717100016</v>
      </c>
      <c r="AT3405" s="100">
        <v>0.14409654505182889</v>
      </c>
      <c r="AU3405" s="108">
        <f t="shared" si="809"/>
        <v>1</v>
      </c>
    </row>
    <row r="3406" spans="1:47" ht="15" hidden="1" thickBot="1">
      <c r="A3406" s="21">
        <v>44927</v>
      </c>
      <c r="B3406" s="23" t="s">
        <v>13</v>
      </c>
      <c r="C3406" s="23" t="s">
        <v>2644</v>
      </c>
      <c r="D3406" s="23" t="s">
        <v>3072</v>
      </c>
      <c r="E3406" s="23">
        <v>1002539902</v>
      </c>
      <c r="F3406" s="23" t="s">
        <v>32</v>
      </c>
      <c r="G3406" s="23">
        <v>1079580</v>
      </c>
      <c r="H3406" s="36" t="s">
        <v>784</v>
      </c>
      <c r="I3406" s="4" t="s">
        <v>3545</v>
      </c>
      <c r="J3406" s="4" t="s">
        <v>3581</v>
      </c>
      <c r="K3406" s="24">
        <v>6468.0200000000186</v>
      </c>
      <c r="L3406" s="24">
        <v>6468.0200000000186</v>
      </c>
      <c r="M3406" s="29">
        <v>1</v>
      </c>
      <c r="N3406" s="29">
        <v>1</v>
      </c>
      <c r="O3406" s="29">
        <v>7</v>
      </c>
      <c r="P3406" s="29">
        <v>5770</v>
      </c>
      <c r="Q3406" s="29">
        <v>5931.6999999999989</v>
      </c>
      <c r="R3406" s="28">
        <v>419245.87</v>
      </c>
      <c r="S3406" s="28">
        <v>439200</v>
      </c>
      <c r="T3406" s="28">
        <v>420000</v>
      </c>
      <c r="U3406" s="28">
        <v>439200</v>
      </c>
      <c r="V3406" s="29">
        <v>1</v>
      </c>
      <c r="W3406" s="29">
        <v>6</v>
      </c>
      <c r="X3406" s="32">
        <f t="shared" si="795"/>
        <v>8</v>
      </c>
      <c r="Y3406" s="33">
        <f t="shared" si="796"/>
        <v>11701.699999999999</v>
      </c>
      <c r="Z3406" s="33">
        <f t="shared" si="797"/>
        <v>858445.87</v>
      </c>
      <c r="AA3406" s="33">
        <f t="shared" si="798"/>
        <v>859200</v>
      </c>
      <c r="AB3406" s="7">
        <v>7</v>
      </c>
      <c r="AC3406" s="8">
        <v>341508.73</v>
      </c>
      <c r="AD3406" s="32">
        <v>0</v>
      </c>
      <c r="AE3406" s="67">
        <f t="shared" si="799"/>
        <v>0.875</v>
      </c>
      <c r="AF3406" s="70">
        <f>IF(C3406=Sheet6!$E$3,Sheet6!$E$4,IF('January 2023'!C3406=Sheet6!$F$3,Sheet6!$F$4,IF('January 2023'!C3406=Sheet6!$G$3,Sheet6!$G$4,IF('January 2023'!C3406=Sheet6!$H$3,Sheet6!$H$4,IF('January 2023'!C3406=Sheet6!$I$3,Sheet6!$I$4,IF('January 2023'!C3406=Sheet6!$J$3,Sheet6!$J$4,IF('January 2023'!C3406=Sheet6!$K$3,Sheet6!$K$4,IF('January 2023'!C3406=Sheet6!$L$3,Sheet6!$L$4))))))))</f>
        <v>0.14409654505182889</v>
      </c>
      <c r="AG3406" s="74">
        <f t="shared" si="800"/>
        <v>1.8091626185447733</v>
      </c>
      <c r="AH3406" s="71">
        <v>0.81910000000000005</v>
      </c>
      <c r="AI3406" s="72">
        <f t="shared" si="801"/>
        <v>1</v>
      </c>
      <c r="AJ3406" s="73">
        <f t="shared" si="802"/>
        <v>0.875</v>
      </c>
      <c r="AK3406" s="73">
        <v>0.51307323962548435</v>
      </c>
      <c r="AL3406" s="95">
        <f t="shared" si="803"/>
        <v>1</v>
      </c>
      <c r="AM3406" s="107">
        <v>0</v>
      </c>
      <c r="AN3406" s="98">
        <f t="shared" si="804"/>
        <v>0</v>
      </c>
      <c r="AO3406" s="99" t="e">
        <f>SUMIF([1]Sheet1!$AB:$AB,E3406,[1]Sheet1!$AA:$AA)</f>
        <v>#VALUE!</v>
      </c>
      <c r="AP3406" s="100">
        <f t="shared" si="805"/>
        <v>1</v>
      </c>
      <c r="AQ3406" s="97">
        <f t="shared" si="806"/>
        <v>0</v>
      </c>
      <c r="AR3406" s="100">
        <f t="shared" si="807"/>
        <v>1.000878482879765</v>
      </c>
      <c r="AS3406" s="101">
        <f t="shared" si="808"/>
        <v>-0.81075193693187564</v>
      </c>
      <c r="AT3406" s="100">
        <v>0.14409654505182889</v>
      </c>
      <c r="AU3406" s="108">
        <f t="shared" si="809"/>
        <v>1</v>
      </c>
    </row>
    <row r="3407" spans="1:47" ht="15" hidden="1" thickBot="1">
      <c r="A3407" s="21">
        <v>44927</v>
      </c>
      <c r="B3407" s="23" t="s">
        <v>13</v>
      </c>
      <c r="C3407" s="23" t="s">
        <v>2644</v>
      </c>
      <c r="D3407" s="23" t="s">
        <v>3146</v>
      </c>
      <c r="E3407" s="23">
        <v>1002050819</v>
      </c>
      <c r="F3407" s="23" t="s">
        <v>32</v>
      </c>
      <c r="G3407" s="23">
        <v>1070937</v>
      </c>
      <c r="H3407" s="36" t="s">
        <v>784</v>
      </c>
      <c r="I3407" s="4" t="s">
        <v>3544</v>
      </c>
      <c r="J3407" s="4" t="s">
        <v>3580</v>
      </c>
      <c r="K3407" s="24">
        <v>5246.2699999999604</v>
      </c>
      <c r="L3407" s="24">
        <v>5246.2699999999604</v>
      </c>
      <c r="M3407" s="29">
        <v>0</v>
      </c>
      <c r="N3407" s="29">
        <v>1</v>
      </c>
      <c r="O3407" s="29">
        <v>7</v>
      </c>
      <c r="P3407" s="29">
        <v>0</v>
      </c>
      <c r="Q3407" s="29">
        <v>0</v>
      </c>
      <c r="R3407" s="28">
        <v>0</v>
      </c>
      <c r="S3407" s="28">
        <v>0</v>
      </c>
      <c r="T3407" s="28">
        <v>0</v>
      </c>
      <c r="U3407" s="28">
        <v>0</v>
      </c>
      <c r="V3407" s="29">
        <v>0</v>
      </c>
      <c r="W3407" s="29">
        <v>0</v>
      </c>
      <c r="X3407" s="32">
        <f t="shared" si="795"/>
        <v>7</v>
      </c>
      <c r="Y3407" s="33">
        <f t="shared" si="796"/>
        <v>0</v>
      </c>
      <c r="Z3407" s="33">
        <f t="shared" si="797"/>
        <v>0</v>
      </c>
      <c r="AA3407" s="33">
        <f t="shared" si="798"/>
        <v>0</v>
      </c>
      <c r="AB3407" s="7">
        <v>0</v>
      </c>
      <c r="AC3407" s="8">
        <v>320055.88</v>
      </c>
      <c r="AD3407" s="32">
        <v>1</v>
      </c>
      <c r="AE3407" s="67">
        <f t="shared" si="799"/>
        <v>0</v>
      </c>
      <c r="AF3407" s="70">
        <f>IF(C3407=Sheet6!$E$3,Sheet6!$E$4,IF('January 2023'!C3407=Sheet6!$F$3,Sheet6!$F$4,IF('January 2023'!C3407=Sheet6!$G$3,Sheet6!$G$4,IF('January 2023'!C3407=Sheet6!$H$3,Sheet6!$H$4,IF('January 2023'!C3407=Sheet6!$I$3,Sheet6!$I$4,IF('January 2023'!C3407=Sheet6!$J$3,Sheet6!$J$4,IF('January 2023'!C3407=Sheet6!$K$3,Sheet6!$K$4,IF('January 2023'!C3407=Sheet6!$L$3,Sheet6!$L$4))))))))</f>
        <v>0.14409654505182889</v>
      </c>
      <c r="AG3407" s="74">
        <f t="shared" si="800"/>
        <v>0</v>
      </c>
      <c r="AH3407" s="71">
        <v>0.81910000000000005</v>
      </c>
      <c r="AI3407" s="72">
        <f t="shared" si="801"/>
        <v>0</v>
      </c>
      <c r="AJ3407" s="73">
        <f t="shared" si="802"/>
        <v>0</v>
      </c>
      <c r="AK3407" s="73">
        <v>0.51307323962548435</v>
      </c>
      <c r="AL3407" s="95">
        <f t="shared" si="803"/>
        <v>0</v>
      </c>
      <c r="AM3407" s="107">
        <v>0</v>
      </c>
      <c r="AN3407" s="98">
        <f t="shared" si="804"/>
        <v>4297.219756999968</v>
      </c>
      <c r="AO3407" s="99" t="e">
        <f>SUMIF([1]Sheet1!$AB:$AB,E3407,[1]Sheet1!$AA:$AA)</f>
        <v>#VALUE!</v>
      </c>
      <c r="AP3407" s="100" t="str">
        <f t="shared" si="805"/>
        <v/>
      </c>
      <c r="AQ3407" s="97">
        <f t="shared" si="806"/>
        <v>1</v>
      </c>
      <c r="AR3407" s="100">
        <f t="shared" si="807"/>
        <v>0</v>
      </c>
      <c r="AS3407" s="101">
        <f t="shared" si="808"/>
        <v>1</v>
      </c>
      <c r="AT3407" s="100">
        <v>0.14409654505182889</v>
      </c>
      <c r="AU3407" s="108">
        <f t="shared" si="809"/>
        <v>0</v>
      </c>
    </row>
    <row r="3408" spans="1:47" ht="15" hidden="1" thickBot="1">
      <c r="A3408" s="21">
        <v>44927</v>
      </c>
      <c r="B3408" s="23" t="s">
        <v>13</v>
      </c>
      <c r="C3408" s="23" t="s">
        <v>2644</v>
      </c>
      <c r="D3408" s="23" t="s">
        <v>3192</v>
      </c>
      <c r="E3408" s="23">
        <v>1002057069</v>
      </c>
      <c r="F3408" s="23" t="s">
        <v>32</v>
      </c>
      <c r="G3408" s="23">
        <v>1091868</v>
      </c>
      <c r="H3408" s="36" t="s">
        <v>784</v>
      </c>
      <c r="I3408" s="4" t="s">
        <v>3544</v>
      </c>
      <c r="J3408" s="4" t="s">
        <v>3580</v>
      </c>
      <c r="K3408" s="24">
        <v>5021.1999999999971</v>
      </c>
      <c r="L3408" s="24">
        <v>5021.1999999999971</v>
      </c>
      <c r="M3408" s="29">
        <v>1</v>
      </c>
      <c r="N3408" s="29">
        <v>1</v>
      </c>
      <c r="O3408" s="29">
        <v>1</v>
      </c>
      <c r="P3408" s="29">
        <v>5021</v>
      </c>
      <c r="Q3408" s="29">
        <v>0</v>
      </c>
      <c r="R3408" s="28">
        <v>364823.83999999997</v>
      </c>
      <c r="S3408" s="28">
        <v>0</v>
      </c>
      <c r="T3408" s="28">
        <v>414785</v>
      </c>
      <c r="U3408" s="28">
        <v>0</v>
      </c>
      <c r="V3408" s="29">
        <v>1</v>
      </c>
      <c r="W3408" s="29">
        <v>0</v>
      </c>
      <c r="X3408" s="32">
        <f t="shared" si="795"/>
        <v>2</v>
      </c>
      <c r="Y3408" s="33">
        <f t="shared" si="796"/>
        <v>5021</v>
      </c>
      <c r="Z3408" s="33">
        <f t="shared" si="797"/>
        <v>364823.83999999997</v>
      </c>
      <c r="AA3408" s="33">
        <f t="shared" si="798"/>
        <v>414785</v>
      </c>
      <c r="AB3408" s="7">
        <v>1</v>
      </c>
      <c r="AC3408" s="8">
        <v>403392.85</v>
      </c>
      <c r="AD3408" s="32">
        <v>0</v>
      </c>
      <c r="AE3408" s="67">
        <f t="shared" si="799"/>
        <v>0.5</v>
      </c>
      <c r="AF3408" s="70">
        <f>IF(C3408=Sheet6!$E$3,Sheet6!$E$4,IF('January 2023'!C3408=Sheet6!$F$3,Sheet6!$F$4,IF('January 2023'!C3408=Sheet6!$G$3,Sheet6!$G$4,IF('January 2023'!C3408=Sheet6!$H$3,Sheet6!$H$4,IF('January 2023'!C3408=Sheet6!$I$3,Sheet6!$I$4,IF('January 2023'!C3408=Sheet6!$J$3,Sheet6!$J$4,IF('January 2023'!C3408=Sheet6!$K$3,Sheet6!$K$4,IF('January 2023'!C3408=Sheet6!$L$3,Sheet6!$L$4))))))))</f>
        <v>0.14409654505182889</v>
      </c>
      <c r="AG3408" s="74">
        <f t="shared" si="800"/>
        <v>0.99996016888393269</v>
      </c>
      <c r="AH3408" s="71">
        <v>0.81910000000000005</v>
      </c>
      <c r="AI3408" s="72">
        <f t="shared" si="801"/>
        <v>1</v>
      </c>
      <c r="AJ3408" s="73">
        <f t="shared" si="802"/>
        <v>0.5</v>
      </c>
      <c r="AK3408" s="73">
        <v>0.51307323962548435</v>
      </c>
      <c r="AL3408" s="95">
        <f t="shared" si="803"/>
        <v>0</v>
      </c>
      <c r="AM3408" s="107">
        <v>0</v>
      </c>
      <c r="AN3408" s="98">
        <f t="shared" si="804"/>
        <v>0</v>
      </c>
      <c r="AO3408" s="99" t="e">
        <f>SUMIF([1]Sheet1!$AB:$AB,E3408,[1]Sheet1!$AA:$AA)</f>
        <v>#VALUE!</v>
      </c>
      <c r="AP3408" s="100">
        <f t="shared" si="805"/>
        <v>1</v>
      </c>
      <c r="AQ3408" s="97">
        <f t="shared" si="806"/>
        <v>0</v>
      </c>
      <c r="AR3408" s="100">
        <f t="shared" si="807"/>
        <v>1.1369459846703001</v>
      </c>
      <c r="AS3408" s="101">
        <f t="shared" si="808"/>
        <v>-0.1369006988428223</v>
      </c>
      <c r="AT3408" s="100">
        <v>0.14409654505182889</v>
      </c>
      <c r="AU3408" s="108">
        <f t="shared" si="809"/>
        <v>1</v>
      </c>
    </row>
    <row r="3409" spans="1:47" ht="15" hidden="1" thickBot="1">
      <c r="A3409" s="21">
        <v>44927</v>
      </c>
      <c r="B3409" s="22" t="s">
        <v>13</v>
      </c>
      <c r="C3409" s="22" t="s">
        <v>2644</v>
      </c>
      <c r="D3409" s="22" t="s">
        <v>3277</v>
      </c>
      <c r="E3409" s="22">
        <v>1003036402</v>
      </c>
      <c r="F3409" s="22" t="s">
        <v>32</v>
      </c>
      <c r="G3409" s="22">
        <v>1070562</v>
      </c>
      <c r="H3409" s="36" t="s">
        <v>784</v>
      </c>
      <c r="I3409" s="4" t="s">
        <v>3512</v>
      </c>
      <c r="J3409" s="4" t="s">
        <v>3512</v>
      </c>
      <c r="K3409" s="25">
        <v>1832</v>
      </c>
      <c r="L3409" s="25">
        <v>1832</v>
      </c>
      <c r="M3409" s="26">
        <v>1</v>
      </c>
      <c r="N3409" s="26">
        <v>1</v>
      </c>
      <c r="O3409" s="26">
        <v>0</v>
      </c>
      <c r="P3409" s="26">
        <v>1879</v>
      </c>
      <c r="Q3409" s="26">
        <v>0</v>
      </c>
      <c r="R3409" s="27">
        <v>136527.38</v>
      </c>
      <c r="S3409" s="27">
        <v>0</v>
      </c>
      <c r="T3409" s="28">
        <v>355737.12</v>
      </c>
      <c r="U3409" s="27">
        <v>0</v>
      </c>
      <c r="V3409" s="29">
        <v>1</v>
      </c>
      <c r="W3409" s="26">
        <v>0</v>
      </c>
      <c r="X3409" s="30">
        <f t="shared" si="795"/>
        <v>1</v>
      </c>
      <c r="Y3409" s="31">
        <f t="shared" si="796"/>
        <v>1879</v>
      </c>
      <c r="Z3409" s="31">
        <f t="shared" si="797"/>
        <v>136527.38</v>
      </c>
      <c r="AA3409" s="31">
        <f t="shared" si="798"/>
        <v>355737.12</v>
      </c>
      <c r="AB3409" s="7">
        <v>1</v>
      </c>
      <c r="AC3409" s="8">
        <v>164833.15</v>
      </c>
      <c r="AD3409" s="30">
        <v>0</v>
      </c>
      <c r="AE3409" s="67">
        <f t="shared" si="799"/>
        <v>1</v>
      </c>
      <c r="AF3409" s="70">
        <f>IF(C3409=Sheet6!$E$3,Sheet6!$E$4,IF('January 2023'!C3409=Sheet6!$F$3,Sheet6!$F$4,IF('January 2023'!C3409=Sheet6!$G$3,Sheet6!$G$4,IF('January 2023'!C3409=Sheet6!$H$3,Sheet6!$H$4,IF('January 2023'!C3409=Sheet6!$I$3,Sheet6!$I$4,IF('January 2023'!C3409=Sheet6!$J$3,Sheet6!$J$4,IF('January 2023'!C3409=Sheet6!$K$3,Sheet6!$K$4,IF('January 2023'!C3409=Sheet6!$L$3,Sheet6!$L$4))))))))</f>
        <v>0.14409654505182889</v>
      </c>
      <c r="AG3409" s="74">
        <f t="shared" si="800"/>
        <v>1.0256550218340612</v>
      </c>
      <c r="AH3409" s="71">
        <v>0.81910000000000005</v>
      </c>
      <c r="AI3409" s="72">
        <f t="shared" si="801"/>
        <v>1</v>
      </c>
      <c r="AJ3409" s="73">
        <f t="shared" si="802"/>
        <v>1</v>
      </c>
      <c r="AK3409" s="73">
        <v>0.51307323962548435</v>
      </c>
      <c r="AL3409" s="95">
        <f t="shared" si="803"/>
        <v>1</v>
      </c>
      <c r="AM3409" s="107">
        <v>0</v>
      </c>
      <c r="AN3409" s="98">
        <f t="shared" si="804"/>
        <v>0</v>
      </c>
      <c r="AO3409" s="99" t="e">
        <f>SUMIF([1]Sheet1!$AB:$AB,E3409,[1]Sheet1!$AA:$AA)</f>
        <v>#VALUE!</v>
      </c>
      <c r="AP3409" s="100">
        <f t="shared" si="805"/>
        <v>1</v>
      </c>
      <c r="AQ3409" s="97">
        <f t="shared" si="806"/>
        <v>0</v>
      </c>
      <c r="AR3409" s="100">
        <f t="shared" si="807"/>
        <v>2.6056100981356267</v>
      </c>
      <c r="AS3409" s="101">
        <f t="shared" si="808"/>
        <v>-1.6724570820943465</v>
      </c>
      <c r="AT3409" s="100">
        <v>0.14409654505182889</v>
      </c>
      <c r="AU3409" s="108">
        <f t="shared" si="809"/>
        <v>1</v>
      </c>
    </row>
    <row r="3410" spans="1:47" ht="15" hidden="1" thickBot="1">
      <c r="A3410" s="21">
        <v>44927</v>
      </c>
      <c r="B3410" s="23" t="s">
        <v>13</v>
      </c>
      <c r="C3410" s="23" t="s">
        <v>2644</v>
      </c>
      <c r="D3410" s="23" t="s">
        <v>3282</v>
      </c>
      <c r="E3410" s="23">
        <v>1002050816</v>
      </c>
      <c r="F3410" s="23" t="s">
        <v>32</v>
      </c>
      <c r="G3410" s="23">
        <v>1070937</v>
      </c>
      <c r="H3410" s="36" t="s">
        <v>784</v>
      </c>
      <c r="I3410" s="4" t="s">
        <v>3544</v>
      </c>
      <c r="J3410" s="4" t="s">
        <v>3580</v>
      </c>
      <c r="K3410" s="24">
        <v>1725</v>
      </c>
      <c r="L3410" s="24">
        <v>1725</v>
      </c>
      <c r="M3410" s="29">
        <v>0</v>
      </c>
      <c r="N3410" s="29">
        <v>0</v>
      </c>
      <c r="O3410" s="29">
        <v>16</v>
      </c>
      <c r="P3410" s="29">
        <v>0</v>
      </c>
      <c r="Q3410" s="29">
        <v>1395.6</v>
      </c>
      <c r="R3410" s="28">
        <v>0</v>
      </c>
      <c r="S3410" s="28">
        <v>100000</v>
      </c>
      <c r="T3410" s="28">
        <v>0</v>
      </c>
      <c r="U3410" s="28">
        <v>100000</v>
      </c>
      <c r="V3410" s="29">
        <v>0</v>
      </c>
      <c r="W3410" s="29">
        <v>1</v>
      </c>
      <c r="X3410" s="32">
        <f t="shared" si="795"/>
        <v>16</v>
      </c>
      <c r="Y3410" s="33">
        <f t="shared" si="796"/>
        <v>1395.6</v>
      </c>
      <c r="Z3410" s="33">
        <f t="shared" si="797"/>
        <v>100000</v>
      </c>
      <c r="AA3410" s="33">
        <f t="shared" si="798"/>
        <v>100000</v>
      </c>
      <c r="AB3410" s="7">
        <v>1</v>
      </c>
      <c r="AC3410" s="8">
        <v>0</v>
      </c>
      <c r="AD3410" s="32">
        <v>1</v>
      </c>
      <c r="AE3410" s="67">
        <f t="shared" si="799"/>
        <v>6.25E-2</v>
      </c>
      <c r="AF3410" s="70">
        <f>IF(C3410=Sheet6!$E$3,Sheet6!$E$4,IF('January 2023'!C3410=Sheet6!$F$3,Sheet6!$F$4,IF('January 2023'!C3410=Sheet6!$G$3,Sheet6!$G$4,IF('January 2023'!C3410=Sheet6!$H$3,Sheet6!$H$4,IF('January 2023'!C3410=Sheet6!$I$3,Sheet6!$I$4,IF('January 2023'!C3410=Sheet6!$J$3,Sheet6!$J$4,IF('January 2023'!C3410=Sheet6!$K$3,Sheet6!$K$4,IF('January 2023'!C3410=Sheet6!$L$3,Sheet6!$L$4))))))))</f>
        <v>0.14409654505182889</v>
      </c>
      <c r="AG3410" s="74">
        <f t="shared" si="800"/>
        <v>0.80904347826086953</v>
      </c>
      <c r="AH3410" s="71">
        <v>0.81910000000000005</v>
      </c>
      <c r="AI3410" s="72">
        <f t="shared" si="801"/>
        <v>0</v>
      </c>
      <c r="AJ3410" s="73">
        <f t="shared" si="802"/>
        <v>6.25E-2</v>
      </c>
      <c r="AK3410" s="73">
        <v>0.51307323962548435</v>
      </c>
      <c r="AL3410" s="95">
        <f t="shared" si="803"/>
        <v>0</v>
      </c>
      <c r="AM3410" s="107">
        <v>0</v>
      </c>
      <c r="AN3410" s="98">
        <f t="shared" si="804"/>
        <v>17.347500000000082</v>
      </c>
      <c r="AO3410" s="99" t="e">
        <f>SUMIF([1]Sheet1!$AB:$AB,E3410,[1]Sheet1!$AA:$AA)</f>
        <v>#VALUE!</v>
      </c>
      <c r="AP3410" s="100" t="str">
        <f t="shared" si="805"/>
        <v/>
      </c>
      <c r="AQ3410" s="97">
        <f t="shared" si="806"/>
        <v>1</v>
      </c>
      <c r="AR3410" s="100">
        <f t="shared" si="807"/>
        <v>1</v>
      </c>
      <c r="AS3410" s="101">
        <f t="shared" si="808"/>
        <v>0.19095652173913047</v>
      </c>
      <c r="AT3410" s="100">
        <v>0.14409654505182889</v>
      </c>
      <c r="AU3410" s="108">
        <f t="shared" si="809"/>
        <v>0</v>
      </c>
    </row>
    <row r="3411" spans="1:47" ht="15" hidden="1" thickBot="1">
      <c r="A3411" s="21">
        <v>44927</v>
      </c>
      <c r="B3411" s="22" t="s">
        <v>13</v>
      </c>
      <c r="C3411" s="22" t="s">
        <v>2644</v>
      </c>
      <c r="D3411" s="22" t="s">
        <v>2684</v>
      </c>
      <c r="E3411" s="22">
        <v>1001605934</v>
      </c>
      <c r="F3411" s="22" t="s">
        <v>32</v>
      </c>
      <c r="G3411" s="22">
        <v>1070558</v>
      </c>
      <c r="H3411" s="36" t="s">
        <v>20</v>
      </c>
      <c r="I3411" s="4" t="s">
        <v>3547</v>
      </c>
      <c r="J3411" s="4" t="s">
        <v>3583</v>
      </c>
      <c r="K3411" s="25" t="s">
        <v>43</v>
      </c>
      <c r="L3411" s="25">
        <v>0</v>
      </c>
      <c r="M3411" s="26">
        <v>0</v>
      </c>
      <c r="N3411" s="26">
        <v>0</v>
      </c>
      <c r="O3411" s="26">
        <v>8</v>
      </c>
      <c r="P3411" s="26">
        <v>0</v>
      </c>
      <c r="Q3411" s="26">
        <v>215.5</v>
      </c>
      <c r="R3411" s="27">
        <v>0</v>
      </c>
      <c r="S3411" s="27">
        <v>1978.2899999999991</v>
      </c>
      <c r="T3411" s="28">
        <v>0</v>
      </c>
      <c r="U3411" s="27">
        <v>30000</v>
      </c>
      <c r="V3411" s="29">
        <v>0</v>
      </c>
      <c r="W3411" s="26">
        <v>1</v>
      </c>
      <c r="X3411" s="30">
        <f t="shared" si="795"/>
        <v>8</v>
      </c>
      <c r="Y3411" s="31">
        <f t="shared" si="796"/>
        <v>215.5</v>
      </c>
      <c r="Z3411" s="31">
        <f t="shared" si="797"/>
        <v>1978.2899999999991</v>
      </c>
      <c r="AA3411" s="31">
        <f t="shared" si="798"/>
        <v>30000</v>
      </c>
      <c r="AB3411" s="7">
        <v>1</v>
      </c>
      <c r="AC3411" s="8">
        <v>4624196.1800000006</v>
      </c>
      <c r="AD3411" s="30">
        <v>8</v>
      </c>
      <c r="AE3411" s="67">
        <f t="shared" si="799"/>
        <v>0.125</v>
      </c>
      <c r="AF3411" s="70">
        <f>IF(C3411=Sheet6!$E$3,Sheet6!$E$4,IF('January 2023'!C3411=Sheet6!$F$3,Sheet6!$F$4,IF('January 2023'!C3411=Sheet6!$G$3,Sheet6!$G$4,IF('January 2023'!C3411=Sheet6!$H$3,Sheet6!$H$4,IF('January 2023'!C3411=Sheet6!$I$3,Sheet6!$I$4,IF('January 2023'!C3411=Sheet6!$J$3,Sheet6!$J$4,IF('January 2023'!C3411=Sheet6!$K$3,Sheet6!$K$4,IF('January 2023'!C3411=Sheet6!$L$3,Sheet6!$L$4))))))))</f>
        <v>0.14409654505182889</v>
      </c>
      <c r="AG3411" s="74">
        <f t="shared" si="800"/>
        <v>0</v>
      </c>
      <c r="AH3411" s="71">
        <v>0.81910000000000005</v>
      </c>
      <c r="AI3411" s="72">
        <f t="shared" si="801"/>
        <v>0</v>
      </c>
      <c r="AJ3411" s="73">
        <f t="shared" si="802"/>
        <v>0.125</v>
      </c>
      <c r="AK3411" s="73">
        <v>0.51307323962548435</v>
      </c>
      <c r="AL3411" s="95">
        <f t="shared" si="803"/>
        <v>0</v>
      </c>
      <c r="AM3411" s="107">
        <v>0</v>
      </c>
      <c r="AN3411" s="98">
        <f t="shared" si="804"/>
        <v>0</v>
      </c>
      <c r="AO3411" s="99" t="e">
        <f>SUMIF([1]Sheet1!$AB:$AB,E3411,[1]Sheet1!$AA:$AA)</f>
        <v>#VALUE!</v>
      </c>
      <c r="AP3411" s="100">
        <f t="shared" si="805"/>
        <v>1</v>
      </c>
      <c r="AQ3411" s="97">
        <f t="shared" si="806"/>
        <v>0</v>
      </c>
      <c r="AR3411" s="100">
        <f t="shared" si="807"/>
        <v>15.164611861759406</v>
      </c>
      <c r="AS3411" s="101">
        <f t="shared" si="808"/>
        <v>1</v>
      </c>
      <c r="AT3411" s="100">
        <v>0.14409654505182889</v>
      </c>
      <c r="AU3411" s="108">
        <f t="shared" si="809"/>
        <v>0</v>
      </c>
    </row>
    <row r="3412" spans="1:47" ht="15" hidden="1" thickBot="1">
      <c r="A3412" s="21">
        <v>44927</v>
      </c>
      <c r="B3412" s="22" t="s">
        <v>13</v>
      </c>
      <c r="C3412" s="22" t="s">
        <v>2644</v>
      </c>
      <c r="D3412" s="22" t="s">
        <v>2743</v>
      </c>
      <c r="E3412" s="22">
        <v>1000240984</v>
      </c>
      <c r="F3412" s="22" t="s">
        <v>32</v>
      </c>
      <c r="G3412" s="22">
        <v>1070933</v>
      </c>
      <c r="H3412" s="36" t="s">
        <v>20</v>
      </c>
      <c r="I3412" s="4" t="s">
        <v>3545</v>
      </c>
      <c r="J3412" s="4" t="s">
        <v>3581</v>
      </c>
      <c r="K3412" s="25">
        <v>95505.600000000559</v>
      </c>
      <c r="L3412" s="25">
        <v>95505.600000000559</v>
      </c>
      <c r="M3412" s="26">
        <v>19</v>
      </c>
      <c r="N3412" s="26">
        <v>0</v>
      </c>
      <c r="O3412" s="26">
        <v>122</v>
      </c>
      <c r="P3412" s="26">
        <v>32852</v>
      </c>
      <c r="Q3412" s="26">
        <v>21824.200000000004</v>
      </c>
      <c r="R3412" s="27">
        <v>2091741.1</v>
      </c>
      <c r="S3412" s="27">
        <v>1368649.5900000003</v>
      </c>
      <c r="T3412" s="28">
        <v>1133600</v>
      </c>
      <c r="U3412" s="27">
        <v>1923750</v>
      </c>
      <c r="V3412" s="29">
        <v>11</v>
      </c>
      <c r="W3412" s="26">
        <v>58</v>
      </c>
      <c r="X3412" s="30">
        <f t="shared" si="795"/>
        <v>141</v>
      </c>
      <c r="Y3412" s="31">
        <f t="shared" si="796"/>
        <v>54676.200000000004</v>
      </c>
      <c r="Z3412" s="31">
        <f t="shared" si="797"/>
        <v>3460390.6900000004</v>
      </c>
      <c r="AA3412" s="31">
        <f t="shared" si="798"/>
        <v>3057350</v>
      </c>
      <c r="AB3412" s="7">
        <v>69</v>
      </c>
      <c r="AC3412" s="8">
        <v>30731582.969999995</v>
      </c>
      <c r="AD3412" s="30">
        <v>10</v>
      </c>
      <c r="AE3412" s="67">
        <f t="shared" si="799"/>
        <v>0.48936170212765956</v>
      </c>
      <c r="AF3412" s="70">
        <f>IF(C3412=Sheet6!$E$3,Sheet6!$E$4,IF('January 2023'!C3412=Sheet6!$F$3,Sheet6!$F$4,IF('January 2023'!C3412=Sheet6!$G$3,Sheet6!$G$4,IF('January 2023'!C3412=Sheet6!$H$3,Sheet6!$H$4,IF('January 2023'!C3412=Sheet6!$I$3,Sheet6!$I$4,IF('January 2023'!C3412=Sheet6!$J$3,Sheet6!$J$4,IF('January 2023'!C3412=Sheet6!$K$3,Sheet6!$K$4,IF('January 2023'!C3412=Sheet6!$L$3,Sheet6!$L$4))))))))</f>
        <v>0.14409654505182889</v>
      </c>
      <c r="AG3412" s="74">
        <f t="shared" si="800"/>
        <v>0.57249208423380082</v>
      </c>
      <c r="AH3412" s="71">
        <v>0.81910000000000005</v>
      </c>
      <c r="AI3412" s="72">
        <f t="shared" si="801"/>
        <v>0</v>
      </c>
      <c r="AJ3412" s="73">
        <f t="shared" si="802"/>
        <v>0.48936170212765956</v>
      </c>
      <c r="AK3412" s="73">
        <v>0.51307323962548435</v>
      </c>
      <c r="AL3412" s="95">
        <f t="shared" si="803"/>
        <v>0</v>
      </c>
      <c r="AM3412" s="107">
        <v>0</v>
      </c>
      <c r="AN3412" s="98">
        <f t="shared" si="804"/>
        <v>23552.436960000465</v>
      </c>
      <c r="AO3412" s="99" t="e">
        <f>SUMIF([1]Sheet1!$AB:$AB,E3412,[1]Sheet1!$AA:$AA)</f>
        <v>#VALUE!</v>
      </c>
      <c r="AP3412" s="100" t="str">
        <f t="shared" si="805"/>
        <v/>
      </c>
      <c r="AQ3412" s="97">
        <f t="shared" si="806"/>
        <v>1</v>
      </c>
      <c r="AR3412" s="100">
        <f t="shared" si="807"/>
        <v>0.88352740308638378</v>
      </c>
      <c r="AS3412" s="101">
        <f t="shared" si="808"/>
        <v>0.49418755552939864</v>
      </c>
      <c r="AT3412" s="100">
        <v>0.14409654505182889</v>
      </c>
      <c r="AU3412" s="108">
        <f t="shared" si="809"/>
        <v>0</v>
      </c>
    </row>
    <row r="3413" spans="1:47" ht="15" hidden="1" thickBot="1">
      <c r="A3413" s="21">
        <v>44927</v>
      </c>
      <c r="B3413" s="23" t="s">
        <v>13</v>
      </c>
      <c r="C3413" s="23" t="s">
        <v>2644</v>
      </c>
      <c r="D3413" s="23" t="s">
        <v>2732</v>
      </c>
      <c r="E3413" s="23">
        <v>1000234639</v>
      </c>
      <c r="F3413" s="23" t="s">
        <v>32</v>
      </c>
      <c r="G3413" s="23">
        <v>1070933</v>
      </c>
      <c r="H3413" s="37" t="s">
        <v>20</v>
      </c>
      <c r="I3413" s="4" t="s">
        <v>3547</v>
      </c>
      <c r="J3413" s="4" t="s">
        <v>3583</v>
      </c>
      <c r="K3413" s="24">
        <v>86363.200000000186</v>
      </c>
      <c r="L3413" s="24">
        <v>86363.200000000186</v>
      </c>
      <c r="M3413" s="29">
        <v>2</v>
      </c>
      <c r="N3413" s="29">
        <v>2</v>
      </c>
      <c r="O3413" s="29">
        <v>273</v>
      </c>
      <c r="P3413" s="29">
        <v>2675</v>
      </c>
      <c r="Q3413" s="29">
        <v>89055</v>
      </c>
      <c r="R3413" s="28">
        <v>169279.69</v>
      </c>
      <c r="S3413" s="28">
        <v>5718365.4600000037</v>
      </c>
      <c r="T3413" s="28">
        <v>170000</v>
      </c>
      <c r="U3413" s="28">
        <v>5868000</v>
      </c>
      <c r="V3413" s="29">
        <v>2</v>
      </c>
      <c r="W3413" s="29">
        <v>111</v>
      </c>
      <c r="X3413" s="32">
        <f t="shared" si="795"/>
        <v>275</v>
      </c>
      <c r="Y3413" s="33">
        <f t="shared" si="796"/>
        <v>91730</v>
      </c>
      <c r="Z3413" s="33">
        <f t="shared" si="797"/>
        <v>5887645.1500000041</v>
      </c>
      <c r="AA3413" s="33">
        <f t="shared" si="798"/>
        <v>6038000</v>
      </c>
      <c r="AB3413" s="7">
        <v>113</v>
      </c>
      <c r="AC3413" s="8">
        <v>1003098.26</v>
      </c>
      <c r="AD3413" s="32">
        <v>14</v>
      </c>
      <c r="AE3413" s="67">
        <f t="shared" si="799"/>
        <v>0.41090909090909089</v>
      </c>
      <c r="AF3413" s="70">
        <f>IF(C3413=Sheet6!$E$3,Sheet6!$E$4,IF('January 2023'!C3413=Sheet6!$F$3,Sheet6!$F$4,IF('January 2023'!C3413=Sheet6!$G$3,Sheet6!$G$4,IF('January 2023'!C3413=Sheet6!$H$3,Sheet6!$H$4,IF('January 2023'!C3413=Sheet6!$I$3,Sheet6!$I$4,IF('January 2023'!C3413=Sheet6!$J$3,Sheet6!$J$4,IF('January 2023'!C3413=Sheet6!$K$3,Sheet6!$K$4,IF('January 2023'!C3413=Sheet6!$L$3,Sheet6!$L$4))))))))</f>
        <v>0.14409654505182889</v>
      </c>
      <c r="AG3413" s="74">
        <f t="shared" si="800"/>
        <v>1.0621422087185259</v>
      </c>
      <c r="AH3413" s="71">
        <v>0.81910000000000005</v>
      </c>
      <c r="AI3413" s="72">
        <f t="shared" si="801"/>
        <v>1</v>
      </c>
      <c r="AJ3413" s="73">
        <f t="shared" si="802"/>
        <v>0.41090909090909089</v>
      </c>
      <c r="AK3413" s="73">
        <v>0.51307323962548435</v>
      </c>
      <c r="AL3413" s="95">
        <f t="shared" si="803"/>
        <v>0</v>
      </c>
      <c r="AM3413" s="107">
        <v>0</v>
      </c>
      <c r="AN3413" s="98">
        <f t="shared" si="804"/>
        <v>0</v>
      </c>
      <c r="AO3413" s="99" t="e">
        <f>SUMIF([1]Sheet1!$AB:$AB,E3413,[1]Sheet1!$AA:$AA)</f>
        <v>#VALUE!</v>
      </c>
      <c r="AP3413" s="100">
        <f t="shared" si="805"/>
        <v>1</v>
      </c>
      <c r="AQ3413" s="97">
        <f t="shared" si="806"/>
        <v>0</v>
      </c>
      <c r="AR3413" s="100">
        <f t="shared" si="807"/>
        <v>1.0255373491726136</v>
      </c>
      <c r="AS3413" s="101">
        <f t="shared" si="808"/>
        <v>-8.9266505173541955E-2</v>
      </c>
      <c r="AT3413" s="100">
        <v>0.14409654505182889</v>
      </c>
      <c r="AU3413" s="108">
        <f t="shared" si="809"/>
        <v>1</v>
      </c>
    </row>
    <row r="3414" spans="1:47" ht="15" hidden="1" thickBot="1">
      <c r="A3414" s="21">
        <v>44927</v>
      </c>
      <c r="B3414" s="22" t="s">
        <v>13</v>
      </c>
      <c r="C3414" s="22" t="s">
        <v>2644</v>
      </c>
      <c r="D3414" s="22" t="s">
        <v>2765</v>
      </c>
      <c r="E3414" s="22">
        <v>1000245083</v>
      </c>
      <c r="F3414" s="22" t="s">
        <v>32</v>
      </c>
      <c r="G3414" s="22">
        <v>1070933</v>
      </c>
      <c r="H3414" s="36" t="s">
        <v>20</v>
      </c>
      <c r="I3414" s="4" t="s">
        <v>3550</v>
      </c>
      <c r="J3414" s="4" t="s">
        <v>3586</v>
      </c>
      <c r="K3414" s="25">
        <v>81955.200000000186</v>
      </c>
      <c r="L3414" s="25">
        <v>81955.200000000186</v>
      </c>
      <c r="M3414" s="26">
        <v>3</v>
      </c>
      <c r="N3414" s="26">
        <v>0</v>
      </c>
      <c r="O3414" s="26">
        <v>303</v>
      </c>
      <c r="P3414" s="26">
        <v>3600</v>
      </c>
      <c r="Q3414" s="26">
        <v>39967.599999999984</v>
      </c>
      <c r="R3414" s="27">
        <v>227815.65000000002</v>
      </c>
      <c r="S3414" s="27">
        <v>2525945.88</v>
      </c>
      <c r="T3414" s="28">
        <v>0</v>
      </c>
      <c r="U3414" s="27">
        <v>2736700</v>
      </c>
      <c r="V3414" s="29">
        <v>0</v>
      </c>
      <c r="W3414" s="26">
        <v>122</v>
      </c>
      <c r="X3414" s="30">
        <f t="shared" si="795"/>
        <v>306</v>
      </c>
      <c r="Y3414" s="31">
        <f t="shared" si="796"/>
        <v>43567.599999999984</v>
      </c>
      <c r="Z3414" s="31">
        <f t="shared" si="797"/>
        <v>2753761.53</v>
      </c>
      <c r="AA3414" s="31">
        <f t="shared" si="798"/>
        <v>2736700</v>
      </c>
      <c r="AB3414" s="7">
        <v>122</v>
      </c>
      <c r="AC3414" s="8">
        <v>1119979.8699999999</v>
      </c>
      <c r="AD3414" s="30">
        <v>9</v>
      </c>
      <c r="AE3414" s="67">
        <f t="shared" si="799"/>
        <v>0.39869281045751637</v>
      </c>
      <c r="AF3414" s="70">
        <f>IF(C3414=Sheet6!$E$3,Sheet6!$E$4,IF('January 2023'!C3414=Sheet6!$F$3,Sheet6!$F$4,IF('January 2023'!C3414=Sheet6!$G$3,Sheet6!$G$4,IF('January 2023'!C3414=Sheet6!$H$3,Sheet6!$H$4,IF('January 2023'!C3414=Sheet6!$I$3,Sheet6!$I$4,IF('January 2023'!C3414=Sheet6!$J$3,Sheet6!$J$4,IF('January 2023'!C3414=Sheet6!$K$3,Sheet6!$K$4,IF('January 2023'!C3414=Sheet6!$L$3,Sheet6!$L$4))))))))</f>
        <v>0.14409654505182889</v>
      </c>
      <c r="AG3414" s="74">
        <f t="shared" si="800"/>
        <v>0.53160263168169786</v>
      </c>
      <c r="AH3414" s="71">
        <v>0.81910000000000005</v>
      </c>
      <c r="AI3414" s="72">
        <f t="shared" si="801"/>
        <v>0</v>
      </c>
      <c r="AJ3414" s="73">
        <f t="shared" si="802"/>
        <v>0.39869281045751637</v>
      </c>
      <c r="AK3414" s="73">
        <v>0.51307323962548435</v>
      </c>
      <c r="AL3414" s="95">
        <f t="shared" si="803"/>
        <v>0</v>
      </c>
      <c r="AM3414" s="107">
        <v>1</v>
      </c>
      <c r="AN3414" s="98">
        <f t="shared" si="804"/>
        <v>23561.904320000169</v>
      </c>
      <c r="AO3414" s="99" t="e">
        <f>SUMIF([1]Sheet1!$AB:$AB,E3414,[1]Sheet1!$AA:$AA)</f>
        <v>#VALUE!</v>
      </c>
      <c r="AP3414" s="100" t="str">
        <f t="shared" si="805"/>
        <v/>
      </c>
      <c r="AQ3414" s="97">
        <f t="shared" si="806"/>
        <v>1</v>
      </c>
      <c r="AR3414" s="100">
        <f t="shared" si="807"/>
        <v>0.99380428195610682</v>
      </c>
      <c r="AS3414" s="101">
        <f t="shared" si="808"/>
        <v>0.47169102833559351</v>
      </c>
      <c r="AT3414" s="100">
        <v>0.14409654505182889</v>
      </c>
      <c r="AU3414" s="108">
        <f t="shared" si="809"/>
        <v>0</v>
      </c>
    </row>
    <row r="3415" spans="1:47" ht="15" hidden="1" thickBot="1">
      <c r="A3415" s="21">
        <v>44927</v>
      </c>
      <c r="B3415" s="23" t="s">
        <v>13</v>
      </c>
      <c r="C3415" s="23" t="s">
        <v>2644</v>
      </c>
      <c r="D3415" s="23" t="s">
        <v>2773</v>
      </c>
      <c r="E3415" s="23">
        <v>1000244678</v>
      </c>
      <c r="F3415" s="23" t="s">
        <v>32</v>
      </c>
      <c r="G3415" s="23">
        <v>1070933</v>
      </c>
      <c r="H3415" s="37" t="s">
        <v>20</v>
      </c>
      <c r="I3415" s="4" t="s">
        <v>3550</v>
      </c>
      <c r="J3415" s="4" t="s">
        <v>3586</v>
      </c>
      <c r="K3415" s="24">
        <v>80527.470000000205</v>
      </c>
      <c r="L3415" s="24">
        <v>80527.470000000205</v>
      </c>
      <c r="M3415" s="29">
        <v>5</v>
      </c>
      <c r="N3415" s="29">
        <v>0</v>
      </c>
      <c r="O3415" s="29">
        <v>293</v>
      </c>
      <c r="P3415" s="29">
        <v>8511</v>
      </c>
      <c r="Q3415" s="29">
        <v>45926.900000000023</v>
      </c>
      <c r="R3415" s="28">
        <v>541346.81000000006</v>
      </c>
      <c r="S3415" s="28">
        <v>2908425.7800000003</v>
      </c>
      <c r="T3415" s="28">
        <v>326000</v>
      </c>
      <c r="U3415" s="28">
        <v>3189300</v>
      </c>
      <c r="V3415" s="29">
        <v>2</v>
      </c>
      <c r="W3415" s="29">
        <v>149</v>
      </c>
      <c r="X3415" s="32">
        <f t="shared" si="795"/>
        <v>298</v>
      </c>
      <c r="Y3415" s="33">
        <f t="shared" si="796"/>
        <v>54437.900000000023</v>
      </c>
      <c r="Z3415" s="33">
        <f t="shared" si="797"/>
        <v>3449772.5900000003</v>
      </c>
      <c r="AA3415" s="33">
        <f t="shared" si="798"/>
        <v>3515300</v>
      </c>
      <c r="AB3415" s="7">
        <v>151</v>
      </c>
      <c r="AC3415" s="8">
        <v>3738617.4000000008</v>
      </c>
      <c r="AD3415" s="32">
        <v>7</v>
      </c>
      <c r="AE3415" s="67">
        <f t="shared" si="799"/>
        <v>0.50671140939597314</v>
      </c>
      <c r="AF3415" s="70">
        <f>IF(C3415=Sheet6!$E$3,Sheet6!$E$4,IF('January 2023'!C3415=Sheet6!$F$3,Sheet6!$F$4,IF('January 2023'!C3415=Sheet6!$G$3,Sheet6!$G$4,IF('January 2023'!C3415=Sheet6!$H$3,Sheet6!$H$4,IF('January 2023'!C3415=Sheet6!$I$3,Sheet6!$I$4,IF('January 2023'!C3415=Sheet6!$J$3,Sheet6!$J$4,IF('January 2023'!C3415=Sheet6!$K$3,Sheet6!$K$4,IF('January 2023'!C3415=Sheet6!$L$3,Sheet6!$L$4))))))))</f>
        <v>0.14409654505182889</v>
      </c>
      <c r="AG3415" s="74">
        <f t="shared" si="800"/>
        <v>0.67601651958021136</v>
      </c>
      <c r="AH3415" s="71">
        <v>0.81910000000000005</v>
      </c>
      <c r="AI3415" s="72">
        <f t="shared" si="801"/>
        <v>0</v>
      </c>
      <c r="AJ3415" s="73">
        <f t="shared" si="802"/>
        <v>0.50671140939597314</v>
      </c>
      <c r="AK3415" s="73">
        <v>0.51307323962548435</v>
      </c>
      <c r="AL3415" s="95">
        <f t="shared" si="803"/>
        <v>0</v>
      </c>
      <c r="AM3415" s="107">
        <v>0</v>
      </c>
      <c r="AN3415" s="98">
        <f t="shared" si="804"/>
        <v>11522.150677000143</v>
      </c>
      <c r="AO3415" s="99" t="e">
        <f>SUMIF([1]Sheet1!$AB:$AB,E3415,[1]Sheet1!$AA:$AA)</f>
        <v>#VALUE!</v>
      </c>
      <c r="AP3415" s="100" t="str">
        <f t="shared" si="805"/>
        <v/>
      </c>
      <c r="AQ3415" s="97">
        <f t="shared" si="806"/>
        <v>1</v>
      </c>
      <c r="AR3415" s="100">
        <f t="shared" si="807"/>
        <v>1.0189947042277356</v>
      </c>
      <c r="AS3415" s="101">
        <f t="shared" si="808"/>
        <v>0.31114274657729923</v>
      </c>
      <c r="AT3415" s="100">
        <v>0.14409654505182889</v>
      </c>
      <c r="AU3415" s="108">
        <f t="shared" si="809"/>
        <v>0</v>
      </c>
    </row>
    <row r="3416" spans="1:47" ht="15" hidden="1" thickBot="1">
      <c r="A3416" s="21">
        <v>44927</v>
      </c>
      <c r="B3416" s="23" t="s">
        <v>13</v>
      </c>
      <c r="C3416" s="23" t="s">
        <v>2644</v>
      </c>
      <c r="D3416" s="23" t="s">
        <v>2814</v>
      </c>
      <c r="E3416" s="23">
        <v>1001212432</v>
      </c>
      <c r="F3416" s="23" t="s">
        <v>32</v>
      </c>
      <c r="G3416" s="23">
        <v>1070558</v>
      </c>
      <c r="H3416" s="37" t="s">
        <v>20</v>
      </c>
      <c r="I3416" s="4" t="s">
        <v>3544</v>
      </c>
      <c r="J3416" s="4" t="s">
        <v>3580</v>
      </c>
      <c r="K3416" s="24">
        <v>78286.399999999907</v>
      </c>
      <c r="L3416" s="24">
        <v>78286.399999999907</v>
      </c>
      <c r="M3416" s="29">
        <v>6</v>
      </c>
      <c r="N3416" s="29">
        <v>0</v>
      </c>
      <c r="O3416" s="29">
        <v>82</v>
      </c>
      <c r="P3416" s="29">
        <v>26210</v>
      </c>
      <c r="Q3416" s="29">
        <v>16680.8</v>
      </c>
      <c r="R3416" s="28">
        <v>1676285.6600000001</v>
      </c>
      <c r="S3416" s="28">
        <v>1073917.43</v>
      </c>
      <c r="T3416" s="28">
        <v>1713000</v>
      </c>
      <c r="U3416" s="28">
        <v>1163800</v>
      </c>
      <c r="V3416" s="29">
        <v>6</v>
      </c>
      <c r="W3416" s="29">
        <v>25</v>
      </c>
      <c r="X3416" s="32">
        <f t="shared" si="795"/>
        <v>88</v>
      </c>
      <c r="Y3416" s="33">
        <f t="shared" si="796"/>
        <v>42890.8</v>
      </c>
      <c r="Z3416" s="33">
        <f t="shared" si="797"/>
        <v>2750203.09</v>
      </c>
      <c r="AA3416" s="33">
        <f t="shared" si="798"/>
        <v>2876800</v>
      </c>
      <c r="AB3416" s="7">
        <v>31</v>
      </c>
      <c r="AC3416" s="8">
        <v>15223042.750000002</v>
      </c>
      <c r="AD3416" s="32">
        <v>2</v>
      </c>
      <c r="AE3416" s="67">
        <f t="shared" si="799"/>
        <v>0.35227272727272729</v>
      </c>
      <c r="AF3416" s="70">
        <f>IF(C3416=Sheet6!$E$3,Sheet6!$E$4,IF('January 2023'!C3416=Sheet6!$F$3,Sheet6!$F$4,IF('January 2023'!C3416=Sheet6!$G$3,Sheet6!$G$4,IF('January 2023'!C3416=Sheet6!$H$3,Sheet6!$H$4,IF('January 2023'!C3416=Sheet6!$I$3,Sheet6!$I$4,IF('January 2023'!C3416=Sheet6!$J$3,Sheet6!$J$4,IF('January 2023'!C3416=Sheet6!$K$3,Sheet6!$K$4,IF('January 2023'!C3416=Sheet6!$L$3,Sheet6!$L$4))))))))</f>
        <v>0.14409654505182889</v>
      </c>
      <c r="AG3416" s="74">
        <f t="shared" si="800"/>
        <v>0.54787038361707852</v>
      </c>
      <c r="AH3416" s="71">
        <v>0.81910000000000005</v>
      </c>
      <c r="AI3416" s="72">
        <f t="shared" si="801"/>
        <v>0</v>
      </c>
      <c r="AJ3416" s="73">
        <f t="shared" si="802"/>
        <v>0.35227272727272729</v>
      </c>
      <c r="AK3416" s="73">
        <v>0.51307323962548435</v>
      </c>
      <c r="AL3416" s="95">
        <f t="shared" si="803"/>
        <v>0</v>
      </c>
      <c r="AM3416" s="107">
        <v>0</v>
      </c>
      <c r="AN3416" s="98">
        <f t="shared" si="804"/>
        <v>21233.590239999925</v>
      </c>
      <c r="AO3416" s="99" t="e">
        <f>SUMIF([1]Sheet1!$AB:$AB,E3416,[1]Sheet1!$AA:$AA)</f>
        <v>#VALUE!</v>
      </c>
      <c r="AP3416" s="100" t="str">
        <f t="shared" si="805"/>
        <v/>
      </c>
      <c r="AQ3416" s="97">
        <f t="shared" si="806"/>
        <v>1</v>
      </c>
      <c r="AR3416" s="100">
        <f t="shared" si="807"/>
        <v>1.0460318405067315</v>
      </c>
      <c r="AS3416" s="101">
        <f t="shared" si="808"/>
        <v>0.4269101342658983</v>
      </c>
      <c r="AT3416" s="100">
        <v>0.14409654505182889</v>
      </c>
      <c r="AU3416" s="108">
        <f t="shared" si="809"/>
        <v>0</v>
      </c>
    </row>
    <row r="3417" spans="1:47" ht="15" hidden="1" thickBot="1">
      <c r="A3417" s="21">
        <v>44927</v>
      </c>
      <c r="B3417" s="23" t="s">
        <v>13</v>
      </c>
      <c r="C3417" s="23" t="s">
        <v>2644</v>
      </c>
      <c r="D3417" s="23" t="s">
        <v>2774</v>
      </c>
      <c r="E3417" s="23">
        <v>1000240999</v>
      </c>
      <c r="F3417" s="23" t="s">
        <v>32</v>
      </c>
      <c r="G3417" s="23">
        <v>1070933</v>
      </c>
      <c r="H3417" s="37" t="s">
        <v>20</v>
      </c>
      <c r="I3417" s="4" t="s">
        <v>3548</v>
      </c>
      <c r="J3417" s="4" t="s">
        <v>3584</v>
      </c>
      <c r="K3417" s="24">
        <v>72508.799999999814</v>
      </c>
      <c r="L3417" s="24">
        <v>72508.799999999814</v>
      </c>
      <c r="M3417" s="29">
        <v>3</v>
      </c>
      <c r="N3417" s="29">
        <v>3</v>
      </c>
      <c r="O3417" s="29">
        <v>223</v>
      </c>
      <c r="P3417" s="29">
        <v>12205</v>
      </c>
      <c r="Q3417" s="29">
        <v>30210.400000000005</v>
      </c>
      <c r="R3417" s="28">
        <v>779631.24000000011</v>
      </c>
      <c r="S3417" s="28">
        <v>1914534.8400000008</v>
      </c>
      <c r="T3417" s="28">
        <v>703000</v>
      </c>
      <c r="U3417" s="28">
        <v>2355300</v>
      </c>
      <c r="V3417" s="29">
        <v>3</v>
      </c>
      <c r="W3417" s="29">
        <v>106</v>
      </c>
      <c r="X3417" s="32">
        <f t="shared" si="795"/>
        <v>226</v>
      </c>
      <c r="Y3417" s="33">
        <f t="shared" si="796"/>
        <v>42415.400000000009</v>
      </c>
      <c r="Z3417" s="33">
        <f t="shared" si="797"/>
        <v>2694166.080000001</v>
      </c>
      <c r="AA3417" s="33">
        <f t="shared" si="798"/>
        <v>3058300</v>
      </c>
      <c r="AB3417" s="7">
        <v>109</v>
      </c>
      <c r="AC3417" s="8">
        <v>6525008.5099999998</v>
      </c>
      <c r="AD3417" s="32">
        <v>9</v>
      </c>
      <c r="AE3417" s="67">
        <f t="shared" si="799"/>
        <v>0.48230088495575218</v>
      </c>
      <c r="AF3417" s="70">
        <f>IF(C3417=Sheet6!$E$3,Sheet6!$E$4,IF('January 2023'!C3417=Sheet6!$F$3,Sheet6!$F$4,IF('January 2023'!C3417=Sheet6!$G$3,Sheet6!$G$4,IF('January 2023'!C3417=Sheet6!$H$3,Sheet6!$H$4,IF('January 2023'!C3417=Sheet6!$I$3,Sheet6!$I$4,IF('January 2023'!C3417=Sheet6!$J$3,Sheet6!$J$4,IF('January 2023'!C3417=Sheet6!$K$3,Sheet6!$K$4,IF('January 2023'!C3417=Sheet6!$L$3,Sheet6!$L$4))))))))</f>
        <v>0.14409654505182889</v>
      </c>
      <c r="AG3417" s="74">
        <f t="shared" si="800"/>
        <v>0.58496899686658888</v>
      </c>
      <c r="AH3417" s="71">
        <v>0.81910000000000005</v>
      </c>
      <c r="AI3417" s="72">
        <f t="shared" si="801"/>
        <v>0</v>
      </c>
      <c r="AJ3417" s="73">
        <f t="shared" si="802"/>
        <v>0.48230088495575218</v>
      </c>
      <c r="AK3417" s="73">
        <v>0.51307323962548435</v>
      </c>
      <c r="AL3417" s="95">
        <f t="shared" si="803"/>
        <v>0</v>
      </c>
      <c r="AM3417" s="107">
        <v>0</v>
      </c>
      <c r="AN3417" s="98">
        <f t="shared" si="804"/>
        <v>16976.558079999842</v>
      </c>
      <c r="AO3417" s="99" t="e">
        <f>SUMIF([1]Sheet1!$AB:$AB,E3417,[1]Sheet1!$AA:$AA)</f>
        <v>#VALUE!</v>
      </c>
      <c r="AP3417" s="100" t="str">
        <f t="shared" si="805"/>
        <v/>
      </c>
      <c r="AQ3417" s="97">
        <f t="shared" si="806"/>
        <v>1</v>
      </c>
      <c r="AR3417" s="100">
        <f t="shared" si="807"/>
        <v>1.135156448855595</v>
      </c>
      <c r="AS3417" s="101">
        <f t="shared" si="808"/>
        <v>0.33596867082630333</v>
      </c>
      <c r="AT3417" s="100">
        <v>0.14409654505182889</v>
      </c>
      <c r="AU3417" s="108">
        <f t="shared" si="809"/>
        <v>0</v>
      </c>
    </row>
    <row r="3418" spans="1:47" ht="15" hidden="1" thickBot="1">
      <c r="A3418" s="21">
        <v>44927</v>
      </c>
      <c r="B3418" s="23" t="s">
        <v>13</v>
      </c>
      <c r="C3418" s="23" t="s">
        <v>2644</v>
      </c>
      <c r="D3418" s="23" t="s">
        <v>2789</v>
      </c>
      <c r="E3418" s="23">
        <v>1000234636</v>
      </c>
      <c r="F3418" s="23" t="s">
        <v>32</v>
      </c>
      <c r="G3418" s="23">
        <v>1070933</v>
      </c>
      <c r="H3418" s="37" t="s">
        <v>20</v>
      </c>
      <c r="I3418" s="4" t="s">
        <v>3550</v>
      </c>
      <c r="J3418" s="4" t="s">
        <v>3586</v>
      </c>
      <c r="K3418" s="24">
        <v>69544</v>
      </c>
      <c r="L3418" s="24">
        <v>69544</v>
      </c>
      <c r="M3418" s="29">
        <v>10</v>
      </c>
      <c r="N3418" s="29">
        <v>0</v>
      </c>
      <c r="O3418" s="29">
        <v>198</v>
      </c>
      <c r="P3418" s="29">
        <v>14130</v>
      </c>
      <c r="Q3418" s="29">
        <v>32288.099999999995</v>
      </c>
      <c r="R3418" s="28">
        <v>897536.58000000019</v>
      </c>
      <c r="S3418" s="28">
        <v>2061547.3600000003</v>
      </c>
      <c r="T3418" s="28">
        <v>702300</v>
      </c>
      <c r="U3418" s="28">
        <v>2278800</v>
      </c>
      <c r="V3418" s="29">
        <v>7</v>
      </c>
      <c r="W3418" s="29">
        <v>105</v>
      </c>
      <c r="X3418" s="32">
        <f t="shared" si="795"/>
        <v>208</v>
      </c>
      <c r="Y3418" s="33">
        <f t="shared" si="796"/>
        <v>46418.099999999991</v>
      </c>
      <c r="Z3418" s="33">
        <f t="shared" si="797"/>
        <v>2959083.9400000004</v>
      </c>
      <c r="AA3418" s="33">
        <f t="shared" si="798"/>
        <v>2981100</v>
      </c>
      <c r="AB3418" s="7">
        <v>112</v>
      </c>
      <c r="AC3418" s="8">
        <v>11100764.920000002</v>
      </c>
      <c r="AD3418" s="32">
        <v>2</v>
      </c>
      <c r="AE3418" s="67">
        <f t="shared" si="799"/>
        <v>0.53846153846153844</v>
      </c>
      <c r="AF3418" s="70">
        <f>IF(C3418=Sheet6!$E$3,Sheet6!$E$4,IF('January 2023'!C3418=Sheet6!$F$3,Sheet6!$F$4,IF('January 2023'!C3418=Sheet6!$G$3,Sheet6!$G$4,IF('January 2023'!C3418=Sheet6!$H$3,Sheet6!$H$4,IF('January 2023'!C3418=Sheet6!$I$3,Sheet6!$I$4,IF('January 2023'!C3418=Sheet6!$J$3,Sheet6!$J$4,IF('January 2023'!C3418=Sheet6!$K$3,Sheet6!$K$4,IF('January 2023'!C3418=Sheet6!$L$3,Sheet6!$L$4))))))))</f>
        <v>0.14409654505182889</v>
      </c>
      <c r="AG3418" s="74">
        <f t="shared" si="800"/>
        <v>0.667463763948004</v>
      </c>
      <c r="AH3418" s="71">
        <v>0.81910000000000005</v>
      </c>
      <c r="AI3418" s="72">
        <f t="shared" si="801"/>
        <v>0</v>
      </c>
      <c r="AJ3418" s="73">
        <f t="shared" si="802"/>
        <v>0.53846153846153844</v>
      </c>
      <c r="AK3418" s="73">
        <v>0.51307323962548435</v>
      </c>
      <c r="AL3418" s="95">
        <f t="shared" si="803"/>
        <v>1</v>
      </c>
      <c r="AM3418" s="107">
        <v>1</v>
      </c>
      <c r="AN3418" s="98">
        <f t="shared" si="804"/>
        <v>10545.390400000011</v>
      </c>
      <c r="AO3418" s="99" t="e">
        <f>SUMIF([1]Sheet1!$AB:$AB,E3418,[1]Sheet1!$AA:$AA)</f>
        <v>#VALUE!</v>
      </c>
      <c r="AP3418" s="100" t="str">
        <f t="shared" si="805"/>
        <v/>
      </c>
      <c r="AQ3418" s="97">
        <f t="shared" si="806"/>
        <v>1</v>
      </c>
      <c r="AR3418" s="100">
        <f t="shared" si="807"/>
        <v>1.0074401606870265</v>
      </c>
      <c r="AS3418" s="101">
        <f t="shared" si="808"/>
        <v>0.32757019839545531</v>
      </c>
      <c r="AT3418" s="100">
        <v>0.14409654505182889</v>
      </c>
      <c r="AU3418" s="108">
        <f t="shared" si="809"/>
        <v>0</v>
      </c>
    </row>
    <row r="3419" spans="1:47" ht="15" hidden="1" thickBot="1">
      <c r="A3419" s="21">
        <v>44927</v>
      </c>
      <c r="B3419" s="22" t="s">
        <v>13</v>
      </c>
      <c r="C3419" s="22" t="s">
        <v>2644</v>
      </c>
      <c r="D3419" s="22" t="s">
        <v>2796</v>
      </c>
      <c r="E3419" s="22">
        <v>1000234634</v>
      </c>
      <c r="F3419" s="22" t="s">
        <v>32</v>
      </c>
      <c r="G3419" s="22">
        <v>1070933</v>
      </c>
      <c r="H3419" s="36" t="s">
        <v>20</v>
      </c>
      <c r="I3419" s="4" t="s">
        <v>3546</v>
      </c>
      <c r="J3419" s="4" t="s">
        <v>3582</v>
      </c>
      <c r="K3419" s="25">
        <v>68937</v>
      </c>
      <c r="L3419" s="25">
        <v>68937</v>
      </c>
      <c r="M3419" s="26">
        <v>5</v>
      </c>
      <c r="N3419" s="26">
        <v>0</v>
      </c>
      <c r="O3419" s="26">
        <v>174</v>
      </c>
      <c r="P3419" s="26">
        <v>12531</v>
      </c>
      <c r="Q3419" s="26">
        <v>32410.399999999991</v>
      </c>
      <c r="R3419" s="27">
        <v>798722.81</v>
      </c>
      <c r="S3419" s="27">
        <v>2068818.3699999994</v>
      </c>
      <c r="T3419" s="28">
        <v>525000</v>
      </c>
      <c r="U3419" s="27">
        <v>2227300</v>
      </c>
      <c r="V3419" s="29">
        <v>1</v>
      </c>
      <c r="W3419" s="26">
        <v>85</v>
      </c>
      <c r="X3419" s="30">
        <f t="shared" si="795"/>
        <v>179</v>
      </c>
      <c r="Y3419" s="31">
        <f t="shared" si="796"/>
        <v>44941.399999999994</v>
      </c>
      <c r="Z3419" s="31">
        <f t="shared" si="797"/>
        <v>2867541.1799999997</v>
      </c>
      <c r="AA3419" s="31">
        <f t="shared" si="798"/>
        <v>2752300</v>
      </c>
      <c r="AB3419" s="7">
        <v>86</v>
      </c>
      <c r="AC3419" s="8">
        <v>1306710.28</v>
      </c>
      <c r="AD3419" s="30">
        <v>2</v>
      </c>
      <c r="AE3419" s="67">
        <f t="shared" si="799"/>
        <v>0.48044692737430167</v>
      </c>
      <c r="AF3419" s="70">
        <f>IF(C3419=Sheet6!$E$3,Sheet6!$E$4,IF('January 2023'!C3419=Sheet6!$F$3,Sheet6!$F$4,IF('January 2023'!C3419=Sheet6!$G$3,Sheet6!$G$4,IF('January 2023'!C3419=Sheet6!$H$3,Sheet6!$H$4,IF('January 2023'!C3419=Sheet6!$I$3,Sheet6!$I$4,IF('January 2023'!C3419=Sheet6!$J$3,Sheet6!$J$4,IF('January 2023'!C3419=Sheet6!$K$3,Sheet6!$K$4,IF('January 2023'!C3419=Sheet6!$L$3,Sheet6!$L$4))))))))</f>
        <v>0.14409654505182889</v>
      </c>
      <c r="AG3419" s="74">
        <f t="shared" si="800"/>
        <v>0.65191986886577591</v>
      </c>
      <c r="AH3419" s="71">
        <v>0.81910000000000005</v>
      </c>
      <c r="AI3419" s="72">
        <f t="shared" si="801"/>
        <v>0</v>
      </c>
      <c r="AJ3419" s="73">
        <f t="shared" si="802"/>
        <v>0.48044692737430167</v>
      </c>
      <c r="AK3419" s="73">
        <v>0.51307323962548435</v>
      </c>
      <c r="AL3419" s="95">
        <f t="shared" si="803"/>
        <v>0</v>
      </c>
      <c r="AM3419" s="107">
        <v>0</v>
      </c>
      <c r="AN3419" s="98">
        <f t="shared" si="804"/>
        <v>11524.896700000012</v>
      </c>
      <c r="AO3419" s="99" t="e">
        <f>SUMIF([1]Sheet1!$AB:$AB,E3419,[1]Sheet1!$AA:$AA)</f>
        <v>#VALUE!</v>
      </c>
      <c r="AP3419" s="100" t="str">
        <f t="shared" si="805"/>
        <v/>
      </c>
      <c r="AQ3419" s="97">
        <f t="shared" si="806"/>
        <v>1</v>
      </c>
      <c r="AR3419" s="100">
        <f t="shared" si="807"/>
        <v>0.95981184828180921</v>
      </c>
      <c r="AS3419" s="101">
        <f t="shared" si="808"/>
        <v>0.37427958573230491</v>
      </c>
      <c r="AT3419" s="100">
        <v>0.14409654505182889</v>
      </c>
      <c r="AU3419" s="108">
        <f t="shared" si="809"/>
        <v>0</v>
      </c>
    </row>
    <row r="3420" spans="1:47" ht="15" hidden="1" thickBot="1">
      <c r="A3420" s="21">
        <v>44927</v>
      </c>
      <c r="B3420" s="22" t="s">
        <v>13</v>
      </c>
      <c r="C3420" s="22" t="s">
        <v>2644</v>
      </c>
      <c r="D3420" s="22" t="s">
        <v>2775</v>
      </c>
      <c r="E3420" s="22">
        <v>1000240991</v>
      </c>
      <c r="F3420" s="22" t="s">
        <v>32</v>
      </c>
      <c r="G3420" s="22">
        <v>1070933</v>
      </c>
      <c r="H3420" s="36" t="s">
        <v>20</v>
      </c>
      <c r="I3420" s="4" t="s">
        <v>3544</v>
      </c>
      <c r="J3420" s="4" t="s">
        <v>3580</v>
      </c>
      <c r="K3420" s="25">
        <v>66696</v>
      </c>
      <c r="L3420" s="25">
        <v>66696</v>
      </c>
      <c r="M3420" s="26">
        <v>23</v>
      </c>
      <c r="N3420" s="26">
        <v>1</v>
      </c>
      <c r="O3420" s="26">
        <v>256</v>
      </c>
      <c r="P3420" s="26">
        <v>29812</v>
      </c>
      <c r="Q3420" s="26">
        <v>22907.7</v>
      </c>
      <c r="R3420" s="27">
        <v>1889097.5700000008</v>
      </c>
      <c r="S3420" s="27">
        <v>1442717.909999999</v>
      </c>
      <c r="T3420" s="28">
        <v>439000</v>
      </c>
      <c r="U3420" s="27">
        <v>1682450</v>
      </c>
      <c r="V3420" s="29">
        <v>4</v>
      </c>
      <c r="W3420" s="26">
        <v>86</v>
      </c>
      <c r="X3420" s="30">
        <f t="shared" si="795"/>
        <v>279</v>
      </c>
      <c r="Y3420" s="31">
        <f t="shared" si="796"/>
        <v>52719.7</v>
      </c>
      <c r="Z3420" s="31">
        <f t="shared" si="797"/>
        <v>3331815.4799999995</v>
      </c>
      <c r="AA3420" s="31">
        <f t="shared" si="798"/>
        <v>2121450</v>
      </c>
      <c r="AB3420" s="7">
        <v>90</v>
      </c>
      <c r="AC3420" s="8">
        <v>8134554.8799999999</v>
      </c>
      <c r="AD3420" s="30">
        <v>4</v>
      </c>
      <c r="AE3420" s="67">
        <f t="shared" si="799"/>
        <v>0.32258064516129031</v>
      </c>
      <c r="AF3420" s="70">
        <f>IF(C3420=Sheet6!$E$3,Sheet6!$E$4,IF('January 2023'!C3420=Sheet6!$F$3,Sheet6!$F$4,IF('January 2023'!C3420=Sheet6!$G$3,Sheet6!$G$4,IF('January 2023'!C3420=Sheet6!$H$3,Sheet6!$H$4,IF('January 2023'!C3420=Sheet6!$I$3,Sheet6!$I$4,IF('January 2023'!C3420=Sheet6!$J$3,Sheet6!$J$4,IF('January 2023'!C3420=Sheet6!$K$3,Sheet6!$K$4,IF('January 2023'!C3420=Sheet6!$L$3,Sheet6!$L$4))))))))</f>
        <v>0.14409654505182889</v>
      </c>
      <c r="AG3420" s="74">
        <f t="shared" si="800"/>
        <v>0.79044770301067524</v>
      </c>
      <c r="AH3420" s="71">
        <v>0.81910000000000005</v>
      </c>
      <c r="AI3420" s="72">
        <f t="shared" si="801"/>
        <v>0</v>
      </c>
      <c r="AJ3420" s="73">
        <f t="shared" si="802"/>
        <v>0.32258064516129031</v>
      </c>
      <c r="AK3420" s="73">
        <v>0.51307323962548435</v>
      </c>
      <c r="AL3420" s="95">
        <f t="shared" si="803"/>
        <v>0</v>
      </c>
      <c r="AM3420" s="107">
        <v>0</v>
      </c>
      <c r="AN3420" s="98">
        <f t="shared" si="804"/>
        <v>1910.9936000000089</v>
      </c>
      <c r="AO3420" s="99" t="e">
        <f>SUMIF([1]Sheet1!$AB:$AB,E3420,[1]Sheet1!$AA:$AA)</f>
        <v>#VALUE!</v>
      </c>
      <c r="AP3420" s="100" t="str">
        <f t="shared" si="805"/>
        <v/>
      </c>
      <c r="AQ3420" s="97">
        <f t="shared" si="806"/>
        <v>1</v>
      </c>
      <c r="AR3420" s="100">
        <f t="shared" si="807"/>
        <v>0.63672493652019413</v>
      </c>
      <c r="AS3420" s="101">
        <f t="shared" si="808"/>
        <v>0.4967022364779945</v>
      </c>
      <c r="AT3420" s="100">
        <v>0.14409654505182889</v>
      </c>
      <c r="AU3420" s="108">
        <f t="shared" si="809"/>
        <v>0</v>
      </c>
    </row>
    <row r="3421" spans="1:47" ht="15" hidden="1" thickBot="1">
      <c r="A3421" s="21">
        <v>44927</v>
      </c>
      <c r="B3421" s="22" t="s">
        <v>13</v>
      </c>
      <c r="C3421" s="22" t="s">
        <v>2644</v>
      </c>
      <c r="D3421" s="22" t="s">
        <v>2768</v>
      </c>
      <c r="E3421" s="22">
        <v>1000240995</v>
      </c>
      <c r="F3421" s="22" t="s">
        <v>32</v>
      </c>
      <c r="G3421" s="22">
        <v>1070933</v>
      </c>
      <c r="H3421" s="36" t="s">
        <v>20</v>
      </c>
      <c r="I3421" s="4" t="s">
        <v>3549</v>
      </c>
      <c r="J3421" s="4" t="s">
        <v>3585</v>
      </c>
      <c r="K3421" s="25">
        <v>62808.075000000004</v>
      </c>
      <c r="L3421" s="25">
        <v>62808.075000000004</v>
      </c>
      <c r="M3421" s="26">
        <v>8</v>
      </c>
      <c r="N3421" s="26">
        <v>3</v>
      </c>
      <c r="O3421" s="26">
        <v>204</v>
      </c>
      <c r="P3421" s="26">
        <v>11536</v>
      </c>
      <c r="Q3421" s="26">
        <v>36535.000000000007</v>
      </c>
      <c r="R3421" s="27">
        <v>733878.22</v>
      </c>
      <c r="S3421" s="27">
        <v>2247037.5900000003</v>
      </c>
      <c r="T3421" s="28">
        <v>561567.5</v>
      </c>
      <c r="U3421" s="27">
        <v>2717869</v>
      </c>
      <c r="V3421" s="29">
        <v>6</v>
      </c>
      <c r="W3421" s="26">
        <v>102</v>
      </c>
      <c r="X3421" s="30">
        <f t="shared" si="795"/>
        <v>212</v>
      </c>
      <c r="Y3421" s="31">
        <f t="shared" si="796"/>
        <v>48071.000000000007</v>
      </c>
      <c r="Z3421" s="31">
        <f t="shared" si="797"/>
        <v>2980915.8100000005</v>
      </c>
      <c r="AA3421" s="31">
        <f t="shared" si="798"/>
        <v>3279436.5</v>
      </c>
      <c r="AB3421" s="7">
        <v>108</v>
      </c>
      <c r="AC3421" s="8">
        <v>4094331.5900000003</v>
      </c>
      <c r="AD3421" s="30">
        <v>3</v>
      </c>
      <c r="AE3421" s="67">
        <f t="shared" si="799"/>
        <v>0.50943396226415094</v>
      </c>
      <c r="AF3421" s="70">
        <f>IF(C3421=Sheet6!$E$3,Sheet6!$E$4,IF('January 2023'!C3421=Sheet6!$F$3,Sheet6!$F$4,IF('January 2023'!C3421=Sheet6!$G$3,Sheet6!$G$4,IF('January 2023'!C3421=Sheet6!$H$3,Sheet6!$H$4,IF('January 2023'!C3421=Sheet6!$I$3,Sheet6!$I$4,IF('January 2023'!C3421=Sheet6!$J$3,Sheet6!$J$4,IF('January 2023'!C3421=Sheet6!$K$3,Sheet6!$K$4,IF('January 2023'!C3421=Sheet6!$L$3,Sheet6!$L$4))))))))</f>
        <v>0.14409654505182889</v>
      </c>
      <c r="AG3421" s="74">
        <f t="shared" si="800"/>
        <v>0.76536337087229633</v>
      </c>
      <c r="AH3421" s="71">
        <v>0.81910000000000005</v>
      </c>
      <c r="AI3421" s="72">
        <f t="shared" si="801"/>
        <v>0</v>
      </c>
      <c r="AJ3421" s="73">
        <f t="shared" si="802"/>
        <v>0.50943396226415094</v>
      </c>
      <c r="AK3421" s="73">
        <v>0.51307323962548435</v>
      </c>
      <c r="AL3421" s="95">
        <f t="shared" si="803"/>
        <v>0</v>
      </c>
      <c r="AM3421" s="107">
        <v>0</v>
      </c>
      <c r="AN3421" s="98">
        <f t="shared" si="804"/>
        <v>3375.0942324999996</v>
      </c>
      <c r="AO3421" s="99" t="e">
        <f>SUMIF([1]Sheet1!$AB:$AB,E3421,[1]Sheet1!$AA:$AA)</f>
        <v>#VALUE!</v>
      </c>
      <c r="AP3421" s="100" t="str">
        <f t="shared" si="805"/>
        <v/>
      </c>
      <c r="AQ3421" s="97">
        <f t="shared" si="806"/>
        <v>1</v>
      </c>
      <c r="AR3421" s="100">
        <f t="shared" si="807"/>
        <v>1.1001439520695486</v>
      </c>
      <c r="AS3421" s="101">
        <f t="shared" si="808"/>
        <v>0.15799011639928029</v>
      </c>
      <c r="AT3421" s="100">
        <v>0.14409654505182889</v>
      </c>
      <c r="AU3421" s="108">
        <f t="shared" si="809"/>
        <v>0</v>
      </c>
    </row>
    <row r="3422" spans="1:47" ht="15" hidden="1" thickBot="1">
      <c r="A3422" s="21">
        <v>44927</v>
      </c>
      <c r="B3422" s="23" t="s">
        <v>13</v>
      </c>
      <c r="C3422" s="23" t="s">
        <v>2644</v>
      </c>
      <c r="D3422" s="23" t="s">
        <v>2800</v>
      </c>
      <c r="E3422" s="23">
        <v>1000240986</v>
      </c>
      <c r="F3422" s="23" t="s">
        <v>32</v>
      </c>
      <c r="G3422" s="23">
        <v>1070933</v>
      </c>
      <c r="H3422" s="37" t="s">
        <v>20</v>
      </c>
      <c r="I3422" s="4" t="s">
        <v>3548</v>
      </c>
      <c r="J3422" s="4" t="s">
        <v>3584</v>
      </c>
      <c r="K3422" s="24">
        <v>61848</v>
      </c>
      <c r="L3422" s="24">
        <v>61848</v>
      </c>
      <c r="M3422" s="29">
        <v>10</v>
      </c>
      <c r="N3422" s="29">
        <v>0</v>
      </c>
      <c r="O3422" s="29">
        <v>230</v>
      </c>
      <c r="P3422" s="29">
        <v>14272</v>
      </c>
      <c r="Q3422" s="29">
        <v>49458.299999999988</v>
      </c>
      <c r="R3422" s="28">
        <v>905737.86000000022</v>
      </c>
      <c r="S3422" s="28">
        <v>3121114.6700000013</v>
      </c>
      <c r="T3422" s="28">
        <v>337500</v>
      </c>
      <c r="U3422" s="28">
        <v>3400101</v>
      </c>
      <c r="V3422" s="29">
        <v>4</v>
      </c>
      <c r="W3422" s="29">
        <v>106</v>
      </c>
      <c r="X3422" s="32">
        <f t="shared" si="795"/>
        <v>240</v>
      </c>
      <c r="Y3422" s="33">
        <f t="shared" si="796"/>
        <v>63730.299999999988</v>
      </c>
      <c r="Z3422" s="33">
        <f t="shared" si="797"/>
        <v>4026852.5300000017</v>
      </c>
      <c r="AA3422" s="33">
        <f t="shared" si="798"/>
        <v>3737601</v>
      </c>
      <c r="AB3422" s="7">
        <v>110</v>
      </c>
      <c r="AC3422" s="8">
        <v>2273590.2999999998</v>
      </c>
      <c r="AD3422" s="32">
        <v>2</v>
      </c>
      <c r="AE3422" s="67">
        <f t="shared" si="799"/>
        <v>0.45833333333333331</v>
      </c>
      <c r="AF3422" s="70">
        <f>IF(C3422=Sheet6!$E$3,Sheet6!$E$4,IF('January 2023'!C3422=Sheet6!$F$3,Sheet6!$F$4,IF('January 2023'!C3422=Sheet6!$G$3,Sheet6!$G$4,IF('January 2023'!C3422=Sheet6!$H$3,Sheet6!$H$4,IF('January 2023'!C3422=Sheet6!$I$3,Sheet6!$I$4,IF('January 2023'!C3422=Sheet6!$J$3,Sheet6!$J$4,IF('January 2023'!C3422=Sheet6!$K$3,Sheet6!$K$4,IF('January 2023'!C3422=Sheet6!$L$3,Sheet6!$L$4))))))))</f>
        <v>0.14409654505182889</v>
      </c>
      <c r="AG3422" s="74">
        <f t="shared" si="800"/>
        <v>1.0304342905186907</v>
      </c>
      <c r="AH3422" s="71">
        <v>0.81910000000000005</v>
      </c>
      <c r="AI3422" s="72">
        <f t="shared" si="801"/>
        <v>1</v>
      </c>
      <c r="AJ3422" s="73">
        <f t="shared" si="802"/>
        <v>0.45833333333333331</v>
      </c>
      <c r="AK3422" s="73">
        <v>0.51307323962548435</v>
      </c>
      <c r="AL3422" s="95">
        <f t="shared" si="803"/>
        <v>0</v>
      </c>
      <c r="AM3422" s="107">
        <v>1</v>
      </c>
      <c r="AN3422" s="98">
        <f t="shared" si="804"/>
        <v>0</v>
      </c>
      <c r="AO3422" s="99" t="e">
        <f>SUMIF([1]Sheet1!$AB:$AB,E3422,[1]Sheet1!$AA:$AA)</f>
        <v>#VALUE!</v>
      </c>
      <c r="AP3422" s="100">
        <f t="shared" si="805"/>
        <v>1</v>
      </c>
      <c r="AQ3422" s="97">
        <f t="shared" si="806"/>
        <v>0</v>
      </c>
      <c r="AR3422" s="100">
        <f t="shared" si="807"/>
        <v>0.92816932632991123</v>
      </c>
      <c r="AS3422" s="101">
        <f t="shared" si="808"/>
        <v>4.3582498742026798E-2</v>
      </c>
      <c r="AT3422" s="100">
        <v>0.14409654505182889</v>
      </c>
      <c r="AU3422" s="108">
        <f t="shared" si="809"/>
        <v>1</v>
      </c>
    </row>
    <row r="3423" spans="1:47" ht="15" hidden="1" thickBot="1">
      <c r="A3423" s="21">
        <v>44927</v>
      </c>
      <c r="B3423" s="23" t="s">
        <v>13</v>
      </c>
      <c r="C3423" s="23" t="s">
        <v>2644</v>
      </c>
      <c r="D3423" s="23" t="s">
        <v>2821</v>
      </c>
      <c r="E3423" s="23">
        <v>1001605924</v>
      </c>
      <c r="F3423" s="23" t="s">
        <v>32</v>
      </c>
      <c r="G3423" s="23">
        <v>1070558</v>
      </c>
      <c r="H3423" s="37" t="s">
        <v>20</v>
      </c>
      <c r="I3423" s="4" t="s">
        <v>3546</v>
      </c>
      <c r="J3423" s="4" t="s">
        <v>3582</v>
      </c>
      <c r="K3423" s="24">
        <v>59159.169999999925</v>
      </c>
      <c r="L3423" s="24">
        <v>59159.169999999925</v>
      </c>
      <c r="M3423" s="29">
        <v>8</v>
      </c>
      <c r="N3423" s="29">
        <v>0</v>
      </c>
      <c r="O3423" s="29">
        <v>97</v>
      </c>
      <c r="P3423" s="29">
        <v>22203</v>
      </c>
      <c r="Q3423" s="29">
        <v>13758</v>
      </c>
      <c r="R3423" s="28">
        <v>1418851.8800000001</v>
      </c>
      <c r="S3423" s="28">
        <v>858136.57000000007</v>
      </c>
      <c r="T3423" s="28">
        <v>1297400</v>
      </c>
      <c r="U3423" s="28">
        <v>1031934.02</v>
      </c>
      <c r="V3423" s="29">
        <v>9</v>
      </c>
      <c r="W3423" s="29">
        <v>38</v>
      </c>
      <c r="X3423" s="32">
        <f t="shared" si="795"/>
        <v>105</v>
      </c>
      <c r="Y3423" s="33">
        <f t="shared" si="796"/>
        <v>35961</v>
      </c>
      <c r="Z3423" s="33">
        <f t="shared" si="797"/>
        <v>2276988.4500000002</v>
      </c>
      <c r="AA3423" s="33">
        <f t="shared" si="798"/>
        <v>2329334.02</v>
      </c>
      <c r="AB3423" s="7">
        <v>47</v>
      </c>
      <c r="AC3423" s="8">
        <v>68139188.749999985</v>
      </c>
      <c r="AD3423" s="32">
        <v>23</v>
      </c>
      <c r="AE3423" s="67">
        <f t="shared" si="799"/>
        <v>0.44761904761904764</v>
      </c>
      <c r="AF3423" s="70">
        <f>IF(C3423=Sheet6!$E$3,Sheet6!$E$4,IF('January 2023'!C3423=Sheet6!$F$3,Sheet6!$F$4,IF('January 2023'!C3423=Sheet6!$G$3,Sheet6!$G$4,IF('January 2023'!C3423=Sheet6!$H$3,Sheet6!$H$4,IF('January 2023'!C3423=Sheet6!$I$3,Sheet6!$I$4,IF('January 2023'!C3423=Sheet6!$J$3,Sheet6!$J$4,IF('January 2023'!C3423=Sheet6!$K$3,Sheet6!$K$4,IF('January 2023'!C3423=Sheet6!$L$3,Sheet6!$L$4))))))))</f>
        <v>0.14409654505182889</v>
      </c>
      <c r="AG3423" s="74">
        <f t="shared" si="800"/>
        <v>0.60786856881190265</v>
      </c>
      <c r="AH3423" s="71">
        <v>0.81910000000000005</v>
      </c>
      <c r="AI3423" s="72">
        <f t="shared" si="801"/>
        <v>0</v>
      </c>
      <c r="AJ3423" s="73">
        <f t="shared" si="802"/>
        <v>0.44761904761904764</v>
      </c>
      <c r="AK3423" s="73">
        <v>0.51307323962548435</v>
      </c>
      <c r="AL3423" s="95">
        <f t="shared" si="803"/>
        <v>0</v>
      </c>
      <c r="AM3423" s="107">
        <v>0</v>
      </c>
      <c r="AN3423" s="98">
        <f t="shared" si="804"/>
        <v>12496.276146999939</v>
      </c>
      <c r="AO3423" s="99" t="e">
        <f>SUMIF([1]Sheet1!$AB:$AB,E3423,[1]Sheet1!$AA:$AA)</f>
        <v>#VALUE!</v>
      </c>
      <c r="AP3423" s="100" t="str">
        <f t="shared" si="805"/>
        <v/>
      </c>
      <c r="AQ3423" s="97">
        <f t="shared" si="806"/>
        <v>1</v>
      </c>
      <c r="AR3423" s="100">
        <f t="shared" si="807"/>
        <v>1.0229889484068309</v>
      </c>
      <c r="AS3423" s="101">
        <f t="shared" si="808"/>
        <v>0.37815717202154642</v>
      </c>
      <c r="AT3423" s="100">
        <v>0.14409654505182889</v>
      </c>
      <c r="AU3423" s="108">
        <f t="shared" si="809"/>
        <v>0</v>
      </c>
    </row>
    <row r="3424" spans="1:47" ht="15" hidden="1" thickBot="1">
      <c r="A3424" s="21">
        <v>44927</v>
      </c>
      <c r="B3424" s="22" t="s">
        <v>13</v>
      </c>
      <c r="C3424" s="22" t="s">
        <v>2644</v>
      </c>
      <c r="D3424" s="22" t="s">
        <v>2805</v>
      </c>
      <c r="E3424" s="22">
        <v>1000976019</v>
      </c>
      <c r="F3424" s="22" t="s">
        <v>32</v>
      </c>
      <c r="G3424" s="22">
        <v>1070933</v>
      </c>
      <c r="H3424" s="36" t="s">
        <v>20</v>
      </c>
      <c r="I3424" s="4" t="s">
        <v>3550</v>
      </c>
      <c r="J3424" s="4" t="s">
        <v>3586</v>
      </c>
      <c r="K3424" s="25">
        <v>57184</v>
      </c>
      <c r="L3424" s="25">
        <v>57184</v>
      </c>
      <c r="M3424" s="26">
        <v>6</v>
      </c>
      <c r="N3424" s="26">
        <v>2</v>
      </c>
      <c r="O3424" s="26">
        <v>224</v>
      </c>
      <c r="P3424" s="26">
        <v>9163</v>
      </c>
      <c r="Q3424" s="26">
        <v>32360.200000000004</v>
      </c>
      <c r="R3424" s="27">
        <v>582995.43999999994</v>
      </c>
      <c r="S3424" s="27">
        <v>2045754.7299999997</v>
      </c>
      <c r="T3424" s="28">
        <v>368500</v>
      </c>
      <c r="U3424" s="27">
        <v>2328221</v>
      </c>
      <c r="V3424" s="29">
        <v>3</v>
      </c>
      <c r="W3424" s="26">
        <v>103</v>
      </c>
      <c r="X3424" s="30">
        <f t="shared" si="795"/>
        <v>230</v>
      </c>
      <c r="Y3424" s="31">
        <f t="shared" si="796"/>
        <v>41523.200000000004</v>
      </c>
      <c r="Z3424" s="31">
        <f t="shared" si="797"/>
        <v>2628750.17</v>
      </c>
      <c r="AA3424" s="31">
        <f t="shared" si="798"/>
        <v>2696721</v>
      </c>
      <c r="AB3424" s="7">
        <v>106</v>
      </c>
      <c r="AC3424" s="8">
        <v>8275516.4499999993</v>
      </c>
      <c r="AD3424" s="30">
        <v>4</v>
      </c>
      <c r="AE3424" s="67">
        <f t="shared" si="799"/>
        <v>0.46086956521739131</v>
      </c>
      <c r="AF3424" s="70">
        <f>IF(C3424=Sheet6!$E$3,Sheet6!$E$4,IF('January 2023'!C3424=Sheet6!$F$3,Sheet6!$F$4,IF('January 2023'!C3424=Sheet6!$G$3,Sheet6!$G$4,IF('January 2023'!C3424=Sheet6!$H$3,Sheet6!$H$4,IF('January 2023'!C3424=Sheet6!$I$3,Sheet6!$I$4,IF('January 2023'!C3424=Sheet6!$J$3,Sheet6!$J$4,IF('January 2023'!C3424=Sheet6!$K$3,Sheet6!$K$4,IF('January 2023'!C3424=Sheet6!$L$3,Sheet6!$L$4))))))))</f>
        <v>0.14409654505182889</v>
      </c>
      <c r="AG3424" s="74">
        <f t="shared" si="800"/>
        <v>0.72613318410744276</v>
      </c>
      <c r="AH3424" s="71">
        <v>0.81910000000000005</v>
      </c>
      <c r="AI3424" s="72">
        <f t="shared" si="801"/>
        <v>0</v>
      </c>
      <c r="AJ3424" s="73">
        <f t="shared" si="802"/>
        <v>0.46086956521739131</v>
      </c>
      <c r="AK3424" s="73">
        <v>0.51307323962548435</v>
      </c>
      <c r="AL3424" s="95">
        <f t="shared" si="803"/>
        <v>0</v>
      </c>
      <c r="AM3424" s="107">
        <v>0</v>
      </c>
      <c r="AN3424" s="98">
        <f t="shared" si="804"/>
        <v>5316.2143999999971</v>
      </c>
      <c r="AO3424" s="99" t="e">
        <f>SUMIF([1]Sheet1!$AB:$AB,E3424,[1]Sheet1!$AA:$AA)</f>
        <v>#VALUE!</v>
      </c>
      <c r="AP3424" s="100" t="str">
        <f t="shared" si="805"/>
        <v/>
      </c>
      <c r="AQ3424" s="97">
        <f t="shared" si="806"/>
        <v>1</v>
      </c>
      <c r="AR3424" s="100">
        <f t="shared" si="807"/>
        <v>1.0258567096925761</v>
      </c>
      <c r="AS3424" s="101">
        <f t="shared" si="808"/>
        <v>0.25509140095294514</v>
      </c>
      <c r="AT3424" s="100">
        <v>0.14409654505182889</v>
      </c>
      <c r="AU3424" s="108">
        <f t="shared" si="809"/>
        <v>0</v>
      </c>
    </row>
    <row r="3425" spans="1:47" ht="15" hidden="1" thickBot="1">
      <c r="A3425" s="21">
        <v>44927</v>
      </c>
      <c r="B3425" s="23" t="s">
        <v>13</v>
      </c>
      <c r="C3425" s="23" t="s">
        <v>2644</v>
      </c>
      <c r="D3425" s="23" t="s">
        <v>2835</v>
      </c>
      <c r="E3425" s="23">
        <v>1000245076</v>
      </c>
      <c r="F3425" s="23" t="s">
        <v>32</v>
      </c>
      <c r="G3425" s="23">
        <v>1070933</v>
      </c>
      <c r="H3425" s="37" t="s">
        <v>20</v>
      </c>
      <c r="I3425" s="4" t="s">
        <v>3544</v>
      </c>
      <c r="J3425" s="4" t="s">
        <v>3580</v>
      </c>
      <c r="K3425" s="24">
        <v>54030.400000000373</v>
      </c>
      <c r="L3425" s="24">
        <v>54030.400000000373</v>
      </c>
      <c r="M3425" s="29">
        <v>6</v>
      </c>
      <c r="N3425" s="29">
        <v>1</v>
      </c>
      <c r="O3425" s="29">
        <v>195</v>
      </c>
      <c r="P3425" s="29">
        <v>8313</v>
      </c>
      <c r="Q3425" s="29">
        <v>25328</v>
      </c>
      <c r="R3425" s="28">
        <v>529465.25</v>
      </c>
      <c r="S3425" s="28">
        <v>1587523.2000000002</v>
      </c>
      <c r="T3425" s="28">
        <v>345477.18</v>
      </c>
      <c r="U3425" s="28">
        <v>1792800</v>
      </c>
      <c r="V3425" s="29">
        <v>4</v>
      </c>
      <c r="W3425" s="29">
        <v>93</v>
      </c>
      <c r="X3425" s="32">
        <f t="shared" si="795"/>
        <v>201</v>
      </c>
      <c r="Y3425" s="33">
        <f t="shared" si="796"/>
        <v>33641</v>
      </c>
      <c r="Z3425" s="33">
        <f t="shared" si="797"/>
        <v>2116988.4500000002</v>
      </c>
      <c r="AA3425" s="33">
        <f t="shared" si="798"/>
        <v>2138277.1800000002</v>
      </c>
      <c r="AB3425" s="7">
        <v>97</v>
      </c>
      <c r="AC3425" s="8">
        <v>3109165.9399999995</v>
      </c>
      <c r="AD3425" s="32">
        <v>3</v>
      </c>
      <c r="AE3425" s="67">
        <f t="shared" si="799"/>
        <v>0.48258706467661694</v>
      </c>
      <c r="AF3425" s="70">
        <f>IF(C3425=Sheet6!$E$3,Sheet6!$E$4,IF('January 2023'!C3425=Sheet6!$F$3,Sheet6!$F$4,IF('January 2023'!C3425=Sheet6!$G$3,Sheet6!$G$4,IF('January 2023'!C3425=Sheet6!$H$3,Sheet6!$H$4,IF('January 2023'!C3425=Sheet6!$I$3,Sheet6!$I$4,IF('January 2023'!C3425=Sheet6!$J$3,Sheet6!$J$4,IF('January 2023'!C3425=Sheet6!$K$3,Sheet6!$K$4,IF('January 2023'!C3425=Sheet6!$L$3,Sheet6!$L$4))))))))</f>
        <v>0.14409654505182889</v>
      </c>
      <c r="AG3425" s="74">
        <f t="shared" si="800"/>
        <v>0.62263096330953993</v>
      </c>
      <c r="AH3425" s="71">
        <v>0.81910000000000005</v>
      </c>
      <c r="AI3425" s="72">
        <f t="shared" si="801"/>
        <v>0</v>
      </c>
      <c r="AJ3425" s="73">
        <f t="shared" si="802"/>
        <v>0.48258706467661694</v>
      </c>
      <c r="AK3425" s="73">
        <v>0.51307323962548435</v>
      </c>
      <c r="AL3425" s="95">
        <f t="shared" si="803"/>
        <v>0</v>
      </c>
      <c r="AM3425" s="107">
        <v>1</v>
      </c>
      <c r="AN3425" s="98">
        <f t="shared" si="804"/>
        <v>10615.300640000307</v>
      </c>
      <c r="AO3425" s="99" t="e">
        <f>SUMIF([1]Sheet1!$AB:$AB,E3425,[1]Sheet1!$AA:$AA)</f>
        <v>#VALUE!</v>
      </c>
      <c r="AP3425" s="100" t="str">
        <f t="shared" si="805"/>
        <v/>
      </c>
      <c r="AQ3425" s="97">
        <f t="shared" si="806"/>
        <v>1</v>
      </c>
      <c r="AR3425" s="100">
        <f t="shared" si="807"/>
        <v>1.0100561389458691</v>
      </c>
      <c r="AS3425" s="101">
        <f t="shared" si="808"/>
        <v>0.37110777321141897</v>
      </c>
      <c r="AT3425" s="100">
        <v>0.14409654505182889</v>
      </c>
      <c r="AU3425" s="108">
        <f t="shared" si="809"/>
        <v>0</v>
      </c>
    </row>
    <row r="3426" spans="1:47" ht="15" hidden="1" thickBot="1">
      <c r="A3426" s="21">
        <v>44927</v>
      </c>
      <c r="B3426" s="23" t="s">
        <v>13</v>
      </c>
      <c r="C3426" s="23" t="s">
        <v>2644</v>
      </c>
      <c r="D3426" s="23" t="s">
        <v>2813</v>
      </c>
      <c r="E3426" s="23">
        <v>1000240997</v>
      </c>
      <c r="F3426" s="23" t="s">
        <v>32</v>
      </c>
      <c r="G3426" s="23">
        <v>1070933</v>
      </c>
      <c r="H3426" s="37" t="s">
        <v>20</v>
      </c>
      <c r="I3426" s="4" t="s">
        <v>3545</v>
      </c>
      <c r="J3426" s="4" t="s">
        <v>3581</v>
      </c>
      <c r="K3426" s="24">
        <v>52893.445161290532</v>
      </c>
      <c r="L3426" s="24">
        <v>52893.445161290532</v>
      </c>
      <c r="M3426" s="29">
        <v>5</v>
      </c>
      <c r="N3426" s="29">
        <v>0</v>
      </c>
      <c r="O3426" s="29">
        <v>180</v>
      </c>
      <c r="P3426" s="29">
        <v>8923</v>
      </c>
      <c r="Q3426" s="29">
        <v>21698.399999999994</v>
      </c>
      <c r="R3426" s="28">
        <v>568614.76</v>
      </c>
      <c r="S3426" s="28">
        <v>1358697.2999999998</v>
      </c>
      <c r="T3426" s="28">
        <v>30000</v>
      </c>
      <c r="U3426" s="28">
        <v>1613400</v>
      </c>
      <c r="V3426" s="29">
        <v>1</v>
      </c>
      <c r="W3426" s="29">
        <v>88</v>
      </c>
      <c r="X3426" s="32">
        <f t="shared" si="795"/>
        <v>185</v>
      </c>
      <c r="Y3426" s="33">
        <f t="shared" si="796"/>
        <v>30621.399999999994</v>
      </c>
      <c r="Z3426" s="33">
        <f t="shared" si="797"/>
        <v>1927312.0599999998</v>
      </c>
      <c r="AA3426" s="33">
        <f t="shared" si="798"/>
        <v>1643400</v>
      </c>
      <c r="AB3426" s="7">
        <v>89</v>
      </c>
      <c r="AC3426" s="8">
        <v>12456236.82</v>
      </c>
      <c r="AD3426" s="32">
        <v>12</v>
      </c>
      <c r="AE3426" s="67">
        <f t="shared" si="799"/>
        <v>0.48108108108108111</v>
      </c>
      <c r="AF3426" s="70">
        <f>IF(C3426=Sheet6!$E$3,Sheet6!$E$4,IF('January 2023'!C3426=Sheet6!$F$3,Sheet6!$F$4,IF('January 2023'!C3426=Sheet6!$G$3,Sheet6!$G$4,IF('January 2023'!C3426=Sheet6!$H$3,Sheet6!$H$4,IF('January 2023'!C3426=Sheet6!$I$3,Sheet6!$I$4,IF('January 2023'!C3426=Sheet6!$J$3,Sheet6!$J$4,IF('January 2023'!C3426=Sheet6!$K$3,Sheet6!$K$4,IF('January 2023'!C3426=Sheet6!$L$3,Sheet6!$L$4))))))))</f>
        <v>0.14409654505182889</v>
      </c>
      <c r="AG3426" s="74">
        <f t="shared" si="800"/>
        <v>0.57892617708346816</v>
      </c>
      <c r="AH3426" s="71">
        <v>0.81910000000000005</v>
      </c>
      <c r="AI3426" s="72">
        <f t="shared" si="801"/>
        <v>0</v>
      </c>
      <c r="AJ3426" s="73">
        <f t="shared" si="802"/>
        <v>0.48108108108108111</v>
      </c>
      <c r="AK3426" s="73">
        <v>0.51307323962548435</v>
      </c>
      <c r="AL3426" s="95">
        <f t="shared" si="803"/>
        <v>0</v>
      </c>
      <c r="AM3426" s="107">
        <v>1</v>
      </c>
      <c r="AN3426" s="98">
        <f t="shared" si="804"/>
        <v>12703.620931613084</v>
      </c>
      <c r="AO3426" s="99" t="e">
        <f>SUMIF([1]Sheet1!$AB:$AB,E3426,[1]Sheet1!$AA:$AA)</f>
        <v>#VALUE!</v>
      </c>
      <c r="AP3426" s="100" t="str">
        <f t="shared" si="805"/>
        <v/>
      </c>
      <c r="AQ3426" s="97">
        <f t="shared" si="806"/>
        <v>1</v>
      </c>
      <c r="AR3426" s="100">
        <f t="shared" si="807"/>
        <v>0.85269014505103036</v>
      </c>
      <c r="AS3426" s="101">
        <f t="shared" si="808"/>
        <v>0.50635535408885901</v>
      </c>
      <c r="AT3426" s="100">
        <v>0.14409654505182889</v>
      </c>
      <c r="AU3426" s="108">
        <f t="shared" si="809"/>
        <v>0</v>
      </c>
    </row>
    <row r="3427" spans="1:47" ht="15" hidden="1" thickBot="1">
      <c r="A3427" s="21">
        <v>44927</v>
      </c>
      <c r="B3427" s="23" t="s">
        <v>13</v>
      </c>
      <c r="C3427" s="23" t="s">
        <v>2644</v>
      </c>
      <c r="D3427" s="23" t="s">
        <v>2798</v>
      </c>
      <c r="E3427" s="23">
        <v>1001605916</v>
      </c>
      <c r="F3427" s="23" t="s">
        <v>32</v>
      </c>
      <c r="G3427" s="23">
        <v>1070558</v>
      </c>
      <c r="H3427" s="37" t="s">
        <v>20</v>
      </c>
      <c r="I3427" s="4" t="s">
        <v>3547</v>
      </c>
      <c r="J3427" s="4" t="s">
        <v>3583</v>
      </c>
      <c r="K3427" s="24">
        <v>48710</v>
      </c>
      <c r="L3427" s="24">
        <v>48710</v>
      </c>
      <c r="M3427" s="29">
        <v>6</v>
      </c>
      <c r="N3427" s="29">
        <v>2</v>
      </c>
      <c r="O3427" s="29">
        <v>50</v>
      </c>
      <c r="P3427" s="29">
        <v>17573</v>
      </c>
      <c r="Q3427" s="29">
        <v>13548.199999999997</v>
      </c>
      <c r="R3427" s="28">
        <v>1124201.52</v>
      </c>
      <c r="S3427" s="28">
        <v>864603.69</v>
      </c>
      <c r="T3427" s="28">
        <v>1241600</v>
      </c>
      <c r="U3427" s="28">
        <v>1083000</v>
      </c>
      <c r="V3427" s="29">
        <v>7</v>
      </c>
      <c r="W3427" s="29">
        <v>28</v>
      </c>
      <c r="X3427" s="32">
        <f t="shared" si="795"/>
        <v>56</v>
      </c>
      <c r="Y3427" s="33">
        <f t="shared" si="796"/>
        <v>31121.199999999997</v>
      </c>
      <c r="Z3427" s="33">
        <f t="shared" si="797"/>
        <v>1988805.21</v>
      </c>
      <c r="AA3427" s="33">
        <f t="shared" si="798"/>
        <v>2324600</v>
      </c>
      <c r="AB3427" s="7">
        <v>35</v>
      </c>
      <c r="AC3427" s="8">
        <v>10600588.129999999</v>
      </c>
      <c r="AD3427" s="32">
        <v>9</v>
      </c>
      <c r="AE3427" s="67">
        <f t="shared" si="799"/>
        <v>0.625</v>
      </c>
      <c r="AF3427" s="70">
        <f>IF(C3427=Sheet6!$E$3,Sheet6!$E$4,IF('January 2023'!C3427=Sheet6!$F$3,Sheet6!$F$4,IF('January 2023'!C3427=Sheet6!$G$3,Sheet6!$G$4,IF('January 2023'!C3427=Sheet6!$H$3,Sheet6!$H$4,IF('January 2023'!C3427=Sheet6!$I$3,Sheet6!$I$4,IF('January 2023'!C3427=Sheet6!$J$3,Sheet6!$J$4,IF('January 2023'!C3427=Sheet6!$K$3,Sheet6!$K$4,IF('January 2023'!C3427=Sheet6!$L$3,Sheet6!$L$4))))))))</f>
        <v>0.14409654505182889</v>
      </c>
      <c r="AG3427" s="74">
        <f t="shared" si="800"/>
        <v>0.63890782180250461</v>
      </c>
      <c r="AH3427" s="71">
        <v>0.81910000000000005</v>
      </c>
      <c r="AI3427" s="72">
        <f t="shared" si="801"/>
        <v>0</v>
      </c>
      <c r="AJ3427" s="73">
        <f t="shared" si="802"/>
        <v>0.625</v>
      </c>
      <c r="AK3427" s="73">
        <v>0.51307323962548435</v>
      </c>
      <c r="AL3427" s="95">
        <f t="shared" si="803"/>
        <v>1</v>
      </c>
      <c r="AM3427" s="107">
        <v>0</v>
      </c>
      <c r="AN3427" s="98">
        <f t="shared" si="804"/>
        <v>8777.1610000000037</v>
      </c>
      <c r="AO3427" s="99" t="e">
        <f>SUMIF([1]Sheet1!$AB:$AB,E3427,[1]Sheet1!$AA:$AA)</f>
        <v>#VALUE!</v>
      </c>
      <c r="AP3427" s="100" t="str">
        <f t="shared" si="805"/>
        <v/>
      </c>
      <c r="AQ3427" s="97">
        <f t="shared" si="806"/>
        <v>1</v>
      </c>
      <c r="AR3427" s="100">
        <f t="shared" si="807"/>
        <v>1.1688424730142375</v>
      </c>
      <c r="AS3427" s="101">
        <f t="shared" si="808"/>
        <v>0.25321740153622074</v>
      </c>
      <c r="AT3427" s="100">
        <v>0.14409654505182889</v>
      </c>
      <c r="AU3427" s="108">
        <f t="shared" si="809"/>
        <v>0</v>
      </c>
    </row>
    <row r="3428" spans="1:47" ht="15" hidden="1" thickBot="1">
      <c r="A3428" s="21">
        <v>44927</v>
      </c>
      <c r="B3428" s="22" t="s">
        <v>13</v>
      </c>
      <c r="C3428" s="22" t="s">
        <v>2644</v>
      </c>
      <c r="D3428" s="22" t="s">
        <v>2841</v>
      </c>
      <c r="E3428" s="22">
        <v>1001212429</v>
      </c>
      <c r="F3428" s="22" t="s">
        <v>32</v>
      </c>
      <c r="G3428" s="22">
        <v>1070558</v>
      </c>
      <c r="H3428" s="36" t="s">
        <v>20</v>
      </c>
      <c r="I3428" s="4" t="s">
        <v>3547</v>
      </c>
      <c r="J3428" s="4" t="s">
        <v>3583</v>
      </c>
      <c r="K3428" s="25">
        <v>47969.600000000093</v>
      </c>
      <c r="L3428" s="25">
        <v>47969.600000000093</v>
      </c>
      <c r="M3428" s="26">
        <v>4</v>
      </c>
      <c r="N3428" s="26">
        <v>0</v>
      </c>
      <c r="O3428" s="26">
        <v>174</v>
      </c>
      <c r="P3428" s="26">
        <v>9015</v>
      </c>
      <c r="Q3428" s="26">
        <v>18508.900000000005</v>
      </c>
      <c r="R3428" s="27">
        <v>575395.05000000005</v>
      </c>
      <c r="S3428" s="27">
        <v>1152885.27</v>
      </c>
      <c r="T3428" s="28">
        <v>1334000</v>
      </c>
      <c r="U3428" s="27">
        <v>1291305</v>
      </c>
      <c r="V3428" s="29">
        <v>3</v>
      </c>
      <c r="W3428" s="26">
        <v>61</v>
      </c>
      <c r="X3428" s="30">
        <f t="shared" si="795"/>
        <v>178</v>
      </c>
      <c r="Y3428" s="31">
        <f t="shared" si="796"/>
        <v>27523.900000000005</v>
      </c>
      <c r="Z3428" s="31">
        <f t="shared" si="797"/>
        <v>1728280.32</v>
      </c>
      <c r="AA3428" s="31">
        <f t="shared" si="798"/>
        <v>2625305</v>
      </c>
      <c r="AB3428" s="7">
        <v>64</v>
      </c>
      <c r="AC3428" s="8">
        <v>121443634.40000002</v>
      </c>
      <c r="AD3428" s="30">
        <v>71</v>
      </c>
      <c r="AE3428" s="67">
        <f t="shared" si="799"/>
        <v>0.3595505617977528</v>
      </c>
      <c r="AF3428" s="70">
        <f>IF(C3428=Sheet6!$E$3,Sheet6!$E$4,IF('January 2023'!C3428=Sheet6!$F$3,Sheet6!$F$4,IF('January 2023'!C3428=Sheet6!$G$3,Sheet6!$G$4,IF('January 2023'!C3428=Sheet6!$H$3,Sheet6!$H$4,IF('January 2023'!C3428=Sheet6!$I$3,Sheet6!$I$4,IF('January 2023'!C3428=Sheet6!$J$3,Sheet6!$J$4,IF('January 2023'!C3428=Sheet6!$K$3,Sheet6!$K$4,IF('January 2023'!C3428=Sheet6!$L$3,Sheet6!$L$4))))))))</f>
        <v>0.14409654505182889</v>
      </c>
      <c r="AG3428" s="74">
        <f t="shared" si="800"/>
        <v>0.57377797605149827</v>
      </c>
      <c r="AH3428" s="71">
        <v>0.81910000000000005</v>
      </c>
      <c r="AI3428" s="72">
        <f t="shared" si="801"/>
        <v>0</v>
      </c>
      <c r="AJ3428" s="73">
        <f t="shared" si="802"/>
        <v>0.3595505617977528</v>
      </c>
      <c r="AK3428" s="73">
        <v>0.51307323962548435</v>
      </c>
      <c r="AL3428" s="95">
        <f t="shared" si="803"/>
        <v>0</v>
      </c>
      <c r="AM3428" s="107">
        <v>0</v>
      </c>
      <c r="AN3428" s="98">
        <f t="shared" si="804"/>
        <v>11767.999360000071</v>
      </c>
      <c r="AO3428" s="99" t="e">
        <f>SUMIF([1]Sheet1!$AB:$AB,E3428,[1]Sheet1!$AA:$AA)</f>
        <v>#VALUE!</v>
      </c>
      <c r="AP3428" s="100" t="str">
        <f t="shared" si="805"/>
        <v/>
      </c>
      <c r="AQ3428" s="97">
        <f t="shared" si="806"/>
        <v>1</v>
      </c>
      <c r="AR3428" s="100">
        <f t="shared" si="807"/>
        <v>1.5190273068665157</v>
      </c>
      <c r="AS3428" s="101">
        <f t="shared" si="808"/>
        <v>0.12841558629917249</v>
      </c>
      <c r="AT3428" s="100">
        <v>0.14409654505182889</v>
      </c>
      <c r="AU3428" s="108">
        <f t="shared" si="809"/>
        <v>1</v>
      </c>
    </row>
    <row r="3429" spans="1:47" ht="15" hidden="1" thickBot="1">
      <c r="A3429" s="21">
        <v>44927</v>
      </c>
      <c r="B3429" s="23" t="s">
        <v>13</v>
      </c>
      <c r="C3429" s="23" t="s">
        <v>2644</v>
      </c>
      <c r="D3429" s="23" t="s">
        <v>2849</v>
      </c>
      <c r="E3429" s="23">
        <v>1000240989</v>
      </c>
      <c r="F3429" s="23" t="s">
        <v>32</v>
      </c>
      <c r="G3429" s="23">
        <v>1070933</v>
      </c>
      <c r="H3429" s="37" t="s">
        <v>20</v>
      </c>
      <c r="I3429" s="4" t="s">
        <v>3545</v>
      </c>
      <c r="J3429" s="4" t="s">
        <v>3581</v>
      </c>
      <c r="K3429" s="24">
        <v>47401.101460679994</v>
      </c>
      <c r="L3429" s="24">
        <v>47401.101460679994</v>
      </c>
      <c r="M3429" s="29">
        <v>2</v>
      </c>
      <c r="N3429" s="29">
        <v>0</v>
      </c>
      <c r="O3429" s="29">
        <v>128</v>
      </c>
      <c r="P3429" s="29">
        <v>2400</v>
      </c>
      <c r="Q3429" s="29">
        <v>26995.799999999992</v>
      </c>
      <c r="R3429" s="28">
        <v>152767.20000000001</v>
      </c>
      <c r="S3429" s="28">
        <v>1657091.5700000003</v>
      </c>
      <c r="T3429" s="28">
        <v>80000</v>
      </c>
      <c r="U3429" s="28">
        <v>1840250</v>
      </c>
      <c r="V3429" s="29">
        <v>1</v>
      </c>
      <c r="W3429" s="29">
        <v>68</v>
      </c>
      <c r="X3429" s="32">
        <f t="shared" si="795"/>
        <v>130</v>
      </c>
      <c r="Y3429" s="33">
        <f t="shared" si="796"/>
        <v>29395.799999999992</v>
      </c>
      <c r="Z3429" s="33">
        <f t="shared" si="797"/>
        <v>1809858.7700000003</v>
      </c>
      <c r="AA3429" s="33">
        <f t="shared" si="798"/>
        <v>1920250</v>
      </c>
      <c r="AB3429" s="7">
        <v>69</v>
      </c>
      <c r="AC3429" s="8">
        <v>1228576.17</v>
      </c>
      <c r="AD3429" s="32">
        <v>3</v>
      </c>
      <c r="AE3429" s="67">
        <f t="shared" si="799"/>
        <v>0.53076923076923077</v>
      </c>
      <c r="AF3429" s="70">
        <f>IF(C3429=Sheet6!$E$3,Sheet6!$E$4,IF('January 2023'!C3429=Sheet6!$F$3,Sheet6!$F$4,IF('January 2023'!C3429=Sheet6!$G$3,Sheet6!$G$4,IF('January 2023'!C3429=Sheet6!$H$3,Sheet6!$H$4,IF('January 2023'!C3429=Sheet6!$I$3,Sheet6!$I$4,IF('January 2023'!C3429=Sheet6!$J$3,Sheet6!$J$4,IF('January 2023'!C3429=Sheet6!$K$3,Sheet6!$K$4,IF('January 2023'!C3429=Sheet6!$L$3,Sheet6!$L$4))))))))</f>
        <v>0.14409654505182889</v>
      </c>
      <c r="AG3429" s="74">
        <f t="shared" si="800"/>
        <v>0.6201501461813983</v>
      </c>
      <c r="AH3429" s="71">
        <v>0.81910000000000005</v>
      </c>
      <c r="AI3429" s="72">
        <f t="shared" si="801"/>
        <v>0</v>
      </c>
      <c r="AJ3429" s="73">
        <f t="shared" si="802"/>
        <v>0.53076923076923077</v>
      </c>
      <c r="AK3429" s="73">
        <v>0.51307323962548435</v>
      </c>
      <c r="AL3429" s="95">
        <f t="shared" si="803"/>
        <v>1</v>
      </c>
      <c r="AM3429" s="107">
        <v>0</v>
      </c>
      <c r="AN3429" s="98">
        <f t="shared" si="804"/>
        <v>9430.4422064429928</v>
      </c>
      <c r="AO3429" s="99" t="e">
        <f>SUMIF([1]Sheet1!$AB:$AB,E3429,[1]Sheet1!$AA:$AA)</f>
        <v>#VALUE!</v>
      </c>
      <c r="AP3429" s="100" t="str">
        <f t="shared" si="805"/>
        <v/>
      </c>
      <c r="AQ3429" s="97">
        <f t="shared" si="806"/>
        <v>1</v>
      </c>
      <c r="AR3429" s="100">
        <f t="shared" si="807"/>
        <v>1.0609943890815303</v>
      </c>
      <c r="AS3429" s="101">
        <f t="shared" si="808"/>
        <v>0.34202417451344558</v>
      </c>
      <c r="AT3429" s="100">
        <v>0.14409654505182889</v>
      </c>
      <c r="AU3429" s="108">
        <f t="shared" si="809"/>
        <v>0</v>
      </c>
    </row>
    <row r="3430" spans="1:47" ht="15" hidden="1" thickBot="1">
      <c r="A3430" s="21">
        <v>44927</v>
      </c>
      <c r="B3430" s="23" t="s">
        <v>13</v>
      </c>
      <c r="C3430" s="23" t="s">
        <v>2644</v>
      </c>
      <c r="D3430" s="23" t="s">
        <v>2886</v>
      </c>
      <c r="E3430" s="23">
        <v>1001605920</v>
      </c>
      <c r="F3430" s="23" t="s">
        <v>32</v>
      </c>
      <c r="G3430" s="23">
        <v>1070558</v>
      </c>
      <c r="H3430" s="37" t="s">
        <v>20</v>
      </c>
      <c r="I3430" s="4" t="s">
        <v>3547</v>
      </c>
      <c r="J3430" s="4" t="s">
        <v>3583</v>
      </c>
      <c r="K3430" s="24">
        <v>45493.900000000373</v>
      </c>
      <c r="L3430" s="24">
        <v>45493.900000000373</v>
      </c>
      <c r="M3430" s="29">
        <v>4</v>
      </c>
      <c r="N3430" s="29">
        <v>2</v>
      </c>
      <c r="O3430" s="29">
        <v>109</v>
      </c>
      <c r="P3430" s="29">
        <v>15410</v>
      </c>
      <c r="Q3430" s="29">
        <v>20448.7</v>
      </c>
      <c r="R3430" s="28">
        <v>985717.87000000011</v>
      </c>
      <c r="S3430" s="28">
        <v>1280709.3199999996</v>
      </c>
      <c r="T3430" s="28">
        <v>1036100</v>
      </c>
      <c r="U3430" s="28">
        <v>1436100</v>
      </c>
      <c r="V3430" s="29">
        <v>5</v>
      </c>
      <c r="W3430" s="29">
        <v>43</v>
      </c>
      <c r="X3430" s="32">
        <f t="shared" si="795"/>
        <v>113</v>
      </c>
      <c r="Y3430" s="33">
        <f t="shared" si="796"/>
        <v>35858.699999999997</v>
      </c>
      <c r="Z3430" s="33">
        <f t="shared" si="797"/>
        <v>2266427.1899999995</v>
      </c>
      <c r="AA3430" s="33">
        <f t="shared" si="798"/>
        <v>2472200</v>
      </c>
      <c r="AB3430" s="7">
        <v>48</v>
      </c>
      <c r="AC3430" s="8">
        <v>1165192.56</v>
      </c>
      <c r="AD3430" s="32">
        <v>4</v>
      </c>
      <c r="AE3430" s="67">
        <f t="shared" si="799"/>
        <v>0.4247787610619469</v>
      </c>
      <c r="AF3430" s="70">
        <f>IF(C3430=Sheet6!$E$3,Sheet6!$E$4,IF('January 2023'!C3430=Sheet6!$F$3,Sheet6!$F$4,IF('January 2023'!C3430=Sheet6!$G$3,Sheet6!$G$4,IF('January 2023'!C3430=Sheet6!$H$3,Sheet6!$H$4,IF('January 2023'!C3430=Sheet6!$I$3,Sheet6!$I$4,IF('January 2023'!C3430=Sheet6!$J$3,Sheet6!$J$4,IF('January 2023'!C3430=Sheet6!$K$3,Sheet6!$K$4,IF('January 2023'!C3430=Sheet6!$L$3,Sheet6!$L$4))))))))</f>
        <v>0.14409654505182889</v>
      </c>
      <c r="AG3430" s="74">
        <f t="shared" si="800"/>
        <v>0.78820896867491475</v>
      </c>
      <c r="AH3430" s="71">
        <v>0.81910000000000005</v>
      </c>
      <c r="AI3430" s="72">
        <f t="shared" si="801"/>
        <v>0</v>
      </c>
      <c r="AJ3430" s="73">
        <f t="shared" si="802"/>
        <v>0.4247787610619469</v>
      </c>
      <c r="AK3430" s="73">
        <v>0.51307323962548435</v>
      </c>
      <c r="AL3430" s="95">
        <f t="shared" si="803"/>
        <v>0</v>
      </c>
      <c r="AM3430" s="107">
        <v>0</v>
      </c>
      <c r="AN3430" s="98">
        <f t="shared" si="804"/>
        <v>1405.3534900003069</v>
      </c>
      <c r="AO3430" s="99" t="e">
        <f>SUMIF([1]Sheet1!$AB:$AB,E3430,[1]Sheet1!$AA:$AA)</f>
        <v>#VALUE!</v>
      </c>
      <c r="AP3430" s="100" t="str">
        <f t="shared" si="805"/>
        <v/>
      </c>
      <c r="AQ3430" s="97">
        <f t="shared" si="806"/>
        <v>1</v>
      </c>
      <c r="AR3430" s="100">
        <f t="shared" si="807"/>
        <v>1.0907917143369608</v>
      </c>
      <c r="AS3430" s="101">
        <f t="shared" si="808"/>
        <v>0.14022818780332191</v>
      </c>
      <c r="AT3430" s="100">
        <v>0.14409654505182889</v>
      </c>
      <c r="AU3430" s="108">
        <f t="shared" si="809"/>
        <v>1</v>
      </c>
    </row>
    <row r="3431" spans="1:47" ht="15" hidden="1" thickBot="1">
      <c r="A3431" s="21">
        <v>44927</v>
      </c>
      <c r="B3431" s="23" t="s">
        <v>13</v>
      </c>
      <c r="C3431" s="23" t="s">
        <v>2644</v>
      </c>
      <c r="D3431" s="23" t="s">
        <v>2790</v>
      </c>
      <c r="E3431" s="23">
        <v>1001880402</v>
      </c>
      <c r="F3431" s="23" t="s">
        <v>32</v>
      </c>
      <c r="G3431" s="23">
        <v>1070933</v>
      </c>
      <c r="H3431" s="37" t="s">
        <v>20</v>
      </c>
      <c r="I3431" s="4" t="s">
        <v>3547</v>
      </c>
      <c r="J3431" s="4" t="s">
        <v>3583</v>
      </c>
      <c r="K3431" s="24">
        <v>45088.537502799998</v>
      </c>
      <c r="L3431" s="24">
        <v>45088.537502799998</v>
      </c>
      <c r="M3431" s="29">
        <v>12</v>
      </c>
      <c r="N3431" s="29">
        <v>1</v>
      </c>
      <c r="O3431" s="29">
        <v>138</v>
      </c>
      <c r="P3431" s="29">
        <v>13213</v>
      </c>
      <c r="Q3431" s="29">
        <v>18291.099999999999</v>
      </c>
      <c r="R3431" s="28">
        <v>836156.36000000022</v>
      </c>
      <c r="S3431" s="28">
        <v>1155028.8900000001</v>
      </c>
      <c r="T3431" s="28">
        <v>334500</v>
      </c>
      <c r="U3431" s="28">
        <v>1369800</v>
      </c>
      <c r="V3431" s="29">
        <v>7</v>
      </c>
      <c r="W3431" s="29">
        <v>49</v>
      </c>
      <c r="X3431" s="32">
        <f t="shared" si="795"/>
        <v>150</v>
      </c>
      <c r="Y3431" s="33">
        <f t="shared" si="796"/>
        <v>31504.1</v>
      </c>
      <c r="Z3431" s="33">
        <f t="shared" si="797"/>
        <v>1991185.2500000005</v>
      </c>
      <c r="AA3431" s="33">
        <f t="shared" si="798"/>
        <v>1704300</v>
      </c>
      <c r="AB3431" s="7">
        <v>56</v>
      </c>
      <c r="AC3431" s="8">
        <v>6497829.8399999989</v>
      </c>
      <c r="AD3431" s="32">
        <v>10</v>
      </c>
      <c r="AE3431" s="67">
        <f t="shared" si="799"/>
        <v>0.37333333333333335</v>
      </c>
      <c r="AF3431" s="70">
        <f>IF(C3431=Sheet6!$E$3,Sheet6!$E$4,IF('January 2023'!C3431=Sheet6!$F$3,Sheet6!$F$4,IF('January 2023'!C3431=Sheet6!$G$3,Sheet6!$G$4,IF('January 2023'!C3431=Sheet6!$H$3,Sheet6!$H$4,IF('January 2023'!C3431=Sheet6!$I$3,Sheet6!$I$4,IF('January 2023'!C3431=Sheet6!$J$3,Sheet6!$J$4,IF('January 2023'!C3431=Sheet6!$K$3,Sheet6!$K$4,IF('January 2023'!C3431=Sheet6!$L$3,Sheet6!$L$4))))))))</f>
        <v>0.14409654505182889</v>
      </c>
      <c r="AG3431" s="74">
        <f t="shared" si="800"/>
        <v>0.69871638657704505</v>
      </c>
      <c r="AH3431" s="71">
        <v>0.81910000000000005</v>
      </c>
      <c r="AI3431" s="72">
        <f t="shared" si="801"/>
        <v>0</v>
      </c>
      <c r="AJ3431" s="73">
        <f t="shared" si="802"/>
        <v>0.37333333333333335</v>
      </c>
      <c r="AK3431" s="73">
        <v>0.51307323962548435</v>
      </c>
      <c r="AL3431" s="95">
        <f t="shared" si="803"/>
        <v>0</v>
      </c>
      <c r="AM3431" s="107">
        <v>0</v>
      </c>
      <c r="AN3431" s="98">
        <f t="shared" si="804"/>
        <v>5427.9210685434846</v>
      </c>
      <c r="AO3431" s="99" t="e">
        <f>SUMIF([1]Sheet1!$AB:$AB,E3431,[1]Sheet1!$AA:$AA)</f>
        <v>#VALUE!</v>
      </c>
      <c r="AP3431" s="100" t="str">
        <f t="shared" si="805"/>
        <v/>
      </c>
      <c r="AQ3431" s="97">
        <f t="shared" si="806"/>
        <v>1</v>
      </c>
      <c r="AR3431" s="100">
        <f t="shared" si="807"/>
        <v>0.8559223708592657</v>
      </c>
      <c r="AS3431" s="101">
        <f t="shared" si="808"/>
        <v>0.40195301384275639</v>
      </c>
      <c r="AT3431" s="100">
        <v>0.14409654505182889</v>
      </c>
      <c r="AU3431" s="108">
        <f t="shared" si="809"/>
        <v>0</v>
      </c>
    </row>
    <row r="3432" spans="1:47" ht="15" hidden="1" thickBot="1">
      <c r="A3432" s="21">
        <v>44927</v>
      </c>
      <c r="B3432" s="22" t="s">
        <v>13</v>
      </c>
      <c r="C3432" s="22" t="s">
        <v>2644</v>
      </c>
      <c r="D3432" s="22" t="s">
        <v>2863</v>
      </c>
      <c r="E3432" s="22">
        <v>1000257566</v>
      </c>
      <c r="F3432" s="22" t="s">
        <v>32</v>
      </c>
      <c r="G3432" s="22">
        <v>1070920</v>
      </c>
      <c r="H3432" s="36" t="s">
        <v>20</v>
      </c>
      <c r="I3432" s="4" t="s">
        <v>3549</v>
      </c>
      <c r="J3432" s="4" t="s">
        <v>3585</v>
      </c>
      <c r="K3432" s="25">
        <v>44547.200000000186</v>
      </c>
      <c r="L3432" s="25">
        <v>44547.200000000186</v>
      </c>
      <c r="M3432" s="26">
        <v>8</v>
      </c>
      <c r="N3432" s="26">
        <v>2</v>
      </c>
      <c r="O3432" s="26">
        <v>149</v>
      </c>
      <c r="P3432" s="26">
        <v>13722</v>
      </c>
      <c r="Q3432" s="26">
        <v>23336.000000000004</v>
      </c>
      <c r="R3432" s="27">
        <v>872831.59000000008</v>
      </c>
      <c r="S3432" s="27">
        <v>1372286.7299999995</v>
      </c>
      <c r="T3432" s="28">
        <v>484120.4</v>
      </c>
      <c r="U3432" s="27">
        <v>1457280</v>
      </c>
      <c r="V3432" s="29">
        <v>5</v>
      </c>
      <c r="W3432" s="26">
        <v>40</v>
      </c>
      <c r="X3432" s="30">
        <f t="shared" si="795"/>
        <v>157</v>
      </c>
      <c r="Y3432" s="31">
        <f t="shared" si="796"/>
        <v>37058</v>
      </c>
      <c r="Z3432" s="31">
        <f t="shared" si="797"/>
        <v>2245118.3199999994</v>
      </c>
      <c r="AA3432" s="31">
        <f t="shared" si="798"/>
        <v>1941400.4</v>
      </c>
      <c r="AB3432" s="7">
        <v>45</v>
      </c>
      <c r="AC3432" s="8">
        <v>5192885.03</v>
      </c>
      <c r="AD3432" s="30">
        <v>6</v>
      </c>
      <c r="AE3432" s="67">
        <f t="shared" si="799"/>
        <v>0.28662420382165604</v>
      </c>
      <c r="AF3432" s="70">
        <f>IF(C3432=Sheet6!$E$3,Sheet6!$E$4,IF('January 2023'!C3432=Sheet6!$F$3,Sheet6!$F$4,IF('January 2023'!C3432=Sheet6!$G$3,Sheet6!$G$4,IF('January 2023'!C3432=Sheet6!$H$3,Sheet6!$H$4,IF('January 2023'!C3432=Sheet6!$I$3,Sheet6!$I$4,IF('January 2023'!C3432=Sheet6!$J$3,Sheet6!$J$4,IF('January 2023'!C3432=Sheet6!$K$3,Sheet6!$K$4,IF('January 2023'!C3432=Sheet6!$L$3,Sheet6!$L$4))))))))</f>
        <v>0.14409654505182889</v>
      </c>
      <c r="AG3432" s="74">
        <f t="shared" si="800"/>
        <v>0.83188168953379438</v>
      </c>
      <c r="AH3432" s="71">
        <v>0.81910000000000005</v>
      </c>
      <c r="AI3432" s="72">
        <f t="shared" si="801"/>
        <v>1</v>
      </c>
      <c r="AJ3432" s="73">
        <f t="shared" si="802"/>
        <v>0.28662420382165604</v>
      </c>
      <c r="AK3432" s="73">
        <v>0.51307323962548435</v>
      </c>
      <c r="AL3432" s="95">
        <f t="shared" si="803"/>
        <v>0</v>
      </c>
      <c r="AM3432" s="107">
        <v>0</v>
      </c>
      <c r="AN3432" s="98">
        <f t="shared" si="804"/>
        <v>0</v>
      </c>
      <c r="AO3432" s="99" t="e">
        <f>SUMIF([1]Sheet1!$AB:$AB,E3432,[1]Sheet1!$AA:$AA)</f>
        <v>#VALUE!</v>
      </c>
      <c r="AP3432" s="100">
        <f t="shared" si="805"/>
        <v>1</v>
      </c>
      <c r="AQ3432" s="97">
        <f t="shared" si="806"/>
        <v>0</v>
      </c>
      <c r="AR3432" s="100">
        <f t="shared" si="807"/>
        <v>0.86472075110945623</v>
      </c>
      <c r="AS3432" s="101">
        <f t="shared" si="808"/>
        <v>0.28065464059213385</v>
      </c>
      <c r="AT3432" s="100">
        <v>0.14409654505182889</v>
      </c>
      <c r="AU3432" s="108">
        <f t="shared" si="809"/>
        <v>0</v>
      </c>
    </row>
    <row r="3433" spans="1:47" ht="15" hidden="1" thickBot="1">
      <c r="A3433" s="21">
        <v>44927</v>
      </c>
      <c r="B3433" s="22" t="s">
        <v>13</v>
      </c>
      <c r="C3433" s="22" t="s">
        <v>2644</v>
      </c>
      <c r="D3433" s="22" t="s">
        <v>2783</v>
      </c>
      <c r="E3433" s="22">
        <v>1001606416</v>
      </c>
      <c r="F3433" s="22" t="s">
        <v>32</v>
      </c>
      <c r="G3433" s="22">
        <v>1070916</v>
      </c>
      <c r="H3433" s="36" t="s">
        <v>20</v>
      </c>
      <c r="I3433" s="4" t="s">
        <v>3548</v>
      </c>
      <c r="J3433" s="4" t="s">
        <v>3584</v>
      </c>
      <c r="K3433" s="25">
        <v>43142.080000000075</v>
      </c>
      <c r="L3433" s="25">
        <v>43142.080000000075</v>
      </c>
      <c r="M3433" s="26">
        <v>9</v>
      </c>
      <c r="N3433" s="26">
        <v>2</v>
      </c>
      <c r="O3433" s="26">
        <v>115</v>
      </c>
      <c r="P3433" s="26">
        <v>20454</v>
      </c>
      <c r="Q3433" s="26">
        <v>18715.400000000001</v>
      </c>
      <c r="R3433" s="27">
        <v>1303313.6900000002</v>
      </c>
      <c r="S3433" s="27">
        <v>1210971.02</v>
      </c>
      <c r="T3433" s="28">
        <v>1003744</v>
      </c>
      <c r="U3433" s="27">
        <v>1259200</v>
      </c>
      <c r="V3433" s="29">
        <v>5</v>
      </c>
      <c r="W3433" s="26">
        <v>44</v>
      </c>
      <c r="X3433" s="30">
        <f t="shared" si="795"/>
        <v>124</v>
      </c>
      <c r="Y3433" s="31">
        <f t="shared" si="796"/>
        <v>39169.4</v>
      </c>
      <c r="Z3433" s="31">
        <f t="shared" si="797"/>
        <v>2514284.71</v>
      </c>
      <c r="AA3433" s="31">
        <f t="shared" si="798"/>
        <v>2262944</v>
      </c>
      <c r="AB3433" s="7">
        <v>49</v>
      </c>
      <c r="AC3433" s="8">
        <v>4716262.8999999994</v>
      </c>
      <c r="AD3433" s="30">
        <v>2</v>
      </c>
      <c r="AE3433" s="67">
        <f t="shared" si="799"/>
        <v>0.39516129032258063</v>
      </c>
      <c r="AF3433" s="70">
        <f>IF(C3433=Sheet6!$E$3,Sheet6!$E$4,IF('January 2023'!C3433=Sheet6!$F$3,Sheet6!$F$4,IF('January 2023'!C3433=Sheet6!$G$3,Sheet6!$G$4,IF('January 2023'!C3433=Sheet6!$H$3,Sheet6!$H$4,IF('January 2023'!C3433=Sheet6!$I$3,Sheet6!$I$4,IF('January 2023'!C3433=Sheet6!$J$3,Sheet6!$J$4,IF('January 2023'!C3433=Sheet6!$K$3,Sheet6!$K$4,IF('January 2023'!C3433=Sheet6!$L$3,Sheet6!$L$4))))))))</f>
        <v>0.14409654505182889</v>
      </c>
      <c r="AG3433" s="74">
        <f t="shared" si="800"/>
        <v>0.90791635451976205</v>
      </c>
      <c r="AH3433" s="71">
        <v>0.81910000000000005</v>
      </c>
      <c r="AI3433" s="72">
        <f t="shared" si="801"/>
        <v>1</v>
      </c>
      <c r="AJ3433" s="73">
        <f t="shared" si="802"/>
        <v>0.39516129032258063</v>
      </c>
      <c r="AK3433" s="73">
        <v>0.51307323962548435</v>
      </c>
      <c r="AL3433" s="95">
        <f t="shared" si="803"/>
        <v>0</v>
      </c>
      <c r="AM3433" s="107">
        <v>1</v>
      </c>
      <c r="AN3433" s="98">
        <f t="shared" si="804"/>
        <v>0</v>
      </c>
      <c r="AO3433" s="99" t="e">
        <f>SUMIF([1]Sheet1!$AB:$AB,E3433,[1]Sheet1!$AA:$AA)</f>
        <v>#VALUE!</v>
      </c>
      <c r="AP3433" s="100">
        <f t="shared" si="805"/>
        <v>1</v>
      </c>
      <c r="AQ3433" s="97">
        <f t="shared" si="806"/>
        <v>0</v>
      </c>
      <c r="AR3433" s="100">
        <f t="shared" si="807"/>
        <v>0.90003490495712402</v>
      </c>
      <c r="AS3433" s="101">
        <f t="shared" si="808"/>
        <v>0.18284359015078744</v>
      </c>
      <c r="AT3433" s="100">
        <v>0.14409654505182889</v>
      </c>
      <c r="AU3433" s="108">
        <f t="shared" si="809"/>
        <v>0</v>
      </c>
    </row>
    <row r="3434" spans="1:47" ht="15" hidden="1" thickBot="1">
      <c r="A3434" s="21">
        <v>44927</v>
      </c>
      <c r="B3434" s="22" t="s">
        <v>13</v>
      </c>
      <c r="C3434" s="22" t="s">
        <v>2644</v>
      </c>
      <c r="D3434" s="22" t="s">
        <v>2873</v>
      </c>
      <c r="E3434" s="22">
        <v>1004563996</v>
      </c>
      <c r="F3434" s="22" t="s">
        <v>32</v>
      </c>
      <c r="G3434" s="22">
        <v>1070558</v>
      </c>
      <c r="H3434" s="36" t="s">
        <v>20</v>
      </c>
      <c r="I3434" s="4" t="s">
        <v>3544</v>
      </c>
      <c r="J3434" s="4" t="s">
        <v>3580</v>
      </c>
      <c r="K3434" s="25">
        <v>40556.130000000005</v>
      </c>
      <c r="L3434" s="25">
        <v>40556.130000000005</v>
      </c>
      <c r="M3434" s="26">
        <v>8</v>
      </c>
      <c r="N3434" s="26">
        <v>1</v>
      </c>
      <c r="O3434" s="26">
        <v>46</v>
      </c>
      <c r="P3434" s="26">
        <v>29823</v>
      </c>
      <c r="Q3434" s="26">
        <v>7152.1</v>
      </c>
      <c r="R3434" s="27">
        <v>1906713.8200000003</v>
      </c>
      <c r="S3434" s="27">
        <v>451507.91000000003</v>
      </c>
      <c r="T3434" s="28">
        <v>1933075.31</v>
      </c>
      <c r="U3434" s="27">
        <v>484500</v>
      </c>
      <c r="V3434" s="29">
        <v>7</v>
      </c>
      <c r="W3434" s="26">
        <v>17</v>
      </c>
      <c r="X3434" s="30">
        <f t="shared" si="795"/>
        <v>54</v>
      </c>
      <c r="Y3434" s="31">
        <f t="shared" si="796"/>
        <v>36975.1</v>
      </c>
      <c r="Z3434" s="31">
        <f t="shared" si="797"/>
        <v>2358221.7300000004</v>
      </c>
      <c r="AA3434" s="31">
        <f t="shared" si="798"/>
        <v>2417575.31</v>
      </c>
      <c r="AB3434" s="7">
        <v>24</v>
      </c>
      <c r="AC3434" s="8">
        <v>17225285.420000002</v>
      </c>
      <c r="AD3434" s="30">
        <v>7</v>
      </c>
      <c r="AE3434" s="67">
        <f t="shared" si="799"/>
        <v>0.44444444444444442</v>
      </c>
      <c r="AF3434" s="70">
        <f>IF(C3434=Sheet6!$E$3,Sheet6!$E$4,IF('January 2023'!C3434=Sheet6!$F$3,Sheet6!$F$4,IF('January 2023'!C3434=Sheet6!$G$3,Sheet6!$G$4,IF('January 2023'!C3434=Sheet6!$H$3,Sheet6!$H$4,IF('January 2023'!C3434=Sheet6!$I$3,Sheet6!$I$4,IF('January 2023'!C3434=Sheet6!$J$3,Sheet6!$J$4,IF('January 2023'!C3434=Sheet6!$K$3,Sheet6!$K$4,IF('January 2023'!C3434=Sheet6!$L$3,Sheet6!$L$4))))))))</f>
        <v>0.14409654505182889</v>
      </c>
      <c r="AG3434" s="74">
        <f t="shared" si="800"/>
        <v>0.91170188082541392</v>
      </c>
      <c r="AH3434" s="71">
        <v>0.81910000000000005</v>
      </c>
      <c r="AI3434" s="72">
        <f t="shared" si="801"/>
        <v>1</v>
      </c>
      <c r="AJ3434" s="73">
        <f t="shared" si="802"/>
        <v>0.44444444444444442</v>
      </c>
      <c r="AK3434" s="73">
        <v>0.51307323962548435</v>
      </c>
      <c r="AL3434" s="95">
        <f t="shared" si="803"/>
        <v>0</v>
      </c>
      <c r="AM3434" s="107">
        <v>0</v>
      </c>
      <c r="AN3434" s="98">
        <f t="shared" si="804"/>
        <v>0</v>
      </c>
      <c r="AO3434" s="99" t="e">
        <f>SUMIF([1]Sheet1!$AB:$AB,E3434,[1]Sheet1!$AA:$AA)</f>
        <v>#VALUE!</v>
      </c>
      <c r="AP3434" s="100">
        <f t="shared" si="805"/>
        <v>1</v>
      </c>
      <c r="AQ3434" s="97">
        <f t="shared" si="806"/>
        <v>0</v>
      </c>
      <c r="AR3434" s="100">
        <f t="shared" si="807"/>
        <v>1.0251687868214154</v>
      </c>
      <c r="AS3434" s="101">
        <f t="shared" si="808"/>
        <v>6.5351688891407744E-2</v>
      </c>
      <c r="AT3434" s="100">
        <v>0.14409654505182889</v>
      </c>
      <c r="AU3434" s="108">
        <f t="shared" si="809"/>
        <v>1</v>
      </c>
    </row>
    <row r="3435" spans="1:47" ht="15" hidden="1" thickBot="1">
      <c r="A3435" s="21">
        <v>44927</v>
      </c>
      <c r="B3435" s="23" t="s">
        <v>13</v>
      </c>
      <c r="C3435" s="23" t="s">
        <v>2644</v>
      </c>
      <c r="D3435" s="23" t="s">
        <v>2859</v>
      </c>
      <c r="E3435" s="23">
        <v>1001606414</v>
      </c>
      <c r="F3435" s="23" t="s">
        <v>32</v>
      </c>
      <c r="G3435" s="23">
        <v>1070916</v>
      </c>
      <c r="H3435" s="37" t="s">
        <v>20</v>
      </c>
      <c r="I3435" s="4" t="s">
        <v>3545</v>
      </c>
      <c r="J3435" s="4" t="s">
        <v>3581</v>
      </c>
      <c r="K3435" s="24">
        <v>40323.645999999717</v>
      </c>
      <c r="L3435" s="24">
        <v>40323.645999999717</v>
      </c>
      <c r="M3435" s="29">
        <v>7</v>
      </c>
      <c r="N3435" s="29">
        <v>2</v>
      </c>
      <c r="O3435" s="29">
        <v>120</v>
      </c>
      <c r="P3435" s="29">
        <v>18930</v>
      </c>
      <c r="Q3435" s="29">
        <v>17844.399999999994</v>
      </c>
      <c r="R3435" s="28">
        <v>1209301.71</v>
      </c>
      <c r="S3435" s="28">
        <v>1158488.1899999997</v>
      </c>
      <c r="T3435" s="28">
        <v>888949.26</v>
      </c>
      <c r="U3435" s="28">
        <v>1195200</v>
      </c>
      <c r="V3435" s="29">
        <v>4</v>
      </c>
      <c r="W3435" s="29">
        <v>37</v>
      </c>
      <c r="X3435" s="32">
        <f t="shared" si="795"/>
        <v>127</v>
      </c>
      <c r="Y3435" s="33">
        <f t="shared" si="796"/>
        <v>36774.399999999994</v>
      </c>
      <c r="Z3435" s="33">
        <f t="shared" si="797"/>
        <v>2367789.8999999994</v>
      </c>
      <c r="AA3435" s="33">
        <f t="shared" si="798"/>
        <v>2084149.26</v>
      </c>
      <c r="AB3435" s="7">
        <v>41</v>
      </c>
      <c r="AC3435" s="8">
        <v>3826244.21</v>
      </c>
      <c r="AD3435" s="32">
        <v>6</v>
      </c>
      <c r="AE3435" s="67">
        <f t="shared" si="799"/>
        <v>0.32283464566929132</v>
      </c>
      <c r="AF3435" s="70">
        <f>IF(C3435=Sheet6!$E$3,Sheet6!$E$4,IF('January 2023'!C3435=Sheet6!$F$3,Sheet6!$F$4,IF('January 2023'!C3435=Sheet6!$G$3,Sheet6!$G$4,IF('January 2023'!C3435=Sheet6!$H$3,Sheet6!$H$4,IF('January 2023'!C3435=Sheet6!$I$3,Sheet6!$I$4,IF('January 2023'!C3435=Sheet6!$J$3,Sheet6!$J$4,IF('January 2023'!C3435=Sheet6!$K$3,Sheet6!$K$4,IF('January 2023'!C3435=Sheet6!$L$3,Sheet6!$L$4))))))))</f>
        <v>0.14409654505182889</v>
      </c>
      <c r="AG3435" s="74">
        <f t="shared" si="800"/>
        <v>0.91198102473174802</v>
      </c>
      <c r="AH3435" s="71">
        <v>0.81910000000000005</v>
      </c>
      <c r="AI3435" s="72">
        <f t="shared" si="801"/>
        <v>1</v>
      </c>
      <c r="AJ3435" s="73">
        <f t="shared" si="802"/>
        <v>0.32283464566929132</v>
      </c>
      <c r="AK3435" s="73">
        <v>0.51307323962548435</v>
      </c>
      <c r="AL3435" s="95">
        <f t="shared" si="803"/>
        <v>0</v>
      </c>
      <c r="AM3435" s="107">
        <v>0</v>
      </c>
      <c r="AN3435" s="98">
        <f t="shared" si="804"/>
        <v>0</v>
      </c>
      <c r="AO3435" s="99" t="e">
        <f>SUMIF([1]Sheet1!$AB:$AB,E3435,[1]Sheet1!$AA:$AA)</f>
        <v>#VALUE!</v>
      </c>
      <c r="AP3435" s="100">
        <f t="shared" si="805"/>
        <v>1</v>
      </c>
      <c r="AQ3435" s="97">
        <f t="shared" si="806"/>
        <v>0</v>
      </c>
      <c r="AR3435" s="100">
        <f t="shared" si="807"/>
        <v>0.88020869588133666</v>
      </c>
      <c r="AS3435" s="101">
        <f t="shared" si="808"/>
        <v>0.19726637155234306</v>
      </c>
      <c r="AT3435" s="100">
        <v>0.14409654505182889</v>
      </c>
      <c r="AU3435" s="108">
        <f t="shared" si="809"/>
        <v>0</v>
      </c>
    </row>
    <row r="3436" spans="1:47" ht="15" hidden="1" thickBot="1">
      <c r="A3436" s="21">
        <v>44927</v>
      </c>
      <c r="B3436" s="22" t="s">
        <v>13</v>
      </c>
      <c r="C3436" s="22" t="s">
        <v>2644</v>
      </c>
      <c r="D3436" s="22" t="s">
        <v>2955</v>
      </c>
      <c r="E3436" s="22">
        <v>1001605926</v>
      </c>
      <c r="F3436" s="22" t="s">
        <v>32</v>
      </c>
      <c r="G3436" s="22">
        <v>1070558</v>
      </c>
      <c r="H3436" s="36" t="s">
        <v>20</v>
      </c>
      <c r="I3436" s="4" t="s">
        <v>3549</v>
      </c>
      <c r="J3436" s="4" t="s">
        <v>3585</v>
      </c>
      <c r="K3436" s="25">
        <v>38680.040000000037</v>
      </c>
      <c r="L3436" s="25">
        <v>38680.040000000037</v>
      </c>
      <c r="M3436" s="26">
        <v>9</v>
      </c>
      <c r="N3436" s="26">
        <v>2</v>
      </c>
      <c r="O3436" s="26">
        <v>109</v>
      </c>
      <c r="P3436" s="26">
        <v>20961</v>
      </c>
      <c r="Q3436" s="26">
        <v>12338.400000000001</v>
      </c>
      <c r="R3436" s="27">
        <v>1336168.43</v>
      </c>
      <c r="S3436" s="27">
        <v>772565.8600000001</v>
      </c>
      <c r="T3436" s="28">
        <v>1104763.1400000001</v>
      </c>
      <c r="U3436" s="27">
        <v>893400</v>
      </c>
      <c r="V3436" s="29">
        <v>6</v>
      </c>
      <c r="W3436" s="26">
        <v>36</v>
      </c>
      <c r="X3436" s="30">
        <f t="shared" si="795"/>
        <v>118</v>
      </c>
      <c r="Y3436" s="31">
        <f t="shared" si="796"/>
        <v>33299.4</v>
      </c>
      <c r="Z3436" s="31">
        <f t="shared" si="797"/>
        <v>2108734.29</v>
      </c>
      <c r="AA3436" s="31">
        <f t="shared" si="798"/>
        <v>1998163.1400000001</v>
      </c>
      <c r="AB3436" s="7">
        <v>42</v>
      </c>
      <c r="AC3436" s="8">
        <v>4197646.71</v>
      </c>
      <c r="AD3436" s="30">
        <v>3</v>
      </c>
      <c r="AE3436" s="67">
        <f t="shared" si="799"/>
        <v>0.3559322033898305</v>
      </c>
      <c r="AF3436" s="70">
        <f>IF(C3436=Sheet6!$E$3,Sheet6!$E$4,IF('January 2023'!C3436=Sheet6!$F$3,Sheet6!$F$4,IF('January 2023'!C3436=Sheet6!$G$3,Sheet6!$G$4,IF('January 2023'!C3436=Sheet6!$H$3,Sheet6!$H$4,IF('January 2023'!C3436=Sheet6!$I$3,Sheet6!$I$4,IF('January 2023'!C3436=Sheet6!$J$3,Sheet6!$J$4,IF('January 2023'!C3436=Sheet6!$K$3,Sheet6!$K$4,IF('January 2023'!C3436=Sheet6!$L$3,Sheet6!$L$4))))))))</f>
        <v>0.14409654505182889</v>
      </c>
      <c r="AG3436" s="74">
        <f t="shared" si="800"/>
        <v>0.86089362885870768</v>
      </c>
      <c r="AH3436" s="71">
        <v>0.81910000000000005</v>
      </c>
      <c r="AI3436" s="72">
        <f t="shared" si="801"/>
        <v>1</v>
      </c>
      <c r="AJ3436" s="73">
        <f t="shared" si="802"/>
        <v>0.3559322033898305</v>
      </c>
      <c r="AK3436" s="73">
        <v>0.51307323962548435</v>
      </c>
      <c r="AL3436" s="95">
        <f t="shared" si="803"/>
        <v>0</v>
      </c>
      <c r="AM3436" s="107">
        <v>0</v>
      </c>
      <c r="AN3436" s="98">
        <f t="shared" si="804"/>
        <v>0</v>
      </c>
      <c r="AO3436" s="99" t="e">
        <f>SUMIF([1]Sheet1!$AB:$AB,E3436,[1]Sheet1!$AA:$AA)</f>
        <v>#VALUE!</v>
      </c>
      <c r="AP3436" s="100">
        <f t="shared" si="805"/>
        <v>1</v>
      </c>
      <c r="AQ3436" s="97">
        <f t="shared" si="806"/>
        <v>0</v>
      </c>
      <c r="AR3436" s="100">
        <f t="shared" si="807"/>
        <v>0.94756515767569749</v>
      </c>
      <c r="AS3436" s="101">
        <f t="shared" si="808"/>
        <v>0.18424719282849522</v>
      </c>
      <c r="AT3436" s="100">
        <v>0.14409654505182889</v>
      </c>
      <c r="AU3436" s="108">
        <f t="shared" si="809"/>
        <v>0</v>
      </c>
    </row>
    <row r="3437" spans="1:47" ht="15" hidden="1" thickBot="1">
      <c r="A3437" s="21">
        <v>44927</v>
      </c>
      <c r="B3437" s="22" t="s">
        <v>13</v>
      </c>
      <c r="C3437" s="22" t="s">
        <v>2644</v>
      </c>
      <c r="D3437" s="22" t="s">
        <v>3005</v>
      </c>
      <c r="E3437" s="22">
        <v>1001605930</v>
      </c>
      <c r="F3437" s="22" t="s">
        <v>32</v>
      </c>
      <c r="G3437" s="22">
        <v>1070558</v>
      </c>
      <c r="H3437" s="36" t="s">
        <v>20</v>
      </c>
      <c r="I3437" s="4" t="s">
        <v>3549</v>
      </c>
      <c r="J3437" s="4" t="s">
        <v>3585</v>
      </c>
      <c r="K3437" s="25">
        <v>28415.760000000009</v>
      </c>
      <c r="L3437" s="25">
        <v>28415.760000000009</v>
      </c>
      <c r="M3437" s="26">
        <v>11</v>
      </c>
      <c r="N3437" s="26">
        <v>0</v>
      </c>
      <c r="O3437" s="26">
        <v>126</v>
      </c>
      <c r="P3437" s="26">
        <v>15535</v>
      </c>
      <c r="Q3437" s="26">
        <v>10050.700000000001</v>
      </c>
      <c r="R3437" s="27">
        <v>683850.65999999992</v>
      </c>
      <c r="S3437" s="27">
        <v>629182.43000000005</v>
      </c>
      <c r="T3437" s="28">
        <v>460843</v>
      </c>
      <c r="U3437" s="27">
        <v>853100</v>
      </c>
      <c r="V3437" s="29">
        <v>7</v>
      </c>
      <c r="W3437" s="26">
        <v>39</v>
      </c>
      <c r="X3437" s="30">
        <f t="shared" si="795"/>
        <v>137</v>
      </c>
      <c r="Y3437" s="31">
        <f t="shared" si="796"/>
        <v>25585.7</v>
      </c>
      <c r="Z3437" s="31">
        <f t="shared" si="797"/>
        <v>1313033.0899999999</v>
      </c>
      <c r="AA3437" s="31">
        <f t="shared" si="798"/>
        <v>1313943</v>
      </c>
      <c r="AB3437" s="7">
        <v>46</v>
      </c>
      <c r="AC3437" s="8">
        <v>9872752.3199999984</v>
      </c>
      <c r="AD3437" s="30">
        <v>11</v>
      </c>
      <c r="AE3437" s="67">
        <f t="shared" si="799"/>
        <v>0.33576642335766421</v>
      </c>
      <c r="AF3437" s="70">
        <f>IF(C3437=Sheet6!$E$3,Sheet6!$E$4,IF('January 2023'!C3437=Sheet6!$F$3,Sheet6!$F$4,IF('January 2023'!C3437=Sheet6!$G$3,Sheet6!$G$4,IF('January 2023'!C3437=Sheet6!$H$3,Sheet6!$H$4,IF('January 2023'!C3437=Sheet6!$I$3,Sheet6!$I$4,IF('January 2023'!C3437=Sheet6!$J$3,Sheet6!$J$4,IF('January 2023'!C3437=Sheet6!$K$3,Sheet6!$K$4,IF('January 2023'!C3437=Sheet6!$L$3,Sheet6!$L$4))))))))</f>
        <v>0.14409654505182889</v>
      </c>
      <c r="AG3437" s="74">
        <f t="shared" si="800"/>
        <v>0.90040526806251153</v>
      </c>
      <c r="AH3437" s="71">
        <v>0.81910000000000005</v>
      </c>
      <c r="AI3437" s="72">
        <f t="shared" si="801"/>
        <v>1</v>
      </c>
      <c r="AJ3437" s="73">
        <f t="shared" si="802"/>
        <v>0.33576642335766421</v>
      </c>
      <c r="AK3437" s="73">
        <v>0.51307323962548435</v>
      </c>
      <c r="AL3437" s="95">
        <f t="shared" si="803"/>
        <v>0</v>
      </c>
      <c r="AM3437" s="107">
        <v>2</v>
      </c>
      <c r="AN3437" s="98">
        <f t="shared" si="804"/>
        <v>0</v>
      </c>
      <c r="AO3437" s="99" t="e">
        <f>SUMIF([1]Sheet1!$AB:$AB,E3437,[1]Sheet1!$AA:$AA)</f>
        <v>#VALUE!</v>
      </c>
      <c r="AP3437" s="100">
        <f t="shared" si="805"/>
        <v>1</v>
      </c>
      <c r="AQ3437" s="97">
        <f t="shared" si="806"/>
        <v>0</v>
      </c>
      <c r="AR3437" s="100">
        <f t="shared" si="807"/>
        <v>1.0006929832971689</v>
      </c>
      <c r="AS3437" s="101">
        <f t="shared" si="808"/>
        <v>9.8970766126038279E-2</v>
      </c>
      <c r="AT3437" s="100">
        <v>0.14409654505182889</v>
      </c>
      <c r="AU3437" s="108">
        <f t="shared" si="809"/>
        <v>1</v>
      </c>
    </row>
    <row r="3438" spans="1:47" ht="15" hidden="1" thickBot="1">
      <c r="A3438" s="21">
        <v>44927</v>
      </c>
      <c r="B3438" s="22" t="s">
        <v>13</v>
      </c>
      <c r="C3438" s="22" t="s">
        <v>2644</v>
      </c>
      <c r="D3438" s="22" t="s">
        <v>2915</v>
      </c>
      <c r="E3438" s="22">
        <v>1000245079</v>
      </c>
      <c r="F3438" s="22" t="s">
        <v>32</v>
      </c>
      <c r="G3438" s="22">
        <v>1070933</v>
      </c>
      <c r="H3438" s="36" t="s">
        <v>20</v>
      </c>
      <c r="I3438" s="4" t="s">
        <v>3548</v>
      </c>
      <c r="J3438" s="4" t="s">
        <v>3584</v>
      </c>
      <c r="K3438" s="25">
        <v>25378.719999999972</v>
      </c>
      <c r="L3438" s="25">
        <v>25378.719999999972</v>
      </c>
      <c r="M3438" s="26">
        <v>1</v>
      </c>
      <c r="N3438" s="26">
        <v>0</v>
      </c>
      <c r="O3438" s="26">
        <v>88</v>
      </c>
      <c r="P3438" s="26">
        <v>1200</v>
      </c>
      <c r="Q3438" s="26">
        <v>14059.9</v>
      </c>
      <c r="R3438" s="27">
        <v>75938.55</v>
      </c>
      <c r="S3438" s="27">
        <v>912101.83</v>
      </c>
      <c r="T3438" s="28">
        <v>0</v>
      </c>
      <c r="U3438" s="27">
        <v>961300</v>
      </c>
      <c r="V3438" s="29">
        <v>0</v>
      </c>
      <c r="W3438" s="26">
        <v>40</v>
      </c>
      <c r="X3438" s="30">
        <f t="shared" si="795"/>
        <v>89</v>
      </c>
      <c r="Y3438" s="31">
        <f t="shared" si="796"/>
        <v>15259.9</v>
      </c>
      <c r="Z3438" s="31">
        <f t="shared" si="797"/>
        <v>988040.38</v>
      </c>
      <c r="AA3438" s="31">
        <f t="shared" si="798"/>
        <v>961300</v>
      </c>
      <c r="AB3438" s="7">
        <v>40</v>
      </c>
      <c r="AC3438" s="8">
        <v>61551.75</v>
      </c>
      <c r="AD3438" s="30">
        <v>1</v>
      </c>
      <c r="AE3438" s="67">
        <f t="shared" si="799"/>
        <v>0.449438202247191</v>
      </c>
      <c r="AF3438" s="70">
        <f>IF(C3438=Sheet6!$E$3,Sheet6!$E$4,IF('January 2023'!C3438=Sheet6!$F$3,Sheet6!$F$4,IF('January 2023'!C3438=Sheet6!$G$3,Sheet6!$G$4,IF('January 2023'!C3438=Sheet6!$H$3,Sheet6!$H$4,IF('January 2023'!C3438=Sheet6!$I$3,Sheet6!$I$4,IF('January 2023'!C3438=Sheet6!$J$3,Sheet6!$J$4,IF('January 2023'!C3438=Sheet6!$K$3,Sheet6!$K$4,IF('January 2023'!C3438=Sheet6!$L$3,Sheet6!$L$4))))))))</f>
        <v>0.14409654505182889</v>
      </c>
      <c r="AG3438" s="74">
        <f t="shared" si="800"/>
        <v>0.60128722015925218</v>
      </c>
      <c r="AH3438" s="71">
        <v>0.81910000000000005</v>
      </c>
      <c r="AI3438" s="72">
        <f t="shared" si="801"/>
        <v>0</v>
      </c>
      <c r="AJ3438" s="73">
        <f t="shared" si="802"/>
        <v>0.449438202247191</v>
      </c>
      <c r="AK3438" s="73">
        <v>0.51307323962548435</v>
      </c>
      <c r="AL3438" s="95">
        <f t="shared" si="803"/>
        <v>0</v>
      </c>
      <c r="AM3438" s="107">
        <v>0</v>
      </c>
      <c r="AN3438" s="98">
        <f t="shared" si="804"/>
        <v>5527.8095519999788</v>
      </c>
      <c r="AO3438" s="99" t="e">
        <f>SUMIF([1]Sheet1!$AB:$AB,E3438,[1]Sheet1!$AA:$AA)</f>
        <v>#VALUE!</v>
      </c>
      <c r="AP3438" s="100" t="str">
        <f t="shared" si="805"/>
        <v/>
      </c>
      <c r="AQ3438" s="97">
        <f t="shared" si="806"/>
        <v>1</v>
      </c>
      <c r="AR3438" s="100">
        <f t="shared" si="807"/>
        <v>0.97293594417669449</v>
      </c>
      <c r="AS3438" s="101">
        <f t="shared" si="808"/>
        <v>0.41498605073297801</v>
      </c>
      <c r="AT3438" s="100">
        <v>0.14409654505182889</v>
      </c>
      <c r="AU3438" s="108">
        <f t="shared" si="809"/>
        <v>0</v>
      </c>
    </row>
    <row r="3439" spans="1:47" ht="15" hidden="1" thickBot="1">
      <c r="A3439" s="21">
        <v>44927</v>
      </c>
      <c r="B3439" s="22" t="s">
        <v>13</v>
      </c>
      <c r="C3439" s="22" t="s">
        <v>2644</v>
      </c>
      <c r="D3439" s="22" t="s">
        <v>2960</v>
      </c>
      <c r="E3439" s="22">
        <v>1001210998</v>
      </c>
      <c r="F3439" s="22" t="s">
        <v>32</v>
      </c>
      <c r="G3439" s="22">
        <v>1070558</v>
      </c>
      <c r="H3439" s="36" t="s">
        <v>20</v>
      </c>
      <c r="I3439" s="4" t="s">
        <v>3550</v>
      </c>
      <c r="J3439" s="4" t="s">
        <v>3586</v>
      </c>
      <c r="K3439" s="25">
        <v>23728</v>
      </c>
      <c r="L3439" s="25">
        <v>23728</v>
      </c>
      <c r="M3439" s="26">
        <v>2</v>
      </c>
      <c r="N3439" s="26">
        <v>0</v>
      </c>
      <c r="O3439" s="26">
        <v>48</v>
      </c>
      <c r="P3439" s="26">
        <v>4700</v>
      </c>
      <c r="Q3439" s="26">
        <v>19584.799999999996</v>
      </c>
      <c r="R3439" s="27">
        <v>300022.13</v>
      </c>
      <c r="S3439" s="27">
        <v>1276285.5899999999</v>
      </c>
      <c r="T3439" s="28">
        <v>237682</v>
      </c>
      <c r="U3439" s="27">
        <v>1580500</v>
      </c>
      <c r="V3439" s="29">
        <v>1</v>
      </c>
      <c r="W3439" s="26">
        <v>27</v>
      </c>
      <c r="X3439" s="30">
        <f t="shared" si="795"/>
        <v>50</v>
      </c>
      <c r="Y3439" s="31">
        <f t="shared" si="796"/>
        <v>24284.799999999996</v>
      </c>
      <c r="Z3439" s="31">
        <f t="shared" si="797"/>
        <v>1576307.7199999997</v>
      </c>
      <c r="AA3439" s="31">
        <f t="shared" si="798"/>
        <v>1818182</v>
      </c>
      <c r="AB3439" s="7">
        <v>28</v>
      </c>
      <c r="AC3439" s="8">
        <v>54260668.560000002</v>
      </c>
      <c r="AD3439" s="30">
        <v>46</v>
      </c>
      <c r="AE3439" s="67">
        <f t="shared" si="799"/>
        <v>0.56000000000000005</v>
      </c>
      <c r="AF3439" s="70">
        <f>IF(C3439=Sheet6!$E$3,Sheet6!$E$4,IF('January 2023'!C3439=Sheet6!$F$3,Sheet6!$F$4,IF('January 2023'!C3439=Sheet6!$G$3,Sheet6!$G$4,IF('January 2023'!C3439=Sheet6!$H$3,Sheet6!$H$4,IF('January 2023'!C3439=Sheet6!$I$3,Sheet6!$I$4,IF('January 2023'!C3439=Sheet6!$J$3,Sheet6!$J$4,IF('January 2023'!C3439=Sheet6!$K$3,Sheet6!$K$4,IF('January 2023'!C3439=Sheet6!$L$3,Sheet6!$L$4))))))))</f>
        <v>0.14409654505182889</v>
      </c>
      <c r="AG3439" s="74">
        <f t="shared" si="800"/>
        <v>1.0234659474039107</v>
      </c>
      <c r="AH3439" s="71">
        <v>0.81910000000000005</v>
      </c>
      <c r="AI3439" s="72">
        <f t="shared" si="801"/>
        <v>1</v>
      </c>
      <c r="AJ3439" s="73">
        <f t="shared" si="802"/>
        <v>0.56000000000000005</v>
      </c>
      <c r="AK3439" s="73">
        <v>0.51307323962548435</v>
      </c>
      <c r="AL3439" s="95">
        <f t="shared" si="803"/>
        <v>1</v>
      </c>
      <c r="AM3439" s="107">
        <v>0</v>
      </c>
      <c r="AN3439" s="98">
        <f t="shared" si="804"/>
        <v>0</v>
      </c>
      <c r="AO3439" s="99" t="e">
        <f>SUMIF([1]Sheet1!$AB:$AB,E3439,[1]Sheet1!$AA:$AA)</f>
        <v>#VALUE!</v>
      </c>
      <c r="AP3439" s="100">
        <f t="shared" si="805"/>
        <v>1</v>
      </c>
      <c r="AQ3439" s="97">
        <f t="shared" si="806"/>
        <v>0</v>
      </c>
      <c r="AR3439" s="100">
        <f t="shared" si="807"/>
        <v>1.1534435674780559</v>
      </c>
      <c r="AS3439" s="101">
        <f t="shared" si="808"/>
        <v>-0.18051021356587515</v>
      </c>
      <c r="AT3439" s="100">
        <v>0.14409654505182889</v>
      </c>
      <c r="AU3439" s="108">
        <f t="shared" si="809"/>
        <v>1</v>
      </c>
    </row>
    <row r="3440" spans="1:47" ht="15" hidden="1" thickBot="1">
      <c r="A3440" s="21">
        <v>44927</v>
      </c>
      <c r="B3440" s="23" t="s">
        <v>13</v>
      </c>
      <c r="C3440" s="23" t="s">
        <v>2644</v>
      </c>
      <c r="D3440" s="23" t="s">
        <v>3043</v>
      </c>
      <c r="E3440" s="23">
        <v>1001940402</v>
      </c>
      <c r="F3440" s="23" t="s">
        <v>32</v>
      </c>
      <c r="G3440" s="22">
        <v>1172349</v>
      </c>
      <c r="H3440" s="36" t="s">
        <v>20</v>
      </c>
      <c r="I3440" s="4" t="s">
        <v>3545</v>
      </c>
      <c r="J3440" s="4" t="s">
        <v>3581</v>
      </c>
      <c r="K3440" s="24">
        <v>10128.770000000019</v>
      </c>
      <c r="L3440" s="24">
        <v>10128.770000000019</v>
      </c>
      <c r="M3440" s="29">
        <v>0</v>
      </c>
      <c r="N3440" s="29">
        <v>0</v>
      </c>
      <c r="O3440" s="29">
        <v>49</v>
      </c>
      <c r="P3440" s="29">
        <v>0</v>
      </c>
      <c r="Q3440" s="29">
        <v>8622.6</v>
      </c>
      <c r="R3440" s="28">
        <v>0</v>
      </c>
      <c r="S3440" s="28">
        <v>553406.16</v>
      </c>
      <c r="T3440" s="28">
        <v>0</v>
      </c>
      <c r="U3440" s="28">
        <v>649710</v>
      </c>
      <c r="V3440" s="29">
        <v>0</v>
      </c>
      <c r="W3440" s="29">
        <v>44</v>
      </c>
      <c r="X3440" s="32">
        <f t="shared" si="795"/>
        <v>49</v>
      </c>
      <c r="Y3440" s="33">
        <f t="shared" si="796"/>
        <v>8622.6</v>
      </c>
      <c r="Z3440" s="33">
        <f t="shared" si="797"/>
        <v>553406.16</v>
      </c>
      <c r="AA3440" s="33">
        <f t="shared" si="798"/>
        <v>649710</v>
      </c>
      <c r="AB3440" s="7">
        <v>44</v>
      </c>
      <c r="AC3440" s="8">
        <v>0</v>
      </c>
      <c r="AD3440" s="32">
        <v>0</v>
      </c>
      <c r="AE3440" s="67">
        <f t="shared" si="799"/>
        <v>0.89795918367346939</v>
      </c>
      <c r="AF3440" s="70">
        <f>IF(C3440=Sheet6!$E$3,Sheet6!$E$4,IF('January 2023'!C3440=Sheet6!$F$3,Sheet6!$F$4,IF('January 2023'!C3440=Sheet6!$G$3,Sheet6!$G$4,IF('January 2023'!C3440=Sheet6!$H$3,Sheet6!$H$4,IF('January 2023'!C3440=Sheet6!$I$3,Sheet6!$I$4,IF('January 2023'!C3440=Sheet6!$J$3,Sheet6!$J$4,IF('January 2023'!C3440=Sheet6!$K$3,Sheet6!$K$4,IF('January 2023'!C3440=Sheet6!$L$3,Sheet6!$L$4))))))))</f>
        <v>0.14409654505182889</v>
      </c>
      <c r="AG3440" s="74">
        <f t="shared" si="800"/>
        <v>0.85129783774337697</v>
      </c>
      <c r="AH3440" s="71">
        <v>0.81910000000000005</v>
      </c>
      <c r="AI3440" s="72">
        <f t="shared" si="801"/>
        <v>1</v>
      </c>
      <c r="AJ3440" s="73">
        <f t="shared" si="802"/>
        <v>0.89795918367346939</v>
      </c>
      <c r="AK3440" s="73">
        <v>0.51307323962548435</v>
      </c>
      <c r="AL3440" s="95">
        <f t="shared" si="803"/>
        <v>1</v>
      </c>
      <c r="AM3440" s="107">
        <v>0</v>
      </c>
      <c r="AN3440" s="98">
        <f t="shared" si="804"/>
        <v>0</v>
      </c>
      <c r="AO3440" s="99" t="e">
        <f>SUMIF([1]Sheet1!$AB:$AB,E3440,[1]Sheet1!$AA:$AA)</f>
        <v>#VALUE!</v>
      </c>
      <c r="AP3440" s="100">
        <f t="shared" si="805"/>
        <v>1</v>
      </c>
      <c r="AQ3440" s="97">
        <f t="shared" si="806"/>
        <v>0</v>
      </c>
      <c r="AR3440" s="100">
        <f t="shared" si="807"/>
        <v>1.1740201807656061</v>
      </c>
      <c r="AS3440" s="101">
        <f t="shared" si="808"/>
        <v>5.5915864715094798E-4</v>
      </c>
      <c r="AT3440" s="100">
        <v>0.14409654505182889</v>
      </c>
      <c r="AU3440" s="108">
        <f t="shared" si="809"/>
        <v>1</v>
      </c>
    </row>
    <row r="3441" spans="1:47" ht="15" hidden="1" thickBot="1">
      <c r="A3441" s="21">
        <v>44927</v>
      </c>
      <c r="B3441" s="23" t="s">
        <v>13</v>
      </c>
      <c r="C3441" s="23" t="s">
        <v>2644</v>
      </c>
      <c r="D3441" s="23" t="s">
        <v>3110</v>
      </c>
      <c r="E3441" s="23">
        <v>1001727948</v>
      </c>
      <c r="F3441" s="23" t="s">
        <v>32</v>
      </c>
      <c r="G3441" s="22">
        <v>1070933</v>
      </c>
      <c r="H3441" s="36" t="s">
        <v>20</v>
      </c>
      <c r="I3441" s="4" t="s">
        <v>3546</v>
      </c>
      <c r="J3441" s="4" t="s">
        <v>3582</v>
      </c>
      <c r="K3441" s="24">
        <v>8214.2199999999721</v>
      </c>
      <c r="L3441" s="24">
        <v>8214.2199999999721</v>
      </c>
      <c r="M3441" s="29">
        <v>0</v>
      </c>
      <c r="N3441" s="29">
        <v>0</v>
      </c>
      <c r="O3441" s="29">
        <v>21</v>
      </c>
      <c r="P3441" s="29">
        <v>0</v>
      </c>
      <c r="Q3441" s="29">
        <v>3523.2</v>
      </c>
      <c r="R3441" s="28">
        <v>0</v>
      </c>
      <c r="S3441" s="28">
        <v>223046.63000000003</v>
      </c>
      <c r="T3441" s="28">
        <v>0</v>
      </c>
      <c r="U3441" s="28">
        <v>289800</v>
      </c>
      <c r="V3441" s="29">
        <v>0</v>
      </c>
      <c r="W3441" s="29">
        <v>14</v>
      </c>
      <c r="X3441" s="32">
        <f t="shared" si="795"/>
        <v>21</v>
      </c>
      <c r="Y3441" s="33">
        <f t="shared" si="796"/>
        <v>3523.2</v>
      </c>
      <c r="Z3441" s="33">
        <f t="shared" si="797"/>
        <v>223046.63000000003</v>
      </c>
      <c r="AA3441" s="33">
        <f t="shared" si="798"/>
        <v>289800</v>
      </c>
      <c r="AB3441" s="7">
        <v>14</v>
      </c>
      <c r="AC3441" s="8">
        <v>0</v>
      </c>
      <c r="AD3441" s="32">
        <v>0</v>
      </c>
      <c r="AE3441" s="67">
        <f t="shared" si="799"/>
        <v>0.66666666666666663</v>
      </c>
      <c r="AF3441" s="70">
        <f>IF(C3441=Sheet6!$E$3,Sheet6!$E$4,IF('January 2023'!C3441=Sheet6!$F$3,Sheet6!$F$4,IF('January 2023'!C3441=Sheet6!$G$3,Sheet6!$G$4,IF('January 2023'!C3441=Sheet6!$H$3,Sheet6!$H$4,IF('January 2023'!C3441=Sheet6!$I$3,Sheet6!$I$4,IF('January 2023'!C3441=Sheet6!$J$3,Sheet6!$J$4,IF('January 2023'!C3441=Sheet6!$K$3,Sheet6!$K$4,IF('January 2023'!C3441=Sheet6!$L$3,Sheet6!$L$4))))))))</f>
        <v>0.14409654505182889</v>
      </c>
      <c r="AG3441" s="74">
        <f t="shared" si="800"/>
        <v>0.42891473566571287</v>
      </c>
      <c r="AH3441" s="71">
        <v>0.81910000000000005</v>
      </c>
      <c r="AI3441" s="72">
        <f t="shared" si="801"/>
        <v>0</v>
      </c>
      <c r="AJ3441" s="73">
        <f t="shared" si="802"/>
        <v>0.66666666666666663</v>
      </c>
      <c r="AK3441" s="73">
        <v>0.51307323962548435</v>
      </c>
      <c r="AL3441" s="95">
        <f t="shared" si="803"/>
        <v>1</v>
      </c>
      <c r="AM3441" s="107">
        <v>0</v>
      </c>
      <c r="AN3441" s="98">
        <f t="shared" si="804"/>
        <v>3205.0676019999773</v>
      </c>
      <c r="AO3441" s="99" t="e">
        <f>SUMIF([1]Sheet1!$AB:$AB,E3441,[1]Sheet1!$AA:$AA)</f>
        <v>#VALUE!</v>
      </c>
      <c r="AP3441" s="100" t="str">
        <f t="shared" si="805"/>
        <v/>
      </c>
      <c r="AQ3441" s="97">
        <f t="shared" si="806"/>
        <v>1</v>
      </c>
      <c r="AR3441" s="100">
        <f t="shared" si="807"/>
        <v>1.2992798860041057</v>
      </c>
      <c r="AS3441" s="101">
        <f t="shared" si="808"/>
        <v>0.44271971113877151</v>
      </c>
      <c r="AT3441" s="100">
        <v>0.14409654505182889</v>
      </c>
      <c r="AU3441" s="108">
        <f t="shared" si="809"/>
        <v>0</v>
      </c>
    </row>
    <row r="3442" spans="1:47" ht="15" hidden="1" thickBot="1">
      <c r="A3442" s="21">
        <v>44927</v>
      </c>
      <c r="B3442" s="23" t="s">
        <v>13</v>
      </c>
      <c r="C3442" s="23" t="s">
        <v>2644</v>
      </c>
      <c r="D3442" s="23" t="s">
        <v>3245</v>
      </c>
      <c r="E3442" s="23">
        <v>1002050623</v>
      </c>
      <c r="F3442" s="23" t="s">
        <v>32</v>
      </c>
      <c r="G3442" s="22">
        <v>1070933</v>
      </c>
      <c r="H3442" s="36" t="s">
        <v>20</v>
      </c>
      <c r="I3442" s="4" t="s">
        <v>3547</v>
      </c>
      <c r="J3442" s="4" t="s">
        <v>3583</v>
      </c>
      <c r="K3442" s="24">
        <v>3649.0900000000038</v>
      </c>
      <c r="L3442" s="24">
        <v>3649.0900000000038</v>
      </c>
      <c r="M3442" s="29">
        <v>0</v>
      </c>
      <c r="N3442" s="29">
        <v>0</v>
      </c>
      <c r="O3442" s="29">
        <v>9</v>
      </c>
      <c r="P3442" s="29">
        <v>0</v>
      </c>
      <c r="Q3442" s="29">
        <v>3656.8</v>
      </c>
      <c r="R3442" s="28">
        <v>0</v>
      </c>
      <c r="S3442" s="28">
        <v>223499.99999999997</v>
      </c>
      <c r="T3442" s="28">
        <v>0</v>
      </c>
      <c r="U3442" s="28">
        <v>233500</v>
      </c>
      <c r="V3442" s="29">
        <v>0</v>
      </c>
      <c r="W3442" s="29">
        <v>8</v>
      </c>
      <c r="X3442" s="32">
        <f t="shared" si="795"/>
        <v>9</v>
      </c>
      <c r="Y3442" s="33">
        <f t="shared" si="796"/>
        <v>3656.8</v>
      </c>
      <c r="Z3442" s="33">
        <f t="shared" si="797"/>
        <v>223499.99999999997</v>
      </c>
      <c r="AA3442" s="33">
        <f t="shared" si="798"/>
        <v>233500</v>
      </c>
      <c r="AB3442" s="7">
        <v>8</v>
      </c>
      <c r="AC3442" s="8">
        <v>0</v>
      </c>
      <c r="AD3442" s="32">
        <v>0</v>
      </c>
      <c r="AE3442" s="67">
        <f t="shared" si="799"/>
        <v>0.88888888888888884</v>
      </c>
      <c r="AF3442" s="70">
        <f>IF(C3442=Sheet6!$E$3,Sheet6!$E$4,IF('January 2023'!C3442=Sheet6!$F$3,Sheet6!$F$4,IF('January 2023'!C3442=Sheet6!$G$3,Sheet6!$G$4,IF('January 2023'!C3442=Sheet6!$H$3,Sheet6!$H$4,IF('January 2023'!C3442=Sheet6!$I$3,Sheet6!$I$4,IF('January 2023'!C3442=Sheet6!$J$3,Sheet6!$J$4,IF('January 2023'!C3442=Sheet6!$K$3,Sheet6!$K$4,IF('January 2023'!C3442=Sheet6!$L$3,Sheet6!$L$4))))))))</f>
        <v>0.14409654505182889</v>
      </c>
      <c r="AG3442" s="74">
        <f t="shared" si="800"/>
        <v>1.0021128555338443</v>
      </c>
      <c r="AH3442" s="71">
        <v>0.81910000000000005</v>
      </c>
      <c r="AI3442" s="72">
        <f t="shared" si="801"/>
        <v>1</v>
      </c>
      <c r="AJ3442" s="73">
        <f t="shared" si="802"/>
        <v>0.88888888888888884</v>
      </c>
      <c r="AK3442" s="73">
        <v>0.51307323962548435</v>
      </c>
      <c r="AL3442" s="95">
        <f t="shared" si="803"/>
        <v>1</v>
      </c>
      <c r="AM3442" s="107">
        <v>0</v>
      </c>
      <c r="AN3442" s="98">
        <f t="shared" si="804"/>
        <v>0</v>
      </c>
      <c r="AO3442" s="99" t="e">
        <f>SUMIF([1]Sheet1!$AB:$AB,E3442,[1]Sheet1!$AA:$AA)</f>
        <v>#VALUE!</v>
      </c>
      <c r="AP3442" s="100">
        <f t="shared" si="805"/>
        <v>1</v>
      </c>
      <c r="AQ3442" s="97">
        <f t="shared" si="806"/>
        <v>0</v>
      </c>
      <c r="AR3442" s="100">
        <f t="shared" si="807"/>
        <v>1.0447427293064879</v>
      </c>
      <c r="AS3442" s="101">
        <f t="shared" si="808"/>
        <v>-4.6950119763546683E-2</v>
      </c>
      <c r="AT3442" s="100">
        <v>0.14409654505182889</v>
      </c>
      <c r="AU3442" s="108">
        <f t="shared" si="809"/>
        <v>1</v>
      </c>
    </row>
    <row r="3443" spans="1:47" ht="15" hidden="1" thickBot="1">
      <c r="A3443" s="21">
        <v>44927</v>
      </c>
      <c r="B3443" s="23" t="s">
        <v>13</v>
      </c>
      <c r="C3443" s="23" t="s">
        <v>2644</v>
      </c>
      <c r="D3443" s="23" t="s">
        <v>3292</v>
      </c>
      <c r="E3443" s="23">
        <v>1001727950</v>
      </c>
      <c r="F3443" s="23" t="s">
        <v>32</v>
      </c>
      <c r="G3443" s="22">
        <v>1070933</v>
      </c>
      <c r="H3443" s="36" t="s">
        <v>20</v>
      </c>
      <c r="I3443" s="4" t="s">
        <v>3550</v>
      </c>
      <c r="J3443" s="4" t="s">
        <v>3586</v>
      </c>
      <c r="K3443" s="24">
        <v>2868.1900000000023</v>
      </c>
      <c r="L3443" s="24">
        <v>2868.1900000000023</v>
      </c>
      <c r="M3443" s="29">
        <v>0</v>
      </c>
      <c r="N3443" s="29">
        <v>0</v>
      </c>
      <c r="O3443" s="29">
        <v>8</v>
      </c>
      <c r="P3443" s="29">
        <v>0</v>
      </c>
      <c r="Q3443" s="29">
        <v>1958.9999999999998</v>
      </c>
      <c r="R3443" s="28">
        <v>0</v>
      </c>
      <c r="S3443" s="28">
        <v>127180.44999999998</v>
      </c>
      <c r="T3443" s="28">
        <v>0</v>
      </c>
      <c r="U3443" s="28">
        <v>127000</v>
      </c>
      <c r="V3443" s="29">
        <v>0</v>
      </c>
      <c r="W3443" s="29">
        <v>5</v>
      </c>
      <c r="X3443" s="32">
        <f t="shared" si="795"/>
        <v>8</v>
      </c>
      <c r="Y3443" s="33">
        <f t="shared" si="796"/>
        <v>1958.9999999999998</v>
      </c>
      <c r="Z3443" s="33">
        <f t="shared" si="797"/>
        <v>127180.44999999998</v>
      </c>
      <c r="AA3443" s="33">
        <f t="shared" si="798"/>
        <v>127000</v>
      </c>
      <c r="AB3443" s="7">
        <v>5</v>
      </c>
      <c r="AC3443" s="8">
        <v>0</v>
      </c>
      <c r="AD3443" s="32">
        <v>0</v>
      </c>
      <c r="AE3443" s="67">
        <f t="shared" si="799"/>
        <v>0.625</v>
      </c>
      <c r="AF3443" s="70">
        <f>IF(C3443=Sheet6!$E$3,Sheet6!$E$4,IF('January 2023'!C3443=Sheet6!$F$3,Sheet6!$F$4,IF('January 2023'!C3443=Sheet6!$G$3,Sheet6!$G$4,IF('January 2023'!C3443=Sheet6!$H$3,Sheet6!$H$4,IF('January 2023'!C3443=Sheet6!$I$3,Sheet6!$I$4,IF('January 2023'!C3443=Sheet6!$J$3,Sheet6!$J$4,IF('January 2023'!C3443=Sheet6!$K$3,Sheet6!$K$4,IF('January 2023'!C3443=Sheet6!$L$3,Sheet6!$L$4))))))))</f>
        <v>0.14409654505182889</v>
      </c>
      <c r="AG3443" s="75">
        <f t="shared" si="800"/>
        <v>0.6830091451403143</v>
      </c>
      <c r="AH3443" s="76">
        <v>0.81910000000000005</v>
      </c>
      <c r="AI3443" s="77">
        <f t="shared" si="801"/>
        <v>0</v>
      </c>
      <c r="AJ3443" s="78">
        <f t="shared" si="802"/>
        <v>0.625</v>
      </c>
      <c r="AK3443" s="78">
        <v>0.51307323962548435</v>
      </c>
      <c r="AL3443" s="96">
        <f t="shared" si="803"/>
        <v>1</v>
      </c>
      <c r="AM3443" s="109">
        <v>0</v>
      </c>
      <c r="AN3443" s="110">
        <f t="shared" si="804"/>
        <v>390.3344290000025</v>
      </c>
      <c r="AO3443" s="111" t="e">
        <f>SUMIF([1]Sheet1!$AB:$AB,E3443,[1]Sheet1!$AA:$AA)</f>
        <v>#VALUE!</v>
      </c>
      <c r="AP3443" s="112" t="str">
        <f t="shared" si="805"/>
        <v/>
      </c>
      <c r="AQ3443" s="113">
        <f t="shared" si="806"/>
        <v>1</v>
      </c>
      <c r="AR3443" s="112">
        <f t="shared" si="807"/>
        <v>0.99858114985439994</v>
      </c>
      <c r="AS3443" s="114">
        <f t="shared" si="808"/>
        <v>0.31795994248471415</v>
      </c>
      <c r="AT3443" s="112">
        <v>0.14409654505182889</v>
      </c>
      <c r="AU3443" s="115">
        <f t="shared" si="809"/>
        <v>0</v>
      </c>
    </row>
  </sheetData>
  <autoFilter ref="A3:AU3443" xr:uid="{CCBAEF3C-DF29-42F0-8DED-4080839CB4E0}">
    <filterColumn colId="2">
      <filters>
        <filter val="OJODU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88455-65F5-49FC-A1C4-995EE94B0FBB}">
  <dimension ref="E3:M4"/>
  <sheetViews>
    <sheetView workbookViewId="0">
      <selection activeCell="I4" sqref="I4"/>
    </sheetView>
  </sheetViews>
  <sheetFormatPr defaultRowHeight="14.5"/>
  <cols>
    <col min="5" max="5" width="13.36328125" bestFit="1" customWidth="1"/>
    <col min="7" max="7" width="12.1796875" bestFit="1" customWidth="1"/>
  </cols>
  <sheetData>
    <row r="3" spans="5:13">
      <c r="E3" s="22" t="s">
        <v>3645</v>
      </c>
      <c r="F3" s="22" t="s">
        <v>3646</v>
      </c>
      <c r="G3" s="22" t="s">
        <v>3647</v>
      </c>
      <c r="H3" s="22" t="s">
        <v>3648</v>
      </c>
      <c r="I3" s="22" t="s">
        <v>3649</v>
      </c>
      <c r="J3" s="22" t="s">
        <v>1697</v>
      </c>
      <c r="K3" s="22" t="s">
        <v>3650</v>
      </c>
      <c r="L3" s="22" t="s">
        <v>2644</v>
      </c>
      <c r="M3" s="22" t="s">
        <v>3651</v>
      </c>
    </row>
    <row r="4" spans="5:13">
      <c r="E4" s="69">
        <v>0.12430468185328003</v>
      </c>
      <c r="F4" s="69">
        <v>0.11334524387361433</v>
      </c>
      <c r="G4" s="69">
        <v>0.12562883266646963</v>
      </c>
      <c r="H4" s="69">
        <v>0.11591202664236167</v>
      </c>
      <c r="I4" s="69">
        <v>9.2798501423243085E-2</v>
      </c>
      <c r="J4" s="69">
        <v>0.13382829726409717</v>
      </c>
      <c r="K4" s="69">
        <v>0.14925084221825036</v>
      </c>
      <c r="L4" s="69">
        <v>0.14409654505182889</v>
      </c>
      <c r="M4" s="69">
        <v>0.83252500000000007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8F092-AB0D-4516-9992-1865A83E4836}">
  <dimension ref="D2:H13"/>
  <sheetViews>
    <sheetView workbookViewId="0">
      <selection activeCell="F18" sqref="F18"/>
    </sheetView>
  </sheetViews>
  <sheetFormatPr defaultRowHeight="14.5"/>
  <cols>
    <col min="4" max="4" width="22.453125" customWidth="1"/>
    <col min="5" max="5" width="17.6328125" customWidth="1"/>
    <col min="6" max="6" width="11.453125" bestFit="1" customWidth="1"/>
    <col min="7" max="7" width="15.1796875" customWidth="1"/>
    <col min="8" max="8" width="11.90625" customWidth="1"/>
  </cols>
  <sheetData>
    <row r="2" spans="4:8" ht="15" thickBot="1"/>
    <row r="3" spans="4:8" ht="27" customHeight="1" thickBot="1">
      <c r="D3" s="42" t="s">
        <v>3596</v>
      </c>
      <c r="E3" s="43" t="s">
        <v>3597</v>
      </c>
      <c r="F3" s="43" t="s">
        <v>3598</v>
      </c>
      <c r="G3" s="43" t="s">
        <v>3599</v>
      </c>
      <c r="H3" s="43" t="s">
        <v>3600</v>
      </c>
    </row>
    <row r="4" spans="4:8" ht="15" thickBot="1">
      <c r="D4" s="44" t="s">
        <v>3601</v>
      </c>
      <c r="E4" s="45" t="s">
        <v>3602</v>
      </c>
      <c r="F4" s="45" t="s">
        <v>3603</v>
      </c>
      <c r="G4" s="45" t="s">
        <v>3604</v>
      </c>
      <c r="H4" s="45" t="s">
        <v>3605</v>
      </c>
    </row>
    <row r="5" spans="4:8" ht="15" thickBot="1">
      <c r="D5" s="44" t="s">
        <v>3606</v>
      </c>
      <c r="E5" s="46">
        <v>0.25</v>
      </c>
      <c r="F5" s="46">
        <v>0.5</v>
      </c>
      <c r="G5" s="46">
        <v>0.75</v>
      </c>
      <c r="H5" s="46">
        <v>1</v>
      </c>
    </row>
    <row r="8" spans="4:8" ht="15" thickBot="1"/>
    <row r="9" spans="4:8" ht="15" thickBot="1">
      <c r="D9" s="57" t="s">
        <v>3632</v>
      </c>
      <c r="E9" s="58" t="s">
        <v>3633</v>
      </c>
    </row>
    <row r="10" spans="4:8" ht="15" thickBot="1">
      <c r="D10" s="59" t="s">
        <v>3634</v>
      </c>
      <c r="E10" s="60" t="s">
        <v>3635</v>
      </c>
    </row>
    <row r="11" spans="4:8" ht="15" thickBot="1">
      <c r="D11" s="59" t="s">
        <v>3636</v>
      </c>
      <c r="E11" s="60" t="s">
        <v>3637</v>
      </c>
    </row>
    <row r="12" spans="4:8" ht="15" thickBot="1">
      <c r="D12" s="61" t="s">
        <v>3638</v>
      </c>
      <c r="E12" s="62" t="s">
        <v>3639</v>
      </c>
    </row>
    <row r="13" spans="4:8" ht="15" thickBot="1">
      <c r="D13" s="61" t="s">
        <v>3640</v>
      </c>
      <c r="E13" s="62" t="s">
        <v>3641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9</vt:i4>
      </vt:variant>
    </vt:vector>
  </HeadingPairs>
  <TitlesOfParts>
    <vt:vector size="15" baseType="lpstr">
      <vt:lpstr>ESR YTD  SUMMARY</vt:lpstr>
      <vt:lpstr>PERFORMANCE DASHBOARD</vt:lpstr>
      <vt:lpstr>Sheet2</vt:lpstr>
      <vt:lpstr>January 2023</vt:lpstr>
      <vt:lpstr>Sheet6</vt:lpstr>
      <vt:lpstr>RATING</vt:lpstr>
      <vt:lpstr>ANIFOWOSHE</vt:lpstr>
      <vt:lpstr>IFAKO</vt:lpstr>
      <vt:lpstr>OBA_AKRAN</vt:lpstr>
      <vt:lpstr>OGBA_UT</vt:lpstr>
      <vt:lpstr>OJODU</vt:lpstr>
      <vt:lpstr>OKE_IRA</vt:lpstr>
      <vt:lpstr>OREGUN</vt:lpstr>
      <vt:lpstr>PTC</vt:lpstr>
      <vt:lpstr>UNDERTAKING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Uchechukwu Awara</dc:creator>
  <cp:lastModifiedBy>Anthonia Uba</cp:lastModifiedBy>
  <dcterms:created xsi:type="dcterms:W3CDTF">2023-06-27T15:44:38Z</dcterms:created>
  <dcterms:modified xsi:type="dcterms:W3CDTF">2024-10-11T14:41:09Z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2024-10-11T14:40:01Z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3d1b2b24-cacb-429e-946c-58d11aa27ac3</vt:lpwstr>
  </property>
  <property fmtid="{D5CDD505-2E9C-101B-9397-08002B2CF9AE}" pid="7" name="MSIP_Label_defa4170-0d19-0005-0004-bc88714345d2_ActionId">
    <vt:lpwstr>5e11d1d2-91ed-4c4f-ab2b-16253f56d7d8</vt:lpwstr>
  </property>
  <property fmtid="{D5CDD505-2E9C-101B-9397-08002B2CF9AE}" pid="8" name="MSIP_Label_defa4170-0d19-0005-0004-bc88714345d2_ContentBits">
    <vt:lpwstr>0</vt:lpwstr>
  </property>
</Properties>
</file>